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oma\Desktop\Football Data\Excel-Project\Premier League 24-25 Dashboard\"/>
    </mc:Choice>
  </mc:AlternateContent>
  <xr:revisionPtr revIDLastSave="0" documentId="13_ncr:1_{8C575F9A-8802-4092-9B7F-5FB3D30867BD}" xr6:coauthVersionLast="47" xr6:coauthVersionMax="47" xr10:uidLastSave="{00000000-0000-0000-0000-000000000000}"/>
  <workbookProtection lockStructure="1"/>
  <bookViews>
    <workbookView xWindow="-108" yWindow="-108" windowWidth="23256" windowHeight="12456" firstSheet="4" activeTab="4" xr2:uid="{20C47E8F-7309-4183-A733-3D2EDE3D8281}"/>
  </bookViews>
  <sheets>
    <sheet name="Player Data 2nd Source" sheetId="30" r:id="rId1"/>
    <sheet name="epl_player_stats_24_25 " sheetId="1" state="hidden" r:id="rId2"/>
    <sheet name="Score Table" sheetId="8" state="hidden" r:id="rId3"/>
    <sheet name="Data Validation" sheetId="35" state="hidden" r:id="rId4"/>
    <sheet name="Dashboard" sheetId="36" r:id="rId5"/>
    <sheet name="Team" sheetId="31" state="hidden" r:id="rId6"/>
    <sheet name="Position" sheetId="32" state="hidden" r:id="rId7"/>
    <sheet name="Country" sheetId="33" state="hidden" r:id="rId8"/>
    <sheet name="Best Player" sheetId="34" state="hidden" r:id="rId9"/>
  </sheets>
  <definedNames>
    <definedName name="_xlchart.v5.0" hidden="1">Country!$A$1</definedName>
    <definedName name="_xlchart.v5.1" hidden="1">Country!$A$2:$A$65</definedName>
    <definedName name="_xlchart.v5.2" hidden="1">Country!$B$1</definedName>
    <definedName name="_xlchart.v5.3" hidden="1">Country!$B$2:$B$65</definedName>
    <definedName name="best_player">'Best Player'!$A$2</definedName>
    <definedName name="country">Dashboard!$N$9</definedName>
    <definedName name="ExternalData_21" localSheetId="0" hidden="1">'Player Data 2nd Source'!$A$1:$E$575</definedName>
    <definedName name="high_score">'Best Player'!$B$2</definedName>
    <definedName name="position">Dashboard!$W$9</definedName>
    <definedName name="team">Dashboard!$E$9</definedName>
    <definedName name="young_player">'Best Player'!$E$2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35" l="1" a="1"/>
  <c r="A2" i="35" s="1"/>
  <c r="F10" i="8"/>
  <c r="G10" i="8"/>
  <c r="H10" i="8"/>
  <c r="I10" i="8"/>
  <c r="K10" i="8" s="1" a="1"/>
  <c r="K10" i="8" s="1"/>
  <c r="J10" i="8"/>
  <c r="F14" i="8"/>
  <c r="G14" i="8"/>
  <c r="H14" i="8"/>
  <c r="I14" i="8"/>
  <c r="J14" i="8"/>
  <c r="K14" i="8" a="1"/>
  <c r="K14" i="8"/>
  <c r="F15" i="8"/>
  <c r="K15" i="8" s="1" a="1"/>
  <c r="K15" i="8" s="1"/>
  <c r="G15" i="8"/>
  <c r="H15" i="8"/>
  <c r="I15" i="8"/>
  <c r="J15" i="8"/>
  <c r="F17" i="8"/>
  <c r="G17" i="8"/>
  <c r="H17" i="8"/>
  <c r="I17" i="8"/>
  <c r="J17" i="8"/>
  <c r="K17" i="8" a="1"/>
  <c r="K17" i="8"/>
  <c r="F19" i="8"/>
  <c r="K19" i="8" s="1" a="1"/>
  <c r="K19" i="8" s="1"/>
  <c r="G19" i="8"/>
  <c r="H19" i="8"/>
  <c r="I19" i="8"/>
  <c r="J19" i="8"/>
  <c r="F20" i="8"/>
  <c r="G20" i="8"/>
  <c r="H20" i="8"/>
  <c r="I20" i="8"/>
  <c r="J20" i="8"/>
  <c r="K20" i="8" a="1"/>
  <c r="K20" i="8" s="1"/>
  <c r="F22" i="8"/>
  <c r="G22" i="8"/>
  <c r="H22" i="8"/>
  <c r="I22" i="8"/>
  <c r="J22" i="8"/>
  <c r="K22" i="8" a="1"/>
  <c r="K22" i="8" s="1"/>
  <c r="F29" i="8"/>
  <c r="K29" i="8" s="1" a="1"/>
  <c r="K29" i="8" s="1"/>
  <c r="G29" i="8"/>
  <c r="H29" i="8"/>
  <c r="I29" i="8"/>
  <c r="J29" i="8"/>
  <c r="F30" i="8"/>
  <c r="G30" i="8"/>
  <c r="H30" i="8"/>
  <c r="I30" i="8"/>
  <c r="J30" i="8"/>
  <c r="K30" i="8" a="1"/>
  <c r="K30" i="8"/>
  <c r="F32" i="8"/>
  <c r="K32" i="8" s="1" a="1"/>
  <c r="K32" i="8" s="1"/>
  <c r="G32" i="8"/>
  <c r="H32" i="8"/>
  <c r="I32" i="8"/>
  <c r="J32" i="8"/>
  <c r="F39" i="8"/>
  <c r="G39" i="8"/>
  <c r="H39" i="8"/>
  <c r="I39" i="8"/>
  <c r="J39" i="8"/>
  <c r="K39" i="8" a="1"/>
  <c r="K39" i="8" s="1"/>
  <c r="F41" i="8"/>
  <c r="K41" i="8" s="1" a="1"/>
  <c r="K41" i="8" s="1"/>
  <c r="G41" i="8"/>
  <c r="H41" i="8"/>
  <c r="I41" i="8"/>
  <c r="J41" i="8"/>
  <c r="F42" i="8"/>
  <c r="G42" i="8"/>
  <c r="H42" i="8"/>
  <c r="I42" i="8"/>
  <c r="J42" i="8"/>
  <c r="K42" i="8" a="1"/>
  <c r="K42" i="8"/>
  <c r="F47" i="8"/>
  <c r="K47" i="8" s="1" a="1"/>
  <c r="K47" i="8" s="1"/>
  <c r="G47" i="8"/>
  <c r="H47" i="8"/>
  <c r="I47" i="8"/>
  <c r="J47" i="8"/>
  <c r="F48" i="8"/>
  <c r="G48" i="8"/>
  <c r="H48" i="8"/>
  <c r="I48" i="8"/>
  <c r="J48" i="8"/>
  <c r="K48" i="8" a="1"/>
  <c r="K48" i="8"/>
  <c r="F50" i="8"/>
  <c r="G50" i="8"/>
  <c r="H50" i="8"/>
  <c r="I50" i="8"/>
  <c r="J50" i="8"/>
  <c r="K50" i="8" a="1"/>
  <c r="K50" i="8" s="1"/>
  <c r="F52" i="8"/>
  <c r="G52" i="8"/>
  <c r="H52" i="8"/>
  <c r="I52" i="8"/>
  <c r="J52" i="8"/>
  <c r="K52" i="8" a="1"/>
  <c r="K52" i="8" s="1"/>
  <c r="F53" i="8"/>
  <c r="G53" i="8"/>
  <c r="H53" i="8"/>
  <c r="I53" i="8"/>
  <c r="J53" i="8"/>
  <c r="K53" i="8" a="1"/>
  <c r="K53" i="8"/>
  <c r="F56" i="8"/>
  <c r="K56" i="8" s="1" a="1"/>
  <c r="K56" i="8" s="1"/>
  <c r="G56" i="8"/>
  <c r="H56" i="8"/>
  <c r="I56" i="8"/>
  <c r="J56" i="8"/>
  <c r="F57" i="8"/>
  <c r="G57" i="8"/>
  <c r="H57" i="8"/>
  <c r="I57" i="8"/>
  <c r="J57" i="8"/>
  <c r="K57" i="8" a="1"/>
  <c r="K57" i="8"/>
  <c r="F59" i="8"/>
  <c r="K59" i="8" s="1" a="1"/>
  <c r="K59" i="8" s="1"/>
  <c r="G59" i="8"/>
  <c r="H59" i="8"/>
  <c r="I59" i="8"/>
  <c r="J59" i="8"/>
  <c r="F61" i="8"/>
  <c r="G61" i="8"/>
  <c r="H61" i="8"/>
  <c r="I61" i="8"/>
  <c r="J61" i="8"/>
  <c r="K61" i="8" a="1"/>
  <c r="K61" i="8"/>
  <c r="F65" i="8"/>
  <c r="G65" i="8"/>
  <c r="H65" i="8"/>
  <c r="I65" i="8"/>
  <c r="J65" i="8"/>
  <c r="K65" i="8" a="1"/>
  <c r="K65" i="8" s="1"/>
  <c r="F68" i="8"/>
  <c r="K68" i="8" s="1" a="1"/>
  <c r="K68" i="8" s="1"/>
  <c r="G68" i="8"/>
  <c r="H68" i="8"/>
  <c r="I68" i="8"/>
  <c r="J68" i="8"/>
  <c r="F69" i="8"/>
  <c r="G69" i="8"/>
  <c r="H69" i="8"/>
  <c r="I69" i="8"/>
  <c r="J69" i="8"/>
  <c r="K69" i="8" a="1"/>
  <c r="K69" i="8"/>
  <c r="F72" i="8"/>
  <c r="K72" i="8" s="1" a="1"/>
  <c r="K72" i="8" s="1"/>
  <c r="G72" i="8"/>
  <c r="H72" i="8"/>
  <c r="I72" i="8"/>
  <c r="J72" i="8"/>
  <c r="F73" i="8"/>
  <c r="G73" i="8"/>
  <c r="H73" i="8"/>
  <c r="I73" i="8"/>
  <c r="J73" i="8"/>
  <c r="K73" i="8" a="1"/>
  <c r="K73" i="8" s="1"/>
  <c r="F76" i="8"/>
  <c r="K76" i="8" s="1" a="1"/>
  <c r="K76" i="8" s="1"/>
  <c r="G76" i="8"/>
  <c r="H76" i="8"/>
  <c r="I76" i="8"/>
  <c r="J76" i="8"/>
  <c r="F77" i="8"/>
  <c r="G77" i="8"/>
  <c r="H77" i="8"/>
  <c r="I77" i="8"/>
  <c r="J77" i="8"/>
  <c r="K77" i="8" a="1"/>
  <c r="K77" i="8" s="1"/>
  <c r="F78" i="8"/>
  <c r="K78" i="8" s="1" a="1"/>
  <c r="K78" i="8" s="1"/>
  <c r="G78" i="8"/>
  <c r="H78" i="8"/>
  <c r="I78" i="8"/>
  <c r="J78" i="8"/>
  <c r="F79" i="8"/>
  <c r="G79" i="8"/>
  <c r="H79" i="8"/>
  <c r="I79" i="8"/>
  <c r="J79" i="8"/>
  <c r="K79" i="8" a="1"/>
  <c r="K79" i="8"/>
  <c r="F90" i="8"/>
  <c r="G90" i="8"/>
  <c r="H90" i="8"/>
  <c r="I90" i="8"/>
  <c r="J90" i="8"/>
  <c r="K90" i="8" a="1"/>
  <c r="K90" i="8"/>
  <c r="F91" i="8"/>
  <c r="G91" i="8"/>
  <c r="H91" i="8"/>
  <c r="I91" i="8"/>
  <c r="J91" i="8"/>
  <c r="K91" i="8" a="1"/>
  <c r="K91" i="8" s="1"/>
  <c r="F92" i="8"/>
  <c r="G92" i="8"/>
  <c r="H92" i="8"/>
  <c r="I92" i="8"/>
  <c r="J92" i="8"/>
  <c r="K92" i="8" a="1"/>
  <c r="K92" i="8" s="1"/>
  <c r="F95" i="8"/>
  <c r="K95" i="8" s="1" a="1"/>
  <c r="K95" i="8" s="1"/>
  <c r="G95" i="8"/>
  <c r="H95" i="8"/>
  <c r="I95" i="8"/>
  <c r="J95" i="8"/>
  <c r="F96" i="8"/>
  <c r="G96" i="8"/>
  <c r="H96" i="8"/>
  <c r="I96" i="8"/>
  <c r="J96" i="8"/>
  <c r="K96" i="8" a="1"/>
  <c r="K96" i="8" s="1"/>
  <c r="F97" i="8"/>
  <c r="K97" i="8" s="1" a="1"/>
  <c r="K97" i="8" s="1"/>
  <c r="G97" i="8"/>
  <c r="H97" i="8"/>
  <c r="I97" i="8"/>
  <c r="J97" i="8"/>
  <c r="F98" i="8"/>
  <c r="G98" i="8"/>
  <c r="H98" i="8"/>
  <c r="I98" i="8"/>
  <c r="J98" i="8"/>
  <c r="K98" i="8" a="1"/>
  <c r="K98" i="8" s="1"/>
  <c r="F99" i="8"/>
  <c r="G99" i="8"/>
  <c r="H99" i="8"/>
  <c r="I99" i="8"/>
  <c r="J99" i="8"/>
  <c r="K99" i="8" a="1"/>
  <c r="K99" i="8" s="1"/>
  <c r="F100" i="8"/>
  <c r="K100" i="8" s="1" a="1"/>
  <c r="K100" i="8" s="1"/>
  <c r="G100" i="8"/>
  <c r="H100" i="8"/>
  <c r="I100" i="8"/>
  <c r="J100" i="8"/>
  <c r="F101" i="8"/>
  <c r="G101" i="8"/>
  <c r="H101" i="8"/>
  <c r="I101" i="8"/>
  <c r="J101" i="8"/>
  <c r="K101" i="8" a="1"/>
  <c r="K101" i="8" s="1"/>
  <c r="F103" i="8"/>
  <c r="K103" i="8" s="1" a="1"/>
  <c r="K103" i="8" s="1"/>
  <c r="G103" i="8"/>
  <c r="H103" i="8"/>
  <c r="I103" i="8"/>
  <c r="J103" i="8"/>
  <c r="F104" i="8"/>
  <c r="G104" i="8"/>
  <c r="H104" i="8"/>
  <c r="I104" i="8"/>
  <c r="J104" i="8"/>
  <c r="K104" i="8" a="1"/>
  <c r="K104" i="8" s="1"/>
  <c r="F105" i="8"/>
  <c r="K105" i="8" s="1" a="1"/>
  <c r="K105" i="8" s="1"/>
  <c r="G105" i="8"/>
  <c r="H105" i="8"/>
  <c r="I105" i="8"/>
  <c r="J105" i="8"/>
  <c r="F106" i="8"/>
  <c r="G106" i="8"/>
  <c r="H106" i="8"/>
  <c r="I106" i="8"/>
  <c r="J106" i="8"/>
  <c r="K106" i="8" a="1"/>
  <c r="K106" i="8" s="1"/>
  <c r="F107" i="8"/>
  <c r="K107" i="8" s="1" a="1"/>
  <c r="K107" i="8" s="1"/>
  <c r="G107" i="8"/>
  <c r="H107" i="8"/>
  <c r="I107" i="8"/>
  <c r="J107" i="8"/>
  <c r="F108" i="8"/>
  <c r="G108" i="8"/>
  <c r="H108" i="8"/>
  <c r="I108" i="8"/>
  <c r="J108" i="8"/>
  <c r="K108" i="8" a="1"/>
  <c r="K108" i="8"/>
  <c r="F109" i="8"/>
  <c r="G109" i="8"/>
  <c r="H109" i="8"/>
  <c r="I109" i="8"/>
  <c r="J109" i="8"/>
  <c r="K109" i="8" a="1"/>
  <c r="K109" i="8"/>
  <c r="F111" i="8"/>
  <c r="G111" i="8"/>
  <c r="H111" i="8"/>
  <c r="I111" i="8"/>
  <c r="J111" i="8"/>
  <c r="K111" i="8" a="1"/>
  <c r="K111" i="8" s="1"/>
  <c r="F112" i="8"/>
  <c r="G112" i="8"/>
  <c r="H112" i="8"/>
  <c r="I112" i="8"/>
  <c r="J112" i="8"/>
  <c r="K112" i="8" a="1"/>
  <c r="K112" i="8" s="1"/>
  <c r="F113" i="8"/>
  <c r="K113" i="8" s="1" a="1"/>
  <c r="K113" i="8" s="1"/>
  <c r="G113" i="8"/>
  <c r="H113" i="8"/>
  <c r="I113" i="8"/>
  <c r="J113" i="8"/>
  <c r="F114" i="8"/>
  <c r="G114" i="8"/>
  <c r="H114" i="8"/>
  <c r="I114" i="8"/>
  <c r="J114" i="8"/>
  <c r="K114" i="8" a="1"/>
  <c r="K114" i="8"/>
  <c r="F115" i="8"/>
  <c r="K115" i="8" s="1" a="1"/>
  <c r="K115" i="8" s="1"/>
  <c r="G115" i="8"/>
  <c r="H115" i="8"/>
  <c r="I115" i="8"/>
  <c r="J115" i="8"/>
  <c r="F116" i="8"/>
  <c r="G116" i="8"/>
  <c r="H116" i="8"/>
  <c r="I116" i="8"/>
  <c r="J116" i="8"/>
  <c r="K116" i="8" a="1"/>
  <c r="K116" i="8" s="1"/>
  <c r="F117" i="8"/>
  <c r="G117" i="8"/>
  <c r="H117" i="8"/>
  <c r="I117" i="8"/>
  <c r="J117" i="8"/>
  <c r="K117" i="8" a="1"/>
  <c r="K117" i="8" s="1"/>
  <c r="F118" i="8"/>
  <c r="G118" i="8"/>
  <c r="H118" i="8"/>
  <c r="I118" i="8"/>
  <c r="J118" i="8"/>
  <c r="K118" i="8" s="1" a="1"/>
  <c r="K118" i="8" s="1"/>
  <c r="F119" i="8"/>
  <c r="G119" i="8"/>
  <c r="H119" i="8"/>
  <c r="I119" i="8"/>
  <c r="J119" i="8"/>
  <c r="K119" i="8" a="1"/>
  <c r="K119" i="8" s="1"/>
  <c r="F121" i="8"/>
  <c r="K121" i="8" s="1" a="1"/>
  <c r="K121" i="8" s="1"/>
  <c r="G121" i="8"/>
  <c r="H121" i="8"/>
  <c r="I121" i="8"/>
  <c r="J121" i="8"/>
  <c r="F122" i="8"/>
  <c r="G122" i="8"/>
  <c r="H122" i="8"/>
  <c r="I122" i="8"/>
  <c r="J122" i="8"/>
  <c r="K122" i="8" a="1"/>
  <c r="K122" i="8" s="1"/>
  <c r="F123" i="8"/>
  <c r="K123" i="8" s="1" a="1"/>
  <c r="K123" i="8" s="1"/>
  <c r="G123" i="8"/>
  <c r="H123" i="8"/>
  <c r="I123" i="8"/>
  <c r="J123" i="8"/>
  <c r="F124" i="8"/>
  <c r="G124" i="8"/>
  <c r="H124" i="8"/>
  <c r="I124" i="8"/>
  <c r="J124" i="8"/>
  <c r="K124" i="8" a="1"/>
  <c r="K124" i="8" s="1"/>
  <c r="F125" i="8"/>
  <c r="K125" i="8" s="1" a="1"/>
  <c r="K125" i="8" s="1"/>
  <c r="G125" i="8"/>
  <c r="H125" i="8"/>
  <c r="I125" i="8"/>
  <c r="J125" i="8"/>
  <c r="F126" i="8"/>
  <c r="G126" i="8"/>
  <c r="H126" i="8"/>
  <c r="I126" i="8"/>
  <c r="J126" i="8"/>
  <c r="K126" i="8" a="1"/>
  <c r="K126" i="8" s="1"/>
  <c r="F128" i="8"/>
  <c r="G128" i="8"/>
  <c r="H128" i="8"/>
  <c r="I128" i="8"/>
  <c r="J128" i="8"/>
  <c r="K128" i="8" a="1"/>
  <c r="K128" i="8"/>
  <c r="F129" i="8"/>
  <c r="G129" i="8"/>
  <c r="H129" i="8"/>
  <c r="I129" i="8"/>
  <c r="J129" i="8"/>
  <c r="K129" i="8" a="1"/>
  <c r="K129" i="8" s="1"/>
  <c r="F130" i="8"/>
  <c r="G130" i="8"/>
  <c r="H130" i="8"/>
  <c r="I130" i="8"/>
  <c r="J130" i="8"/>
  <c r="K130" i="8" a="1"/>
  <c r="K130" i="8" s="1"/>
  <c r="F135" i="8"/>
  <c r="K135" i="8" s="1" a="1"/>
  <c r="K135" i="8" s="1"/>
  <c r="G135" i="8"/>
  <c r="H135" i="8"/>
  <c r="I135" i="8"/>
  <c r="J135" i="8"/>
  <c r="F136" i="8"/>
  <c r="G136" i="8"/>
  <c r="H136" i="8"/>
  <c r="I136" i="8"/>
  <c r="J136" i="8"/>
  <c r="K136" i="8" a="1"/>
  <c r="K136" i="8" s="1"/>
  <c r="F139" i="8"/>
  <c r="K139" i="8" s="1" a="1"/>
  <c r="K139" i="8" s="1"/>
  <c r="G139" i="8"/>
  <c r="H139" i="8"/>
  <c r="I139" i="8"/>
  <c r="J139" i="8"/>
  <c r="F140" i="8"/>
  <c r="G140" i="8"/>
  <c r="H140" i="8"/>
  <c r="I140" i="8"/>
  <c r="J140" i="8"/>
  <c r="K140" i="8" a="1"/>
  <c r="K140" i="8" s="1"/>
  <c r="F141" i="8"/>
  <c r="G141" i="8"/>
  <c r="H141" i="8"/>
  <c r="I141" i="8"/>
  <c r="J141" i="8"/>
  <c r="K141" i="8" a="1"/>
  <c r="K141" i="8" s="1"/>
  <c r="F142" i="8"/>
  <c r="G142" i="8"/>
  <c r="H142" i="8"/>
  <c r="I142" i="8"/>
  <c r="J142" i="8"/>
  <c r="K142" i="8" s="1" a="1"/>
  <c r="K142" i="8" s="1"/>
  <c r="F143" i="8"/>
  <c r="G143" i="8"/>
  <c r="H143" i="8"/>
  <c r="I143" i="8"/>
  <c r="J143" i="8"/>
  <c r="K143" i="8" a="1"/>
  <c r="K143" i="8" s="1"/>
  <c r="F144" i="8"/>
  <c r="K144" i="8" s="1" a="1"/>
  <c r="K144" i="8" s="1"/>
  <c r="G144" i="8"/>
  <c r="H144" i="8"/>
  <c r="I144" i="8"/>
  <c r="J144" i="8"/>
  <c r="F145" i="8"/>
  <c r="G145" i="8"/>
  <c r="H145" i="8"/>
  <c r="I145" i="8"/>
  <c r="J145" i="8"/>
  <c r="K145" i="8" a="1"/>
  <c r="K145" i="8" s="1"/>
  <c r="F146" i="8"/>
  <c r="K146" i="8" s="1" a="1"/>
  <c r="K146" i="8" s="1"/>
  <c r="G146" i="8"/>
  <c r="H146" i="8"/>
  <c r="I146" i="8"/>
  <c r="J146" i="8"/>
  <c r="F148" i="8"/>
  <c r="G148" i="8"/>
  <c r="H148" i="8"/>
  <c r="I148" i="8"/>
  <c r="J148" i="8"/>
  <c r="K148" i="8" a="1"/>
  <c r="K148" i="8" s="1"/>
  <c r="F150" i="8"/>
  <c r="K150" i="8" s="1" a="1"/>
  <c r="K150" i="8" s="1"/>
  <c r="G150" i="8"/>
  <c r="H150" i="8"/>
  <c r="I150" i="8"/>
  <c r="J150" i="8"/>
  <c r="F158" i="8"/>
  <c r="G158" i="8"/>
  <c r="H158" i="8"/>
  <c r="I158" i="8"/>
  <c r="J158" i="8"/>
  <c r="K158" i="8" a="1"/>
  <c r="K158" i="8" s="1"/>
  <c r="F159" i="8"/>
  <c r="G159" i="8"/>
  <c r="H159" i="8"/>
  <c r="I159" i="8"/>
  <c r="J159" i="8"/>
  <c r="K159" i="8" a="1"/>
  <c r="K159" i="8"/>
  <c r="F160" i="8"/>
  <c r="G160" i="8"/>
  <c r="H160" i="8"/>
  <c r="I160" i="8"/>
  <c r="J160" i="8"/>
  <c r="K160" i="8" a="1"/>
  <c r="K160" i="8" s="1"/>
  <c r="F161" i="8"/>
  <c r="G161" i="8"/>
  <c r="H161" i="8"/>
  <c r="I161" i="8"/>
  <c r="J161" i="8"/>
  <c r="K161" i="8" a="1"/>
  <c r="K161" i="8" s="1"/>
  <c r="F162" i="8"/>
  <c r="K162" i="8" s="1" a="1"/>
  <c r="K162" i="8" s="1"/>
  <c r="G162" i="8"/>
  <c r="H162" i="8"/>
  <c r="I162" i="8"/>
  <c r="J162" i="8"/>
  <c r="F164" i="8"/>
  <c r="G164" i="8"/>
  <c r="H164" i="8"/>
  <c r="I164" i="8"/>
  <c r="J164" i="8"/>
  <c r="K164" i="8" a="1"/>
  <c r="K164" i="8" s="1"/>
  <c r="F165" i="8"/>
  <c r="K165" i="8" s="1" a="1"/>
  <c r="K165" i="8" s="1"/>
  <c r="G165" i="8"/>
  <c r="H165" i="8"/>
  <c r="I165" i="8"/>
  <c r="J165" i="8"/>
  <c r="F167" i="8"/>
  <c r="G167" i="8"/>
  <c r="H167" i="8"/>
  <c r="I167" i="8"/>
  <c r="J167" i="8"/>
  <c r="K167" i="8" a="1"/>
  <c r="K167" i="8" s="1"/>
  <c r="F168" i="8"/>
  <c r="G168" i="8"/>
  <c r="H168" i="8"/>
  <c r="I168" i="8"/>
  <c r="J168" i="8"/>
  <c r="K168" i="8" a="1"/>
  <c r="K168" i="8" s="1"/>
  <c r="F169" i="8"/>
  <c r="G169" i="8"/>
  <c r="H169" i="8"/>
  <c r="I169" i="8"/>
  <c r="J169" i="8"/>
  <c r="K169" i="8" s="1" a="1"/>
  <c r="K169" i="8" s="1"/>
  <c r="F171" i="8"/>
  <c r="G171" i="8"/>
  <c r="H171" i="8"/>
  <c r="I171" i="8"/>
  <c r="J171" i="8"/>
  <c r="K171" i="8" a="1"/>
  <c r="K171" i="8" s="1"/>
  <c r="F176" i="8"/>
  <c r="K176" i="8" s="1" a="1"/>
  <c r="K176" i="8" s="1"/>
  <c r="G176" i="8"/>
  <c r="H176" i="8"/>
  <c r="I176" i="8"/>
  <c r="J176" i="8"/>
  <c r="F178" i="8"/>
  <c r="G178" i="8"/>
  <c r="H178" i="8"/>
  <c r="I178" i="8"/>
  <c r="J178" i="8"/>
  <c r="K178" i="8" a="1"/>
  <c r="K178" i="8"/>
  <c r="F179" i="8"/>
  <c r="K179" i="8" s="1" a="1"/>
  <c r="K179" i="8" s="1"/>
  <c r="G179" i="8"/>
  <c r="H179" i="8"/>
  <c r="I179" i="8"/>
  <c r="J179" i="8"/>
  <c r="F180" i="8"/>
  <c r="G180" i="8"/>
  <c r="H180" i="8"/>
  <c r="I180" i="8"/>
  <c r="J180" i="8"/>
  <c r="K180" i="8" a="1"/>
  <c r="K180" i="8" s="1"/>
  <c r="F187" i="8"/>
  <c r="K187" i="8" s="1" a="1"/>
  <c r="K187" i="8" s="1"/>
  <c r="G187" i="8"/>
  <c r="H187" i="8"/>
  <c r="I187" i="8"/>
  <c r="J187" i="8"/>
  <c r="F188" i="8"/>
  <c r="G188" i="8"/>
  <c r="H188" i="8"/>
  <c r="I188" i="8"/>
  <c r="J188" i="8"/>
  <c r="K188" i="8" a="1"/>
  <c r="K188" i="8" s="1"/>
  <c r="F189" i="8"/>
  <c r="G189" i="8"/>
  <c r="H189" i="8"/>
  <c r="I189" i="8"/>
  <c r="J189" i="8"/>
  <c r="K189" i="8" a="1"/>
  <c r="K189" i="8" s="1"/>
  <c r="F190" i="8"/>
  <c r="G190" i="8"/>
  <c r="H190" i="8"/>
  <c r="I190" i="8"/>
  <c r="J190" i="8"/>
  <c r="K190" i="8" a="1"/>
  <c r="K190" i="8" s="1"/>
  <c r="F193" i="8"/>
  <c r="G193" i="8"/>
  <c r="H193" i="8"/>
  <c r="I193" i="8"/>
  <c r="J193" i="8"/>
  <c r="K193" i="8" a="1"/>
  <c r="K193" i="8"/>
  <c r="F195" i="8"/>
  <c r="K195" i="8" s="1" a="1"/>
  <c r="K195" i="8" s="1"/>
  <c r="G195" i="8"/>
  <c r="H195" i="8"/>
  <c r="I195" i="8"/>
  <c r="J195" i="8"/>
  <c r="F196" i="8"/>
  <c r="G196" i="8"/>
  <c r="H196" i="8"/>
  <c r="I196" i="8"/>
  <c r="J196" i="8"/>
  <c r="K196" i="8" a="1"/>
  <c r="K196" i="8" s="1"/>
  <c r="F199" i="8"/>
  <c r="K199" i="8" s="1" a="1"/>
  <c r="K199" i="8" s="1"/>
  <c r="G199" i="8"/>
  <c r="H199" i="8"/>
  <c r="I199" i="8"/>
  <c r="J199" i="8"/>
  <c r="F200" i="8"/>
  <c r="G200" i="8"/>
  <c r="H200" i="8"/>
  <c r="I200" i="8"/>
  <c r="J200" i="8"/>
  <c r="K200" i="8" a="1"/>
  <c r="K200" i="8" s="1"/>
  <c r="F202" i="8"/>
  <c r="G202" i="8"/>
  <c r="H202" i="8"/>
  <c r="I202" i="8"/>
  <c r="J202" i="8"/>
  <c r="K202" i="8" a="1"/>
  <c r="K202" i="8" s="1"/>
  <c r="F203" i="8"/>
  <c r="G203" i="8"/>
  <c r="H203" i="8"/>
  <c r="I203" i="8"/>
  <c r="J203" i="8"/>
  <c r="K203" i="8" s="1" a="1"/>
  <c r="K203" i="8" s="1"/>
  <c r="F205" i="8"/>
  <c r="G205" i="8"/>
  <c r="H205" i="8"/>
  <c r="I205" i="8"/>
  <c r="J205" i="8"/>
  <c r="K205" i="8" a="1"/>
  <c r="K205" i="8" s="1"/>
  <c r="F206" i="8"/>
  <c r="K206" i="8" s="1" a="1"/>
  <c r="K206" i="8" s="1"/>
  <c r="G206" i="8"/>
  <c r="H206" i="8"/>
  <c r="I206" i="8"/>
  <c r="J206" i="8"/>
  <c r="F207" i="8"/>
  <c r="G207" i="8"/>
  <c r="H207" i="8"/>
  <c r="I207" i="8"/>
  <c r="J207" i="8"/>
  <c r="K207" i="8" a="1"/>
  <c r="K207" i="8" s="1"/>
  <c r="F212" i="8"/>
  <c r="K212" i="8" s="1" a="1"/>
  <c r="K212" i="8" s="1"/>
  <c r="G212" i="8"/>
  <c r="H212" i="8"/>
  <c r="I212" i="8"/>
  <c r="J212" i="8"/>
  <c r="F213" i="8"/>
  <c r="G213" i="8"/>
  <c r="H213" i="8"/>
  <c r="I213" i="8"/>
  <c r="J213" i="8"/>
  <c r="K213" i="8" a="1"/>
  <c r="K213" i="8"/>
  <c r="F215" i="8"/>
  <c r="K215" i="8" s="1" a="1"/>
  <c r="K215" i="8" s="1"/>
  <c r="G215" i="8"/>
  <c r="H215" i="8"/>
  <c r="I215" i="8"/>
  <c r="J215" i="8"/>
  <c r="F216" i="8"/>
  <c r="G216" i="8"/>
  <c r="H216" i="8"/>
  <c r="I216" i="8"/>
  <c r="J216" i="8"/>
  <c r="K216" i="8" a="1"/>
  <c r="K216" i="8"/>
  <c r="F218" i="8"/>
  <c r="G218" i="8"/>
  <c r="H218" i="8"/>
  <c r="I218" i="8"/>
  <c r="J218" i="8"/>
  <c r="K218" i="8" a="1"/>
  <c r="K218" i="8" s="1"/>
  <c r="F220" i="8"/>
  <c r="G220" i="8"/>
  <c r="H220" i="8"/>
  <c r="I220" i="8"/>
  <c r="J220" i="8"/>
  <c r="K220" i="8" a="1"/>
  <c r="K220" i="8" s="1"/>
  <c r="F224" i="8"/>
  <c r="G224" i="8"/>
  <c r="H224" i="8"/>
  <c r="I224" i="8"/>
  <c r="J224" i="8"/>
  <c r="K224" i="8" a="1"/>
  <c r="K224" i="8"/>
  <c r="F225" i="8"/>
  <c r="K225" i="8" s="1" a="1"/>
  <c r="K225" i="8" s="1"/>
  <c r="G225" i="8"/>
  <c r="H225" i="8"/>
  <c r="I225" i="8"/>
  <c r="J225" i="8"/>
  <c r="F226" i="8"/>
  <c r="G226" i="8"/>
  <c r="H226" i="8"/>
  <c r="I226" i="8"/>
  <c r="J226" i="8"/>
  <c r="K226" i="8" a="1"/>
  <c r="K226" i="8"/>
  <c r="F229" i="8"/>
  <c r="K229" i="8" s="1" a="1"/>
  <c r="K229" i="8" s="1"/>
  <c r="G229" i="8"/>
  <c r="H229" i="8"/>
  <c r="I229" i="8"/>
  <c r="J229" i="8"/>
  <c r="F230" i="8"/>
  <c r="G230" i="8"/>
  <c r="H230" i="8"/>
  <c r="I230" i="8"/>
  <c r="J230" i="8"/>
  <c r="K230" i="8" a="1"/>
  <c r="K230" i="8" s="1"/>
  <c r="F231" i="8"/>
  <c r="G231" i="8"/>
  <c r="H231" i="8"/>
  <c r="I231" i="8"/>
  <c r="J231" i="8"/>
  <c r="K231" i="8" a="1"/>
  <c r="K231" i="8" s="1"/>
  <c r="F232" i="8"/>
  <c r="G232" i="8"/>
  <c r="H232" i="8"/>
  <c r="I232" i="8"/>
  <c r="J232" i="8"/>
  <c r="K232" i="8" s="1" a="1"/>
  <c r="K232" i="8" s="1"/>
  <c r="F233" i="8"/>
  <c r="G233" i="8"/>
  <c r="H233" i="8"/>
  <c r="I233" i="8"/>
  <c r="J233" i="8"/>
  <c r="K233" i="8" a="1"/>
  <c r="K233" i="8" s="1"/>
  <c r="F234" i="8"/>
  <c r="K234" i="8" s="1" a="1"/>
  <c r="K234" i="8" s="1"/>
  <c r="G234" i="8"/>
  <c r="H234" i="8"/>
  <c r="I234" i="8"/>
  <c r="J234" i="8"/>
  <c r="F235" i="8"/>
  <c r="G235" i="8"/>
  <c r="H235" i="8"/>
  <c r="I235" i="8"/>
  <c r="J235" i="8"/>
  <c r="K235" i="8" a="1"/>
  <c r="K235" i="8" s="1"/>
  <c r="F236" i="8"/>
  <c r="K236" i="8" s="1" a="1"/>
  <c r="K236" i="8" s="1"/>
  <c r="G236" i="8"/>
  <c r="H236" i="8"/>
  <c r="I236" i="8"/>
  <c r="J236" i="8"/>
  <c r="F237" i="8"/>
  <c r="G237" i="8"/>
  <c r="H237" i="8"/>
  <c r="I237" i="8"/>
  <c r="J237" i="8"/>
  <c r="K237" i="8" a="1"/>
  <c r="K237" i="8"/>
  <c r="F238" i="8"/>
  <c r="K238" i="8" s="1" a="1"/>
  <c r="K238" i="8" s="1"/>
  <c r="G238" i="8"/>
  <c r="H238" i="8"/>
  <c r="I238" i="8"/>
  <c r="J238" i="8"/>
  <c r="F239" i="8"/>
  <c r="G239" i="8"/>
  <c r="H239" i="8"/>
  <c r="I239" i="8"/>
  <c r="J239" i="8"/>
  <c r="K239" i="8" a="1"/>
  <c r="K239" i="8" s="1"/>
  <c r="F247" i="8"/>
  <c r="G247" i="8"/>
  <c r="H247" i="8"/>
  <c r="I247" i="8"/>
  <c r="J247" i="8"/>
  <c r="K247" i="8" a="1"/>
  <c r="K247" i="8"/>
  <c r="F248" i="8"/>
  <c r="G248" i="8"/>
  <c r="H248" i="8"/>
  <c r="I248" i="8"/>
  <c r="J248" i="8"/>
  <c r="K248" i="8" a="1"/>
  <c r="K248" i="8" s="1"/>
  <c r="F249" i="8"/>
  <c r="G249" i="8"/>
  <c r="H249" i="8"/>
  <c r="I249" i="8"/>
  <c r="J249" i="8"/>
  <c r="K249" i="8" a="1"/>
  <c r="K249" i="8"/>
  <c r="F254" i="8"/>
  <c r="K254" i="8" s="1" a="1"/>
  <c r="K254" i="8" s="1"/>
  <c r="G254" i="8"/>
  <c r="H254" i="8"/>
  <c r="I254" i="8"/>
  <c r="J254" i="8"/>
  <c r="F262" i="8"/>
  <c r="G262" i="8"/>
  <c r="H262" i="8"/>
  <c r="I262" i="8"/>
  <c r="J262" i="8"/>
  <c r="K262" i="8" a="1"/>
  <c r="K262" i="8" s="1"/>
  <c r="F270" i="8"/>
  <c r="K270" i="8" s="1" a="1"/>
  <c r="K270" i="8" s="1"/>
  <c r="G270" i="8"/>
  <c r="H270" i="8"/>
  <c r="I270" i="8"/>
  <c r="J270" i="8"/>
  <c r="F272" i="8"/>
  <c r="G272" i="8"/>
  <c r="H272" i="8"/>
  <c r="I272" i="8"/>
  <c r="J272" i="8"/>
  <c r="K272" i="8" a="1"/>
  <c r="K272" i="8" s="1"/>
  <c r="F275" i="8"/>
  <c r="G275" i="8"/>
  <c r="H275" i="8"/>
  <c r="I275" i="8"/>
  <c r="J275" i="8"/>
  <c r="K275" i="8" a="1"/>
  <c r="K275" i="8" s="1"/>
  <c r="F276" i="8"/>
  <c r="G276" i="8"/>
  <c r="H276" i="8"/>
  <c r="I276" i="8"/>
  <c r="J276" i="8"/>
  <c r="K276" i="8" s="1" a="1"/>
  <c r="K276" i="8" s="1"/>
  <c r="F277" i="8"/>
  <c r="G277" i="8"/>
  <c r="H277" i="8"/>
  <c r="I277" i="8"/>
  <c r="J277" i="8"/>
  <c r="K277" i="8" a="1"/>
  <c r="K277" i="8"/>
  <c r="F282" i="8"/>
  <c r="K282" i="8" s="1" a="1"/>
  <c r="K282" i="8" s="1"/>
  <c r="G282" i="8"/>
  <c r="H282" i="8"/>
  <c r="I282" i="8"/>
  <c r="J282" i="8"/>
  <c r="F283" i="8"/>
  <c r="G283" i="8"/>
  <c r="H283" i="8"/>
  <c r="I283" i="8"/>
  <c r="J283" i="8"/>
  <c r="K283" i="8" a="1"/>
  <c r="K283" i="8" s="1"/>
  <c r="F285" i="8"/>
  <c r="K285" i="8" s="1" a="1"/>
  <c r="K285" i="8" s="1"/>
  <c r="G285" i="8"/>
  <c r="H285" i="8"/>
  <c r="I285" i="8"/>
  <c r="J285" i="8"/>
  <c r="F286" i="8"/>
  <c r="G286" i="8"/>
  <c r="H286" i="8"/>
  <c r="I286" i="8"/>
  <c r="J286" i="8"/>
  <c r="K286" i="8" a="1"/>
  <c r="K286" i="8"/>
  <c r="F290" i="8"/>
  <c r="K290" i="8" s="1" a="1"/>
  <c r="K290" i="8" s="1"/>
  <c r="G290" i="8"/>
  <c r="H290" i="8"/>
  <c r="I290" i="8"/>
  <c r="J290" i="8"/>
  <c r="F291" i="8"/>
  <c r="G291" i="8"/>
  <c r="H291" i="8"/>
  <c r="I291" i="8"/>
  <c r="J291" i="8"/>
  <c r="K291" i="8" a="1"/>
  <c r="K291" i="8" s="1"/>
  <c r="F292" i="8"/>
  <c r="G292" i="8"/>
  <c r="H292" i="8"/>
  <c r="I292" i="8"/>
  <c r="J292" i="8"/>
  <c r="K292" i="8" a="1"/>
  <c r="K292" i="8" s="1"/>
  <c r="F293" i="8"/>
  <c r="G293" i="8"/>
  <c r="H293" i="8"/>
  <c r="I293" i="8"/>
  <c r="J293" i="8"/>
  <c r="K293" i="8" a="1"/>
  <c r="K293" i="8" s="1"/>
  <c r="F296" i="8"/>
  <c r="G296" i="8"/>
  <c r="H296" i="8"/>
  <c r="I296" i="8"/>
  <c r="J296" i="8"/>
  <c r="K296" i="8" a="1"/>
  <c r="K296" i="8"/>
  <c r="F300" i="8"/>
  <c r="K300" i="8" s="1" a="1"/>
  <c r="K300" i="8" s="1"/>
  <c r="G300" i="8"/>
  <c r="H300" i="8"/>
  <c r="I300" i="8"/>
  <c r="J300" i="8"/>
  <c r="F303" i="8"/>
  <c r="G303" i="8"/>
  <c r="H303" i="8"/>
  <c r="I303" i="8"/>
  <c r="J303" i="8"/>
  <c r="K303" i="8" a="1"/>
  <c r="K303" i="8" s="1"/>
  <c r="F322" i="8"/>
  <c r="K322" i="8" s="1" a="1"/>
  <c r="K322" i="8" s="1"/>
  <c r="G322" i="8"/>
  <c r="H322" i="8"/>
  <c r="I322" i="8"/>
  <c r="J322" i="8"/>
  <c r="F339" i="8"/>
  <c r="G339" i="8"/>
  <c r="H339" i="8"/>
  <c r="I339" i="8"/>
  <c r="J339" i="8"/>
  <c r="K339" i="8" a="1"/>
  <c r="K339" i="8" s="1"/>
  <c r="F341" i="8"/>
  <c r="G341" i="8"/>
  <c r="H341" i="8"/>
  <c r="I341" i="8"/>
  <c r="J341" i="8"/>
  <c r="K341" i="8" a="1"/>
  <c r="K341" i="8" s="1"/>
  <c r="F347" i="8"/>
  <c r="G347" i="8"/>
  <c r="H347" i="8"/>
  <c r="I347" i="8"/>
  <c r="J347" i="8"/>
  <c r="K347" i="8" s="1" a="1"/>
  <c r="K347" i="8" s="1"/>
  <c r="F348" i="8"/>
  <c r="G348" i="8"/>
  <c r="H348" i="8"/>
  <c r="I348" i="8"/>
  <c r="J348" i="8"/>
  <c r="K348" i="8" a="1"/>
  <c r="K348" i="8" s="1"/>
  <c r="F353" i="8"/>
  <c r="K353" i="8" s="1" a="1"/>
  <c r="K353" i="8" s="1"/>
  <c r="G353" i="8"/>
  <c r="H353" i="8"/>
  <c r="I353" i="8"/>
  <c r="J353" i="8"/>
  <c r="F355" i="8"/>
  <c r="G355" i="8"/>
  <c r="H355" i="8"/>
  <c r="I355" i="8"/>
  <c r="J355" i="8"/>
  <c r="K355" i="8" a="1"/>
  <c r="K355" i="8" s="1"/>
  <c r="F357" i="8"/>
  <c r="K357" i="8" s="1" a="1"/>
  <c r="K357" i="8" s="1"/>
  <c r="G357" i="8"/>
  <c r="H357" i="8"/>
  <c r="I357" i="8"/>
  <c r="J357" i="8"/>
  <c r="F360" i="8"/>
  <c r="G360" i="8"/>
  <c r="H360" i="8"/>
  <c r="I360" i="8"/>
  <c r="J360" i="8"/>
  <c r="K360" i="8" a="1"/>
  <c r="K360" i="8" s="1"/>
  <c r="F361" i="8"/>
  <c r="K361" i="8" s="1" a="1"/>
  <c r="K361" i="8" s="1"/>
  <c r="G361" i="8"/>
  <c r="H361" i="8"/>
  <c r="I361" i="8"/>
  <c r="J361" i="8"/>
  <c r="F362" i="8"/>
  <c r="G362" i="8"/>
  <c r="H362" i="8"/>
  <c r="I362" i="8"/>
  <c r="J362" i="8"/>
  <c r="K362" i="8" a="1"/>
  <c r="K362" i="8" s="1"/>
  <c r="F364" i="8"/>
  <c r="G364" i="8"/>
  <c r="H364" i="8"/>
  <c r="I364" i="8"/>
  <c r="J364" i="8"/>
  <c r="K364" i="8" a="1"/>
  <c r="K364" i="8"/>
  <c r="F366" i="8"/>
  <c r="G366" i="8"/>
  <c r="H366" i="8"/>
  <c r="I366" i="8"/>
  <c r="J366" i="8"/>
  <c r="K366" i="8" a="1"/>
  <c r="K366" i="8" s="1"/>
  <c r="F367" i="8"/>
  <c r="G367" i="8"/>
  <c r="H367" i="8"/>
  <c r="I367" i="8"/>
  <c r="J367" i="8"/>
  <c r="K367" i="8" a="1"/>
  <c r="K367" i="8" s="1"/>
  <c r="F368" i="8"/>
  <c r="K368" i="8" s="1" a="1"/>
  <c r="K368" i="8" s="1"/>
  <c r="G368" i="8"/>
  <c r="H368" i="8"/>
  <c r="I368" i="8"/>
  <c r="J368" i="8"/>
  <c r="F370" i="8"/>
  <c r="G370" i="8"/>
  <c r="H370" i="8"/>
  <c r="I370" i="8"/>
  <c r="J370" i="8"/>
  <c r="K370" i="8" a="1"/>
  <c r="K370" i="8" s="1"/>
  <c r="F372" i="8"/>
  <c r="K372" i="8" s="1" a="1"/>
  <c r="K372" i="8" s="1"/>
  <c r="G372" i="8"/>
  <c r="H372" i="8"/>
  <c r="I372" i="8"/>
  <c r="J372" i="8"/>
  <c r="F373" i="8"/>
  <c r="G373" i="8"/>
  <c r="H373" i="8"/>
  <c r="I373" i="8"/>
  <c r="J373" i="8"/>
  <c r="K373" i="8" a="1"/>
  <c r="K373" i="8"/>
  <c r="F374" i="8"/>
  <c r="G374" i="8"/>
  <c r="H374" i="8"/>
  <c r="I374" i="8"/>
  <c r="J374" i="8"/>
  <c r="K374" i="8" a="1"/>
  <c r="K374" i="8" s="1"/>
  <c r="F375" i="8"/>
  <c r="G375" i="8"/>
  <c r="H375" i="8"/>
  <c r="I375" i="8"/>
  <c r="J375" i="8"/>
  <c r="K375" i="8" s="1" a="1"/>
  <c r="K375" i="8" s="1"/>
  <c r="F378" i="8"/>
  <c r="G378" i="8"/>
  <c r="H378" i="8"/>
  <c r="I378" i="8"/>
  <c r="J378" i="8"/>
  <c r="K378" i="8" a="1"/>
  <c r="K378" i="8"/>
  <c r="F379" i="8"/>
  <c r="K379" i="8" s="1" a="1"/>
  <c r="K379" i="8" s="1"/>
  <c r="G379" i="8"/>
  <c r="H379" i="8"/>
  <c r="I379" i="8"/>
  <c r="J379" i="8"/>
  <c r="F382" i="8"/>
  <c r="G382" i="8"/>
  <c r="H382" i="8"/>
  <c r="I382" i="8"/>
  <c r="J382" i="8"/>
  <c r="K382" i="8" a="1"/>
  <c r="K382" i="8"/>
  <c r="F386" i="8"/>
  <c r="K386" i="8" s="1" a="1"/>
  <c r="K386" i="8" s="1"/>
  <c r="G386" i="8"/>
  <c r="H386" i="8"/>
  <c r="I386" i="8"/>
  <c r="J386" i="8"/>
  <c r="F387" i="8"/>
  <c r="G387" i="8"/>
  <c r="H387" i="8"/>
  <c r="I387" i="8"/>
  <c r="J387" i="8"/>
  <c r="K387" i="8" a="1"/>
  <c r="K387" i="8" s="1"/>
  <c r="F388" i="8"/>
  <c r="K388" i="8" s="1" a="1"/>
  <c r="K388" i="8" s="1"/>
  <c r="G388" i="8"/>
  <c r="H388" i="8"/>
  <c r="I388" i="8"/>
  <c r="J388" i="8"/>
  <c r="F390" i="8"/>
  <c r="G390" i="8"/>
  <c r="H390" i="8"/>
  <c r="I390" i="8"/>
  <c r="J390" i="8"/>
  <c r="K390" i="8" a="1"/>
  <c r="K390" i="8" s="1"/>
  <c r="F395" i="8"/>
  <c r="G395" i="8"/>
  <c r="H395" i="8"/>
  <c r="I395" i="8"/>
  <c r="J395" i="8"/>
  <c r="K395" i="8" a="1"/>
  <c r="K395" i="8"/>
  <c r="F396" i="8"/>
  <c r="G396" i="8"/>
  <c r="H396" i="8"/>
  <c r="I396" i="8"/>
  <c r="J396" i="8"/>
  <c r="K396" i="8" a="1"/>
  <c r="K396" i="8" s="1"/>
  <c r="F397" i="8"/>
  <c r="G397" i="8"/>
  <c r="H397" i="8"/>
  <c r="I397" i="8"/>
  <c r="J397" i="8"/>
  <c r="K397" i="8" a="1"/>
  <c r="K397" i="8" s="1"/>
  <c r="F398" i="8"/>
  <c r="K398" i="8" s="1" a="1"/>
  <c r="K398" i="8" s="1"/>
  <c r="G398" i="8"/>
  <c r="H398" i="8"/>
  <c r="I398" i="8"/>
  <c r="J398" i="8"/>
  <c r="F404" i="8"/>
  <c r="G404" i="8"/>
  <c r="H404" i="8"/>
  <c r="I404" i="8"/>
  <c r="J404" i="8"/>
  <c r="K404" i="8" a="1"/>
  <c r="K404" i="8" s="1"/>
  <c r="F407" i="8"/>
  <c r="K407" i="8" s="1" a="1"/>
  <c r="K407" i="8" s="1"/>
  <c r="G407" i="8"/>
  <c r="H407" i="8"/>
  <c r="I407" i="8"/>
  <c r="J407" i="8"/>
  <c r="F411" i="8"/>
  <c r="G411" i="8"/>
  <c r="H411" i="8"/>
  <c r="I411" i="8"/>
  <c r="J411" i="8"/>
  <c r="K411" i="8" a="1"/>
  <c r="K411" i="8"/>
  <c r="F412" i="8"/>
  <c r="G412" i="8"/>
  <c r="H412" i="8"/>
  <c r="I412" i="8"/>
  <c r="J412" i="8"/>
  <c r="K412" i="8" a="1"/>
  <c r="K412" i="8" s="1"/>
  <c r="F420" i="8"/>
  <c r="G420" i="8"/>
  <c r="H420" i="8"/>
  <c r="I420" i="8"/>
  <c r="J420" i="8"/>
  <c r="K420" i="8" s="1" a="1"/>
  <c r="K420" i="8" s="1"/>
  <c r="F421" i="8"/>
  <c r="G421" i="8"/>
  <c r="H421" i="8"/>
  <c r="I421" i="8"/>
  <c r="J421" i="8"/>
  <c r="K421" i="8" a="1"/>
  <c r="K421" i="8"/>
  <c r="F427" i="8"/>
  <c r="K427" i="8" s="1" a="1"/>
  <c r="K427" i="8" s="1"/>
  <c r="G427" i="8"/>
  <c r="H427" i="8"/>
  <c r="I427" i="8"/>
  <c r="J427" i="8"/>
  <c r="F428" i="8"/>
  <c r="G428" i="8"/>
  <c r="H428" i="8"/>
  <c r="I428" i="8"/>
  <c r="J428" i="8"/>
  <c r="K428" i="8" a="1"/>
  <c r="K428" i="8"/>
  <c r="F430" i="8"/>
  <c r="K430" i="8" s="1" a="1"/>
  <c r="K430" i="8" s="1"/>
  <c r="G430" i="8"/>
  <c r="H430" i="8"/>
  <c r="I430" i="8"/>
  <c r="J430" i="8"/>
  <c r="F431" i="8"/>
  <c r="G431" i="8"/>
  <c r="H431" i="8"/>
  <c r="I431" i="8"/>
  <c r="J431" i="8"/>
  <c r="K431" i="8" a="1"/>
  <c r="K431" i="8" s="1"/>
  <c r="F433" i="8"/>
  <c r="K433" i="8" s="1" a="1"/>
  <c r="K433" i="8" s="1"/>
  <c r="G433" i="8"/>
  <c r="H433" i="8"/>
  <c r="I433" i="8"/>
  <c r="J433" i="8"/>
  <c r="F435" i="8"/>
  <c r="G435" i="8"/>
  <c r="H435" i="8"/>
  <c r="I435" i="8"/>
  <c r="J435" i="8"/>
  <c r="K435" i="8" a="1"/>
  <c r="K435" i="8" s="1"/>
  <c r="F437" i="8"/>
  <c r="G437" i="8"/>
  <c r="H437" i="8"/>
  <c r="I437" i="8"/>
  <c r="J437" i="8"/>
  <c r="K437" i="8" a="1"/>
  <c r="K437" i="8" s="1"/>
  <c r="F440" i="8"/>
  <c r="G440" i="8"/>
  <c r="H440" i="8"/>
  <c r="I440" i="8"/>
  <c r="J440" i="8"/>
  <c r="K440" i="8" a="1"/>
  <c r="K440" i="8" s="1"/>
  <c r="F441" i="8"/>
  <c r="G441" i="8"/>
  <c r="H441" i="8"/>
  <c r="I441" i="8"/>
  <c r="J441" i="8"/>
  <c r="K441" i="8" a="1"/>
  <c r="K441" i="8" s="1"/>
  <c r="F446" i="8"/>
  <c r="K446" i="8" s="1" a="1"/>
  <c r="K446" i="8" s="1"/>
  <c r="G446" i="8"/>
  <c r="H446" i="8"/>
  <c r="I446" i="8"/>
  <c r="J446" i="8"/>
  <c r="F448" i="8"/>
  <c r="G448" i="8"/>
  <c r="H448" i="8"/>
  <c r="I448" i="8"/>
  <c r="J448" i="8"/>
  <c r="K448" i="8" a="1"/>
  <c r="K448" i="8" s="1"/>
  <c r="F450" i="8"/>
  <c r="K450" i="8" s="1" a="1"/>
  <c r="K450" i="8" s="1"/>
  <c r="G450" i="8"/>
  <c r="H450" i="8"/>
  <c r="I450" i="8"/>
  <c r="J450" i="8"/>
  <c r="F451" i="8"/>
  <c r="G451" i="8"/>
  <c r="H451" i="8"/>
  <c r="I451" i="8"/>
  <c r="J451" i="8"/>
  <c r="K451" i="8" a="1"/>
  <c r="K451" i="8"/>
  <c r="F452" i="8"/>
  <c r="G452" i="8"/>
  <c r="H452" i="8"/>
  <c r="I452" i="8"/>
  <c r="J452" i="8"/>
  <c r="K452" i="8" a="1"/>
  <c r="K452" i="8" s="1"/>
  <c r="F454" i="8"/>
  <c r="G454" i="8"/>
  <c r="H454" i="8"/>
  <c r="I454" i="8"/>
  <c r="J454" i="8"/>
  <c r="K454" i="8" s="1" a="1"/>
  <c r="K454" i="8" s="1"/>
  <c r="F455" i="8"/>
  <c r="G455" i="8"/>
  <c r="H455" i="8"/>
  <c r="I455" i="8"/>
  <c r="J455" i="8"/>
  <c r="K455" i="8" a="1"/>
  <c r="K455" i="8"/>
  <c r="F456" i="8"/>
  <c r="K456" i="8" s="1" a="1"/>
  <c r="K456" i="8" s="1"/>
  <c r="G456" i="8"/>
  <c r="H456" i="8"/>
  <c r="I456" i="8"/>
  <c r="J456" i="8"/>
  <c r="F457" i="8"/>
  <c r="G457" i="8"/>
  <c r="H457" i="8"/>
  <c r="I457" i="8"/>
  <c r="J457" i="8"/>
  <c r="K457" i="8" a="1"/>
  <c r="K457" i="8"/>
  <c r="F461" i="8"/>
  <c r="K461" i="8" s="1" a="1"/>
  <c r="K461" i="8" s="1"/>
  <c r="G461" i="8"/>
  <c r="H461" i="8"/>
  <c r="I461" i="8"/>
  <c r="J461" i="8"/>
  <c r="F468" i="8"/>
  <c r="G468" i="8"/>
  <c r="H468" i="8"/>
  <c r="I468" i="8"/>
  <c r="J468" i="8"/>
  <c r="K468" i="8" a="1"/>
  <c r="K468" i="8" s="1"/>
  <c r="F474" i="8"/>
  <c r="K474" i="8" s="1" a="1"/>
  <c r="K474" i="8" s="1"/>
  <c r="G474" i="8"/>
  <c r="H474" i="8"/>
  <c r="I474" i="8"/>
  <c r="J474" i="8"/>
  <c r="F475" i="8"/>
  <c r="G475" i="8"/>
  <c r="H475" i="8"/>
  <c r="I475" i="8"/>
  <c r="J475" i="8"/>
  <c r="K475" i="8" a="1"/>
  <c r="K475" i="8" s="1"/>
  <c r="F476" i="8"/>
  <c r="G476" i="8"/>
  <c r="H476" i="8"/>
  <c r="I476" i="8"/>
  <c r="J476" i="8"/>
  <c r="K476" i="8" a="1"/>
  <c r="K476" i="8"/>
  <c r="F481" i="8"/>
  <c r="G481" i="8"/>
  <c r="H481" i="8"/>
  <c r="I481" i="8"/>
  <c r="J481" i="8"/>
  <c r="K481" i="8" a="1"/>
  <c r="K481" i="8" s="1"/>
  <c r="F486" i="8"/>
  <c r="G486" i="8"/>
  <c r="H486" i="8"/>
  <c r="I486" i="8"/>
  <c r="J486" i="8"/>
  <c r="K486" i="8" a="1"/>
  <c r="K486" i="8" s="1"/>
  <c r="F487" i="8"/>
  <c r="K487" i="8" s="1" a="1"/>
  <c r="K487" i="8" s="1"/>
  <c r="G487" i="8"/>
  <c r="H487" i="8"/>
  <c r="I487" i="8"/>
  <c r="J487" i="8"/>
  <c r="F488" i="8"/>
  <c r="G488" i="8"/>
  <c r="H488" i="8"/>
  <c r="I488" i="8"/>
  <c r="J488" i="8"/>
  <c r="K488" i="8" a="1"/>
  <c r="K488" i="8" s="1"/>
  <c r="F494" i="8"/>
  <c r="K494" i="8" s="1" a="1"/>
  <c r="K494" i="8" s="1"/>
  <c r="G494" i="8"/>
  <c r="H494" i="8"/>
  <c r="I494" i="8"/>
  <c r="J494" i="8"/>
  <c r="F499" i="8"/>
  <c r="G499" i="8"/>
  <c r="H499" i="8"/>
  <c r="I499" i="8"/>
  <c r="J499" i="8"/>
  <c r="K499" i="8" a="1"/>
  <c r="K499" i="8"/>
  <c r="F502" i="8"/>
  <c r="G502" i="8"/>
  <c r="H502" i="8"/>
  <c r="I502" i="8"/>
  <c r="J502" i="8"/>
  <c r="K502" i="8" a="1"/>
  <c r="K502" i="8" s="1"/>
  <c r="F503" i="8"/>
  <c r="G503" i="8"/>
  <c r="H503" i="8"/>
  <c r="I503" i="8"/>
  <c r="J503" i="8"/>
  <c r="K503" i="8" s="1" a="1"/>
  <c r="K503" i="8" s="1"/>
  <c r="F504" i="8"/>
  <c r="G504" i="8"/>
  <c r="H504" i="8"/>
  <c r="I504" i="8"/>
  <c r="J504" i="8"/>
  <c r="K504" i="8" a="1"/>
  <c r="K504" i="8" s="1"/>
  <c r="F506" i="8"/>
  <c r="K506" i="8" s="1" a="1"/>
  <c r="K506" i="8" s="1"/>
  <c r="G506" i="8"/>
  <c r="H506" i="8"/>
  <c r="I506" i="8"/>
  <c r="J506" i="8"/>
  <c r="F507" i="8"/>
  <c r="G507" i="8"/>
  <c r="H507" i="8"/>
  <c r="I507" i="8"/>
  <c r="J507" i="8"/>
  <c r="K507" i="8" a="1"/>
  <c r="K507" i="8"/>
  <c r="F512" i="8"/>
  <c r="K512" i="8" s="1" a="1"/>
  <c r="K512" i="8" s="1"/>
  <c r="G512" i="8"/>
  <c r="H512" i="8"/>
  <c r="I512" i="8"/>
  <c r="J512" i="8"/>
  <c r="F517" i="8"/>
  <c r="G517" i="8"/>
  <c r="H517" i="8"/>
  <c r="I517" i="8"/>
  <c r="J517" i="8"/>
  <c r="K517" i="8" a="1"/>
  <c r="K517" i="8" s="1"/>
  <c r="F522" i="8"/>
  <c r="K522" i="8" s="1" a="1"/>
  <c r="K522" i="8" s="1"/>
  <c r="G522" i="8"/>
  <c r="H522" i="8"/>
  <c r="I522" i="8"/>
  <c r="J522" i="8"/>
  <c r="F526" i="8"/>
  <c r="G526" i="8"/>
  <c r="H526" i="8"/>
  <c r="I526" i="8"/>
  <c r="J526" i="8"/>
  <c r="K526" i="8" a="1"/>
  <c r="K526" i="8" s="1"/>
  <c r="F531" i="8"/>
  <c r="G531" i="8"/>
  <c r="H531" i="8"/>
  <c r="I531" i="8"/>
  <c r="J531" i="8"/>
  <c r="K531" i="8" a="1"/>
  <c r="K531" i="8"/>
  <c r="F538" i="8"/>
  <c r="G538" i="8"/>
  <c r="H538" i="8"/>
  <c r="I538" i="8"/>
  <c r="J538" i="8"/>
  <c r="K538" i="8" a="1"/>
  <c r="K538" i="8" s="1"/>
  <c r="F540" i="8"/>
  <c r="G540" i="8"/>
  <c r="H540" i="8"/>
  <c r="I540" i="8"/>
  <c r="J540" i="8"/>
  <c r="K540" i="8" a="1"/>
  <c r="K540" i="8" s="1"/>
  <c r="F541" i="8"/>
  <c r="K541" i="8" s="1" a="1"/>
  <c r="K541" i="8" s="1"/>
  <c r="G541" i="8"/>
  <c r="H541" i="8"/>
  <c r="I541" i="8"/>
  <c r="J541" i="8"/>
  <c r="F549" i="8"/>
  <c r="G549" i="8"/>
  <c r="H549" i="8"/>
  <c r="I549" i="8"/>
  <c r="J549" i="8"/>
  <c r="K549" i="8" a="1"/>
  <c r="K549" i="8" s="1"/>
  <c r="F560" i="8"/>
  <c r="K560" i="8" s="1" a="1"/>
  <c r="K560" i="8" s="1"/>
  <c r="G560" i="8"/>
  <c r="H560" i="8"/>
  <c r="I560" i="8"/>
  <c r="J560" i="8"/>
  <c r="F563" i="8"/>
  <c r="G563" i="8"/>
  <c r="H563" i="8"/>
  <c r="I563" i="8"/>
  <c r="J563" i="8"/>
  <c r="K563" i="8" a="1"/>
  <c r="K563" i="8" s="1"/>
  <c r="K2" i="8" a="1"/>
  <c r="K2" i="8" s="1"/>
  <c r="K3" i="8" a="1"/>
  <c r="K3" i="8" s="1"/>
  <c r="K4" i="8" a="1"/>
  <c r="K4" i="8" s="1"/>
  <c r="K5" i="8" a="1"/>
  <c r="K5" i="8"/>
  <c r="K6" i="8" a="1"/>
  <c r="K6" i="8"/>
  <c r="K7" i="8" a="1"/>
  <c r="K7" i="8" s="1"/>
  <c r="K8" i="8" a="1"/>
  <c r="K8" i="8" s="1"/>
  <c r="K9" i="8" a="1"/>
  <c r="K9" i="8" s="1"/>
  <c r="K11" i="8" a="1"/>
  <c r="K11" i="8" s="1"/>
  <c r="K12" i="8" a="1"/>
  <c r="K12" i="8" s="1"/>
  <c r="K13" i="8" a="1"/>
  <c r="K13" i="8" s="1"/>
  <c r="K16" i="8" a="1"/>
  <c r="K16" i="8" s="1"/>
  <c r="K18" i="8" a="1"/>
  <c r="K18" i="8" s="1"/>
  <c r="K21" i="8" a="1"/>
  <c r="K21" i="8"/>
  <c r="K23" i="8" a="1"/>
  <c r="K23" i="8"/>
  <c r="K24" i="8" a="1"/>
  <c r="K24" i="8" s="1"/>
  <c r="K25" i="8" a="1"/>
  <c r="K25" i="8" s="1"/>
  <c r="K26" i="8" a="1"/>
  <c r="K26" i="8" s="1"/>
  <c r="K27" i="8" a="1"/>
  <c r="K27" i="8" s="1"/>
  <c r="K28" i="8" a="1"/>
  <c r="K28" i="8" s="1"/>
  <c r="K31" i="8" a="1"/>
  <c r="K31" i="8" s="1"/>
  <c r="K33" i="8" a="1"/>
  <c r="K33" i="8" s="1"/>
  <c r="K34" i="8" a="1"/>
  <c r="K34" i="8" s="1"/>
  <c r="K35" i="8" a="1"/>
  <c r="K35" i="8" s="1"/>
  <c r="K36" i="8" a="1"/>
  <c r="K36" i="8"/>
  <c r="K37" i="8" a="1"/>
  <c r="K37" i="8"/>
  <c r="K38" i="8" a="1"/>
  <c r="K38" i="8" s="1"/>
  <c r="K40" i="8" a="1"/>
  <c r="K40" i="8" s="1"/>
  <c r="K43" i="8" a="1"/>
  <c r="K43" i="8" s="1"/>
  <c r="K44" i="8" a="1"/>
  <c r="K44" i="8" s="1"/>
  <c r="K45" i="8" a="1"/>
  <c r="K45" i="8" s="1"/>
  <c r="K46" i="8" a="1"/>
  <c r="K46" i="8" s="1"/>
  <c r="K49" i="8" a="1"/>
  <c r="K49" i="8" s="1"/>
  <c r="K51" i="8" a="1"/>
  <c r="K51" i="8" s="1"/>
  <c r="K54" i="8" a="1"/>
  <c r="K54" i="8"/>
  <c r="K55" i="8" a="1"/>
  <c r="K55" i="8"/>
  <c r="K58" i="8" a="1"/>
  <c r="K58" i="8" s="1"/>
  <c r="K60" i="8" a="1"/>
  <c r="K60" i="8"/>
  <c r="K62" i="8" a="1"/>
  <c r="K62" i="8" s="1"/>
  <c r="K63" i="8" a="1"/>
  <c r="K63" i="8"/>
  <c r="K64" i="8" a="1"/>
  <c r="K64" i="8" s="1"/>
  <c r="K66" i="8" a="1"/>
  <c r="K66" i="8" s="1"/>
  <c r="K67" i="8" a="1"/>
  <c r="K67" i="8" s="1"/>
  <c r="K70" i="8" a="1"/>
  <c r="K70" i="8" s="1"/>
  <c r="K71" i="8" a="1"/>
  <c r="K71" i="8" s="1"/>
  <c r="K74" i="8" a="1"/>
  <c r="K74" i="8" s="1"/>
  <c r="K75" i="8" a="1"/>
  <c r="K75" i="8" s="1"/>
  <c r="K80" i="8" a="1"/>
  <c r="K80" i="8" s="1"/>
  <c r="K81" i="8" a="1"/>
  <c r="K81" i="8" s="1"/>
  <c r="K82" i="8" a="1"/>
  <c r="K82" i="8" s="1"/>
  <c r="K83" i="8" a="1"/>
  <c r="K83" i="8" s="1"/>
  <c r="K84" i="8" a="1"/>
  <c r="K84" i="8" s="1"/>
  <c r="K85" i="8" a="1"/>
  <c r="K85" i="8" s="1"/>
  <c r="K86" i="8" a="1"/>
  <c r="K86" i="8" s="1"/>
  <c r="K87" i="8" a="1"/>
  <c r="K87" i="8" s="1"/>
  <c r="K88" i="8" a="1"/>
  <c r="K88" i="8"/>
  <c r="K89" i="8" a="1"/>
  <c r="K89" i="8" s="1"/>
  <c r="K93" i="8" a="1"/>
  <c r="K93" i="8" s="1"/>
  <c r="K94" i="8" a="1"/>
  <c r="K94" i="8"/>
  <c r="K102" i="8" a="1"/>
  <c r="K102" i="8"/>
  <c r="K110" i="8" a="1"/>
  <c r="K110" i="8" s="1"/>
  <c r="K120" i="8" a="1"/>
  <c r="K120" i="8" s="1"/>
  <c r="K127" i="8" a="1"/>
  <c r="K127" i="8"/>
  <c r="K131" i="8" a="1"/>
  <c r="K131" i="8" s="1"/>
  <c r="K132" i="8" a="1"/>
  <c r="K132" i="8" s="1"/>
  <c r="K133" i="8" a="1"/>
  <c r="K133" i="8"/>
  <c r="K134" i="8" a="1"/>
  <c r="K134" i="8"/>
  <c r="K137" i="8" a="1"/>
  <c r="K137" i="8" s="1"/>
  <c r="K138" i="8" a="1"/>
  <c r="K138" i="8" s="1"/>
  <c r="K147" i="8" a="1"/>
  <c r="K147" i="8" s="1"/>
  <c r="K149" i="8" a="1"/>
  <c r="K149" i="8"/>
  <c r="K151" i="8" a="1"/>
  <c r="K151" i="8" s="1"/>
  <c r="K152" i="8" a="1"/>
  <c r="K152" i="8" s="1"/>
  <c r="K153" i="8" a="1"/>
  <c r="K153" i="8" s="1"/>
  <c r="K154" i="8" a="1"/>
  <c r="K154" i="8" s="1"/>
  <c r="K155" i="8" a="1"/>
  <c r="K155" i="8" s="1"/>
  <c r="K156" i="8" a="1"/>
  <c r="K156" i="8"/>
  <c r="K157" i="8" a="1"/>
  <c r="K157" i="8" s="1"/>
  <c r="K163" i="8" a="1"/>
  <c r="K163" i="8" s="1"/>
  <c r="K166" i="8" a="1"/>
  <c r="K166" i="8"/>
  <c r="K170" i="8" a="1"/>
  <c r="K170" i="8" s="1"/>
  <c r="K172" i="8" a="1"/>
  <c r="K172" i="8" s="1"/>
  <c r="K173" i="8" a="1"/>
  <c r="K173" i="8" s="1"/>
  <c r="K174" i="8" a="1"/>
  <c r="K174" i="8"/>
  <c r="K175" i="8" a="1"/>
  <c r="K175" i="8" s="1"/>
  <c r="K177" i="8" a="1"/>
  <c r="K177" i="8" s="1"/>
  <c r="K181" i="8" a="1"/>
  <c r="K181" i="8" s="1"/>
  <c r="K182" i="8" a="1"/>
  <c r="K182" i="8"/>
  <c r="K183" i="8" a="1"/>
  <c r="K183" i="8"/>
  <c r="K184" i="8" a="1"/>
  <c r="K184" i="8"/>
  <c r="K185" i="8" a="1"/>
  <c r="K185" i="8" s="1"/>
  <c r="K186" i="8" a="1"/>
  <c r="K186" i="8" s="1"/>
  <c r="K191" i="8" a="1"/>
  <c r="K191" i="8" s="1"/>
  <c r="K192" i="8" a="1"/>
  <c r="K192" i="8" s="1"/>
  <c r="K194" i="8" a="1"/>
  <c r="K194" i="8" s="1"/>
  <c r="K197" i="8" a="1"/>
  <c r="K197" i="8" s="1"/>
  <c r="K198" i="8" a="1"/>
  <c r="K198" i="8"/>
  <c r="K201" i="8" a="1"/>
  <c r="K201" i="8"/>
  <c r="K204" i="8" a="1"/>
  <c r="K204" i="8"/>
  <c r="K208" i="8" a="1"/>
  <c r="K208" i="8" s="1"/>
  <c r="K209" i="8" a="1"/>
  <c r="K209" i="8" s="1"/>
  <c r="K210" i="8" a="1"/>
  <c r="K210" i="8" s="1"/>
  <c r="K211" i="8" a="1"/>
  <c r="K211" i="8" s="1"/>
  <c r="K214" i="8" a="1"/>
  <c r="K214" i="8" s="1"/>
  <c r="K217" i="8" a="1"/>
  <c r="K217" i="8" s="1"/>
  <c r="K219" i="8" a="1"/>
  <c r="K219" i="8" s="1"/>
  <c r="K221" i="8" a="1"/>
  <c r="K221" i="8"/>
  <c r="K222" i="8" a="1"/>
  <c r="K222" i="8"/>
  <c r="K223" i="8" a="1"/>
  <c r="K223" i="8" s="1"/>
  <c r="K227" i="8" a="1"/>
  <c r="K227" i="8" s="1"/>
  <c r="K228" i="8" a="1"/>
  <c r="K228" i="8" s="1"/>
  <c r="K240" i="8" a="1"/>
  <c r="K240" i="8" s="1"/>
  <c r="K241" i="8" a="1"/>
  <c r="K241" i="8" s="1"/>
  <c r="K242" i="8" a="1"/>
  <c r="K242" i="8" s="1"/>
  <c r="K243" i="8" a="1"/>
  <c r="K243" i="8" s="1"/>
  <c r="K244" i="8" a="1"/>
  <c r="K244" i="8" s="1"/>
  <c r="K245" i="8" a="1"/>
  <c r="K245" i="8" s="1"/>
  <c r="K246" i="8" a="1"/>
  <c r="K246" i="8" s="1"/>
  <c r="K250" i="8" a="1"/>
  <c r="K250" i="8" s="1"/>
  <c r="K251" i="8" a="1"/>
  <c r="K251" i="8" s="1"/>
  <c r="K252" i="8" a="1"/>
  <c r="K252" i="8" s="1"/>
  <c r="K253" i="8" a="1"/>
  <c r="K253" i="8" s="1"/>
  <c r="K255" i="8" a="1"/>
  <c r="K255" i="8" s="1"/>
  <c r="K256" i="8" a="1"/>
  <c r="K256" i="8" s="1"/>
  <c r="K257" i="8" a="1"/>
  <c r="K257" i="8"/>
  <c r="K258" i="8" a="1"/>
  <c r="K258" i="8" s="1"/>
  <c r="K259" i="8" a="1"/>
  <c r="K259" i="8" s="1"/>
  <c r="K260" i="8" a="1"/>
  <c r="K260" i="8" s="1"/>
  <c r="K261" i="8" a="1"/>
  <c r="K261" i="8" s="1"/>
  <c r="K263" i="8" a="1"/>
  <c r="K263" i="8" s="1"/>
  <c r="K264" i="8" a="1"/>
  <c r="K264" i="8" s="1"/>
  <c r="K265" i="8" a="1"/>
  <c r="K265" i="8" s="1"/>
  <c r="K266" i="8" a="1"/>
  <c r="K266" i="8" s="1"/>
  <c r="K267" i="8" a="1"/>
  <c r="K267" i="8" s="1"/>
  <c r="K268" i="8" a="1"/>
  <c r="K268" i="8" s="1"/>
  <c r="K269" i="8" a="1"/>
  <c r="K269" i="8" s="1"/>
  <c r="K271" i="8" a="1"/>
  <c r="K271" i="8"/>
  <c r="K273" i="8" a="1"/>
  <c r="K273" i="8" s="1"/>
  <c r="K274" i="8" a="1"/>
  <c r="K274" i="8" s="1"/>
  <c r="K278" i="8" a="1"/>
  <c r="K278" i="8" s="1"/>
  <c r="K279" i="8" a="1"/>
  <c r="K279" i="8"/>
  <c r="K280" i="8" a="1"/>
  <c r="K280" i="8" s="1"/>
  <c r="K281" i="8" a="1"/>
  <c r="K281" i="8" s="1"/>
  <c r="K284" i="8" a="1"/>
  <c r="K284" i="8" s="1"/>
  <c r="K287" i="8" a="1"/>
  <c r="K287" i="8" s="1"/>
  <c r="K288" i="8" a="1"/>
  <c r="K288" i="8"/>
  <c r="K289" i="8" a="1"/>
  <c r="K289" i="8" s="1"/>
  <c r="K294" i="8" a="1"/>
  <c r="K294" i="8"/>
  <c r="K295" i="8" a="1"/>
  <c r="K295" i="8"/>
  <c r="K297" i="8" a="1"/>
  <c r="K297" i="8"/>
  <c r="K298" i="8" a="1"/>
  <c r="K298" i="8" s="1"/>
  <c r="K299" i="8" a="1"/>
  <c r="K299" i="8" s="1"/>
  <c r="K301" i="8" a="1"/>
  <c r="K301" i="8" s="1"/>
  <c r="K302" i="8" a="1"/>
  <c r="K302" i="8" s="1"/>
  <c r="K304" i="8" a="1"/>
  <c r="K304" i="8" s="1"/>
  <c r="K305" i="8" a="1"/>
  <c r="K305" i="8" s="1"/>
  <c r="K306" i="8" a="1"/>
  <c r="K306" i="8" s="1"/>
  <c r="K307" i="8" a="1"/>
  <c r="K307" i="8" s="1"/>
  <c r="K308" i="8" a="1"/>
  <c r="K308" i="8" s="1"/>
  <c r="K309" i="8" a="1"/>
  <c r="K309" i="8"/>
  <c r="K310" i="8" a="1"/>
  <c r="K310" i="8"/>
  <c r="K311" i="8" a="1"/>
  <c r="K311" i="8"/>
  <c r="K312" i="8" a="1"/>
  <c r="K312" i="8" s="1"/>
  <c r="K313" i="8" a="1"/>
  <c r="K313" i="8" s="1"/>
  <c r="K314" i="8" a="1"/>
  <c r="K314" i="8" s="1"/>
  <c r="K315" i="8" a="1"/>
  <c r="K315" i="8" s="1"/>
  <c r="K316" i="8" a="1"/>
  <c r="K316" i="8" s="1"/>
  <c r="K317" i="8" a="1"/>
  <c r="K317" i="8"/>
  <c r="K318" i="8" a="1"/>
  <c r="K318" i="8" s="1"/>
  <c r="K319" i="8" a="1"/>
  <c r="K319" i="8"/>
  <c r="K320" i="8" a="1"/>
  <c r="K320" i="8"/>
  <c r="K321" i="8" a="1"/>
  <c r="K321" i="8" s="1"/>
  <c r="K323" i="8" a="1"/>
  <c r="K323" i="8" s="1"/>
  <c r="K324" i="8" a="1"/>
  <c r="K324" i="8" s="1"/>
  <c r="K325" i="8" a="1"/>
  <c r="K325" i="8" s="1"/>
  <c r="K326" i="8" a="1"/>
  <c r="K326" i="8" s="1"/>
  <c r="K327" i="8" a="1"/>
  <c r="K327" i="8" s="1"/>
  <c r="K328" i="8" a="1"/>
  <c r="K328" i="8" s="1"/>
  <c r="K329" i="8" a="1"/>
  <c r="K329" i="8"/>
  <c r="K330" i="8" a="1"/>
  <c r="K330" i="8" s="1"/>
  <c r="K331" i="8" a="1"/>
  <c r="K331" i="8" s="1"/>
  <c r="K332" i="8" a="1"/>
  <c r="K332" i="8"/>
  <c r="K333" i="8" a="1"/>
  <c r="K333" i="8" s="1"/>
  <c r="K334" i="8" a="1"/>
  <c r="K334" i="8" s="1"/>
  <c r="K335" i="8" a="1"/>
  <c r="K335" i="8" s="1"/>
  <c r="K336" i="8" a="1"/>
  <c r="K336" i="8" s="1"/>
  <c r="K337" i="8" a="1"/>
  <c r="K337" i="8"/>
  <c r="K338" i="8" a="1"/>
  <c r="K338" i="8" s="1"/>
  <c r="K340" i="8" a="1"/>
  <c r="K340" i="8" s="1"/>
  <c r="K342" i="8" a="1"/>
  <c r="K342" i="8" s="1"/>
  <c r="K343" i="8" a="1"/>
  <c r="K343" i="8"/>
  <c r="K344" i="8" a="1"/>
  <c r="K344" i="8" s="1"/>
  <c r="K345" i="8" a="1"/>
  <c r="K345" i="8" s="1"/>
  <c r="K346" i="8" a="1"/>
  <c r="K346" i="8" s="1"/>
  <c r="K349" i="8" a="1"/>
  <c r="K349" i="8"/>
  <c r="K350" i="8" a="1"/>
  <c r="K350" i="8" s="1"/>
  <c r="K351" i="8" a="1"/>
  <c r="K351" i="8" s="1"/>
  <c r="K352" i="8" a="1"/>
  <c r="K352" i="8" s="1"/>
  <c r="K354" i="8" a="1"/>
  <c r="K354" i="8" s="1"/>
  <c r="K356" i="8" a="1"/>
  <c r="K356" i="8"/>
  <c r="K358" i="8" a="1"/>
  <c r="K358" i="8" s="1"/>
  <c r="K359" i="8" a="1"/>
  <c r="K359" i="8" s="1"/>
  <c r="K363" i="8" a="1"/>
  <c r="K363" i="8" s="1"/>
  <c r="K365" i="8" a="1"/>
  <c r="K365" i="8"/>
  <c r="K369" i="8" a="1"/>
  <c r="K369" i="8" s="1"/>
  <c r="K371" i="8" a="1"/>
  <c r="K371" i="8" s="1"/>
  <c r="K376" i="8" a="1"/>
  <c r="K376" i="8"/>
  <c r="K377" i="8" a="1"/>
  <c r="K377" i="8" s="1"/>
  <c r="K380" i="8" a="1"/>
  <c r="K380" i="8" s="1"/>
  <c r="K381" i="8" a="1"/>
  <c r="K381" i="8" s="1"/>
  <c r="K383" i="8" a="1"/>
  <c r="K383" i="8"/>
  <c r="K384" i="8" a="1"/>
  <c r="K384" i="8" s="1"/>
  <c r="K385" i="8" a="1"/>
  <c r="K385" i="8" s="1"/>
  <c r="K389" i="8" a="1"/>
  <c r="K389" i="8" s="1"/>
  <c r="K391" i="8" a="1"/>
  <c r="K391" i="8"/>
  <c r="K392" i="8" a="1"/>
  <c r="K392" i="8"/>
  <c r="K393" i="8" a="1"/>
  <c r="K393" i="8"/>
  <c r="K394" i="8" a="1"/>
  <c r="K394" i="8" s="1"/>
  <c r="K399" i="8" a="1"/>
  <c r="K399" i="8" s="1"/>
  <c r="K400" i="8" a="1"/>
  <c r="K400" i="8"/>
  <c r="K401" i="8" a="1"/>
  <c r="K401" i="8"/>
  <c r="K402" i="8" a="1"/>
  <c r="K402" i="8" s="1"/>
  <c r="K403" i="8" a="1"/>
  <c r="K403" i="8" s="1"/>
  <c r="K405" i="8" a="1"/>
  <c r="K405" i="8" s="1"/>
  <c r="K406" i="8" a="1"/>
  <c r="K406" i="8" s="1"/>
  <c r="K408" i="8" a="1"/>
  <c r="K408" i="8" s="1"/>
  <c r="K409" i="8" a="1"/>
  <c r="K409" i="8" s="1"/>
  <c r="K410" i="8" a="1"/>
  <c r="K410" i="8" s="1"/>
  <c r="K413" i="8" a="1"/>
  <c r="K413" i="8"/>
  <c r="K414" i="8" a="1"/>
  <c r="K414" i="8" s="1"/>
  <c r="K415" i="8" a="1"/>
  <c r="K415" i="8" s="1"/>
  <c r="K416" i="8" a="1"/>
  <c r="K416" i="8" s="1"/>
  <c r="K417" i="8" a="1"/>
  <c r="K417" i="8" s="1"/>
  <c r="K418" i="8" a="1"/>
  <c r="K418" i="8" s="1"/>
  <c r="K419" i="8" a="1"/>
  <c r="K419" i="8" s="1"/>
  <c r="K422" i="8" a="1"/>
  <c r="K422" i="8" s="1"/>
  <c r="K423" i="8" a="1"/>
  <c r="K423" i="8" s="1"/>
  <c r="K424" i="8" a="1"/>
  <c r="K424" i="8" s="1"/>
  <c r="K425" i="8" a="1"/>
  <c r="K425" i="8"/>
  <c r="K426" i="8" a="1"/>
  <c r="K426" i="8" s="1"/>
  <c r="K429" i="8" a="1"/>
  <c r="K429" i="8" s="1"/>
  <c r="K432" i="8" a="1"/>
  <c r="K432" i="8" s="1"/>
  <c r="K434" i="8" a="1"/>
  <c r="K434" i="8" s="1"/>
  <c r="K436" i="8" a="1"/>
  <c r="K436" i="8" s="1"/>
  <c r="K438" i="8" a="1"/>
  <c r="K438" i="8" s="1"/>
  <c r="K439" i="8" a="1"/>
  <c r="K439" i="8"/>
  <c r="K442" i="8" a="1"/>
  <c r="K442" i="8" s="1"/>
  <c r="K443" i="8" a="1"/>
  <c r="K443" i="8" s="1"/>
  <c r="K444" i="8" a="1"/>
  <c r="K444" i="8"/>
  <c r="K445" i="8" a="1"/>
  <c r="K445" i="8" s="1"/>
  <c r="K447" i="8" a="1"/>
  <c r="K447" i="8" s="1"/>
  <c r="K449" i="8" a="1"/>
  <c r="K449" i="8"/>
  <c r="K453" i="8" a="1"/>
  <c r="K453" i="8" s="1"/>
  <c r="K458" i="8" a="1"/>
  <c r="K458" i="8" s="1"/>
  <c r="K459" i="8" a="1"/>
  <c r="K459" i="8" s="1"/>
  <c r="K460" i="8" a="1"/>
  <c r="K460" i="8" s="1"/>
  <c r="K462" i="8" a="1"/>
  <c r="K462" i="8" s="1"/>
  <c r="K463" i="8" a="1"/>
  <c r="K463" i="8"/>
  <c r="K464" i="8" a="1"/>
  <c r="K464" i="8"/>
  <c r="K465" i="8" a="1"/>
  <c r="K465" i="8"/>
  <c r="K466" i="8" a="1"/>
  <c r="K466" i="8" s="1"/>
  <c r="K467" i="8" a="1"/>
  <c r="K467" i="8" s="1"/>
  <c r="K469" i="8" a="1"/>
  <c r="K469" i="8"/>
  <c r="K470" i="8" a="1"/>
  <c r="K470" i="8" s="1"/>
  <c r="K471" i="8" a="1"/>
  <c r="K471" i="8" s="1"/>
  <c r="K472" i="8" a="1"/>
  <c r="K472" i="8"/>
  <c r="K473" i="8" a="1"/>
  <c r="K473" i="8"/>
  <c r="K477" i="8" a="1"/>
  <c r="K477" i="8" s="1"/>
  <c r="K478" i="8" a="1"/>
  <c r="K478" i="8"/>
  <c r="K479" i="8" a="1"/>
  <c r="K479" i="8" s="1"/>
  <c r="K480" i="8" a="1"/>
  <c r="K480" i="8"/>
  <c r="K482" i="8" a="1"/>
  <c r="K482" i="8" s="1"/>
  <c r="K483" i="8" a="1"/>
  <c r="K483" i="8" s="1"/>
  <c r="K484" i="8" a="1"/>
  <c r="K484" i="8"/>
  <c r="K485" i="8" a="1"/>
  <c r="K485" i="8" s="1"/>
  <c r="K489" i="8" a="1"/>
  <c r="K489" i="8" s="1"/>
  <c r="K490" i="8" a="1"/>
  <c r="K490" i="8" s="1"/>
  <c r="K491" i="8" a="1"/>
  <c r="K491" i="8" s="1"/>
  <c r="K492" i="8" a="1"/>
  <c r="K492" i="8"/>
  <c r="K493" i="8" a="1"/>
  <c r="K493" i="8" s="1"/>
  <c r="K495" i="8" a="1"/>
  <c r="K495" i="8" s="1"/>
  <c r="K496" i="8" a="1"/>
  <c r="K496" i="8" s="1"/>
  <c r="K497" i="8" a="1"/>
  <c r="K497" i="8" s="1"/>
  <c r="K498" i="8" a="1"/>
  <c r="K498" i="8" s="1"/>
  <c r="K500" i="8" a="1"/>
  <c r="K500" i="8" s="1"/>
  <c r="K501" i="8" a="1"/>
  <c r="K501" i="8" s="1"/>
  <c r="K505" i="8" a="1"/>
  <c r="K505" i="8" s="1"/>
  <c r="K508" i="8" a="1"/>
  <c r="K508" i="8" s="1"/>
  <c r="K509" i="8" a="1"/>
  <c r="K509" i="8" s="1"/>
  <c r="K510" i="8" a="1"/>
  <c r="K510" i="8"/>
  <c r="K511" i="8" a="1"/>
  <c r="K511" i="8"/>
  <c r="K513" i="8" a="1"/>
  <c r="K513" i="8"/>
  <c r="K514" i="8" a="1"/>
  <c r="K514" i="8" s="1"/>
  <c r="K515" i="8" a="1"/>
  <c r="K515" i="8" s="1"/>
  <c r="K516" i="8" a="1"/>
  <c r="K516" i="8" s="1"/>
  <c r="K518" i="8" a="1"/>
  <c r="K518" i="8" s="1"/>
  <c r="K519" i="8" a="1"/>
  <c r="K519" i="8" s="1"/>
  <c r="K520" i="8" a="1"/>
  <c r="K520" i="8" s="1"/>
  <c r="K521" i="8" a="1"/>
  <c r="K521" i="8"/>
  <c r="K523" i="8" a="1"/>
  <c r="K523" i="8" s="1"/>
  <c r="K524" i="8" a="1"/>
  <c r="K524" i="8" s="1"/>
  <c r="K525" i="8" a="1"/>
  <c r="K525" i="8" s="1"/>
  <c r="K527" i="8" a="1"/>
  <c r="K527" i="8"/>
  <c r="K528" i="8" a="1"/>
  <c r="K528" i="8"/>
  <c r="K529" i="8" a="1"/>
  <c r="K529" i="8" s="1"/>
  <c r="K530" i="8" a="1"/>
  <c r="K530" i="8" s="1"/>
  <c r="K532" i="8" a="1"/>
  <c r="K532" i="8" s="1"/>
  <c r="K533" i="8" a="1"/>
  <c r="K533" i="8" s="1"/>
  <c r="K534" i="8" a="1"/>
  <c r="K534" i="8" s="1"/>
  <c r="K535" i="8" a="1"/>
  <c r="K535" i="8" s="1"/>
  <c r="K536" i="8" a="1"/>
  <c r="K536" i="8" s="1"/>
  <c r="K537" i="8" a="1"/>
  <c r="K537" i="8" s="1"/>
  <c r="K539" i="8" a="1"/>
  <c r="K539" i="8" s="1"/>
  <c r="K542" i="8" a="1"/>
  <c r="K542" i="8"/>
  <c r="K543" i="8" a="1"/>
  <c r="K543" i="8" s="1"/>
  <c r="K544" i="8" a="1"/>
  <c r="K544" i="8" s="1"/>
  <c r="K545" i="8" a="1"/>
  <c r="K545" i="8"/>
  <c r="K546" i="8" a="1"/>
  <c r="K546" i="8" s="1"/>
  <c r="K547" i="8" a="1"/>
  <c r="K547" i="8" s="1"/>
  <c r="K548" i="8" a="1"/>
  <c r="K548" i="8" s="1"/>
  <c r="K550" i="8" a="1"/>
  <c r="K550" i="8" s="1"/>
  <c r="K551" i="8" a="1"/>
  <c r="K551" i="8"/>
  <c r="K552" i="8" a="1"/>
  <c r="K552" i="8" s="1"/>
  <c r="K553" i="8" a="1"/>
  <c r="K553" i="8" s="1"/>
  <c r="K554" i="8" a="1"/>
  <c r="K554" i="8" s="1"/>
  <c r="K555" i="8" a="1"/>
  <c r="K555" i="8" s="1"/>
  <c r="K556" i="8" a="1"/>
  <c r="K556" i="8" s="1"/>
  <c r="K557" i="8" a="1"/>
  <c r="K557" i="8"/>
  <c r="K558" i="8" a="1"/>
  <c r="K558" i="8" s="1"/>
  <c r="K559" i="8" a="1"/>
  <c r="K559" i="8"/>
  <c r="K561" i="8" a="1"/>
  <c r="K561" i="8" s="1"/>
  <c r="K562" i="8" a="1"/>
  <c r="K562" i="8" s="1"/>
  <c r="A2" i="32" a="1"/>
  <c r="A2" i="32" s="1"/>
  <c r="B2" i="32" l="1" a="1"/>
  <c r="B2" i="32" s="1"/>
  <c r="B4" i="32" a="1"/>
  <c r="B4" i="32" s="1"/>
  <c r="B5" i="32" a="1"/>
  <c r="B5" i="32" s="1"/>
  <c r="F2" i="34" a="1"/>
  <c r="F2" i="34" s="1"/>
  <c r="E2" i="34" s="1"/>
  <c r="B3" i="32" a="1"/>
  <c r="B3" i="32" s="1"/>
  <c r="B2" i="34" a="1"/>
  <c r="B2" i="34" s="1"/>
  <c r="A2" i="34" s="1"/>
  <c r="J2" i="35" l="1" a="1"/>
  <c r="J2" i="35" s="1"/>
  <c r="E2" i="35" a="1"/>
  <c r="E2" i="35" s="1"/>
  <c r="F3" i="35" s="1" a="1"/>
  <c r="F3" i="35" s="1"/>
  <c r="A2" i="33" s="1" a="1"/>
  <c r="B3" i="35" a="1"/>
  <c r="B3" i="35" s="1"/>
  <c r="A2" i="31" s="1" a="1"/>
  <c r="B16" i="33" l="1" a="1"/>
  <c r="B16" i="33" s="1"/>
  <c r="B32" i="33" a="1"/>
  <c r="B32" i="33" s="1"/>
  <c r="B48" i="33" a="1"/>
  <c r="B48" i="33" s="1"/>
  <c r="B64" i="33" a="1"/>
  <c r="B64" i="33" s="1"/>
  <c r="B17" i="33" a="1"/>
  <c r="B17" i="33" s="1"/>
  <c r="B33" i="33" a="1"/>
  <c r="B33" i="33" s="1"/>
  <c r="B49" i="33" a="1"/>
  <c r="B49" i="33" s="1"/>
  <c r="B65" i="33" a="1"/>
  <c r="B65" i="33" s="1"/>
  <c r="B18" i="33" a="1"/>
  <c r="B18" i="33" s="1"/>
  <c r="B34" i="33" a="1"/>
  <c r="B34" i="33" s="1"/>
  <c r="B50" i="33" a="1"/>
  <c r="B50" i="33" s="1"/>
  <c r="B3" i="33" a="1"/>
  <c r="B3" i="33" s="1"/>
  <c r="B19" i="33" a="1"/>
  <c r="B19" i="33" s="1"/>
  <c r="B35" i="33" a="1"/>
  <c r="B35" i="33" s="1"/>
  <c r="B51" i="33" a="1"/>
  <c r="B51" i="33" s="1"/>
  <c r="B62" i="33" a="1"/>
  <c r="B62" i="33" s="1"/>
  <c r="B63" i="33" a="1"/>
  <c r="B63" i="33" s="1"/>
  <c r="B4" i="33" a="1"/>
  <c r="B4" i="33" s="1"/>
  <c r="B20" i="33" a="1"/>
  <c r="B20" i="33" s="1"/>
  <c r="B36" i="33" a="1"/>
  <c r="B36" i="33" s="1"/>
  <c r="B52" i="33" a="1"/>
  <c r="B52" i="33" s="1"/>
  <c r="B14" i="33" a="1"/>
  <c r="B14" i="33" s="1"/>
  <c r="B47" i="33" a="1"/>
  <c r="B47" i="33" s="1"/>
  <c r="B5" i="33" a="1"/>
  <c r="B5" i="33" s="1"/>
  <c r="B21" i="33" a="1"/>
  <c r="B21" i="33" s="1"/>
  <c r="B37" i="33" a="1"/>
  <c r="B37" i="33" s="1"/>
  <c r="B53" i="33" a="1"/>
  <c r="B53" i="33" s="1"/>
  <c r="B6" i="33" a="1"/>
  <c r="B6" i="33" s="1"/>
  <c r="B22" i="33" a="1"/>
  <c r="B22" i="33" s="1"/>
  <c r="B38" i="33" a="1"/>
  <c r="B38" i="33" s="1"/>
  <c r="B54" i="33" a="1"/>
  <c r="B54" i="33" s="1"/>
  <c r="B29" i="33" a="1"/>
  <c r="B29" i="33" s="1"/>
  <c r="B61" i="33" a="1"/>
  <c r="B61" i="33" s="1"/>
  <c r="B46" i="33" a="1"/>
  <c r="B46" i="33" s="1"/>
  <c r="B31" i="33" a="1"/>
  <c r="B31" i="33" s="1"/>
  <c r="B7" i="33" a="1"/>
  <c r="B7" i="33" s="1"/>
  <c r="B23" i="33" a="1"/>
  <c r="B23" i="33" s="1"/>
  <c r="B39" i="33" a="1"/>
  <c r="B39" i="33" s="1"/>
  <c r="B55" i="33" a="1"/>
  <c r="B55" i="33" s="1"/>
  <c r="B8" i="33" a="1"/>
  <c r="B8" i="33" s="1"/>
  <c r="B24" i="33" a="1"/>
  <c r="B24" i="33" s="1"/>
  <c r="B40" i="33" a="1"/>
  <c r="B40" i="33" s="1"/>
  <c r="B56" i="33" a="1"/>
  <c r="B56" i="33" s="1"/>
  <c r="B9" i="33" a="1"/>
  <c r="B9" i="33" s="1"/>
  <c r="B25" i="33" a="1"/>
  <c r="B25" i="33" s="1"/>
  <c r="B41" i="33" a="1"/>
  <c r="B41" i="33" s="1"/>
  <c r="B57" i="33" a="1"/>
  <c r="B57" i="33" s="1"/>
  <c r="B10" i="33" a="1"/>
  <c r="B10" i="33" s="1"/>
  <c r="B26" i="33" a="1"/>
  <c r="B26" i="33" s="1"/>
  <c r="B42" i="33" a="1"/>
  <c r="B42" i="33" s="1"/>
  <c r="B58" i="33" a="1"/>
  <c r="B58" i="33" s="1"/>
  <c r="B11" i="33" a="1"/>
  <c r="B11" i="33" s="1"/>
  <c r="B27" i="33" a="1"/>
  <c r="B27" i="33" s="1"/>
  <c r="B43" i="33" a="1"/>
  <c r="B43" i="33" s="1"/>
  <c r="B59" i="33" a="1"/>
  <c r="B59" i="33" s="1"/>
  <c r="B12" i="33" a="1"/>
  <c r="B12" i="33" s="1"/>
  <c r="B28" i="33" a="1"/>
  <c r="B28" i="33" s="1"/>
  <c r="B44" i="33" a="1"/>
  <c r="B44" i="33" s="1"/>
  <c r="B60" i="33" a="1"/>
  <c r="B60" i="33" s="1"/>
  <c r="B13" i="33" a="1"/>
  <c r="B13" i="33" s="1"/>
  <c r="B45" i="33" a="1"/>
  <c r="B45" i="33" s="1"/>
  <c r="B30" i="33" a="1"/>
  <c r="B30" i="33" s="1"/>
  <c r="B15" i="33" a="1"/>
  <c r="B15" i="33" s="1"/>
  <c r="B13" i="31" a="1"/>
  <c r="B13" i="31" s="1"/>
  <c r="B14" i="31" a="1"/>
  <c r="B14" i="31" s="1"/>
  <c r="B16" i="31" a="1"/>
  <c r="B16" i="31" s="1"/>
  <c r="B20" i="31" a="1"/>
  <c r="B20" i="31" s="1"/>
  <c r="B21" i="31" a="1"/>
  <c r="B21" i="31" s="1"/>
  <c r="B6" i="31" a="1"/>
  <c r="B6" i="31" s="1"/>
  <c r="B9" i="31" a="1"/>
  <c r="B9" i="31" s="1"/>
  <c r="B7" i="31" a="1"/>
  <c r="B7" i="31" s="1"/>
  <c r="B8" i="31" a="1"/>
  <c r="B8" i="31" s="1"/>
  <c r="B15" i="31" a="1"/>
  <c r="B15" i="31" s="1"/>
  <c r="B17" i="31" a="1"/>
  <c r="B17" i="31" s="1"/>
  <c r="B11" i="31" a="1"/>
  <c r="B11" i="31" s="1"/>
  <c r="B12" i="31" a="1"/>
  <c r="B12" i="31" s="1"/>
  <c r="B18" i="31" a="1"/>
  <c r="B18" i="31" s="1"/>
  <c r="B3" i="31" a="1"/>
  <c r="B3" i="31" s="1"/>
  <c r="B19" i="31" a="1"/>
  <c r="B19" i="31" s="1"/>
  <c r="B4" i="31" a="1"/>
  <c r="B4" i="31" s="1"/>
  <c r="B5" i="31" a="1"/>
  <c r="B5" i="31" s="1"/>
  <c r="B10" i="31" a="1"/>
  <c r="B10" i="31" s="1"/>
  <c r="A2" i="31"/>
  <c r="A2" i="33"/>
  <c r="B2" i="33" s="1" a="1"/>
  <c r="B2" i="33" s="1"/>
  <c r="B2" i="31" l="1" a="1"/>
  <c r="B2" i="31" s="1"/>
  <c r="O4" i="31" a="1"/>
  <c r="O4" i="31" s="1"/>
  <c r="P4" i="31" a="1"/>
  <c r="P4" i="31" s="1"/>
  <c r="J3" i="8" l="1"/>
  <c r="J4" i="8"/>
  <c r="J5" i="8"/>
  <c r="J6" i="8"/>
  <c r="J7" i="8"/>
  <c r="J8" i="8"/>
  <c r="J9" i="8"/>
  <c r="J11" i="8"/>
  <c r="J12" i="8"/>
  <c r="J13" i="8"/>
  <c r="J16" i="8"/>
  <c r="J18" i="8"/>
  <c r="J21" i="8"/>
  <c r="J23" i="8"/>
  <c r="J24" i="8"/>
  <c r="J25" i="8"/>
  <c r="J26" i="8"/>
  <c r="J27" i="8"/>
  <c r="J28" i="8"/>
  <c r="J31" i="8"/>
  <c r="J33" i="8"/>
  <c r="J34" i="8"/>
  <c r="J35" i="8"/>
  <c r="J36" i="8"/>
  <c r="J37" i="8"/>
  <c r="J38" i="8"/>
  <c r="J40" i="8"/>
  <c r="J43" i="8"/>
  <c r="J44" i="8"/>
  <c r="J45" i="8"/>
  <c r="J46" i="8"/>
  <c r="J49" i="8"/>
  <c r="J51" i="8"/>
  <c r="J54" i="8"/>
  <c r="J55" i="8"/>
  <c r="J58" i="8"/>
  <c r="J60" i="8"/>
  <c r="J62" i="8"/>
  <c r="J63" i="8"/>
  <c r="J64" i="8"/>
  <c r="J66" i="8"/>
  <c r="J67" i="8"/>
  <c r="J70" i="8"/>
  <c r="J71" i="8"/>
  <c r="J74" i="8"/>
  <c r="J75" i="8"/>
  <c r="J80" i="8"/>
  <c r="J81" i="8"/>
  <c r="J82" i="8"/>
  <c r="J83" i="8"/>
  <c r="J84" i="8"/>
  <c r="J85" i="8"/>
  <c r="J86" i="8"/>
  <c r="J87" i="8"/>
  <c r="J88" i="8"/>
  <c r="J89" i="8"/>
  <c r="J93" i="8"/>
  <c r="J94" i="8"/>
  <c r="J102" i="8"/>
  <c r="J110" i="8"/>
  <c r="J120" i="8"/>
  <c r="J127" i="8"/>
  <c r="J131" i="8"/>
  <c r="J132" i="8"/>
  <c r="J133" i="8"/>
  <c r="J134" i="8"/>
  <c r="J137" i="8"/>
  <c r="J138" i="8"/>
  <c r="J147" i="8"/>
  <c r="J149" i="8"/>
  <c r="J151" i="8"/>
  <c r="J152" i="8"/>
  <c r="J153" i="8"/>
  <c r="J154" i="8"/>
  <c r="J155" i="8"/>
  <c r="J156" i="8"/>
  <c r="J157" i="8"/>
  <c r="J163" i="8"/>
  <c r="J166" i="8"/>
  <c r="J170" i="8"/>
  <c r="J172" i="8"/>
  <c r="J173" i="8"/>
  <c r="J174" i="8"/>
  <c r="J175" i="8"/>
  <c r="J177" i="8"/>
  <c r="J181" i="8"/>
  <c r="J182" i="8"/>
  <c r="J183" i="8"/>
  <c r="J184" i="8"/>
  <c r="J185" i="8"/>
  <c r="J186" i="8"/>
  <c r="J191" i="8"/>
  <c r="J192" i="8"/>
  <c r="J194" i="8"/>
  <c r="J197" i="8"/>
  <c r="J198" i="8"/>
  <c r="J201" i="8"/>
  <c r="J204" i="8"/>
  <c r="J208" i="8"/>
  <c r="J209" i="8"/>
  <c r="J210" i="8"/>
  <c r="J211" i="8"/>
  <c r="J214" i="8"/>
  <c r="J217" i="8"/>
  <c r="J219" i="8"/>
  <c r="J221" i="8"/>
  <c r="J222" i="8"/>
  <c r="J223" i="8"/>
  <c r="J227" i="8"/>
  <c r="J228" i="8"/>
  <c r="J240" i="8"/>
  <c r="J241" i="8"/>
  <c r="J242" i="8"/>
  <c r="J243" i="8"/>
  <c r="J244" i="8"/>
  <c r="J245" i="8"/>
  <c r="J246" i="8"/>
  <c r="J250" i="8"/>
  <c r="J251" i="8"/>
  <c r="J252" i="8"/>
  <c r="J253" i="8"/>
  <c r="J255" i="8"/>
  <c r="J256" i="8"/>
  <c r="J257" i="8"/>
  <c r="J258" i="8"/>
  <c r="J259" i="8"/>
  <c r="J260" i="8"/>
  <c r="J261" i="8"/>
  <c r="J263" i="8"/>
  <c r="J264" i="8"/>
  <c r="J265" i="8"/>
  <c r="J266" i="8"/>
  <c r="J267" i="8"/>
  <c r="J268" i="8"/>
  <c r="J269" i="8"/>
  <c r="J271" i="8"/>
  <c r="J273" i="8"/>
  <c r="J274" i="8"/>
  <c r="J278" i="8"/>
  <c r="J279" i="8"/>
  <c r="J280" i="8"/>
  <c r="J281" i="8"/>
  <c r="J284" i="8"/>
  <c r="J287" i="8"/>
  <c r="J288" i="8"/>
  <c r="J289" i="8"/>
  <c r="J294" i="8"/>
  <c r="J295" i="8"/>
  <c r="J297" i="8"/>
  <c r="J298" i="8"/>
  <c r="J299" i="8"/>
  <c r="J301" i="8"/>
  <c r="J302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40" i="8"/>
  <c r="J342" i="8"/>
  <c r="J343" i="8"/>
  <c r="J344" i="8"/>
  <c r="J345" i="8"/>
  <c r="J346" i="8"/>
  <c r="J349" i="8"/>
  <c r="J350" i="8"/>
  <c r="J351" i="8"/>
  <c r="J352" i="8"/>
  <c r="J354" i="8"/>
  <c r="J356" i="8"/>
  <c r="J358" i="8"/>
  <c r="J359" i="8"/>
  <c r="J363" i="8"/>
  <c r="J365" i="8"/>
  <c r="J369" i="8"/>
  <c r="J371" i="8"/>
  <c r="J376" i="8"/>
  <c r="J377" i="8"/>
  <c r="J380" i="8"/>
  <c r="J381" i="8"/>
  <c r="J383" i="8"/>
  <c r="J384" i="8"/>
  <c r="J385" i="8"/>
  <c r="J389" i="8"/>
  <c r="J391" i="8"/>
  <c r="J392" i="8"/>
  <c r="J393" i="8"/>
  <c r="J394" i="8"/>
  <c r="J399" i="8"/>
  <c r="J400" i="8"/>
  <c r="J401" i="8"/>
  <c r="J402" i="8"/>
  <c r="J403" i="8"/>
  <c r="J405" i="8"/>
  <c r="J406" i="8"/>
  <c r="J408" i="8"/>
  <c r="J409" i="8"/>
  <c r="J410" i="8"/>
  <c r="J413" i="8"/>
  <c r="J414" i="8"/>
  <c r="J415" i="8"/>
  <c r="J416" i="8"/>
  <c r="J417" i="8"/>
  <c r="J418" i="8"/>
  <c r="J419" i="8"/>
  <c r="J422" i="8"/>
  <c r="J423" i="8"/>
  <c r="J424" i="8"/>
  <c r="J425" i="8"/>
  <c r="J426" i="8"/>
  <c r="J429" i="8"/>
  <c r="J432" i="8"/>
  <c r="J434" i="8"/>
  <c r="J436" i="8"/>
  <c r="J438" i="8"/>
  <c r="J439" i="8"/>
  <c r="J442" i="8"/>
  <c r="J443" i="8"/>
  <c r="J444" i="8"/>
  <c r="J445" i="8"/>
  <c r="J447" i="8"/>
  <c r="J449" i="8"/>
  <c r="J453" i="8"/>
  <c r="J458" i="8"/>
  <c r="J459" i="8"/>
  <c r="J460" i="8"/>
  <c r="J462" i="8"/>
  <c r="J463" i="8"/>
  <c r="J464" i="8"/>
  <c r="J465" i="8"/>
  <c r="J466" i="8"/>
  <c r="J467" i="8"/>
  <c r="J469" i="8"/>
  <c r="J470" i="8"/>
  <c r="J471" i="8"/>
  <c r="J472" i="8"/>
  <c r="J473" i="8"/>
  <c r="J477" i="8"/>
  <c r="J478" i="8"/>
  <c r="J479" i="8"/>
  <c r="J480" i="8"/>
  <c r="J482" i="8"/>
  <c r="J483" i="8"/>
  <c r="J484" i="8"/>
  <c r="J485" i="8"/>
  <c r="J489" i="8"/>
  <c r="J490" i="8"/>
  <c r="J491" i="8"/>
  <c r="J492" i="8"/>
  <c r="J493" i="8"/>
  <c r="J495" i="8"/>
  <c r="J496" i="8"/>
  <c r="J497" i="8"/>
  <c r="J498" i="8"/>
  <c r="J500" i="8"/>
  <c r="J501" i="8"/>
  <c r="J505" i="8"/>
  <c r="J508" i="8"/>
  <c r="J509" i="8"/>
  <c r="J510" i="8"/>
  <c r="J511" i="8"/>
  <c r="J513" i="8"/>
  <c r="J514" i="8"/>
  <c r="J515" i="8"/>
  <c r="J516" i="8"/>
  <c r="J518" i="8"/>
  <c r="J519" i="8"/>
  <c r="J520" i="8"/>
  <c r="J521" i="8"/>
  <c r="J523" i="8"/>
  <c r="J524" i="8"/>
  <c r="J525" i="8"/>
  <c r="J527" i="8"/>
  <c r="J528" i="8"/>
  <c r="J529" i="8"/>
  <c r="J530" i="8"/>
  <c r="J532" i="8"/>
  <c r="J533" i="8"/>
  <c r="J534" i="8"/>
  <c r="J535" i="8"/>
  <c r="J536" i="8"/>
  <c r="J537" i="8"/>
  <c r="J539" i="8"/>
  <c r="J542" i="8"/>
  <c r="J543" i="8"/>
  <c r="J544" i="8"/>
  <c r="J545" i="8"/>
  <c r="J546" i="8"/>
  <c r="J547" i="8"/>
  <c r="J548" i="8"/>
  <c r="J550" i="8"/>
  <c r="J551" i="8"/>
  <c r="J552" i="8"/>
  <c r="J553" i="8"/>
  <c r="J554" i="8"/>
  <c r="J555" i="8"/>
  <c r="J556" i="8"/>
  <c r="J557" i="8"/>
  <c r="J558" i="8"/>
  <c r="J559" i="8"/>
  <c r="J561" i="8"/>
  <c r="J562" i="8"/>
  <c r="J2" i="8"/>
  <c r="H3" i="8"/>
  <c r="H4" i="8"/>
  <c r="H5" i="8"/>
  <c r="H6" i="8"/>
  <c r="H7" i="8"/>
  <c r="H8" i="8"/>
  <c r="H9" i="8"/>
  <c r="H11" i="8"/>
  <c r="H12" i="8"/>
  <c r="H13" i="8"/>
  <c r="H16" i="8"/>
  <c r="H18" i="8"/>
  <c r="H21" i="8"/>
  <c r="H23" i="8"/>
  <c r="H24" i="8"/>
  <c r="H25" i="8"/>
  <c r="H26" i="8"/>
  <c r="H27" i="8"/>
  <c r="H28" i="8"/>
  <c r="H31" i="8"/>
  <c r="H33" i="8"/>
  <c r="H34" i="8"/>
  <c r="H35" i="8"/>
  <c r="H36" i="8"/>
  <c r="H37" i="8"/>
  <c r="H38" i="8"/>
  <c r="H40" i="8"/>
  <c r="H43" i="8"/>
  <c r="H44" i="8"/>
  <c r="H45" i="8"/>
  <c r="H46" i="8"/>
  <c r="H49" i="8"/>
  <c r="H51" i="8"/>
  <c r="H54" i="8"/>
  <c r="H55" i="8"/>
  <c r="H58" i="8"/>
  <c r="H60" i="8"/>
  <c r="H62" i="8"/>
  <c r="H63" i="8"/>
  <c r="H64" i="8"/>
  <c r="H66" i="8"/>
  <c r="H67" i="8"/>
  <c r="H70" i="8"/>
  <c r="H71" i="8"/>
  <c r="H74" i="8"/>
  <c r="H75" i="8"/>
  <c r="H80" i="8"/>
  <c r="H81" i="8"/>
  <c r="H82" i="8"/>
  <c r="H83" i="8"/>
  <c r="H84" i="8"/>
  <c r="H85" i="8"/>
  <c r="H86" i="8"/>
  <c r="H87" i="8"/>
  <c r="H88" i="8"/>
  <c r="H89" i="8"/>
  <c r="H93" i="8"/>
  <c r="H94" i="8"/>
  <c r="H102" i="8"/>
  <c r="H110" i="8"/>
  <c r="H120" i="8"/>
  <c r="H127" i="8"/>
  <c r="H131" i="8"/>
  <c r="H132" i="8"/>
  <c r="H133" i="8"/>
  <c r="H134" i="8"/>
  <c r="H137" i="8"/>
  <c r="H138" i="8"/>
  <c r="H147" i="8"/>
  <c r="H149" i="8"/>
  <c r="H151" i="8"/>
  <c r="H152" i="8"/>
  <c r="H153" i="8"/>
  <c r="H154" i="8"/>
  <c r="H155" i="8"/>
  <c r="H156" i="8"/>
  <c r="H157" i="8"/>
  <c r="H163" i="8"/>
  <c r="H166" i="8"/>
  <c r="H170" i="8"/>
  <c r="H172" i="8"/>
  <c r="H173" i="8"/>
  <c r="H174" i="8"/>
  <c r="H175" i="8"/>
  <c r="H177" i="8"/>
  <c r="H181" i="8"/>
  <c r="H182" i="8"/>
  <c r="H183" i="8"/>
  <c r="H184" i="8"/>
  <c r="H185" i="8"/>
  <c r="H186" i="8"/>
  <c r="H191" i="8"/>
  <c r="H192" i="8"/>
  <c r="H194" i="8"/>
  <c r="H197" i="8"/>
  <c r="H198" i="8"/>
  <c r="H201" i="8"/>
  <c r="H204" i="8"/>
  <c r="H208" i="8"/>
  <c r="H209" i="8"/>
  <c r="H210" i="8"/>
  <c r="H211" i="8"/>
  <c r="H214" i="8"/>
  <c r="H217" i="8"/>
  <c r="H219" i="8"/>
  <c r="H221" i="8"/>
  <c r="H222" i="8"/>
  <c r="H223" i="8"/>
  <c r="H227" i="8"/>
  <c r="H228" i="8"/>
  <c r="H240" i="8"/>
  <c r="H241" i="8"/>
  <c r="H242" i="8"/>
  <c r="H243" i="8"/>
  <c r="H244" i="8"/>
  <c r="H245" i="8"/>
  <c r="H246" i="8"/>
  <c r="H250" i="8"/>
  <c r="H251" i="8"/>
  <c r="H252" i="8"/>
  <c r="H253" i="8"/>
  <c r="H255" i="8"/>
  <c r="H256" i="8"/>
  <c r="H257" i="8"/>
  <c r="H258" i="8"/>
  <c r="H259" i="8"/>
  <c r="H260" i="8"/>
  <c r="H261" i="8"/>
  <c r="H263" i="8"/>
  <c r="H264" i="8"/>
  <c r="H265" i="8"/>
  <c r="H266" i="8"/>
  <c r="H267" i="8"/>
  <c r="H268" i="8"/>
  <c r="H269" i="8"/>
  <c r="H271" i="8"/>
  <c r="H273" i="8"/>
  <c r="H274" i="8"/>
  <c r="H278" i="8"/>
  <c r="H279" i="8"/>
  <c r="H280" i="8"/>
  <c r="H281" i="8"/>
  <c r="H284" i="8"/>
  <c r="H287" i="8"/>
  <c r="H288" i="8"/>
  <c r="H289" i="8"/>
  <c r="H294" i="8"/>
  <c r="H295" i="8"/>
  <c r="H297" i="8"/>
  <c r="H298" i="8"/>
  <c r="H299" i="8"/>
  <c r="H301" i="8"/>
  <c r="H302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40" i="8"/>
  <c r="H342" i="8"/>
  <c r="H343" i="8"/>
  <c r="H344" i="8"/>
  <c r="H345" i="8"/>
  <c r="H346" i="8"/>
  <c r="H349" i="8"/>
  <c r="H350" i="8"/>
  <c r="H351" i="8"/>
  <c r="H352" i="8"/>
  <c r="H354" i="8"/>
  <c r="H356" i="8"/>
  <c r="H358" i="8"/>
  <c r="H359" i="8"/>
  <c r="H363" i="8"/>
  <c r="H365" i="8"/>
  <c r="H369" i="8"/>
  <c r="H371" i="8"/>
  <c r="H376" i="8"/>
  <c r="H377" i="8"/>
  <c r="H380" i="8"/>
  <c r="H381" i="8"/>
  <c r="H383" i="8"/>
  <c r="H384" i="8"/>
  <c r="H385" i="8"/>
  <c r="H389" i="8"/>
  <c r="H391" i="8"/>
  <c r="H392" i="8"/>
  <c r="H393" i="8"/>
  <c r="H394" i="8"/>
  <c r="H399" i="8"/>
  <c r="H400" i="8"/>
  <c r="H401" i="8"/>
  <c r="H402" i="8"/>
  <c r="H403" i="8"/>
  <c r="H405" i="8"/>
  <c r="H406" i="8"/>
  <c r="H408" i="8"/>
  <c r="H409" i="8"/>
  <c r="H410" i="8"/>
  <c r="H413" i="8"/>
  <c r="H414" i="8"/>
  <c r="H415" i="8"/>
  <c r="H416" i="8"/>
  <c r="H417" i="8"/>
  <c r="H418" i="8"/>
  <c r="H419" i="8"/>
  <c r="H422" i="8"/>
  <c r="H423" i="8"/>
  <c r="H424" i="8"/>
  <c r="H425" i="8"/>
  <c r="H426" i="8"/>
  <c r="H429" i="8"/>
  <c r="H432" i="8"/>
  <c r="H434" i="8"/>
  <c r="H436" i="8"/>
  <c r="H438" i="8"/>
  <c r="H439" i="8"/>
  <c r="H442" i="8"/>
  <c r="H443" i="8"/>
  <c r="H444" i="8"/>
  <c r="H445" i="8"/>
  <c r="H447" i="8"/>
  <c r="H449" i="8"/>
  <c r="H453" i="8"/>
  <c r="H458" i="8"/>
  <c r="H459" i="8"/>
  <c r="H460" i="8"/>
  <c r="H462" i="8"/>
  <c r="H463" i="8"/>
  <c r="H464" i="8"/>
  <c r="H465" i="8"/>
  <c r="H466" i="8"/>
  <c r="H467" i="8"/>
  <c r="H469" i="8"/>
  <c r="H470" i="8"/>
  <c r="H471" i="8"/>
  <c r="H472" i="8"/>
  <c r="H473" i="8"/>
  <c r="H477" i="8"/>
  <c r="H478" i="8"/>
  <c r="H479" i="8"/>
  <c r="H480" i="8"/>
  <c r="H482" i="8"/>
  <c r="H483" i="8"/>
  <c r="H484" i="8"/>
  <c r="H485" i="8"/>
  <c r="H489" i="8"/>
  <c r="H490" i="8"/>
  <c r="H491" i="8"/>
  <c r="H492" i="8"/>
  <c r="H493" i="8"/>
  <c r="H495" i="8"/>
  <c r="H496" i="8"/>
  <c r="H497" i="8"/>
  <c r="H498" i="8"/>
  <c r="H500" i="8"/>
  <c r="H501" i="8"/>
  <c r="H505" i="8"/>
  <c r="H508" i="8"/>
  <c r="H509" i="8"/>
  <c r="H510" i="8"/>
  <c r="H511" i="8"/>
  <c r="H513" i="8"/>
  <c r="H514" i="8"/>
  <c r="H515" i="8"/>
  <c r="H516" i="8"/>
  <c r="H518" i="8"/>
  <c r="H519" i="8"/>
  <c r="H520" i="8"/>
  <c r="H521" i="8"/>
  <c r="H523" i="8"/>
  <c r="H524" i="8"/>
  <c r="H525" i="8"/>
  <c r="H527" i="8"/>
  <c r="H528" i="8"/>
  <c r="H529" i="8"/>
  <c r="H530" i="8"/>
  <c r="H532" i="8"/>
  <c r="H533" i="8"/>
  <c r="H534" i="8"/>
  <c r="H535" i="8"/>
  <c r="H536" i="8"/>
  <c r="H537" i="8"/>
  <c r="H539" i="8"/>
  <c r="H542" i="8"/>
  <c r="H543" i="8"/>
  <c r="H544" i="8"/>
  <c r="H545" i="8"/>
  <c r="H546" i="8"/>
  <c r="H547" i="8"/>
  <c r="H548" i="8"/>
  <c r="H550" i="8"/>
  <c r="H551" i="8"/>
  <c r="H552" i="8"/>
  <c r="H553" i="8"/>
  <c r="H554" i="8"/>
  <c r="H555" i="8"/>
  <c r="H556" i="8"/>
  <c r="H557" i="8"/>
  <c r="H558" i="8"/>
  <c r="H559" i="8"/>
  <c r="H561" i="8"/>
  <c r="H562" i="8"/>
  <c r="H2" i="8"/>
  <c r="G3" i="8"/>
  <c r="G4" i="8"/>
  <c r="G5" i="8"/>
  <c r="G6" i="8"/>
  <c r="G7" i="8"/>
  <c r="G8" i="8"/>
  <c r="G9" i="8"/>
  <c r="G11" i="8"/>
  <c r="G12" i="8"/>
  <c r="G13" i="8"/>
  <c r="G16" i="8"/>
  <c r="G18" i="8"/>
  <c r="G21" i="8"/>
  <c r="G23" i="8"/>
  <c r="G24" i="8"/>
  <c r="G25" i="8"/>
  <c r="G26" i="8"/>
  <c r="G27" i="8"/>
  <c r="G28" i="8"/>
  <c r="G31" i="8"/>
  <c r="G33" i="8"/>
  <c r="G34" i="8"/>
  <c r="G35" i="8"/>
  <c r="G36" i="8"/>
  <c r="G37" i="8"/>
  <c r="G38" i="8"/>
  <c r="G40" i="8"/>
  <c r="G43" i="8"/>
  <c r="G44" i="8"/>
  <c r="G45" i="8"/>
  <c r="G46" i="8"/>
  <c r="G49" i="8"/>
  <c r="G51" i="8"/>
  <c r="G54" i="8"/>
  <c r="G55" i="8"/>
  <c r="G58" i="8"/>
  <c r="G60" i="8"/>
  <c r="G62" i="8"/>
  <c r="G63" i="8"/>
  <c r="G64" i="8"/>
  <c r="G66" i="8"/>
  <c r="G67" i="8"/>
  <c r="G70" i="8"/>
  <c r="G71" i="8"/>
  <c r="G74" i="8"/>
  <c r="G75" i="8"/>
  <c r="G80" i="8"/>
  <c r="G81" i="8"/>
  <c r="G82" i="8"/>
  <c r="G83" i="8"/>
  <c r="G84" i="8"/>
  <c r="G85" i="8"/>
  <c r="G86" i="8"/>
  <c r="G87" i="8"/>
  <c r="G88" i="8"/>
  <c r="G89" i="8"/>
  <c r="G93" i="8"/>
  <c r="G94" i="8"/>
  <c r="G102" i="8"/>
  <c r="G110" i="8"/>
  <c r="G120" i="8"/>
  <c r="G127" i="8"/>
  <c r="G131" i="8"/>
  <c r="G132" i="8"/>
  <c r="G133" i="8"/>
  <c r="G134" i="8"/>
  <c r="G137" i="8"/>
  <c r="G138" i="8"/>
  <c r="G147" i="8"/>
  <c r="G149" i="8"/>
  <c r="G151" i="8"/>
  <c r="G152" i="8"/>
  <c r="G153" i="8"/>
  <c r="G154" i="8"/>
  <c r="G155" i="8"/>
  <c r="G156" i="8"/>
  <c r="G157" i="8"/>
  <c r="G163" i="8"/>
  <c r="G166" i="8"/>
  <c r="G170" i="8"/>
  <c r="G172" i="8"/>
  <c r="G173" i="8"/>
  <c r="G174" i="8"/>
  <c r="G175" i="8"/>
  <c r="G177" i="8"/>
  <c r="G181" i="8"/>
  <c r="G182" i="8"/>
  <c r="G183" i="8"/>
  <c r="G184" i="8"/>
  <c r="G185" i="8"/>
  <c r="G186" i="8"/>
  <c r="G191" i="8"/>
  <c r="G192" i="8"/>
  <c r="G194" i="8"/>
  <c r="G197" i="8"/>
  <c r="G198" i="8"/>
  <c r="G201" i="8"/>
  <c r="G204" i="8"/>
  <c r="G208" i="8"/>
  <c r="G209" i="8"/>
  <c r="G210" i="8"/>
  <c r="G211" i="8"/>
  <c r="G214" i="8"/>
  <c r="G217" i="8"/>
  <c r="G219" i="8"/>
  <c r="G221" i="8"/>
  <c r="G222" i="8"/>
  <c r="G223" i="8"/>
  <c r="G227" i="8"/>
  <c r="G228" i="8"/>
  <c r="G240" i="8"/>
  <c r="G241" i="8"/>
  <c r="G242" i="8"/>
  <c r="G243" i="8"/>
  <c r="G244" i="8"/>
  <c r="G245" i="8"/>
  <c r="G246" i="8"/>
  <c r="G250" i="8"/>
  <c r="G251" i="8"/>
  <c r="G252" i="8"/>
  <c r="G253" i="8"/>
  <c r="G255" i="8"/>
  <c r="G256" i="8"/>
  <c r="G257" i="8"/>
  <c r="G258" i="8"/>
  <c r="G259" i="8"/>
  <c r="G260" i="8"/>
  <c r="G261" i="8"/>
  <c r="G263" i="8"/>
  <c r="G264" i="8"/>
  <c r="G265" i="8"/>
  <c r="G266" i="8"/>
  <c r="G267" i="8"/>
  <c r="G268" i="8"/>
  <c r="G269" i="8"/>
  <c r="G271" i="8"/>
  <c r="G273" i="8"/>
  <c r="G274" i="8"/>
  <c r="G278" i="8"/>
  <c r="G279" i="8"/>
  <c r="G280" i="8"/>
  <c r="G281" i="8"/>
  <c r="G284" i="8"/>
  <c r="G287" i="8"/>
  <c r="G288" i="8"/>
  <c r="G289" i="8"/>
  <c r="G294" i="8"/>
  <c r="G295" i="8"/>
  <c r="G297" i="8"/>
  <c r="G298" i="8"/>
  <c r="G299" i="8"/>
  <c r="G301" i="8"/>
  <c r="G302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40" i="8"/>
  <c r="G342" i="8"/>
  <c r="G343" i="8"/>
  <c r="G344" i="8"/>
  <c r="G345" i="8"/>
  <c r="G346" i="8"/>
  <c r="G349" i="8"/>
  <c r="G350" i="8"/>
  <c r="G351" i="8"/>
  <c r="G352" i="8"/>
  <c r="G354" i="8"/>
  <c r="G356" i="8"/>
  <c r="G358" i="8"/>
  <c r="G359" i="8"/>
  <c r="G363" i="8"/>
  <c r="G365" i="8"/>
  <c r="G369" i="8"/>
  <c r="G371" i="8"/>
  <c r="G376" i="8"/>
  <c r="G377" i="8"/>
  <c r="G380" i="8"/>
  <c r="G381" i="8"/>
  <c r="G383" i="8"/>
  <c r="G384" i="8"/>
  <c r="G385" i="8"/>
  <c r="G389" i="8"/>
  <c r="G391" i="8"/>
  <c r="G392" i="8"/>
  <c r="G393" i="8"/>
  <c r="G394" i="8"/>
  <c r="G399" i="8"/>
  <c r="G400" i="8"/>
  <c r="G401" i="8"/>
  <c r="G402" i="8"/>
  <c r="G403" i="8"/>
  <c r="G405" i="8"/>
  <c r="G406" i="8"/>
  <c r="G408" i="8"/>
  <c r="G409" i="8"/>
  <c r="G410" i="8"/>
  <c r="G413" i="8"/>
  <c r="G414" i="8"/>
  <c r="G415" i="8"/>
  <c r="G416" i="8"/>
  <c r="G417" i="8"/>
  <c r="G418" i="8"/>
  <c r="G419" i="8"/>
  <c r="G422" i="8"/>
  <c r="G423" i="8"/>
  <c r="G424" i="8"/>
  <c r="G425" i="8"/>
  <c r="G426" i="8"/>
  <c r="G429" i="8"/>
  <c r="G432" i="8"/>
  <c r="G434" i="8"/>
  <c r="G436" i="8"/>
  <c r="G438" i="8"/>
  <c r="G439" i="8"/>
  <c r="G442" i="8"/>
  <c r="G443" i="8"/>
  <c r="G444" i="8"/>
  <c r="G445" i="8"/>
  <c r="G447" i="8"/>
  <c r="G449" i="8"/>
  <c r="G453" i="8"/>
  <c r="G458" i="8"/>
  <c r="G459" i="8"/>
  <c r="G460" i="8"/>
  <c r="G462" i="8"/>
  <c r="G463" i="8"/>
  <c r="G464" i="8"/>
  <c r="G465" i="8"/>
  <c r="G466" i="8"/>
  <c r="G467" i="8"/>
  <c r="G469" i="8"/>
  <c r="G470" i="8"/>
  <c r="G471" i="8"/>
  <c r="G472" i="8"/>
  <c r="G473" i="8"/>
  <c r="G477" i="8"/>
  <c r="G478" i="8"/>
  <c r="G479" i="8"/>
  <c r="G480" i="8"/>
  <c r="G482" i="8"/>
  <c r="G483" i="8"/>
  <c r="G484" i="8"/>
  <c r="G485" i="8"/>
  <c r="G489" i="8"/>
  <c r="G490" i="8"/>
  <c r="G491" i="8"/>
  <c r="G492" i="8"/>
  <c r="G493" i="8"/>
  <c r="G495" i="8"/>
  <c r="G496" i="8"/>
  <c r="G497" i="8"/>
  <c r="G498" i="8"/>
  <c r="G500" i="8"/>
  <c r="G501" i="8"/>
  <c r="G505" i="8"/>
  <c r="G508" i="8"/>
  <c r="G509" i="8"/>
  <c r="G510" i="8"/>
  <c r="G511" i="8"/>
  <c r="G513" i="8"/>
  <c r="G514" i="8"/>
  <c r="G515" i="8"/>
  <c r="G516" i="8"/>
  <c r="G518" i="8"/>
  <c r="G519" i="8"/>
  <c r="G520" i="8"/>
  <c r="G521" i="8"/>
  <c r="G523" i="8"/>
  <c r="G524" i="8"/>
  <c r="G525" i="8"/>
  <c r="G527" i="8"/>
  <c r="G528" i="8"/>
  <c r="G529" i="8"/>
  <c r="G530" i="8"/>
  <c r="G532" i="8"/>
  <c r="G533" i="8"/>
  <c r="G534" i="8"/>
  <c r="G535" i="8"/>
  <c r="G536" i="8"/>
  <c r="G537" i="8"/>
  <c r="G539" i="8"/>
  <c r="G542" i="8"/>
  <c r="G543" i="8"/>
  <c r="G544" i="8"/>
  <c r="G545" i="8"/>
  <c r="G546" i="8"/>
  <c r="G547" i="8"/>
  <c r="G548" i="8"/>
  <c r="G550" i="8"/>
  <c r="G551" i="8"/>
  <c r="G552" i="8"/>
  <c r="G553" i="8"/>
  <c r="G554" i="8"/>
  <c r="G555" i="8"/>
  <c r="G556" i="8"/>
  <c r="G557" i="8"/>
  <c r="G558" i="8"/>
  <c r="G559" i="8"/>
  <c r="G561" i="8"/>
  <c r="G562" i="8"/>
  <c r="G2" i="8"/>
  <c r="BG305" i="1"/>
  <c r="BG306" i="1"/>
  <c r="BG307" i="1"/>
  <c r="BG308" i="1"/>
  <c r="BG309" i="1"/>
  <c r="BG310" i="1"/>
  <c r="BG311" i="1"/>
  <c r="BG2" i="1"/>
  <c r="BG312" i="1"/>
  <c r="BG313" i="1"/>
  <c r="BG314" i="1"/>
  <c r="BG315" i="1"/>
  <c r="BG316" i="1"/>
  <c r="BG317" i="1"/>
  <c r="BG3" i="1"/>
  <c r="BG318" i="1"/>
  <c r="BG319" i="1"/>
  <c r="BG320" i="1"/>
  <c r="BG321" i="1"/>
  <c r="BG4" i="1"/>
  <c r="BG322" i="1"/>
  <c r="BG323" i="1"/>
  <c r="BG324" i="1"/>
  <c r="BG325" i="1"/>
  <c r="BG326" i="1"/>
  <c r="BG327" i="1"/>
  <c r="BG328" i="1"/>
  <c r="BG5" i="1"/>
  <c r="BG329" i="1"/>
  <c r="BG330" i="1"/>
  <c r="BG331" i="1"/>
  <c r="BG332" i="1"/>
  <c r="BG333" i="1"/>
  <c r="BG334" i="1"/>
  <c r="BG335" i="1"/>
  <c r="BG6" i="1"/>
  <c r="BG7" i="1"/>
  <c r="BG336" i="1"/>
  <c r="BG8" i="1"/>
  <c r="BG337" i="1"/>
  <c r="BG338" i="1"/>
  <c r="BG9" i="1"/>
  <c r="BG130" i="1"/>
  <c r="BG149" i="1"/>
  <c r="BG339" i="1"/>
  <c r="BG223" i="1"/>
  <c r="BG482" i="1"/>
  <c r="BG340" i="1"/>
  <c r="BG341" i="1"/>
  <c r="BG342" i="1"/>
  <c r="BG343" i="1"/>
  <c r="BG344" i="1"/>
  <c r="BG345" i="1"/>
  <c r="BG151" i="1"/>
  <c r="BG10" i="1"/>
  <c r="BG18" i="1"/>
  <c r="BG11" i="1"/>
  <c r="BG346" i="1"/>
  <c r="BG147" i="1"/>
  <c r="BG148" i="1"/>
  <c r="BG347" i="1"/>
  <c r="BG348" i="1"/>
  <c r="BG240" i="1"/>
  <c r="BG182" i="1"/>
  <c r="BG349" i="1"/>
  <c r="BG12" i="1"/>
  <c r="BG350" i="1"/>
  <c r="BG351" i="1"/>
  <c r="BG224" i="1"/>
  <c r="BG352" i="1"/>
  <c r="BG353" i="1"/>
  <c r="BG489" i="1"/>
  <c r="BG490" i="1"/>
  <c r="BG354" i="1"/>
  <c r="BG27" i="1"/>
  <c r="BG355" i="1"/>
  <c r="BG491" i="1"/>
  <c r="BG37" i="1"/>
  <c r="BG356" i="1"/>
  <c r="BG13" i="1"/>
  <c r="BG357" i="1"/>
  <c r="BG358" i="1"/>
  <c r="BG14" i="1"/>
  <c r="BG359" i="1"/>
  <c r="BG360" i="1"/>
  <c r="BG15" i="1"/>
  <c r="BG361" i="1"/>
  <c r="BG362" i="1"/>
  <c r="BG363" i="1"/>
  <c r="BG364" i="1"/>
  <c r="BG225" i="1"/>
  <c r="BG226" i="1"/>
  <c r="BG365" i="1"/>
  <c r="BG227" i="1"/>
  <c r="BG366" i="1"/>
  <c r="BG367" i="1"/>
  <c r="BG368" i="1"/>
  <c r="BG177" i="1"/>
  <c r="BG369" i="1"/>
  <c r="BG241" i="1"/>
  <c r="BG16" i="1"/>
  <c r="BG370" i="1"/>
  <c r="BG371" i="1"/>
  <c r="BG372" i="1"/>
  <c r="BG373" i="1"/>
  <c r="BG374" i="1"/>
  <c r="BG375" i="1"/>
  <c r="BG496" i="1"/>
  <c r="BG242" i="1"/>
  <c r="BG501" i="1"/>
  <c r="BG228" i="1"/>
  <c r="BG376" i="1"/>
  <c r="BG377" i="1"/>
  <c r="BG378" i="1"/>
  <c r="BG379" i="1"/>
  <c r="BG380" i="1"/>
  <c r="BG229" i="1"/>
  <c r="BG230" i="1"/>
  <c r="BG381" i="1"/>
  <c r="BG231" i="1"/>
  <c r="BG505" i="1"/>
  <c r="BG178" i="1"/>
  <c r="BG382" i="1"/>
  <c r="BG383" i="1"/>
  <c r="BG384" i="1"/>
  <c r="BG385" i="1"/>
  <c r="BG386" i="1"/>
  <c r="BG508" i="1"/>
  <c r="BG387" i="1"/>
  <c r="BG388" i="1"/>
  <c r="BG509" i="1"/>
  <c r="BG389" i="1"/>
  <c r="BG17" i="1"/>
  <c r="BG515" i="1"/>
  <c r="BG390" i="1"/>
  <c r="BG131" i="1"/>
  <c r="BG179" i="1"/>
  <c r="BG516" i="1"/>
  <c r="BG44" i="1"/>
  <c r="BG391" i="1"/>
  <c r="BG232" i="1"/>
  <c r="BG392" i="1"/>
  <c r="BG393" i="1"/>
  <c r="BG152" i="1"/>
  <c r="BG394" i="1"/>
  <c r="BG233" i="1"/>
  <c r="BG19" i="1"/>
  <c r="BG395" i="1"/>
  <c r="BG396" i="1"/>
  <c r="BG180" i="1"/>
  <c r="BG20" i="1"/>
  <c r="BG234" i="1"/>
  <c r="BG397" i="1"/>
  <c r="BG518" i="1"/>
  <c r="BG521" i="1"/>
  <c r="BG235" i="1"/>
  <c r="BG398" i="1"/>
  <c r="BG527" i="1"/>
  <c r="BG399" i="1"/>
  <c r="BG243" i="1"/>
  <c r="BG400" i="1"/>
  <c r="BG528" i="1"/>
  <c r="BG401" i="1"/>
  <c r="BG402" i="1"/>
  <c r="BG533" i="1"/>
  <c r="BG236" i="1"/>
  <c r="BG403" i="1"/>
  <c r="BG404" i="1"/>
  <c r="BG405" i="1"/>
  <c r="BG406" i="1"/>
  <c r="BG407" i="1"/>
  <c r="BG408" i="1"/>
  <c r="BG535" i="1"/>
  <c r="BG539" i="1"/>
  <c r="BG237" i="1"/>
  <c r="BG409" i="1"/>
  <c r="BG150" i="1"/>
  <c r="BG181" i="1"/>
  <c r="BG410" i="1"/>
  <c r="BG22" i="1"/>
  <c r="BG23" i="1"/>
  <c r="BG411" i="1"/>
  <c r="BG412" i="1"/>
  <c r="BG413" i="1"/>
  <c r="BG414" i="1"/>
  <c r="BG415" i="1"/>
  <c r="BG51" i="1"/>
  <c r="BG416" i="1"/>
  <c r="BG417" i="1"/>
  <c r="BG418" i="1"/>
  <c r="BG238" i="1"/>
  <c r="BG419" i="1"/>
  <c r="BG420" i="1"/>
  <c r="BG421" i="1"/>
  <c r="BG422" i="1"/>
  <c r="BG423" i="1"/>
  <c r="BG424" i="1"/>
  <c r="BG544" i="1"/>
  <c r="BG425" i="1"/>
  <c r="BG239" i="1"/>
  <c r="BG426" i="1"/>
  <c r="BG427" i="1"/>
  <c r="BG428" i="1"/>
  <c r="BG429" i="1"/>
  <c r="BG244" i="1"/>
  <c r="BG430" i="1"/>
  <c r="BG431" i="1"/>
  <c r="BG432" i="1"/>
  <c r="BG433" i="1"/>
  <c r="BG153" i="1"/>
  <c r="BG434" i="1"/>
  <c r="BG24" i="1"/>
  <c r="BG245" i="1"/>
  <c r="BG246" i="1"/>
  <c r="BG25" i="1"/>
  <c r="BG435" i="1"/>
  <c r="BG54" i="1"/>
  <c r="BG26" i="1"/>
  <c r="BG548" i="1"/>
  <c r="BG436" i="1"/>
  <c r="BG551" i="1"/>
  <c r="BG437" i="1"/>
  <c r="BG28" i="1"/>
  <c r="BG438" i="1"/>
  <c r="BG439" i="1"/>
  <c r="BG251" i="1"/>
  <c r="BG440" i="1"/>
  <c r="BG29" i="1"/>
  <c r="BG441" i="1"/>
  <c r="BG442" i="1"/>
  <c r="BG30" i="1"/>
  <c r="BG443" i="1"/>
  <c r="BG553" i="1"/>
  <c r="BG444" i="1"/>
  <c r="BG554" i="1"/>
  <c r="BG132" i="1"/>
  <c r="BG445" i="1"/>
  <c r="BG446" i="1"/>
  <c r="BG556" i="1"/>
  <c r="BG253" i="1"/>
  <c r="BG447" i="1"/>
  <c r="BG448" i="1"/>
  <c r="BG255" i="1"/>
  <c r="BG256" i="1"/>
  <c r="BG257" i="1"/>
  <c r="BG449" i="1"/>
  <c r="BG450" i="1"/>
  <c r="BG451" i="1"/>
  <c r="BG452" i="1"/>
  <c r="BG266" i="1"/>
  <c r="BG154" i="1"/>
  <c r="BG31" i="1"/>
  <c r="BG453" i="1"/>
  <c r="BG454" i="1"/>
  <c r="BG455" i="1"/>
  <c r="BG456" i="1"/>
  <c r="BG457" i="1"/>
  <c r="BG187" i="1"/>
  <c r="BG32" i="1"/>
  <c r="BG458" i="1"/>
  <c r="BG158" i="1"/>
  <c r="BG459" i="1"/>
  <c r="BG188" i="1"/>
  <c r="BG460" i="1"/>
  <c r="BG461" i="1"/>
  <c r="BG462" i="1"/>
  <c r="BG189" i="1"/>
  <c r="BG247" i="1"/>
  <c r="BG463" i="1"/>
  <c r="BG248" i="1"/>
  <c r="BG249" i="1"/>
  <c r="BG464" i="1"/>
  <c r="BG95" i="1"/>
  <c r="BG250" i="1"/>
  <c r="BG465" i="1"/>
  <c r="BG135" i="1"/>
  <c r="BG183" i="1"/>
  <c r="BG252" i="1"/>
  <c r="BG67" i="1"/>
  <c r="BG466" i="1"/>
  <c r="BG121" i="1"/>
  <c r="BG467" i="1"/>
  <c r="BG190" i="1"/>
  <c r="BG33" i="1"/>
  <c r="BG468" i="1"/>
  <c r="BG122" i="1"/>
  <c r="BG469" i="1"/>
  <c r="BG470" i="1"/>
  <c r="BG191" i="1"/>
  <c r="BG96" i="1"/>
  <c r="BG254" i="1"/>
  <c r="BG120" i="1"/>
  <c r="BG471" i="1"/>
  <c r="BG472" i="1"/>
  <c r="BG155" i="1"/>
  <c r="BG156" i="1"/>
  <c r="BG192" i="1"/>
  <c r="BG473" i="1"/>
  <c r="BG474" i="1"/>
  <c r="BG34" i="1"/>
  <c r="BG111" i="1"/>
  <c r="BG258" i="1"/>
  <c r="BG259" i="1"/>
  <c r="BG475" i="1"/>
  <c r="BG476" i="1"/>
  <c r="BG477" i="1"/>
  <c r="BG478" i="1"/>
  <c r="BG260" i="1"/>
  <c r="BG479" i="1"/>
  <c r="BG136" i="1"/>
  <c r="BG261" i="1"/>
  <c r="BG262" i="1"/>
  <c r="BG263" i="1"/>
  <c r="BG159" i="1"/>
  <c r="BG160" i="1"/>
  <c r="BG264" i="1"/>
  <c r="BG193" i="1"/>
  <c r="BG137" i="1"/>
  <c r="BG265" i="1"/>
  <c r="BG194" i="1"/>
  <c r="BG76" i="1"/>
  <c r="BG112" i="1"/>
  <c r="BG559" i="1"/>
  <c r="BG138" i="1"/>
  <c r="BG72" i="1"/>
  <c r="BG480" i="1"/>
  <c r="BG86" i="1"/>
  <c r="BG103" i="1"/>
  <c r="BG267" i="1"/>
  <c r="BG161" i="1"/>
  <c r="BG481" i="1"/>
  <c r="BG70" i="1"/>
  <c r="BG268" i="1"/>
  <c r="BG483" i="1"/>
  <c r="BG484" i="1"/>
  <c r="BG485" i="1"/>
  <c r="BG486" i="1"/>
  <c r="BG195" i="1"/>
  <c r="BG97" i="1"/>
  <c r="BG487" i="1"/>
  <c r="BG488" i="1"/>
  <c r="BG162" i="1"/>
  <c r="BG163" i="1"/>
  <c r="BG269" i="1"/>
  <c r="BG65" i="1"/>
  <c r="BG80" i="1"/>
  <c r="BG164" i="1"/>
  <c r="BG74" i="1"/>
  <c r="BG90" i="1"/>
  <c r="BG196" i="1"/>
  <c r="BG270" i="1"/>
  <c r="BG165" i="1"/>
  <c r="BG36" i="1"/>
  <c r="BG113" i="1"/>
  <c r="BG184" i="1"/>
  <c r="BG64" i="1"/>
  <c r="BG492" i="1"/>
  <c r="BG197" i="1"/>
  <c r="BG271" i="1"/>
  <c r="BG493" i="1"/>
  <c r="BG494" i="1"/>
  <c r="BG495" i="1"/>
  <c r="BG71" i="1"/>
  <c r="BG198" i="1"/>
  <c r="BG38" i="1"/>
  <c r="BG497" i="1"/>
  <c r="BG272" i="1"/>
  <c r="BG498" i="1"/>
  <c r="BG499" i="1"/>
  <c r="BG166" i="1"/>
  <c r="BG39" i="1"/>
  <c r="BG167" i="1"/>
  <c r="BG168" i="1"/>
  <c r="BG199" i="1"/>
  <c r="BG500" i="1"/>
  <c r="BG133" i="1"/>
  <c r="BG502" i="1"/>
  <c r="BG503" i="1"/>
  <c r="BG200" i="1"/>
  <c r="BG40" i="1"/>
  <c r="BG504" i="1"/>
  <c r="BG114" i="1"/>
  <c r="BG41" i="1"/>
  <c r="BG273" i="1"/>
  <c r="BG274" i="1"/>
  <c r="BG42" i="1"/>
  <c r="BG201" i="1"/>
  <c r="BG275" i="1"/>
  <c r="BG276" i="1"/>
  <c r="BG61" i="1"/>
  <c r="BG185" i="1"/>
  <c r="BG506" i="1"/>
  <c r="BG507" i="1"/>
  <c r="BG139" i="1"/>
  <c r="BG169" i="1"/>
  <c r="BG102" i="1"/>
  <c r="BG140" i="1"/>
  <c r="BG81" i="1"/>
  <c r="BG202" i="1"/>
  <c r="BG170" i="1"/>
  <c r="BG98" i="1"/>
  <c r="BG115" i="1"/>
  <c r="BG510" i="1"/>
  <c r="BG141" i="1"/>
  <c r="BG203" i="1"/>
  <c r="BG277" i="1"/>
  <c r="BG104" i="1"/>
  <c r="BG142" i="1"/>
  <c r="BG278" i="1"/>
  <c r="BG279" i="1"/>
  <c r="BG204" i="1"/>
  <c r="BG280" i="1"/>
  <c r="BG511" i="1"/>
  <c r="BG123" i="1"/>
  <c r="BG105" i="1"/>
  <c r="BG205" i="1"/>
  <c r="BG171" i="1"/>
  <c r="BG281" i="1"/>
  <c r="BG512" i="1"/>
  <c r="BG282" i="1"/>
  <c r="BG513" i="1"/>
  <c r="BG116" i="1"/>
  <c r="BG143" i="1"/>
  <c r="BG514" i="1"/>
  <c r="BG206" i="1"/>
  <c r="BG124" i="1"/>
  <c r="BG283" i="1"/>
  <c r="BG43" i="1"/>
  <c r="BG207" i="1"/>
  <c r="BG99" i="1"/>
  <c r="BG106" i="1"/>
  <c r="BG93" i="1"/>
  <c r="BG284" i="1"/>
  <c r="BG285" i="1"/>
  <c r="BG172" i="1"/>
  <c r="BG110" i="1"/>
  <c r="BG517" i="1"/>
  <c r="BG157" i="1"/>
  <c r="BG117" i="1"/>
  <c r="BG118" i="1"/>
  <c r="BG286" i="1"/>
  <c r="BG94" i="1"/>
  <c r="BG45" i="1"/>
  <c r="BG519" i="1"/>
  <c r="BG119" i="1"/>
  <c r="BG173" i="1"/>
  <c r="BG520" i="1"/>
  <c r="BG46" i="1"/>
  <c r="BG186" i="1"/>
  <c r="BG522" i="1"/>
  <c r="BG523" i="1"/>
  <c r="BG524" i="1"/>
  <c r="BG525" i="1"/>
  <c r="BG526" i="1"/>
  <c r="BG63" i="1"/>
  <c r="BG77" i="1"/>
  <c r="BG82" i="1"/>
  <c r="BG47" i="1"/>
  <c r="BG529" i="1"/>
  <c r="BG287" i="1"/>
  <c r="BG68" i="1"/>
  <c r="BG288" i="1"/>
  <c r="BG73" i="1"/>
  <c r="BG530" i="1"/>
  <c r="BG69" i="1"/>
  <c r="BG107" i="1"/>
  <c r="BG125" i="1"/>
  <c r="BG174" i="1"/>
  <c r="BG289" i="1"/>
  <c r="BG126" i="1"/>
  <c r="BG531" i="1"/>
  <c r="BG108" i="1"/>
  <c r="BG208" i="1"/>
  <c r="BG209" i="1"/>
  <c r="BG48" i="1"/>
  <c r="BG49" i="1"/>
  <c r="BG532" i="1"/>
  <c r="BG21" i="1"/>
  <c r="BG534" i="1"/>
  <c r="BG210" i="1"/>
  <c r="BG35" i="1"/>
  <c r="BG290" i="1"/>
  <c r="BG536" i="1"/>
  <c r="BG291" i="1"/>
  <c r="BG537" i="1"/>
  <c r="BG292" i="1"/>
  <c r="BG538" i="1"/>
  <c r="BG50" i="1"/>
  <c r="BG87" i="1"/>
  <c r="BG540" i="1"/>
  <c r="BG91" i="1"/>
  <c r="BG541" i="1"/>
  <c r="BG542" i="1"/>
  <c r="BG211" i="1"/>
  <c r="BG83" i="1"/>
  <c r="BG543" i="1"/>
  <c r="BG75" i="1"/>
  <c r="BG52" i="1"/>
  <c r="BG212" i="1"/>
  <c r="BG545" i="1"/>
  <c r="BG53" i="1"/>
  <c r="BG109" i="1"/>
  <c r="BG213" i="1"/>
  <c r="BG546" i="1"/>
  <c r="BG92" i="1"/>
  <c r="BG134" i="1"/>
  <c r="BG214" i="1"/>
  <c r="BG215" i="1"/>
  <c r="BG293" i="1"/>
  <c r="BG294" i="1"/>
  <c r="BG547" i="1"/>
  <c r="BG100" i="1"/>
  <c r="BG216" i="1"/>
  <c r="BG62" i="1"/>
  <c r="BG144" i="1"/>
  <c r="BG549" i="1"/>
  <c r="BG295" i="1"/>
  <c r="BG175" i="1"/>
  <c r="BG550" i="1"/>
  <c r="BG84" i="1"/>
  <c r="BG217" i="1"/>
  <c r="BG218" i="1"/>
  <c r="BG219" i="1"/>
  <c r="BG145" i="1"/>
  <c r="BG55" i="1"/>
  <c r="BG220" i="1"/>
  <c r="BG552" i="1"/>
  <c r="BG78" i="1"/>
  <c r="BG296" i="1"/>
  <c r="BG85" i="1"/>
  <c r="BG56" i="1"/>
  <c r="BG88" i="1"/>
  <c r="BG297" i="1"/>
  <c r="BG555" i="1"/>
  <c r="BG89" i="1"/>
  <c r="BG57" i="1"/>
  <c r="BG557" i="1"/>
  <c r="BG127" i="1"/>
  <c r="BG101" i="1"/>
  <c r="BG58" i="1"/>
  <c r="BG298" i="1"/>
  <c r="BG176" i="1"/>
  <c r="BG299" i="1"/>
  <c r="BG558" i="1"/>
  <c r="BG66" i="1"/>
  <c r="BG300" i="1"/>
  <c r="BG221" i="1"/>
  <c r="BG301" i="1"/>
  <c r="BG302" i="1"/>
  <c r="BG560" i="1"/>
  <c r="BG79" i="1"/>
  <c r="BG59" i="1"/>
  <c r="BG146" i="1"/>
  <c r="BG128" i="1"/>
  <c r="BG129" i="1"/>
  <c r="BG222" i="1"/>
  <c r="BG561" i="1"/>
  <c r="BG562" i="1"/>
  <c r="BG563" i="1"/>
  <c r="BG303" i="1"/>
  <c r="BG60" i="1"/>
  <c r="BG304" i="1"/>
  <c r="I4" i="8" l="1"/>
  <c r="I13" i="8"/>
  <c r="I131" i="8"/>
  <c r="I211" i="8"/>
  <c r="I392" i="8"/>
  <c r="I87" i="8"/>
  <c r="I255" i="8"/>
  <c r="I337" i="8"/>
  <c r="I35" i="8"/>
  <c r="I134" i="8"/>
  <c r="I173" i="8"/>
  <c r="I221" i="8"/>
  <c r="I243" i="8"/>
  <c r="I323" i="8"/>
  <c r="I498" i="8"/>
  <c r="I8" i="8"/>
  <c r="I18" i="8"/>
  <c r="I27" i="8"/>
  <c r="I36" i="8"/>
  <c r="I51" i="8"/>
  <c r="I127" i="8"/>
  <c r="I155" i="8"/>
  <c r="I174" i="8"/>
  <c r="I197" i="8"/>
  <c r="I222" i="8"/>
  <c r="I244" i="8"/>
  <c r="I258" i="8"/>
  <c r="I274" i="8"/>
  <c r="I325" i="8"/>
  <c r="I342" i="8"/>
  <c r="I415" i="8"/>
  <c r="I453" i="8"/>
  <c r="I532" i="8"/>
  <c r="I561" i="8"/>
  <c r="I380" i="8"/>
  <c r="I194" i="8"/>
  <c r="I466" i="8"/>
  <c r="I25" i="8"/>
  <c r="I204" i="8"/>
  <c r="I473" i="8"/>
  <c r="I60" i="8"/>
  <c r="I308" i="8"/>
  <c r="I63" i="8"/>
  <c r="I110" i="8"/>
  <c r="I147" i="8"/>
  <c r="I240" i="8"/>
  <c r="I289" i="8"/>
  <c r="I363" i="8"/>
  <c r="I34" i="8"/>
  <c r="I133" i="8"/>
  <c r="I172" i="8"/>
  <c r="I449" i="8"/>
  <c r="I7" i="8"/>
  <c r="I257" i="8"/>
  <c r="I365" i="8"/>
  <c r="I28" i="8"/>
  <c r="I81" i="8"/>
  <c r="I166" i="8"/>
  <c r="I208" i="8"/>
  <c r="I327" i="8"/>
  <c r="I536" i="8"/>
  <c r="I11" i="8"/>
  <c r="I83" i="8"/>
  <c r="I350" i="8"/>
  <c r="I23" i="8"/>
  <c r="I86" i="8"/>
  <c r="I49" i="8"/>
  <c r="I89" i="8"/>
  <c r="I241" i="8"/>
  <c r="I268" i="8"/>
  <c r="I338" i="8"/>
  <c r="I495" i="8"/>
  <c r="I559" i="8"/>
  <c r="I26" i="8"/>
  <c r="I67" i="8"/>
  <c r="I151" i="8"/>
  <c r="I295" i="8"/>
  <c r="I405" i="8"/>
  <c r="I479" i="8"/>
  <c r="I217" i="8"/>
  <c r="I175" i="8"/>
  <c r="I198" i="8"/>
  <c r="I223" i="8"/>
  <c r="I259" i="8"/>
  <c r="I485" i="8"/>
  <c r="I2" i="8"/>
  <c r="I157" i="8"/>
  <c r="I306" i="8"/>
  <c r="I423" i="8"/>
  <c r="I3" i="8"/>
  <c r="I12" i="8"/>
  <c r="I21" i="8"/>
  <c r="I31" i="8"/>
  <c r="I84" i="8"/>
  <c r="I191" i="8"/>
  <c r="I210" i="8"/>
  <c r="I284" i="8"/>
  <c r="I307" i="8"/>
  <c r="I333" i="8"/>
  <c r="I82" i="8"/>
  <c r="I43" i="8"/>
  <c r="I181" i="8"/>
  <c r="I227" i="8"/>
  <c r="I287" i="8"/>
  <c r="I518" i="8"/>
  <c r="I33" i="8"/>
  <c r="I75" i="8"/>
  <c r="I132" i="8"/>
  <c r="I267" i="8"/>
  <c r="I309" i="8"/>
  <c r="I383" i="8"/>
  <c r="I64" i="8"/>
  <c r="I163" i="8"/>
  <c r="I185" i="8"/>
  <c r="I256" i="8"/>
  <c r="I311" i="8"/>
  <c r="I529" i="8"/>
  <c r="I16" i="8"/>
  <c r="I186" i="8"/>
  <c r="I271" i="8"/>
  <c r="I530" i="8"/>
  <c r="I37" i="8"/>
  <c r="I70" i="8"/>
  <c r="I156" i="8"/>
  <c r="I343" i="8"/>
  <c r="I545" i="8"/>
  <c r="I513" i="8"/>
  <c r="I497" i="8"/>
  <c r="I465" i="8"/>
  <c r="I417" i="8"/>
  <c r="I401" i="8"/>
  <c r="I384" i="8"/>
  <c r="I352" i="8"/>
  <c r="I336" i="8"/>
  <c r="I320" i="8"/>
  <c r="I304" i="8"/>
  <c r="I288" i="8"/>
  <c r="I192" i="8"/>
  <c r="I80" i="8"/>
  <c r="I544" i="8"/>
  <c r="I528" i="8"/>
  <c r="I496" i="8"/>
  <c r="I480" i="8"/>
  <c r="I464" i="8"/>
  <c r="I432" i="8"/>
  <c r="I416" i="8"/>
  <c r="I400" i="8"/>
  <c r="I351" i="8"/>
  <c r="I335" i="8"/>
  <c r="I319" i="8"/>
  <c r="I543" i="8"/>
  <c r="I527" i="8"/>
  <c r="I511" i="8"/>
  <c r="I463" i="8"/>
  <c r="I447" i="8"/>
  <c r="I399" i="8"/>
  <c r="I334" i="8"/>
  <c r="I318" i="8"/>
  <c r="I302" i="8"/>
  <c r="I94" i="8"/>
  <c r="I62" i="8"/>
  <c r="I46" i="8"/>
  <c r="I558" i="8"/>
  <c r="I542" i="8"/>
  <c r="I510" i="8"/>
  <c r="I478" i="8"/>
  <c r="I462" i="8"/>
  <c r="I414" i="8"/>
  <c r="I381" i="8"/>
  <c r="I349" i="8"/>
  <c r="I317" i="8"/>
  <c r="I301" i="8"/>
  <c r="I269" i="8"/>
  <c r="I253" i="8"/>
  <c r="I93" i="8"/>
  <c r="I45" i="8"/>
  <c r="I557" i="8"/>
  <c r="I525" i="8"/>
  <c r="I509" i="8"/>
  <c r="I493" i="8"/>
  <c r="I477" i="8"/>
  <c r="I445" i="8"/>
  <c r="I429" i="8"/>
  <c r="I413" i="8"/>
  <c r="I332" i="8"/>
  <c r="I316" i="8"/>
  <c r="I252" i="8"/>
  <c r="I44" i="8"/>
  <c r="I556" i="8"/>
  <c r="I524" i="8"/>
  <c r="I508" i="8"/>
  <c r="I492" i="8"/>
  <c r="I460" i="8"/>
  <c r="I444" i="8"/>
  <c r="I331" i="8"/>
  <c r="I315" i="8"/>
  <c r="I299" i="8"/>
  <c r="I251" i="8"/>
  <c r="I219" i="8"/>
  <c r="I555" i="8"/>
  <c r="I491" i="8"/>
  <c r="I330" i="8"/>
  <c r="I266" i="8"/>
  <c r="I426" i="8"/>
  <c r="I377" i="8"/>
  <c r="I329" i="8"/>
  <c r="I281" i="8"/>
  <c r="I137" i="8"/>
  <c r="I9" i="8"/>
  <c r="I537" i="8"/>
  <c r="I505" i="8"/>
  <c r="I409" i="8"/>
  <c r="I393" i="8"/>
  <c r="I328" i="8"/>
  <c r="I264" i="8"/>
  <c r="I120" i="8"/>
  <c r="I88" i="8"/>
  <c r="I40" i="8"/>
  <c r="I552" i="8"/>
  <c r="I520" i="8"/>
  <c r="I472" i="8"/>
  <c r="I424" i="8"/>
  <c r="I408" i="8"/>
  <c r="I391" i="8"/>
  <c r="I359" i="8"/>
  <c r="I279" i="8"/>
  <c r="I263" i="8"/>
  <c r="I183" i="8"/>
  <c r="I71" i="8"/>
  <c r="I55" i="8"/>
  <c r="I523" i="8"/>
  <c r="I459" i="8"/>
  <c r="I346" i="8"/>
  <c r="I58" i="8"/>
  <c r="I554" i="8"/>
  <c r="I442" i="8"/>
  <c r="I553" i="8"/>
  <c r="I521" i="8"/>
  <c r="I489" i="8"/>
  <c r="I425" i="8"/>
  <c r="I376" i="8"/>
  <c r="I344" i="8"/>
  <c r="I312" i="8"/>
  <c r="I280" i="8"/>
  <c r="I184" i="8"/>
  <c r="I152" i="8"/>
  <c r="I24" i="8"/>
  <c r="I551" i="8"/>
  <c r="I535" i="8"/>
  <c r="I519" i="8"/>
  <c r="I471" i="8"/>
  <c r="I439" i="8"/>
  <c r="I358" i="8"/>
  <c r="I326" i="8"/>
  <c r="I310" i="8"/>
  <c r="I294" i="8"/>
  <c r="I278" i="8"/>
  <c r="I246" i="8"/>
  <c r="I214" i="8"/>
  <c r="I182" i="8"/>
  <c r="I102" i="8"/>
  <c r="I54" i="8"/>
  <c r="I38" i="8"/>
  <c r="I6" i="8"/>
  <c r="I550" i="8"/>
  <c r="I534" i="8"/>
  <c r="I470" i="8"/>
  <c r="I438" i="8"/>
  <c r="I422" i="8"/>
  <c r="I406" i="8"/>
  <c r="I389" i="8"/>
  <c r="I261" i="8"/>
  <c r="I245" i="8"/>
  <c r="I149" i="8"/>
  <c r="I85" i="8"/>
  <c r="I5" i="8"/>
  <c r="I539" i="8"/>
  <c r="I298" i="8"/>
  <c r="I170" i="8"/>
  <c r="I154" i="8"/>
  <c r="I138" i="8"/>
  <c r="I74" i="8"/>
  <c r="I458" i="8"/>
  <c r="I394" i="8"/>
  <c r="I345" i="8"/>
  <c r="I297" i="8"/>
  <c r="I201" i="8"/>
  <c r="I153" i="8"/>
  <c r="I533" i="8"/>
  <c r="I501" i="8"/>
  <c r="I469" i="8"/>
  <c r="I356" i="8"/>
  <c r="I340" i="8"/>
  <c r="I324" i="8"/>
  <c r="I260" i="8"/>
  <c r="I228" i="8"/>
  <c r="I548" i="8"/>
  <c r="I516" i="8"/>
  <c r="I500" i="8"/>
  <c r="I484" i="8"/>
  <c r="I436" i="8"/>
  <c r="I371" i="8"/>
  <c r="I443" i="8"/>
  <c r="I314" i="8"/>
  <c r="I250" i="8"/>
  <c r="I490" i="8"/>
  <c r="I410" i="8"/>
  <c r="I313" i="8"/>
  <c r="I265" i="8"/>
  <c r="I547" i="8"/>
  <c r="I515" i="8"/>
  <c r="I483" i="8"/>
  <c r="I467" i="8"/>
  <c r="I419" i="8"/>
  <c r="I403" i="8"/>
  <c r="I354" i="8"/>
  <c r="I242" i="8"/>
  <c r="I66" i="8"/>
  <c r="I562" i="8"/>
  <c r="I546" i="8"/>
  <c r="I514" i="8"/>
  <c r="I482" i="8"/>
  <c r="I434" i="8"/>
  <c r="I418" i="8"/>
  <c r="I402" i="8"/>
  <c r="I385" i="8"/>
  <c r="I369" i="8"/>
  <c r="I321" i="8"/>
  <c r="I305" i="8"/>
  <c r="I273" i="8"/>
  <c r="I209" i="8"/>
  <c r="I177" i="8"/>
  <c r="F550" i="8"/>
  <c r="F44" i="8"/>
  <c r="F501" i="8"/>
  <c r="F532" i="8"/>
  <c r="F470" i="8"/>
  <c r="F469" i="8"/>
  <c r="F403" i="8"/>
  <c r="F380" i="8"/>
  <c r="F308" i="8"/>
  <c r="F534" i="8"/>
  <c r="F436" i="8"/>
  <c r="F307" i="8"/>
  <c r="F306" i="8"/>
  <c r="F228" i="8"/>
  <c r="F227" i="8"/>
  <c r="F151" i="8"/>
  <c r="F439" i="8"/>
  <c r="F311" i="8"/>
  <c r="F183" i="8"/>
  <c r="F55" i="8"/>
  <c r="F7" i="8"/>
  <c r="F438" i="8"/>
  <c r="F422" i="8"/>
  <c r="F406" i="8"/>
  <c r="F358" i="8"/>
  <c r="F342" i="8"/>
  <c r="F326" i="8"/>
  <c r="F310" i="8"/>
  <c r="F294" i="8"/>
  <c r="F278" i="8"/>
  <c r="F246" i="8"/>
  <c r="F214" i="8"/>
  <c r="F198" i="8"/>
  <c r="F182" i="8"/>
  <c r="F166" i="8"/>
  <c r="F134" i="8"/>
  <c r="F102" i="8"/>
  <c r="F86" i="8"/>
  <c r="F70" i="8"/>
  <c r="F54" i="8"/>
  <c r="F38" i="8"/>
  <c r="F6" i="8"/>
  <c r="F2" i="8"/>
  <c r="F518" i="8"/>
  <c r="F533" i="8"/>
  <c r="F485" i="8"/>
  <c r="F453" i="8"/>
  <c r="F405" i="8"/>
  <c r="F389" i="8"/>
  <c r="F325" i="8"/>
  <c r="F309" i="8"/>
  <c r="F261" i="8"/>
  <c r="F245" i="8"/>
  <c r="F197" i="8"/>
  <c r="F181" i="8"/>
  <c r="F149" i="8"/>
  <c r="F133" i="8"/>
  <c r="F85" i="8"/>
  <c r="F37" i="8"/>
  <c r="F21" i="8"/>
  <c r="F5" i="8"/>
  <c r="F3" i="8"/>
  <c r="F131" i="8"/>
  <c r="F259" i="8"/>
  <c r="F515" i="8"/>
  <c r="F82" i="8"/>
  <c r="F210" i="8"/>
  <c r="F338" i="8"/>
  <c r="F466" i="8"/>
  <c r="F83" i="8"/>
  <c r="F211" i="8"/>
  <c r="F467" i="8"/>
  <c r="F34" i="8"/>
  <c r="F263" i="8"/>
  <c r="F391" i="8"/>
  <c r="F418" i="8"/>
  <c r="F519" i="8"/>
  <c r="F546" i="8"/>
  <c r="F67" i="8"/>
  <c r="F323" i="8"/>
  <c r="F18" i="8"/>
  <c r="F51" i="8"/>
  <c r="F242" i="8"/>
  <c r="F535" i="8"/>
  <c r="F505" i="8"/>
  <c r="F281" i="8"/>
  <c r="F24" i="8"/>
  <c r="F172" i="8"/>
  <c r="F243" i="8"/>
  <c r="F354" i="8"/>
  <c r="F392" i="8"/>
  <c r="F536" i="8"/>
  <c r="F471" i="8"/>
  <c r="F60" i="8"/>
  <c r="F137" i="8"/>
  <c r="F472" i="8"/>
  <c r="F402" i="8"/>
  <c r="F279" i="8"/>
  <c r="F170" i="8"/>
  <c r="F280" i="8"/>
  <c r="F394" i="8"/>
  <c r="F547" i="8"/>
  <c r="F23" i="8"/>
  <c r="F434" i="8"/>
  <c r="F66" i="8"/>
  <c r="F138" i="8"/>
  <c r="F359" i="8"/>
  <c r="F473" i="8"/>
  <c r="F71" i="8"/>
  <c r="F147" i="8"/>
  <c r="F295" i="8"/>
  <c r="F371" i="8"/>
  <c r="F482" i="8"/>
  <c r="F520" i="8"/>
  <c r="F186" i="8"/>
  <c r="F258" i="8"/>
  <c r="F297" i="8"/>
  <c r="F330" i="8"/>
  <c r="F483" i="8"/>
  <c r="F521" i="8"/>
  <c r="F555" i="8"/>
  <c r="F264" i="8"/>
  <c r="F298" i="8"/>
  <c r="F331" i="8"/>
  <c r="F408" i="8"/>
  <c r="F556" i="8"/>
  <c r="F340" i="8"/>
  <c r="F4" i="8"/>
  <c r="F35" i="8"/>
  <c r="F528" i="8"/>
  <c r="F464" i="8"/>
  <c r="F400" i="8"/>
  <c r="F336" i="8"/>
  <c r="F208" i="8"/>
  <c r="F80" i="8"/>
  <c r="F267" i="8"/>
  <c r="F266" i="8"/>
  <c r="F9" i="8"/>
  <c r="F444" i="8"/>
  <c r="F252" i="8"/>
  <c r="F423" i="8"/>
  <c r="F265" i="8"/>
  <c r="F8" i="8"/>
  <c r="F459" i="8"/>
  <c r="F443" i="8"/>
  <c r="F315" i="8"/>
  <c r="F219" i="8"/>
  <c r="F508" i="8"/>
  <c r="F343" i="8"/>
  <c r="F251" i="8"/>
  <c r="F516" i="8"/>
  <c r="F324" i="8"/>
  <c r="F244" i="8"/>
  <c r="F84" i="8"/>
  <c r="F36" i="8"/>
  <c r="F551" i="8"/>
  <c r="F120" i="8"/>
  <c r="F376" i="8"/>
  <c r="F496" i="8"/>
  <c r="F384" i="8"/>
  <c r="F320" i="8"/>
  <c r="F256" i="8"/>
  <c r="F192" i="8"/>
  <c r="F274" i="8"/>
  <c r="F558" i="8"/>
  <c r="F442" i="8"/>
  <c r="F523" i="8"/>
  <c r="F88" i="8"/>
  <c r="F316" i="8"/>
  <c r="F514" i="8"/>
  <c r="F344" i="8"/>
  <c r="F87" i="8"/>
  <c r="F554" i="8"/>
  <c r="F458" i="8"/>
  <c r="F426" i="8"/>
  <c r="F314" i="8"/>
  <c r="F58" i="8"/>
  <c r="F250" i="8"/>
  <c r="F163" i="8"/>
  <c r="F75" i="8"/>
  <c r="F548" i="8"/>
  <c r="F500" i="8"/>
  <c r="F356" i="8"/>
  <c r="F260" i="8"/>
  <c r="F132" i="8"/>
  <c r="F562" i="8"/>
  <c r="F217" i="8"/>
  <c r="F43" i="8"/>
  <c r="F299" i="8"/>
  <c r="F432" i="8"/>
  <c r="F304" i="8"/>
  <c r="F240" i="8"/>
  <c r="F16" i="8"/>
  <c r="F25" i="8"/>
  <c r="F542" i="8"/>
  <c r="F345" i="8"/>
  <c r="F425" i="8"/>
  <c r="F329" i="8"/>
  <c r="F89" i="8"/>
  <c r="F498" i="8"/>
  <c r="F419" i="8"/>
  <c r="F153" i="8"/>
  <c r="F74" i="8"/>
  <c r="F484" i="8"/>
  <c r="F553" i="8"/>
  <c r="F377" i="8"/>
  <c r="F544" i="8"/>
  <c r="F480" i="8"/>
  <c r="F416" i="8"/>
  <c r="F352" i="8"/>
  <c r="F288" i="8"/>
  <c r="F64" i="8"/>
  <c r="F194" i="8"/>
  <c r="F11" i="8"/>
  <c r="F530" i="8"/>
  <c r="F537" i="8"/>
  <c r="F393" i="8"/>
  <c r="F201" i="8"/>
  <c r="F328" i="8"/>
  <c r="F552" i="8"/>
  <c r="F424" i="8"/>
  <c r="F312" i="8"/>
  <c r="F184" i="8"/>
  <c r="F40" i="8"/>
  <c r="F492" i="8"/>
  <c r="F409" i="8"/>
  <c r="F327" i="8"/>
  <c r="F152" i="8"/>
  <c r="F561" i="8"/>
  <c r="F545" i="8"/>
  <c r="F529" i="8"/>
  <c r="F513" i="8"/>
  <c r="F497" i="8"/>
  <c r="F465" i="8"/>
  <c r="F449" i="8"/>
  <c r="F417" i="8"/>
  <c r="F401" i="8"/>
  <c r="F385" i="8"/>
  <c r="F369" i="8"/>
  <c r="F337" i="8"/>
  <c r="F321" i="8"/>
  <c r="F305" i="8"/>
  <c r="F289" i="8"/>
  <c r="F273" i="8"/>
  <c r="F257" i="8"/>
  <c r="F241" i="8"/>
  <c r="F209" i="8"/>
  <c r="F177" i="8"/>
  <c r="F81" i="8"/>
  <c r="F49" i="8"/>
  <c r="F33" i="8"/>
  <c r="F510" i="8"/>
  <c r="F462" i="8"/>
  <c r="F334" i="8"/>
  <c r="F94" i="8"/>
  <c r="F46" i="8"/>
  <c r="F525" i="8"/>
  <c r="F477" i="8"/>
  <c r="F429" i="8"/>
  <c r="F381" i="8"/>
  <c r="F333" i="8"/>
  <c r="F301" i="8"/>
  <c r="F253" i="8"/>
  <c r="F157" i="8"/>
  <c r="F13" i="8"/>
  <c r="F460" i="8"/>
  <c r="F284" i="8"/>
  <c r="F204" i="8"/>
  <c r="F156" i="8"/>
  <c r="F28" i="8"/>
  <c r="F12" i="8"/>
  <c r="F491" i="8"/>
  <c r="F363" i="8"/>
  <c r="F478" i="8"/>
  <c r="F350" i="8"/>
  <c r="F302" i="8"/>
  <c r="F110" i="8"/>
  <c r="F62" i="8"/>
  <c r="F557" i="8"/>
  <c r="F509" i="8"/>
  <c r="F445" i="8"/>
  <c r="F349" i="8"/>
  <c r="F93" i="8"/>
  <c r="F539" i="8"/>
  <c r="F155" i="8"/>
  <c r="F27" i="8"/>
  <c r="F490" i="8"/>
  <c r="F410" i="8"/>
  <c r="F346" i="8"/>
  <c r="F154" i="8"/>
  <c r="F26" i="8"/>
  <c r="F414" i="8"/>
  <c r="F318" i="8"/>
  <c r="F222" i="8"/>
  <c r="F174" i="8"/>
  <c r="F493" i="8"/>
  <c r="F413" i="8"/>
  <c r="F365" i="8"/>
  <c r="F317" i="8"/>
  <c r="F269" i="8"/>
  <c r="F221" i="8"/>
  <c r="F173" i="8"/>
  <c r="F45" i="8"/>
  <c r="F524" i="8"/>
  <c r="F332" i="8"/>
  <c r="F268" i="8"/>
  <c r="F489" i="8"/>
  <c r="F313" i="8"/>
  <c r="F185" i="8"/>
  <c r="F559" i="8"/>
  <c r="F543" i="8"/>
  <c r="F527" i="8"/>
  <c r="F511" i="8"/>
  <c r="F495" i="8"/>
  <c r="F479" i="8"/>
  <c r="F463" i="8"/>
  <c r="F447" i="8"/>
  <c r="F415" i="8"/>
  <c r="F399" i="8"/>
  <c r="F383" i="8"/>
  <c r="F351" i="8"/>
  <c r="F335" i="8"/>
  <c r="F319" i="8"/>
  <c r="F287" i="8"/>
  <c r="F271" i="8"/>
  <c r="F255" i="8"/>
  <c r="F223" i="8"/>
  <c r="F191" i="8"/>
  <c r="F175" i="8"/>
  <c r="F127" i="8"/>
  <c r="F63" i="8"/>
  <c r="F31" i="8"/>
  <c r="E2" i="31" l="1" a="1"/>
  <c r="E2" i="31" s="1"/>
  <c r="J2" i="31" s="1" a="1"/>
  <c r="J2" i="3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54BCD3-3005-49F7-8A8A-F8F4365E12C5}" keepAlive="1" name="Query - Arsenal" description="Connection to the 'Arsenal' query in the workbook." type="5" refreshedVersion="0" background="1">
    <dbPr connection="Provider=Microsoft.Mashup.OleDb.1;Data Source=$Workbook$;Location=Arsenal;Extended Properties=&quot;&quot;" command="SELECT * FROM [Arsenal]"/>
  </connection>
  <connection id="2" xr16:uid="{1FEDBBED-DB0C-49EB-A5C4-5BB802580BFA}" keepAlive="1" name="Query - Aston Villa" description="Connection to the 'Aston Villa' query in the workbook." type="5" refreshedVersion="0" background="1">
    <dbPr connection="Provider=Microsoft.Mashup.OleDb.1;Data Source=$Workbook$;Location=&quot;Aston Villa&quot;;Extended Properties=&quot;&quot;" command="SELECT * FROM [Aston Villa]"/>
  </connection>
  <connection id="3" xr16:uid="{956148B3-8B26-4AA3-89E5-9CFC01A3ED5C}" keepAlive="1" name="Query - Bournemouth" description="Connection to the 'Bournemouth' query in the workbook." type="5" refreshedVersion="0" background="1">
    <dbPr connection="Provider=Microsoft.Mashup.OleDb.1;Data Source=$Workbook$;Location=Bournemouth;Extended Properties=&quot;&quot;" command="SELECT * FROM [Bournemouth]"/>
  </connection>
  <connection id="4" xr16:uid="{36B893A3-5BF4-4CCE-9B1B-BFFC1ACAC894}" keepAlive="1" name="Query - Brentford" description="Connection to the 'Brentford' query in the workbook." type="5" refreshedVersion="8" background="1" saveData="1">
    <dbPr connection="Provider=Microsoft.Mashup.OleDb.1;Data Source=$Workbook$;Location=Brentford;Extended Properties=&quot;&quot;" command="SELECT * FROM [Brentford]"/>
  </connection>
  <connection id="5" xr16:uid="{D58E4DAB-8B12-47EB-B4CC-A5B27A3702E4}" keepAlive="1" name="Query - Brighton" description="Connection to the 'Brighton' query in the workbook." type="5" refreshedVersion="0" background="1">
    <dbPr connection="Provider=Microsoft.Mashup.OleDb.1;Data Source=$Workbook$;Location=Brighton;Extended Properties=&quot;&quot;" command="SELECT * FROM [Brighton]"/>
  </connection>
  <connection id="6" xr16:uid="{AE48212E-7E17-4F93-81D3-8F1D63CF8453}" keepAlive="1" name="Query - Chelsea" description="Connection to the 'Chelsea' query in the workbook." type="5" refreshedVersion="8" background="1" saveData="1">
    <dbPr connection="Provider=Microsoft.Mashup.OleDb.1;Data Source=$Workbook$;Location=Chelsea;Extended Properties=&quot;&quot;" command="SELECT * FROM [Chelsea]"/>
  </connection>
  <connection id="7" xr16:uid="{463E9BC1-2F5C-4DA7-BB9D-00C1E627BCE3}" keepAlive="1" name="Query - Crystal Palace" description="Connection to the 'Crystal Palace' query in the workbook." type="5" refreshedVersion="8" background="1" saveData="1">
    <dbPr connection="Provider=Microsoft.Mashup.OleDb.1;Data Source=$Workbook$;Location=&quot;Crystal Palace&quot;;Extended Properties=&quot;&quot;" command="SELECT * FROM [Crystal Palace]"/>
  </connection>
  <connection id="8" xr16:uid="{AAC488D0-15FF-4FAB-8D2A-2E3B90695ADA}" keepAlive="1" name="Query - Everton" description="Connection to the 'Everton' query in the workbook." type="5" refreshedVersion="8" background="1" saveData="1">
    <dbPr connection="Provider=Microsoft.Mashup.OleDb.1;Data Source=$Workbook$;Location=Everton;Extended Properties=&quot;&quot;" command="SELECT * FROM [Everton]"/>
  </connection>
  <connection id="9" xr16:uid="{D978E253-39EB-4F2E-98B2-04DDD4DDE235}" keepAlive="1" name="Query - Fulham" description="Connection to the 'Fulham' query in the workbook." type="5" refreshedVersion="8" background="1" saveData="1">
    <dbPr connection="Provider=Microsoft.Mashup.OleDb.1;Data Source=$Workbook$;Location=Fulham;Extended Properties=&quot;&quot;" command="SELECT * FROM [Fulham]"/>
  </connection>
  <connection id="10" xr16:uid="{62114E29-2C45-45E5-8475-38DAEBE32595}" keepAlive="1" name="Query - Ipswich" description="Connection to the 'Ipswich' query in the workbook." type="5" refreshedVersion="8" background="1" saveData="1">
    <dbPr connection="Provider=Microsoft.Mashup.OleDb.1;Data Source=$Workbook$;Location=Ipswich;Extended Properties=&quot;&quot;" command="SELECT * FROM [Ipswich]"/>
  </connection>
  <connection id="11" xr16:uid="{2D550E93-FDC5-476F-B4FA-6F5548720788}" keepAlive="1" name="Query - Leicester" description="Connection to the 'Leicester' query in the workbook." type="5" refreshedVersion="8" background="1" saveData="1">
    <dbPr connection="Provider=Microsoft.Mashup.OleDb.1;Data Source=$Workbook$;Location=Leicester;Extended Properties=&quot;&quot;" command="SELECT * FROM [Leicester]"/>
  </connection>
  <connection id="12" xr16:uid="{C970F1A4-AFE6-466F-8C99-940F741E5F9C}" keepAlive="1" name="Query - Liverpool" description="Connection to the 'Liverpool' query in the workbook." type="5" refreshedVersion="8" background="1" saveData="1">
    <dbPr connection="Provider=Microsoft.Mashup.OleDb.1;Data Source=$Workbook$;Location=Liverpool;Extended Properties=&quot;&quot;" command="SELECT * FROM [Liverpool]"/>
  </connection>
  <connection id="13" xr16:uid="{B133F66C-F79B-4D3B-86AA-92F5F47AF53B}" keepAlive="1" name="Query - Manchester City" description="Connection to the 'Manchester City' query in the workbook." type="5" refreshedVersion="8" background="1" saveData="1">
    <dbPr connection="Provider=Microsoft.Mashup.OleDb.1;Data Source=$Workbook$;Location=&quot;Manchester City&quot;;Extended Properties=&quot;&quot;" command="SELECT * FROM [Manchester City]"/>
  </connection>
  <connection id="14" xr16:uid="{02894EC3-59E7-4E5A-A39D-0D2A5C8E9CE3}" keepAlive="1" name="Query - Manchester United" description="Connection to the 'Manchester United' query in the workbook." type="5" refreshedVersion="8" background="1" saveData="1">
    <dbPr connection="Provider=Microsoft.Mashup.OleDb.1;Data Source=$Workbook$;Location=&quot;Manchester United&quot;;Extended Properties=&quot;&quot;" command="SELECT * FROM [Manchester United]"/>
  </connection>
  <connection id="15" xr16:uid="{E178F93D-ACE9-4427-BC0C-A9D1F1564784}" keepAlive="1" name="Query - Newcastle" description="Connection to the 'Newcastle' query in the workbook." type="5" refreshedVersion="8" background="1" saveData="1">
    <dbPr connection="Provider=Microsoft.Mashup.OleDb.1;Data Source=$Workbook$;Location=Newcastle;Extended Properties=&quot;&quot;" command="SELECT * FROM [Newcastle]"/>
  </connection>
  <connection id="16" xr16:uid="{C4E5D30C-A7FC-47D6-BA5E-85563C920F9F}" keepAlive="1" name="Query - Nottingham Forest" description="Connection to the 'Nottingham Forest' query in the workbook." type="5" refreshedVersion="8" background="1" saveData="1">
    <dbPr connection="Provider=Microsoft.Mashup.OleDb.1;Data Source=$Workbook$;Location=&quot;Nottingham Forest&quot;;Extended Properties=&quot;&quot;" command="SELECT * FROM [Nottingham Forest]"/>
  </connection>
  <connection id="17" xr16:uid="{DDE3AC5D-1EE4-45D4-BC35-1E0EA9E9172F}" keepAlive="1" name="Query - player_data_2nd_source" description="Connection to the 'player_data_2nd_source' query in the workbook." type="5" refreshedVersion="8" background="1" saveData="1">
    <dbPr connection="Provider=Microsoft.Mashup.OleDb.1;Data Source=$Workbook$;Location=player_data_2nd_source;Extended Properties=&quot;&quot;" command="SELECT * FROM [player_data_2nd_source]"/>
  </connection>
  <connection id="18" xr16:uid="{F34EEBE9-335D-491C-8302-605A8BE7DD4F}" keepAlive="1" name="Query - Southampton" description="Connection to the 'Southampton' query in the workbook." type="5" refreshedVersion="8" background="1" saveData="1">
    <dbPr connection="Provider=Microsoft.Mashup.OleDb.1;Data Source=$Workbook$;Location=Southampton;Extended Properties=&quot;&quot;" command="SELECT * FROM [Southampton]"/>
  </connection>
  <connection id="19" xr16:uid="{40B656A4-DC2E-471B-94F7-D4D3B2F7FA43}" keepAlive="1" name="Query - Tottenham" description="Connection to the 'Tottenham' query in the workbook." type="5" refreshedVersion="8" background="1" saveData="1">
    <dbPr connection="Provider=Microsoft.Mashup.OleDb.1;Data Source=$Workbook$;Location=Tottenham;Extended Properties=&quot;&quot;" command="SELECT * FROM [Tottenham]"/>
  </connection>
  <connection id="20" xr16:uid="{9B525CED-D259-4083-BEC5-F3B2F3888F0F}" keepAlive="1" name="Query - West Ham" description="Connection to the 'West Ham' query in the workbook." type="5" refreshedVersion="8" background="1" saveData="1">
    <dbPr connection="Provider=Microsoft.Mashup.OleDb.1;Data Source=$Workbook$;Location=&quot;West Ham&quot;;Extended Properties=&quot;&quot;" command="SELECT * FROM [West Ham]"/>
  </connection>
  <connection id="21" xr16:uid="{8345217B-41E0-4D6C-9776-1074C675976C}" keepAlive="1" name="Query - Wolves" description="Connection to the 'Wolves' query in the workbook." type="5" refreshedVersion="8" background="1" saveData="1">
    <dbPr connection="Provider=Microsoft.Mashup.OleDb.1;Data Source=$Workbook$;Location=Wolves;Extended Properties=&quot;&quot;" command="SELECT * FROM [Wolv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<sst xmlns="http://schemas.openxmlformats.org/spreadsheetml/2006/main" count="5183" uniqueCount="790">
  <si>
    <t>Player Name</t>
  </si>
  <si>
    <t>Club</t>
  </si>
  <si>
    <t>Nationality</t>
  </si>
  <si>
    <t>Position</t>
  </si>
  <si>
    <t>Appearances</t>
  </si>
  <si>
    <t>Minutes</t>
  </si>
  <si>
    <t>Goals</t>
  </si>
  <si>
    <t>Assists</t>
  </si>
  <si>
    <t>Shots</t>
  </si>
  <si>
    <t>Shots On Target</t>
  </si>
  <si>
    <t>Conversion %</t>
  </si>
  <si>
    <t>Big Chances Missed</t>
  </si>
  <si>
    <t>Hit Woodwork</t>
  </si>
  <si>
    <t>Offsides</t>
  </si>
  <si>
    <t>Touches</t>
  </si>
  <si>
    <t>Passes</t>
  </si>
  <si>
    <t>Successful Passes</t>
  </si>
  <si>
    <t>Passes%</t>
  </si>
  <si>
    <t>Crosses</t>
  </si>
  <si>
    <t>Successful Crosses</t>
  </si>
  <si>
    <t>Crosses %</t>
  </si>
  <si>
    <t>fThird Passes</t>
  </si>
  <si>
    <t>Successful fThird Passes</t>
  </si>
  <si>
    <t>fThird Passes %</t>
  </si>
  <si>
    <t>Through Balls</t>
  </si>
  <si>
    <t>Carries</t>
  </si>
  <si>
    <t>Progressive Carries</t>
  </si>
  <si>
    <t>Carries Ended with Goal</t>
  </si>
  <si>
    <t>Carries Ended with Assist</t>
  </si>
  <si>
    <t>Carries Ended with Shot</t>
  </si>
  <si>
    <t>Carries Ended with Chance</t>
  </si>
  <si>
    <t>Possession Won</t>
  </si>
  <si>
    <t>Dispossessed</t>
  </si>
  <si>
    <t>Clean Sheets</t>
  </si>
  <si>
    <t>Clearances</t>
  </si>
  <si>
    <t>Interceptions</t>
  </si>
  <si>
    <t>Blocks</t>
  </si>
  <si>
    <t>Tackles</t>
  </si>
  <si>
    <t>Ground Duels</t>
  </si>
  <si>
    <t>gDuels Won</t>
  </si>
  <si>
    <t>gDuels %</t>
  </si>
  <si>
    <t>Aerial Duels</t>
  </si>
  <si>
    <t>aDuels Won</t>
  </si>
  <si>
    <t>aDuels %</t>
  </si>
  <si>
    <t>Goals Conceded</t>
  </si>
  <si>
    <t>xGoT Conceded</t>
  </si>
  <si>
    <t>Own Goals</t>
  </si>
  <si>
    <t>Fouls</t>
  </si>
  <si>
    <t>Yellow Cards</t>
  </si>
  <si>
    <t>Red Cards</t>
  </si>
  <si>
    <t>Saves</t>
  </si>
  <si>
    <t>Saves %</t>
  </si>
  <si>
    <t>Penalties Saved</t>
  </si>
  <si>
    <t>Clearances Off Line</t>
  </si>
  <si>
    <t>Punches</t>
  </si>
  <si>
    <t>High Claims</t>
  </si>
  <si>
    <t>Goals Prevented</t>
  </si>
  <si>
    <t>Ben White</t>
  </si>
  <si>
    <t>Arsenal</t>
  </si>
  <si>
    <t>England</t>
  </si>
  <si>
    <t>Bukayo Saka</t>
  </si>
  <si>
    <t>David Raya</t>
  </si>
  <si>
    <t>Spain</t>
  </si>
  <si>
    <t>Declan Rice</t>
  </si>
  <si>
    <t>Ethan Nwaneri</t>
  </si>
  <si>
    <t>Gabriel Jesus</t>
  </si>
  <si>
    <t>Brazil</t>
  </si>
  <si>
    <t>Gabriel Magalhães</t>
  </si>
  <si>
    <t>Gabriel Martinelli</t>
  </si>
  <si>
    <t>Jakub Kiwior</t>
  </si>
  <si>
    <t>Poland</t>
  </si>
  <si>
    <t>Jorginho</t>
  </si>
  <si>
    <t>Italy</t>
  </si>
  <si>
    <t>Jurriën Timber</t>
  </si>
  <si>
    <t>Netherlands</t>
  </si>
  <si>
    <t>Kai Havertz</t>
  </si>
  <si>
    <t>Germany</t>
  </si>
  <si>
    <t>Kieran Tierney</t>
  </si>
  <si>
    <t>Scotland</t>
  </si>
  <si>
    <t>Leandro Trossard</t>
  </si>
  <si>
    <t>Belgium</t>
  </si>
  <si>
    <t>Martin Ødegaard</t>
  </si>
  <si>
    <t>Norway</t>
  </si>
  <si>
    <t>Mikel Merino</t>
  </si>
  <si>
    <t>Myles Lewis-Skelly</t>
  </si>
  <si>
    <t>Nathan Butler-Oyedeji</t>
  </si>
  <si>
    <t>Neto</t>
  </si>
  <si>
    <t>Oleksandr Zinchenko</t>
  </si>
  <si>
    <t>Ukraine</t>
  </si>
  <si>
    <t>Raheem Sterling</t>
  </si>
  <si>
    <t>Riccardo Calafiori</t>
  </si>
  <si>
    <t>Takehiro Tomiyasu</t>
  </si>
  <si>
    <t>Japan</t>
  </si>
  <si>
    <t>Thomas Partey</t>
  </si>
  <si>
    <t>Ghana</t>
  </si>
  <si>
    <t>William Saliba</t>
  </si>
  <si>
    <t>France</t>
  </si>
  <si>
    <t>Amadou Onana</t>
  </si>
  <si>
    <t>Aston Villa</t>
  </si>
  <si>
    <t>Andrés García</t>
  </si>
  <si>
    <t>Axel Disasi</t>
  </si>
  <si>
    <t>Boubacar Kamara</t>
  </si>
  <si>
    <t>Diego Carlos</t>
  </si>
  <si>
    <t>Donyell Malen</t>
  </si>
  <si>
    <t>Emiliano Buendía</t>
  </si>
  <si>
    <t>Argentina</t>
  </si>
  <si>
    <t>Emiliano Martínez</t>
  </si>
  <si>
    <t>Ezri Konsa</t>
  </si>
  <si>
    <t>Ian Maatsen</t>
  </si>
  <si>
    <t>Jacob Ramsey</t>
  </si>
  <si>
    <t>Jhon Durán</t>
  </si>
  <si>
    <t>Colombia</t>
  </si>
  <si>
    <t>John McGinn</t>
  </si>
  <si>
    <t>Kosta Nedeljkovic</t>
  </si>
  <si>
    <t>Serbia</t>
  </si>
  <si>
    <t>Lamare Bogarde</t>
  </si>
  <si>
    <t>Leon Bailey</t>
  </si>
  <si>
    <t>Jamaica</t>
  </si>
  <si>
    <t>Lucas Digne</t>
  </si>
  <si>
    <t>Marco Asensio</t>
  </si>
  <si>
    <t>Marcus Rashford</t>
  </si>
  <si>
    <t>Matty Cash</t>
  </si>
  <si>
    <t>Morgan Rogers</t>
  </si>
  <si>
    <t>Ollie Watkins</t>
  </si>
  <si>
    <t>Pau Torres</t>
  </si>
  <si>
    <t>Robin Olsen</t>
  </si>
  <si>
    <t>Sweden</t>
  </si>
  <si>
    <t>Ross Barkley</t>
  </si>
  <si>
    <t>Tyrone Mings</t>
  </si>
  <si>
    <t>Youri Tielemans</t>
  </si>
  <si>
    <t>Adam Smith</t>
  </si>
  <si>
    <t>Bournemouth</t>
  </si>
  <si>
    <t>Alex Scott</t>
  </si>
  <si>
    <t>Antoine Semenyo</t>
  </si>
  <si>
    <t>Ben Winterburn</t>
  </si>
  <si>
    <t>Dango Ouattara</t>
  </si>
  <si>
    <t>Burkina Faso</t>
  </si>
  <si>
    <t>Daniel Jebbison</t>
  </si>
  <si>
    <t>Canada</t>
  </si>
  <si>
    <t>David Brooks</t>
  </si>
  <si>
    <t>Wales</t>
  </si>
  <si>
    <t>Dean Huijsen</t>
  </si>
  <si>
    <t>Enes Ünal</t>
  </si>
  <si>
    <t>Turkiye</t>
  </si>
  <si>
    <t>Evanilson</t>
  </si>
  <si>
    <t>Illia Zabarnyi</t>
  </si>
  <si>
    <t>James Hill</t>
  </si>
  <si>
    <t>Julián Araujo</t>
  </si>
  <si>
    <t>Mexico</t>
  </si>
  <si>
    <t>Julio Soler</t>
  </si>
  <si>
    <t>Justin Kluivert</t>
  </si>
  <si>
    <t>Kepa</t>
  </si>
  <si>
    <t>Lewis Cook</t>
  </si>
  <si>
    <t>Lloyd Kelly</t>
  </si>
  <si>
    <t>Luis Sinisterra</t>
  </si>
  <si>
    <t>Marcos Senesi</t>
  </si>
  <si>
    <t>Marcus Tavernier</t>
  </si>
  <si>
    <t>Mark Travers</t>
  </si>
  <si>
    <t>Ireland</t>
  </si>
  <si>
    <t>Max Aarons</t>
  </si>
  <si>
    <t>Milos Kerkez</t>
  </si>
  <si>
    <t>Hungary</t>
  </si>
  <si>
    <t>Philip Billing</t>
  </si>
  <si>
    <t>Denmark</t>
  </si>
  <si>
    <t>Remy Rees-Dottin</t>
  </si>
  <si>
    <t>Ryan Christie</t>
  </si>
  <si>
    <t>Tyler Adams</t>
  </si>
  <si>
    <t>United States</t>
  </si>
  <si>
    <t>Zain Silcott-Duberry</t>
  </si>
  <si>
    <t>Ben Mee</t>
  </si>
  <si>
    <t>Brentford</t>
  </si>
  <si>
    <t>Bryan Mbeumo</t>
  </si>
  <si>
    <t>Cameroon</t>
  </si>
  <si>
    <t>Christian Nørgaard</t>
  </si>
  <si>
    <t>Ethan Pinnock</t>
  </si>
  <si>
    <t>Fábio Carvalho</t>
  </si>
  <si>
    <t>Portugal</t>
  </si>
  <si>
    <t>Frank Onyeka</t>
  </si>
  <si>
    <t>Nigeria</t>
  </si>
  <si>
    <t>Gustavo Nunes</t>
  </si>
  <si>
    <t>Hákon Valdimarsson</t>
  </si>
  <si>
    <t>Iceland</t>
  </si>
  <si>
    <t>Igor Thiago</t>
  </si>
  <si>
    <t>Jayden Meghoma</t>
  </si>
  <si>
    <t>Keane Lewis-Potter</t>
  </si>
  <si>
    <t>Kevin Schade</t>
  </si>
  <si>
    <t>Kim Ji-Soo</t>
  </si>
  <si>
    <t>South Korea</t>
  </si>
  <si>
    <t>Kristoffer Ajer</t>
  </si>
  <si>
    <t>Mads Roerslev</t>
  </si>
  <si>
    <t>Mark Flekken</t>
  </si>
  <si>
    <t>Mathias Jensen</t>
  </si>
  <si>
    <t>Michael Kayode</t>
  </si>
  <si>
    <t>Mikkel Damsgaard</t>
  </si>
  <si>
    <t>Nathan Collins</t>
  </si>
  <si>
    <t>Paris Maghoma</t>
  </si>
  <si>
    <t>Rico Henry</t>
  </si>
  <si>
    <t>Ryan Trevitt</t>
  </si>
  <si>
    <t>Sepp van den Berg</t>
  </si>
  <si>
    <t>Vitaly Janelt</t>
  </si>
  <si>
    <t>Yehor Yarmoliuk</t>
  </si>
  <si>
    <t>Yoane Wissa</t>
  </si>
  <si>
    <t>DR Congo</t>
  </si>
  <si>
    <t>Yunus Konak</t>
  </si>
  <si>
    <t>Jakub Moder</t>
  </si>
  <si>
    <t>Brighton</t>
  </si>
  <si>
    <t>James Milner</t>
  </si>
  <si>
    <t>Adam Webster</t>
  </si>
  <si>
    <t>Bart Verbruggen</t>
  </si>
  <si>
    <t>Billy Gilmour</t>
  </si>
  <si>
    <t>Brajan Gruda</t>
  </si>
  <si>
    <t>Carlos Baleba</t>
  </si>
  <si>
    <t>Danny Welbeck</t>
  </si>
  <si>
    <t>Diego Gómez</t>
  </si>
  <si>
    <t>Paraguay</t>
  </si>
  <si>
    <t>Eiran Cashin</t>
  </si>
  <si>
    <t>Ferdi Kadioglu</t>
  </si>
  <si>
    <t>Georginio Rutter</t>
  </si>
  <si>
    <t>Harry Howell</t>
  </si>
  <si>
    <t>Igor Julio</t>
  </si>
  <si>
    <t>Jack Hinshelwood</t>
  </si>
  <si>
    <t>Jan Paul van Hecke</t>
  </si>
  <si>
    <t>Jason Steele</t>
  </si>
  <si>
    <t>Jeremy Sarmiento</t>
  </si>
  <si>
    <t>Ecuador</t>
  </si>
  <si>
    <t>João Pedro</t>
  </si>
  <si>
    <t>Joël Veltman</t>
  </si>
  <si>
    <t>Kaoru Mitoma</t>
  </si>
  <si>
    <t>Lewis Dunk</t>
  </si>
  <si>
    <t>Mats Wieffer</t>
  </si>
  <si>
    <t>Matt O'Riley</t>
  </si>
  <si>
    <t>Pervis Estupiñán</t>
  </si>
  <si>
    <t>Simon Adingra</t>
  </si>
  <si>
    <t>Cote D’Ivoire</t>
  </si>
  <si>
    <t>Solly March</t>
  </si>
  <si>
    <t>Tariq Lamptey</t>
  </si>
  <si>
    <t>Yankuba Minteh</t>
  </si>
  <si>
    <t>Gambia</t>
  </si>
  <si>
    <t>Yasin Ayari</t>
  </si>
  <si>
    <t>Benoît Badiashile</t>
  </si>
  <si>
    <t>Chelsea</t>
  </si>
  <si>
    <t>Christopher Nkunku</t>
  </si>
  <si>
    <t>Cole Palmer</t>
  </si>
  <si>
    <t>Enzo Fernández</t>
  </si>
  <si>
    <t>Filip Jørgensen</t>
  </si>
  <si>
    <t>Jadon Sancho</t>
  </si>
  <si>
    <t>João Félix</t>
  </si>
  <si>
    <t>Josh Acheampong</t>
  </si>
  <si>
    <t>Kiernan Dewsbury-Hall</t>
  </si>
  <si>
    <t>Levi Colwill</t>
  </si>
  <si>
    <t>Malo Gusto</t>
  </si>
  <si>
    <t>Marc Cucurella</t>
  </si>
  <si>
    <t>Marc Guiu</t>
  </si>
  <si>
    <t>Mathis Amougou</t>
  </si>
  <si>
    <t>Moisés Caicedo</t>
  </si>
  <si>
    <t>Mykhailo Mudryk</t>
  </si>
  <si>
    <t>Nicolas Jackson</t>
  </si>
  <si>
    <t>Senegal</t>
  </si>
  <si>
    <t>Noni Madueke</t>
  </si>
  <si>
    <t>Pedro Neto</t>
  </si>
  <si>
    <t>Reece James</t>
  </si>
  <si>
    <t>Renato Veiga</t>
  </si>
  <si>
    <t>Robert Sánchez</t>
  </si>
  <si>
    <t>Roméo Lavia</t>
  </si>
  <si>
    <t>Shumaira Mheuka</t>
  </si>
  <si>
    <t>Tosin Adarabioyo</t>
  </si>
  <si>
    <t>Trevoh Chalobah</t>
  </si>
  <si>
    <t>Tyrique George</t>
  </si>
  <si>
    <t>Wesley Fofana</t>
  </si>
  <si>
    <t>Adam Wharton</t>
  </si>
  <si>
    <t>Crystal Palace</t>
  </si>
  <si>
    <t>Asher Agbinone</t>
  </si>
  <si>
    <t>Ben Chilwell</t>
  </si>
  <si>
    <t>Caleb Kporha</t>
  </si>
  <si>
    <t>Chadi Riad</t>
  </si>
  <si>
    <t>Morocco</t>
  </si>
  <si>
    <t>Cheick Doucouré</t>
  </si>
  <si>
    <t>Mali</t>
  </si>
  <si>
    <t>Chris Richards</t>
  </si>
  <si>
    <t>Daichi Kamada</t>
  </si>
  <si>
    <t>Daniel Muñoz</t>
  </si>
  <si>
    <t>Dean Henderson</t>
  </si>
  <si>
    <t>Eberechi Eze</t>
  </si>
  <si>
    <t>Eddie Nketiah</t>
  </si>
  <si>
    <t>Ismaïla Sarr</t>
  </si>
  <si>
    <t>Jean-Philippe Mateta</t>
  </si>
  <si>
    <t>Jefferson Lerma</t>
  </si>
  <si>
    <t>Jeffrey Schlupp</t>
  </si>
  <si>
    <t>Joel Ward</t>
  </si>
  <si>
    <t>Jordan Ayew</t>
  </si>
  <si>
    <t>Justin Devenny</t>
  </si>
  <si>
    <t>Northern Ireland</t>
  </si>
  <si>
    <t>Marc Guéhi</t>
  </si>
  <si>
    <t>Matheus França</t>
  </si>
  <si>
    <t>Maxence Lacroix</t>
  </si>
  <si>
    <t>Nathaniel Clyne</t>
  </si>
  <si>
    <t>Romain Esse</t>
  </si>
  <si>
    <t>Tyrick Mitchell</t>
  </si>
  <si>
    <t>Will Hughes</t>
  </si>
  <si>
    <t>Abdoulaye Doucouré</t>
  </si>
  <si>
    <t>Everton</t>
  </si>
  <si>
    <t>Adam Armstrong</t>
  </si>
  <si>
    <t>Armando Broja</t>
  </si>
  <si>
    <t>Albania</t>
  </si>
  <si>
    <t>Ashley Young</t>
  </si>
  <si>
    <t>Beto</t>
  </si>
  <si>
    <t>Guinea-Bissau</t>
  </si>
  <si>
    <t>Carlos Alcaraz</t>
  </si>
  <si>
    <t>Dominic Calvert-Lewin</t>
  </si>
  <si>
    <t>Dwight McNeil</t>
  </si>
  <si>
    <t>Harrison Armstrong</t>
  </si>
  <si>
    <t>Idrissa Gueye</t>
  </si>
  <si>
    <t>Iliman Ndiaye</t>
  </si>
  <si>
    <t>Jack Harrison</t>
  </si>
  <si>
    <t>Jake O'Brien</t>
  </si>
  <si>
    <t>James Garner</t>
  </si>
  <si>
    <t>James Tarkowski</t>
  </si>
  <si>
    <t>Jarrad Branthwaite</t>
  </si>
  <si>
    <t>Jesper Lindstrøm</t>
  </si>
  <si>
    <t>Jordan Pickford</t>
  </si>
  <si>
    <t>Michael Keane</t>
  </si>
  <si>
    <t>Nathan Patterson</t>
  </si>
  <si>
    <t>Orel Mangala</t>
  </si>
  <si>
    <t>Roman Dixon</t>
  </si>
  <si>
    <t>Séamus Coleman</t>
  </si>
  <si>
    <t>Tim Iroegbunam</t>
  </si>
  <si>
    <t>Vitalii Mykolenko</t>
  </si>
  <si>
    <t>Youssef Chermiti</t>
  </si>
  <si>
    <t>Adama Traoré</t>
  </si>
  <si>
    <t>Fulham</t>
  </si>
  <si>
    <t>Alex Iwobi</t>
  </si>
  <si>
    <t>Andreas Pereira</t>
  </si>
  <si>
    <t>Antonee Robinson</t>
  </si>
  <si>
    <t>Bernd Leno</t>
  </si>
  <si>
    <t>Calvin Bassey</t>
  </si>
  <si>
    <t>Carlos Vinícius</t>
  </si>
  <si>
    <t>Emile Smith Rowe</t>
  </si>
  <si>
    <t>Harrison Reed</t>
  </si>
  <si>
    <t>Harry Wilson</t>
  </si>
  <si>
    <t>Issa Diop</t>
  </si>
  <si>
    <t>Jay Stansfield</t>
  </si>
  <si>
    <t>Joachim Andersen</t>
  </si>
  <si>
    <t>Jorge Cuenca</t>
  </si>
  <si>
    <t>Josh King</t>
  </si>
  <si>
    <t>Kenny Tete</t>
  </si>
  <si>
    <t>Martial Godo</t>
  </si>
  <si>
    <t>Raúl Jiménez</t>
  </si>
  <si>
    <t>Reiss Nelson</t>
  </si>
  <si>
    <t>Rodrigo Muniz</t>
  </si>
  <si>
    <t>Ryan Sessegnon</t>
  </si>
  <si>
    <t>Sander Berge</t>
  </si>
  <si>
    <t>Sasa Lukic</t>
  </si>
  <si>
    <t>Timothy Castagne</t>
  </si>
  <si>
    <t>Tom Cairney</t>
  </si>
  <si>
    <t>Willian</t>
  </si>
  <si>
    <t>Alex Palmer</t>
  </si>
  <si>
    <t>Ipswich Town</t>
  </si>
  <si>
    <t>Ali Al-Hamadi</t>
  </si>
  <si>
    <t>Iraq</t>
  </si>
  <si>
    <t>Arijanet Muric</t>
  </si>
  <si>
    <t>Kosovo</t>
  </si>
  <si>
    <t>Axel Tuanzebe</t>
  </si>
  <si>
    <t>Ben Godfrey</t>
  </si>
  <si>
    <t>Ben Johnson</t>
  </si>
  <si>
    <t>Cameron Burgess</t>
  </si>
  <si>
    <t>Australia</t>
  </si>
  <si>
    <t>Christian Walton</t>
  </si>
  <si>
    <t>Conor Chaplin</t>
  </si>
  <si>
    <t>Conor Townsend</t>
  </si>
  <si>
    <t>Dara O'Shea</t>
  </si>
  <si>
    <t>George Edmundson</t>
  </si>
  <si>
    <t>George Hirst</t>
  </si>
  <si>
    <t>Harry Clarke</t>
  </si>
  <si>
    <t>Jack Clarke</t>
  </si>
  <si>
    <t>Jack Taylor</t>
  </si>
  <si>
    <t>Jacob Greaves</t>
  </si>
  <si>
    <t>Jaden Philogene</t>
  </si>
  <si>
    <t>Jens Cajuste</t>
  </si>
  <si>
    <t>Julio Enciso</t>
  </si>
  <si>
    <t>Kalvin Phillips</t>
  </si>
  <si>
    <t>Leif Davis</t>
  </si>
  <si>
    <t>Liam Delap</t>
  </si>
  <si>
    <t>Luke Woolfenden</t>
  </si>
  <si>
    <t>Marcus Harness</t>
  </si>
  <si>
    <t>Massimo Luongo</t>
  </si>
  <si>
    <t>Nathan Broadhead</t>
  </si>
  <si>
    <t>Omari Hutchinson</t>
  </si>
  <si>
    <t>Sam Morsy</t>
  </si>
  <si>
    <t>Egypt</t>
  </si>
  <si>
    <t>Sam Szmodics</t>
  </si>
  <si>
    <t>Abdul Fatawu</t>
  </si>
  <si>
    <t>Leicester City</t>
  </si>
  <si>
    <t>Bilal El Khannouss</t>
  </si>
  <si>
    <t>Bobby De Cordova-Reid</t>
  </si>
  <si>
    <t>Boubakary Soumaré</t>
  </si>
  <si>
    <t>Caleb Okoli</t>
  </si>
  <si>
    <t>Conor Coady</t>
  </si>
  <si>
    <t>Danny Ward</t>
  </si>
  <si>
    <t>Facundo Buonanotte</t>
  </si>
  <si>
    <t>Hamza Choudhury</t>
  </si>
  <si>
    <t>Bangladesh</t>
  </si>
  <si>
    <t>Harry Winks</t>
  </si>
  <si>
    <t>Jake Evans</t>
  </si>
  <si>
    <t>Jakub Stolarczyk</t>
  </si>
  <si>
    <t>James Justin</t>
  </si>
  <si>
    <t>Jamie Vardy</t>
  </si>
  <si>
    <t>Jannik Vestergaard</t>
  </si>
  <si>
    <t>Jeremy Monga</t>
  </si>
  <si>
    <t>Kasey McAteer</t>
  </si>
  <si>
    <t>Luke Thomas</t>
  </si>
  <si>
    <t>Mads Hermansen</t>
  </si>
  <si>
    <t>Michael Golding</t>
  </si>
  <si>
    <t>Odsonne Édouard</t>
  </si>
  <si>
    <t>Olabade Aluko</t>
  </si>
  <si>
    <t>Oliver Skipp</t>
  </si>
  <si>
    <t>Patson Daka</t>
  </si>
  <si>
    <t>Zambia</t>
  </si>
  <si>
    <t>Ricardo Pereira</t>
  </si>
  <si>
    <t>Stephy Mavididi</t>
  </si>
  <si>
    <t>Victor Kristiansen</t>
  </si>
  <si>
    <t>Wilfred Ndidi</t>
  </si>
  <si>
    <t>Will Alves</t>
  </si>
  <si>
    <t>Wout Faes</t>
  </si>
  <si>
    <t>Woyo Coulibaly</t>
  </si>
  <si>
    <t>Alexis Mac Allister</t>
  </si>
  <si>
    <t>Liverpool</t>
  </si>
  <si>
    <t>Alisson Becker</t>
  </si>
  <si>
    <t>Andy Robertson</t>
  </si>
  <si>
    <t>Caoimhín Kelleher</t>
  </si>
  <si>
    <t>Cody Gakpo</t>
  </si>
  <si>
    <t>Conor Bradley</t>
  </si>
  <si>
    <t>Curtis Jones</t>
  </si>
  <si>
    <t>Darwin Núñez</t>
  </si>
  <si>
    <t>Uruguay</t>
  </si>
  <si>
    <t>Diogo Jota</t>
  </si>
  <si>
    <t>Dominik Szoboszlai</t>
  </si>
  <si>
    <t>Federico Chiesa</t>
  </si>
  <si>
    <t>Harvey Elliott</t>
  </si>
  <si>
    <t>Ibrahima Konaté</t>
  </si>
  <si>
    <t>Jarell Quansah</t>
  </si>
  <si>
    <t>Jayden Danns</t>
  </si>
  <si>
    <t>Joe Gomez</t>
  </si>
  <si>
    <t>Kostas Tsimikas</t>
  </si>
  <si>
    <t>Greece</t>
  </si>
  <si>
    <t>Luis Díaz</t>
  </si>
  <si>
    <t>Mohamed Salah</t>
  </si>
  <si>
    <t>Ryan Gravenberch</t>
  </si>
  <si>
    <t>Trent Alexander-Arnold</t>
  </si>
  <si>
    <t>Virgil van Dijk</t>
  </si>
  <si>
    <t>Vítezslav Jaros</t>
  </si>
  <si>
    <t>Czech Republic</t>
  </si>
  <si>
    <t>Wataru Endo</t>
  </si>
  <si>
    <t>Abdukodir Khusanov</t>
  </si>
  <si>
    <t>Manchester City</t>
  </si>
  <si>
    <t>Uzbekistan</t>
  </si>
  <si>
    <t>Bernardo Silva</t>
  </si>
  <si>
    <t>Claudio Echeverri</t>
  </si>
  <si>
    <t>Divin Mubama</t>
  </si>
  <si>
    <t>Ederson</t>
  </si>
  <si>
    <t>Erling Haaland</t>
  </si>
  <si>
    <t>Ilkay Gündogan</t>
  </si>
  <si>
    <t>Jack Grealish</t>
  </si>
  <si>
    <t>Jahmai Simpson-Pusey</t>
  </si>
  <si>
    <t>James McAtee</t>
  </si>
  <si>
    <t>Jérémy Doku</t>
  </si>
  <si>
    <t>John Stones</t>
  </si>
  <si>
    <t>Josko Gvardiol</t>
  </si>
  <si>
    <t>Croatia</t>
  </si>
  <si>
    <t>Kevin De Bruyne</t>
  </si>
  <si>
    <t>Kyle Walker</t>
  </si>
  <si>
    <t>Manuel Akanji</t>
  </si>
  <si>
    <t>Switzerland</t>
  </si>
  <si>
    <t>Mateo Kovacic</t>
  </si>
  <si>
    <t>Matheus Nunes</t>
  </si>
  <si>
    <t>Nathan Aké</t>
  </si>
  <si>
    <t>Nico González</t>
  </si>
  <si>
    <t>Nico O'Reilly</t>
  </si>
  <si>
    <t>Omar Marmoush</t>
  </si>
  <si>
    <t>Oscar Bobb</t>
  </si>
  <si>
    <t>Phil Foden</t>
  </si>
  <si>
    <t>Rico Lewis</t>
  </si>
  <si>
    <t>Rodri</t>
  </si>
  <si>
    <t>Rúben Dias</t>
  </si>
  <si>
    <t>Savinho</t>
  </si>
  <si>
    <t>Stefan Ortega</t>
  </si>
  <si>
    <t>Vitor Reis</t>
  </si>
  <si>
    <t>Wes Burns</t>
  </si>
  <si>
    <t>Alejandro Garnacho</t>
  </si>
  <si>
    <t>Altay Bayindir</t>
  </si>
  <si>
    <t>Amad Diallo</t>
  </si>
  <si>
    <t>André Onana</t>
  </si>
  <si>
    <t>Antony</t>
  </si>
  <si>
    <t>Ayden Heaven</t>
  </si>
  <si>
    <t>Bruno Fernandes</t>
  </si>
  <si>
    <t>Casemiro</t>
  </si>
  <si>
    <t>Chido Obi</t>
  </si>
  <si>
    <t>Christian Eriksen</t>
  </si>
  <si>
    <t>Diogo Dalot</t>
  </si>
  <si>
    <t>Harry Amass</t>
  </si>
  <si>
    <t>Harry Maguire</t>
  </si>
  <si>
    <t>Jonny Evans</t>
  </si>
  <si>
    <t>Joshua Zirkzee</t>
  </si>
  <si>
    <t>Kobbie Mainoo</t>
  </si>
  <si>
    <t>Leny Yoro</t>
  </si>
  <si>
    <t>Lisandro Martínez</t>
  </si>
  <si>
    <t>Luke Shaw</t>
  </si>
  <si>
    <t>Manuel Ugarte</t>
  </si>
  <si>
    <t>Mason Mount</t>
  </si>
  <si>
    <t>Matthijs de Ligt</t>
  </si>
  <si>
    <t>Noussair Mazraoui</t>
  </si>
  <si>
    <t>Patrick Dorgu</t>
  </si>
  <si>
    <t>Rasmus Højlund</t>
  </si>
  <si>
    <t>Scott McTominay</t>
  </si>
  <si>
    <t>Toby Collyer</t>
  </si>
  <si>
    <t>Tyler Fredricson</t>
  </si>
  <si>
    <t>Tyrell Malacia</t>
  </si>
  <si>
    <t>Victor Lindelöf</t>
  </si>
  <si>
    <t>Alexander Isak</t>
  </si>
  <si>
    <t>Anthony Gordon</t>
  </si>
  <si>
    <t>Bruno Guimarães</t>
  </si>
  <si>
    <t>Callum Wilson</t>
  </si>
  <si>
    <t>Dan Burn</t>
  </si>
  <si>
    <t>Emil Krafth</t>
  </si>
  <si>
    <t>Fabian Schär</t>
  </si>
  <si>
    <t>Harvey Barnes</t>
  </si>
  <si>
    <t>Jacob Murphy</t>
  </si>
  <si>
    <t>Joe Willock</t>
  </si>
  <si>
    <t>Joelinton</t>
  </si>
  <si>
    <t>Kieran Trippier</t>
  </si>
  <si>
    <t>Lewis Hall</t>
  </si>
  <si>
    <t>Lewis Miley</t>
  </si>
  <si>
    <t>Martin Dúbravka</t>
  </si>
  <si>
    <t>Slovakia</t>
  </si>
  <si>
    <t>Matt Targett</t>
  </si>
  <si>
    <t>Miguel Almirón</t>
  </si>
  <si>
    <t>Nick Pope</t>
  </si>
  <si>
    <t>Sandro Tonali</t>
  </si>
  <si>
    <t>Sean Longstaff</t>
  </si>
  <si>
    <t>Sven Botman</t>
  </si>
  <si>
    <t>Tino Livramento</t>
  </si>
  <si>
    <t>William Osula</t>
  </si>
  <si>
    <t>Álex Moreno</t>
  </si>
  <si>
    <t>Anthony Elanga</t>
  </si>
  <si>
    <t>Callum Hudson-Odoi</t>
  </si>
  <si>
    <t>Chris Wood</t>
  </si>
  <si>
    <t>New Zealand</t>
  </si>
  <si>
    <t>Danilo</t>
  </si>
  <si>
    <t>Elliot Anderson</t>
  </si>
  <si>
    <t>Eric da Silva Moreira</t>
  </si>
  <si>
    <t>Harry Toffolo</t>
  </si>
  <si>
    <t>Ibrahim Sangaré</t>
  </si>
  <si>
    <t>Jota Silva</t>
  </si>
  <si>
    <t>Matz Sels</t>
  </si>
  <si>
    <t>Morato</t>
  </si>
  <si>
    <t>Morgan Gibbs-White</t>
  </si>
  <si>
    <t>Murillo</t>
  </si>
  <si>
    <t>Nathan Wood</t>
  </si>
  <si>
    <t>Neco Williams</t>
  </si>
  <si>
    <t>Nicolás Domínguez</t>
  </si>
  <si>
    <t>Nikola Milenkovic</t>
  </si>
  <si>
    <t>Ola Aina</t>
  </si>
  <si>
    <t>Ramón Sosa</t>
  </si>
  <si>
    <t>Ryan Yates</t>
  </si>
  <si>
    <t>Taiwo Awoniyi</t>
  </si>
  <si>
    <t>Willy-Arnaud Boly</t>
  </si>
  <si>
    <t>Aaron Ramsdale</t>
  </si>
  <si>
    <t>Southampton</t>
  </si>
  <si>
    <t>Adam Lallana</t>
  </si>
  <si>
    <t>Albert Grønbæk</t>
  </si>
  <si>
    <t>Alex McCarthy</t>
  </si>
  <si>
    <t>Armel Bella-Kotchap</t>
  </si>
  <si>
    <t>Ben Brereton</t>
  </si>
  <si>
    <t>Chile</t>
  </si>
  <si>
    <t>Cameron Archer</t>
  </si>
  <si>
    <t>Charlie Taylor</t>
  </si>
  <si>
    <t>Chiedozie Ogbene</t>
  </si>
  <si>
    <t>Flynn Downes</t>
  </si>
  <si>
    <t>Jack Stephens</t>
  </si>
  <si>
    <t>James Bree</t>
  </si>
  <si>
    <t>Jan Bednarek</t>
  </si>
  <si>
    <t>Jay Robinson</t>
  </si>
  <si>
    <t>Joachim Kayi-Sanda</t>
  </si>
  <si>
    <t>Joe Aribo</t>
  </si>
  <si>
    <t>Joe Lumley</t>
  </si>
  <si>
    <t>Kamaldeen Sulemana</t>
  </si>
  <si>
    <t>Kyle Walker-Peters</t>
  </si>
  <si>
    <t>Lesley Ugochukwu</t>
  </si>
  <si>
    <t>Mason Holgate</t>
  </si>
  <si>
    <t>Mateus Fernandes</t>
  </si>
  <si>
    <t>Paul Onuachu</t>
  </si>
  <si>
    <t>Ronnie Edwards</t>
  </si>
  <si>
    <t>Ross Stewart</t>
  </si>
  <si>
    <t>Ryan Fraser</t>
  </si>
  <si>
    <t>Ryan Manning</t>
  </si>
  <si>
    <t>Sam Amo-Ameyaw</t>
  </si>
  <si>
    <t>Samuel Edozie</t>
  </si>
  <si>
    <t>Taylor Harwood-Bellis</t>
  </si>
  <si>
    <t>Tyler Dibling</t>
  </si>
  <si>
    <t>Welington</t>
  </si>
  <si>
    <t>Will Smallbone</t>
  </si>
  <si>
    <t>Yukinari Sugawara</t>
  </si>
  <si>
    <t>Alfie Dorrington</t>
  </si>
  <si>
    <t>Antonín Kinsky</t>
  </si>
  <si>
    <t>Archie Gray</t>
  </si>
  <si>
    <t>Ben Davies</t>
  </si>
  <si>
    <t>Brandon Austin</t>
  </si>
  <si>
    <t>Brennan Johnson</t>
  </si>
  <si>
    <t>Cristian Romero</t>
  </si>
  <si>
    <t>Dane Scarlett</t>
  </si>
  <si>
    <t>Dejan Kulusevski</t>
  </si>
  <si>
    <t>Destiny Udogie</t>
  </si>
  <si>
    <t>Djed Spence</t>
  </si>
  <si>
    <t>Dominic Solanke</t>
  </si>
  <si>
    <t>Fraser Forster</t>
  </si>
  <si>
    <t>Guglielmo Vicario</t>
  </si>
  <si>
    <t>James Maddison</t>
  </si>
  <si>
    <t>Kevin Danso</t>
  </si>
  <si>
    <t>Austria</t>
  </si>
  <si>
    <t>Lucas Bergvall</t>
  </si>
  <si>
    <t>Mathys Tel</t>
  </si>
  <si>
    <t>Micky van de Ven</t>
  </si>
  <si>
    <t>Mikey Moore</t>
  </si>
  <si>
    <t>Pape Sarr</t>
  </si>
  <si>
    <t>Pedro Porro</t>
  </si>
  <si>
    <t>Radu Dragusin</t>
  </si>
  <si>
    <t>Romania</t>
  </si>
  <si>
    <t>Richarlison</t>
  </si>
  <si>
    <t>Rodrigo Bentancur</t>
  </si>
  <si>
    <t>Sergio Reguilón</t>
  </si>
  <si>
    <t>Son Heung-Min</t>
  </si>
  <si>
    <t>Timo Werner</t>
  </si>
  <si>
    <t>Will Lankshear</t>
  </si>
  <si>
    <t>Wilson Odobert</t>
  </si>
  <si>
    <t>Yves Bissouma</t>
  </si>
  <si>
    <t>Aaron Cresswell</t>
  </si>
  <si>
    <t>Aaron Wan-Bissaka</t>
  </si>
  <si>
    <t>Alphonse Areola</t>
  </si>
  <si>
    <t>Andy Irving</t>
  </si>
  <si>
    <t>Carlos Soler</t>
  </si>
  <si>
    <t>Crysencio Summerville</t>
  </si>
  <si>
    <t>Danny Ings</t>
  </si>
  <si>
    <t>Edson Álvarez</t>
  </si>
  <si>
    <t>Emerson</t>
  </si>
  <si>
    <t>Evan Ferguson</t>
  </si>
  <si>
    <t>Guido Rodríguez</t>
  </si>
  <si>
    <t>James Ward-Prowse</t>
  </si>
  <si>
    <t>Jarrod Bowen</t>
  </si>
  <si>
    <t>Jean-Clair Todibo</t>
  </si>
  <si>
    <t>Kaelan Casey</t>
  </si>
  <si>
    <t>Konstantinos Mavropanos</t>
  </si>
  <si>
    <t>Lewis Orford</t>
  </si>
  <si>
    <t>Lucas Paquetá</t>
  </si>
  <si>
    <t>Luis Guilherme</t>
  </si>
  <si>
    <t>Lukasz Fabianski</t>
  </si>
  <si>
    <t>Maximilian Kilman</t>
  </si>
  <si>
    <t>Maxwel Cornet</t>
  </si>
  <si>
    <t>Michail Antonio</t>
  </si>
  <si>
    <t>Mohammed Kudus</t>
  </si>
  <si>
    <t>Niclas Füllkrug</t>
  </si>
  <si>
    <t>Ollie Scarles</t>
  </si>
  <si>
    <t>Tomás Soucek</t>
  </si>
  <si>
    <t>Vladimír Coufal</t>
  </si>
  <si>
    <t>Alfie Pond</t>
  </si>
  <si>
    <t>André</t>
  </si>
  <si>
    <t>Boubacar Traoré</t>
  </si>
  <si>
    <t>Carlos Forbs</t>
  </si>
  <si>
    <t>Chiquinho</t>
  </si>
  <si>
    <t>Craig Dawson</t>
  </si>
  <si>
    <t>Dan Bentley</t>
  </si>
  <si>
    <t>Daniel Podence</t>
  </si>
  <si>
    <t>Emmanuel Agbadou</t>
  </si>
  <si>
    <t>Gonçalo Guedes</t>
  </si>
  <si>
    <t>Hwang Hee-Chan</t>
  </si>
  <si>
    <t>Jean-Ricner Bellegarde</t>
  </si>
  <si>
    <t>João Gomes</t>
  </si>
  <si>
    <t>Jørgen Strand Larsen</t>
  </si>
  <si>
    <t>José Sá</t>
  </si>
  <si>
    <t>Mario Lemina</t>
  </si>
  <si>
    <t>Gabon</t>
  </si>
  <si>
    <t>Marshall Munetsi</t>
  </si>
  <si>
    <t>Zimbabwe</t>
  </si>
  <si>
    <t>Mateus Mané</t>
  </si>
  <si>
    <t>Matheus Cunha</t>
  </si>
  <si>
    <t>Matt Doherty</t>
  </si>
  <si>
    <t>Nasser Djiga</t>
  </si>
  <si>
    <t>Nélson Semedo</t>
  </si>
  <si>
    <t>Pablo Sarabia</t>
  </si>
  <si>
    <t>Pedro Lima</t>
  </si>
  <si>
    <t>Rayan Aït-Nouri</t>
  </si>
  <si>
    <t>Algeria</t>
  </si>
  <si>
    <t>Rodrigo Gomes</t>
  </si>
  <si>
    <t>Sam Johnstone</t>
  </si>
  <si>
    <t>Santiago Bueno</t>
  </si>
  <si>
    <t>Tom King</t>
  </si>
  <si>
    <t>Tommy Doyle</t>
  </si>
  <si>
    <t>Toti Gomes</t>
  </si>
  <si>
    <t>Yerson Mosquera</t>
  </si>
  <si>
    <t>Defending Score</t>
  </si>
  <si>
    <t>Goals Prevented Adjusted</t>
  </si>
  <si>
    <t>Goalkeeper Score</t>
  </si>
  <si>
    <t>Involvement Score</t>
  </si>
  <si>
    <t>Attacking Score</t>
  </si>
  <si>
    <t>Apperance Score</t>
  </si>
  <si>
    <t>Overall Score</t>
  </si>
  <si>
    <t>Player</t>
  </si>
  <si>
    <t>Gls</t>
  </si>
  <si>
    <t>Ast</t>
  </si>
  <si>
    <t>Jaden Philogene Bidace</t>
  </si>
  <si>
    <t>Kosta Nedeljković</t>
  </si>
  <si>
    <t>Jáder Durán</t>
  </si>
  <si>
    <t>Emi Buendía</t>
  </si>
  <si>
    <t>Kepa Arrizabalaga</t>
  </si>
  <si>
    <t>Julian Araujo</t>
  </si>
  <si>
    <t>Igor</t>
  </si>
  <si>
    <t>Thiago</t>
  </si>
  <si>
    <t>Hákon Rafn Valdimarsson</t>
  </si>
  <si>
    <t>Edmond-Paris Maghoma</t>
  </si>
  <si>
    <t>Kim Jisoo</t>
  </si>
  <si>
    <t>Yunus Emre Konak</t>
  </si>
  <si>
    <t>Fabio Carvalho</t>
  </si>
  <si>
    <t>Joshua Acheampong</t>
  </si>
  <si>
    <t>Ismaila Sarr</t>
  </si>
  <si>
    <t>Vitaliy Mykolenko</t>
  </si>
  <si>
    <t>Idrissa Gana Gueye</t>
  </si>
  <si>
    <t>Saša Lukić</t>
  </si>
  <si>
    <t>Joshua King</t>
  </si>
  <si>
    <t>Sammie Szmodics</t>
  </si>
  <si>
    <t>Ali Al Hamadi</t>
  </si>
  <si>
    <t>Abdul Fatawu Issahaku</t>
  </si>
  <si>
    <t>Victor Bernth Kristiansen</t>
  </si>
  <si>
    <t>Andrew Robertson</t>
  </si>
  <si>
    <t>Vitezslav Jaros</t>
  </si>
  <si>
    <t>Alisson</t>
  </si>
  <si>
    <t>Sávio</t>
  </si>
  <si>
    <t>Nico O’Reilly</t>
  </si>
  <si>
    <t>James Mcatee</t>
  </si>
  <si>
    <t>Mateo Kovačić</t>
  </si>
  <si>
    <t>Joško Gvardiol</t>
  </si>
  <si>
    <t>İlkay Gündoğan</t>
  </si>
  <si>
    <t>Nicolás González</t>
  </si>
  <si>
    <t>Jeremy Doku</t>
  </si>
  <si>
    <t>Manuel Ugarte Ribeiro</t>
  </si>
  <si>
    <t>Chidozie Obi-Martin</t>
  </si>
  <si>
    <t>Altay Bayındır</t>
  </si>
  <si>
    <t>Valentino Livramento</t>
  </si>
  <si>
    <t>Nikola Milenković</t>
  </si>
  <si>
    <t>Willy Boly</t>
  </si>
  <si>
    <t>Nathan Wood-Gordon</t>
  </si>
  <si>
    <t>William Smallbone</t>
  </si>
  <si>
    <t>Joachim Kayi Sanda</t>
  </si>
  <si>
    <t>Albert Grønbaek</t>
  </si>
  <si>
    <t>Armel Bella Kotchap</t>
  </si>
  <si>
    <t>Samuel Amo-Ameyaw</t>
  </si>
  <si>
    <t>Tomáš Souček</t>
  </si>
  <si>
    <t>Oliver Scarles</t>
  </si>
  <si>
    <t>Emerson Palmieri</t>
  </si>
  <si>
    <t>Max Kilman</t>
  </si>
  <si>
    <t>Łukasz Fabiański</t>
  </si>
  <si>
    <t>Pape Matar Sarr</t>
  </si>
  <si>
    <t>Antonín Kinský</t>
  </si>
  <si>
    <t>Son Heung-min</t>
  </si>
  <si>
    <t>Radu Drăgușin</t>
  </si>
  <si>
    <t>Mateus Mane</t>
  </si>
  <si>
    <t>Hwang Hee-chan</t>
  </si>
  <si>
    <t>Age</t>
  </si>
  <si>
    <t>Daniel Bentley</t>
  </si>
  <si>
    <t>Age2</t>
  </si>
  <si>
    <t>Team</t>
  </si>
  <si>
    <t>Team sort</t>
  </si>
  <si>
    <t>Nation</t>
  </si>
  <si>
    <t>Nation Sort</t>
  </si>
  <si>
    <t>Postion</t>
  </si>
  <si>
    <t>Goalkeeper</t>
  </si>
  <si>
    <t>Midfielder</t>
  </si>
  <si>
    <t>Defender</t>
  </si>
  <si>
    <t>Forward</t>
  </si>
  <si>
    <t>Position sort</t>
  </si>
  <si>
    <t>Country</t>
  </si>
  <si>
    <t>Score</t>
  </si>
  <si>
    <t>Young Player</t>
  </si>
  <si>
    <t>All</t>
  </si>
  <si>
    <t>Premier League 24/25 Player Rating Dashboard</t>
  </si>
  <si>
    <t>Wolves</t>
  </si>
  <si>
    <t>West Ham</t>
  </si>
  <si>
    <t>Tottenham</t>
  </si>
  <si>
    <t>Notts Forest</t>
  </si>
  <si>
    <t>Newcastle</t>
  </si>
  <si>
    <t>Manchester Utd</t>
  </si>
  <si>
    <t>Best Score</t>
  </si>
  <si>
    <t>Best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</si>
</sst>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rgb="FF37003C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26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9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2" xfId="0" applyBorder="1"/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33" borderId="10" xfId="0" applyFont="1" applyFill="1" applyBorder="1" applyAlignment="1" applyProtection="1">
      <alignment horizontal="center" vertical="center"/>
      <protection locked="0"/>
    </xf>
    <xf numFmtId="0" fontId="18" fillId="33" borderId="11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2" formatCode="0.0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0" formatCode="General"/>
    </dxf>
  </dxfs>
  <tableStyles count="0" defaultTableStyle="TableStyleMedium2" defaultPivotStyle="PivotStyleLight16"/>
  <colors>
    <mruColors>
      <color rgb="FFEAEAEA"/>
      <color rgb="FF37003C"/>
      <color rgb="FFFFD700"/>
      <color rgb="FFDEC8EE"/>
      <color rgb="FFF2F2F2"/>
      <color rgb="FFF571E5"/>
      <color rgb="FF00AE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Team!$K$1</c:f>
              <c:strCache>
                <c:ptCount val="1"/>
                <c:pt idx="0">
                  <c:v>Best Score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Team!$J$2:$J$6</c:f>
              <c:strCache>
                <c:ptCount val="5"/>
                <c:pt idx="0">
                  <c:v>Everton</c:v>
                </c:pt>
                <c:pt idx="1">
                  <c:v>Brentford</c:v>
                </c:pt>
                <c:pt idx="2">
                  <c:v>Manchester City</c:v>
                </c:pt>
                <c:pt idx="3">
                  <c:v>Newcastle</c:v>
                </c:pt>
                <c:pt idx="4">
                  <c:v>Liverpool</c:v>
                </c:pt>
              </c:strCache>
            </c:strRef>
          </c:cat>
          <c:val>
            <c:numRef>
              <c:f>Team!$K$2:$K$6</c:f>
              <c:numCache>
                <c:formatCode>0.0</c:formatCode>
                <c:ptCount val="5"/>
                <c:pt idx="0">
                  <c:v>9.0443680908276072</c:v>
                </c:pt>
                <c:pt idx="1">
                  <c:v>9.0915552613397068</c:v>
                </c:pt>
                <c:pt idx="2">
                  <c:v>9.3973902599677999</c:v>
                </c:pt>
                <c:pt idx="3">
                  <c:v>9.689733271845526</c:v>
                </c:pt>
                <c:pt idx="4">
                  <c:v>9.9724256700128144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F-45A7-966C-9A1EECF70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1616015"/>
        <c:axId val="1291609775"/>
      </c:barChart>
      <c:catAx>
        <c:axId val="1291616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09775"/>
        <c:crosses val="autoZero"/>
        <c:auto val="1"/>
        <c:lblAlgn val="ctr"/>
        <c:lblOffset val="100"/>
        <c:noMultiLvlLbl val="0"/>
      </c:catAx>
      <c:valAx>
        <c:axId val="129160977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16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Position!$B$1</c:f>
              <c:strCache>
                <c:ptCount val="1"/>
                <c:pt idx="0">
                  <c:v>Best Score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Position!$A$2:$A$5</c:f>
              <c:strCache>
                <c:ptCount val="4"/>
                <c:pt idx="0">
                  <c:v>Forward</c:v>
                </c:pt>
                <c:pt idx="1">
                  <c:v>Midfielder</c:v>
                </c:pt>
                <c:pt idx="2">
                  <c:v>Defender</c:v>
                </c:pt>
                <c:pt idx="3">
                  <c:v>Goalkeeper</c:v>
                </c:pt>
              </c:strCache>
            </c:strRef>
          </c:cat>
          <c:val>
            <c:numRef>
              <c:f>Position!$B$2:$B$5</c:f>
              <c:numCache>
                <c:formatCode>0.0</c:formatCode>
                <c:ptCount val="4"/>
                <c:pt idx="0">
                  <c:v>9.689733271845526</c:v>
                </c:pt>
                <c:pt idx="1">
                  <c:v>9.9724256700128144</c:v>
                </c:pt>
                <c:pt idx="2">
                  <c:v>9.5536258000372829</c:v>
                </c:pt>
                <c:pt idx="3">
                  <c:v>9.0443680908276072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8-45D2-BDC9-11F43646C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1644815"/>
        <c:axId val="1291645295"/>
      </c:barChart>
      <c:catAx>
        <c:axId val="1291644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5295"/>
        <c:crosses val="autoZero"/>
        <c:auto val="1"/>
        <c:lblAlgn val="ctr"/>
        <c:lblOffset val="100"/>
        <c:noMultiLvlLbl val="0"/>
      </c:catAx>
      <c:valAx>
        <c:axId val="129164529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Position!$B$1</c:f>
              <c:strCache>
                <c:ptCount val="1"/>
                <c:pt idx="0">
                  <c:v>Best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Position!$A$2:$A$5</c:f>
              <c:strCache>
                <c:ptCount val="4"/>
                <c:pt idx="0">
                  <c:v>Forward</c:v>
                </c:pt>
                <c:pt idx="1">
                  <c:v>Midfielder</c:v>
                </c:pt>
                <c:pt idx="2">
                  <c:v>Defender</c:v>
                </c:pt>
                <c:pt idx="3">
                  <c:v>Goalkeeper</c:v>
                </c:pt>
              </c:strCache>
            </c:strRef>
          </c:cat>
          <c:val>
            <c:numRef>
              <c:f>Position!$B$2:$B$5</c:f>
              <c:numCache>
                <c:formatCode>0.0</c:formatCode>
                <c:ptCount val="4"/>
                <c:pt idx="0">
                  <c:v>9.689733271845526</c:v>
                </c:pt>
                <c:pt idx="1">
                  <c:v>9.9724256700128144</c:v>
                </c:pt>
                <c:pt idx="2">
                  <c:v>9.5536258000372829</c:v>
                </c:pt>
                <c:pt idx="3">
                  <c:v>9.0443680908276072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4-4765-9C28-166E8DB23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1644815"/>
        <c:axId val="1291645295"/>
      </c:barChart>
      <c:catAx>
        <c:axId val="12916448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5295"/>
        <c:crosses val="autoZero"/>
        <c:auto val="1"/>
        <c:lblAlgn val="ctr"/>
        <c:lblOffset val="100"/>
        <c:noMultiLvlLbl val="0"/>
      </c:catAx>
      <c:valAx>
        <c:axId val="129164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64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F69FEC48-0C29-4546-89F8-09E8B6EBC731}">
          <cx:tx>
            <cx:txData>
              <cx:f>_xlchart.v5.2</cx:f>
              <cx:v>Best score</cx:v>
            </cx:txData>
          </cx:tx>
          <cx:dataId val="0"/>
          <cx:layoutPr>
            <cx:geography cultureLanguage="en-GB" cultureRegion="GB" attribution="Powered by Bing">
              <cx:geoCache provider="{E9337A44-BEBE-4D9F-B70C-5C5E7DAFC167}">
                <cx:binary>7H3LcttI1uarOGozm4EKeUWio6sjKgGSomTdJbvKGwQl0bgjgcQdq3mNeY9Zzu5/k3mSObREikTR
liqsHilimrXodiZTPPjOyXPPxD/vun/cJcuF/tClSVb+46777ZegqvJ//PpreRcs00V5kIZ3WpXq
a3Vwp9Jf1dev4d3y13u9aMPM/xWbiP56Fyx0tex++dc/4a/5S/VR3S2qUGUX9VL3l8uyTqryB3N7
pz7cqTqrVst9+Eu//XJYZ/5C9798WGZVWPXXfb787Zed7/zy4dfxX/rLr35IgLCqvoe11DpAAllM
CMv+9rF++ZCozH+cRvYBM7lpE/tx2l7/9OkiheUvoOcbNYv7e70syw+P/7u1cIf4rfGwVM7Dsztq
Rejhzbcn+3UX23/9czQAzzoa2YJ/DMxzU2P0Z3WYLReGDMtyUa+B+HkeIHQgEMOIIbQDvoHYASYM
mZTx9a89wP5iQvaDP1o+YsFodsyI2ee3Z4RcJn5Yp2tQfp4FzDzg1LQZ378N6AHnCAvYJebDh6x/
+oEfL6BnPyc2C0c82IyP0ZeTt0f/9+R2kYWLNQQ/jz5FBytYMecPOsgGLbOrhFbjHAn6MC/WP/2A
/gvo2Y/+ZuEI/c34GP3fP74D9LW/Uv7ZK+JvEHoA+FJbIPMB4V0rYHCY5xZsAMT3yv/vL6HpOzx4
WjrmwtPMX/hw+fZ8mC1uVbYWxJ/fA4Z5IFZCbjP0wALb3mUCWAkO37BgnzzwAIzFgxfwaBOeo2c/
/o+PMcL+cXSM++z3t8f998Rf6tfUPlj8UPtg2Bq2LfCj5JvmCPcX0LMf+c3CEfab8TH67pe3R/9c
6ar2F8la9n5e8IkNco2RbbFdeTcs0DkCg0EmjxsC5rcF/iWk7Ef+aeUI+qeJMfbn12+PvVxkfrK4
X5bBGoifRx+TA2FRAq7PGuUd02ubB5hxbAl7pZzgMzK9LyNpPxe21474sD015oR0354Tp+Er6yDY
A6DUCeOg3r992A4bYCvAx0JiPU3XEvCg+19Az34ebBaOGLAZH6N/Ont79H+vy0ovkte0AQZmB+Df
mFSQtfndYQACD4naJrIIod/4MzYCLyFpPwu2nmbEhK2ZMRt+fwfRsNSLIXxFQ2Ag84B8+5h4B3yD
kYMHn8d6NMIwv20JnqdkP/TrdSPc18Nj0OU78Dq/ycRrSj4kgBioFcuku+YX0QMEEbEQhD1opH0S
/2NC9oO+eYIR6pvxMey/vwPT+2WR3v74Yf9e2s0AeBkSNsJkV9YxsIOBtRUrb2hbxp+nYD/c63Uj
tNfDY7C/nLy9fr9a6lcFm4IoM0IREuv8wo56wSZAjiixsb1X0p8nZz/y63Uj5NfDY+Qvr94eeVnr
GDILH6aLUq3F7+d9TIQPTIsR0xK7Xo2ximiFSRAduTMvJWM/7rurR+jvTo55IKdvz4MTpdXd3SvC
T9ABAt8GI3Oviw9xFiEcg+ez8jFXn5HmeQFB+xmxWTjiwWZ8DP/JO0gvzPWieD3RJ+QAQisGebVd
0V+pJIvaFv+OdX2Oiv2AP6waof0wOIZ6fvH2ku5ACUmr10yiQZ4eYQallLWih3B1O5FMVoaACZOP
RPwllOyH/GnlCPaniTH0zjswsc4iW9wvXk/OOT5gFrEFNx+9xV2vxrA5BLiwCwR7TF6OPPjn6fke
/A/P8RfwH4b/Av07UDBHi3zxinljAsgyihiz8IP2HtVOCOQOLA45HFBA2/7ks2TsB/xx2Qjvx9Ex
3Efn70DJBGGyXD/6z/syBlhTiyNCLPxUEd9SMYaFDgjkaSxERjVb5zlC9gP+uGwE+OPoGHDnHdSn
zlWyyO5fD3GGD6A0bhNq7VUt0KEAyRmKMXlw3sfp+efJ2Y/7et0I+PXwGPnzd4C8oxL1umEqBe/F
tsGaQr17R8ihKGIKAcA/FsTHsv4CSvbD/vQMI+CfJsbQO2dvr2XOF3rh14tXbMwxIDNPEAfBR49J
X7TLAyYOVoyhTIzAfwkt+8F/WjkC/2liDP75n28P/udFsiyfUzj/xq6gpU4X2SuynkE7hI1sAdnO
B5M+ysxBmlSYAsLpx80HgrFt2WfP07Of/ZuFI+5vxsfMdydvz3xHVcsP7v/5H/9z3qhQv6KlB79J
2BaxzLVftcsFgx1AtcamzF4Xhkc9Qc5//S+g7P6/PU/Xfm6M14+YMp4e88aZvwPeaAWNhq8YZlB2
QDgTlH7H2WXgC1sQ/o2dXed5Qr7DhPXCMfrr8THsh++gRjALILpb64Sfd3mhPQJ8KyzIOkEE2bpt
ZwC0FSgibD0qK1BZ699+bEx5jpz90D8+xQj4x9Ex7LPDdyDtw/Iu+HC5zOvbJLxbY/Dz+FP7ACr0
tgkJ7AcXd9cZgyZRQiC05uverJE5cFZk/XgT7mfAZuGIBZvxMROcd9Cf4i6zdKHj10OfsQMbGhNX
DboP6O9mNgRU5r/VFUba/wV07Ed9s3CE+mZ8jLp7/PaiP68WySs6QJQcMEjjMVM8FNtXMd2WxoF6
woOsr7txRxL/LDX7kX9cNsL9cXSM+vwdFCWPFukivHtFTY8E9Jt/c2fYvlySYUGpgIMVALY8zI/q
Ni8gaD/0m4Uj8DfjY/iP3kEO1b384MBJiVes1BgQVguoRMJ/j/jv5q9XzVoYY06spyaVbc/fXabq
ToPLdbcxQx/U1w9VsHye0v2Mef4vjjj2/IIxKx337fXX5K5e3Cv9elYDSpvgLlmcWyNnybJhC636
3PH+Lt4XULKfU5uFI4Zsxse4T5y3x/0qUc0i/rFz8vcaK6gAZwlBlcfatdOQJqQMC074d4r8L6Bk
P/BPzzBC/mliDP3VOzDZE7/Pq9cTeMzhoBiGKvK6RWvXZGN71WYKHRhrkw3c2dZcz1KzH/vHZSPg
H0fHqE9mby/wk1UH7/PZ8X9fsmqqF9ndK2ZJKJSfgOumjXfTIxi2myDW5jzVOCh8no79HF+vG7F8
PTzm+fTy7Xl+k4XV8v7DVbWonk9T7h5v/NHJTeibZ9AxDKHhY354Nyw0bPvARGLlrz06EyNn7cVk
7WfEaPmIH6PZMVturt6eLXO9fMlWfDlDoFAlOJze4etS1K4FWp1n+JYvXGvIcaXqBQTtZ8Vm4YgJ
m/Ex/PN3kLedvXJHJSIHFDYCB/d408W3FTOuztJCA7dJOdu1PNfgHD9Py37gt9eOsN+eGsM/ewfB
y0wvl69pB8gqEcIInFCDatQW7hhBSAPVcDg7+BDSjA6QPE/HfujX60awr4f/Avk7sAPzu1dWOKtT
mYLCqdiR7TUgjoeGs9Vxhf1x4gso2Y/6ZuEI9s34GPf5O1D0x3BtQ/OKUTqFXifoJGZ8fRBzV89D
O7FtQgkCP7YrjNX88+Tsx369bgT9ehhufRh5jX8Z+LfejXDVLu+Xr9jXxOBI1KpDErPH+ttuKmTV
P4+hnUxYT6mq7YDieXL2o7xeN0J5PTyW76t3YElP4CjU2qb9fLUB8YOVQwnXTuxvO4BuHDCjGCrQ
jx+Q/m3gn6NmP+wPq0agPwyOIT95B502J8sufM0WbUjs2YRAr4cF3smW9YQjUaBsTDgVDv+NcH6W
hO8g/bhujPXj8F/Q/uPtPfXTJWQw9cpZL9cY/Lycr9rK4F4VatG9+gUqyZhD5GQ9potMiK62xfyF
NO3nwc7iESN25sbcOH0Hsn+VL8JX1PMUulnAU4Hy5d6UtwGlIEYhZboufo7N6bPk7GfB47IR+I+j
Y9gn78CLOV22H74sF68bshpw88rKTYGzH3urm3Bu5EBAdyVCfKTmX0jOfvB3Fo9YsDM3ZsTpO6gw
n8INCKCOsg+b8PpBL3xPJY28sufunHq4KOwbbuM7xMbXUQEl7Wu2HILLZUNnMzR7PBr33RwuHM+1
CMR34zsAnifjO1LwSP5YAB6H/8L7d9Dmeamg0+9VyxXQXQBnIhD0Lz+ov1EWFQ60QOAMOY21dty1
Qi+gZz/2m4Uj8DfjY/Qv3wH6N7EG07NcQ/C9DffyjB101kDBAq4e2X/rF7T6Y7hzgSDwwL59RrmL
F9CzH/3NwhH6m/Ex+je/v70XdnWnqpdYn3+fvrtaZstXvXoGgsjVqQIOWcGR2w0TEHdC/+36INla
6B5a2l5AyX7ObxaOOL8ZH3P+6vQdcF7VVfDhWOnlK/aawLklSqCbQfD9XW1wEF4QuP0HruQYYf8y
ar6D//biMQ+258Z8OH4HCcSrNqyGh0BoDckr6EB+IEy4hmDlg3/7QKCzFYGuOoJgF0Da/NE9BwO1
HQe9kKbvcGP7gcbc2J4bc8M5fPtdcb06K9+/ojVapdCFbcK1ELsJRQKVC0JWF4E+Ffq2WXD9X//7
WUr24/+0cgT+08QY+et3sA9udP3KZ20IhDkWNBwStCv9BuMHkOWFdhJz/9WTLyBlP/SbhSPkN+Nj
4G/+fHuRvxlul3FYVq95fhUiUJBtCwDem2/kkBmDvh2IUEdm4GW0fAf8recY47819RcWvIPo80uY
3i5u21dUO6tqEYUciw39GjuqH3p2LMqhwERhfFvhvISG/cA/rRzB/jQxBv3L57eX+/FZmx8H/C+P
P/5zxKj6JifjRMffyIFsDiO8Fk/+c9rib6D/fLfva7HlP63Rm/cJ/L+t6243srwWM//Tq7N+IcRe
9TfO8z5546/FgP+PQo3vp6M2zZXuolpMvr1PYys5/+PZNd9GSx/dpL1R+QPv5ve//YIwJNY3b+lY
/Ykd92r77qfN15eLsoK3dQgoS0IguDqZTFev5QCnuF2uZoCjcFEyvMMA7h1Z3RMLdeRsVaiAGTi0
AzcecbGehOOZ5SrV8dsv4OGZTMBLD2xGKbcsi2xeXgL3XPS+yjYoPP77Q1an5yrMqvK3X7gJWbP8
4XsrOqFVA/ofMSRMGdzCBC0wAn4pv1tcwhtS4Ovov1tVzRKvMTO3CIxwcLQu+aGfMUWcIavmgRcm
h57yStv1rYJymXe6DQ7Z4EfBjWW3TSfNLmDBhYWKNL6GfIWoXCUync+gPEWw45cqZ9Isyyo/TSvT
jqZW1vv+zGzLzp/aRRjwoyBjqXXEh5IEXMalJsWXukhpf+mpPK8dZkR2chRlsUE/0T4py0Rmwq+o
rHiKxCxIAvSn2aVe7Ki4NodppQ2TS4+3iXcCQSltJ9rGbeH6OumIzOvENGUdl9G50GUSSh0WWSTt
KjGSiZ/rur8JUviS9Lph4NK0UwXf6ZPKn9ik9b5GnJNiAmcWajVrzL7i1GmaOC9OWG3R+KKo8o7e
YI/W6aQviqrikqtQGaZrYdq2R8z3gl6mOfTROBHOWCTrum+o29aWb83svkfXIUkMTzaBlYUujuP6
1BiyrJh4dVwHknR9IIDmoD8rk/4miZniUsdZtBB515yhKGp6N6tjksm40qR1hGWoe+q1xnFS0kg4
0ZBz5SDSMOZ6cDwgdItMNakruNXkjmYhCqZlwRkDMMIozyUaFM1nfkAHY9LCg97QAiWDxI2yT5ok
xeU8juK4muTCqP2vSWrV+LrKTVFOSSVy4fR14nWTQqRWIb2mDGunKazMl5ZnNyetT2g8ZRXVvez8
GMTJ9+u0kLGdwk/TzCfBJCm1WTidX+bRnFWZf6P9zhicHOpi6cQneBhk7jXCcgyj9C4DqzJrp7AE
bybCTsS9F8N1ARMS5VnklopUwceix9llEFVD4lgF8Zad6PtPae/palLURjUcRrbdF45OO5S6NDZU
OaEsxQHMij990zQOSaLNdOZlgusj27A6a8Z9DiKG68bmsm+6OJpmsYAfSIlupyHvgsHNrM5Hc9EZ
hekSLx86t0ZDAiJWNLaetlkiLvuWWyeky/PCtRVOe4f4OQ1k3UeqlllbloHEaZCcJUEfcTl4RfFn
rVNRuyjrFZaMxjqVEUuLatZZlRgcn/pmLcvWw9ZJD0mT3lWe0Ok8T5t8geEGyMghyK++irCOfJex
uMuddCi9z7zqLU+KjuQ3Q8Dq0vFYjgwnaar2NIq07ckcJXEgy556JxT5gl2E2osDxwgqhmUuot6T
feELIlPcR1TGQSMWNvLrwPVI11oS+v/C1Xbn5ZVpJDqatJ6mtptUIGTTBldD70QEtMdJW7dlI2Pl
hbGb5gYrnIgremNHFi4nRHjad0ptF1rWJUnJVJeGiN267bs7D5uB7waataUsOlqdZ2Fd3cYote9z
Wli9Y5pNe1KAKFSAbsxDmRs+UpI1A/4cR9zD0o9xHzillfd/8rCwmPSNkINQB5yfJ2bQKLflnuXL
aLA90IUsL0sZJ1FbO1FOajTP4Mlyh+sIxZKlQRFOE6M16TSKgAJp0zy1ZRdUw2lYt3bkhHXGiTTK
2Kwksf0ucxkODF/2lOv0MFV+R6WCG37uaFJUqVOgOs+c0GuSyLELv/VdlZcpAO/bWS0b0B6nCVUW
8I1g7U1DI0ynfsDxbcFSNciipeQPS8FbXKQYanzct0wTOWRFeUk9yzBkA0qnlyzqU+WSFFShk8OB
IjzJPIEuExxyN0xEdVmaZdM5PglbPYu6uIJHxZaXSEXRcFh7kWXL3kyKxvl2QZHDhjoJ3ISm3h8M
+8qTGaBGJI4JChxKVOk7SUVB5kgbG3MsBuIU4dBMcBScZWCpQpxKjrwglCQMbvI+JHMryWUw4OiU
hFbzEdjlT/rKvIiZ354FVuT6cZ7IPPHjy47T4yQqivNYZJcJLcOzPrXcTBhQSwmuvAqEQIf4uOrz
c68tBnivlEEdLppz0rNJZhZHPGbal62fm6kD+l8dpgHJcweaZdw2L4oLj6kjqs154A+ha5dp6EtS
fgIbFwMB3qWViegm7ttPud+FExOI4GbgxLqu732zm6EUfzIZm3thYMkyiOGHPH6GPG8W2+y2Hdpr
qzK4o5seOOLh/LDhA2xZFJ8MReRN49KYhUN0q3h8U1pp7Rh1dVTgki5z1E17UCYnlSWMo46U1eDW
Zhr9Qf2wkzxoeqdqSn/O2+C6gL+AYo/5cuhF4DteZJJE9hnIu/TqujgMNDmNW4ykJtxJTXoMZg+0
nMJuk/r4DPeNmJIw5Z5EfexPaMN818OduLAzjg+HIeZgVwLD6Zi5sKwhdnpLxZEsVTH1w+TYa9VR
1aSpQ5pQ0rI/S8L0Iqnij0bTV4ZsNYvva81OYiONjgc/7S6sDCwKL7rYhT903hrdaVSH9XXaKO6i
tDcOaR/dtDrMToDtjRSW4h+9uMROALpoJjLfl0YhsrPYpBdBZoezhvGezexYz3BmWIcGjW+KNElc
zwLLGyZB6MZRfYypd61xah8WND7xbI9elU1TCBmk6ALVWDgtIxedLmyZijb7wrCG304Lce4ZYE4G
bvZOVoGpTrE+rYStEye2Q1K6LMuqq6bNs6/M6tVHKhSaxU3QT/va5CeV0akzU5f3OPLJvDAyV/UZ
6J3eiNMEtl5pO0FXLEuFzkoc4WiSUZoemuA7XvG8TWTcmYlMyyyTvV2H55HfNT5sqqQ5VUVguXmQ
xmBdq9yXImzP49yOXRIE17oLPpt5ZVwgcFUdOFKjJ2GYf/bqppFJ698lSfXFJAW4NBxuP7wyfFNd
c7gnfuoVMbm3kHcTmelwk6RGLOHQB/gvA5ZJ3zaypWEzQWk7I41dOEWQxId+Tr4k4ErIrqb3tRE7
8BYGWWCTT0LbN66sKAGr1yTcZb2oJYq8jzk243lX9UC/BT5rqD7GRctOkyFLHUy6kxJp2M0Bs6OZ
FRMyr6g9N2JeSmj2uFBZNsx7I1duUlqRbHEyhTfwJec19/E9I8ml1w5/9Dj4GtZGc2EYbX+NWRx9
8asCefU8YBHCTsiKIYSHz3I8KxQts3mkTFarCShUjArYzpl365l9bp5DL3oTn2BUN8J3RBV37Gvh
q6FLQQuGlLitV1TAo5qW5aWu4PjMEU512xCHBo2dfPUKAyeWjD3dVhMLXIUhdztlRll2WmgR2Ok0
aa3GAvMaG6W6a4Su8nCiqh51qQs+AcniUzYYNfFkXIRpeqTyvu58meAUsUIK0abxRRSQqrgiYWd0
f7I09a120qbgR5Ej3g9NGM2CNFCIXuvUQDg/Fzw1u/ijr0Izy87hJTGJKM+b2MZxtPAK7RepW3qN
99W0AytMpbIUkFTmvP1C/aiTRVDqwcEdR4UrGsq7WU1yfhnZLbjLpo6TKc9FC4acN3BZ7Kk2IoPc
RJnI/4A6XG5OMhwg83MeBtTIJtvp6Z2o6Q4eVId+8PjWx80//3WyfpXkt479p/HVeyOf/nWWL7Or
Co7pVCeLfPzNVVS7+epTX/8qltykh0ax6W5a7+9MviyqFXC+8PtB7fqA5lMUvPr+Q1QLBxmhukah
ygxF5p2oFi7ZQsQSGDp0TAZuNnSnbeLa1S1p0KcGx1wYvDkRol6omj7GtauaEpwMgNoFh4oehWP4
fyuu3YlqGXQIQ5OQCVdkQwAN/xIQc29HtXHBPO3lmQmGDYzCYYei4RONmX2U6bT8CEGVaTpb0OyL
pMe/CB2vGBGGMZwVBGig5r79i2Zq5FWpwFFNMp05JGCWkkPbItNRndb5lOFwuPjxTyJAfyt2h+di
cGAXPRSCoBYEqYCd31QFC5VnxrXs+JBqCaEf+H5l50XgxOHBgpgptybc4l40ScLE/6OmyqDgHNKv
HdHJbZtDEAduG+k+2xVpxfTH5K2e+CmzsKLORmh17gASFVAsFJBA2UaEqJp7lU80uO79UMomK3nv
ekPJzxhSRiiHpBUuZBr62v3xD68KwLu/DMebQYagQw8kDW50WOG2ldMIa25FgTYURGLMgFeWQqVy
5idk0DJXQW3OQ2XWpQzBgp3VEPKj4yKswfCAN2ggBzQVjyF0qcPkkqEY/I1nqIO0zpg6ZgNxnMIm
gd0Be2CbOtpRlbZcKYhaVYcl3F7LzzUtO6l0HIH3WaQhOBzaEOD8c93zGbYC9VVB0c904tQov9Ss
Ci/SGhIiJ0EZ+obbc8POnyVzddx7i1ALjCmBlJBprZJTUE3n5i6hqQi53TEAI2Iem4e+pyfwNNFx
HCfmoWXqe5VEwwRRW38K/JbeQh7F15ImVnWmRZZ87COf/cmrgIYSZU15YXQWcaI+ibGshS74vGh8
9gcJjSJwQXFDcFo2DC1qbfeVE7VN4thxHwezwrchXugEhObnbW8n3QW1Q3Q7eIrTwxx7NYQaea2z
+HyAlAp4crYi5CKy0wHifl2REBwsJSIscRgou5CVr7tmmiA0ROcBb8Nu5oP/GEnPj2npVqDcfCab
ilvVlaUh7AVGdeLWMmozcSFbZJTzOjGqadOzNJtVTR7FjlcZEBvayMpbh0Ugc8ZQKT3XdV7is77J
vH4+QDLPk6aqjFImmnURuDSNoSHJ2XYL3wp4CpGXDZuBB4iGH/uQDa0kQxxPQOHAXxzyHoLCxmxo
Lr08xRe67H0Il2OWOpFVhid0sKg+yaBYa0psgjsgjS7BvgNOjt86vopj8Ls0BSgrBamDWWF3lS/V
gJWWKdjzbtYbpnnrc+aF0sYDfNFnEEIkCWTFJGv94ij3fESn1ZAFyXVTVuWxKFsCDnkcRP1ZDQeU
IolUkXyCe/RL4dq+Le6TfrBaCXFlAFFK3XVOag/WrdlD7k1aeSQS6dOkO+e0Aj09eCY7NpoK/KDE
CDAkDsUqnM2VMO+EDuJ4CqkZ70T4gk55n/e+TP2G0InBMgHJHXtwhrqtmknX+/UcElY+yCCuTaet
umyQXlQHFwN0LdyHqm0N2UP+QQ9lxmWZInQBPb2VPvKiuK3AoWR2d13TRvkQ46jAnqaBQA6E1cU5
g7Bcgy9aZZ8N0CzNoQd5y6uc5aqbM6MRkIFJ/fZCxDTsZQNZLSSRtkOIHnWj5gXL85kRV+iIJGKR
pkYK0Zeh4sVQUQPf5dzT09KMo/s+YuCKGTwGVaVJ36EJqyENGKZZfdwP/LjNq+EeJTW4xXVVzkiI
mzumcHRi6siEKBF8bQeOEGRAw9BVh1ULMVvlsXTu87r8zHRNXFJ54POFkOVSHQ2coKwU5OIaeP6+
wz0wXvgTvwyKVEISrJnacZBGMmMUZJfmFZp2aeVBCkhEoMfbEt0NvtChrEIPf0ZZ4DGJ4qwljmoi
fagZq2vpgZ2YItNa8sqPro2I2l8Lo2AQe8J624Hcbnqtcnj9iCTCCo+Q7gynj4Xl0ozkEzaU+VVE
jT6RRZVFn2Nlxm6oReNP2gJboGaA3ZB8gpjTnJi+zSDKKUF/DW0/HFl9za7oELHbsOuzM93hzuFF
4Um/zqx5EVZQzFOcGzI3mTrOGV4lMApOGrjNNI6qKY8ypqdJTfNpXyBjqSBeOymsbpjUKM87J1Ne
cNTSPiBSqDr+qsohdAaPxBFki4zGlnFrxOed9oUNyTnF3DLUw6UZ56GDIkGPY7+MnC4qjeAEgtza
Pk4KCHtQk6BG1lXHnRKbepK3IYR3mQmWyzSHsxiyj2DVqqr9IycWCKvHfXKCy8CalnXhn4sMhTNI
z5qxNLyqnDSswhexP1QuIEMOrVJQh9aKfSrsXIVO2Id2KANlDFNb4wbJEGM1rYtIHEaBb8VODaHa
UV8X/cwsElZ9VH5C5yQz+1kUKJzLzGhKJ0iy+gosf3IreEhOIqSbaZp2nndRoaENXHgnAcTBxYCL
yxTef6IPjaGuL3rCA9MxQ48fs8YW8XFTZcGk6bvh3Mi6SDKzDQcpzAR0WVAWDkjx8IX4JYXMqKJ8
OtjWyvr4ioqLuFapcZGCpOfzsLUH+xAMsuHNG9gKqQulh2BagMTC3o7paWnh2LFb3k4abLZuxCEx
AUFL7RolK4+6hJ03op1DY+w15E7xx7jp+2lrVDMcQ5hnobs0GS5z016WKL9Eyp7wGN9CieNMD+2U
DuF5aFR0znRZnFGiUSCTEiJWApUJyQJ0leQQ0CMznJZhI1mXtEddWsD/iwmk96yMSMjdowlaRc5e
a3fTAt79OM1yOzps+hK58BJUMgdLZ7mGH0ZLL0fBhBp+MQMZtCYxb6vbhhbdcQM/YYH1UXyiBeAI
r5YpPqlIe6ZbQUI76IeunJpacEggkCoLjzTr697RiZ0f1xFqYqnNBOoDCkNphMb1IiqGKeoyMzzh
aVy3LjICc2pBBjApJQDq+QuDdXXtCE8YV3no+1PQz4E/DyOon0A+Mk3Yoef5pjhpRczExGZBea1M
UKo4yhEgHKeTdihq7zIryOBCzOq1EoQQMm028vyjNCsx+LoV+9gU3jC1qrArZ+BqtI6tOxY4kIzs
IEcF8aMUdt3qj6TPu0nYmJAu48SMGtcumqKcmIg2h0hodlrwAtz3ntDccpRKeeD0ndWb0qyG4TLy
AHNQg9COCDF4yv4saiuwJ5CND5yhMAcko8THzRSa5vgN7NniY9SbfetkhrA6qZuMu5BFzc8HUEDT
iBh9NoFsW3IPhSyywsia9BouZHBJ3jMqCxVG1xb49ras2rSkTk9SjmeiNeiFZYSek0R2/DVHvnFT
1HlYT+IkzOZl4Pv+ZIAigBNbVunYkLy+6TgRfwSYpvVRoWzIFkdVSNW8CokHlqPp21lgquKQZk3m
Qh7IdrOw0GcqTbPgEKxJciYMu/uzxml+SSOmj/rUFBeQm8tOoOb5uRFReWTFFJ8okvifcN+msg5w
hb7AETZ2bMOtaoe+l6CvUUmsG7/W5UQrr74DZNmfFfLMY2AcSAw8nqfdVGOjcsKE6c+8UJAx591A
Jr1RJ26f6dsOq24yQCznxKTOD0scQ9UoztPOhb0PXkBCDdIe1n6CvuRxFUqhY/sIFcrKpWiAzrgl
WTaNaVPBvleZM6ig+7/MncmSpTiXrV/oyoxOCCZ3QHNa79uImGDu0SCBEEIIhHj6Wp75m9VfeQd1
a1aTMMtMjzzHAUl7r/WtDe73tl3SYV6Py+R6SLjjWjdOi/eOofKDWZZdgqGdwpLpDXdyyWN/SAhd
UFyFvbtZ0/gq2m69DI2B6bin+CNw7NMHS1dmGsttgT7UxF17TLIdEjL2Lnc3hvHVeTk+LZK6vfRt
vJ7dtrX1RHT24KgNX3pO1XWw4XTnYT48eD0kFi2Tyg+9G1XdhCn6y2A7E7/2P9CawqTI3faY49Q4
As0kTc2GZL/nsbJFoDtXTDRGR4SecfqloFveDOEaXo0h8yvCNOGp88l0GXLLbyM3tg9T0F/bbr5n
e6NuIA4FUYUG4NIyclad6b+lzeg+aLOMrwuKnaOU6WPQiyOKOF8EfJyPCQkgJLFV3piFzvANhrng
8IQPIUyL251AdKcQ7HGgSXcY5UAP0uS27gKChnEa9Evs0KOPWSyPXnldRhnnhRB9eHRe30DvD+u8
tctd3jNVunTg14hJU9opy4ow3ub7uO+bs0u/PFOYQVc/a3vRqyMvKLnCylBFrqvjOy9y3O4v6d50
8MChf3qTRG++neQxi/V+dUo5OKr0k0MYRR2yTLXLh7UeerEe+yb+PSVmzA9Lvw+1aJLmOpG9Kzif
80JxH92TwY8vIZ/V7aCCdMMJJVi98RjVtCdbsS+9O2SM26vXLC034v2pZ4RWmiz+OiRqfuF7/yd3
2fxrcJBi23XLx4JHbVYwEbkCxlFz1G0njzKwBOU+9OsqVePNwIdfHt79AbW3uibpPmJjhjdj4yn+
0ceNL1v95ZOYeb5jGyUFXhAx45lKBVTxzhSpQuXR7OjU17TDLRb9cU76/XHJbPTCEt6dtmlVUBon
jhJETfnt0s17oRboeHM34TmITXcIsO/+zFEZ/mYGtvGyhjhnmiY6D3NDbpMs7Y9+TrLXPGnQO1kr
3ZVIvdR8lW/Z3mLPpXQoGqlEueaReQ9HWxHbdBc75hmk4zhFaxWuOPrlFAxoXFx7Q8xKv6rioBbT
tt80Og0PzrbPuCdbwWMRVw1v5sOSu7esoar0fpPnzQcPMwyrOiY4pMNR+QPM7CP3QtWxsIMuJ41H
ZE1HXwGkwPYy+PWgnMB21KONCXG2vAgh4hNkZHHOUF+goVPxT5kGw2FY3FNsNfU4C3Lo6II8yFbs
BxJlv/GCpuiCux3WGY6Wcy7EMdeLr81k77zc3BV7AVo3R4Zn1Gv7qU+sLHkU4SzdxE20UO8LNSTZ
UDY5W+p8kv64klECXsDx3mJ5nyB9NQcUx98H5vgRCar4fYAtdzv5FZXVCO6Cqn05MLdgH+nzzznP
nqNVh6VuOlNqHS5lGMrxkEb+RLCAYJcm8c3WZ90vJaV7d0OGS7C123bOnCliv6sH2UlYOI717Lnx
Gp6uhSFVQCVGUUN5A4hk/yYo3w9zEi9oxuji4f63Qz2tWpZ7nKUL3PIUjuewLHYEz7DiFk47H4uE
oWtKJrQIRdai+Aik+mzs+C63Lfs1edtd8ReHezYvPD0300Jvk1Z3quDGJN/aZUwu6Tqud0RS/9GT
0Dy4UG9z0Tg/neC+fSQ6SC1cP6Nv1zRNPmQS6Ie0C7rLlJDk1kQqfkjmISkDGG2FC0XwiIaSXpqs
V0etFn3BCxT1ALOYwwI2crkQlblbK8z2OHJp7iaR4x8HNxbLQuJnO2wE0kbifphkDT8HZ4cqIHYx
RwpfGkL/3PtT3qs+LmYoXmeashl/oBOY48nVE8q6V8324FdDkr3Ol8z/ivGEHx3NtoNhowthPoTy
OjRqBk+z6OMm0QTVedNP2BUQJrcVXsCWc5xqm5gKMw/xK4tit9TNSFF07jZ/H3cZipINAf29knmx
5QL+4HHWsnuLd3xS1el1eYRv7C+bYRBC+978bKYtP/VhGH8bR7h6IIt+ESHVJfH5XBJMzX1B2f4s
Vypupg4dbZHG+6PL4uCdpyhlud6WUxAE/LNPsv63htEKXSBFmWXscZTBfFmHPb+xRqFGsr1+yWC/
PQbMqLrDQ3PKuyCoXNe3xaa7tVSLjY6jb8lT5NTj5jWvEro8LmMU/pQAksp4GN1tv7rvYZDLGAdW
YINi3Ij+xKz3NThiRzLAjMbWVuiSKC8CsTWnYSH622boVLmxJ9c27Xr7dcF1sQTt7RDOrEolUVMh
ui69xGpzcbENA4QcVLHJockknne7LW2Jd8dkJ+uNb5609H1/WuPcksNutu2oI5/+Zi7d6yl03a2G
nTfEzTb+5HZLVgm7n6rwsR3Y6qHqzOp+7SVtakcnF5abCcJLuJgJ1fmyR1kNGMoldRv2G3+boD65
Ikx18BnmOvWHRrrlR47Cqz+scC+PjV0InkK2R1dMXU8e195AXsr8AO3MJwnJAUroKElB9fiuF6fY
sJYfoOChOh68TLMrndbGlZHpfXbKVZPbs9ohuMC1ayGljaRZoyKcaNRVJgxJ1VkwOYfQyfaIk8+L
YnT58oDtVPUfk3UCMjdwja74emjpN8fRCt3xHn7gHyhwvTb4HivcLlxwi82zIDJZmkM8oOQu+tTo
8D5JZQM0ZVnn7tChavm1giZ6idAQ5DSXy1OOo7q5ssTJNzsY+YbuaQITFgzJj9306XIUKqP7XbCO
kTgKqnlNqUvuFqwytOddRHk1bVwAAkPXetuOfpvPA7RED+WimR9M1DTqwqLFTsWoAGGRRA03Smri
4Ufyr3JzlJs6qowLlJpr+8hpw2SBLeHLJ+cCnI5SWv7Jwe2YCsN1U/qK0LSVR7xxBXs6DyMJni3S
UA6jLLRTPTvnmsISABZ3YbAp+MDMgHYA5cb6UzylcBBMFOHn1b7jvs5DDv9kn6ftYd3huVVAnJL1
iYvIRvfbPOPHGcpOBXZhli+NxuN5CEHEgcZyszN1v9vQljvAsbVkjYGMx1eDYkJ5shcrCdPgMLZf
6kgXke027WYGXClkyzsMD3daey7pUzqSvJANJVMZ0yY1ODewrJ6pirNbVOX8tm1hQJTxsg28GgWs
p3LGAxGUAtUnK7u2d33JlqTbizDreQCfuoOKvuaDaoo97PelkpsVurSowIBcCcce91gkTBVZI9Iz
+IMYooaO3UNLW4IroyZbDOneqzLtbDBjW2EpFKdObS8dxytQKrGnCVCE1eMAWROxpedducYCfxiw
Z2yj/sUTEw7lgob7uzMNf5jjWP2yTC5vaeRyaOB6vk/mIJyLaGQAFOm+NUWnBoAKMGxpcqJpE85n
LtMtO4/GQKflJhldsTo638yTDAuOsuoBr1/ztFxWJd9i1O/vPtr2u3xk+VDqSecxDtSRvtIAaE5p
8o3hbF44+9gnlx8IlHKc0hsItyLTbB3ehVUNCvphZuLPmq+Q7EPOlv40uwQlP/RnNRwgw8z5TYvz
9phTw3UhssZvB3zz+GNdcwqmiTQZnnhPRb1sDE9f3EfuYrZdfIv20bxkbWzvQtO3R+gMeGQCYIlZ
ZVE/tidr6d5fd98Hrhx1K7JqjNtBVgIgUQwAa4ij47AFKKwIDOkHOrEhvnoJAgukKI3kmURCgYgB
foiDu2m3BrCIJb7kAMKuGwiK6D7zBBub7WdZSm/pZRE2Hi5BiiqxRq+Gh9t1qPerlC7BD0G/yk4R
DO45sVzFJR8XrIoAjTvW3DKQs59XbPVOMpQUvsGlHAXP8bRYkdYzT2eUq80GsGs3Q383ZzaP7mMY
qBEEiRCllfbpIEvCEvwKBqtyLVNN0AZGfz3vQdby3yANo7RO0ObdRfgl40qvcDmzORzbclvM+GOm
Lgb95lJwbc1s5TP03OxDTLb/4aOJb0cY+vItQtGpsVj7+G0PoAUUi9oCiOtsALVkAZZmWH4AO8Aw
vgPpmV015xBXzoFwCo31DICvYEPUpzUfpaVF1zYdWIa4De4So+hns0J4HuyEBbq0FreOh1vAj8xR
cFliRdmNT8wHUsVJo6B0+1gf+mxE9dpNZLiBh+l1lSdJcpfkE361L4j36ED6wt9sSFoHLG7jSkya
cDzxYWPPQRTN7qjCMd6OAd0lTgzD4a6sak1kPTrp5xIQpBtriV/HFdi4JKuXIZruVZ5jz8MhvFTQ
ObbmgAZnUDdL59zNnOwZ+kRm2f4tTTDa3zNG5wrHeOSvFP3R9gjMA0hSMbhoKv28e1eZbJxenWV6
LKdhhM/hSZetT3+5WH4Ih+Ec7KA+CgUT7HOcXX63dpnxh3mLMoXuPWrh2ua6fe67NYpOX5tnnWKx
sYLwJX/rE88E+lGQeLmAbnLOjFPjFyjze84jUcZji5puFABe+Aq5qNhtZt8obYCgmsXEezH2A4XO
DaTQFGpK3E0zRbk+6FnlR0oyiPwWKr86rXOEk4Gnsh2LVqmbJoxUc+2zfEh/LWzm/qHL7dTemdRi
8dJh2+1NsK1gMy2Ekug696zbT+NqYSWif47lmea22avJED3jBg3mjxlJa2Gfkf5Nx1Pgr27ro+Z7
tKc7MKpoa+Q5nkNjPwIR9Ptb1HxVB1noWFbTfs1ZnUGjmJ6TpvMcp2Bf69DmS5mOGU8qKECiUukM
3WdtJpwZMFEEP2Pyv0B76fTS23JgOCk+k50LgMWbM8PyAFW+mx+HSUSv+7KPrJ6nPN4OAUhFWmYT
Xej9Qgh4HdUKwCvBtVdh9LS0qj8YSIPvTPb7z1YEzS3dxxDtL6VXUCj7e0JHgQobkA9r9/GkfUYL
2qZwc2yanXqUS/dTJEwV6TDQlWp2doNiDp8U6WCp4MqyZ8zhsj/7gbV4fHLBjgHn0wN8bPk71Gb9
M+/ADLGqfFPtcp2egHR3+dUtQ3ZN9ZSaivTOiZJg1E0J1NC/s2ATp7nTtY1yC8qN7+zHluTN9zlg
+StB6Vsxi0eB9XyqOtLS34MYsqTAnLzodvWdPbNVBfc8wRjsEwe7EF1c40NZyFGbSoydPWEzoCe0
VUYXkErGT801oNduAbZ38AFwuHSZ+Ee8J92JyA0KQObyaxon24WC3ijTkOQXz4G6tVvP7niuozr1
1mblNuxNXyUbTQiMkCY8DpLvz1yQNICPpYKkaBG/uM32ZDtJKIQfkZ15GbK8v8cK0qRiXKKoZHxe
fro4B1OawYqC6b12NzaJ0qjsIaNMsKWFyosWne4BwFre1yMb+P0OvbUthJ5hrdLWqyIJ9doW0dQM
zzuV/A+8bGx24YqOjQ9B0JWQlHUMzpyDQ1y5dcB8+6RGXasuzmpwgFMveDFJRA0CPMplt4rm7HMg
fF2WLd/TPZTVMi3mBgx8ew5HCXMsbN4RH1E4e2hDupKF40jrvXPm3bsQnHfS3ellfWU09DgKx772
ULRu4J/6+03zfitJYsTTaB2tmMmWsYDq2ZWmmenFboAk0pgsL9wn2YeXbrwJgVg8QEzFg7+7SR0C
aoJqoxOejbwVUWEacC8lvlrefiHtzVliekhcNitxB5YiilDlQzDxzyGeyQXGW5mtRpuSdMIc+e5m
Cz6CLFWSOQDvDt1xCVbuOdiy4QYkyVjAsc4YyMcuOUW4ZnCr0eg/JIv3rtDUjbd7o/MzGmT5Bsdh
qGy/RBDZFIdP32QCQJ3L82unlvHHJlacYs7z8dXpjN2Bo/Xfcz1FNSb6LkUHgf5dhcRB0bU4UsVo
IFjEfSD4YXEQsgozyCslOMm9itL20AaRqRzRfwiL1hNV2srqCxEq/w93ocetbrpiJzl00SWxUY3L
DiKdCoOarW3GSycgSoHfBAwNdvRvpO3vGPPD3xTOv+d+/iubA7QDc1own4qBSIgwAfrrvcf/zqAY
7JeB0hx7bjdhp8Z75Oh1B8n509EIflswsPsOECT/b8icf4aN8LEUPAnQL4y5Txn9x8eqRWx09xaG
NqDarBgk0gOVhOaNLXXI0BwwtWb/zWeGwRfu858gEn7ZHFmqLGIMvk6A+bT/AG6QaMrtIOE+2zX5
UjNBZcKHCrB5FSCIrDnwzS0vW2Nh4oaoqQFDZN0Jpj86vrVPd1tznwafiB7lKxooEaB5ZfOm32lk
KTmnBIq5hDDTjfQTdjNqaE2T7s/QS9/B/M5AqdBAoT7wXWh/AteEBbTQNA9xMudqOFHMdgFtGaWk
nOQe362hXl4zdLmuHCzK2sfR4EVyxyhYtD3xZViX2nbO+7p3DZuq0FLYcx0ao+kz98kXQUJ0j10U
iw5SGYbIvORigYM6dZacg8b3BK6Sm3TJ0nU/01ilT1vcSSwt9AqfbnM46/iWQYNFaXWICYrLcmqT
OKm6luwoC8nQzNDgEDarDMckjnMmgpVXflb+nMoAPdtGKdQPQD76Evbgsr903/gdeb5JVZqO5Peg
MoFaY9sYO8KxEt9TqSJ6FN2a2TppQv9TZpsISmK2BXGgdZuDuls3gAET39PKaijRaDTHDVsA1DFS
Bl28TGc5WN2jm+khHOfMmGu+9zhmst11EgSRAfDSstH3lda5QT9GhDq2wwxgbkxjxIm61C4rxAYu
IQuEfY7tG9gMLbxczCUJZZAfps3vZ517wPp/gWH/CjP+a1H+Hc77dwz036nQ//sygm8Y/kmO/pcf
+f8jUY+/x6+xV/M//1f/CyFUzGv760L9vXn9P9HK59/m8z/H932FFv/6C39jqBjCG+D9ASz7643X
eRSCYXO/v8KVmJABJeprOA/+W0q/5vP8K1yJ158AS8R2gAlxX+TqV+5y/jtciTHhEZTZJA/xGZhj
/T+DUEPAq//YerC9MrzpESNrQcpipf2DgRRiFl9YAo5NA49Q8J7UqxzphbB2/IjHcHmPDI5zpLlQ
YvvtR5yPBNK+NffZ3DQ3wonks5n0XuadyM6IffF33u37gS57cmO7DiA1VAf2LexguSFeoviVslw9
AGWSN26cxR/XJsEjkYKe892SO9r05onMbrpDVNAVvXDLAyxwe7uBlXibgUyVynGEsVDUVtHGSI06
CaZtHpHXzk5JpS02TxvCyy6cMF9+0TY9ZtQnz6jn9mNMeqRPGAgHxoU7x/GuTpse7KPzbr9uaMRP
m+XRzc7htACRGQ405f0Nmp5bDGd/aKOwbjf2JMMG8EwUPjdBnJUYcBkXHgIpLkPcfEAgE0AZwnoD
+leAsoIFr6NfjRvw3VtRC7mUWrKLQeTwSHuLlbzLAnjJJYrlfdq+Oj8+ESrNibfUPSy+gT8D3ygv
gta5d2Ba/kYhYopvv9jfmdPJUUg5nMI9igs56AjNovOfYceDZ+Q8J3iwycsImed73+RxObQJObqw
rRyP7zoMND7uoVGPzTBGt/uY6VcHXgZQ35Ke2EjWl1bMQ2FSDSAkAt1y4WjWS0gQy5uNNypKbEZb
3SZTfp8v/OcyDXXYDSMSJSGDNjbEJcliYFnMNj8XlJHHYYrtYxwDV1CyJUeNYx3bXXJPSZNU0Wgf
2Gy/ERRgBZ/i0vmIlsGWnNXQVlsCCZvy5W5atrdWp8htbUHZ9ssni8UTmBRRb31/GyB4dMl8F5R2
2PkhTrqxHul+tesG9xMZwIGWgAY/eWQU8Kq2r9Wwvq6wcE0xIwF4Q6aZ6MKiXXcFmrmlihQqQdZn
52xiy9vCuv4a8sxdmwxXp2jdXszpMIFPQsAvWDVCDJ2pOjhzbvoVIVsKX34HLRm125lNlyZJ8K3n
eK6nbSRHk7oqszsuL2+ay7jwelNIX5gcKT2Ro51P5+yYdXFS6JZkP0NQFodxShrwJRzq0xqGy4N3
SQF9+5hmKi8980cReFJQj1OzozEAP1LDIDig3yhiCylb7UmxTON2Qv82XaI1/21MeCY4VUvW2WtI
EXnYYijUrWXbLV83XRvaIveYtvXquusaLX21LxQLLuZrDZHtGmsRXlY58WIjwYGacC6RHYrPQsfx
3Tzqu3nNkseNSAtld/o5E/PKVjfeA+59VFEgEKrTAJvXgeKawyZijHxs2vQ3MzqOJxN0XzVujKBy
Ask42US5yRTxVEgvWRkkgESxEMwXppheDc+SY+8DVgCwLntghPfW4jfSHf8eySE4goBxbwt6tsMy
TsvzEtFbmxFcK04qpaF8z66UKv7TDeJsEg6ICMnGt17tUaXlvZ1zhEA8WjEDR7SKnfupPKDUdgri
Nwo+qloAMV3ziSBl5rcC5OQ3RMmDgzL9XgWGvzQ7NDorxqPyw4mFWE0VtDd2A39WI0SOgqYbzU/J
u0eq6PIg5qTgeXILFvssvH0bGSKGwDrwTFr9jKThL+XZB1umO7pKfccEWIRUSnT8Y3P66hkvVCOQ
3i6pORPZr28QrYZbvJ6ZFJwRVUT7xA7NJvufSDiZG9EOQeE2uf8x3dhXKpauHmXaXnvB5uPSI2Je
zEHgofp2TanDhFws4raHuds2MFAS62mCWZ5Eaj8anwUFdygpN45ULjp1FGIpZ8cBLVDZ7y3EsSH+
3B3C+xI54FInCsBzEmVXH5v9mq+EP0HEin6IMaHIz3Eb3q0wA+7nRlyStn9sokmrWspcHNpkv5W9
h8+cwcRVYcp/pcCLT+Gad99aKvwdM7P5nUNO+r3htl36PX8M1y4pESnaPkFGo23UPQxG2lzxiwBb
AzVVtVN7znAU1etEw7PJWvk8MPHL2hDg5zjFFbGhehvtvj7paJBvsx8QQE/3MzcAG9s2Uo/gU2FO
+i6PZkjB6Tey0RWCyFAjj//DM/XaDAmyut1O4hLbwN069T8dD+ClwNovJ8JkFXDZgvliU/ShuZh1
uZBofhMZh62lEDcNCgGR8bD1ErZzpKbpSQH3IeXsJMmOsyfJOSMb+R6vWt2g/OizqteKvSQBgawj
lF6+I1MbnfKdqgcQnit0p368icaRVIjmoxuJxBCpIm5X0GrdDGg7bEz0qhUOqVVE2AYEDKvPJchc
VjRqbU5hP+k3NHv0JQEXocte870tZqmAXdmxIR9IMSxP0AzNM4kRNY3Q8j2jFMkK+J9pKcFQgn1u
m6IJ46noAmxaY063+5Sy/RZ03HLhvdRHKIX965iEb+ME5w1H3njN9RZfBHzJD1yPLwYOwNZvv+ux
mDxf/rT4IV9JMcNG9lu7QhCOsEOuLQIOoYkfYJOPmJhRbrNan0AwYD4ANcCVA1G1Tf6MKQboTAOE
2Zon0jOcxJDUF+s6MBvyNfWy+SOMSw8+Jqd59kdJf2WIS5CAHW2yVr3YP4PosDasrziH5IF5As1X
bHNsbrIezvXaAegM149sJUDNB2wUZSRg8n6Vi9d4XPKHoZ1hzW17M5cZfA7EXscPWJjIWrSL/np8
b+m0HHOGNeoEzq/crkeyt/Q1CcEjoIyIbwOJ7TjoMeZCMV6A00RWImDz49qF6SvAStRurd2m5w42
Wp0BhX7grZo/BHiprxx4XjYymuoFYdli6LoMIUPoHSJG9ddabQ4WyOpvcADoSxlSldPicHEGc4Qy
mPyinvIatdeME9TAbDIo0uYpvFKY+M+079lBIJNXmS09unFfjgzCM+uCtzy2S2Vmqu7G3CQnqO/Y
1cdm+y4bcQr8hCyK+EWJummz8Rg1DLtkrgAxRUnwJnCP0dL5qL3iEFK/186jStmBg+yRxsSPRsAL
6WTX/prm/oORzNxHQ1h3eqM3cdyrJ6pZXyRJxB+gH0TfJ7OuVwDF42ubyvjegXI/pdKrak43gClu
S46TtN3PVeVNDWUaeBxyna+ulfDCYjVlfwCZxliqdELzrFHOjhAvaTLA8IH5ma73vr0gPTVWajhS
x2BPJ+lpaFJRd4TLhxaB8Ms+Rua0zTYr8rlr74NsxWAPsQ+6hnlLqrBtlhrTQekZJu7jsnv2TmOe
34FcRbwe2SYwa2s4viInNyOINMzA9SmHlo9tXMSkTsYOy67Fv4sq0v1wHk4sQaQzbJ5zeSOyfYqh
cqZYFXafjgtcA5gwmHlwRrse/kFcZT5poG9MxPZiWhFfpW6nYjICEBn3w9kYvZz3hUXvUwbTcUUh
LAoSjbmE0pT26OWnOUN7LODHgc/yJXojRLXADdy0ywyreQ+6FpiraMKLSTYQ5MmeIDXKVtZjlSYE
xVnk27n46zkXo9c/zCZIrak9tkKN35yVCZ4PL9xQ4cFvqyAAmYkqClF/XOWwimY4CDAKGoWhLCYJ
0HnwuDaw41wdOZB2xcRy8pIbgrYbb7tugTV5lRUd3mx2gtYK1RTkBmaF6H15d2aCVJEhel5iYIKn
IOSW4EWBg43wQWJ1xd7JOKykCxpcuCB7C+3c15yPmK8CgP7FpwjhlxZK7tPWxcMR3gc7tGofqwB8
5FQgaRXjzg9RueosLrWH5YTYeu9fELiFNB13wz32//bQtSjkZmuCepeDuG8IJj/ELTUfEQYkpAXp
+vFPROb9ox8Rs7eYHnLYxgmhmvFruEBuHMbvoNAA6QW77ytcHDVTfEe+Ru/49GagOJPi3gxw1yBM
dCABXiK0AdiY0NThAEnKIcYXAD+R/MDVWc4T79MKTF1ajjOkV60ZvWnm5buOA1phhgOiBsiC0xMN
IQktQ4MtD7SiuveLiE4bX2Dd6jYvrelQqsRkvYQ4nC+TTfejJENQZfBtro4gzUxAqBz+g7k32ZJU
WcMrX0UPIGrRN1PH8Tbco28nrMiITMDoMTAMnl7bb2mVNJGWNKvBHdxzTmZkuoPZb1+zbZKheU7Z
+RJysQ6R0bw/CGT5JBd9Y8RdMNUfcum8o+hCOAQhSabVpwDWBfVy4B+xoZoDh5a9nEvr3Z/VWm45
sD6ZffSn5vnd2OjrkaIbPI51lhhjX8W+zTn5FtUNNrk2WXpGd7nPcZTxZWn7+KVB4tPfdvJ5zZ0n
tGRsUuElo289cGD4mqJfR2dHW8i9gsVxLOqCGZecX2HOTy0nvo1y5ugU5U6w0albHHk+SgKL8/jB
H/QzVY1Htrp9N+YCywKt7dsv3b+zyM+qKfyYtuPGqulVhM5F99rYCEpcGxnk/xzqfOjYnU8Tw+bA
ECkvCUT9rjHe77Q7vUXSsJNyoo8f1elloBYfc7yvroPjNqxAVXhYFx2mdAFy72Lm2IId/68pPf06
Li3UnVDQ86JDtjV1kDIdkj4iPLIxmHrlKpw7d2rIs1jNuber2BnKnV4b73lYa2NnpO267y3vU6V5
+MFCWB7mgsCx3zhZ3KLc8pcuLOPNbJY16ezW2/PVt6QdpHcY0/JlJp+Vs7RhQGINclbgQL8hWdg8
tWlK/NVa0/k/uJBqT5RDiKQ3VRCDDki3Fo7znl/YJ2uknwux/iyk5dHsRpA4Df0Mobr0ASYL550+
eKPmh9wZeKk4upGY/ggqD7GHOEpsp3cSp9O7LBLdRtnauAaBip7sSHEqGtLw0nMwCqfxUgBQuPdQ
bc5OX/i7fpn8nT+6ZHuGcDMHPS17h9ORI5dLuhDHiTwGTFKamEA/YsIC6Be887qSiTbss1P09hb1
M9ouYf86ecYzndQhtnsQNrklP4FDzQcOlTyvuAObPoroNSlfQZMg3NsINqQ5u6aW5Z4U0YN7S1df
q2sSp3FUcBgVB1AOLzjqNcWevrjaxpAdNefloOP3sMNi7zGhU4oaiE97QJBEVu8LOCWdtzDwINEz
gPDTlbS+i5GOn7nYX8Lrw4RUK6AoZyBNMKVxhK6U8O05TMSVS5a+HpMw7EsCwyuYi+a5t/pj37Ek
Gd4SbR1BpLbH/NpZmXvHfrtJjfS5tP+gk6s9fe2bsT0Uf3SGSoTMdapU8BVIdR4Z13tipvt5YDNu
S+uZvULeTxV5yprGVIyIzhlrds/kh9djkDYH20+z2HNTYmrjQ99EUF8oM87RcphKZRLoxJUhTxZ3
uNVHFHY/7lHL95ZZeY+D7xb7Kk2XXTR3y5YE0vscedO9LMk9NUX4EbmsKk0rSHlPayzK9AJwwT50
KTnzZc1sWgvyda7FjpzzXVsPv12IkWG2HidV/l77RRfrqZH9h2M1wyPJmZdb/26D3M8cO0fjvnFD
da3QC+LVMw6T28sjR/Sh3CBRb1MXsFHlZv6uRZXemGJcEuIJjxE+EWupYf3h+PaHeEzJMF/bx67C
lLLlui37lFIbEozLGI3NTp0ly8hpOcrUm6L3POggGHlI3+1GZebRIiy+aXOzONt1dl/SeoA8RLUS
rkNSFkW2FWDtLh1xnK3niFedOldTZuYhHCawTj0ST6QGjvT+QhFD1fkPxjz0oUGM3jdMoCgu8+a5
s/X36Pj9pq4jAv4NSe0sW0vsUt3TtkTFGMbh2Pv6FiVPIxQKMpp+f8r6iOOm7wJ3c7JDVqHomSV5
OYGZPCy6P1CkXjaZZ37izPn3bk0wjME6goImKE/ENN9uCf73abBwk316Vr43FHcWYWnPnZKZFeVq
p75n3p6T5uBonvK8TqP9MoaPDB5m4k8RFUpnor4aaEpD0UmTTtmolgPmxAu6YQT8lzOU/Q2X/Mcp
4LGpcqkB94S3Sn5HusLEXO1759CHvJzMU8W+nxpjm0fjk6eG2F8nGS+pNz7Vo95ERfVBy7o/rjbx
aWqnOX+0O9PoHv3G3w+O4f8LU+bkAiRQt34OcKuYMTlgrDXG6opgQfkA99Tw3Q9QXNlXFKkspscR
O3Z116n8J2BT3EwOn1vASPZh1XzwJCNjv/JiovTqsdXijDW+c7tb8Kj0pnjUNOjdIu5yXW1vbekX
t6zzvXb1WWYyZONY5t26ON996VOFGe+s9IscQLtxdPG3AqFHbJcnEPvWCMcusYaOGd3zmvHsTX6w
HUKHZFfuP2rF1xWRHkxlzuhUA1mjfZXkAa4OLcyMI2eT2JCs/PqFdvrRKiubZYhzX1XdYHV6XDjT
29HivPq58w/ooXWXLxaNqhwQjZH7w900tcZdKL/Arn0QpqKlLJytN/S/Qd8oIi9k6yfOgom9inqb
zx2haHdu/rDP4qB5ZTw7znAoG/2p16Dbkr1ttkP/l85IYvn6igi9CcrqZ5L6wxaeT/QME4l6inMQ
QyYuBZWTO4sS38sKrutquC5Pi/tuTOK7tZVziNRlqtfp0HfZT9nWKxBBU9/Ni4QWJ3RFdSxlbAFa
A+aK2DlJDjYTLRdaskN/qytd69q/5LQHorxc+fS6nG6jve5szzc/C7yGUNteMnWpPDhLjRUOJyiR
PP/kPLm0NpktkEflv2V9m8xP0q3bgr1xLatmWzvl38VrdmFHY6ejf/sAspEAQkkMkryPQsLK36Wo
jGNm+DQ117uA1fzFJJK+aRyj+s0n29/WjWMSfB3WR+RMhwQJyf7chHy0dkZzYhxN72berMJogPyk
V2BX817ZfXGpArp/ndSvc8qE7uXnW9st9gjebGHqUf+w0g9qbodpFTJpVyM/u6WoLnz8emdMlA0n
lz9omzcvhB1ZqTp/+piMDy9SO3vR5KEDUHxEhGO/TsV2ca3hmWAhEaHQPmXWeix5E/eMJD++QWan
zM7mYMfTpH6btL26Fg8lx6PfCB/GbilwVpV5NtpsT/CBT2wVSW13CBx+YlQ2bq3Vbl0zX6FeemEM
ZNPZrYG5n3RqnXPtTUlrdS6JTcVYEEJIcud6jmUuB5LdJnnitA0POpXdjuMUvCy3k4+2EsaxwDHo
QTDQltH+yNYdun+lV8UL6oql9Y8T8McJOld/kg2POYCIeJ2fl4w8TsFD2G4IEE9FebREkZAOjb2M
A2zwSZ1uw3a0CyZ/OmXErS8rTtGuU1aiSAiORQAKDUUFWdxm/uV5nx6mwNktkXgeJrFuByJxX3Is
ziI10L7mp2kkLU+lk115kK8NU9Ote7wZBihxtRcEJ62wLZpwQO4vgh9duX5M3g6OHIQzEfQEqHx2
KkSw4ezSZMhmwhh+i4DQB7wIUQ+TDGHWYdcrQG2YAbAtdkaawjAum9nb+Ku9TNjSQWvd5L/uolfs
4tJUFIDWmUVFoc6BhJAXBNJ/bdcQSkl7Fl6LyS9ZpSXvRwWOqsrh5C0u26TDieuwhOMAk2p9Ceh1
HEaj7g+kUYts01nMPa4VzludU7D36YxdZK+op03gTXeUy3NWVpFWcW+J4JVClhfPE6ks0gLNUQXC
ryma+nm+hbDZXFKaxvmGPShLzH4M99T3zMTqy2XLj4seBNr7HzLQLdNdKHHH27rbBf2Mxr+25rfb
TndG7W/TsCmOEdzVd3IQwNsilnml+2lHZ1gcbR2lcUopNFks9TyyL//ly+0TRZeFlBS1+01dCvPd
qKT5mzPbAKZIq/wvFLGC0ySKWDhNpEr5IH+IRpp3OeGf74GE9N6HevHRBlq/lWjPcdU67Y76RnXK
fcT9vqCkQpTK+bSpplyQhLy9GBg0KfLJ+zQqXut1TKkfRc1jLm3/jzIlGUN63nrrRUa3XSYnfxvJ
Y5QbIpPrtQFOe6nGsdxZmuq4sLzissxT9zEFa3SiWJXuUKckU201bh2Z2pcGaM+2XpvvrB8e3AL/
IDfRkqTXG8dciuDKAzHtrP/EZnvLbJ8Z+2hKFzSD7XapFSN9Nr/pSIjTVLsWOlPq3i/dREW/jGbz
FLWre/ZKa33WgnnEryzN3NGMkBC0nd0HFfNw1Wb+fqwoNFLyD99nVw+/ypOkUtOw3bWpvyQz+cKd
WuFrWg4Nh2Jet3VWW08u4dmjbXfyg1TFckckvj23xZr+DjbSCRpQk1k+OuLg8lTXze8cIGS7RUB+
eJWvI3fcstwY2fo7FW29MQor3SOVOudWvwnSFt+BHlNORv54sGtzepQwxbbhqvHkmqLaE0qGbiKj
4SxTqdnCGC4I2d5enn4p46rWsVTMRcx4vZ0+wK+cDyYX7p3Bgwa0rglbW0NQ/XR8AKe1wXpFYiCd
EyjKfzPy5dPACT/5ry4v8gCmBjiKUAEQk6g5Axjy0DXXLHGyLCRclOUsMe7w8H8f1vjf0r7+zzIb
/3+MY7jkIf7XULANDZOi+f4vu2/5/93P/p9Qxu2X/fdQxv/jErrgzkniZZ6JaE/M6/8NZcAGI/t1
C2TdsmfcWW39j1iG5cEGc7ixyncg7PCL+Ff/PZbBlX+kugJ6XmFIbzwKgv8bNpgVuLfYxf+UCHP4
zeCS8T9ucCbC6d1iG/8TIApwbW1NvR0HBLdia1T9enXqyPkLxSdH/QQD4MK4Ie4e+ftalfZnk4ld
r/KDQaIktmtN4amnr5mnYxIxpmxngtgUdwxQhF0UEKUD8pzh0w32ciPVRMWhq1agd7C3NoSfgS5I
QdHGfR2G8bTcsliVnRdJFQb9YZKRzw3y4jk31v2s6YNs0yy9L+CIoUz6O5PUBQWx7NIZ+AOh1c33
APOmuI3Yiaxbu47vcHwa2iDbdkv6uCzLO24Ro1ZAPTqAZJPOO/ip2XtUpA3x1+ZusXIms3KlK7f6
9ketZb7vELnRKlyCndLRnMEYalJTvtZKePfzCHaickyGXb/+V1dBlKT9LB9MX6z/PKP4ssOl2tq3
gCrqKFsJVMuk5ofei2hyz2wg5SNmi3VkMB7iJpLqtQjo3m2mVFsnDy4EZonneU9uVpOKyzymxXm7
dP5XhLX8qwWQKRwiXVPNtjrzccHRz7a9pNce2rqz+KlYlf24OpeIpGObzJlgvWPh/Nfnlofi60xl
4sFCZdvo6uyzDaWNpKpt+YBaHLxXfeqEm6lYlweARvUVVYwo7lB34HCzwDlKL5zJWa+6uRRD8A98
eOFuUj5CMLXjvJC+jYI9FUufdLoco7zYo/NkwHBAFvrxJBW1Yach6OHc6BrbOasjzgtuqP9ImaWg
R3rzviMU60JlrWzrpTepUqgheGx8w03q1SrIFFWEmJGSsYVGkNh8dj1JGky5pBW32j8Vv/qk7cq/
VxHfRl4WXUL5Yr1Ph+7q2mZNtpgy4rUi/gn+tF5Oaxa8BXNjl6fCdm8WnXtQYBqZ5VFJssb+IlC9
bX1aHCOVnXdAP9l2bclCC4cJx/T2/epRrraDYxil6/0ykLlZoHBl/CdO9tiZLjDHqeGU5N65pXkn
6LaqAndwXD6CXlwyOvQZzn4DO3WLZwItIUP0KFVcZBpP5wYqsbY5Kh6R0XjNB28ggdBfMFuR3TkE
Mr6HZbrVtXwJSM4ierEbkcO9JQivOivi0T+OzpNqn3sPqwzobWb/lDhzeln4PM0P0xPyCdL6PajK
DXGYPcvRtKNBvyH0cq4GF5EsvQDQhLdZEXhY0CuEnYwEXJJoDQ9FIdJDhay4DkRpMiM6h0XXkIqs
dqrS2DM6Dv3A3qvSs+JJLxbsAucoilyelOutD17Oz81FqTcG7ZukB3TwzGtzZ4mHBcUppHVUhq+5
yWF69fZLWMT9FB0d/PBobY40n+/tEEpzyTaKue+67jYv/rmsKoG28qOE5vkKCMpHiqbHJvq921KG
op6XpDlDJy4fG3Xtsc7Jr5Qt+S4Xi4p1Wfxrq4pGd0fgSwRhPJn9R9fPvwbQ26TnbTza7nTWwHUm
XTFuye+KFrtl6PUwOtafpcEGvVTQkLbwi6b9Ipq0emxLM91CloIPZ65tPEf9PjCXAn6S3V1HPTL6
tkV2lM06ODvRYb4KaoFnWecon3XFefo1i5SzCYxol/UIBHmJBbwki6yeszL/SwnwT7PwURElKh9x
IuNV0QdJGfEbn4qAYEZ/ohkhf0EDPpmGmT5RUyS0jld9FbC9nSStqLoBXeNY7hGcpYhhDAcYIZwV
g6k6ZllnvUUWmQOsvfbDaBuFiTikidGs0VMjBA0vZrxvKpLRxXUIUKT2GAejvSZDJ6Fut5SqLM+9
+Lb5nKeAIz10R+IEIB0roY9zpKZNpcy7oRDFKSfTdYJ9NpH8EN1dai+QhqsIBzWMZVe/WNX8AGUb
TeKWgV1JAPZpI+7TZmTt57qGhTcDws47HaSdW34X3PHg5dlzUCw2iqP5F97fIfNTJMv2oKA9WCOw
/tbx9TlTfZcYZf9jWfYFB/2nRmaOU4kWXrblI9LZT29whsccZ/OxigPofIPqv510fplEA3JYquGg
ravbJWEgdJJmwX80IYojNzevcjjeOMhpcZ6SLKnX7ie1zHJXjc1Jc2vEr5qrcO+1zW80tKe5HMxd
kJWcFN0YlP0Ug6ZORFpfaSSjtJn5RgxLECsAUiWhehKU264kD+K+WfptXT+lB1K8hHTFpz009C54
6GTQvuMo3d3Q/iSKRDJO+uAZnygRe4cMwsa313fU1r0wPv1BHsDFXAJXv2QGDneD8bjlKQHngV/u
BfvJbB6HSu1coHBkcHgdbPydQD3g3d872XQuOiZgmh5/AkonFCXlxV7N4ySH49y44G6qC2fY17TP
P1LiP0pNp5KHuAV+kIE3IOART/A5Yhp2X+mQX/26O7oL/ldwWenQFotxsg3nxYB7tQkGDI+o+buq
5x7DiZYukziIm2yjFvcf3cYEyX6f2t8umbNQGBY5SKDf9Cwo8Xws8l8NUBmw98Wnnx8N+P3wk65t
ZSGFA73BaOC86dJKzMmdumR98iokGmfymtsbRdpwF4b5JQd540Airauf3iyOWecltuwQcgnaLPT/
RnfeRfqrCMPY4WvHw/Ng/9jWJUrVvq8N4xia8lghdxsUJwRNalNUm1y+5zo7Owv1lnwf1tlOa4ot
Ng6/MOfuZNokxItMPak+OkD/elS5gvwTUedMo19e2m0unX1aUQw3AyiNXu/QHp6NX7/rjnkU7fjA
6BS38VLlx7Ze2ArDfTMshNENkAkvnjF8k4HfO8LYriwbmVn0vIDDNeXeBbMZn2ziF4GDj2D0R2Ab
8BMIdhCztHqngExqxbYoL6GkcYxR/FnKv2HlX3G/P2wgWFO/HMDW7rxu3a75TCm1wcTDIBnFMQuo
SlQrFHo3H6L9UDl8vSTyo5JmGPVzu3PvAte+W8yIDqGVPU7B9NqCa9zW8+dac4r0q/bgqDo4a2kI
/qLRchrrX77KY2nzmbT1Vk/1hVdroyXgk9I9+RKoX6TK69BjsDa0pX1VDzSsZ5E4k3fpAlyhFb6N
zO2nDGwm34R8omi3UaN6MJAFwDdtvXw+Dit5qsiUW3uWe0t7W3+egLnIZ+3Y3pb6UcM7UXdb2fS0
f1ytDqt0P5CymxfVuBBZPBmdI4PHz1fc5wKiwXtZnOLDal+iVV9pTz23LWqAsneTMT7mYX/2bfsu
IC4wg31vIq6acAd5ukEC/Kx/dAf7KSzUQdvF12yGD+NU74zozp6R6VdzTwCCgip0cFfe1XP4QhlC
7VZz/L0t6LvardkPWkUOiXL1ML72jU2lsyQ21pk7DBiSxezaUZ4mBBo3s19vAzXuguXdFfmGQlS1
a8Cf7GV4ogqyCfvigDCUJ2ZQWMnieTzqXbj1RJ1AWvjJhj+AhYo9o3rOo+Q6SIvTW+PUn9YSftmV
Tk9eUHH5ic0SQOs3s8U74Cv6oP7RChgWm5I9g3VBwRuNLc9m5yjoODhB+o05Rn+2ujqc+plOYu6g
gYkhk9SZdxAXoFZcYE5cXWzJ4qtpGUjce/qze0XhzJP9pwTjUFdu3CN2Gp0Jn6/alSjyN07knK1J
abaJ14abbm2MTW8Ou7am3p2iiLLGfENb5P6IJQkLvhDPeAnm9djQS+78Yk+O+qCdaZvZEQ/PzJ0H
UNabxkj3wDzjXLgJQEI/KdsgJQOGbOpy10L/JeoQxn7YBLvVfXLC2klQcPByy3AHi3LTZ0usCkKH
gmRPHAR3HPB2t4sPinIq47Aq33o1boslOBQ6unpLH8ZG9Scieuta3zJwHxY3wBr4qcBF7H24DZRs
TpP17rT2t0dDZWqcl2Io8x2EPnZtALAC9BuDpezhPvTOV55a6WeY9WykXAzRw1K1l/06cJAsiCuR
5BmeB0z7t7yFXso/y5YLeQ5vB7SAGcIfIblNGRumbLABXeYrQiYry4R/dtzyD7i6j5n1Ga8tJWps
3B5J7sWRWfFgL86fWgfFVhf9s6WDHXyW9RTN8p1W+NPsucO7MMtfcdtLU25egPljW/N+WItHj6s1
Ersrrulk/sreOA0FKXTcKaiFwVakwy8V4njhEYp0eLF9m0tI3ERWtHQiiSJpmu0+b9xEZcZdxlZK
aZjjnm0Z5aVRPf3EaIgOi/RsplOgYEXC9SZTBGFP1MOVk66xI/LlHKe59J6r0ZZkKpr8A15v+ZUa
AL2qhot3CteWyGqM9WNnrF+Uivt4VspIAJiEF0Xx7hCFXstVSHanSEFiFe/GajXuHMj185bSoWmh
uxXcfEJsw/2naKmqTSCa+VpSNbrPvIHMjLeGIS8UnNB1k8mJ7FVmDVwOYU3cYZHIwu4sqKIQC/o9
uOapjQ6i1VO4Tccy895qs/aHOETExa6DBnaB3lnsedJIBjar2uhCMHdQQ1QP3axK1G+W3Dif0uIa
Fc7NaTLGI8Y9nTapuM6BJKZ1CvFWsngky0rMdi2LcdMR3dzyYYHzMhTFk0QhfyBxMFi8T6yjICZK
m6OoWxn+Ae6Swo3M0lnH1SoFGjgJP1IEmbss2xwd/oZm7I6QzeWWIXU8+KLo3CvhCKw4LfziuEoj
Dwn6L8jhQ0AHa6oiWk/sBNLxofOXQbtyd0qf8USXtQuXqdFtcIVPasSYegbfIP/ygEWuNmrIm8uE
U8x6FJbdIxJStYTJTIhJ3IcWl0HvhlKu64vnAofboh0anCAjtPElsopjTYM83bpGuryh/efOznd5
l6DQ3MbODMdAmJ08Z6vJBgaeOehB8ESBYf2EbMvmcQxacTNwA28oMfDW0iSP51m91V0M5aChbiFc
zPqYNhG8azFrUzPtWoAaTIGTyvk60MFwBSXRz0fSzr5+Fty3Zv3lAJcHf0mssPzMsnFP4F18/VEX
63w3jjC+TAsPhRlMz6B7wuIAHcO3nnp3GpDkxWSdSexGrEyFhsXajKJK9954o+/OboVQ0bOasJ51
TXgRfhh2GHSkbLdKa/Jh5AluWIEoq7m3iEJzjQMt5MWXqiJiVBrrECtKb39az3GpA43ROJ1S3WD9
meuSHgcSjpjJvVbenuwwsx6kDGFt2skM7jsdet2WbqPx5MvK+UvFefpj2479yN0T8m87MqFUUelt
x6HDP24WeepM1X52uO/FRpfUT48zSBKstSglZ01FlOuGvK4hLUGKHvyM6E5KpNmjSFPcubBfoYj4
Oht2fqHtY0NLM/YwID6KSsiz0tXyOEnAua45E9bNWQYU3k/K+aHMrL+jn0LT4paK5270wqe+CNuL
PU7eo+niEZBTmMk9ym4aEr/2oncSyN4j5FigCv0kSjoMnhwwc3oJgq1exHLy67q7ffszkauu8KIH
zk8eLqsQR2llhBnzoHU3tLACd6cDM3yHVTr+A7zKsz6n3AdTAOt7biiV3TfFYOxwdGwogBnnBeuu
MHNUL4LlINGsrj76K9CKG9qJ/o9HkP65ZLn8AAnbnTAYM24zGphH3BmaG04XapvHMH6tCzv6kNPC
7l0XqSCdlOrsu2mqfK9qzsZCgnIug8oFN6Ss+k2UYCtDWKOkd7u8va6ONfy1suae54ha1diJf+As
LB7UeVWkgkfJFsPnTHQqLK5mZSKSNqwvDO1ZNz2JvrbIKGIZfDqtTDFu/dAP78Yu9N8t3THNZAF3
2XQO5uJE5mKJV9cm1ADPFt2i9/SK5jfm8yuaK/k/ezbVwYpITZaty5Ds3jtUcDdW5bhEoZ00AP84
VbsJYtEBGc45ejrzHgYrTDmsOe3RWb/ygTRgJuIU7NgdyieOlH4OlFOcet7Ck+Ovzq4IsEM3U0ZW
v8bP+ws7iBFHYwae7GrIHvAa3Gf4ohwQXC47sMGwv0A44eCLBC132eTpSzVlLsfW7mmF2HG1vD7l
5XLCs6c4X/F509pihWHsgF426xenRCGwkRgOVdTbG3ekGpjlHmb7gCTJd2Hqc+lY6C8hgOXKoSrS
419vfPplsfJSFNXxOs05QXS2U0/sb6Qf2jHlR7+Q7jOZhNu9oUHf1Nlv41Z7SbjLYLQJZHWsbxGq
yGWoSBk71jQx03W6A0KZAhIRxK/d1ubhJLYWBgjOVjuoCwyilKuvFo/DDzf++PVovHNDUV5Dypj9
Nxi1TPg4xvYDt9sUH74UZ4JxcF3XOr/Ui3b+zQwOAjfVVOe+s8uPql2Wv5XrVJ9UFN1Tuty8/nxI
hiYtyY/gxA4HlYc0/Mfq5mXX9J71nuezzo/Kj+yPKmjErzN6+X1Zrs6PS02BFAcI3QRobfVqchfJ
pw8W9+pIk0DjLKTxnQ19MG0DQx/zvJxerNXiboDQiNQ90XbgdBTtkN3N0f8jBrc82QVjLP/RfvJm
82Bq1/+lqxPc5UxIVjLbpfoeSCwmYh77e+dmZoW9Z+6L1Qg4cwXrvjEg9Tvg6DT60JSeQQOsm4qS
ZKxynX8sQw3zNCdyHJlTE9ftPWRt4mEdoVLCDSC/syKi1u3sJIspKGJa7URyiVveXkldjLt87S8K
jDDaM3dTZSo7I2tBp3XoBrlcgxCr7AaFmSL/bV415TiC1baRw6SC5++28jzqouT+SXh6mI5QVFZq
adoI7qiyz2SvomdupeAwO0p1kFyvw6yQs7GrJPBcbnhq01ffdsXed31ichbVJ92NN4DNsj4Esv3U
xfCXavdWQELI7F5wyGqa04QUH9tKt9vSyk5qrN+MykgcopzfkNwRlnJh7PyJsYAeRhY26ZE7BxFi
Zv/V8nnwB9of9xMx0XNh1MMOTStZppGRLgQmhsA73Pud96zmjHgLTOiWdTX9A27njBmBxziue7M1
PvsOBbOldeVCU91FHWktA3donBxAM+pXeBCeOWgdukbWAAjVY5r55C8aPhcFPTSZQvXODQAD77F3
RbQRb4yf5R7fnjLPYOzTQpZgM2XJb7M80ePc4gvtsipvd0pFbUKtZzm0jvKOkLCsY4TYewCFrD4X
anaM1gNihZOBvPI+PBoZkjB4hrSbLLfDDWjURzrs3FSRifO0kJ8bVw3tJywh25jDGMS6LrNtyUVN
G+na985AI1UXXFfA7ahxGw5sb83WR6gL5x8q9B6Ch7njeN0dLdsFlY1uCN6TmwDzMRnNoE5s4LSJ
YfUJbszXErYLKlvHxDSN75BNNqS3+10623hpLp0mGiA8HsxhMSmfEiRXwBto6SNU70Ploj3SkRgA
a/LElJW+YilwQWfoC7isU3VXD2X3DOD0EkXSOk5G/SKt5Y4G6K/WJNO7/hyCywF38xb9R+qbx2cm
eBoPbV09dmT5fjOEO+4UHG7FSeNLFGVw75slSSQ9TAfWXZoddPzOYd0Ihg/+MvPUro++Xf4Zp9tl
prxpOe7ilnuSTIKsJVgqmV3rIX91EfFN0RJnReo3iN9zV1G8yvIRi/BQh4BxclHFKtTsTrSWfac+
lHJIpDHdNx5XqWrxMao1eFz6iTz2Ah1C9t53q1X4BDQRjG7KSse0ZFbnaMwYK7TtvmhOAtzZoCTc
dJdCcdvsHKq5SY3LslcUCf4be+exY7uxZulXKdScQtCTg5psbzJ3ejshMk+epDcRQf/0/fFKhTpS
X9N31oOCAE0E5XZk8Ddrfetq8O2TxRBv3YvhwmoeaXmYJ5gT9M612vQe1yojtzYY110zIino4Z0l
YfAhJWvFtawn63oYTKY6uo+OonYYiJmbthDv0yzNQ2UugXEhMSvdsB/s2NzVnf3YcZRsAMOqU1eV
7eeYTT7FaN5wUVT3dhoj6p2vAtO7N7T5adkIpjgSA4aA/KInu+0R8z3kFVubOB3AVljHKYKwmTtH
q6I+D+v3BptjWvWYD8qWQhyqg9OAtdHQ98OmQQDGH0XCPObMyMUPG8x5U/Bpskx+mbZ9jwH2XNsp
kapqM8FcWTHixxSVu9OBPIIER27xPDF87BPLfurK8NQxyKtyhHQdmmTGgtwIY4JRcJwQEI+LZlay
dQkSDIQKc/XOTGb3jCbpLYuRpNUZywI23DNC5BHg7igR8Ezsi4QYXn3tv+iyfqCdLZ74OPgD3EGu
m+A4gEnLHSbGRDohBIyvbPc0JM05Y4B0O3TIWrvJvcnSLwvCYQoMhLmMBE+MUnM90hC+pcjeP5Ua
3Zs+HdqvNB46bwv3YtyMcEeZpKcSsY/BLYgF0GBIunIhqdzBScSckAdj+BzTghhnNuTGjT0F1Vsd
A8oVy8yt4F0SNRcs91PQCGWgSDchvVuhJTdNaRQl/u4JV7RTFZpYUmHuXWtg6hzp/saiPdkETSKu
Tc/Dvat8FlJOIWZkqpQYzGPKnxSjMXtEAK4LJpEDrDDj+ExwFaNoI/pJsiF64WhLhMeAdnGGptR6
2duC/R6uI8eeGG7qTBksEDGOFTUim39fDPL/huX4p5KR/x/FIO4/ZXM8pz/b6qNE+PG3KPa/6UCW
/+N3HYgpEG64xMAB5gss51c4h7B+Mx07cMMA7FtgWmhH/qBzQPQglcbB/Il2xCMIDnTRHzKQ4DeX
mzVAN2L7fmihMPl3ZCD4Gf4iAwk8qKhuEJr0cuS2sWf7swwEE1KioyxoEGckMURV9HPW/FQ3hBxe
a+KdhpsOLZJ6HpCd2pcScwcVMgj1hNp5FLpQzI4xUJh7O2mS8Jy43eIBcObyrp+TPDmxZ2+ndz8C
LXYJ0Qv4G3Z8yPlIV4rb6go2JAlqqykq6k+RIozYyikdxWaSMDZIRhONuY4aNZZbpglEXmBxJWYx
6sub0Gf+sU/ZFnH+gof4lBl+PBexATvOFLTDd5eCQtr6Yc+BJHwrLjHou8RJxEBcI1oiPiqzcsie
T42dinSPELDUmhwJqwtOkPRDf5XC0cRpwx6CbboAZtAcVehAsHdBMTxLp4Hlwck5eweW31Fz5Wlf
59TMXl3u235IHmRtUJb1IuPv+4whmxOYFjnDFWgD7N8RG4ViZWhcQ/soIZTlszNZaqxEKedpmbdC
cJ2NgmE1vnTHwB/nI1HurSFgGsmUau9jr6u3IsnosCd4lcWaBK/aBOGFkRnXMwJRFhGD/+IQDsky
3K0ZOAUFGfIblouAP0m5R1xTJoqM2y5pZYfu1VF47KjpkMhFuoYoQuoKX3LfuGBeB5UkYFdKdkKV
AdiCBQ7WaI4UmLbxOlNQ10+sVToSg2sfeHYd+AO8z3ScCZpIMX8sMzbAawEhWBhp6JKwr4dt3b4Y
9dz8FBit0yO0QVwFSCAwfM0NXd8+AxTB4ySyLfOr1qbIdiZ1XbSx/IVIqvvaoaIqYgZRbNitaOuO
gDJYzwZAAvoqXorwMJbQpECWfMR9z85j0YR/jEnp0F43uZs8oy5KWQPPY/KcThI4l4raAvWtF83l
OUE/fCV7VlFvOlvQJy3k8GO5pO+gqC6z5N1p85yrNfPb8tKZmmcQmpGu3uEwruHuJ11x3eIZrxgN
x6b+mVV1WR+bhJDknQmqvj5VaBRx5ElD4E/xXfnQY2XH+4glNNun0sEVG3I4/HALBCdnSzKydnnA
9ll+MZRwhmdncCJ66VIX+gj5Z/6IbPZ9u4ZxtokGJIhwdlewZ3bt1GOKS6kwzSu4ecN00ysFbGFS
Usnb0iaVR+AS8XH0sz9K+/quZ8qcPyVhmVYbK8V0u2E4SLS1beWVFivHVf68KIrLikELsqvMQdMO
VL+4QIVR05WtBwvwmNfz87LOTwxAuhpXxKM/DRBhEQhN8LuLNGhNVs+5g2wHdWl4As6ug8fIcWOm
uGY6cxKgo9AdFbJrmRubjDQw0HKKERCRvl4z808DIKEdjLspl0hoWaTXzL5GsmUeOntyPhiNKzLu
9Nwz424FkViyaUX1TKA5uVE+oXPHcjaa4dinc3MI/QjTK2PgLmKjbRTIneHmIg0N+zSwt4XZueor
JcuuYAQ3EfgReXhXNyNqhHjtKPqtzZyDAr0aVcn2J3W8vDzJIoARw5ErHXRDbon8l9mK4uOwzN5F
tVUjAS/6LNubvonIbhZjnaxjwWxrn1GDeI+d9NDdzB1d4QLvtotNUAr7ce6jAPyKU5cOpJ+SKX4c
gNDduYLUqhWbBZW8qmCSyy8BaefgW0mdH3AokeHReGwup7luz5EQDdqQcoZFkKYMpfehLWLU0yUD
p5VnlMzvZqcdEmZwhGgj65nC5IyA12bD4sJGoAGa7Q+EzPxEjkJ5ta2MmS+tBqn6bk+aGR41b/XB
Jp1aWPrxmFHoz1W/zads0Ghk/fapaNBubBpnejR9WAPhxOAPkQgypKE9dNACEOpY4VM55EvMOhbt
Lp2w/+r0UrT9fZc0x5hM5lNupCdvoOtvFVMpqO1btF7ZDrXCdk7lsyk6vDAEY9kVq+2i975MpvY3
gOQZ9iUFSXuiMF7lCEcBCyd2daR96Mjy5oAjUm3qOn3OjDLcQNyo5m1EiCLfUBfl33ADYlZR3vtU
za920B581yc7Lu07GJUdTprEHqaTwX5nm5vsTl3vLq2qt7KQHxh5imvDRaqzcQ37K2dC/R0L/3pK
xH0MsQK3ahtit5vQJEqGuYYqr6ORH9gY09dc4qG00SDhN3LjfeW7D6jeMVNCRnV6G2VyQORxqF+k
119iwjI6VhIbv4Gk60bjoQ0rC4JxzPQ5iDc8yPMTC7C9pjg4zDE74MW9guIO6aZihE6u4q2V4gMV
omNvhE8D4G313dXVou1Ue4T8AJFh77zD+Eh/lky30NlZJt7uCL8Dq9zBPBOOZ932nSTMSxtktICC
xoGHFMEoG3c1C+idiO22JlBIHL6aqDoy5Zgja7rz8mxCztq47cK1K6DadLqqj3Noluc4wDK2iaqx
wXesaTJRop61qOG+MxAGbbG4UFlh3FjC6tY9ZC9lxez/HXl0vZlVdkT75cIupvbZcEDtydQxrkd/
XoLH8o1m/QEYyjoDjQmOZWfM9zID2NNDCl2bU70ds46ElZhUS60dUDPz+Ewr0O4cW8yIQzibqhhM
cxAR35RRca1GQlwQV6r8O8KhtyXtE6WQGN6cwa+vYpixT1GomfKY/g8ijxj6C5J/fqI/sFnDwU96
HSev+vKq0c0IJw/6rTFbD6E5t/seC9KaiPHqhS84/dQoW8keKnagZq17dxicx6IkY02zqiqRQeIf
NXggGxbfWTdJgmHUbozb/FTF7Xliy7yM0PKjaJIOoWFvfrDqY7vLFoEPi/iIpUceYlatTXJHO1mc
ZwenkFur7GxO4F2RmhIVHiQ7Njru2mbHuFMzYVfVrH/mbARxMjE75xgKUQpM+hqtHBJNhFU4gaad
D59lFU/ptVD2W9oxMmkQOK4xDvlHR3KiYTe0xjsJ5m5ZII4tKUREm/dLQ1/MKCcyiR1Oo8Zf62j+
aFl3vReT+WKMi38ssHgQ+WMDaiun5xbhM9LiYx1nn4JCf8OIpgLWPN7gzqtPnQqPY8JMrRtt2Dq5
c0ucy42qqwaiD/4Wttfhk+C2PAyxwBItpFp3dhzy8PO+QRFgPbYTeTfGXnxUhbwJ5chvTou4tZ2J
9PZwa+cz2zz1VgXm4k7GrVDy17cutQGxoYSJkk3+3QTuibPwxNM5Xsm07jYas5Dru6dZxg/9bEeH
uEZgFOHkjSIGZE5/AX6h3ofZcL7QEn6wcJr3Y5heBwUOPC+dN6R9bGta6vdGo55ByL6WnkdWjDWi
m3CKeNoZPlIYIhIlbzC3mNlnoDHK6DhPHWyWnN+Y0hhXU54TRQldmQxP+7oiL2qdBx2hBoi8IN9+
tNJ4xCZmHO1OfhClFbxaTtGfSSy4ZZljX7lIn/XkUYhRnSLi8g4D2caMrXy9F0hl1k0YTlszbhCQ
OeXsYm/0b3CG0bTj5i1XwmOZVXskl0196vAMavTG95csdvp6UAz1Y1wLWyKg0wB6PUTH8wjlTJT5
gadAvmkllCHCe/I4chnTzdNLSfbC0Bj4YfNePWIgt79EVHQL62g+A8YmXQ0Jrv0Wte4hbck4KPSZ
yKCG7z4dTwKNwjaKGBPORSx+llYfQJ5AEXQwML8xaXSs+EXn0RPP0/tUoRdu54IlNNXUSIknWeeD
iuG0ztUmbHSBGd8lS5OH5LHW5SvnU3CaGlan5jx+1644mF1nAwDwNC43BHGFmZtHL+359AGSPEgV
guAaTEFPtZT+KvOy4MbOxvA6AOPykaZFeBOPaXpnOB6sE9ViXNiiIjBuR+AWl96ICsZ/4jYwseYB
QUSJHtevDqqTFR9t67VZvLOYOGPMNqLDFFnVWqngTIn36XgARAptTBaYHfu2G+YbaUSPeeg8hwoB
axpGL5ZXDAMJKGr8wfF1KYUhySFNIMlGDrlMinPnmiqG5KU+3aOBMp/zNKa+oXR+xKERfXMWDDfD
UIifU9M/9FG6YyTl791YZ9yGnRNWux4KjMzMrwr3qWe3737p22+MNXNg150PPafrrxjPcEVViZQ3
pYMugoxN6LOEW7Bpbrp3ORPYBLky3PBtJsd4DOIf7WQIFg5oALp5+BHFTnmWkYftG52Yeu9Mimvh
MJItqfyqBE1rXlX3k9fcIVU90ElB6x0YsLraXqQGxaqSw0X6+pEAjisAJzdZgnEUOal+SpEw3eSm
b2zIE3kolc+BpNHhSh7TfDixz8P0MfRMqo7GRGEF9YvJ16IrqnPf8/Y5mpa9KPQu67I3it+AUtuS
e/wO0UIm41Yf2882Tx89BCtbUqyuXYt6OPCD5KfqyX9KNTqqWaXJw+TlcEL8NBp/jJPrbxO2t/T3
6P3YU6bFJxu95jUfNV1ZifSvLIfPuMvccwak2V6Dtyv2fRShY/cmnj5RH/N9iTG76VoEkTTZwypF
8nPdOgg4W92+jZRCe1xbr8Nc7Yg97ze19DFxQNdBBe3tcA68hxAANjIo/D0iyh2t/UKZfCN+hpcP
wOBnd1DnbpEipGDdsle36K9zNJAuo/9MlY8eY8ozg8wQjR3NLfs0jo1engCumwzvF5AX7J9Tao45
wnWVPAyyt1vKdZwVBunq8Y4lVe2e64F+LR/ksGrC+SwsY0KENWJvLCq0NOJYsN5wC+m2m2rUx8lK
IPJ4wWfPYuWB2SRvO3fKOw6Us2mozeznLyrLtzJMnhNLfGv6W6gs1ZEySZw8N8Y5n8d8Z5nJAFRX
aDDNELs67ywbSs5qP/WZ0dfcz0vapp6ua+EfR2Hrt1ITDGIQCehG7a2oOdtTJz84kxwYUbvgeGrc
0KuKDJ49MpcetV7lM8xN5u/I1uaOn+8Uqsxb58SwIdiaQE5gggcXKIorBqXlq1O2+7IdOFIt+wag
0IE8mQaIUb63+BJ3U8hSlc6JWgIFSbL2UjFeT2pMoKExanAr8xAjFK+d/k3j9SBGOhPuqmj6k0xV
vWlCr/E35khAI97H8oedxye0hEAZqN56uBRrf1RJufK8wD9HDcuemOdJCnEK739NITFKssD8fNjk
mpFyDqTzR2jkCrNgOnzURqnPsM77RXSawIGKcW6iIXTLHcKypFsLz+3OJTsdAAPxZUo0+WIOklbq
2pCkv3TMjriLhmPlJJqldR1vkRVlqxrzyFomQ36WnVX/sJz6KvMmWnsXIGWTWucsBv0SMba6lDFd
E/lHyzrTnj4JmGFjw7X/mlKqAjrwSdBN6/5KmtO1ylTx7nHsrCZZXWJzmncDTIcfHdftgTPouY8L
/dPCA7DFYQhe1mA9rOCLvRb2tMfg4R/LwNXPridp86dBoCtH+N6GBl8Pql85iQbZn/DvLODxK2+a
9IagofKK2SFidFZXl8IqqrXwjR6lhPvOjf4Kouu7yWqIQTAPqcPL8RFuJceUcMg8EfckEUzLwpMT
Mf70p8K6HStyLFpRHhP8zVnJnk2zwSgVFLwSKa3ZNmgc42K+Gcq6vlJovK5aFi1ylRD1vGpLyz6g
1XAemeSFm15HV07mJDtEv6ThgOo/SUexcfaaJ9CLNfzJLtyYdhQ/KDWD+JR2jv6rw4S76i1MGPZg
LDySpCbWrEqhDK5KF+YbljCEh01dv9iKFX/NlGNb9MAOGBBdBcmsT24eETfARGRbhGQJZmOkLiO+
48u0WCb8ahFtOTFnXK5fR/T7pI36PzsBiruTdGhWn+8xyHElRtMdTHzvAfNJsBkUiiI1XGN4iPmJ
M+KYsjZ0inXGYBqAbUbcVOpPlOC61yAimjh2jmNbqXsAs8W9lfiRsxo7W7mrHNXJrrYRQzdT0/Yw
mzxWkfhN2P9O6cEhuIdIcYvpI89Oqz7CMNfXI3gTvY7hX+3A9mwM4slhh8dR8J5HBOvGPjSDsTFc
SBC5WPtB9jJ5w492NgCTOUNOkMA8hl9slrClefipL0ig3gFF31f55LyWeZ1sKRBZoUuDAHSUmzHp
lyz8AmAEHYEGM7CvvHlvY4WQXnloT0AOgXBJ973fHZ1BUXRza6yM1oWoRvEZ4dWXfIR49lZhJ78J
8SpujDzvLtS0zi3ZCOQwNeXPdHZSRmM40cH1R+VRptV8IUoQuo9ROHQ0s3fENdfdo9Zu1kPsBYx8
ELQ1ofvd1sUBIj1NzVh9er1zD/S+uLRtfgGqNx5p0uJtgCKRzWXt/oydYT6QhowrIRTs63FbuZ69
Q41pUuRWx4BfU5IxsU1Ruj1CB64WzqBBoEsPKaCFdBUg6R/TW99TPChtKYwDjKaKMBUUc18+snUL
MSPQKhyYpL5bXJJHHwHXHStY8ZOZYWasi9QMRyxHBgq5GfHqLbhk0SwkRus7xVD+xsOisDeOJZ31
GJT90a00ZBTuYtANdUEIhZm+l8Cdtq4NxqW2oNR0rpGDYw1ij9uKgOT6oGqTo0RG3AurHA0UdYpL
C2E3uP+rJsMFXrpdg+O7G5q7kWTZcwIa+SFnaXVIBcIQ+CSNsQWyx4OJ7GMq0yiz4rUyc/ZrqHAu
fSvIJcT2UrpbU3beY2llcBASb5I1GWkLBA/z2YhwA5jXSKB9Ft/2rX5ugkKeYRL+CMrRJW/IQa7b
K4NLmorKuLX7EWtH0oz2A7pB8Yx9oftpmaSeIhHSijsEuhzofO2qV6sRqFHdApBl5FiIjuvE5Crl
0Mse4d1555wGgvJDsE03gxRTiUwokWLJxeRHVvTqieliWCRdKS9tdpCDuw17FZ5JdZgF9znMSXg3
nLHbiokb0o1BF/1GW4lYkj4oJYWvL8BfScwRzWuPFzXFlCiYgKVFnFcbZveLanHM7iE7McvqJUGu
SXZ2LDW+026Eh1qKElZ6cgl4emzDvrHOquZKFLl4LGVwjd3zbGRqz5W44K3kveNHessdHh2qynGe
ZjKL+VfZHgwflVaVORvfrTXEjPou9joDXXX9krk63ALTfJ6on38spdI492wWGnGW4AdI69WIIHp0
itgX222ZwqxYx9OImCih9TnkKN0kmL7mYI3Y9y2mNKC/6uBKwg865tCwoRq75NoTaHU0BmMRa6GN
fUnD8E2NMRoJJQ+tZw/cER7+0MJqN6pjItgFk703uooJhEebnVMZmP2uDPp655v5ZcYQQMrjyars
Ht4CLgTdsqh3WurPLJyuvYj9R9Q8aLIrlqllhRCwUYcpkw/Y9l8dVtxbSJRMp9llcUc5KamVw6PM
cnUPSCV9S/yUMYY3F9Cr0IuHTR7xLVdRfGugZcOe1FXqETAQOkHSP8tkLbMgqTBizvj5ene4IlM6
OdpqaPF15CP9QOH1XF9IrHng5WRaVMnJL+f86Hs8WZUr2hX4B+x0vup8ME3NQu8yC6bJUz0MX7nw
FuJ8OeH+xePYMwIIYQozqMEqi+O7Rw3E+bOkx/suFgwshS9G1upy76VTcO307bJIIteJZGJWm6tB
uOmOkR8v4qtwx6YLlLqH9R0pEjOhrY+UGpfMPNDSWyAN4Lkw+/MsPoPLiLfacnn4nGNtFfc7APfM
NGeCLPDEthdJdNx7N1SLGJv12HNiO9Yr8tn02up5lG7AfBcH3XaMNdrKzLYEfqZPOrbLYJ3pUXy4
evjRIVdddaHiAcdYzaAVLDXaDZA2PHm8wXYQrQVsK9CmEJ0UZIE/b+GcAytqMKRCUIT1NEIwzlf9
oMxbDCJRcrTaOVtr0NdrRLZHvjl9hwZxfMnMEJUxQtr0ozUba5ephpqRGLMJxw5RoSvbcKvPsei6
W95lOjCI5aiHd79IakjneCxYGqJAdGZ7zRhwA2RoOE+aISe864SAH7h6h8bMLGIS09lmPKzIIPP4
WznolTndjsQP0cedOo/k0g4xA14MOoVuWzL9djlUfevk0Z1uDAvTk4kw7+DEur7BI5EdzYJJ0jpB
+ipw0/XGK36O/BolmPs9Zr5/Heaj3FESWj9BzXRnLg/C6xPzqgk6uB6UYBdUO/MKh0D36BuLjshE
rU0sK9PBFD8fk239xECZHMAmtMSZA3iN56tduUiXXzpgRxBdWr99MAwZfcXIl3yk1YWx3M6DgofY
Cv5eNxPmejY6LBZr6sjgU3T8lifPJjyP0BOKHeydFdKh9ciudT7149DfqlGzrgoVNSdOu3GbEjx/
Bzfc+ExydYyDkm+Z2Rfs2t69j6PKvU4Q/5tN6t/hJUMbPYzZNmRVhIpVm0XLI9zlvQCvdzYGoVSJ
gYkRtej0VYXmhKUFg/RVxvZ93yIIxdMDNvOpqErkVgQgYteya/RfnvtUMCrie4K5gvzq1CHVi3xf
Q2sBr7IqlYlYJ+1tfR+4SMrJQ/MuTMwhfVv6ozGyF01y3G5yemyeolHFNZhiArkmtp/hYs7zKQ62
NNCvVYPlJ/HtHvTTwNpDlOnWLErrihuePAlDqgLfbxU85c1wn8M9fm89lV6gB15lmcCuhZjK0+4x
MNEA9ONtjkiSEWsc3EajfsEFK65z9tJr5P9fghUdJp7J/znU1lswVi0PJPURTsMj8VivxAXU2wQD
2trUpB82JNg3W6xfIQ806eyjEQtc03GvYEFttgXt77YpiI5ATQsWQLsk4FoLbZuT/wE3ibGdZU5I
vcrbnAw/gbqWnmpss+e6ZOw/t7N1QSiVbBREBQAJtPYUBGaLx9pn9A0VeHIgpKm5Dsa9AYCFQV8m
b0Dbv2W6co8IPPp5nbtNxAy46fwFM8wzCLNqyPSvHk0GhW0mNEWJZz8Zc4UCS5/reBYXA4w6VSPz
tHsaQ9aeQ9Whu1K4URhBfVc8RO1rkxmrXKK/UM6Wdpa919Jif9sDdMrgvW7U7FBuYxDwTq0Eyexw
ix1MI0YM5Ucma/XathkZtW78ZQ/m7K+Uqkk+82lSeOpyt1FdUmEoNTwQFxuw9iK6K0qS6AE3Jx1i
0nGhRRVTKbaX7bMZGATM9rqCjxM39dEwuktU5MW1NQDVTAdKGx4m9mtLQsymmRh6BO7iSnaMV5zT
4XOCMcteC2Ze0HlTVLCYSfFPTQwwledu8zjJlqMsZoukCcGY65j7lFpr7ok6Y+iRUy/BWNDGpueM
J5i2d3cU7z73Pc9elvQ3btrggqE63sDasTbKHomhSNP3IM/GndXF7i4qA86BEMypBqf5wlPGvSlL
su4cCJtvNhqyV9tjdu4buLx8Mspoq8S1ZeXW/cKuuI5Z3DOP9Kt7DUqKZN/GPM5g0l87PDEn4Pw+
O4PooYysb2v078gpP3QwWGGLW+U3yzwo1EOnh6s0rOM7j36X5ZSzuLMK6E3RcKWaKNoQ1lEcfe49
roL4vhV5N/FFdN1uhkN8MwLHTjeyB0m5KkVUPzkWFtuBfIKbvuueC8vJHwQRizDUxr7kv9BQ4ghJ
8EHdya5RV9HY0asFg8lWscriwN65btv7sEQ8xAqpKQkInWiuChaGsgPkUHiItItcobpR8dw+dAxP
yJyWY35xxSwj1MjZok2r6571Wq95AGi3deXt1ODWuIoqRO2PtHpNzEBq9C0WWRnBq+wbLOJRYiyd
j5LsxCXutG05AD1CSUlut419jduNxEp4OUjTh2ZAGjmPzAQiYCLBWnKHfYIVNhe2JDpNVkvId5gc
6MFdmwbQxDN7zxnARdV6Z2TqGWyxwhrYu8yuxIXN7Yc82cPIORMBdGkQIRUbTK7MBblTkQvKOC+f
prFJi41dB/ald2P7hwF78S4fAhTHkZ2o5yyoGBAPTplvSOrprrxYIRGoh8l+a7yGvOswjsRR+9CU
NzV5mOii0FW8sNbXzj6IuulnbA/2jYwQvK/zMqW2aJxulrd9IZxjM7tmsuI1i2aLoWlsroTZqvRg
ZyF4TgOZ5icR3eG4TUaHm7lODbRFQYMqBPEL2SP4RRZRuBImDzhFMf+JX4LmCNklah27FM2xYfhg
UwLjndmDXudgilmFhSsaV8x1uh9RSQW4e1/NwSUxOBvYfW9YnNavWuXdVRvkBNeIBAIyoDQSTHaQ
q7thVfW+fMslJC495cMX70Iyn+SMWTZpYSXXcWSYxi6A+IzOrK0Xt7gTUXSbatJw+fwkFCDU6SGX
maj5ZSLYkCcVzHXPG+SnXjXu2Fc7K8ZpvJ9Qb8ZnrmqabVKx6LYIigsuYONldlCmb3GQBIHhnQTp
R+MWdw6VUpwNYbxtCK1z77ICD97KZUzwjWsS4EFnh6/AgYd+3dSDlNeTVVvFoZFDet+hyQRHHQhN
N6osRUDiPLY/OOHaK3zIaAF8EZEJj2quYT1eRmyjTda8Kygu8Tfee8v5ECG5VRzGI0x0OdCcwUaq
ZXNEAxcOm6JLAnOFZA5MZwYZfx2ONLAjvfkrSVtWwqlYokYd/LIgvXxox4YvqbMlTELt6jXy1Iwu
yexcIP0I7a7Q1OHK5LtHPDTLNNV79is11gPwtAk7wM4qPph1JTlb0Mps76fBabFPm2PPArUuk+Qh
Mse02s29Kt0fVc6xe6+HlIkoSp6kUR8ytFLSZJAtJ2wJ4ErdwZfihLYSKvUdwSawOl3VTWoduQMb
N9dwYANpqxXpzd9kqr/npv2RL/cfVVfe1sxB9H/9519CH/kabc9C6IhPKgiE6Yg/yx2dhLziNq6B
HJzTE4d/tPlfGWw7/Q43A2H2j5loT6qLu4/pTzJYh//jdxksM+rfhO+6vucHlmUhOoVs9t88tOA3
Bz1r6HNlW2CUQySofwhhDVsARHMhonmWT/PnOv+jhDVs5zf+H37F//6j3r8jhUVt+wsOzUOjCwYE
DJpHMSMEius/Xxi1RzCmMwCZR8Em3jS92K6bY/nYCsxWv2ul/+FFuPyt/0Gv/fFapnBsPrHvheHy
Xn5Br01CpHYqc1IUyNDc5KRt3Pbk++1s7tJ9Fxsd+jVGOMTHz6tffpO/c/kvat7/65V5TdNi9RkE
1qIG/uWVg9GWZQ+IjIKKh2HtQqWAsPUvXuTvfpU2nw/UN7paAgT/9CIl4iQ7r3kRFB4POhhRkbJP
m3+/0/7hl/gX5fIf3+IvL/OXX8zsWVk1eMC3g+rTS1fFlE9SGY+NY7BTAO7bsQ72HcobwoOZxOUv
6TzdJUj9/8WZ8ne/VBt9N/84rucv//2XL7WqRApKqbC3OKnqjXTdK2NEafLPfznr7140v7wKN9Cv
rzKQJsawnotmWIu1vdHr+hqr+L5fu3uTf1PnDDtIKiscS+t2E9wN62BdfnKKnqBDHYN/cQn/9Tf2
eQp5oe+G/MB4e4LlnP3lMzssgoYIssPWsyAxGBZRDE2qEczZY33455/8r18vkbV0AKbnCEKbzb/h
Ev/0UhRbpdVm81YAqcDVTZuTtK3/Ly4nhPe85V/vDV7HR1Vvcs0CaOS2/PNHQgY40xrzOrkaMyKe
jCmZDxQrEzmv9D3V3lmAJPsmtZ1PhG7hEr8V2cvWAT8SvHoRtP0xFCJCHT4MCzEmSKJmL1B35Xd5
L4mPZe0snBu3MPBJpXZDWpcKE7i/wtHIoCYeW/qsihTUDAVzgb6rarz6rrPZuaxpBWm2avBfxdoH
oBxgF+WbOWZ5w1KZ2JkLIU13ZeheZdYc0y1BGEIQSCwEUtV4NHdD5VOCD0E3PflDW3trheItIO/Q
aItDuvx73+SpDg+JGpvswbYqhLVqkC0qbSnrcGM0VfgcyS6Kbjq7i8M9QAoU4Qije2OFuNfIfpRk
/okVc3sTvE7LWiwpGpFvEc6YUPrKxnhmtkPMYRKiqFNEPWWASpwU/GEZxHo3z4QArUWpCD0xfHrQ
MUtQyTVmae7Q3oGBl0lkv46JyTDCDtL2OJYY4Q7xbBig1fwawQYrii+IU415ExZxR1B5G2O7oVQh
nzgpzBRHGzLe65SaS+4x8/YQZL0i+CJ5Y7SDvU/lf46Nic8b+pOmXrUDKdAct8WHjVS32yoM4hOw
mhHzc15oQo6YIVfbEoYBIQtRbN5aamHlIJYKyGPQBJ0Ntg8gLPc+Xe6RGoNaW9yHPQuB1QAA32Xb
R7DhOpoQHW5sA9pUMtokQrpuGhIiMJZl+X+oO5MtuZEz6b5Kv4DrAA7A4Vh2zBkZkUPknBsckpnE
PM94+r6o0tEvklLx16IXvdFKrMhAAA73z8yurUo7HB4Tx8b5hnaG1TqjlxH2mVmRwGA2n37j/anS
1WD21Vtk52inAIjCxywQuDR5i9rfBCnZG0wowmcUkmIWILEBx7l0g4CYexukb3hhlg24NVKBSpFN
+T2hQehc+ZH/jSxgc8c2fq7oPAU1sJZu198OU5m/TKnBAsvsPriNLAuDsJsn+h6CJ4YzK296SpYj
0T+MfVt9DE0ZleTXBpBUYFNgCaZKhC9zNQIcz4yG7buOiBiwJa4Ry8qoJeNX6fbUWX1EXBBAw71E
RuIAa03DDWV0IyOePuoeaklLK2gco3mCWeNd1Z1Cl5AgzSkTMgyH94KxyKBTRpGCiHpsSmHW4S5l
2OqvOXmBoZ5nYZlrDqP5LUUiHBM47ooDpm9GLXYXWd2qSUzrw8VXaFwXeNfOwtbzuyytytxzm+lb
nB+4Q9qWSpx15xILVF6+DA+7iFEEvj1UQL/nufQJj3/HraS+tPAklhFjEdO4kZrxbe6X0xO3FLD4
gJauzRBMw8hTFpf0x7BQ3sSByWWKaYi+NKwhTOJnfoY1LRE81HPRqLPvZMiFFlam16nX2blswVNs
Iu6YS4YbFlWX3qTP3CI2TkeFhcrFTIB+9wgtn1dKXkl1gH6dXTuMlKGz2HHqHBKqFsE2FGVFDxG6
R7a1E3e2t1M9EPztJIiBVdTSzbkx5ymhnycsi3drcFxWAdPp74Av2iM9S7r6ZGpFFTmxKPhrkzDH
E0HI1DlFSdUysWbSiMczcudk11SBZ28Hx4sMxp4+mlzeO1QfiZIH4b6MS5A/UVdMzSHMcItTbwaU
9AgUHumIY3wNrlWNhr2356pGhq+F++zB/aJsJIh6Mhnw5/d5YxlApBiXVnDHLSfF/RzX85mJRH8H
Q19SZbrMrgAaMEXCq4T50uTETk2aX7NfLBtcxCACOEoaExYZFIF0tA7MzJcfzGhzgE0Kk9Z6Zu3j
bvZC7wEjvpltkkjYi+2Qlqm9qgfcbHmtANgSKR37vfQCxnJ2CyEexYuhGPQoScqY/lSiowSEeAM1
bsnYc6oVdS1tVwI41wnuD3xpRlcdUEWGRwIr6LINo/CLqkvqxEPfkdb1TLP9sAEOhBOr7qHVHXLQ
d/OGs6pzNzK1AznljhYjaiOBuz/nUcURHOC6t8ucQoprk0JThkxx0c8bDFfiHJt1+cQGM7C3Ouz7
G4N8EfRSCgj01jC4AhumJFgHUyIX1BWZkUeiAQcVEFcDx8LJSYhbb4lUYhYpjNBKtyVJ0fZRJZC4
6UyzrRdnxId/sMdh9C5C+VwwkefVuMP+VI+gAkrcYTxfqBc8OfTVEK7x+6suWmrmuoLTBolbMyde
4LXxmWV1MQDWpYIaKIuDUQbzg+mWhFG83gerFCeL+opfkU3jRFMgorRHmcUYOgAoTJAX8Unrfvhe
NoQzNzUoUYhcvM9hWtI62O5dvJvNMTU9RPpl2SlXBt+NQWjuypeQ73k7JVK94msrp5MIBe14di+w
I/mxbSFgNiHLIAOZZFf7if3+x65qyU8Gn8XfjwK/aVr//8xr9p9129Wf/3X+Ujb/tevyjy+UQeb/
B1rV2ZT++wPrfy8r3I+l6vz//zyuUo8OgdsyNEdCxZ7e4pz052nVtv5m2xxkPU6KCmOcY/3jsGqb
f7MM4J/a0q7tmEyN/pHatChitzkPcbS0gdFZzn+U2jQ5j/6wV3VhDChmF9L2XM0e/M/O9X/afmNx
wVuKe2MLJwViRlOGTEbNflvOIYw1W4H9rSwCEdw9T6Tr9V5m6h1gH33RyTlkHLwe3edshqA4lS/W
pI5NGFy7NC4ltXloa7xSZXUYaF5fTdYIpYe8JLu17Bn9JrxO4vIK3watqcSlrRrvER0A6Tv08PbG
YBfnpvO9r5i285KQR5inZwO4jplEkiEPa7c5dkvbFwYed/xKjQfFhSIo1qRCAszw2UOl+0MUa287
d82zmMjH20x3ryonlndhbfKGmOdL2zp7Mgi0ydi5vqg46+5pto3XRtWm27FvzANmfvacCqSAL4rb
rnhomIcbNt4YWxj3MiFZl1dIh3434k5irrZqouyKhh1sWb6F/lEr76kxytvA54iDhfSm7Kz2MEEK
2cGQSL82PRk5ZcY0UyBfspkg9QGUZZ2J6Iqh91sl8aabFjCmORtPvWRUSyxwF5Nb3KUk0PcU1qEx
zwHm0oSIpK+fGuoBGduxPDbx0zjRu5nBALqXDUl1b4kN9NVIikVcGv+tQGtlc8h7gZn/irmKuzEY
5WAJeClF82nJrieh6cFMYa6yob94M7iAr4x27wzWK3nVYEUu/913y4CsWcp5hRn30qb2ICN4sG7e
BAXWJBq0DeK6jkhZLJFSXwXbCuI0xpOn6QINbxB6Nwq7GpirS63U0TP94VCr4KRaApv2op6B3qMH
Ko/XVBPVKHKLBiiG9rlPtXfTNMZC1SrfM7MdvsLUaQ65SJ9wXV0E1PAZQWC+y2L6aQqNjyaj/2Nl
jvG4ogTxJJtx2qAVcB1d9K7Zd09pRhOOL/sC5La4M/34M/fSfTLh4SgzdbTAFK90DMYVLymUnnRN
DzD5m4S6POOZhMpzrXHXy7jrv4b50K78CML4WDNQtavBv5XgvtZQ68QuEUMDLCTsn/tpso4oW9O2
4paExpZcykEDbddpcEeuLITajPW3MhJn3anB/4yWCD8W6SetDOYkcW3dWFaK/KZoJZth0G00PeAH
aALhtrT9CR1XYt4wMgr80iQnZYopZSV1FNMAPlbfEukm596U5C/A+HYwVqFTuNXkndOG+TA7kieQ
VWrN+rVOW3sfukF7P49d+ZqPoC5S20ifXMDSq7AwuTmpmYTqAGx4IK5LyyFZIdFd+lpXZycI8s3k
Vtm9I6evHoaks7aLDLm8gf67dOaIEr/sGpdw2u5qDCxqNXUD0KXcrc6RUwEJoxnxqYvsEMOcxITi
OvlL4kjvrjHCylxPYQ1fr8BnEjdO902AXTxM4cgOl9x4eh7ZcNyzYsabyGzxBtnEsZ5M4Zu3SV65
/SYjYQDXe+7kcsOo8ZKE8Xjb5jgi6CfNL64dYAJyoS7R3OZVHDWiASh656uw5rzZzft+ph2KpPrw
hMeKtQoqjv0uxjA6dmWFizDpcx4kgHzehmR8Jnkya+tLFOjgpca2Yu2IOAE+1C2JtQlZaYqT8CAZ
SnGI0GN2hbcW0lleGN4WHlz4zH403swazz4YV/EHsFGRfuPSQ7x2zrGuBnZk/fytsXC8ROlIna0T
tV/jqljwbC1VBhNdyVcm5VMrNJ/kK6EFE05EPd+Yo+Bco4IkAtI+K/9cW1m4m52l0E1I1T/nJk9q
Q9qsWwezT/e5zaYTlrq9M8uCA2o+zGwKrdq8rruG/lq+75VRhSOcrlFdRvil13boDJ+Vp2oL98CA
654tFSo87i9svOKKtMWIttMWPFU6ptykEvkHG9LqYLhde6qpu9qBQ5NrW2hvJ8K4us5N4W4yluIb
6Qj9GvhhijejJe4/5NCeysFBKBNxRoMjlXywWQIyBhx5+nf0J30rQQscqsRs7gMUvV3o9OneZ4kj
DwHUOeioZQwVeBGD//q2m83uSjnDeCQE7u8S3qv72rFH7DtU/kQrDGzOZ+bF5qkLk/y9Za2ZV5kZ
RZssdaonAStpneCvw+DhG/zHPeRUEGhGmSvUr7E5+6Ag0xUwMWB6Kpf6asLsTlRkrleh7Jo98Lt5
Ty8jlhsvgpNnR8B+qsION50I5LYo5uZUJIyC6a1T10bhdi8aF899gFfqPvKDL4BlzV1AvA3iG8Ai
QJL5buyw2zWlMLeIZ+5rlYSUZIsofgwsPR2tTsrrpX5kW5AnIvQ7DuWuUw64Z8IDPPtRUhwqwyl3
uIXTO2L+elcQl75xquHJUVF78CTdTOWS/5qopLpnS4TnJiaow8S13RQZqx12/OqEPE33KMkUauRm
90Dol27tDAIQwyq5A1VgAc5h1o3SVDFqaRmCC/+l0sH0HVkvO3WSmmksVvcCz9mTQ3shub1mN1rD
lrb3N1/w2i4JH/Nj7KifHa965NTa6skOgfGxqnDnxwY8OP21zlsMainjdhecVv6V2fBxhAu0imx0
3XYR63xqQUuANl4WNxub7mZOWRKXSy31TgXOPuzVa9BbGFuJsZ/54zExdK/NRNerPXYbr1PjQTOK
+eybObnk0o+f25EC8K6JmldfuVwwkd9m5B32bWxaZ4Iyxi517ehFj713mRZrNZFHZ1sQIV/bUQjf
jbHAkT3ExfaYbRFYtCLH2quRdiD89Bv8VaSRQOvWuH95GDfJgIeHoNiOscpFYY9nemJfQmG/TYZo
X52AeI8YzRMxExwrbLTK7mD5coPDf2e3QXeVIomVlp7X+TSku5ZItJ5JUvdIk+RCqZLnhUzaYxlp
wNzNaX/ZZE1OL1l8sNs+2zWKhAByLae6yiHCmlWPBmnygyswC+L43SZTvh4y7L3VVH1qntt2qC5j
9tC5w0Hb6s3D2xda1o3RM4oaKXB2mbZllcO08WMspktdJzClBk5iHov+pscwWNXDDaOMm45NVwcy
ewsP8a7hTUrxVUpnB26SdNxDY1yS3+NWddLdRMy0r6M02yUGlhnZeHhwZubn7vSdKVS77amrWIF7
GDeMynD2kv2mN9190/Rw6V5tc3bRR6i1GzPKvlcBXkV7eCjpzSE7KsvqxrbkDgn6+6imp85wZkzT
JmxhEypzEOwd4TQn5VAnGvXA3/O+6ehxVfVKVdLbOxEaLu8+8Wq0ZrQnD8Drpgn2M+WXxeRscLJZ
KztI5oMwZueiI/e6bDqQBLZ/jwwNjbe1yHy1gzORWQDIFpkQ8xydH52Gy5WXWEsjotBV3bbrLGRB
1+FauMOGNgWzwDGdPs6iCCFWF9PDJPG1Fqpj8xYGp5SG7wGrz94zou8trFImbj0p2RyT1ZQWmjqh
3FYEmQmC52p+waeo16h/3bnEdYlPj3MI0izY8lgf6Bh3IT9mC7ZXi+JlqEVL1Tt5DqfW6ZE/fSbq
2VlXRV3X+7pmvsq96z8ZNL+te/gstwzkSTPppDjWcgo3Hr3GzA8ZR5eVJdZOWdj7ALICy2l46xqF
cVBgLO5MT/RnFEkOvl1XXbDtha/4o5odgvN8nYJpgOKldHYqhME7LR+nRx9nOH2YpNHwIFY45EjM
rUvlUgxiYQwzwzG6sYdeH7EzELSu2Yw25oSbX7lx/znkutv/YWvxq/muwnlmbJivmzeF12qsrmV8
HLRvYgHz/XVZ5ZSNDoZ86fCNn2Sq4rucPdbGzNsWH4pTblvBsLB0pvgeOC+pEAtCAUuAfu9g1l6P
Ezt6z7W7a91yeQZJces0JcBA2AKrTOQHylDEARoKxsX2IwvyAxbvDuCZ+azLHPEfNKTcT7TbFJE6
alJdELgsjW3JiHDZlBh8Ollu3S471a1/kHFw9iULcQLhIS6IBWJPSoR+pBDzk912c1WYIRUM9vBW
28Qv67i9DZM7Cg8OJiOpVV9M+6wiQbKypiTe1H7c73FW5MBIZ33lewx7G1AgGGmT/pa8B9t/6MKy
re7gPLTWNvBwSas6GA5OOQavRRq1xyGj/ayPC71NmWfVEUMd18bqZOCF3MRhIR57P0XlgbsafBhR
UkJBaOkNVj2GK1dBd6gV7ELyy+l91IXqlgn2o5MXjAFrZsSw5aRVvXWEtBa3DNwkP62qr8gizdbL
6SMooqZ6bYRnYKMp0I4gCFC03ADRJdU2fMoMWaPJS5/7YBqaE5LltELI8c+ixI4WJ0HxTIFNepJV
8QQ8vn2QSTVuYNAlFF4HY3PincjLIij0EcsY5z9TWbFaYQ/hYA6QfSIgT1/SKg1s4wt1MwY9kaHV
7isTij6m3mKnYEJ8HzVQITKwku5foaJD4mbNvgbYs3XKJN7X1Dyfckyvq9Epu32Y0VXptmHxDHl6
orK4cB/G0gfLMff9AX9+vweUXO7iyPcPVZ66X8XUAinLjfqCkIaRUdrAHhgR17R5Z+ke9zb24Sa2
DsSO6M8e1KvVy702YNBZBBHdjTOkJRbhWhNzjIfXvlDFpVXFvKVREEeUVZPiXw9mJzgx9/MXnKUN
pciJa92EMUEvx3InVuakf2GY1u4EHGO2KT1Vh/7UsI3rqbslTtqtRMtmMi0jfaKKB0wodH06HcL0
pVMeEM8SQUto9rEr6vhQ1fxoYmwqbTw1UMLjp4xX3HGy0+4YgmH5cH3obysDh/lR8oq+JpSOEdyv
A+LSuPK2fu3b05aEpH/MRvB8k1t+yir9tMsaY2lNTW+yxCct0K3nCEzHsanzeDtaUoEqSut+EzkF
EpRE7fbsNP4OOIv2UTfAk+5r5y0tlqZUBL37PO3kNZJItCUT2j3F0u7VqnMUZrAw7nnMMQRxwk0M
CC9VT2upN3fqLTOhBuCpy+N70EeUU3sexekRu1y4EJp5E+i/Y4JVhy5EEu5Wbw3vpRHg2iuMKQHe
K8f2PZQlKIdO3lVwEPe27VVQKqdkOwbsQfAFQ3BEDom4EcLhjHY1bbxp+gJd9g1u710QARxlbnPd
ps1myjr3Tzn9f2P8WX7mD239+dky//w/MPRc7DP/fuq5/6yzL/kPNp3lH/wdVuf8zcB85nmMMOlC
1tY/Sgudv+nFs+MpTDoGqDiDf/N3j47DP6JIUOGssj1Tmga6+d9hdbb7N+nCxHAtx3JM/r3znzh0
FkvB/9PnXeQCXDkmNwrsWpwAFn/CP/sAZhfgp9XOi05KcxLLp8phhJEDNxgF2KNTn5XnjN/MMW+u
/ukS/X1U/s+msR+tF398MldFasNxmPoSFvnxk92hSWI6NKN102QZgd/QML5WVAu7S2htYuM/KK+9
6nSbfDYZ9KM/79UfJvX//PHmYkr78ZvzZDNqxjPOAMiwfjKttXZTNqUiyu+5boGjLwYHTYVaU+yL
ZvSe6G9h6ZBTLjciYQ8btaVZ7NsG3euvr8Ni3Pnp78CFYUsId46Nj+6n61Bisp37hTGdZL7dP2p/
opEl8WNxbi2ahDd94Yx/doz+2+/+oyljufQM77AESIPvzx35k8mnNwreq5OIYZWCEIXIwE4NqCVx
bqy+v7nOv95gfJZ0bNCLBjrfzz6eBlmp7YyYeMicshTyynaSK7YYHjbGSIx7Zq1GeePOjfH1r6/r
v/qStlJ8WQfbCfLAj/dXkyt3kqWJLJ37tbpR2E/iIyI8Gx8R8OL460/7F1+T55jnh1LQxXz20yUt
cWfpKbHIVo/KAb004s/oTWOTBvEHyRHvKlku9V9/5vJs/nTneOAqMfFg60dA+ekOHmejUyneM7yn
jvHVMUFBwRmRv/uYXx9UGyXfIseheU7sX+6WKcq6MaGELUlTh5K85iPGjIY3fmTq3xMoEhNTlzgd
8vw3S8SvP6FtYB6CAKT4s5X7k7EutxqpZUkMH72bVicirw3piG7+oEM1q3/zC5ryl8vJD8fHMLhn
7dU/Lwgu9nU0eskhCPjts9tnCD4ZILM9WVR2oGOpbLA1Kez2VdxhKFkNOBL0enJHsSVETNN9xmi7
+s2f9es1wBXGKkni1eAFYv60QJPbD4rWnwo4kpU1XWN8IpLfekyI2X57v1mL/tWHWSYrIooaZ5mf
P2yeDJvSM9g3HtPA6xazE0QXC2mgsYfy7T+9e5eXG4IbBFfuKtS7H948itUu5kainjHqvL0VD9y9
WVkG5W9Mdb/evq7JKk8ziMmvajg/XcAWFzW2ZqSwesh7Mlki3c8DyPF0rjDYKMcLvoGSyh4zXzDh
/+vv+OvavjjfHFvT+GPxsvlpDWpRezjG8B2Zy/F2W1pfV5JekWCtZCyTcwei1PjNDfPrquC60ral
y3qEOennh4aYZqByyBTrUM7jnZjT9JmVV2/++pv9st4plNeFlbusDfIXqyJR+Rk2H2monFjcHV4W
/+xX2j4mERiA0dblg8nD+xtPqIkO/OOKxwLkUs+Kdxm/OTiQH++Zoha9sHoyRjrFM3HtW4E+UPqN
etCEdKSKdJ6CfZ/Qs7TNi44bagIG9hHlWX5ojH72aONy6dtJuticf/NT//Fs/LAa80Nj3lSWtnBx
/rKfsQqA+CTgOEswIdlraXDgjgHGcLCGRYXy58bX7ZiHd34WeMgXtKo2cR/wGM/JZ+RyUlg7o1Mt
IMUu+t1z/ctDgFFSG4aFS5xLRyHCjxeuH6NZxwgQ69aM9UvNTPF99oCjb9WURvdzTFXEGSwvNyb7
RLaB5lyPEqSGdFc5G8QXhwnUQXYuoSUv6CXykj8MW8Y7VEGDK0YuLOeSJRnFSY2cwToSxZ032NTH
cLFGCpbz5KOouZnWvUz6eTeNGlLNkGf4/UphswG0y6mBYB6MxnlQo/7sMzMfD42v4hhCb5UOu1Jq
/n9ykp67lQRSj8HkdRyclmerNmLsmWU48kd4XXsZazO6o6WFsEoWIcERCE6/uWY6rY1hIPOKZASb
1+aaAEwUhCiLZBYo6CO1KcTbqxz7H7E/KBiZTt6gd403kWGBkfvrx+jn34VVnX08hgNiE57J//74
u4wpBJSsLwBf3NDpmVG+m27JLKnuN4vC8rb48dnBIcF/X+Ich3NtOpiqf/yoeOzq1qtDJBU7UuEX
IYVXI/n+EUkxgNFyRG6oU8zNCDBqXFLt2lp3fkT/jW/4S5EZDoYTfUjOjcoDdO9AeeHd3Mw7Ss9P
5PjEymbYCmljiCn+NaRPGw05v43FgwdXIJtb/E6MJ+SQgQP2/bneDW30Pssec1Y2++WadIvaFuWQ
bqHwGF/IzR+KsYpfjToJAMDTzPIQ2WCHV2y1NO5LwkBwI4gZNUy94o2qqvtlSYx2VeHbB3hJJVNB
qfsTBV4xsPtCwVVoFytxq8PFXNn51pH1ABkFqCYnY9fNIc0wmTG2/qDde8YVzpnus7VMhKF2XSiM
euPD8in3IinVPgyncYexBf+F2ZnzixVEV6VdWvMXfnQTlV45coOslzZ7QWMCdETePPUObn3/SDrM
o+kBe0PDTAouE3NHsy8hlLT8FZD3KkVpmjdrcTSyudig0jb3vjGVl8oGyS1lmH3aDerhygurxkWl
chpzHTDo2vuY8TuPYS3dnTixVkbTeN/r0qzpbxbCeV0knWkNuVDjZbFGytutBhcmyf/uzoj86h5j
YXpFtUp0ygGKHEVLvVntadqqR1jHejJu8smuycwJCMqaxN9amE5bYw2o7JaGMecz9Kd3Qd6Jo2Q3
eK81dxR6ibOULXVIY0U0FCRPTeutNSrzMHgAEfLUf3ZowLojONdQISk/zDiAKklv64BcIiidKUji
7mDYkVILbFee0fzi6yxznEtJJ80C7g0ACPV4L1d8WP19nFyG5wVF5vRi6w7CROqX39xQPUQxudCu
lsO078dsZvA/p8xXtWU+lwN4pL0fSKSGuMTTEtu0mRnOuBEBlSNBNH9jjsp+zKEHvIFmvCoTq7u4
adluschWe98DALHhLFVQMxhriBUuTxOrVoOlHKLldSyw8DVCtEdg9S2ZcD9hQh1FtfsIM+sxlH4b
HDm0pFdJbViocHQ+YVwsnRhi65S+UGMC16tInJQVI6DHOhYYU8e06O6gzBn7dByMTYfJ9Bwgnh05
ZjPDrKO3ngYwvO71g29BG2vTYVV11i405mc8AM8xp9QVVxUoj6Dwe/TH7cB7HO8zYAwZwi0DUUxx
ctUBkph7z/mQsUeOl+gXftoGBPZtWTSwz+YwgGaREJENnAE2c8qsa07GetvbgX3fU+B8K+vwrkhb
BrwyAK7ghE+545hXrhc8lFVb3UNHjT4QBrMrhsMngBePiLjBRtFHuqqdL+VI87Vbw92jnbJ/Z7fz
4cGoXI+i/1ojzb3GE3p7zZnpaoTksO777DJ6wS0G9PzaAPn9ElMi74zusE6C6M2cPzB8PenA+wgH
QDkzYu5kBGcWqYDUNpPKtqGA3qxAZeBJHxv7LQi8HrSEvDWXgqIWTTfO5yfLbcHsGNRaq/EMhTbl
bVo8BcK09s6UfAf7CW1GvnlO+dUIoycPJ8hKKfzF0Fxp2g5GIor4z5hZT9/Y313o1HnUkGF2ArIJ
vHyBtFBi2YDagAm2CU4l91gKLa2vzQtpVk2FI/JwQfioNksY5/1IIKGAmBwq8xY+Pb/Q3I+Umgbk
GYDNkXZkzFMquRkgzd9kLRzhLhtSoBeaUrbGcI6gGI2N1ANVoAugOkQuqgKruMlNL165Fd7Q1oKh
NbTWQdBEucot5PBB7dnqzGwQYBARowQURWgSPtmDtHiGdF7cJpNBigB8sJLRpyYsfcXuzYEJVEm7
wZLtfFAGSd42Rln9aFMHmZVI49HnOTvZxYwHKk9wU0T86SOVm6Lsb4EgQhYScnywRd2uzSx/Mqb+
enZrir285ZARYMiQDkC/cr5iN3Gemz6BEYRLcTbLTTpgi05ldt2bGK8SnwEx7YfRiJIm7G5LdXex
ZrLirR1ntDYBXMZt2evmJnXx+QQRKBbbNPhhMvexwvS+yRuGw625E05wn7L/WhrbxlXqDPdJrL8F
alo63aPgJIATbksRfmtkEBG1Z0XMc5cwaY0wlsMGRIJLgnNclt8kQ/4qTPTRay18ZGn+XS9WFD47
IuQ6hdQA+MZWTwUlWz74gxqU807bXvqwoAaeZpSyrS1DZJ9SkP0pMe20nRlukiDZURG3Z9e8LwfC
QNwT6ClLHIfIwLprpugcZbm+qsvpEpr2ASnyIcvLE/7oS95QK0RC/T4KsFqIEASBLPU3lLpgW4Sp
dUWEVTJcmuKtigBMkq7Y+ilcirCNbmZW50td9RfDQRz1BtpumceTNTlbVQWuq7SfioTDhfYYnlfB
HbafYyWc0zySWQgR57uuvyGBf5O45aM/9+w4mZcckqH/XsyIlFieTmEA5bfOKcaQZBOGAJYxbsXv
qvHwQ3kWxu3IykmzyeE6wemPVVxKTDDDSaMPU2oPAUj27pXfYNDJuftpZfOh1y8/eNa+uUEP+na0
94IFB3pEHiY4NocMsYUOcy/Pn7w2+8bJBuNx3QyIKsg2pPYNjDbOTEAgcKcbih6Pbe3NW6vz3ljA
8YFE2AhJNeCKDniJWypmnyKCEwxR42yPKDgydSjTmvFoZtyUjC4IAyewIcMIRGPe+xgZ55aa6WKi
D9CPdz2Nt7jl9iHCtGVjoQDec0mkx5uchrl1XWZfBoHmkcw56h2qMdMADyEL7u4SdMcSgWbY0x/J
PnpNUu1R5RXGqpihDEYbzDjll2DhjiNP30Lk6w5OQD9sbDXVBvrGS0/b8jnNJhdN1L8pIIJsTQYM
aQbyOn2kIOjgD9MGx83WrsxrKinPbhhvDV3zNs5RbwcfKkdFdQG9zsQC0+oj6sNvyqXyfbm2oaKr
1ahzYPu2ezXA+143Wc2/yJhV1TI1ASsuBolZ7csFsTmA/3MgpGscpI7xUEGn2I1Vs1eWePY5tQ1A
DGkju2OnsTM8iMs2uFMmGjQhIR1FxfVsiH1tYCoQHUbTxhFIONOud/UdU+UnI/M/4tzegWXYMjna
knTBdeQ+YP67ncF9Itonb5jJNpU1PBUQCMKON2xTmFubzOyulXWys3R6x/w0xXiE8VJmALUqC+uf
n5OEMjt+Ds8xN0UeNzdxPLBhB9KHuW4dkm44eCN3QZRbe5xa0wrT40NVNdtaCOIMzNNWzsKawSDw
bLQaUP5onFJhXGTg3tgZ4yY1kkYo2nibGkl7VBN8o7yntaVIg2uC5NBZnZkL1Io8ww/svUdMe7Z+
Qn0CrwJnM3rTHfzN61nnp0SN0OPy4ps7OQIvQ0xbH4CQNbvpF6wsdy6i2G03K/pRJBhfg4oQN5sR
gwXQBeLtTyCKzUcAY19VBw8wcql+qS5aiUfHF+u2YUA4Kvt75OqeYygm49513w2P0r5IlQQ83EVa
t+ZzpKEkU9oVscXu35h1f+la7aIguuVW5fpRDSbBO1PuYNmD7Z7H+Kgz6zEJ9EMYCkrt7Ooe/eae
YoXiBptbTS5ofifffKzbkm4o1YWb1HIvIFTYNzS+T+NoeYdFMYWIPlKsqdwrNmn7KcYX5I1wId3Q
gXPhuLfQU0gUFgoKswdWu4q/JnWHx1OEt0WZ/kHqT0ETNdV320zvs8Zk8V/6aQ1VPjcGSN9qKj8K
a7g3Sw+CBZi1J2FS8yUHQo5Ua0xrTNLjsYcF3QKEgDi1AL6CGFRVNWXuSofVF9ze+CLKc8QL7FjN
wic1t5TqOkNEDoaF48x9N1+PUf/W5qkiXTixzrEdmVlCqWyE2LnJTJUf/LD4JkAAHluEa/Te6LZq
/du8iY5Dj1ulJCGyL4uWt87kiq2AVbk266VNQJNTLBIzXhlyrrcxEClIwQmdMnH2XM3YgvXIcsbK
sjIqiCmYLk4pPuYVc4/N3OVPRSY+CSjpOwzz4dnQ1XQs3EruIHxAISpMsU3VEJytvtoZiX8VDhLH
jSXeIBLJtUrF3ssgv+V68Pd5Ku7AjOx0Mz0HfftceOBZhym4cl0qtRfGdEuTTzNaJ9op7wtgDisM
SifYJ1uPGvM1hiwgkSWbnCQLL53nPhbxaIO2rO+wAL5OuXfrddahg9Z8RUdvuxZak+Pqhm0cNE/2
LJ7MqALXp4v7QQeXyiwuWTfhTJ2jN6Ov9lbOc0dd5qlPC+CSjTzWjnecadnUVXkeDbirJScYXtW7
kHDNShTuzu7q/TCOW+YYdEa3C6G3yW/oKpfmWumcjsPa6TFbe1dR5t+bNv2J/f9Qdma7lStnln6V
Rt/TIIMz0FUXe3PPmqeUdEOkMpWcx2BEkHz6/vax0Si7UOgqwDDgk04dSZuM+Ie1vhWibrFNeor7
Zu825g1naJRkNQpIh6aW1As6ZefP1M/Xd7d3NiBrg11Yhz0keofF2tXqY9OzdtoFf12LCi93aYhE
t8w4AlT0DSR/msfnGHwHME7bqprEmntAwtiGU9LpMKuvd35NAf0UFCPX9DLFtTz6lc5vB2lVYP67
4Q8eRw4/pAiUjBAk3TucRACtnGLyLDKmmflsgUWL30xy/DdLNzMqr9zcTW6QTQcHz8Rbn5b9PVoF
G4ypU1j1vvDZs6e9lXJZOzoNTp1b17vJB3UKiyWLhsSWRDH1ynnpIBQjZfWn8CXop/xBMFVOVLbc
ryJ9iaPlEYOL/TVjYE+G6CfnXb8tly93BKwbIvAtBlGeg4yEaTRPZUmAhG1PHzO/IJ4wiVgq7QI6
3lwjD2/I9mOeZUmahTK/Ta3sZfaczdryfc9z/ZTSPNerehBZDBASMBVOQpD6sX8/k7uCz7UrbxF0
VSkwGJl++XlZ3ee475A8VeiM7G26lhFJYd7XMEbhrhEpAeMsiTnbO+Pxl1YSKCye3a0/Xi0JZMGs
bpnt2mDu7rt2vGilf+B4vjpRbfUyhuID2N9bGCIWsmtAY/hjw6+SOHV6jhTSd1aulwKBy6YM8x95
Ba5l44y2PjacJRugeW/EstfPTZ+9i4YXlmejA6jLz+RZnZuE9eRCZikxDKddO8EdXzGAZ9mQu0mu
R5NchVih1CfLHZ4K5d5PawdybRbphfX6V4cx5ZAVy/ycwz7TN2pW5Of4JvsaCGJ5qPtq2M9FVD9l
vWCyW6AUXybrmg9lnhhQJksWnXMTrA+YYzDbjBlwZ3B/W6ckilqVeXljQxJ95gX/KccZGLol71so
3t0mismSLNvZeqURZuKasth5XkjTOXEtjpuRi/Wlb+jx8OWUD2GolnO4xj9Wu7XOkROCLCx/eHwO
5KS0INzCeH2zAvQxK0Wb3EkZ2a91d7WNkxe3M/nUvMYrA4SgaPxnQg75EQKMKhvWfad5GuJkhuf5
0K9x/gsARfDL175+U7XvEhjsvQ3wPS550dT3ZYbGKvLn8hZNq6aUYIu+KRDOlQPakphMcTKj1Xbu
QcNFRhKi5rDEl/MvciVu+VjYoJnxJ2tmvH1+/2iGzvzsc6ZPvDH7BmAlszYvB9BYtrtxIIpct5M6
RR3pxgVZcFiofP3qzktabsc4eBfOJHYDRfSWUsrZe3HjICUQaldhLdqFcbwrGA3hMSEMwW0BCWvC
XPRWsWMnmuM50EW+7YRbnVcbajgvIMplHx9B6FPIjJF8N4v5U7rtfoncdFdTK24R/4hdgZg2IZ0N
q/2iBzi62Yh5JWlEMN5O/crEynW1/er5cIiEwJ29yeLygyHJwkAlsGfoZ75zEcVsH0hVZ35mLYpw
SfWwuFTSNZ7zk67IaZqI1kMxO856r+1eHpfeDxO0nA7GA1Fbp24JyruxCfpzkXkWRiQQQwAeCSaF
DZw9h3hjbokqvrEa0SQBNtyPeiryDxABWN5J78E30of2TwF4cR8zOP6OYuIDJsfFvaWyAlBgXObe
TSlTD69AihWiHKXzq79OmumXyFTuAHAFUAh0Br1Y5MQiI6YlrWyhFqRcRDYJcLlflWaAhNMJXoAE
jhA+dja5TPFGIQzzj8s4MqmwmFrzfhsf5fpUxj9XWy8wMLHfxVTcUdanZycHRY8cfcrJmbKZ7Z4d
xLzeN9ZwzduL4xL1YbO242fJ1zTvbjxyFzjV5GZfsQAvcGOvEzBJg6+MfFTWCm8ASP/aSoCtR67I
67UpSRS0t1wS7CIXqn6MWUj9DgP5SP6JuyLoaIGCrHi2Gy/4AlocPAw0/Nkx/GudMA74zE6Up4tH
QdHKo7KLPnqsNUUefiYduvt0kpU5dlMz/eiCmoeqrQL+wayBm04YB9AXMAgJrfKcixmAU74o14WG
K2ZvPptxqZs7d/Dmh3pR5bh3le0eMQdfqZd+ntJfMXdknj02i/3VDI19JSJH3fckLOndLxpvwa7E
zO6zKvMJhBwyY837ce5wNzOWb5Df5oFt7VheNjF+KNti0qP7uDq7xJaB82OqmoyWSGi3DzDCHhdv
ZiIbDV9NGB6geBAs0j/NpjLvXcn4OXZ+IW1kUCjviVbe61FCD5h6jpvYGY6aEfPjyrg1iWTuXPi0
P3Kq2lyr7wjl8K4KzQo6qEi8iGkkPD/iB1Zmd3RczBt2i6HzmWYTELLLwOXaxOd7jwBKWs3PMTcj
QcCBxdooI0OBLh7gr3aJVszIl4ujo7bMp5NNwR3uA9KgY6xgOhvu+SveMyPz6sWNlf9mO315VP78
FU0eV3eO6WKg2t7RQuUKKIgIzx3f64ZA5IiPmDHlTo5uy7yu0jE+Oc8GDfJoaijzgIzxlBBbHCwH
6ekoR7BHQv2+D4bGvQFp2X5lnsmuMvtCe+eBhC30kPV13brHz1Ma8OcFDT041TEi4GSiL+hCwp6w
OXtKMd2p40PXRYt3UwwQSHcDMUbxNsel3u5cMwThpS0sBPVdK9pmzwMTyb2r9Wxf0C1a/n2qdBiA
aCmscOeBFqP5Xv3qlhAtO7iY3na7Ex9vgcxYC7Em6TzxfYfhgGwMtQpbWNQcmdl3A9GGj1TMc/Yy
1Uvt3lSzzVEQaIv/XjiFInTDSLUTt5doatc2vRk9krj3M+afHH+R19ucLoClN92IpeUGAeXiPlcu
5N8LfA841XZRr/gbGr/qQdP9dUxozFDNpw6CoXjwpFs2t7BayJaygUD25cbtMxSqcUDgzS15FgJx
LvJwBhhjXl+cKcLt6I7DfeaNdFjY/5azD4rtF4hwec8zvGK+I4SEuHiECuYN1jFRUiO0QmwTuTw2
Fm1gXTPeeKhswNToyPC/ruYNAoMTgaeQcTIatpcZdefdmrXFiV3cnzhcf3Cl0mRRgOMfcJd7Du/p
QqrhpdVRfWzyODggV7gqP3CrtBAYD41Ar5uveYcmlfgqBxrcwYL7f8pxRm3G6/J9mdlrbf1Aub9V
RKg9O/P0PYWP7FzHavl7IzHD7CVM65YufxxLUPmEDjBNnpabduxzirqCZ4GonOFShy6DoLwO4rtm
XuajKCJJ0xWXwD78Nt2lXbWUkObhf8CbbeXLda2yV0DIiFyoSGBo3aj9NSDJ3qnRJ3etqr5mgjMe
LScWj1oWpgAcU6EPJvH0tNr2M4xRND8+EdTIM7AogQ0pmHnJdLsMsdzjnxJnWNH2cJ5pyA5C1d91
ZpUJAabDsxgFXQ0DOY+fZFnRWnfjZ8yHBp8CHW2FGTcB+U1iZeu12zr08cXYHWGpu6XoqWYXxlvr
aHvHVbrFuSWb/AGKsnkIrzxG8kKJfl1FsWVTK75qpggszsJJ4G/ylteKRetbXrndIxatd9cw2DEO
GNQGXs5jChh+3lXR8oCPyOZkgDcYQgW6jcYxZFg/RfdVrEzKKI/PycbtwHZSVvo0xlN9iIIq/jJQ
Ow+9Nt2NY1p556a22oRMKOm+IQcF+fW0G/I3xyaZNOzV11iJeoes8HTND7pZ5iEgTsmd7uIpdM/I
i0iq5dP+GRZVkSbOIEhgGtvrjLR0AbOzTSSQ04dXk/ghlCZl5RnxHuAkSbarGp6wijS5n0NYlWZT
ppag7S+Lh5jF3XvuLdO7qYnUdVz7kdQe99Z11gDSEZshCox2PdtsjmPEyGt1ZyhF9tJq9W/PH+Rj
u+bywRrVuXRC5kZOYELMLcgIN/4I5ASlvI/btepW9yMfVpIocZ/u3G5p76SX2ccxRAewwWFCMLBD
JMOhKW0cDQh1Mg6eNf/MiQHCGUnSLgkac8YKtodZ40UKIVc/MyfOsbxaJBGuOTNDJyb/I8obgTK+
922m+ybDW4o/JBEY9Z5du6UdQL15YCEZs9TLU3GAfE/PDlgKD6Np1z0cp+E2s/T4FS6le1dW+lvZ
bQzyc1hP9DSkzHTkoiduY9mntunm01+BpD6xfxenYJaVrrZ/wDFdWFdbtvc4i9B89LIXcZLqYbkV
se0/tZmh8hj7ereubXTHACeCSZoetb8e6d+KvbRVtent+QlNiPVCuuH0OLIVo3wtuj3PP/IIwE37
oS7cHzC0rp1b6runzL/aSea5C59Inm6TiOiNUzxqKOilSo+qDJnQFYR24oTABRicKhICP1DTMdXO
mD0CJBnJO0tlklP209HKsnpWgJLfDTkvd35F5IOGBsocJxD3Yo7fKvjD6GdgihyU7xSJ3aEtQI6X
b2MKfHo7KY4V7HViniv1sPYEgOK6T3n+8/jbNan8DR71uy5bOLqDUj91KcK7ASOd3PQKBWooFf8e
dnosu+FAsxLfRgZKKT1wfV5CuScQniBQx997eHsgIhPOEWQr01L/LMTVv4MZF9fp8iFFWe4Qkrw2
TfXLJwiew6QBcdMD94Hb3fnx4FEuoBdMBQheewigXTuiwT7RXOsbC7A6bOh+y1xlvqnoxuWGyOQn
RuHtZbbrJ03lrCOiGhIgplcMLetIF9ntuYODzKhpoWXOGvBqFzkOxT7WOrug85j4IDgTYxNzATfM
sEjOeV5t0yXEIModcD2860YipcI4nSnvJbTLLxJuo70fOVnCQnBH7eW8Tk51ZNRenrHcfvYSjG/E
7+bb6riPChemxTZwCaaIeuNs+sIgGWwkMRWbAl7b2Vqb+EcKAZyBZUhc9RYwMGelJh4liVIaA2W4
yTYD6bCXGgR50mljvcyyn85CmeUC6IArLVfVMWaaxhB+lvdyiBgohfUIvqrJLxB62m2OUPMuqknn
9hg7L6BDDswUaUJou7Zt5KL8i+FYl0PTvxBbhVyJQ3XX1o2/77gF994qyt1iNWHSM3u5zZyAWbAN
2aAtHDAUMowvxPtwCxKe+ERk5XJDKOPw6qc0sQ2TSigO1mlZrHO3KFskOKUITRLW1p7Gz0L5zYNS
fnwBq0HEheM7x2G05GsaYd8ZBxuTTDYMvxkeX5NqhuziOEDsUtJQ0CuXNk67yEp3nGdsHViTsfTJ
2q1PZvixXxARxtG1ZuwA68+zSxpS3cZ7ISyMKLCKpgcVtNZdVLC2yGj8X3qrhxaP4pSoZWZhGETm
dauXunuyRf8zcmV7QwSi1e0lmdbHsO8CMpYX3IrzMn3FE1v+GlH1huaO47kRF+KM1HgL2W1+yqCv
4bdpMqgDmlHv2dKMGq8lIxugTu/SwamS1A7nwxUocg5NDcoq5SdoRwRYpWGyuYcAJ8/BPMeQtJYl
OndQyK5L7u5z4aQBElW18TNo9Zps9J6c1zyUkkBHZXXHZXY4A4p62i3I1Y5NuEw7tAm8bYU/jj/S
kRKT2UdEmrS2NSlJTO7syzxa3jljpiK25GWGrx7Isz95tADwHanJ9JJ79mvvB/LReJ712hZK3I5t
OJ5B2v8oh6i5nWmxHt3SH89Nip3KapYrBjRr3FMQDmpkjC7WZmtYjiVuq+ns7Xm5ZbRf74gCT+EU
M8bvCKtrOeXJA3SYX2cjaEGL/KVtEIB32nZ+3/5aiBhRu1is6Ws+TNUft0oxThqLuyCK2DRMhG6j
iIp1ySNfgEPY9B0OddEvcL5QxYkoKbrBpwZ25GWShMNxoFGz1QQjsy0tR4PkN3T2GPdC5gkrQs6A
CXO1qO6B6OM8emkMp1+woIzbpnD87gcGeiUCGmd03jw0FRRPZZCdo7ZNt3TkgXsULYMGu2+g7s95
x8rDm8FJbXLdE1nveCr7tvGPsRcNkWn1eXUWbut8udIM5ynGNIbjDJxG6q43PSFrBBLr9rYzWNrF
un7lcxuxkWf3XfmcY6YobqoqnO/c2a72YW+ZntXgtUv2ut9eZE6T3acbfG+3eP4/Ch5ypolzQRhf
l2PJLXxMcbMHsyvt+6aBuCHbex/FVAbddeTUo9o+OgTzbApRMFkCIwlWW6TdwcmaawD40nT8TIEV
IkGKvI0Owl+M8fBnDu1B+iQLkbYgb+tSk7JZk9tFZ8C40MV5DaST53/0432+jM1J0DRs3Tn6daVP
JwYxJX5OZ/pRWk52irs0k0k9DeORcRTQwRQhBM0ufuFhzh74faMjQo93qa5Ml7A1nd6vGHH2Vb4w
PF75kKx86pOVLYYFtGBtXnRH75kEeNEc/rC9XT1nfYjiHkPgQMLpeuZcZUcbsj2mgmLoxX7UYxmE
ew1e324mqeEks5YanT+zd5JDmgVyM9hMzJCo0JBkRx24Lsgv2+hdhrBkz/iPvNfWeE8kiVZ7fAbs
h0IPEdbsf2rX9y0u/+vTJ/zwSIc1vYNMM0fH7WsKhwigTiut/t1VPgtVfMnh++hbaAXDcWlup9Qv
L8ae+T4o+ohe5NFvM2XrxNLyMXcZacoaHOmG+Iv1hLuy+f+KLpFU/gdJMJJLVDqBbePViuh9o3+R
f5MYNXl6xPv6l5x+jUYywkwTBGTdcMgxjKFE4My6dp0TObOLiaafLOtDFsGThLMIqMf3jiZNa57Y
uUXgymk4P8RsJKnGyhlO3zq5SiR9PeXWdzMtLGcqhVHx7/rh/5Gx76Vr+M+/evXwHP1CQgFEP5/+
/b+HPjt8d3c/m2/5r1/q+t38v68FZO0f313yc/r5T/9jhyxhWh7V97g8fUt6nX//P393Pl3/n//d
P/xf3399lZel//63//2rU+10/WqIdNp/gm076N7/a9/fc/+z+M///3/Qzv7mIsJF+B8hCcK/d7XN
/J12ZjnR33AFxGDL8Atd3X34Wv7h+4OEFtJEOTbkbgdhnccf/cP3J8K/obm3GUNecdroR/9HZG6Q
a/+sPcYZ4CIJpgMOHRC4GEyuYvv/gDtjNymLqtZ/qKwj/ZiHHkxRGZvJTuYplrCqmhVpBNGTEHcs
zt608NcD5bH3ncbgGz7IzVJQM8YGJzwylKX6kYWo5BLJXOm622XI5mjXVT9V7MXobwaHxQjDDfRu
fh9e0YK1r4K9U6xifGbNFm9Kr3a5ZcIMwdxMqat3itggeVixlcPcWAegIyIgzHbbgjxotnFthT4Z
DQ3e3WaNyBZ3+uHBovhHCSesxUnsgcRflpIlceVrmSr2b2z0XnMy60iZb4p0PDD0af9AVMXIvWHt
MNwVbF4hUlSBg15/Yf6VE1i0DQy5b6QeXfMByLbtgQJh51C7QoaiTnqgBmLHF7nBj+yJXc0J/GS4
8kiZmvvlg3wGBq2z1Mp6xgbcVfvS13FwhhFjFmSjZfFSOEG/ywIYZoe8zWBRAG7k9zhadFGJnIA0
fvK38TQwP9DmJY+7wHqEU9WjbkmZkmwJE7CfSu4I/1aThrXs3UmaKsH2wMpmkOnwMV2vGAbbkkCf
fNHj76FhXPyct3BHwSj6/Xqk+0UgWJrZfBByVNd7iiByQkAA5OuDcp2h2kcMcWCoDGyRSAeDUrf1
Jic/+0Zj+VZtGN5ltju4T+E6aOLxyoKfYipF/8F8OccIZ1LxaBzWztuOQ+XcT4zOEb3ofCaidmGW
NWR6Hu6mnCHbJjXSWxKkmUOzc310H5RIQdehEmnWcygGwFyNXUfvSuKwTLT2yM2GJ8wmsQ3TcFN7
feXt/JQ5yQnX30xEYYl48sMUTfmnIxuRyJ7Wy5zfnc96Dhc+sDu0NkTLAyb1fjoDxPcztl6DuV1O
RJlNRP4trNdUOSQj71TOEgGPB7VhZb5EVypAMcJG2Srr1V6Tokr7aesz9BH3KzbA4JxB8Uj3XgFn
3eE4bzO5GwprbNSGIHiei0gDlMICPkii4T0u4z0BR/MDQwLbAQlqtPVce1PknSLL4WWbnGilbGka
vqjCsgondpxnyFY26xcWBtdXcZpgubO5KTVfoiddcv6cO7CvxxznHoFs3ZUvnqECJ6Dqt1dhIkfU
GauZBgnxStfhq/DzOH6jdgvYYBfBzL+YWLr+I5LVJO7rigTp/d8f11Uwzn9XDkCJpLEQRm///tCN
Jm/QkvXU3ImQK1q8vDIub0dQV8BGJFtxL9N+4tH68NDrzH8XI4p98nxNKTbZErqo1Er5yO/ELTZF
vngf1pRWMHfC6T5wDBVZzarqa7YMgNE27X6XVW0fBYmFl5wGcqfJD2ITSQIHNTaxS1kkrh1z+ydT
M7nPrQhIlEbhfBfW1zrUq+wi35fdqBayrFHIs1m95kKWqf1j1ugJYd/j31+h48x9FN5dq6fXmORd
aH9Z1n1S0MSXeilIyFyQBJot6bdiS5RWk1AR1G922sfQF01366tlgXeBdP/BNVMPVqSM3GPGyhXR
yhLmr8A2nqOc2p1PqriCG209TY+RMAqXNF8hACMZ0rn0vkR6qVpVoOfwARmJrkaHQEZpQWhWnAEx
WnyAs9Rxy1OFmSqHTaP9h4Aa68aJej4D11IvRMUMCJakzwRkLrfRGOGV6CcscxlEs6eFAp2IwDZC
3dCq4SYzLLJhzC8cx9NrFU7l3SLg/ZQGdZfTkce2ItMqUZjQ3p9006U/6Mae1Tpmp4nO6Iafvk6Q
56sPxuXQjmmHTlWMKKgnYuBKT2ciPfUuGsuibM+rxwuN8G8yG4s4oW3XU6JuEdLz5paOHsxurSCD
AYXN/6huaZ45sRvoZmlMSGvZy+Fgx1nFPwib/N5Anamg0g0jYijJsqv2AiTtOXeCuI4JypuVDMF8
G+VS/YryuqCxveLXEtxa6c8O4dMRlbH4VM2IeJW15vBVFOC0dilOjeeBbcvBLrLBorsSMRg4ss0B
93gliLAsYANQ12gfJSRRThJ105gq3LYML89Y34Zj3Ybrp15aMs/hQDf7Ie8D/Ad22X1xNaJuA+xc
HIk+nY5N148JbZwDcjxqPebiHqoyrHGl1W204hMj7qfSv61u9r6DXP9J7XW8xejJhIdS5HVh8fKB
0jz8tKIZCrwn+6+pNaiDy+u4ZrTTqEGmqh1ivqTPv6qKw0tZ9mV8sWs9PJFckCaAmOciYTbRfy/2
JP9EpRweOOGHAeGa8O9wSE6/HGcKnxXLPRYhjsUWKl3DG9V6a5+MJFpvwWZFj2gtwp/NuAyPWBeK
Jw7MZkfA4/qjcq621AgyW0fg0i1Icvh99ur8gPdZ7YWU0yNO6XjboxHatDYMMVbjGXq1tGg5P8J4
lHcN0XgvK9pyes0q4mCg1O4BrdBtxB8dFVnGkgHvCkmkDgW2U4zRuMHMt9zmXRp8VNXKyy4wQGxW
F78K+jVHjNs4U/UfLG2YfErTy7cI0g26/AgvIs6OlbGMSFda3mISe8zLSCTE5HEZl4aHCKhT64Z7
U5TzvOc2qH5UwaSD/VSt+uL5xDolPTqAg5yg9W/hMZKU3A1sHB+XLpLHaWqA6ZVZd14Z0BKU4Lps
02snQMWYOyHr5ZUxdANR0VXIjWc+g+hVE41IY0Tqj02sQdhxzGWlH72LgW96O9t+6SeNj67ymAov
qxNLanQlFEFV0nm8XAnjqT5mQdda3yJUub1Hp8b+IKsXrBG+JYZEx/O0N3OarYh+dBFz3fWc3WAI
UVjYSlyJfDJWN73fqQKE3ChVIgcBY82EDNyYAtL67iLuTeJYA6d2PjsCBj6VC4jnAdYie+3F83rI
XpRC3AE2G9zW6CEnQFD36gG16FzcsLpxmHanILfOGYjGmU+CKJWbuIzlO8Au0pAdg5DAw5PEvI2q
o9xYTL45h8e+/62AvNcHAIHs10jvVCTVzi7XB3GxLpFgTOEOJcnIpFnEYb/Va4ToAXtxYG2ka1O1
emkZOI+EKbJgKpjKPvigaIdNlTv9QblVfGmYREc7QYEnE9Ua+7gAPI45TIrgsqSsGrYFTfyR2PTy
SShsi4nXe/4fiqO7oCmdgd+hGEJwdnJG+hKsTH/iniQIHsnCavZWOtMFs+W8NDLqvYOtUlVtawgI
3qVrSErfWXZ0dUEgyCuwd8TDB+zaNGKgY4a7ijvURzRDPmeaN4S8KjvO2aLaFB2zxg+ZMAKym01r
eQv0jGrhZa/pe1C+YrjFkNXkP8c2m+B+r1zLK/Flt6Ojgu/MYbqOvJW0Qp9qC5NIYN1VddN/xk6G
MbHMa/4+uRgBs0OvR01fTBquILpKhReRllSwDCkC1O4SwT+GiU4R/KALZIY+RCWGCQTlDQfB8AR2
6+pbKLFKNHur8i3nTOMzBdsep+0bkzKMWVncRu+mGTMoQN5VxJwX0dvgkrHGN83Zs52CmKQwnbtn
vA0RQ/8GmRGDxJZvM3c7AeSrbG/AmvH7X9zJJ9GShchNoP0YY5ytvFd3qroPr+71oZri8tODn87L
gHzzt5ic4TEa2KDyE+epd1LsyE+tYAKGNN5uie9Tyv5MSTKXG/NXE5DXzixu4AK9lZkbpfhb1mHd
69V0EODQF+Jos7wcO0yaYjIyTvqHlVtxsQt7PnH/RyfHJf8hlm1XbgeLlXXS5O7qJooBGwG+Mb7E
fBXu+iN3xvVNEYzp7ZxArc8hCGG5y+PGvdRsbH4LN+0mphNz9EDuBwqNtvacrX09LHyHPd2287Q8
jiIbnym/r8sURmPRYopjn14bwpzguw2/+OoWVkx3krk1Ep4R5id0gr/9AF2gjezuxEtn2FREGWPC
kaDZjT9hj8TpAH4i6vNHr/DL79FrvD9K+9ZTExese2dCATK4NjvsqG4iQqsBX9denTj4BMIH4F7m
m9AM9uU9Lcv7xEKy33asItyEMVM9HIZxCT/wTRJHHUgbuOu1/yLxjjzqoENefK9FjDs076b9dQHh
beK6Gzf1rInDdQmxPmrhtWfEDvOBy9KA9XQuUR2G0xbrOmsglGAPNpXHoYzHHwXG61cHfuxFjCg6
sRuLI4xrNu3rcu8B8n73e9PD1xpMjjRfru6O4mQ8BItoH4Tlohrkaa+yAyIhdZoRszFIdPTrjBD3
EGYU8IPt7rvG1/dyEriGUunGN2sd/iY4lRCPKs1tXlGiHC5RW5THiXVVsE0zhVQ/LkR0LrpZnLh9
vnOTZb8Da9DHJXfcXcSh2iZxZwU3domeNcElX3TbyS9jtGSMpp44JevbJlJAJPuCdWeNddTjro+v
Zl7M/nvmlcF7V8Q4xWRWIglxKG3hYSBchW8yMC19aIq/GJZG35q1/vYn/pZGi3kaA7e+eKUljmh0
twUXmrcbHKv5jsoeCnQoBzJrZLBS4XWjvy/RNwEdhfB753WSLXOaVoewdxDxW0S27GSMpc1SYY6B
EMkLbkjAyyDfYtQM7Kaor1OJI7hk+Xm2pxQTkmwhpPXzmfJiArkWjDc1Mh68pJF3LxpZv+km19jg
ohEAm89F/8OU84ItI0Vt6AhokQjAC7N3a/aagufzlPao1o5za+Ivjxk+Bisb+1vv4ujpEapMF8fU
xABB/GZpN4lS/6kRnd2FDlUN52SMhgO5T3UwVrB8hcar72Xf9+rsB75+kKHFSwQcguPeIqfl9zWL
jYK5mpD0NJMLHYCeEGu/0x6IvZi/0orUXNS5KEI31pJ1uLUtGhQe45WafGTXvjEzWTFe1FjoxF1Q
RrntA1Xts85wI9oYYFhaeDupPL0fUvHhDRh82rIrtg3Jh3v4t2Wwny3r057t8IBIq0VAW86XHHXz
aab/2FQTscDUKNytgA6Js6mc9DQsOb2BM7XLcQxd53WewusCxAr8ahdMfM9z4Dg/+qhl4zPN8cw4
Kq4eMG8Mn6COCaYvKtm94HR9GZG63ddzEI4nZui8OCGhceXL2OoGk0asbHJngtI8YD+30vvFJwpV
s/d+I6l33EWBbQ6kRlXrfs4MnE7KgSUZ5rJ+oh68qrZcJvSh449fFWjrn4pFAhOzQf+azVSNCdYU
RCdgSXRTo38knAlzO+P+86yhY8pGW3dcgHAQ8X8+sHoctmOqGYoHqxG3gta/w5AwpifkZebU0SQ9
Nlrvw5CU+SREVP61FlO/bLl6oVnnzaXCwb1xxjQ/Ol7DQaHW/Bh2zFAwxk1M4wMVfY/GhsWHkivy
kylcFDVAgKfygIRrfQxXrd4Hf8Ger4ScHpYR31OXT59cx80zrglMCFVTPzRLflL8tAdlESQH/LNS
354JjH9eIcXbZP5G0uyGZrY+19Ef3qMGEmcpml3H8HM7s1t/J0HIfkKZxCJmrQQDNLv4iCvZH1H/
MC8MrWes/jPhzGgdj9TM8cIYw6Lapk8mFMEEzY1Wa4VirWoP7pgGn1ZT4AQDanNb8ilN2AbKhMRz
TRgQOqYTs54pMVIsJ5V7JAIgSj9R8/i8Cu6TEyp1ZuiXbfEDjXu8VN5t6iGW6orQyndinQgiiaUL
yJdYmoUSwFfFnT3GzkeqqOyM7MZ0pyoIfHGnZ2ZzffsZ5uj7hnr5wyKWXFJRF2+idhWFFYqbKfbL
M+E2422VrcGdCPFwkloP27b9jQrTfvGl5A0CytTe14jNPDPLtwm3XnFDQtX0Jj3fOg9tNH1EGAQK
WoOqEw8ldcT82fpRxhA2JIsWR50qVUI/RNRAZIqMkKm+wUW7Z9TXDg/F2jBMDWtuHuLKB/kSQtvW
G3ekfdks10lQ+n+ZO7PuuI1lS/8i3AUkMhPAa00kRVISSUn28QuW5GNjnmf8+vtlFbqPWOpLtl96
tV9ocSgkgBwiduzYWyZ2cxO7I8Blg7Y9srF9ZVvYiFv2V7oJBvyTY7o5oniU9xZiniDESaw/L3Iq
vnDituNJlwmxVDVhVmO6zIAHRpKR4uDUEMHv+74K40MVE1TtYvxvk6OaHbx5iUyC9ND0LdvMLD2S
Lt6pD/gUF9n4TkHn/4SYK1R8CCjRY8Ih8zViDnEkRPc1+MtHWozWsMGGubzKONsvVdTTszqE1UGE
7fLRw+3q958qCzS7s3GWP+vVGTmk/9SSDFpPTVq46BE52vaQZnl9bV+PHU1A63e/6srHJHCHm2hx
ULgHdD0kTjPc0p0yPFt42hT7dLDs09uXd365vvbADEzqIZEd9+yrasHkD20UN6h3q3xEY6WMrGm9
RXlbu7RzFtATowzEMpgWqOneaKHcPesRXXJ6Ik2OPSB6ukvhBA48IRMSSxSBOwRHE+yJEkX1YV+x
iWFnZHtFfQiKKfaf/+kt+B6HLkJ0SPT4Usur1xd7KrZmDRi+2k4cHwvME8BAgyRZ/gxhQ49faqgY
WDnZAbNoxgX+R4pCVXdqPQDa44TXe7onbYH0jur8nN2Fg7VgeF1FML2w2IP/D020QUpmRXsP7g/k
qod3buG1uBOzgNAJQRGqSoHii7x6CxZ9/ODxkqYCJ8wQIGljoHzsmgS6OiMA47HPHCcn2st4R3Hp
83Bp1jKPHl79Nwlfr7hZW2seD875LViNpfN31AWvlJDOg/QdiGYEbiwTxvl6qrou54UXNvlOo7w6
3oSupat7GgQYF7HHU48V2V9B1lNuSrOVh3yeFUEVME/wEhD6iD5BAmLltTFCEotag3fW8Vn77+fF
5DsIV7mK5SRQ3RT2lexOnaoVMixCJEKiFH/rZvhy/IF5Xz0erYUV/r1oeGqHyYpl9gg1HaYf+2ac
fowWXcX38CAjdZvnNb40rYgTVPJLkrPDpDq5wk40tgKpKQsBCcRqP/WL+KZUiBI54iW6Bg7DBevU
EEDPh4IuegPpNP6N5Vfo5bZMpL9JndJnxHoBXZOG4sl+Rgjmex1P/vQ0dbH+Esw0c+zcvq+r9+aY
WQavH47hjQkfghfaTIF/JRRE4QLLrwa3137Ig/H5sql2okNZxqnBID9yLtDAqhPqMQevahd9h3by
mn80xh60uTZL74B+zBnhYd6UrCXaJFlGIe7xy32RNC5Ucaz8tP/49uoQZg98PXKJC68vUckI+D91
tcBXaisFzb6wExhJ/NFKfLKzoU9WY0U4V9WxVJV0Hzv0taMj8tViuV8DbDw+KBtD8ntJ3knHXtMl
N0FJiXZfOpDQbzkHsvTexnhSnuAhw0mgsiu6Q5NhXrjzi4g/FbNfJQR5pY2TuN8Oqf+91kW23gEc
pb9To7CXL2/f7Ov9GEkrLQBUNRwDhVofvsCvFxlCJQu9KVgdFXRPmyQgwq90zu8w0ak/0CgJpGFX
KCn0kg6pxQpgsb09APF6L2IEPGQEjJQNOQXls2tz5zWe1ULrOZB4TLsfXg6OJA5efWCRS1WKx+zJ
uyCEap5YVY/0RdyandWJxJ8qhsyENrRK5EGAL4foLQC3nuhxH/4oU85xEugwvLPGKWyOCrfcGzVk
eX1oyNexcFUrLUc7uhOto5JgrTfv3Nz146XC7qKX5ThKux6Cc+L141WxjuxQ92jcjA0SUDQ87yGY
M3pAjuCRRHhAN8yBPx3Sjfm9tksQUc9rsWKwfR95gikoYb1Vtg4+wa91D+OSpi9invuFspijXoKB
5ng9lCwbuLWYOFGAKtuDbU/OI5xJhKdXlOn3NHKn2aFG/oBWJFbdEZGF9hkKLf4Gb9/xlfMzerCk
0zYboofGD/pg11JkuVV5uaryf2ONSGnQpXBDGlQhAbMfYSWUex/0bDwxx6pH+tsRXqczwsYJuSUz
6xs3nt+RRrviJ5gB+QL9AlfAUNDC9a4ingILW+IgIyE1cZzfVUNtvaQpzp8Idzlhc5hdvXwdm5FO
S7RNwuQ4KfjXD0FQJgmAWU8z0EStHZptpIK/yxh7qmNa2Pqj52aucxrqrPi7TRTVVlU3xeMwlk3+
Yk/+TIpoarRsNPW/RN2pL2qg5LDDYRwA8vxda0TJ/STskbabJRqT8YAhbJafMEVjilQ9Paz22JGB
qq7KXLotCuLdpXCw7pqoxEc02bpJcgO1Cel0zE0BHHPyipiPnOSyL9hF+t+DEomMHbbGQNECYfbo
tvTo0EJn0jn5MBfIhVU4hEd6fUyuk4XVfHTTHH2M0itQAYCGZ9gClsgeFrhbXzsMLvA/r0jfdlna
evCJC6ys7Fo7+1I4Oa0sfUEErvKcHsSapwubzBmomJ1n2v8zMtH/hzwhl+3jf6YJ7b+X3//9/Wde
kfn9C03IUsK4Ivq2jzhyYDaan3hChv2zEYN897+MVKovCaqMaKpmQ/pfguDOf2mPz7CVJi8hovkn
euCaS/x0hkqPEBe+koN0J9s6G9jVxldA9apLiesWFlYAULRVdSMFTVugSF7uUcjFqgx8jF35hzWr
FU2DJBZ5OZ8yEKbk25joqRLMzMRv+kNPO25ZHIZehDQpR82Mw8HdCKUVhL91V1Xggt0PcHH3VOLc
SNxyZoK230hNSQNGX15Mbk03NwLdnB7RgCfVMY2hagfUQZVgXKQh0H1uAA1N4yxgIR51yP+HdYaQ
pjnDnnBqjNhPM6BQ799whp3qq3RCMzpEL80H6hZujrid4wgABoi2p0tvr1QR9eLW6nA2erHcDILx
AbUryAz3q0vd27vJQotC2IlImOX9CHKc1v9Grs0ZptPaTxghHVI5ICm4b0J/5PMbCnv0qPqINvEQ
sh7scHxAUirlao2SyGPcNLVjM4S2gYFqIeOWOBaOP4Ntxp8MQ8Jtx6lQzY+fZuPnS4D0P6eW5pWb
DVYS6SFCL13v6pW3WU+/MeX6byu9bJF3R3gYrtMHKvijVugXVroH3IhWnJXYhaEEry/Ie0x9Cl4Y
Kp3dvj2c11k2wyFjgP4jXPTotSJfe330kgz2Ipjn8GtnB5qpMaeIglJv1BPUfLR0ZvOoRvgkwP5Y
btd6fAB+LLGbe3schuv3eikolqV2yBSRc6UN2wz0J4IcXdxJOtSd9xUL9EoVH2lcLcf0Bq+kRMun
gBcS0sQyMB+xXRDZ2oD9E9M7TK2EYHFaTug7mi/jtAQgJ8VQq975hHfN4lqf8KgY/R+VS9Uhw38v
dLNHv8gc/fT2XbyOiXmaeFTCNmQ5o7xBKHOV6ignkE2v6uXrTLd2jN7cuLo8RjlMVQAIjTiTO34I
rLKr5vcl9k06+p+AnIt7EC+IKZhajqBecRWkInwuh3h1o6+60MMSfhnGIvOaU99pE2SHbm4u7iWj
WQOywuwXn3oKzbha0HPale7HWqyY0VM2pzUC65kRyQJ0FVBJMvMisuK2P7SUuNPgUzUUQqgbQiqz
nUxjXPGZum0WT5Asrx7CmngcjsG/wiJL5/q5LoOUVSzBvlFSCfCFkgEQPPMaLac6DZHiwb9YmYXb
dTnDXODi8MmBWw/sO7DnBkZETdWsSitJzJ4UAi/w8iGDSn6zBeGDwk0QE9PZVzeDWdswhhd+5l8+
Baa0+WjY7wn3NcvObCwz4id8E/58ZG4PyWB+liYB636uOsOtlpXjyPjPEMNLumNgWtNDg5tUaTc/
2ESxhDyVUKwYHqoGsagPYS60A46GptZS7lqc2FDIJEb36uRuQbJLe08p9QJeSVmjZhY+1dlQaus7
pEbz2HMvanh5MyawIH2jgx15dHRxRhDqNzvzcV17yFNRZdltGkKBmxHixDLBbLCgU/zqVOdm1L4M
a+4rSCM4bHLsza5Gk5AZZ2Mlk/VS1h1z9VApL4rTPTq/beGgyTDZHdUwpO6V4XSE9Ogf625ymx86
BetvTttHRYY1rD+py44691E1P9P3bhBmoKkxulEoUfbiy1A15uUS+Dlp/ls/Tj7+4TSZO2n4IYtL
c8NTPwR6wOJlwQOYCpGA2PoOnnaWN3+9NIjTyFJJ5KRicVwtjViHdreuPspCSCBAlQ3XNYCTuu15
VtPOPDI9ZiuTBs8Yhy9VCaMoOm6/QgDZQeZy06KHByogwwe4IomWt9ijKjO9jPSXFnAK8jZjVgWx
MKuspvtH3yjYIh0yiJmLKeNL6symlZ5G/a6u1EuPTk6/PtszCpPP04xShH5o8IuzAYUVIkfecO9e
DlAK1HSGg9hFXODyD/o8zfyuLrPdGYEDnY+pT2s+CQPVE5huKilG5kELF62zPuOqYUJQiPwjklC/
bacdxe2FO0ZxNR2QtsPyiWY7q6ZBLqZVEQUhyCReElHYiWQa2fapTONBeA94Krbdn+TomKDeOmj1
cMbScUrqcLDoluj0B5XJKAyOqMus5XxTKKd09YlqklnUClFETG/f3oCvhJdpMtNgTVSYyShdDF2u
hZfB0V32JJW9QM6QlX0qwnHJkj3UTLuDZaY884hCKYsUJdE5yJt05ztp7Kh7d3EnduW1Qohf/sPT
DSA34FBDDtwWeEj8EuitSS1UsiTtV9ULJEmOtP+YL3nXhGS4fU2K88zm61fs171N7f7PAHO4ermZ
hT/F1p9wvGza6wOMp119IyDPoGGKRMjI6VLMZU/fSYPrmPQeLR9t2bs2SulcfMcC4+qIBqECeQAO
dxEn8ei0uFpFs5qsoRaNeHGWtomsfTLOawRLLyO2bdITqoeqce+ENfVTfdMumH+LL2+/3qtohRGw
jh3UWlzbNov5OkhoW4de5mZ6Ad/PPPWbaThRy8kKHLp+TNUoQ30v1m3PuyZ3NG/X8woX4+V/Og4k
8ZVmAFJJ+cuTyBohC9009ctlbxQm88xQuocjnZ760J55LVMuYCA90IOjCEf6uDBx79vDuAo3yGKQ
QMTRwQBDSuJD8DpmwvC5b2PtdryQzqoAoTmqLRfSGS0Ywv9b06/YZfcpfWJe9A7898ub4MJEOp6B
/8xTuIob18XIRGQ0rMVQp+ryM5uFx3EyGsHuHr+y8+bjlkO7VHcucinLtzB0VF698wQInV9HPb5D
jUaxqoAwBJHs9TOg370CaA/qF6pVsHY/upcFFqclb+827/Fnc26wV2xZblsQUxQLzLUHGIbphAwJ
8JabnhxMltmyM/wSs8cEsLH5EffKHAiyVud7unywSyAZd9R/F0Do/QQu1/q7uKmtfv6SWFY1pJ/6
sOgr64j7gQ7EHRw1mUEzobzNRjyFUjc/sAQ2gUPrLZVFtyKcv6R9jgLfzOLaBtFcPpAhIWKzo1WD
oPOUxrZgKEhImNAHafmCL5aeUNffbdt/OjL7fnTtaoIcWkuatHsY0c5NwpvMsc2h4YgkcjEdZROl
701g8Vp9Lee15YxxylVyxl9OwMpul96rd6rJen6W0bPLYCUalP10v64mTTzZtOWFzm8WvWDZRwjg
vTM/hoZ42+77NOIeT8rFTXd8QOjUkB/6BZZucgr9MITMOSH0MzYHGofnFH5BPtDhuF9hpdVfeS4V
J+2amJd9Ip/MGALddDFDqC4xy9QWAmA4WXsPShsbfsLPVtGz491MlTTnVQ0TgqEkwyoZWO4rqON3
2m9jPkzNS8yviEuqarG6+M3tDxyWNROl5MwlmSRmMw84dJeIjyb6T4gRi9ghpBp72bpYgqejnGkK
hppGsFBOhAvEovUc8EVcZlRXahNo9bPOOU8BYU2s4aiQLfRIQGDOaiyuLS4n51i07WlFcSaMEQAs
l0jhdVpIGod+nz2RLdH9MFQJvAGRpxR9jslQEY/YFK7X7NSh3jX93YTeOXp3evQ/kfWjo2DCtDoL
bXcflWNPMmVFJXNcu0nqd9iAnpcG7CNkgW77NXNrCJbwD0ffesCCsk2wGYi6paGXIMHyNP67IB/A
B0AEOId0TzLv19n70AY4oTYIc2O+Hd0WfplXXb8LxoS945sloTA2H6yUY8nZ5aWdEmTT5+PaA50e
mJXe6wp/7/pjESLHtLywYhD7bA641oRBfGPnGk3JfSFksyYHKySVLe7o1zbryfb6nucJoR+qFR71
bsV9Eqa5Ao2ixM24kEcTNi9gy2629+2g3EF4VF7CKak88ynbqWwNltm5A2/Bvfr2EkK/vXH/snvi
SCJsGk1tQhVFkfT1xt3kjTOhJBc/X84PEANCOzqVi/lJTXRq4ySu6dKHYoANE3lk5VGd//H2GH45
POht49gIiEzoq3F9M8afEu4mwXh1xOPlyQZrn59iChjZ44KMEtp2pUuuQy9MnHOsvX1Z+doag1OD
qxGn2fTkeYFS1/fu16sN+j1FL54brOvyA1tL+EoH+qTGpv9a+LSpIegKepXB5K8Gh8MljeKAN5in
Ec/rNNI8RWbVizFNu32xFt0k72RkRR6GwZq9/DuJpdkL1mSiYvcpGGXLe3Tt2gnYuEGhiaRcNHF8
cPYVvRDxpMXqozBGsdccXpm1gLrgfWXqaO0gTFA9kXrT1XOJHyPapwgqt2F1C0bN6UmmMDChKltY
fbQv/mIJxPDnZmiqHN/bDgIMqthBJ51yFxLRpx79LP7qSPJZ3EXDd87nq4IRj5l36uBdSDgcGLmU
KyiCPr1JofTYPkPbRK7gxoGlGaQgS6LGQmuS8xR3j04Td4GNyEfceHh6emgwqfsgC+kS+xrAuhmi
W0iQLKojNVrPr09ONJEf3NJh4PKkaOByeA4cHmGPwrCToyweLarlBTapHafTjaglmrKnKEYahyyT
jJqCOc3LUY2inxu6MNnfmV6m3v1TqsfCAqgChqGmAgIjr+MBRzfTRGPf8ByUq3ba7+mM28j0ZwLf
nWXlVg4Xpa4w4Wh+UyaLMO+xkqvTHhK2NRx/50jyPcAyAwg4dsd6oKJg8wtVPU8etOwlRAsAqAFf
MrTdLh+MeFeath/6wZlR8Qgs5MyCnc5strF7D5ZJkRzjPiJMvNNhsDBdCigmPOy+tMyh77g0f8m/
UKHTM+ozKwzQL1FdQxY8dAlI1vRhrif0xo9ItrYSLY6Jwx6j5VhAyyl2TWhjzvM01y746C1ASjBa
JxrRRzSWG1j/2FThw05gkZXU+Bfzlus+XM/33ieOfWKLLGjZeftdXOcL5Nma6JS5SHGJMv1VjJhi
GByEMIaeXJmMY/07wEk2P0H4jdjSTGjIIRmno+JpzEjCMJq3r3+9wwE40w4Mogh1jv3mOl+pGo60
JSv8JxZbvn5Dc9NsqYhre0wBEecjVyRPYuv9x9elTuwEgUfRVmG7+XpnhTisE7iI8smW2Cx8k3Vn
4PJJoDjdHy7leap/KD2887ydKwTQF6aagJWclnRAg6Zebel5nJRzO63r04g7GyUr0SNzh27WJSvg
HIhF9aFCNxAl6AXQo1afm5zUONm12MfgGVw1Ek7xXRXPjbPsREe4+TtIjj8hvfv2M7rirZC1UHKk
ZkATrDa10Ov9KZjtYkikGz/NoT+QjPtZbCYC5eXO/4NQK0W7Q6RF2H5Nxw5obE+b7pz+SZo9kFJs
GV9YTwHuFDT6IDt0cN3aaqZDW3vmQb893tclajNc0k1TffckVp4A5q/fKfK6qT+XhfoME3NmI9FJ
bGbRLN2Ff9Xn8zmZULo4KEGzzXJj08XPbMug7JP+vT2YXya2EBp/SJJx8593XUMw0ViPT+H4BH00
YS3R8GBiWJeWRK7V+RDZn7pyStZvb1/3ipdmnoKEmMai8hRL6xd0JUBfcG1byU7jNVZ/V7ajQbnL
cm4g54heGZR2RYkBCzZC/LjKnrbQNupcc2DQ6h4SdU3+YvIXRKZWhr0Bn0WN/NYAGjMbvFmMSwSd
06ETGlNzby4q4jOsyjOV/P32TZ09CV+dGDDUOCh5t44Jy66XayCRpVBjSlf+BfgO6ipANc1pFj+G
0r7qur4dwYzX8oByaJNFtwmyfnQdazTtuKkI6RTupm+p9Fu7kfQwr5jHoILPay09VPMBv7VrlIk6
EIKdK2csRk6NRmnK2tEZqbLhzuulztwb2VvkGF9H17HRBL3EZAIDAZ5IImNToGnBzs5fwBy6f8Wr
rxUQsNel0Xz0FrvOUQmwEqnobim1PSI2mMXCDz4MzdjTDl/1NDT/2F7HisUT+c06IKwE1El/ikuW
KJ0KLVZ9prKdUFo2rwMgs2A2b5B9PsccgYeBWlzlk6LWnCkPqAmY8TXwV5bphnTax4UMuybsLKy7
qLDrColAxF8waaK3McFP4e33+MtpQzkWWy/wcyXEr3NTqzjCiyLrn8YSNRSBXQAA9w8MewITuNWJ
eYZ4aYT9HUoM6t3N99fLm0VhmHgGkQASeb1BEGslKdWU+mlDjKUobc6XbPA110/OlURkRNHIpR8s
5aW/c/vilwHAI3M1PCwqjAEUpasBxDjmYLTYjJ8jHZnkNc2J34Ci3Qi28Z6m+nUO0Csh4h3uG5Ad
XqBYJXPkaAVNRe62pcAWrc58c2BD5psIOJhqSXkpvWxZ04KSqPUS0pxqe7u+jEZslPDdMVfdZlYh
c1NKaqOBdsnbxRtLCEQBdvKpPvQOTgSIDfghu0YCF4MWTeudHfKX7VoDubouuJQp00Nref025lxn
AtrO8Hnbosj6JK98C9xdUIHmR7bE7GEawhCzZdFxaWS+2nfzrOuAVGpDIPapzHnCl+K6sBk6c65o
DJi/FGVvwbZmL+MaUzZAYuoCn/n49jr4BQKXnokAPCVNMTIAKX1975OldIRQdIQmUZi4tGvbFEFd
KLKAhISMFQLP36cLebvr4Qnucva6HN0f2pQ9iKw1dbH3FucvWR/lSR6BiQcpwfx6ZGEb0i+40MRf
oiAyO8kCLYjjPqNUSfh7CdAmanHzU20NPJNitk2AtJ7PGY41qKEqXugVoNk+9niMeoVe/9gllnl7
l42yiDDd/OalyAPWN6vHu3huJnTXCvQhClPVvgSgDbEzq7DTC9HoVj5M3M5Mc10UTIkckdS0oNdx
xLYnKHCQRfDWQ4LuoYFoZi/7yPJqdejosWZpN14ykF4iBFCQLI9Tc4aT2sDEs/R8OAzPHyyT088X
jPTt130dC7Doqd3De4BAh12JfRXzDShy0yU6iJctgS9arx9PFez+8AQCABMORhTL+72AyGwn/zk1
lammSap2NrObzfaXGETUS+KHXjV/XiybnoS/SjSyEPimBlVk0HP+N4Hn8+VDf6ZMAGu/vhhzBtUc
WPmsI+EY2P31lJbzSrsiR+rnuKpgq+wyAGbXRhqwrtvyoGJJ0+xtIXoDC2bKZv5EUY1kKf2ug/lS
52HFL4aUj3ljrt3O1ssF1xkdF4eYfXiuk6oQzozaKwfPhZa3LLX+QwtUx9Q+ZZch2wP1NfkjUlNB
GN9LgtHU/QBlbkaBcKAhht/kaKQBlgaclj3S6ah/tTRYYZz1bXKSFM+QMV3rtN8XFggivMbLQK14
MDfmzcL8cRjZXv4RCQTEf+6KqQUAx2yH5i5ujxwG9WJ0B7uAa17qqyX1ozY8qZbGw/xreXkQE1nR
vPyGzr8P4V84/WC7n4xvT7J8KNJO6+HUB7OSDYKC9LSsTxGoMjdQyqbpJEydLOaZJV1hmCBxQMJU
7pxmpEGUrunUHGQj8bsubhXEOhlT0NMUMffQZ+08QT9mHhk1/orNkD1EFFN5YavBUO07NC2gCX9G
/wFtylM14qOGWS5hK4BejFNl6D2FFJ31H2Hum6FgGKYok2WgURxJ2zvI1gwAcUeI1ZTh87aOAzvT
YM9lBm+7PjYuXbbuRzrK/JoW7QKbju7OzZwVMgb2EWZ8K2AodCcnyKciJKDtzSu3ZnPLoKNTilqs
DZaMv0WXWbx5tnoTSFQKSbxtCllESrwYgUnfYB3DfpFLcaioQbZY1iF/ykOUTt0xQ9HXQmz2NguX
iG9udaK5tREP/pDYhN1GbDGlcHaIBsvrokd7FBATsHWJgNZvsiUZB+9jbdMAHH9B8rbo2m9CZ4qr
oxHe8zRqb1DTckexlpl5l9SNme+5L83PRncJ5L5P6t552IIUiBWETI9znzbq1kqDOTpGOALq5FOK
8R1jHBJV86fvrOfzEfTT5kFizpbFqnYlmljkMVfHM1eHDYSH5ueRSEAiCANBycJHsaDhrtw1ZTUT
Orq9poixv5AxNtYGikmGybCgI6kKIOFKGF6JQHei8b5ZsFP86PcpZOpgEutqC374BkxDDqEU3yDx
DNmZHjEoOEib2hYE11zSVEBrXt3ZPN2Rup8pI3WNORA2/huWZ4Cjswo5hmgHMuS59cLYU3wEvxeP
HfTxnRMms9McY0m3WoFpBLqwN9FkZRRLjeYWqQ95g0spAuliI/xTWKNBzfO+M+WDrYDfpGVOsR0h
dnA9IPWkrEPvSJF6qvv73HFcpFO2P1wECqWo3PbMWDp3m9FbmoPfr5IvykW5iIZ6Bzfp37YwLnLr
sahPtDMU9OBVFrMeIs0lxIuxPWRIl0rQRrwRfmjINRgphe2nFetVZC2xBq4hqJRpQPc8b+lS5ai6
GF/E+9bsxDHR1GKCxy2G7NYotBJcl4rBYGrsnUUVfdK6L1pmZx2MPTWaLX7cSCGYdsm1+YyasXIa
+nw7U6QSzWIKcSQ5NBceFKqWONoBESz8+cZtCS/Ba1POLi9xK+BtDCOBAwI309mUSOq9G4eQ83Y9
4sB4heB+W5dH0dGqUt2VGQGMt9/qBjSkGoGwerXgLXx4eyWAhV2fbCA1bIguvUYGubwO1mTca2Kv
PvpURhVVxCMnE4adJ04lnsCxA43gEVFUNJvOStNs/nFbzUEV13TmLx2bGfqVfpMppKPsYRge0GK0
ylOoVcrf8uRmkGZ3xI7WpYVp/dbBxiD0ApAF+RryxPAOp6U1VzDVw/nJkxCA4MOgusD3AsQozLwI
U1O1qas+KdC6wqtgXI6o3ZhzgHY18yFIgJCk7rIudpofUvQEY4UskJU+NuwjIBOl75nMDGlwC1Qf
UqFh78GMcgmVaEs24IU12QBBZNFn8hmJFmNMbVb7J1YKdfZdSZ6MeZYXQIi99y2rZS/Px/xMcZsj
uqGMtWuIjm82j4TYp0HUBuezVQely55Q5FyfXIqx2UuNvBfJ4DkMnIvMlO4TQ1DBqrGAq7OeaMIr
KpRcLvUDeqhMSLcMVkfVeOY11PeXuLVGI4rbV7NlaBB+0dKQ/2Gc2PqqQzsW5BWVlfnxNKOuAJ4x
3EdrYYLbLg1MrKgzzbYi7Zp2p51GiYM72tCwDatsmzEjtuycPMLVLtWNCWb7WdicUh6K2vEBCDsP
bssgdIIFCff2DD1dBkyPjs+wesTTedodXEmuadsZDPWbXHR0jeyKMs9bQlhjXomHAfLeFspqqRtF
wye6deDqIkVop7k4IXUvAY+nTBrsO/HmiHEtl4c3lMHIyZ2hoIJmvQcHMbFOIskXg7RX3gJs1w/8
TNym0TAF0VMyTnXU3om00ihQwEzmjK/XAefeeyblzCO1LYkBxw2bf0NosAQWtfOxpkiLnWdiR1bb
fmt1bRC47UDzXRoLsvvFC0sG5lTsr+J2e5gQUyROdz4lJawlWN0+a71dLRMNbH8u7KHDX9zlh5J+
eQqu1afQayntB7kwpQ4aJ2rGNdM9zbTu6W7XOCH32qufEf2ZtT5ckhivDA0HhP2SKbb9o8rXjr8l
3TVvvUfOdYbudqbwbIWUzLH8yL5FNnilgQeFOfR5TyP9lfZLDZhGT3asRGtqUxqV3/EBzeimdO9V
5GBNgrvyuUq2LUYcf7zR29VN5Fg0ei62WS/R5YXNWppJdslEA0Qi0uy2HfBaKhbE8c9zbRhXeYdQ
BHpZ90KuiCQvhyqLzgfTdmDkGBzySJwe9uhpzG02pBNAb6IQNItTN3yhgOFM9ocGhHnRR6uGrkC7
xOWO1dTWJQrFwwz7EX/S0mxJJINI3Bmfh6H8kZ+3kYllyX7AMVCjtMeZjDkXjslptIb+fV5zgM03
XhxRbkPDo0DNuBaWbLAXhmY+Bh978hHmZD8q875SXzfU4KcLQGQtjaFPIeoWmLTcp+QIlWjiNX2z
+9XJdIyb+LlWM462AZ236p9YF8XGCpRoYGaHDYUyE1I+ZqdeqCvxjjcOctYOZu+xMuqdcKq5Rwax
Pb21t2huPUV1Yw93a935n2FiKEwAUX1iOE4qDbJL0wl7QxGCjYLTeNNA/03slY2wj5WTw/GEnxuO
SAQXVpsgoIUwI0ocL17EK7OPmSNgjh6zYYg8BCk25Bp0kHGHvmVWJEJQiFXfb8WJJozNxuSWubOc
kkLPwXeZtYLdSWT0p+16pDzRs0i7Dr1HsF1cw0fadC/LbLIwjXXVLpnaFbhpN6dt4uSfa36NlBQl
qvNaHv1EU39NqszMYBe0X3l3NGGZG4Q+a0N6bdFT5F/bmvRWaugCM24a2vhujbGumfqpzUl08hLS
3Sig9yuJBxT+Bli5fjYbhBR5pIKtIOJu2UIumX2bjEGd3WtCsqb8HGI0y200Dm6EaIqTO/GzLTLb
ijbIy2Vjsa9Gkeb+t8Xz/B6tHCvkDW3jKS5nmjgXCufQkrX7vL2vIYdjAxFtSCUpEhmhZTbsmIqk
aZtIoauj2EXrfNk/bmSxPHIbs01eGGRjHZsJOpUtEc9zFTRYMZ+SBvLqX9FkAyKFiSlexaMLkDGf
oauYvnEzbS4oRAc3mjnN9nx+yGz9/MtHu2ycHooCUcD0tp5Jeezj6CGCjHZmR2vCdKNRn+JTkBEz
VsO0vhsgldSw+bEEa+Vjs3ZZJtsN9j71prNK6JlqmZdmW+igPTQ/ti0GAJsF4AapAcC24zLMJ3Nl
KEOSp7/t2MUwaW75QknILqBtUyOZBYUzsWyGP2oIpuXnUZYph+BYFWbZOZdiS5675jo1FgR8yHA5
IHGxNG8BspOJX7bKddKGph6Bip+hhW7JY5OhTFMckYAzRYqI9gH+VWkCB5Z5WpjTf/BREDfV4XMp
MbvsgJjpcsa350BiuVQ3VzmcZ52Helq7awYXoP4kLL9nc1DDZPiJWwE0FVHM/MxmCfYlLuSPYkZF
jbp005slmuf0AXt3ns5HViq98+avNdX99VsyYyup7owwqD1/ELB84K1s971Nou1hbCtbycpUvLtL
icyfvZKZtd3+tgkHHsvQpQ+QRZgeIqQBCsIYjEkiD51fiGR3Ysx5fqfpEvyVg1o5uBcFZlbdz31t
efmDagscVmD641n/F2gsmyU2nmFPTCu6xtN/SL5JLHuBU9B3dN0OI5yMJlaMspUBOiI5mExYcXgA
StA9alJZqCo+fxYiz1LAZQB0/aMz5Z1mtxat4svoexMXYVa35K0Sxbw+eES7JzVQRum6fGKrcvMl
QEQD/0KGFM7f3RES6x+GWsqNuf5sFmqrfIZIpYrhIvxNroU+MJEmrj+pyOqv+ZAYyMZtfQPZdCtq
BzjRsJz0HwQQHf/YMIPoggjVbW0O/oFWaH6/l6FBD9/OJ66zCUqqVAHAm5HYEizuK5wszluM1/vK
/TglHDN4G+aIimL6lfFoftCFYmZOJyZcOWHbjambIllv5t3bo3hdiaDyDfla+GRPcLHRu3YNZPkT
s6g1eHcWBetHNC8NL/ZSHbVzgj9K8ZxMRNiX6r8X2++X/V9j/1xeQDUgCfcc2A7iF2RyRA+jKqQ/
f0RU2NTnhkZ6POmtBABIRdwVJfSmAu6iqGFGU3jnveH/omQqDJTxM9QBzABnGcaydJnk7jU+C8HE
IzBTKckoE7p4zHtS76nBF2KGCLUfCnzT8LarqwoEgE5UXlSMKRB5OeUbQz3acnD4g6GXfqbqTPiL
j0bREdkGYWaIjemZtBp5ZzroYJFsfx8qPyrG5ywrTYK28UYTYEVdHCPgqOW9ssMvT91QjqiSa/Av
lqK+Kj95dmxpaXXi0XcL9ohtv8xitgByzXN9PJ1HE3aWl126uFTGIX+ZVfH2DHwNijMFKNJTa7C1
jboe0cHVOkjhozYdRhKPsZoNz34eCa05Vs5J4Dol5/23nEwTztsX/mUBKltrxyi9A4s7YFyvp77o
fVrUAjk8qkuU5bXAadn9VsIdZAOfYQsAx2T4b87Oa0luY4uyX4QIePNatj3ZNE2JLwg2RcEj4d3X
z0pk8obUjKBm5umGeMkqFJDIPGefbaLUxZtxb9Z+fxlvf7/kVnCkB8jpQOd/YSuMszX1STWXj6iP
FGqZ+jwGIOyMkogXBFHBSa/633/zG2U7o1dJ6IDazyiWqUDwFtDAhTyB0xsbD2nVS9ygJATS8s9h
3jaE+QzEeravcD3lWISwTQkwjGErD2FeWnmUu3GQxJ+IgMzhs//+2t4uUYQX3AuPVzqyGJq8pU34
/QYNIIjNBw2reIpcOWDDONyqJTrXCZuUngYRHiErB+//ZpPaV8I/9wWbUTFkFfIIGNbC1Xu7SfpS
kena3UMxFe4GN1fdEyiXk/lhTYbWHU8j/r3mt7JAHF6dLaerrW/tiPIhOUYtQhhg6IRIjPzGm8rU
sf+DofN2KfuW7XqhjUcBSwkLpjdjRI6ZCcJ+FDz+FMWphdoYlE5AUmFOnxRmBHQ/IlKFKWltlcdl
/v6Ref+mNDG+tR1uVBjwKsOI+oXSRCkwSTR3fcw7UXI2T22P9/ljNEVl/JIsi+Gnh8FYkfE94+0r
oQ0tbs58uOMlts0w7p+GwFub4tpsrSn+buIhKb6lJLuQuXfwe2uCahGOlOhoobEPZ78QSQjHe7bs
hH0YaJNJjgtli0/X1Ts+alIdhgxUEk01WiqSZRrgzddgvO0rPAgIYj/5GnpPJz1Z8JHjjFIT58Nw
8rDeDkOBhvnUhq2NdXlhIsjeWA8hxp0/wVmf8FnjY4KyCdtChH1BN53BmJ0+rA+MDKQ0cypWKT0z
p9YgUxG3/3GsruQiSqpDEvZyJZd2mqbmOfCoZZsTnkL9MNx1bQpb7QwKkpovv3961i9rCKkQ7xyE
XJAsi97z39thgCWMOzMpfNQocaN+PqUfDTHcbR+va3SgcxkxxesYCiFYU1RsfXC1SpJa5KM8xkzc
xrl7mNtK6qDSwOmfXTGWEp/JN0zM+dS2oR//1xDy7QwS2T/0DnYPFEiQhN6+Dw6ScwBgs3ugGcTX
/zva/JSsaoRAdEdag6nVclttSBECUk7aUbXlpVMgGUz/cX/fVlp+5HAlyI192Ibc6jebiBljCG6w
ph7mKgy39IvjdUNT3MKrcI2PIXU2hSYuUEH1h80mxoJdpjyi+RySZTaipyVwqxmbfSqFQGaG7FK/
uRSy4YHuG4Zf6aGd/nZjQ2UVoayMjeHy+9/wb3oE9RlMFR9ZF542mLz5b2krhE57XcCo7SHYjKGD
GNDHlZOccM2Sp8H/V3UQmJBRPSxnEAgi137r7sbMpKUn96oHPVDUFXyr6nN8BDKahdaH6Gz/Bzfj
7fNiG/N4ZIiWYJw5v9TnxdRK4sbcPGRpjkHuuVLdguogYFhDFH0fRL2cvMUWtpP/JZf65fuhhIeO
t5ej0szozXqpSWAiuNNK77U0YmZTkz31v1RbleVBfLht8bcFBPj90/7lAqR1EYcdXDt6Po6Yf28I
PvCxj6VBfweTbt8B3b3J1odfYgwSWWP9ke51Jf+gD778/vvlD/znqYvHEJxwmAscLNGvh1qxzARt
wSS9z9kgt09hOPbhJe2xpKyOXDQRgRffRiz8Hy+qbf3yvZT+QQQTicqQNffmdxeeQw52Jbp7lEVp
Oz4FbiPWl6jq8u1WD9NrzDKcL4PVyak2741sd+HLy9Yli+1c4t9tPtK49gFEve2IVAbI74KDmUS7
9LSeTkCeUswmK9YQQiyTgnsiFQe6He56CL6YqkpGxO9v69vKCmIoCxuSKdw7qv+3TU7sxc0ibCu/
H6LJ2U9dOyuwjuSoLtrzWBeTl//UfnkrY5JXTH76yZQ9NoTG/3jIb7eUkHvNYw7lVdEEvm1F5nKI
EmfA8inY6TxZAhkN0FdWdgoG/P2P//Xr2LmY3iGEhBRLSffvNZ1nnscMc/PusCUJAMpyW6K97u7c
OLjtfze43huzDO4xQCPMG97k0DMR1Lz5yp7oxzaiRrzTBOB81ysuSdVsL2M/y1mb1NFP5X2KH7Zn
Hbva793myR6HrSkviKRjs8OCDZ7E9KDRSi2o8hJY62ArERGgtwtOT9uLZhaJeMbx1RUou95724gL
1MHnU+XBsMLLQBkXr3KE1cy97DmoVOTaLQmMAvTCXVii5VrvtPPxS0Xx8kYMrvDzyio5SB/SpOOv
h4oxJepZdgg5jEGgWRGXYBWZqkProhXMMidSWJmjTzbVaGBlsjRlQck3ApfTbCMPL24Z8R2RUcEK
wlpVHmRTbUiB3hbU8kLZdyUs2aGN40t0UyCS2gOWJNlA/iTpEvFTItXnvgToNZIWe5t84YhO3yiw
OqKzuBzVUZSyBXxdk8on2rYz3GQ44Hfcrf61r1DkRLd5uyE4V+AMXmQzvztnRoL3NY7Jefpe3Szd
rOjtOFcaYw2c6WGBWJx6e9FoC7im7O7sHfNR2DDgmsSJdw6qWXvmml9j1IGrdVSUOd0J4hAmb2bQ
TlKqrGehwp2lx0e2g8z/5NnptsCt3cx9LjGJndA4gHC6VGbAmM3fVMiYv3cbDiDfiLbN0ZV5SUks
JVItD2FRlfIrwUazfbnWls0NNMghp6CGH9DVl4bXihCnym7m6D4bg378lOMRAf+D+YK3RSdVWiEH
qinEzLjqK+ah2AMkzjHvXBegsEXp/w3iUxYcBwYufnuezEYi5AkBz7wr65AysWbqgVVm7UPMnA6+
5QFsnkVZIMnB9E4imEOREwXdJbWcq9ZAClF5gE+yeH9saqpR+sbgvEsKH13wSYPwGuqy1eBcw9Ck
otk2mb8uxvkyKrJwnzqznQuSRrax2D7PhCluL05rWPMP0ntgUOBCtKXey8LnbC/M1sfxO2CG5b4w
FJ/Gd9jjVI19MYzGWF8Cd1uM4R3qPcG+7xHfA/xWIJnvoTPmm9WXp17NgfWEAHcByb9EUrRPm8JM
dpoBeDWLlV7ZtygLm5zc4UPA3HG7aDIAuyF7wZWkYb+bnoOwGAxmTwphZ+eVWEundgFdwEWr72Zf
qtC18me1rEd/4ZUt9hd3MsHYk9M2hXYvzjh6y2WoyAqEf8bbTWPYxlSQr7Aze1SrXiAKZWEqTmdu
27lHwkmAr8V2aojFYkaAqk7OL7Siy8+LOenOZlt55Ib5ZUrUkJPj7o2BsJPMEL00n7NeUg5b/UvV
EgtXHxmYWTLLRpq5OBveLwpNVa96QTSh8WXyuomYALV16dkfQTe13P52deWw81jNXW+pb5P2DOjy
UspECo4qvltNTYB6wSU0cF+GJjuxpq66sIdB8bGzScwXsoY8h9mZdj1Iknb42FR2kJ6F45EJ/HPI
oSZUfrhIqHPE1p8HCFoj79CGS2QKO4E7Q4SVmqJttikYN7hq0lG1o+QrRQww+PuSJti+aqOfYWay
6506eE5s8Ou+TAOgdtgWqSWHLK1Fku2jzI3Z8JtRG2VWxyGbaLUIvCmxe01Ncg9q4jAyYh3I0uCn
qpdtVp+3Tzs6h3jiz3iE8XQPcb7GwiPiFiyMVaA4TOrR/Fzb+67XcxfY5AO48dwytVMi1ODyrLCT
dCQOWXkK5EMqZ15qfK9JBYoi49adPDTwNGXBTqO/H24KOtKzdmfvAfX2oEDGMbfkK+hiFcFz9RU1
pAP7ZV3WuBKWpCk3DWFFL1FrBDmCyZomHkN4o5OaGIshPPdbbeJooV2qdJwOZAuZql7+p/Zyn77/
b7HtAqB53Xre+6ku5N93FHCBbZy8AbWqKJPSZG3pB2SaiwQ97K1Mt+xD3q85XCF9zLnBQE0zh5s8
1zT2U4hhh8sVrr5ue4bdRIozB6ZDmcGwqlAWRYPaVxqrhMl3GeUE2jjDSfRMActhkLNO6nQGen80
8SixetLg0Dad9H9ZCsBf1Ler2g0+kWwcNIBfUCqxjjDAl6LNeKzZI9GkSkJRoNQ5dJyV9Zgb4Wo+
tP4+amuGJvzaoa5KvyQMl+vDCExikFzvh1ppXZaTPNX1ULJhZsGBqCHtmYAmJnW7WLvOR+kMMNkT
K1bLryImdITAewjxAOriJKoL52L4cADF0VUUdrJo5SnnNrM8T8CM3ZKMg7WKEzKBAQBHvLrxvxyj
86CI62rZRsqHQFcC+rjHMIkd4DZr7REmID5xWx0dk1agLmdkWuHPfyk7IZ8vT4gL1xuyLhz1QgcM
kJh9sUoSlJ7P1h0H97PuEEuvWuXsWIn0IgNTA+RYDTooGybLXuOOqqjSHC8kOpJuFM2J3DLRHMoV
w8SM986rbQw97/Hwk/usk5NaHdxCjUmXjwPz50GcMiXa6ZQlXWzTzYlDbjH4xB5j97vX3BNIYLKq
dPUnUh/yiZzoEhut0kHS/TQ3rGknuo5QsXhMjgKuqmdGzZuvzqPIJk7o2YATzABG7U6qeOpUeQg7
RO4WevKbqDk71k1wX9TkVy/PLds5ju0sLRZUQaqAql5VtvCOfdzzptSqbFh1MJK4k2zy4F63ecXv
gnhhhNIVSK3mMbFkN56rdy6XBOf2wGjDgdvZ9XDHgtuQJASRXTI8dN1XwvF2BNOHa/4y5Lgi4GSQ
wjF8dnxTDtydKUn66VOcTBg0o0mQgn9MGCUdjBZAEg4Uo8fId5DeUyNpEJqqhEjIPbUxGXGppo96
Br/2uNTDnYvRf+EA3bty4qPFLrnioFmUFzz/ti+9Vrw358xB9042hHyufgGjlsnuvlvrdwza/NaN
pzDMttK/1WCFkcxDYR0TjClS/0BMzY5kcUoW9XGY2Izm42oyyGVKr0iNDplJbOl8D0YQh2BNynI4
6IvW1WuxGHItWhzJrBx9k7UEkRMaPexR0s3S5alXFCIEqfUQnmlCFtEQoEm2V/7n7/vJtxgF5od4
+TFJwRQcP5u3QOPm+YsgiqO8q8oGcjZEbFXPb3JevKpJlpaZ/D99MUohWnjgGWB/j+HVWyiuLJyh
DcWW3uVl2oavK51CAMm/wYEFJ4rWWKr6TOSWpO/8/ovfDkOA+GloQ5e5GVMP9xcWrGGEmGFWdXpD
ki+5ALcAqwOp9hEeM1C4oTiMQXjdbLez4NFg3duX9dHNVgc3G58ztbMfpD04WCthVXXxDkbgODfv
f3+Rbye5jG8JArBoH2CumL9aHq2wXYKgmZyrJiYpOuKi7eK6XEK+Zrg0pXHBdqZJg/wQL6QkfFyG
qWmaqygxeSOasOqA8juBS3dyhDQH1/iA/bLt4BOpfPratCpLfIeI86jLw+h15YLFEJUqAbgVdi7g
uOpt8fapwO9/prXDn//AyJidW4ReIDrAnxQ541v4xIQBx9qc7MvgpRvxOFQntYtnXhRZLTZ2A5YG
LU5TGbX/cZsjIgexDA9T8c5WPnK+Q8VN/xh0lvFqkWw0YUy1D1S0LZ7mY4NvQsE9VAE88PRk4gNi
DGS9bKJ77Jhly8TBIE3dHN0sYZmIOmainvAEwe2Gzm4ehxSLQjqXlY1QQdfQp+Tg3J2aCYFhhILB
5nCXZ8Sr9gUSZVO3xhGO3WZN1wZLnT5jptN7zaOgDCyqK6Bvb3/DYBTuwnn1Kid4KbbYQ2QbuMbY
F+eYjGdiVVoiJlPzuo14HDzBxlorGhiYOsSu1ES1ifxKNmMdP1qy64Z368nMP3IXpyZan9auD50G
OXQmUQPPCAn0uFknDE9XGVG6mMvJmWOyKc+61vL6PlyML+uKfZA49k6HMysBtaUwPrmzaZJOQMfX
reWlwP/GDq5Z6JXs9fOKGACh9TasZUKQa98zFtg5BpWaqMQonYLv2O2k+TWhBWkB7Yoacd6pa4eZ
ZbcpI049TZvhOOcovY2Vd/g0LX3QyijjlU7+yM4I6/OWiIV17D7BG9qQRplthJnFM51hnrW4JYnA
JOmIBrv4NqbLbL5S/drh7dh0FsHXxRKXI/MtKA9MzrR7p2qasjAdeSB4vo9r8TCFjbRPUloFbWmq
awGDR0qZoPq2aSOUlpjWopHV9IQQiDzDxpi9sTrYVHgTiXoSGknymnlfGvgzMgN/xfWsO82OmLCx
y0Mjf/mPVwwbiH/jwWDAgMBs7dhQu1AG3g7GkOzV8Aga73YiZdiZDjBZE5F/sqBV4ovJThjfEF3P
NAoATdRl1DX4dthxcDOXWKGeFmvJwMMG1I2nBnukh3keSJ1yRyv5VJYjtjiRWyXzox1UPdmCi+vf
mdyDkZeZ85IMBsiu4HhEU0ZDb57Gjv8vvVY2YUnv8gJbnTujwfXqOiKLyE6pyKZvcV+s+cXxshkV
nG11H7BByMS5bQYS4rst9Fa0Ab493/pwOMuLIG8Ot/U4IX4vGxYIqSdrKBbrHsf45skI1oBUUtQ+
wYHUyvlEnKm3HbCNb06gMyIiPBRFDZ46dfCAaUAdnWfYxCE/tgg+lvVoPY6dO80oUxz7q+VH2R25
zb1/ACXKn7oqIvF2yKyXpVoS4sy6b36ati+GZRdPpWss1mEbXEggB6aFcTVh95ViTPoAXMUs/LR4
7pZFx9zpqt58QINj/BVNiXPF37A6rYghzvCaE+Km+vCG32qdTZI1K7D6TXzyMVU59BBAMOqKtodh
i92EnMJg/WyWpJMx1XfFcbLK/t2Utc372Gm6R1IEt0tB8umHITScaxyZ4izyRjoZAh7cM8yrryad
w8kCu5XWMsEjzkPJTYOh6Sez8bw/VztMP8f90D2vTOcfEuzHbsu+G4oDLET3JDJhUS/N29lfchfW
05Yvt6YzjPcCLtQ7YffWeSPq7Vzkro1t2UQEH8Su9a8mnIuP7ejO7yvXHO4wKUuf5sCsCrhJeXsu
q267R1EVfcR1q7yzkth7H8KOJpUXN9cDbPHw3oT8+rn0xu5zhK3dFcYNMZleF9943dhwmgC6HYGL
DBfQNHRv3MmvPzbDXIuj5OBfnHUyviV2Jh4i0YB40DR+hJltQ7PvnOscCPvRJtzxNG/T9qPoYvGa
+BnePGtsnMREPHi/xdarhYMaqWtrceNkHknatjE8+knfXK10mm7TOUfGFG8rfPIszI9ZJ9z3OBWH
CyF4Vc23WPHZoHe9bxp3Jf4s7IILacjx3zCNXyJfjK8Wx9sVnmJ0KDB6QORFaliVFeYnlw34bCxF
+M5LguDG2TKBPVnPDwAW9j6FFPNI52d0ticRivrbWOVedkAZLR5YmrQJUTPzntg14i5MyagvCush
wWDm25K5hI3ZHeov2p1bj+3kWeyxKPhpvRABsx3ENuXf0rogp2+2a9jz3lyDlMSEvFZYwcESnhx0
qHNZv7KhVs7B5n/IB425gxgA285htY32j9UIxouHZvW2GBsZZ5tuxTMWhcPzzGHDNL6vryM2V4cQ
GPqjD9mStNhKWEVxNMgOp0MGP1+mS5lU/Z9WMNRPKcXa2ZiZOp/iKTCzQwI0R/Zw9TLn+AEuo/hC
Hupwi6P996l3Xnxwf7y/i+VijEFx3CK7vdD4NMatNbRF9ABWV93ww0rnSHnUPFFRpNGF0WY8wQWw
OZJTA3wH6VrD9lrDgT0wrDK/waBYjnPkzT9ALYw/jWSwaQe7zK0PXFX5F/m+3g0RgYT3bmv7Fdma
cVfQ0vByuctj4jrz3Zj1OYwP36tOOFu0f86cHffW6vmfsalrn6u4Nd1TnRbDxV9n/8W2+qo7xbHR
3QWDF+DWT0H8w0grwpeIHRlw2rAxEjunXp89tgvJdI5D/ghhcV5QH6IA1XH4B0P78Gj33Yo5IHf4
bpwq+2SKGWr65vcfBCZu59HO0+wCimF+SJgETIc6rGJ+kGAvgcz7ATm+8WzhAfdDOCvbT5Q5Dygz
8uzAjTfvZvzQzqEzVp+QZ4KyLVv4LXZE8rmA0tAfhKSoHLgLzUcrysn5XCxc2YnJKK+JCLOvrj/2
5JWt6avbwx9w4yHAEWWmO/Q3uzwsJDjxaiK5vWDw195ldlafMNkCBSNl55RnTfZX2KTtkcI3fO5A
0rCHc5MbQhYXGvp+QFhjJ/cVwdP3bbY+ceHf896vvrfkuDD8xCWQJBD27tYZzgzXM/4VM7q7wh2i
J0RLLhGQXndx2jmpDiT1NqfcM7wHt1n8Q9CYX/HWce+XYkEDWDrDdY4sSXnn3T1lXVP+sbl2ive3
J0jKLobopnGn7pOPBxFOakWRPRmJYR85hMkS7Zbpxo8MoonYza7zusY3Lt+dn4KJwMM0nCbM/cA9
y8uSFxkZoEmY5j8Uux6UUDKKtyzEKaLYLOkZkm2tBOKUZKzZKNSyY4bDOFWkTQQ1ei3dLipnCYV6
aNsRzWrrZ8lP+qCZ7AUbCv2cgj3DoUgBDtHlYZB6HnD/K6PjUibzlr0ECGepY3MyIPgrnvK0oriS
TWmwz/M2os/G+mA2I8KpAyAC87klG5L2C+ln1UKcKppueFGEZocOZT+qtNuo9mr3u8ZeGV1gBXrs
K1xtT+s4Tdsj7Jqku+lixhu4UyXN2hx46/z6Ka/GYRoPSeQN+XnEzC89G33ndCfDqAE0jLhewx8m
FpHxnUxlrxAxFZR4BvkG5D4yfq+f3bmN8z8GkmqHBvuSXmQfMPOMLQtgtiht856h7+L5V+wPkpZs
FyxlMTueMdBfzwMMxxDLm7YQB4wfEnRa8ZxzcB0w35ByqH6hrNQTzjwqkeiNFpXOSSFG0e6E1m5b
s0YwXrJq+IHhcDFCkESQ4P3104SO9OvicWa+nNytJgnzhzAQzTUuYobs4G7F5n+jIAuy85jPo3GF
11LU77Urf7UxGhc8joTZoJqSRBDgQnqQlNsYpJPV/03PKmk25jrLdmHxKgnFoLtAe/ykSuPMNCSM
pscLsPqRgx5QqbX9s7aQ04ouoqdK3z/HxHHX3RO1FGj5rMVManDijPZWEb4UGv2aXHH4avhONVg0
NiwEbxU+KIcg+FftsxLNFYaGJPmrrHNJEYM7LqWlaiSRqj/T4xgtvBKzLT3JU3OWA2HFPFd9hJZD
KKHrpIRgBC1KiI0uSELX5oxaBasgpYHRMyR1NYS58myJCpezGo0e6snOZMnJGYLRuC7l5hMu1m0a
TN5k3DLrczLcbwJujbjSfa+d/Y5Q2U78PUSk4Ob39MVI0Q4TE2CzudsSIjimo40QtEHFgg89L7nK
rKixau9hGKZKLxUKxuLIHE1Xji7iAAYKoHVsGdiBd/YEIwPH8wJJ6FWrRkQbSjVmm87AvXoEqvA6
3wy56VpCONgVkW6nxKY7GM5hhoXjDwzcZRpxEIe1F7B6fAkv7sxZyURIw1uadaxGD4LEEGwJtnnD
eOVqiW5cMdpXSGvr2ssC6SMwJhtbvB09npTSd7LtDTa0IQrg20PtUBOh11MCGA0iO2oOU4tGzqB+
cnjVY/oJyzKsBkCtYrExkprSSD7QmIKl9B5IAWzA/zTqGOwsdS2lpbOQsKG/pNaSX6sZvTW1T1x0
K9UgtpBcimuj90KWVzMKZM7dGwzA0JbK5dhK9sPrqhwMx42BiUBRNKdJJQ1nWvczVoDSN3KAP2Om
xyync0Bt5i1ELevpnp5Da9Gf304TPcriRqnZHEp81ZYXcti6/lXLOEWUoQrUzIoeVCrjKua+JUVY
8xGibI3WE86P6/I1Z1swP5k4+DbszlGaVxekpdP0la4t+1ZLl+GZeXlkFR/MtByxHF6cjo2679rc
fUm3JC8fMh9z90tHP+Y/q71k8JnsM1DbcfUhqdAcGB6i0fTA/PZ/SLp66fSYUQsxJiWLq6ZM3lG7
HNgotNBZa6ynnSVOQhNLsm5GOa/HxgFNG2SJyseUR/GOO95a7+scLFb0XaSU0q+FN8hGv1PUNf3S
7uIIhQL1sSlZHUju5SBoaBCpf6hWEVffGhuLsvEAoLas5mF1MVTOjmo/0lZEimODhbG8HATs03Zd
qxBGTBzUbkM/uPs6NWRJI8zb9/euKJpKgvXhGrMWaB+XP9Rk1OpFwp1ylTf8tttEqvmBOrELiFZs
XPXiytPeDneFvAOgwh/OsSmnRorPpPZofcyvAQObJipW50dP9uJcIfMmGeBZa5dRBkmeixoD2Wsg
AwVKnFnt5ZRArvY+qa0MY2KprNPTcDV37hWAYmKPCL1gVrz9aiClknNtH3XEhPbA6lJie3AveYnW
sso3tZlwlxvfafOdrkIwI0BGd34nwI/UDKplAmwmjx/RNvLHKytiEg/k8aM1G6K2SZa8zSe7Wkg8
URuxD12Atx2JsKT9wLeXyphswoqDXGRYzTwutV4GNXbLs1mSFxzCt7YXf1rxsr9dVsZduIEWAMAV
9bwocj8466kX6eKILW4nv5Q7AdCgrHnUBHVtIqkjqiEDiPZglSJjp9e6AeXD+NNndY3lXHdCRctB
NiuihXpuWgSlH7YS9gnM7vnctpMZqAd/juXxnClFRSCCfSCwTyBxTxjZ8WpM/gzs6BG0RhS/u7VD
t5s5uFsxjd1NnNW9M54xjRFleQf8Gbbd1epxU2EeHfnLgmOlX7H4r7h3FSaq1QA0Z7orqlSqDies
RaHYjzASsBM6FE6JivdGz8Q0PdhxOznPgRctq1Ik+k7aHMu6bIbvfWmRXv7R6dzKzU6eOa3BfLGs
VVqAmVhDcmfUDF1MkdSC/OTQUcDL6XlJ+fjs70cOefHyoIXSBZsvoQGVksidZ601jZTE8lNxI5Q3
EHMEWQE0+zQshobIvTKVW6Y6vJiS+cinHamnZZCoTPsmsdUBijGMO0RzA58DM7k7gbMvl7btlDh3
MDepda4YPJenyaClPEE7IIPpiUwMWtNTQkhjUJx0LoLWckUhvhX25xyvozKCdru/yXoZqxe6Ticy
IR+TzFg2OEFYcor2a2/BpToLwmAmsu6VqFdXOo56/lllBM7wSuLJvrx2ulqSCMHSLiKoRtXZD/qM
e2W6ndx1tYZZGwEoTVymGBDYo0hClr6BRZdLqpw3l5IgJMZOvqF5nMrBWrYE8phtut0FtGd6wi3s
jByrHJwo+xx+IB5ILJd0N9kd3WhGbq1pEnoOrWlCDD7lwF0r9rT7gzZ8M3p8R5ErKa9TzctpUA7w
mB3XpHV5Lgosq5wnQdFHOF6do4xAFMwRzL9LRLVht1Xk5QhEv5BJIEsDM04Y+A0QJrlFtY8hEwEm
A9URbm0LUmPjuBWQukCcYSVWxEztZbSmFiLyJE3odjKcLOhPPx3tCMNidVkqXqqlaOHClExGnYhT
hPDKuzeQXXAFWjTt9ZUcVq9kATGHzFe3sLtvReHtfgOqtAWE6XiAipEpurVnkek10zW2HPZC5pF2
N0Pc4Z5/DaOYGcM1Q561i8NryjGqMvnaKBJZWJryJdP3Fetv+aZALpCv4RIP8u01Z7YT7xD12HiY
p6Vr5qo6qrMNKF1yLVbAyPkcOOZWC2iLJKfSn6uXTncemP3vDUiPC+St3vYzZYepSZbkSkihrW6T
Vmx8e+tUIy5m/qE60kT0kp825OnAPVOHvH6nyYNTv52eOL+0ynBvtQLiZzjjYlxfLsoVQG/YhtKb
8+Olf4BOD6sUCUGzdUiXlbNrcmDlrqtnrO5KrE+HbJZPxABkt45EYyuPHL1lw0SSe/to4uEGhVOJ
wsscWxPvpHwlITS4zRXSlTNbtwRLc0M0O9BoHJKT7tPMYuc7jziWcQHqRqslF8FQ5B6pP7IVLUh5
vthmJc/On09TMSeTrpcP33QX8KYDBHBKqK3HOQL5/SiFqJjQc1SvoHij4R/WLYK5eTDxcaubQ8Jk
CxgfyMnEdEzRaNVzcIZQPnTFberCRGp4Fbs6USW3Psgjeie+KlIWDPq/gA/kI9IcLciz8oC2ei8N
iVwI3cTD2kK9FG2Pciq//LQIVwwOjHzkcq2VKD5V9N8ON3UqKHibBt/3k0WnLnloiMN+0YRLRSNM
McbhEWmul6LwkHIgl7o6B3wFaIBR7ple2yYJS73Tyntvrou0i5A3UxJWlDocHqHcaiNkDtzvxBay
E9MhdpMVSBwFvy/prbF1mCpgrwq8gYXwNC7yYaxs0XyYAMHmU7QZufaS0E3v5sGW4CKU1/6o1PYj
QSN8pmzX5LXsNYyuFqdohqx3kqa+EOOGeE56KDeKZE3/Ba+FQBm5+Q97xaZAm8QJQTCPHuhgQOwC
xw3PhmZU+g9oe4PKYNniqrD7cs6LLZk8qtjVRzfZnFSZrtJvtSn5UZRhilgKl5zqvgXVYMH4OzSi
eIjaREVVUf3ODq5UpZ+4jWyvc7VTFPk4NWCjlDexcWepGC+M7+h/NDNGnwuM2na0TK11fe+M1Fnk
3raX4/qNU7XmAiWE36HtGjQbBMaHpK6q8ilGW92+QjOn5Q/YyOTjVXCXmTU7TKZ8QHQOgNkUU02B
V/TG1mM4mo7FE1Y15jYfW3OJLKoe2c6IvJOENVVqM1OQtButfHO2sFmlLZeJBRHUX3maIumWZawF
vV2eTAqf85xc1sRFbLHMFUeRg3yVvs4JmUwv2mdD2zrAC5X7u2oFQrXL61uNjkIe5ykoFk898Hcy
f7DEqb08hsCJvnv0VYKlZVPLeydtkqMZkZoiqjcgog5czj+Ff6kGyFggDjyScWN5YMSjM4tQHyJV
b0sl8k9Xin+GLUBa2186RUqEZyRvUe8UCDBr5nvQVuszNuJSwv1Tp6uIRPRistbXDb5URfNXfvJ8
FB+R15QuUS0HDWES57hiI0VMABrWaue8acilSfIhsC+LvZiX1Dfkeaj5e2ohKzNpgtwGbh4GTPKZ
KDUgdaIHZd4x+l6bLHUorvvHiu1boEGZqvVd2eLsHh4UY3XrOkme1XIffTqqPBgdkKBN27KWNsU6
w2PcuunOaipqlQtqt24iEcdIJO1T73vBLCTHUDtVtcqi7Cevda/RiBXfGaEKTxE0dTy+qZvkq6pb
JcefZdkgVBCM3qy0nZXWOtSqchNeKB3BUsgtFFS2OUj/C3K5nLDnIEVf1lyhLMgrwmhNygtIRU+H
BSeVuABj0lfbRxla7HeaLstkWf6gxF8Xs7vi7R9a6wmMTvpql1CJeC8Vq9eXzT+3TxlsEbvFqgMb
41E7uPbxq3iJZeaGItcrWECzNdVLFORA/zSlrSvLjM70pcEPGnv5qUFVM945aZpz27KVcVD3u8hG
69bASzd+rrd1cinowmRSVjGbqqQg4UoSsbQHkZ9phiP/oFdljZZfGCSHBkzEhhzP4qOShcQbzlv2
zewNAaWj7iU1p1zVB9be4o8jdMLknLaWOxQf2e5kYY7nsrzhoenKR2qtDEYAQwkRDWNYHgEqWb2P
pyXiHP7igHQPVEJZF2htt+vKIropSKETB+hucnPXNHT9UgQJPn6vEZgub58mPMfKWKNX1NCuTteA
N7NwevByDUAoFy3NL4+WPhnPVTig+WPutJeiGnLWrHspzuURpqrqC5VzzazAw1qRLrWDwIx6wTWP
Yq77dXoxUkBeOsqwtqzlbrOIdaFm8qty3B4baP+L94RcDOs5iZVucVOmP5bOpIa6BEVt5x+GAnaN
f01tf/JCJE5WMhIzFGCpfPBAkcfxmPvD2v5I7EZMywkF41Y80Wpb5clviBgev/TYlbjhyUbwgp2s
t21OcG5iwKHrNgWNf5JolPXY59h63U8tpKj0GpV04u/XdBodkuVrUb7ULKO/PYOx7kvpj9F0wWt3
Y66ZV6sPHA916k7M7fiH2bSdeEIVF1fXeOL6YFE5MLoF7x2OX94ZEwT3CuaXju+XjrV1qex4Na+N
MOft3sYV5lSI3IZRL+yAuiBh+4Vu4kZiPQyovMeTOS/wv5w+ne86b/IFSA39nfVQb3U9I/Bqcv+C
uU2E+4+9zeI+zMrN7C5uHw0Dw5KQ/LPs4pazQRZTJozx0QiKpVypY20Y/YeMEeBiHLw6nguHnDOz
dgKmtQYegcdx6+YVqlOY9xOhZBDL3OUoMpJ+8kNGrhT87ZT9wT+ZvAYOgnrX9B5iaMa2OBhpMQXR
HU5R2eAfnMkyl+00MbOa35XCr7pvwqthtURT6s33qEhHccHI165JoivNmww7CpydUbu8azCgbW5b
EE/3MSp7Ydx7Ah/M7yGbcvO9MX0/BwM10Kh/rTb4TsU5HZfJnQ49NPMGZBi3g1e/nJk5gWF8QYbC
+Orgacutnd3MEpFqC4+DOx3AGv0tO8xj4Iiv3kZ5JSVuC2ibDs1RwGFgJYnxADPG9t9DkuHOHDo3
WoVDPkXBLAqrf4ZQ2Vp57k0i3U7XQ4WaFPcGtS0bkFjYVzX5WxfKqsRXKoQM6cb0JQRppzlQJZJI
pCTwquxnbBWtpHzZFZt6Qb1ePCo6sfqQXM0v2f0mDmf1KZa1BfwmMpWY6uhZRl45c8gbxnsQrydF
UtYHjoI81Yg0xvlp35vx12KxBjDpzeMogLLh/2N9QlCMvW3e53hqOzN8t7hbbYTnYrAYXmRZIFuk
zYLp96MnJUpAI94L0f/1bLI4WqyW3a1HeyE+DU0Y16/ZUPjxXzMJ8QgkzcmsnodycPGV2Meb6teu
Gnfa/0ix67N1zkCYvdIcbIZBffkScJKtZwG6OIbYPBrJ4pywpZX4RKE8crK9Kkn4kTYcDrKps/rB
G/MmvK7LADUzNm0S9961/4e6M1mS21iz9KuUaQ824JjLSncBIIacRyaT3MCSySQAx+SYHMPT9xeU
6l6S6qbq7rpl2kg5REYEwvEP53zHmrIKny/baNJwJpd2YiCe2JoHSgrctzee3aTb80ThQSaZh5BS
xzjDmBfs7LHEGfIiKiEt49AOVQEd7t4f+PV+d0TqY4X6Iu8njj8DL+WatyEw7KLICK2MO6WhUy+1
6ard1Hd9FyGaEgZWNuJIr9USdoif1jmTlABuUO4BX/V7d5zz6hCOK/IkeAB+iHA9Fw+laXTm9YDD
KtFut7AyqqqPJebVJ+Dd5bEVwfTKzWdUib+Z6y4N3RTvzprzoJWfjxcMESHe91rNb7pgBnekr2vv
c6aY17XU9nkgtd5Nc8gHcWS+7HxRpBc3yUAwZX/IdbW89g6SsijYxFzE8zCpz12m4LOsaIASXN3+
Q49Z+QIOqnMJxMNuom2W+boXbt1de+4iPyMX72443SreZenkABRr+32ueuPop5zzOEZXfRSVNePF
psk2PyGL5lSrVDt+oJbPzgfe/KqP0nay/SRD63kmmH5/wXmxnANjzVF99CF+FVYQvHilGsRnVhCl
eyVo8xrg37O04pyFdhf1fcGE3PK0d8h8Kr2oYK3lnbnuVpSYXIJMIgYTw+etqVEgZcKzoaWxv0NH
UQEhWQVGLCHN7oroBLbFjV+JMpE0SOztuvbMrws7kZY9X8o0s54Ds/U/QR0qXou8nM5RPto382Jx
lYVeug+VMNEvVc65mIcyiEfm9kskzLQ/B7XRfuTexp1BY1r6aFhOs88zPne0eu8nlPfPKf0QadSz
vG3MsN6PYgwPrmsuexvq/idRi/wpLVwvdsOy2M/Glt7nEu2OP4uKTewklhikS3fdODZHamHkOkFh
V3cHu/aLL0trWA9DMOTLrtRm/4r2dfETlI0MAJ3c0CpSZcbJkkKxjLseHyTZS7CzKqNU18G49MPO
nERdJzpsbISmZqEP2MTnFxnSiyVNNpixcFKNMGRxLiRg5iuXe/zFlk3oBvPVfbCartpPMiU4HlL/
Gbi7DE3kOM/pGdrNKdtxLrUPwbRml8Beh2CnqODu5qyYvwg1ZnRvOmAjb0s19AlPxH6wT6mnt+ZC
LBGbaBmYsYKIfMXDYlrN0m3f6bF+rQwQ048y0CR+8xP74LQf+Fpwz3xpDLNJj6ahvel9uCJmcq+C
efFxFNJ+b6H36Aa8Q0sZn76lyA4A1BH0IlhngYrJyZhyMTGvaVPL3m0ro2B8lmO93OCHKscrMWMh
OUOeo6wz5mil9XldySGQcRDOgfuU4bOQU+RbfNo4WwQj4zFZiM+ub0xT1NCSUIyC7K+TcjW8cLOx
ABKhJ28KAgFQEo143KgHz4H/cH+v+nVO6iad/KvFlCab6NY0zct5zVjtNhof60GsxXbbgh7xI7N0
h9tChnjciTEQedgjUESSFkmTBftxxU7XkiXBrigh62TEMDNlnXnGZVDZt3Kq3O1v4wx/1AlDVIHS
YTNe8BGpEHn9E1UNCMlquSi5jvY3y+KfDeLIHe7POND/9br8Z/bW/pmyMfzjv/jv11YxF8ry8af/
/MdjW/Pvf51+5p/f8+NP/OOqeO3bAWXCL7/r8NZev9Rvw8/f9MNv5tH//OuSl/Hlh//YNWMxrnfT
W7/ev5GKMH77K3gep+/8n37xP96+/ZbHVb39/tsrkdfj6bdlRdv89ueXzr78/htpTd+pt0+//88v
np7A779dIcN4fW3/8hNvL8P4+2+G9Y7LxSNE1QEoQvyKDfgDteC3L/nv6BDtk6/lG5DuZKdp2n7M
f//Ndt+xRyR2lfADJiw+RImhxa/w+2/CfOf76PUJKwRfEbDl++2/n/oPb+G/3tLvg1OI/fnx+iHI
xrMocm3PtYinIovwRzZFsIWZQbH/0rO52y6YF4v6WjlyLeO6mboODUgDaDjKxtrBjkAuADstWuFw
AAC+BdKtikNVnHYMMU1VM6238zL2Kr0sBYumMDZ7e+oix6z7r/WybiXQ6iZDlSxn2whZu7V266Rn
qHYXJMW13fiTE3kEUnYfMlG2le2AuXHzpU86USy4JSVZcMtAr1TrbAoeHSNruSXn6CDG5ip0FkG0
zcRsb3rAazBVt2TETe4zMVCVIGpjsdtbzy/SOvICprIvRQ3+7twhL4hxdzMt3o49YkvGt5+VFXfn
zDTPM0EoUgS3y+x2y+r0X9McHdkBl77uH1y7D9V9OM3meKNoGT8aXWtAYp0RX1IbaZMTPvCyF1nP
U4cT/aQ0JUZToo/JmBLT69Hm8f97kRDs1g2JS87DPjCqldJ2ChqNlohgmxtftyahNlpJH4f9WhrH
kX1JxbAQzUsc6G7ygAqMrjoA13aPA1vBkFq1Q7eWZ5OnI0BGRg6V3C2fh6Bcr2wmCGyDx375qrx0
mF4d1LPNtUqZBl9YxZA9GqCGWlhpdvoKznOQB3sp1PxeuSZ+lojR14rVpTDRTr7UZm4753aNIvqt
UzR7zyGFdH/jK9rmCxOBrsc8pA3bXa59Kq167Zw7PVcK/X7QL59r7o/ZbmzScqQ+dMx7o3W5lziW
dkRkVKNIdwX71pLbFDeVqKfpWeKis/o02hBcfXKbonkg5Tezk37J9COrCKfcU9RBlyhxCt36Il3I
3nC8Yd2taLLthC9VdcT+U3zVIhjZ/plaPxQ263kyaPC1wQMx+xsmXkGZMVRs8M3u/LIaVLf3Glw8
cVraPQL8DiPtKSY22FsIgsNz8JxrH5VmIYbdQN7RdjU2gdHvNpMPc4S72XJ3rMrD8lpOlir3SP3X
92oy1VXu16k8r121bJEsgiK7YSErsoQFfDFQknrWpyqYOi/aTGv7amoV2AdzcPjAmJ1he1eVwxQh
WZmJ3ddqtoKzmaAv94CYhnfazJyTos4p+n1RFRLIfN5W90DW/C1CqRgK/NK90e6pt7ctWjw/3SLq
b1StZDeZFZOMse8PBLwH5Gy6yjcOk1rb4DhR93xkHac0b1QbOlss3LSzz4beR7sM+0/ztokwXYaE
4AmZ7sxZG31UYSAkV2RxuuJsxuFP999v83vkXzkGK+C5d3neKiNBztt1ccdroiNn8moJ29xrMqYs
y0wwXF0ZlxXy/jUKgu6EUS4LRhJWk+Vw/VjVBvGyqG2JSK+zHjlusweH6LKFZLmpD3YiTWfnsQQE
Px+KiQX2NQDpiX1wSp9J7Z5So4jaMoe9NAAUPGu9aGoyZmcF1yOBDcm21NYLr/I83y6t59zJcSQq
aGYSQ/QPGi3wq9jZp6YJXqy5a9UZkhsg6TqFO55IFmY+XoKGXJGsEIu9R23o+fTxDRW4VMzu4cEM
S9MfIdfpYV/4o1XtMcVXfhFRMUN62upAKErctmFvD8/rFhLK0O4Hiy6eyfHYhFGHMOwFcLx7h5qe
k1wsHhBAiIyzHTky6776IOFBAUhHfQCubeW7wKLIOzBmca3LckQUhPgB8xUSfhE+w2NuHx0WRxWR
1+Q6XuID2fCN+FqTtqObQO77xZ254GvEhlBh0APLKPSmFWeIRk91ReygD4x/UJ54mpTvvzBXLxmC
Gb477plKweZPF9YnD4RthUT+oM4qjgTmWu4ZO0tsAm7m0jw2S2s+lL6N2NxtpCdxdY+muS8CX3zW
ue3SWJbYP3YWczT7BvL/fPLhKFJ9ejRi4JfIGBQcS9uGNH6Cox0PHSX4W7fmTo2AjwwUzbaGrmtZ
I/KSWb1EZl52620uHeJWYmgyBWYHRi8pnrGROnbBNYDJGXgIaCRDnwfw/cgAKzcmSqgFvNG/RFxm
9J+DLENdEIdp31ccClU/27HhIhL+IsYFoAvaiNZ59bDqvR8CNIZttJI/mpJQZdQpBwtlaeffsDVf
nWM7038xiuxGM5mlo/OjXJshS7jzYXuG4VxPtwwmffb9tC4CCUtPGmMWVbD6yJ1yhdQrpMRS3Nde
MI1468AS7BZ2qVaSIUfYruWA6vHMwe29RqvvTNkB18tMgAeQ5zv4DT65JWVtdxkadmOzDq5FUhBC
OTm4l7aNLe+wZVlQPpet3gSlciYLzbw1bO1AwCkGV6HiUOLGfysyY20vBgaqvr9rQYZVpNRgfhxf
sH40mA1ZuIxNYunCAWuJnFE0T7KSiy2SmpzT3InQJZbqrKLxNCtmqOucLjvGivl61SxgQXZuntf6
whmmITgfgMh4B0fUBW/clvemszITInBi53CXG9KYAyJwdrZnihRHg2nhbSED3Jzw3AJZXtwJI0qD
SxT9xbJiIzst8864dDPOJrGCSb8CN2B4n7rRXYcrBopquoHVP+PPtw28EB+UsJV7OZI6i0tp6g3v
4mRDKW9Z47VNEjJF96vI67Hp3CqvMdZH6MCm/khPBOgSi1W3jSAclrU4W0XW+dzQirrv793UZ1tN
S57ZX1skmelFNcxGs3MwCqcfGYy03a7OA//RgkF7xQvnb8nmO81n5U9sOOINPZv+NMP6xz+bp8Dw
yD3wnPOCaqB8ZKKS65eSFvFz14ypOlatrvQlC8ahPEtNORc79GJYwspaaTfWFLnesYRKC1Qws536
HGH83BwZnm/jc82VzlVowkT4sGBteujrqfnowXwV773aklWMnhZjBLNbVRwxqqw6npdGdxwpjH4T
oeceLkUwFwa+xqqd7+ewdWuDz29X9MfAyWm69Zhb/FFste9zk0P/D3bfv9UY/c+6nhv11jyM/dvb
ePWi/j9ofWgu/pXD+JfOJ2qHpnj5j5fmy38c33oiJVpdNEBT/+iqTq3T6ef/6IOs8B0EUguxmQVT
FF8B3Mc/2iDLfeef9Kmhbwe0J6ym/tkFOe47eMsuJljhIE03T73Tn22QI965Hv7ewAKG4AiiLf+d
Nsh2Tjy8f1nafcEy0GV3JUL87HRq7k8cWj7Hyq01VnKcOhjjCnS1hCzWVXBlmVsFcqhRw8dxmbIy
2jDqIRhlc+LFNUFLJ37UOOM9AJ6wJRwt80s2ztb7AXW/TNIVixh4kx735LLNPnWudi04q8yGGiiO
VRecKYb9E5fyEi5Mlmp9KsDSob9mhtWkCXsz86vJGqLiRz3Os0kT+IByzqjgpQ0NqwFPZBtlmSSp
iTg2+9wXo+nuCmbsT6EBVgtJcnnZh1NooUAN3Id5ZjMXpacAQjyAS40CXk3zLnURnuDEF9bR4oiW
SdeE5nmwBnN/NYZ1sGEAHvqLQNO8RTqovF3mT/1FQbLUg1mH1hWuSpZa3ilZ3m4CfT1PqbyGwlB1
uJ20ImvO1jXN17R1B9ZmYsdfXz6nWdZfVFjnjIiA7wFzZkmqDVFYa4HMobPQHRm27O57hFtfh7yp
Oc/YOcJDLo3QTMKaZOXExvcc7DpNoslxcwaTDpRFuI5Xwj53VgfqJ2Y5k6NgUWHxaUbDir1x9MMb
Oy9ddJTj7IZMyqrsysAo9sno6wAfid/oVw5b/5XUlm2NASZ1Fyy5lipJ+8I/ZqkMwgjQCk40XaX5
ex/JZx/NfsOMUJtleV2TA3U9iMEk/jHQS4VrJOUqy4MRsIFkuHnplSr9JPopXaOiKcSToOCBjqQU
+2Uqg2NNnDWsmgCeIjVEM3mRhUT2vaaERk8cBOq99Ovsc5NDloumlMlt1NX1Bkqtt2ipM1UbO38l
TYOHNmkiqxLYJqtr073ddFFbSUvUh0A8SRLEPkOhm1543oQHj5j23t8FqWehOly5v+F7LGj+pcyt
qGDv9ICYnz8N0SmR5Wsoz5iltfJMrd0E47Ker31vKz8XizleLyi66Xx1Zl1uM/CIaGKt/zCGoG5g
LQ6DFVUpDvu47yrGxlZR1M+zdtFxYPxlFBF4zSHDsnELb8nrSauY/U9IxGwv3hZWrLFDBIiFbWjI
H2hl7A3H1Rq8FlIbHwJOAawaBi5h/qT1rqEX1Ed3JdsrMtjYErBQzOWFIrPQurJnHSyxbXAXQytA
VmqyZJ715HaE39B9D+MjrK5ax4a9Yat1Dd0O50iaWaF2kEvqpCp92V2HM9mr8UpA7hezknjoQ/x9
t2UZNh+KpRKvYVr3bw1ON2snVc3LtpZ3QzPPz7Vrzc8VK7d75FSY6/WATyIellzNB7zKgcmaMw3u
UyJpaZ58a6CndRccigur+xpMdtDjSm/MUXOxVfNdCEVA0MbVduyz0mQUoz4Yw7i95oNfMkM28e3w
d5rKjzp7yx7JesXGNtJJnI+DqkQSdI3zhX7H+WiNyHySoeixmIEE9N241z3AiK7FroyMNq8Aipfh
3TDYYk1SmgsF67IZs0gv1OiH0ML4VxVOeo90YuFdgT7KUCWV087oALZRLq7jsOuXsVsv+bS6fK59
tbxtxlzd0Yqx1HUBknkJ23rv0m8nur1ZdAYLpa2cX7lLGADCMQassWsKdWEQQ8RgpLd8coE8us2d
EVjLh6EVDZA6tzBlNK5Tu0VqXvCOy5ZJexwu9uLGOAANwtE3c6yvayiTr6D7JC/jPE93aZg3Rdy7
rXsv/M5kK8iYOqZltmTiBTb3gm3ciHzB2r/RYw9hX54DP2Rc4RMhZcREYOZ21JibJSKc1O0ahyp0
OdEzzzgO/tLPMb7TtWFqk4knFImVf8B/4TnHxs6CB6Mqe6I9PVW5eyMwzWsurDoE7TtKddchK8E2
OvAmxax6ra9ro1kKsod25QNIZVT9/boZxnvspnx7fgofiH1URdbOF/4YXGCVzBSyWis8uYMD/1M4
I6FBJY2ALSp9bEu4qw1xbYI6vG/bwbCSkFRiPyaZeflMl1t98CannY5tm/oXqWNhpmJ0Mb2O8ONv
iFL0uguXorSJdHiTU0brXY+xWUfFwNw/SbHxfPquHvlz3Pn9ePNHuvzpru4E5F+ymkJIStzMT8NN
p5mJGQqKNg5HOdzWRpafcdf2E4NIsB2LUTepWMtcrFL70bdH/rdqwl9Wez9M0P+v1eP/g+Nw4VCF
/TOc+y9F4fuyfymatx+qwNNP/FEGOuY7QdFmUmZ53GGC02j9jzJQiHegrz3yCULTcYmApkL7cxju
ind8xeKW5IPcc0RI7fjfZaDzzibygVvgKQWCyI7w3ykDf5yFA30XhG1QAtomkass4X66XOp86iRt
2JxIqIHnmS+d8zIb/i5k5P/4KExFeIqM2y33p9gMv1BBjRZlTowUmGoEam48LmO9fv7uZf/7a58n
A0Kd5QLZyR62q+CnJzO6NRtkj2Wmx2kZIUprmVhkxjHs/eLcn5rhPYjB7YL1Gsu0Xz+0Rcn+fTX9
7bEDwm1OGCwTtcpP1TQ+8KEyaQuTNgNQ/bnqWsbEqIoDIOOGbuptN66FWg6Qj6oFzWiYPY1Wb31s
RN2lCbkwYxEZk10tRKz7qNbq3mybaxZcOd7DX/+tf303HNMJ4ZTByAbmZ56eyndRVA4G+5IbuE6s
3B7vBQd5duaBLLH/hmDGNfrTS+Jy33TZBFkcRTDWf3wcOXDXnL1tScaqhCuD4mhxb0jA7WaEiLPX
T5Ga9Cafc1S13Kv/zScJri04oc5P/xJN8RPVfxpHiVFKBtwdDC/Z0NpdwF3t979+lL+860h7SA/g
bbf4TIbhT4/S2etp1d9ZifTl8FF7AWFrrq2eyKF7/vUjnX7Td93a6eDwfXpFR5xmTKcd2A9vmrvi
e2YzayUsARZckF7qRkTE+UmwLMZFVbpo0X79iH+5TDiquJZBvJFXxqLs9PZ+d5kU0+SgcJF24q5O
cMw9yELoQY3LXz/KXy6Sb4/Cus/zAjZ/39JSvnsUt3FRmEgehd13ei+9rNwz6zUTiRgdyWz3ZLdr
9TfUur97zJ8uzLpoEIZjHE1IiE5hz6VbYpXdq8Kj+GEMShvtoO//Tar1Xx+TI4nnGoKuMznTT5k+
3z1P5CY91lAteEwjPddyG28te1vOoUs5FHpyZhFEhOCc7n79+v71uvHIxjkB8UkKQln803PNGvDj
shtF0i1ddQ9lKH+pttQDWVdT4mivLm9+/YB/+UhwAvIP8w48DQIM6Y9PtCVqaKg6100sNEo3VqgY
bk9mLT2kh9I4+/WDsZj+ueBhh/EteiZ0SAx3STD58fGsUwHsd6VOCKyo9IHptmzOlcRX8kGO+PoO
GU8y3Wf1JpqDGInZiRB3IhOtQi88ulbfWS8LUiHXhLhT6v6cNiAALdEzsd+rfuv8GBoMjTx7lQaV
YQUtigm7m3q7RreNPnCsEUC7Ig+zj9Pkt1ase/gT9AwTZWkNl0Hd9EO9ORer9q0GjExu2x9Y8/hd
MmYVIZz2WchuyNrZNWE6QI+zjTjoPFzwLhbdUkUroUftJVKlzjtqk5HGufRS49Xq69lEdmaoZzzA
vnvmSc3+JGS3yypVTxqw0UiAZZyZrWslUDK52nUf6kNB27ox61EopmzmICVx4iETfTuwM3HIDFfe
zpj1NHtBWvhbo6Q324PYBUnMItbYy026ak/j4gQsQwzBXgopoYqt3sxvkFZb9tHLzOEpNTF3xoGV
naYufqPW7JXT0YE1g7VcrHmcpkPHS6tmUc4DWHzfec86CdQQSSAbL+EIuziCPCPEDhClyOINRcPT
ChYzQw9cCoAA0AvhUAu/6i9OC8ejWKbJ2LFnSgH12U56F0IgMQ8mzemnNPDHSUVIzjrvgnCB3u8j
zGCB9cCu07LunM6VA8yqtRaHDd07nCmDmUC2M8JynI/LFm5iny9aG5dzvnhQqoxai0e/rRlstVtG
68BtIpt37Th6xs5mmDtFqRi98lZYQ7Od6W50YHuZcKfP0t5zZDLNGVn0gWysDxIgMz3BXLoXrFEX
Bl4o9dWAWLcIH7N1BFiWyXSyAePp7ilIe2GSBTSCZVtsEpGvXdKYwBEjJDtLHW6AwB7zk9yLPepD
36fAzFObgIgLznWKjRq63po0/SBIeekb96VvBgqmLghAmZXKVsFzN47OW9rkxRrX66atvWlUNc1l
zfaVJOOle8KXazwKAesY5ZlBn9lWqaWitdQW47JMbnDR4VjJ+HTZfOXKJ2TTayFRopVO06dy0h0Q
P28iBU94LNtxMtBkJkWaFectgQZ5jApB3aHgzRiMTORWJAYfIpuPVTjZB79psw9t1ZxIgCz70ewN
KGERW624HDJtATaSrZYEFsAvjFkzrfh0IUM50bbloHERlFlfQmPq69hRwbpwedm2DSo3HV/dWpCU
EfgVN6PBAQsWTQbDnqSebYg3vHfleixyJh444hpD7Vc7UGHMpHWbbhSF1Zz4eaUcjHJ8bh5rY86y
e26CstgjTsinmPtbd72maKsjqxjrj1M2m8+G7uQNeT2uc5iKBYJlJoeyOOtNIr0jZioieC8QSZ7z
0TU/Mk9bkcKRA/DA9msLP5ViDbI9cUKukSNjsPrwk52B0bq1GQ66CE5hQ/J7anLuaUFV6nY5tHun
pmc15/4DLv9+uLWZbw4XRWVND2Rou/mZ2faiYjA4gshB3obKBbnGWonszGYdscQM6HJ5CUakKve9
wCx822WFP9yfQHROhz+rN/Sx3hDUsbUsyv6LLEtreTS6QjbHE9au2s0O8o237LRX3JPsN8lYTGlu
RtNqLHlsEP9hxC3j6OYeq7i3W/vaAQ7lNXhlcI7Vh63wzU9FYDgNsx2v5G92h/IuMGbRJ1aqynuK
aBNqhzPWuy5QLoMWUoZQ7VfdeeBZ5se2tpY3b6rWrw1VgI37rMtv1BIU6rZGF/lZGo365Lb2fEfI
bTjEwI+C96xQ3ScTCYoV+bjtd37IuQi4zw/uZRUaX1TYbs+InduOBACMAzs1uoN/3pJTc7A4PHXC
/H/lWjLd2o8yO5NHcHlFfbRVBQ6y8e0EET+xd8EgZ73H5NwuRJjkIQn2RTjwEi7MvCL01+qyDPP+
kVBVTizdcTJG4bI5u8zMZw+MkwtEzoRhgSoY+uJhrAUW7aB1GdyCqZ7e5rAYrBgztfGUdaW4bRh6
QL4DAJ0lAKTE21JKt9mLrrXHc7kKfcRdMWXRlLV82lMIVce2ZLt3Nkyj9zKXwKgjkS/T82AhkYXk
y4ovUXJdrieGyncVUlKswXnG4DZD2WKgrcEzvauh+zGubyrR8nbL9q2uXPlil3JFqhsOcki6XPGX
Vy5WiZjNam8eKhMR1r41ZHBnW1XXP6JLCrPYmmz9cnprXyvqFAqsEXYOK0ieaWR5xVwcVtBSV7Nv
Lmhvq8U5sMgHjNbKIbs1nZqbj2zW/HnFz2LD3JZDs+MuDKpGLH0nEjC69hxnaVPebsbW9cmIaDo4
krzDoZyGTscd3FcrgJutMD73GDdUPBtIFAHwsInYwSNpPo3CT8PrdanKKekc7iEAaUCgRXWoq6tm
niyYd02gdo0pbdinrKbe8spTiDQNf8hiG1XKq9eE4bAvJ2mEh4FX9KsMZG+wg1mxMPMRcXhHccLt
XG/M0sNStfw+JdabNIBbe+j8cPOQo6+4lNraqz6IRRbQnFiY6sRN57aMgrIptliOlMwMHlGm7S13
VnWMhyyVkR+2BZ4ZZZMbAlHzZchMxNroghCFuCXRL5EAl/xSVU363Joj2+9ybgVSImex32+zZbAC
QBY4MUSc2hc4ZV6FKRQuWbT0At/1yKI6Yx88LJ8CUaXZvg+L/j6T/pYn9C5qioMybOdDMweoipVS
/pKwXoPKXmJ02ZO9S34En5Du3Bvset31FnzgyKHk+VxwKN4H3JybpHbSHlFQMJNKhBU8R9tA9TXu
RhCuMrJy1gJRAeHS3g8OQ9IzBnt+TUYrU+IqQOuF13pDvc18nuHukK4hs+pND9zA1WRukQ8q47iU
Y/+4QrIzz8BhTeh0GBgsCbRjZV7PWdcYSYGuGo8bu/t7pL4dBE9G9GW8iH7ViZoKtbN7y/X2kJv0
Z1TKJSUrVPQxNjzyl6B+h66M08IzAIHnW1jHaz1pyqq+zK6lHQTzcSTjj7gb17FPjErExhBMBDWk
KnOQz2mzfKzyk6ctr+tco0Dxx/s0c5rx3EFQyR1odvInpW2KsmDBkhwZIrdvOjU1zsGcvcw7gpCS
kAgle/wIVH7xYd5S/dKLWQa7xkKpkji68L+mtVReNNhpnseaY/qrdpvwwaum8NycIW+wE1T9k7bN
8mkUma04TVKu55yoqgPoW7RqLeiwk5rN81TsTGv/NHfonOLFx6OwtHn70BRavx8I6CFFolcK1OnI
k+7VSRZfYloAfj9noUxWJ0TVVDslt+TSa+4a4iAHlhsKl1GHie/DgAZRRC5mgvMW1xGqw8kyT0Md
5WOkK5GB2WsW9LvK2sJ5h0qTv4huj9rUZbxhxt4gOrVzeiZTfNJCq038xpvB9DmBfyFqGqQoJz75
aisNt02Yb/U+hGkLHIH2T7KnnjKOSPbRHOY4cEFln6/pim/DSj3voQHcSIar5TZXboCdBS1IJ3f2
UlMmmgPUXMQSEv+PvXXzmT/mzYcUDCwVUVvXbG04pyItg9FloJ2LO28c1k/51uABaXRVP4xamg9C
rM177kD1GNvzmJ6cJB15VcU63aL12uqoC8re4Fpbg+sACzKSHSSJT+HWFR2hG0jkTsjK5VWDcL52
7OXUc/DGapSgxYCwZzEwGgTZSVtSY+fg1IKVdaaCYqQBcFvkM8oz7I4OaxEfDGdy2TW4fQufZgMI
zJ/fNmcufBVyRShY7whHUHiOJ90CIgiL9GFFuvTCYK3KonV1REdOwaS+WvxvSF3ZQga8JzQRV7nd
38wypSVYfDa/UTfgZeF1D+F5ilrt/TZ1TOI6NiqQYhnAKuYZ3oa4WLz5Y5a5amNl3rlXxszZDptz
bh9IQiE8EXSgQ58BlAG5Huxj5CA2KD40+lX7Hn1r/jlg174cgUk6N40GmH7BEVl/HFa7bg8jxPGH
CtZREBlLO30ae1b5EbkPoH4BKtaJw+7hKeBCKM8c0dYfwlM6MKgDaY2RiWf5UiEaYi0K1vC+qule
E8djicVqymTlrKmnqZrI8uIDu2Q2MEevKAZuMS6s/r7KrGdvyIczl8xqpIiqb8e4r1DSoyq1szfZ
02lFJku6abdkCCd30iLb7bhZ7FgJNesqtt6K+BJNyvYSaRLtlshbnIouCF6CSd6c6R+cijM3bsG5
4zKaEMIe+szQadQIy360nJbD2cUH8ZG6xREJ4n91g5HC+ZZPN9oRY+sG+RGVwEWnlcndamC1GhWz
NaR3k6rMOp69af6o7bB5RArLxp57V3M9kWHUXTMWDDlgepPao1cCNDq5jR7mLVpUyds2dBtXwTYt
jIXgDiFbRJuaGSGKp7wep3WnJaLiGO1y/Whlynk0J9NALTEG9gPCqDKILKlpobqAopHufAi9yFmn
4iXHlI1QPPzfzJ3HltxIlm2/yGpBi+Fzd8A9FCMoIhnkBIsSBq3l1/f26uruDKtkcpWN3qQGuYpG
EI5r4to5+5T7l2oPOZ4F+JbY9Lp86XBjwzHhctvKfxKpJvnlsgme5pwWnzs3m3+01rTW8crtWs+v
1Av3jEEn32g/OvyqDSEfBZf9hvfTy42teQRfD6a5m3fYmo0zlViqObT6p9zarCq+/kt/oMOaJdx/
jGim2zTyNqnZ1A50kOxjyfkCkYKz5T8yXIbYJGu2wIfKBFkBlNopvCPKXdDSFl7Uexvn38tEesg9
Vh9fHCuj5cApA48MAbMS9zN3np/m1MhAJxJICLQfL8y7biRymytCQ+bxfEURnwoX2sch2NKmjr2x
Tb6yPZjqI5v9jbOsIAH7QGQpxF+jpx4IqfODN/B9/PfCrcXz5JfdlyQpd1Z2O0s/QDriNJMjVlyO
EMG99yubKHlES9ElDxU8eftMtB7jsDmga7FxKPluDY58QRnXPie+hU56LLNkRJNlcTE9DrvZXs9P
gx1bgbePNxxS2V72Vl/w7yjYdZzbZaw+FPzQ1ZHUGfdSoN3vbmcghuAQx3S86zE9nSSilzsuJXAM
Whskngsz6hWRgSlCHFOrtd8tXsHVOTTd2YEB53bvimKp2M7j32JOcaucjfS+p/sJM0GTH7YuZQMq
iqJ/i8cxDI8c2iAEJigtV26Fm6w9VGJ20be6Q/voCGF9QjFoLUeLNCuBu3fw0kMwofE/tfRQ7id4
gOJM/sC0nyZHmiiCnBomd9X7Tn9JwiQLvtTcc1mnaa9ABa5L43yc+6ZpDx4Gpum4mMRqHRbbzR9X
3M7EnxKBUJJ6NeKjR7sR3mT4nbxTX2/zdPLLdf5j9HNaNc44m18m9qeCU9CGVX9q+TZva7Mw08sc
ZuCGrVkU8bTy4YHW3kIPWHs1tncoH3r+HwiKOMTbxsuC3cI9umBN7Ru393kGgJryS7cX/DXoQ6rw
rh/CRlz6ZpWQ60NoagdnnvgbrvkrVAZ6E/cCE51XO21hXaG8DMcs5kQ4PGSGKaubJRxQYgxTxRo3
5mMbomGXm0Bm2y173Gd4lCLQPgHazZA855Sfb45zUmSQEA18K5Hh0EV4MWhWXdOCJDPzKtYxwE7q
tt7R5hSJBrUzh7OJYoecly4HKIb3BEK/VS3rMxW8u7E90DORzeTml54jlBejH+ISvXdbY+Em31t/
FMTqvnDY2DamCtQRV8TDrWV6K0z8IfVeXKTCH/vc6r+llRMSMuhI0h2NdXF/0D0m5HR0EM+f6MT4
CHEXa/q++Cv6Yzbq3SdiHMzHYMRgx+YjDZ5ZtQADAEFwq/M8z81b7jgM/yHonfZ5tKtkPAxEYjyV
fl280NdIipMv5MhGusPrdxrMQXaEGF7XfbEGYGBQkfSY4dusrnGmiuAbhAJaMrnkGhOnfeYdk5WY
vhOKsLTFQ5w6X+3cSLA0Tr08Vj68SxSgQ1PGQCW2z769kdZgjiXdJkFY4XJBRlVmT0NGr/DUo5Jt
TrY/+EAsRmLkD2DzNsgXdstd+p7AhTzRsqyfrN2iIqbCa3/WGIznC3f07CJYUkuQ9SRayGNu7HP1
LIq8ed467nIgV4/rh7YfHWz8GN7qE5hge7zM6A6IAVhcF9vlmrf3zTownTsLNKNjN3PDQN+vxT3k
uR0Uc4AF/v3klKKkbSLb5KphTgPO+ln2tvcsi/CXKd2x+JpJ8UWWiTXFM0W4xSLDpX9cWy/4iJZt
TY/CasPxMDUpEPq1yXHkZKDYHrcdP9eldOh88BHJ9COxLfBcgZrAEKCnR8ttyHznO3cNvXmCBUhX
Iu+BpJ+gNOSfsk5mbDCHPADas5pYBxtrL4ILU/P8ElS1l8bG5tbsvw1aTwfEG9D4y7WekPklXfux
QXHzw0kM831eB2MSeZNc+DFpXx0na+ier+yyN9aMlp6TfFlbyK0L66cNJ+WrtdkNG4FyFSlgUo49
kbPN5kvipngrp6kPhuO8ZNOD2wU4RrIi7LxoKa6tE/w4KNhHLi03nstJkhuXFjDdLkR76SXbilYe
N2GnL7Zdd09hKSow9eTTvN2K2sYkAzT3CQOnhY4yrK0L+Mc5jLH3VG8IY6mu/gozAXPtJMGzny8b
VQxYKzgSXsbp0xhLK4gbFJEEVrqYDY65P+G34VSV3EujniogFFAobvOqbTAD76ibk8SSP40wtUoM
VEJi0g/L9oPDnSs/Wu6Kz8noJjUpsY7dxC2tvzTyl9LMD3YT1k/dngfflhAEBEK9tPpoeGJLTi1e
gOdsbnryzyyMaodhnStSYzPhP8/wv1j1mR9WwJJm8Y3LZppIeYWi/YjI393vwUMRYNKT1PC53jab
PVJmwNCdW2dPohHxNq2hsQjTp2Z2jfKmWcTyw3an8bvZOZieWGn66TYbuZU5DAJgQEy4j/lIGBWx
p4W5DEbkTk2xnroOfTecxCR86JknBPPitF2Q7dvjvcP6/NEwLbHAITKtG3uZ5pHJo3e+kRSKtafr
IANygg7qj7mRBckpMbbgMfda991Gp+ebQSuMftLqi69yaDgpOa6fBWd8jyMtDtNv0WdyLQpjvUrf
rCwY9sEdbOvCpXbZ3kIpQGW0TVg2qrZllzrSuv0RhrtgfgJ3cw/E3U+OFSFwsMBGxIPp0uco4HBs
0t1HrjWiB82gS9vhNT18ya82j40tIqLwcSyh1UgrYAsYmM14aRAh3wqv7L4T/Coz5lHuDpg1l8yB
I8OvFGOkI4ajpmXeseVNzOxuo39mAf3ws09m0PGxcGJbmiObeKrYT4bxEcPE9hmte8hRD4wWh8ds
ypCRzWLozoLLWkHDZ+s/yNZyflj4jOcTxuuVoGHbJJ0jsRcgllmDgA/1qvnOhgiYItrF2n4iDWGm
5ZHyWRxtJo45mrnOxHPBQTu/4ZbNfVzscR44qtoz3Y6FzmLk9QEdApuWjRWxd0A1OuMYDngUIIJH
Y9rDDwvuuquZgcY9PIWp9u5ar8/cEyK11LwZh8B9szSt8WRev222WCy4J5yDJi3Z0qbxnHIpTLxb
iVVhgRjElVHt7uLRFjjrIzQmSX1Yio2KJkbSMiJTkNzOdkAkwVlKrinjcEoSpqd6LZaohdpQxGFD
T+ZAoElP0HROT+Peo2TZRlosjw8FfVHSWei+7afKm+tPVeBhtwdcbGanhMPmW/YjkDfZbrL78re5
fC47zgVRvrnJ9UCNxzMiaGFuzth7/PJpsbpsiYIK5dHRpxkMvzlpaYAQB1nJGNHH4NDAalPvmKd9
ngD49EjluRYKUSv4kvCq1/vEpcdCy+vInwp/wg32gvPoi4pr0KYHIm5fT+ozZ9MHs8ks65SgMWL2
wmk9HCtrtsszpFuWgTlM5rupaL3pZpSWeKR3UtFRk0GeHnvDTlCrdZn8gYGyGpAQdsSxBz3n6piT
pxccDdyw5tEkLwvhed9vH6hbJL7wbFiUp51ZIW59I3nMMM++AbHbfJ25DNhxwhm1f3RydK6HPllx
45egHZKjSappg++05KRUdtxJxdBBxcYctyXv3DIJ+3NIZMR1Fs8bG9+qzdEV8rxBvJC9ktpRdJyi
jVLs4pZtsG+e6xlexweDhvb4jchJJu8WDAffd5UECDavAu7isWlrD6yGsdKkB9BD/sIiDW4/XUhI
pJZYZeMccBhWa9wuV835KOePrJmjxYVAx3pbZx7GPG7zy/xiN+X0aHruNL3hmJB074xCchxqmLe8
Q5r68wuSALrIO9dgE2fjEkwYPIQiA2LLKu3EGXcOQbRD1YjZ7q/m0TPKyjq0tRjfoVrKPhP9kNGW
LWnXHgDJLszmGbvVidiK99UYhg9IXrb0wQFN2F63s1LEA7cCMq7M2iPlBiH9dNjWjrO77e7YiFaO
cONxIPghYTKynBBhPv7Ciy2rxIvJj64+Cd8neQs3meASfZ+9T307TyU3B5lBsqbVhKCC8mrsb/ib
y0/hLAzgUGDDo7Yw8p+AfYqXNUNXd0D6OX0DzNT23znFIMaKpZG5zqeG2arqkNHSQO6OzQiqOCq9
kCUCx4NIoSqv5tWZBVH2lt5YM0W9N3GBCM4ceowXoig4+MCouEog3X1DX5wF88+uklg7u6Gn8WoX
dZp84CpCjpyplv7LQlowan7pw32xctJIz2iHDVqBMwLeYxcmu3ssERVcUgG8kU5ymAWR0SNeivAP
OO+xF7L/pesEWCf0a6x/Rl7+sctpqE/o4ZrhLuDCn4jt3eyyY8cCsb/fMtNez44MKPskAexzcnZh
bPTsvVbeNj13kaeRTZCkd0u2LnzizijiopxscdPiCngK2OyReS7Ic8e7IGF0XOjLzATbWQSG1l/C
cJzALKZm1t8AoWqxZnGo50V1vtVyfE+C6jHrchLlDPwEeOkbKGnZIewTOq7zXtEJ64fatqjbqRmR
hnksK27dEMxrghCS1xaTt9wuC840kN5FCCiVxYx7Igd9dQdraKRNKAdAMSJsGri9yz7d8D8198kg
Jf0eowlNEV7cZtrsWyQUaKbped9veV0EOpVmOnKigTBMy7zmsuDQtt7wfWSZei9QX3MmBAYCo0Su
rXMsgd/fOAnuiUiM3UR/sU6gbZj0ensauYYFhX8wR/K9gKLS8GiAoCD87YPljgAA5rcFSM8OGgOQ
xi2RZdbDvkE8uuJGzbjucog3XlF14dnKKzjjTjelFvNjuRF+kue036feys7IOT0Gd4pmf27B7OUX
2QCnI0WlIwzvmPJdrjcdiOZvUAnDb2Y3LvthQbNA/uPsi8Z74OwwMYeiXcBN1hp+9ezS45dPKbSx
9mdQOz1pZEtevVlKrgBuZvqlJW1B7gSi0fHlIy0mwIT0UUR6MAX9OkyVdO3rPzaOrw1N8n3wb0aU
lus7IpiX4qY059E5s5obXozbugS3bAY0/cfJ5WbXwVpo3ZupzVZ+p79lnG1uFOXjStxUGEnH79oX
i0WxfgKdQESluyL9ONK6oAtoZ17337qw/0jB/Etd8iv18t/qnP8/VDCbfytg/n99ejWwvTayXf/I
v4Aerv0PD3lyGBiW9U84Bxqs/5YwC9/+h0s6LZJbrGzY3DzkXv/SMAvL/AcSU2RZVxnzP1Wx/yti
5sr5H1dHq0fGrWujjEbP+J8wPdB4/Z84kr/IgTVlhL6iK6ZMmqRJMGKk5fRxD7evyfTH3wvMXosg
/3dkT5HNlW5K63xiZPSloAnWw94H/5G+8v+GVpTCGZUPAdIuIuyyT4YtnkoTb5neYyuazXbyOQUV
SREZi70/NC6gJ3wk3klvdEXtSgoUhLYsKCJzjpk5j7SAfqNW/NXrVtStDSyhdQvMItoxut7utTFh
LNrC93rPff1b/6S9tDgpLLXf4I5eevADDuuhJ5yPeoMr+kN/Q0jkeGsRkfDlXdJ6/LJAE9V8L4qY
ki5V5rC/KyN76A7kh9xnfXrRe27K/c8vxQUdHow0GqIyPIfDlzLTrBylJvnZ2jYkXY2bg8F6M9DX
+Wazf1uPWo+tisrBLfpBDvE4mjb7ZuQsULi+5tBKYfrd0i0e2RwR7MGVGNDJfGD3/kbvuZXKhFXL
Go7mJJLWt45kHLDfejXvqlXp4S7zc4sfkjsvr+XU7ggusfQeWylM0pGLwWl8sDdt95hYc0rKHehn
vcGVukQv3bSDSX5rv23lNw5/6c2QW+FvNMK/mFNcpTCdEmYqDJEycl8AQKIh0HtopSQTENobuyBE
awPRUezTMVDvpl69u0pR1jh/OlA8RUR/kjvQxcJAuuo+uVKZc2GOLYSAEpZGOtBgzZIjdzOd3ut2
lBVT1mWy058poiCEZDkECD25HNJ76Y5SmjvuXsj93Bj54B4geHg1coBx1Hx0pTY9a5qg0jJ6m98P
04em/Y32/xdfoKNUpmORGrWLrYwya36okpL79Lr9jdz+V2MrhenZBK2Hu5NHgWPfNEVVfZGNa//G
TPirwa///U8LJj3LYVgXO49yzys+97QdEBQOfa1X945SmWBysi5zvDxKhiwGh+xciBhYz1r1+U/s
wZ+evWw2xMIGLwbUZXNK3Lq4zGBo9NaIq83vz28mByyHJr1KTj2aY8PhxnT+rvfcSnV6PpkXhL3k
0TA5HPIn57udzHrlYyu1WY97Lkp5Ta9tjVO1tp9pbC2aYyulaUJQ6HYCSuieec4h64dL5VftSeul
2EpljtyEEUTAg5OFfFtxfQxGq3irN7ZSnXNAV84iTCTKGdaw0ThV1ZPe0Epx1qvthwHH+qjnJu9m
tP1bo6dvqDe4UpxFCa2Ja9Ycng09E8j8juZTK2W5Ds7QI3jLow11rbSYvD2yBDQ/E+t14QzXlppB
JwkwhXCOgzScyAu3Z71XolRlmYi2LogJj7C9O+WZXJvN/eRzjdHq7d5spTh9xIPoAcs8kuCHAvFR
9rber6n6tSFyQfO2GbkR2+2Y0qmuhv2D1muxlNJsXXiQM0rZCAzEVyGm+8RtO72J0FIqs6GRtK7S
ltFsr9673FifHTe1fmMOvH7Kf3GuV82bSd1lmR1OWZSa8oGONOceYxn0VmXVSRlaozCcrJKcBn/0
6U1QX/TetlKXgy3Lbk4ZN1kMiPbitJJ2oze0Upk1KdrYOYhzXupoyctDyI2f3shKWVqpY+YbWQsR
V5/rya7rTxxopebgSllivOCxRy6puMNFPk+2GiLzXm8DZCklCY85tAHk8TNmn0LZRty76W0HTWW1
FAa8F6hdkq8P/loPHIJ2gdnofduq4RXgstsuQLqiJG3vKaC3cL4tvRduKkU50ti/OjckUkyETXZx
SKZC88c0leWyDDJzmarrl4I9A73u+McAIVCvdv7prv/Tpm2BymNxsyAjf3QPuXu2Gs2tj6lU5eQC
WiVVhdIh7xDDM0Ymr8j1JkFTqUuTxiSXdLzvKuiMQ15xEZGijdH8DpXazPNV5BsKe0SBMxcpRAYc
2xWWulblX9u9f97JujMG0TVgdFigb8pi+dEhbNb8DpXazJM+mS2MZ8BOuFgJHScqduCCWg+u4pud
NFjmTnroADp4XQFZP0ez6qReeRrKmmlBmEyNjUcPRHvc2yevfdF7bKU2gbLsIxezyAcy9PeIsWd4
wEGgObpSnVgo2pwbYGYVjL1ovA5poLdNVmkRKZFBC65RNhEdZon+ctXT6r0RpTR7zI+4jBm5EgTm
SPvrOtHB0htbqUwfiXCJ+FxycECSBumoPk5r9RvAxS+2J4ZSmG2HowwYEKUzhWja9xmBA84mvSdX
6lIOpVdJ0TH4eJ8RUj/rbXsMpSZ9LrMBWk0yIqYTtybSgFmraQUF4/VMYvR42QMiOSN4Z/DXBq0F
HuLU62FrZ5mQf/TsHoIVXDppJok86bxjaJyvhyZEsOYScqYWd++2Wh7sLbvTG1mpQ8BrxrJCV486
mefvpD0812TNaM1N6KlfP/Za9Wnhr/yETem874OHtku0pg8u7ZSR0dSNvcNC5iCumaJaan108Cde
j2siquh7wlPQ6pjfNhPE9G7rbV1h2bweG7l4Oo4Vn93aJtM5KTYkZEuYapVhECplWKVlMRhIDKKm
uaLMrSY5EdCktYQFoVKLpKzYG8ElDJ7W7Rc/aM17ib5s0Hv2QClIwBakT4cMP3V7cJjleh5TYes9
OxTSV/uGFs9T0KFli0Bpdh937BRejGfcXfUqKFBqMyXJRRDFxd6hzN9iFD/kwXbRKs5AKc5mxpE/
D9RPVZkXxBVYSapCr7seBEpxNp03+z3Slaipzr6zPW5rq7XcILV+/cY3JJ+ZY1Gcdh1cQAh3Z8Ne
81jvnSgVWlQFTgKbWRY9CvQIP923AV3KtOp+jEqZ9gQyc0rjL+iFs9+hMfqed5bzTu/plSqd2r3F
Smcwb5kfXKSH5qp31x0ESolO5E4u0OXZfMvwKO1kOHphZegVqEpd87uGKPuVwVHXXWT2sItMa1f/
bxiyEj8zrUymrSIYnspAmLEH+kpv2fSV0vQ3GI4JLttoDsf5fjKM+r7jLklvG+Er1ekR3YlxZ0cn
lPfpqZ+d+mZbOldzdKU8i9rMWYpGL07Rnp5DwupvkjHdNF+7UqK+346rOWbMhMkyH20/3SLp5avm
s6s1KoJ9W8Lei4twmC59upvxyjFfb0L3lQI1kkqEfd15cTC1eIJdXGSA7EfNZ1cqtHYh/iVJ6sVE
TRL+Yg/lWYAm/817v34b/94oDFQBEHrauXYJ7iX5pMm/+fu6P+VXCxahc3lstpmnNwWrciBMGeuI
XM6N/aQ3766OoUOSpYleXXnKktpsEq0cQVpxFWJA7xzCRIoy/M+wf/+jNwIc+Xr5MNgzdisJoPE4
rdNbV3Q4jaW/PmnNwJ5StRl7Pp8way9eyCYne2EMXipnmjTfu1K1fbWTfjOVONg2K8fQKO0nEErj
W71nV6sW3+FojXw9TYGRqTaK6mGxXKG3kfGUqhXoRzvUr9dvcwoaTOzd/mCMrtB8eLVsh8QRG4ZY
gE9mE3ewfk9VgO1L79UoZeubWxB4GR/N0sm3nVir+xY8ht7JzlPW1tKmc5in/KpFVmW39uCul8Tw
NDccqkII3XsV1inzmeus3QcXNNpPJP7/ot2i8vxFjNhfzzgqNT+bU3zsKS9mHacKr5DfXCZ2fXrf
jMpcDI3BBjPAbFkF2xhjowVhDXLiN7Pl9bv+i9lSVQpV9kYKzJK4MQlhkhT00onmwCi02pWBq9Qq
PKwQGgAr7AhLNh5maDqDgwNS64N0lVrNFhrykxQ8u9tdHZdLdTd5rp5oDXTo6zkSd3VH1nTFN+PO
1oXtWHDcra3Q22OrSMR17zBTTSigF9DQj2SRpqfdNhu9FVbVDFVYnxA6LV7cL/W7TrjOLTgWT+/I
5CqlOhUFgJhl9mJjbL4XQxve2GPe6A2uSoZSLGnSALETT5iUT1gkp7MURCJofTGqZsieuowAIkxE
W23Iz51T2meQTJnWlRza59dfTOHkvU3UjReDuRRnyB0Y7zZ70rttISXk9fC1FGGbOwNLE1bGYxJg
KSWsoNIrVUcp1YRw9tKsQze+2g1IPdy8Y7Dnid40c814/PPNwpy0bW5blKpTVOI9UKH1ZLYB7kG9
31Wp1QDEwTrbfJI9V9t3kD/Wo1Gts95uWJUPWWVIKmtBNXWZ5R3Ies7AzkvnN1/89QX/xQysyoeA
6mdN5VpePMlhOKw43O8Kd51viqYLTnqvR6nY1ZcVfnimMgc720sLquhtWIVb9pu3/4t/gSolyhyH
XBu4wIC44FMTP14D0an5+DuyC37zd/xinbKV/bDEkM5H4wEyaFfvJsRs8sIyvnzTekGqpgg7EiCq
2nRjsr+yS2tm/nkYTc3Wsq0UbuXnmYU/xY13okLPa+9UcUiEjd5KYiuFaxFNarLsuXEAYpFDYOKf
0QWUev1lWyncEiIeB0w+HenAOHIGK4sQc1t6lWUrdetKwsxHBzwFUfJLVNfbglmOvFS9X9V6Pem4
RiC9YecELoa0ujTZNSgTJJPeZvuayvTnKU1efSx+VvoxzmsPxqQILmTc6l2EBaq6yByTJUtzdn3k
b7Tf13bw7pa03j5ovRlVYTS6BekpwD7jEX5IhBE+vPRj5uvtWFWN0Wx0THyC3XY+zlt5Ernf/2hT
+FV605mqM1p9r1/cjfGHbQOmEOy+f06AJGrONarUaBVtQVYl9YocY/wYGEN2v4Px/818f90N/MV8
r2qNUNHOGVRTnh7+Q3osuYEjGqcJHyub0J+kGMjt4aoy1SsCSyngmRuK3AKAFNtcB58Gp2/fNIuZ
6x31LaWAObTtATghWmhlBz0gh1pikugc6X2mSgF76+KtRssmeUOQ8Myq3h9Qbjjv9UZXCtjlgyEQ
iv3UQBrrHbeKY7z3o548kBzl19MDt0d9sUIyjT0UMuaxJi0cd3HW24nePZoqSTK5dC9Tpp64q6z9
jylInJ99GGj2cFRJEsCSZZ5dn/PJvK7v59oBsjGk5W9q4Prx/UUNqKKkymqswhcBr94yx6dZEFvl
V2WjtyKqsqTAgHVMqgcZ0ePSAL6Gg0HI1h4Ivc9SVSbh215aA0pj7PbTNYFqKGOxsd/R+ixVdVLe
OVPgtE0YD0Nuv6nKyrgPh8J/0RtdKVgHzGUtZRDGsFGnk5j88Dnt20WvN2cqBTsYWCLB7Iax73TX
CDSgWSmhxXqTjSpPqok+mwLhYfzeC8RPrl19k6nd/NB7M0rBgtN3wpls33iAc/MHgrCxOuSIN99p
Da9KlDxfFmHmb2EsCqsbTy5MSiLRknDTa6CpIiXXwGAtCRSLN65kHppiDA8GsfN6n7yhHG1de1pG
q65BcbsmiGBjSU6NC8BZ790oG+QmcyGh4BuOAd2Kw1QZ4tKOZaj55t3XM3E22FmJWzm5tqPLuwV+
0y3ilFGvXA1lfa1KLGtkGSQxqJssglRjvxnrCW6K3qtR6jWTCdxROSdx1xhGJGyRf6nqavyqN7r1
+tX09kA+slWLGFwWUIc5t2J35v5Rb3RlgfXXsEloWIhYhpX57MEnObWLHL7rja7U696SOcfmWMRJ
tZEGGpjJeRmFqfWz+qqAqapFnw9gSeIUUg8MuK148u3C/qbz7Bg/Xr/3bQVRdb1kg5JVWg/SFN0H
jujlUW90pVh3AwapByc/nrt5fbHWtLhNfDKZ9UZXitXx89aCj5jENZnh8dISbZrApNUbXKnVpFpM
4C1LEvuuaCNzW5PDukupNYv5qqQpmb26FcUsYmeGq4nmPz8TB6AnPvJVYZOV2FPq7q6Ix7pM95uu
bLv3duK1enOwr4qb0mrkpjS1RWz6BVmSZJW0APqnzNAqKF+VN+U+cXCk3Yu4MkiYpIWcfLSdLNMs
KKVcCxfwFam1IgbM3d3JbctvSK/93aHqOtv++4aSpeJ1QbFOW/4WuMzC21TeWPjl/gA0D1f47z/L
67f9V8Mr9dq2nNQ2WHQxMe4uUOlpNc643Ka4gAmVHbyG7HC94lW1TkjYghJ+noi3wYcJldoWBqNm
0BxdKd6sAemUpTtTsr3atwakpkPPGV1r++ereqcMLVUI8i49D4u7OLdAz7znhsbI7yLWfvUrX//7
nywBMmw2cLUGqcmTmcSu7S4XqHKas0Ngvx59FJbTVH4znJsiLU8T2Ug16b/Z/vPvv6FfPbyy1jqT
KzMI2MMZ9BrZENIdTpUscr2pLVDW2hykrJdZlTg7E7tL2ZTLuctB6Og9u1K8iQxFQqZzciaMmHAa
KxfeDyLCU62Gka9qnwxMB3IoxvRSWMKoT23NtbhX9KvmV68GMc4DtNAkAJPht+DaZ2ue7kdyFWKt
l6NKoHYy3TNwT/2FpBNHnNoybYGJQLbXHF+p2WKq7aqYgu5CClRPcAW/ag2vRO/D8ZUVtyMPHrxu
6l5aAmrO6AfatwVJRVrtY99XKrYppoXvchWXDGjrtrj1j9Jfhk96L14p2D6Asl5lVXsz20752TXz
9ns7EpP+96N7/7y3+4tZX1VBFZNhAbua2hu5jXZ6R+bhmphnn8wIt77fLDmJEIPPkBt3bdD4zkOx
LCI4w6ffkh+LRbwqF3R13meS2IWmnUDlQwccH4QD/6w+wny1/dj3yKj62tXLVh3IclxJ6RZb5Vm3
sJoLIlXsPQmNOM9mu/gqVrvFF7Y73mJ+8q9/5IpZzbr9nbdufXkL7DSrHnwJ+v7WTQE5fprqqQP1
1zbD2r83um4q22OxEeEF4pVyTr8KazHT5EAIfZN/h6cKHey4htOaPiebXLr54DhC8tE1W588NqaT
r/fVuO5efxzMORhP5EMVyTviPwLvoeHeFmBljmY0f+d3UwHpcyEAAKT81m5u/0cJAlae8RzU7U0Y
gBs+pONczQQBGCUISrCl097d7D34e+ihQnYvVlva9ZugMWFBHpfe8cb7JpytDng/EQjB94q8ku6N
L93OeKkgoZNbMptVxumrAWXj98faIkKafywRjttERovsuu40dIFjft1Lw4WitwRdnrXHzV4Tozqg
Wbb85hBabBV7WjvJ3EZpsiTNm3yrR/dtn7oDIwQufHT3ULpW6G5RinjAfSQOqMjfhNY+l5eQswkU
Rz9xmi0eB5Nz5x4EWfk2X6t2AfXtrM1+li5RQg8DCa8dRDX4WPP7HWD6WB7H0Pdg6cNOS9uLNExX
fKrscRvgFqMq9CVx4lVNzDYBLO6yHEhVXMBio2e0ic7GkrfZNnHOJeRe3zC3kVy/tfbd/AxVqkxJ
MtkHAedyr4m1z47EqDvtl9keluV5yqxAPndwlOceMgC8m+xIFsYKLAHkrS1vvKlxvc/ZYJX5zxGQ
/57HCMnJUSQ3Ulzxy2Tt5uslX/lXmfCVCX4Uhxw6gmmQ4kTwqhsBxE8TamJppuCnAW+fgIks7wii
IzZkqsWLIPiH1Jpe7vb+zYStIr47hl9WJ1wUY0ccQRtWkd0uHYj8eiuuBeZ3o+wi/ORNuJ5k3czh
eufAlzX7mBQLbyQpLpQjIeXuZJNpQ9huVi0/LPoN07ugSrdsOI1kChIDM6WfvLVv/AiqXdARI2Dw
mfedn43fzIF39L3LBwvONtRQc7utjbry7zGxD9a7oOO+E6ooIJi3xIZmt4tZGE+hFZbO92aZm+II
4mv/Zu0DpFpg6mB/zHT/4IAtTr+nnmc759QPpb+T+7VKAgjWshmL+2UsNmeBhO0kYZG+TJKPqnhw
dhla2S00mzUrj0sR9vLjwOxAECWsYB+mp5V4S3Nb5inJhiekkGnenZxy85aPnjCG/ccK2Lx99oZQ
EOoxSprI5EzYzri/lWbCcnwqWRnM+lgufpHvB2YPsXaHxuCaEYI69/i9dfENQIzeGaujNyQkshNj
9hNzWLstEBCJl2qRkANmCWDDbwFYcn/K8+5TVo+oF+KVzVwZHiEIgag9DLBB0/CwC6czeO0biKsX
l6k0fNcTVu99sjcxAkAM54p4EYCl8+L8LMfebt5mcgi6l7WpGrM6ECTZTm8SI7fWL0s65yWots1o
s3OZuHMPgaprIUUdjElWmRkvqecjEyg2MnKsexIKjRnMuFN39nzqg8RGR1BaEC9f1mnZSHMj1ML5
OQkOYeUNjNEQXrxf0OiPSbke+jfdf9F2Jk1y61iW/itpuWc2CIIDzCp7QdLnIeYIRWxoISnEAZwA
kCDAX9/Hc7Cq9zqzXluZ9VIKKdydTgK45557PtPM/ZCK2pp1G6IREj9VSGYg3/G1zkuRJjYJ6y7F
1rDwe1ArgS7ZGEQ5A4ko4t4u35tgUCXu5sYSHzihsrd03gk5Tp5EotAYlXdA0ngSMfbhSg6kZhP2
izhCnn3qyaX46URrqgcRt8sMGooM6Q7XpkSsdYKga0wYJmFSvmCjnxuRIqy0K01a6a5fDolkq7Tw
sycLKVP0h9ADzyZmegAg4rmdyxcGStG0J4rq5ZtuAY5DUGlYV8gybifAf5ZsXCwxD7PEOnPRIIbc
gnnATwHTBX6yvGxXnnSpHgb/Ia7YNKd96+obyIchTfnNK+ZoHR5wtm9al6uQR814cvG4xhsQW0Z7
QqfPA46V0l7PO9i1fSRCF9DGkHbdkcF134HQZnWY9rwCwTGvJEgCTTpXSAQSSGdArCni0hWW7KKw
7BPhY23f5atpJnBaMXujEJHb3zDcbzqJub7rBBL5ewTzNpVIdr1vVIKs0NL36hNFCrd2dwtYW7TP
uAZIZ70E64rvKpVABigYCCZHCoTWUq9ruhzRt3HfZ3K8FdfptAbe+DBOicZjh8lMB/rQukDk65Fj
HJZ9ctfKpXwvEDaPIwEIwdR+IYE5XIs0DmhjfoI7yWFKs9oHW7P1bD/tGajaASDhpFhkiizBJXkk
sw/rasl1bTiAfg4l/a8aADIntyM6R/wFKyABpNUgb9PbEhrNc7RT0WhEk/Z9Rd13J9dRnQoqHDk2
Ml6X575dtbkwYEMmkk1S1CH4jfiKiBHpiOdxrV7sonGDINh/Aq0sC8JgqofMWdrZV6zqjfcxxw4o
87RBmHa8KxtkBH8h/bdXzyqZg6HcsSGoEj+TbST5OSQA5EQI5R+E0Vntj0O9d72tCc85wJWjSSWo
A+Jx8WKDJZkxyRALGgHscygAa4seViKIARMhrkNgGOk0lb3OFK4JaEmIGIXLA0dSsF9EhYxRm8Y+
DdonDlZDLwDBqMLpA0Hppvwam4JpxL+SbpnB00E3vnnnAon5wL0ubRO8+YY3QZVKNaCASYsE2bwD
YE7IkPI3eu1HgefN4UCIXPIWxJxTGBkVPaI5i2jZeg1lC9Izo76ECBvJuof8lSDFNY3WUozHhIHU
+dquc9j/AHJmpC5lfWB9CV4xcEU/6rDENpDSOmrrt9KVhSox6+vh7JPaEbiEQ6cR11unDPnT9BUk
5pqItDak8nABI3CMCtyIdVzuwhrnWJrVgNk3WAdN6PmY60AGzIwTlEJZnNZdOxaHqpo1rqBw1j/j
zMGS16DF2rgdV/8WI9aDcye+uSEQYmslXcBVY7oLincgjQb9gLeCmGHkELSdPi1kAB006ljipRzO
PHAzu34eshtd12+zBtl7xSMoW1YdfNu2dLsyfD84cJuBv0wxUsAx8qhL916ssRJIl668APBSvyID
u3grnokH4hqYz9JR8lUMaV1GYVtjiW0njo/vhrIJsWuYHuwcsrCaiU3AdRl/gfEmQLIcAbHHvwdO
p2D7sMMu9bY6YG+OtgEt81vpYz35sQ64YA9CTaG5q4YuMFcLYwtwSW0fY9wO5fOSHKdeq+mXP669
2RAklwJuZmaABPcF6HnzNySSN+4pgCmxejSLFyCUd8CgsnsVtRZyj35stfhpQqJ4eFUEPdOfa5f4
PRDRygA3llI0CZdn4CooDvSmXMbw4GSz1PG+K5sWg6d15SF8GezTOfzyZ9A7sb+KEhhQLCK4PlDk
6hDXwHrFLS3bLFKegHIDiYrAvPfgUGqF53j2FMabp5ncA+GCoZOgVjV/qeu6MQBQOKYAOxNciHeK
dKnmDuS5kG5Vg+fwE9QsPJMA7YEkiaksnweYofTZF7KQPf7gkBBgUTwtHgn3PUFQzwFN6GR6Hlo6
Vd8dR3Cyn2KpF+4uBiAWgfMSWcj9pfRcM6e0rJb+W2BxjLylNsfk0IzlKM+gT9tgh7xzIZ7DcKzA
lzACfKs9QugH0GNwpnud4cYa7+bCGLHTzeQhnd2QPvFAL5Al/RLttMw77HxIfO9hoPNTbIsx7kq/
oTonNyDeWbG54K/92LcMa3YSjrlfz8n4YnuAtQ64yiseAr3GSPZH2ASOZA+eBiFMAQ4DXMzGhNIT
uUnMFD96pbb0qEzJ4n2zLm2LUQRwO65Bu4oVzLYVq8+z5c6GAKKqecBuUxY6XaNGzydCQBJ9RI5f
Bx5G0cftVG4SP5nZI2S4EIgRawRWwoUhyW3L1jgku1F3SbwhozblDabasGWDoIaqP+PwGZtjnJR+
tOn0XJbbJsATeuzWPio2IQMeZEfj2pfnAtjJWxjpPNTiVHcM6eopvkkxHYibZnCIUO+2VwPzlT7M
1YoeKxLGhw6wWLxDACL7so6uNkyS4NwRtERyZFo3I94sxr9AuSiRWX4CGlsMP8qoS/S3Ofalf+cj
2t+hgMOIUnRXjlqojdKTMudoodGIaG45Yc33Z0MOgO359owJUiRQpFEzMYCRQbyy2wT59eC/4SlG
rANQpnKnAhQ1d5HRbMTRKmniCjQdAHO6Syt6ul5NhAvdt9nsWUKbQ+hK5q057Hx1X2eF52KO1E0K
OuEfyBD/RjaMfyfshZ30vaFh5QH53Jj/QatFwgWDvvHHfy9z/Lvf/ztpT1JQX3G8qQ7g3csT2uvk
KvrhfzYAgGzn32qqFDA8kFnoeggH0DAW7ctnl4zFw//ovf9+SCoOVyX7YFgOMqr9I63a5u12Yv6D
RtffHFn/Qv/5/ZRUufiqdK5GYvnQIh9+w6IVeY0+UwD/wIuE0TWEOSI1P6IebnvXwcdIkKn9VXOB
WgsYuvBa40aaIJji6LXaDLQk5VKPKSCIAI/F+GHO5g5Qh1SPDChewJSBHQSbgsZp28LjevFu8f7H
0tR+hdtaoydGVtf+UZLrTUH8Vx/wd8oizNJuKhu7HHiM8mFrwC6ze134y6+BTL7IBUJU/qgX/G/u
s+h3OqOVIvCMdvpgkHvnHdt64ODdBLVPhhxQbMgwIDutLASpCvyuOasYh34Gi5wPcKLnVuJS7BiL
3vjh5KmtbQut9rwLaHiOTOGJbOwxMTdv2CQ8UCZiqdpeX2vaRjiQTdM4JxPSkjUYsncwDC7zFREB
FYoHXSXyePOXgdcTFyBp003deLMINy1wV3FOVeUAq1+w7tCdiEpqd6ZU/vLcDRq9DWTdmw6cRgDQ
EMiFahb1u9vJIPQhxMi1BI6AFE4OOV2QOrTpwOHS5sgSy80VPJcSeWBi0Utf5397JP5/5NabLzXN
6utPl89R/2k79z8/cSjv/+M3kfX/+7d/1H//M8ai8s/p8zd/2OAOn9zD/KXc45ee2+mfGe63f/n/
+sM/3bLnJ/fsxq+//vnHgFL49ttKvC0E0P/tR4eff/2zf2sw/a//+vv/8cPrZ4f/d/+pPsv50/1f
/+WfEfbsLzREZ58zcNUiaBm4/f8RYR9RpNuTKIp4hJ9wTtGs+WeEvc//QoGf9glj//jhf0bY0/gv
EYkC5J1whN/zCAMm/3x7939/4HDl/u082e2R+M/HMmJhwBjlEGIZCM5J+PvF04khoSAo40Batk84
ecwp8HFBNhblH01v/+tXimJO/ICAbfI7xwAzIvI9QHE2InbuOs4kvF9WwTaAzA1/sI/9q5eCMYPS
CFcwDH4/6EcZmzFgiQ8F+uN9Bew7CCTho4S8/F++639czD+BanY/QC7Sf/3zb9e0v1+8IACewE+Q
x49r+Nudh/MQRgLBm42wVLeZtjjmoyLyUTogTywED+7tv3/B2zX6/bcV3MqyOApxeP99CIZpShQP
TS02YHy0d3xIPpqlURcvCdgWywrohJjv+IN+nJ/8rYPym5dNGCf4zjDo7CeU//4mKTotPSAmb3EH
LL730Mz9gv5WbGrRV+DoVMkT0qKXK47N8SaY9LivoUYf7Wjia4GIjjzEzFIejgKQYB+Yd5CflqOJ
SXS/VmUCPpoKz+ipqwMn3rj3oZc9NSCmpCiX61Rr3RbZ2nFgcrthnE6jaZNjBHfLe0tDwGIQlNBm
wJ+gf62A/M2JUSB0OxB1vkGLADU4EPG7gRNmB1lrYqnGFneXGJb8KEjBPhi+OpRqK3J1u5ubNp3m
yZ0B+Z4+Ed3/E+PjTUaC+GqgpZxqyg1EFsF9TNIhM5f5YCLaOoSY0AX2lKD5sE/8NkoFWHVvPkg4
V8TULhu/M9M2ijAaBvx6bF8hlOtd7VR9JxYkOLVjVB8YdsZ9SLpPMoD0WcilB3HG6PKVRADcK7Q6
nnAKB66NAOkOZrVzPwhcp9AZl6TdriHqBw9YP5BROmNyL0IvOOX1iAvcAg9/FzYE+OxI2vb7FHGS
FVMkzxXwb02mZ4hnmJlS3wzghY8+a5fnuAKlPXENcHHeihlZ1dPvEWSlDLJWDyG1hI98LWrvbGmZ
5B6YzqlCqjcOz85Li6rwnz1A6L0UbsGwztzUNedoUMhE7trioGooXXSVZQ4+qD7CYCnumlaV91Mr
i4MfT6BGQjoR+5tN78b2a8EKAloTg7sNiyB92CKrW2qOI04+TwAsygim7R61m666+Dg1YfVe+gFK
zDUBBAfdkihbK2G3wUqCIwfx8pOWGgrGMDX0hyn8eU4Fyo/9UiQ3YjBY12lLVbL3UXMCLqSV28w3
ShLrBrMjQ31X63i99TjmnxOWgGOHfpZMCU5PI5peyn+cyKS+ZkL0qcFY7SEiuLg3BOK21qvEdi0W
HPl7uehspE2bQyiQ35DkUh7gjwtS5HYjRIfDBJwHYLnnrQFy1HRgtAENtOw5KO2vE9T+e4rp7k1V
9qjDhrF4SxC4nPm0ib55rCPHBL3/15AYqANSth/OQw0mh3jcNWvyNfl9DxdRHX/zh8hHNYStsuZd
+dibMMJxh/GXohMUIjvga7ok5RFRW/2F4OmzmUOr5eUWBX43B2Nx9f06gb4PefKpKkIAlOGu+lnX
EERt2DfZ6mJx4rUVD16o9bckGOPpgSEUvgXVyO/1D69iCN6hjnfNfuodGbZLbyaSxytfJwO9RRXD
oxIgVe5KQ6XcgxpnuweD4ggY3xkUqZ89b5d2GyBdsNghqibpd0WY1IC182AYLhXRxV4EmjcvQgSB
n5auJT+14TNGa5BwiP4aDoljJhMIUBdsKbjea2lFAozJxD5W6UVTbimGQLa96OYp9wrBliMm1RH+
EpXJPUyC+7hBE23XUlZOqeLQnHOgYbxm34N8230msZufwbREYyGESBSjuKXsgmEe3UG2Y91yrEL0
AI89d+atBz/P7PwosJ+doWGUSqbR95JU2x8zabx1B9ZR8LpAEIiPIq6mX92o3ZOPAMHguREFcJF9
F3mA9qLlUh2U5wmW3/Kx7alqAn/KcSJoH1WJuX2vLl7qQqgdGZlII/RiM8AXIYsqnoOAPQCYFRf5
PMF9akwBbh6Px1wOy7FMqq0sZtxwvSteA1OrOeua5her3JqZsWqBg+Zjm+F2sviHYwIWrzdMuzIM
jgpdQbTBODl5c4T1Atfj4Bnvqwljc5bMG++nEbI+aW89OuBk9gPo9ilu/ieB2+smDS+lL/YEr7cD
IvPWW+LPetZ3Kor2Rd8lIDh7Cdl2Uu/AGjzS2KKhiki0tC8wZUCZe51v12itdtiBNolUp3haTlHl
HboxPrW2fV0Wiek/We9s4X6E0v8MjExR1e98VP/gmb0kpDIv2Id20kV7EpXtIVI38V8CXwcnc5cW
dIFGWs6HoR92oPR6aF+urwI0aaR4YBZ7jFfgT9QNV3rBLrmbuPqF4/5uCNgdY4DbtePTINuHHvj4
lBMA3KJgB//T/DFjbUi7qtA5i6NDbNY6Fb1mV9MXvyq2PNdquot93CS8fwCw/TrGVG2Gir8pkHZh
CAeT2wEIukWp8pCMuI/MijYbHHOt3KGQMNnaVD8s4dkIJbrkX/Po5lSGPK/W9nUYxwldaYMls20m
NKJaNEmCzJf9OQztex3F+wDwR6NtFgxYd4UPQgiaZtP0qQze8YrQMehrHVNHVUHRwWAGzpvjin8h
t1otG9DJ7ia9AFBIoitGurDvB0DlsoQ+sVhtQp7s4Dl97spFZFGohotMin2nOtxH0NzC2d+6kUNX
aSHYwuGZNVELotu0YTc+MPVxD0MMpNli+JCjImO72aJ2Ki1iSB26gJm/qF0zoFYEQ8qllKtsSNBg
pjHdDRIhxY1T9zBUyDc/MUk2BkzdzXV8HxgGondhg+EMGR31OFTWLUTBI0N7JG9kNaWxaJ/rEEdD
IvpLBHj8TrT9dl7rA2wNp1BXn+0gfvYBkY8VKzcurqDCU3psohJPVJBCwqqf0MY5AbQe3DVe02cJ
+LR7vAA+fNNv4sLlowrINr7Vr8BWv7nCfWHSAweUMJozIJYrLKdzm616MWk0+fEDhdn2WoNvmANc
AN4kUddxhLxtuTc/kAmj9xwatMaEV7Zod+JxU2yjlhwkeAo7DK9Nj0bNxXYYUN13XrHn4L59Us9W
FzR04uPslnvoVnt0q+aMKbpehBceZOIN+3pZDwpKZA7I7UeAvX7vz9akUJwvZo0e0KwUe0VLiyTX
pnkXJMkqb7y2FdffKlRIMGu0aCejZHbF8th3aCdPc/0N7ka9Vbb65iK84oIXyGxiH7SpXwd/eewS
duKLLuG/QPpnyYsdzBL06sfeZYk5Ov/RBEvkVD1ZR65+YA5BNz5AJjjOtT4bX1kItJGyOa962N+G
5AKg/LpJSPfRyvIUMbUf7HI3yLDfupmeWWifR+f/EvWyjwP5KKvitW2jR7StrrD0n+O2uhd8Nltk
ZMKLjP54S+Ygq539EZE6d87bMJEc+ATr19LsVsnOHh7XlCVuO2hxGaryCjZBs4X14zoY/3sAPuA6
1zszNUlaOyxBUGU/fCYfS+dDPmfxXSPQN0VznAr/DimJIgOQL/er1TtDx3ieVvK99yOC5qnJK8/W
+dAOHm7ZpTrqAP1ChQ9eJtAJnbUuBblIpdUyi8zdMKNzv54lWjZrg2ddK4W1cEDubI0+3iMMFFcf
P0wTNvt7aChTBh2bQ0sPQAkHRAxsQPqCVvihHxKoUGqN0Xg17sAXBtSioj9Jgi9RjCA6esxmvvB+
jC0j27Cco2MTLASLon4Bz/Sph3Eqi2uQIenSoyVMQw54bKDqh1DJNQtpzAHbpWsmBpCK58T8MOVQ
ZL0ZL3O0eMd68TbIeLvdKhyt6P7DKhg6dLM+rRbt4DGAMifQhc70tKLbuXB/O5n2LcQwKn7l8u46
/9IBUIjGuY9rO3YhIOfa34M+POST1c1PauLvsOHsnPZOTg2fRZ+4jaXFHZYpqIC4vG3ZTtsxEkB8
Rv66bSoAy1UC7LAszRPcI9hcxuiAz4+PEvVXOIy+WgssJ4HxxcCtlREZ1FmtwfumpahOljOc3xoe
p2Gn0SSmrT4V0KC3w2S9A8ilGs1if+j3USP63QCxn+Q9QslxZi1lDjAoOnSD++pW4OlvHoC0D+D7
cmhIgHkiYZgt0DwEXboZUx8Zlq9r6+xRl174o+SlQNdIXTFu5jKgNbqnde6CdB29Pl+qgp47MaEQ
QQN5fgU71wfuHOdj0unle69oAvxnV/mbLhiSp5oSnABK1Hy3ZxF3XVmCasWj4cu31Xr2xjp8NWXI
f8VlZXbTEmBkN+qaMYfIOmZJhaGlTaL5mpUGTbAqodGnIK3dI4YU1Nqi2i4kEdfW0fqrmdFMydGp
iz4wEeZlM/NCbA84Vmdoh4gp1ZIfkOiKpnyliTvUAGIOaWNpslv7HkVT6Xf0XBW2OU7kZnJCuyvv
62m9L5LIbKMltFclhulpmnR4F8RopivB34c1QELkRNhX0fo++qb1hPImQpO6FLhHBz4NZ5jcYKSc
BnEelYielEODhwRziLkgD21l2tptIZXMR0+6rCBoGfYg37w6o9ciQ6INiig36ku0mPikax/N1ybR
xcPIyw6K7OBlQVHjcTJyfqvR0D31nu8/QByA34FXgbjQtaufPXROdFqgHyRvHTexxR0b/2DoJYBo
NCRvFnfhrxiWiA1MlPS75UF7JgJQrDly46nqVC1AaW9wtuANmKq4r5cORgI8+0fYHMsdLU28l6yY
LmFxA8bV5GvWMt6WhE85g7L63CDN8E5yXz4tK/Vypxcczzr/gFRTGA5N8tMov9iUWEiOeuX4oi1V
OeDHgzshb25+VGF3UzXghZHoylHZ5/b2TR3h7vMAq01LRFtzet8S3LfuTDqKPvSvXjsQxDZJiNvh
Hhh05+YLYRI59bmMVtHkcTcRgm67i2CZ2EgnGgWHUxEBQtrG7QDFy/MvWoUFu4/AV3ibWOcYjHjo
cqNDP5SPHXNnP4T7JOoWfSAVsgMh7w9iN1GZvPUuDFBs1WUGMuzN0hgNmwjvHgfRKtj2haJb32/l
ebylrEd1ovPEGrIZnJw3YdKCNy27Yoe8hXDr82jZm5ngeIJYZhUgyxa/Ix+Wsd+Kro8hwTQsQ89s
yqETJufAZ0mKNuS9hOUW/VWuU1Rtdjdg41+zpqEqXWJ8XWI0O3xUexQsGXco+Z+cscvtC04OsAFE
6O7KTTMt5aXR9p0l6xcMvA3w62GbIsDJ28BFGRyrsdgxtT4mAkUODE3HcuyWjA+lOdvSTXm7Ik3D
WmR8mnGej5Oo0aifkmU3t2uL8Q/WHuH583HCDIJvBY9+WDzPu5KENGcEBoihjeZNXcxuM/TsuaA4
BMMsub3BclFR0HLKRsurLIZn7zTRPsnC0DMX1cUjsMC9OkywKVbok4Gm3q/Wu87dJloShCRON51/
dAKYnPU7XHO485hF4E2C3B7nSzxYjs4AylbRQ8jYSWHCepME6xnvJ0SDm9Nc4T6S6QDGcD4m5LDW
Q3zGo2yxYcYBbL0+Lryo2J0ax6tFm+NQRWTalszyo+QLmNsQsZo3PXQmQN+nXA6zar/DohsBNT2J
TZT4ZqMTMeyskwyRGyWomiTo8nrRn7Vb+22V9ANGyRNMcRRlfajWRN7JYX5syjLKY1W+GgITV+wW
sVHSfdhJgmRMDBDbwGXv8bzH+9JGbkMlx25tyHboIEOY3g++ua6X28LA8ov4qALm2OAKqdNdJZTa
HFVll6PEmE+hsGsWaOHhSBSGbgtG7M1x6zKAvuO0JKJIlYTjJC694oRC7ZNQ8UtF/alKsDQvcBVc
b3DPS82LuyRsUU4oat4D7jUH7irbpoMJfvmMFhKWqrl/CRHRC+2shG+K1GdYW7CowXe/NfBn7ZHU
QN59LMwHwEUwWdHL+IIlvslCmeg9yph2g41gTiGxtJlFFsvGqTg8EB3O6NT69htAxHwDqLw7Qwfv
7tAQcyh0mv67VxTLA4M0D+scD5v3cOrFZsSkITD3Gl7C0a4bSSe2oBOIv5y7qjtS4uItURN55GPY
tJkDSDsrO4+8JCA4Z9QLok0Ni8tTjzDAE2rxEbbVWL6VXrlkGASUl2bp+cErOAx76LFD2GxGOBZp
w8cqHbukuHoR2OywIb+6WawHV4ggM0hczMJAjTmlFEPXS/tJa/hnsF3gfuvk68qCq1+O5K4cNHzO
McepLJZ9Y2E2Xdo6FyDPvmKuo83rlZY7y5V3DHjUwpDZdhAhhhcBV0Ww5j7wulWcFc3AcFj0vGwp
QF52NkhSP1y/4XZo9lqtbDMtzc3oNXA/pQZHUFh1cLoxuFNg0zpr/6Njw7APJh+iMzyNKZ6n+8ga
nVZJl2xv/pS08SvMSCdjhITHtrsyFVwVLBYwO8SO5Lwm0cEb6pep9V/8pNaQPisU8gN8gkj+DtOi
h3Pd4pZIFAedHY6IYIpepRfAosSAauvW7YoqcRH9gc/9htnxPW6SfVME94FLPjprvuMoFeKI25id
XJLprmL2JxtXtsVYa7dBwBfKDq2/V+WST2J0B1l7KPIkmQ4+Ikru8cypy4pZ7LPCFr/vGl/nY926
fSVLu8FkoNiWdeyRe2RNiqNb6ktYu7dAuk+vkTMqtsU99SvRj2yBwCHBinBZq7poQyd6N84djpnM
LmhiLnAxsno5zXRetn3Y87dCO/sWBiPqqCDxLsOMw3NbsxSJTBPMYbB9t8w+wTn6GvPoNCAwaNt2
8NWKEDucKpExaOV7Hzl4TYtlNxp7jOMK1DybQ9A9u5glH9JhHxUVyVFP7U08Py2q3mA+K+8EJhJG
jBpAgd+GDaSQmgyXZDUUZ98+B7JtQh5GXT8sSucQwHOF/4RxcuR6Az2JXughtuE1rvk3rsipWcJs
ZHS3ls2xlGyfrN2zZSTZtnWXkXrezwPWS14/aG9+NtX4ovo5U0Oyh6a6rWy3mSGHcDATSl3nbYVE
i8L/mm5QPR+DCZG+7701/KA0yNXi562PzRYWm5xKD1HsaqMHt741cbeHUQQtnDBrjduMOKi3rXdS
Ek9vz09B7G+7wiwZVIet9dDpj/U9YlC3POxex27Nq1q9u3JJNdSY5VbarOWx7KusC8et8MkWczfT
u0HMkhL0KZI6HRWd0oBQfnQ8eoFnC6AaumnZjLtozbmQWydGHGirmy3UyyKK/S2OAe/ExGzZ/eyC
UV5tx/V+oUOOXeO40GX8tgTBsQvVrjLLgVXY1evCHsoywMAYSykTOCL05jzB+YrCFPdqEZz7aTlA
MMhspTODdyrK4X1sVF42TYb9I+/68R7d0G+xh2UwASgAT+W5C/vHXkNA4mSCtNJj8S6mbTz46Ar4
+DLmrImjs431ropMBs3jPghGOFibKgNkfhNPyRYGwP6MS3nhYfE8TQqnjB/BQs+6rre2FvdsYSfZ
zCLXrX6OivbeJRXUZYtfAvUZxQ6nZgvT0hkubTSa6u6pIPLSOqhf2NGDiear7ExukTGd9kvwUFYz
gPP8w3Ve1uLhK7F5QB/19pY2myBYaRZF9iwUBjYSjK/MycWbx1OrZd6GeJa94dAXKPtnPGPcovGX
jsus4HfuHjAQdg5M84ERjXtX9jVaCNORNmtW+WHyCGHd4RjQ5kMxT5sojC7zzGzqeTcBU8kUswz2
Ae50yNohfJQw0d5jw39oo+micKSEwxUCAoW0hk8vjMVhn08n01ePsh7nVMXmNLZ6U80QYtuF7OqK
b0fmn2w395le+C2qrbrvw+7Mgq4Fgnh5NKF7Ai4mB0D4VM/EZD3GHjZzoNp04lhNb2S9tBqCeTvV
ZI+EAtSeuK9Q24K1xz4wN5xAkZjfBza/Koal02vtmgsdnxhF7njZqp9kmbG7zL9sZQ9qwSTwwHPb
1++mih/QMXqhIWYGWjd/tIE5rSLhB/QinhlWrRG9wdvA6sThCTTuWBnEgTTRPYJG92VSYLlEs8ev
eZWrAjEkvnpcQogKdOEYdKntSf4f9s6kOU8mTdd/peOsmzokkCQszgZ4R0mvZMmyJW0Ij8zzzK8/
F66KLlvutsL7rk1FfF+VeIEk8xmu+34scZJZcYBBfEStdKsM4uQKUNTrIuthSOCDw7b3rSi/mcbi
W1qZHgjroZ61W9eOP7ndqPnUXU4hrqbelspV3PqkVbfkJoGpZ1cyj6+Aj+8zu7kfdJp5CD3PZd1d
OP9eqsS1fFs4j3nEBIbC6ImflLOL6Ar6YHW3IKzXrTFkh1BbP9LB9pAwXxXucJvH5UpeEerXsHDJ
g4jIw7UhnS/rSlducqqISGM0hoc1Kd5n6TT7cUiZJNO1aPEWMq1TbIXihA7BRVqVLdcTUgfw4fVS
t0l/dDq+C74PVA0ILw7RbDkXnCzrY98o8bhsfUE9iqnQC6dfPGX0LriY1aA+Lyn4OG0ZHybC2SeG
UyEVaZW7XiW6KW4MKXs/60GOMa3UGPnRtlsIhPEPjeTNkjvPjlmfxw/4E6afM/j2uxxolZK5C9ln
TkD0Q5IY9+OSyDtTxUBAS+JGxyLM9G/j6FKJ0RhBxkYUJqkfhWu9b/T4cx7PYXsMMSY0PYQvw7M2
NUhSrKma7kQz1BMaN4z+dr2RGUf+9uchDw0/LMr2XUP38Ij3s3owE3dFKiOd27oYnYvmNqLyqRu1
O/RLa9CNlr6L23zGF6Ix4fVj/WWiknysppwJQDIP673d6KGf0oZj3G/kNnR5+mIfqmS6b3gzu4Xw
ZhfWHUGVwRlWdlHyyW2UScViHQJ77mefrrpJPL6w+6T9fCWH2dzTTjAI7EL3XoY5LJjekTfmBBeJ
h4bZ3AuqJGzs43RjjUZy4yzS5h2h5PiQl+Hsh2Tu51FOzqe4cDmfDaqgUTbgo+YMYzBZ+fyoD33q
TWb0LWJkQFDBwDVej3OHL1y9PnZGOZwh19drvGu/pnH8woS2/jaherAD+mzeD4WlD55VdeO1O2fV
aVmH7KGVFFbrKaEoQ101WFuBOK1iBlNGK0UvqPyEbJQ0JSmgSrV+huurJshpdzrNGg7xddez/+gr
kkmnqa+aqi35gNjamkgPrEpcKmru+82G+d7VV3i8Xh4AE97RGjLvMdcgDgYJ63Y6VE8wO2W5gyxr
Ps7dvJ5yk1mEaBbKLiCGHXcyyimoJ8u46ymhBoZJqWk0KTY0SejchJXSLksVY8SsxrmqvQ0G5AQd
81tjmWiZlVZ0ZbXzxNkxhdtpAnHhTXU0XJLONP0BpepVGFvpO71SLw1c8Z76T7ePMjs/EDu5vqZk
kXh6xcE+MNDmoo+qYnY2hiQlX4bMzoPM3Ae3zyDYu6Hqvq4i1Fs/Gtpi38C23TLTtyBds8s4GFYk
ROPkrgT9hG+k+Mo6rIx17QkLUprpbYx9smdSPrmBwLbOCIb6s5XVQO9Vs9oUOmLsD/bFPKfHgQZo
G7hRGhL7G631XtQRtn4SXZtPx5AKQB+t7m1RDFrh1Yu2bHOWlwt+7XS1RNQ/iU4Ux2xEnubKKaai
08ubhEYdf1OzL3XYqQDvfqqUiF9Wz0mRu/4nMsVe1pDyaBGMJWYtR7oRsl+HpBJVHoon1EJ2/GQq
pUWILuhsBQrjOPP0n30MKNzQitxFI4AV7Q1oZnpjfaNfmKre9Yf//Pe0kzp16WfFCdfyF9b47Kc4
WH2IQpOc+Acr9L903k903mY6/T/DeT6NieJz8ulnOG/7f/yLzbPtf1Cjk0IyQMF2TLlZtfyLzXPE
P5QB6cT8KY4P58e/+hebJ+Q/sKA34fVsV+iWvpkxdeiJ4//3fzRgP1g6F/sMobtQbkz6eYXi/QnN
+5Uuk/zHxd/ZMm0ldAQg+ivpeeLMU+4MXbHnhN+XDirNWR1EPF/Q3N7/9FzeBNm40kYmOuBdBmgZ
d7YBdT+ZXoRsGTBAMmHfQ2ZFggtgHunpsWqd3Z+vtCFx/0bJfr/SdtM/XcmeEBSuLVcazfvJeuAg
+PPf/2Hr9+sFGPgtTN4C7jGuEq8u4Axp0hctckmrSuPm49KNtgHngtbjo5NpRXNxgabkXmpr2EBN
QJI82J1061NGkD9/qPOpsRU8WLV0V3Wh9SP9vIGsxwIEGT9g8W+aO2wpwuHuzz/8V2ZxezCCVShp
rOnAdvZr/wh9rrSaDYluy0gwhFDA8cr6rxwSflyD+glaa1t3gY1ec3z5bKLZ6LgG6ao/y7Os3hp+
IDaU/9Xj51uyDSEMx9rQ0l/f76AgqmbAsH0o+6+1KHcmJaasD89TOD4CMVA1EdAsYaCVb6zh31cW
ZjDb05MGI+qc1w7RQ13Vyk2HGC18VcY3unTa+1RQ2v8rA5HtIfIpCvYNRKXc4OvBlJWWh7GBdd8+
qYY5D5acWNrjsSdvjd35fUXwPKTE1gBNoPhtviEqx6aAQuFCqGvtYnCowOkc7euq3kA8f9tpFAZy
jimUYcGVmq/HP7APaaXDUbqLGu3gbrUf91wmlLLKtzaa1y/JNqBydcOSDhuOC1T66/IQdrKibJuS
fZmgpEl8rKyCP39Hv10BkNngGxaupdON+E1QYRAqq0XLdhHNFo9GkAtYMtVvbGOCY+DVSrelI7gD
PiRByxH566+3oogwutxNsoAxQyinMCM34lu7K/vFSYKmqNvCo2CqCr+rLX6JzKK1C2apwalofTq9
z9FdgvYVrU7BQxJ00vCNuxHAyqQEV6vJ/t4vtXkLeUw6WeY9tMXY0eCPK6a5Yt6r36U2xbcgVkw0
CChN1HtHV2vvpZZEkGo1BkIQmuFV5PcDlgteEptD78XLKN/bbSzo+eGkeUQ3NuVXTOGlqeZiikCh
YVgAdoBM0dvb8J7rlSooEwVlnJKUGLnezB/SBtsxv8hMd34w7WgVrheLeOh9JKp4LTh5TwFXFsVM
kN5k47su1gTlEIa53uWZPcwHgcjyFlBheo9tBj+0Zlxh4cWzxU+cxzb/RCWbJnvn5NhNZGHY3dtY
n900od53u1wVlgKJUWIM7CHvBJW7DNkV6tTwdhgKmCTeXlkH5PaiDnqQ5QGcqB6/mlFtwhnok7rY
9TASoU/AJZSPEvvdWKerBfu06sVexmLMvXgdq0vJj4Ka4tz8GDYmGrsEYBWhR6U31Flw8532BOcF
ReXVtpUvepmwsMnAyoA+SHZdrau8c2pnKn1MXlbU09B3s9dbyBc9q2jK+rzkUM30LCLQwWLQKVPZ
tV0Kz3an+qUBukiMo1iU3tL3yNV3A8y79tWa6ij91AAON6ZdRc3VRcxHf4RKn0/TUYv4zLTwLlv7
sN/Fqg2T5JSrkdj60E518yk1FvqHpSj6ZKc00mFiUrMme18XamJdRWLGpNy+2wAJREhDKvGs6KyU
IfMugtDnOFtLnDdmPW8DZNbFA1q2KqPaP1TzjojeQTCsaxaWjOXUL6DDkIIeEpX2MarHhJ6mtWV4
42Kl6LaGsE6OxNShs5PTOOe7uGQFek2T1fgcVFA+EL6O53TCtjb/hKH2KS3hYKIhd/+owFk/4BST
fzWcQoJu62CKFbNyTL+XdDGBuSCOJrRAD3zTqzy2tpmKXcr/+lMBH9CSECnny5C4WLNEnRq/s7bW
Jlg3YBCLLpdJBkAKQFOIz/WO+puM1akvLdjryDSRGaUYTWDuwnJagkV1guc16c2zK6uZ5e3WuJb5
sdM5j40h+byaXhbRxpLr5dHAMKLHU0V3dE9fwsoJYmN0KaqFS0Q5e9RJFsq6xQJgLOtbIElF9Wvq
8/mA1AdZ3eYBTbggTf1LlxZJtKPKoj3oZg8C3sWJrgVGpSQcBMM2cs9dY8f0G7vJR0xg0jw/JCZ6
MKi4JTNolo4i2aWpoz/TMTDgbtSsHo0pGZ/pNdUR2imKEppWZJSTIjM/lFo+XKBbIcA7Hv21LGQ6
AG32/eNgGuO905cjuHxpuzCEhT53h8ZK+yt0ZvnqKUvp34x5aFAyqU5d0prgKDBRGwx4DTTYQscz
Xhh2ALYn41MTG07ip0uSfs84n4HIwXBDIOmqDYMGOH8JBOY8QIKDXIygmqMCs5QkBMuGsbHSwNWH
pg7CojjPvTE/yFJo74xunIpgTChs4JShyW+RVloujT4rbo8MGLYB76jrk55z4JRYUVCSC+wy6Swv
bAuav3Wzigsqgjr23dItR28uuyn2MFAsmS/dY6xPPUyVMhhyjFs8LXTCdh9VgEg7p6qL6LBEIjKC
Pm1D6XfaSBGspeIJ+YUicDipOAwhsOtMBL1BZ8c3Yzd5aVckgDsXYWhxiUBHHnK+qAwSqwG/daYW
x4F0m1nmzVWRtDQNNreNde3myE/pz6FqGiy5mwvm01wNS1wZR6uBoPHjOnZwltJp9Dtp1w4Bbir0
OZ2lHUa6f00b7Tdv+Y9uV7vUBxcXnF1ldX2dt7Uh/IHhOlzZyXO8RcQYTpQ4QwQrYF91fBkiGs8I
PoZRCwY48NBbMnfzxUkN6ykqB0P65jQk35tUi22aJzZl3qEXUXaySgxIgtRp2dqnddAoRUZOh6J8
1Ltv9cKkOXwaVjg1SZvwDlm4Vnt0DfkihaMDHKSEHV8Hp0hsn6BrbNH+TdLBQi1Cf2Fg+Nd6ZTJE
HHtWKVc+ZgXMaSy6FntVh47bJ+NrKr8r3OrZVmlPAc0UwIpLGFFK1AZp1NguGOqKDWVkYUBQWvxz
JxPNZmnQuuNzNJhztUsZscVBQH9qoPfRYNDcVW3ytAmhKy+couprOKxRybFW1OIcz7ZDZbnBYOgo
lG0gNp5y611FAP9+dcd+9lYi1a9M3R2uXKfHAgJRM6Jn8jwQ10IU0+3o1ABLTFMyv+Jnu9aHiSi6
8dNwcUcU5C20GIX65H0zYoziaa1pWoFDNT6jNhpZn2izqG+LcqnqGRMlfsKZaDZp6bcEEHgjLBsU
yz+eBll9dnEisOEAtrCkE4suPGzeFnYvmyqHHxedAAau+HSPc7nyjn3THrVnfDzAdepOZCY2vnX5
olWKCruRFNDKrLj0qbdadl7dbog5sGlIX6iJsf80zbp574AyfUNdzxyYddL79djnVjX7zdjQIZa6
1L/bo0GfSE1Wa/gdSSPkjL72z21hFviTa/hG4OthDB9yY8WNB0xjtQKZivYBIUkndraejg/hTPGJ
dqwFlWCv7HOKvOiTlYTbx6G6xOJjyJPla6rPgBGdpuOk47lOXtaXNsF88MDpW21wiZF8audCwDbw
ScFlpBvzkdbyY55ZycCshh5yti8W11etu94vKkIJriZhf2W+6oQRB3ayvsz6tvQRumARkM8h6zuc
1PvElkugR6aT7BORyX5vdUnJXLEQpf9K1Ync+LrBJuhlREnQvCsHXX1fSV3iXWfahYHjUV8Mh24c
hfCqcDK7w8peYe4qpqBdu01DPGi0uiz8OpbJutPJfx5djMHWg6lF8ikb+hmAmAn18b5q7VBiQ5BT
Ezej1QFkRvh0l4+WQzm2sJov0dKtPYDaTF+K4p7xvYkX6GR8sdwSjiaUraenKfNehUxhRFH5nOXE
rBgvbkzaTwxMcq5Y7GMSCDtFrz6uUN+4LW2An8zN9Hvo1MwujYcy3FVJz5BhpoKHW7+cIGZBKvEB
keUg7qhQall0DJepbb73W3f9kazfXFKfwEg/D26FE1ih0arbJ2Yts3uUXyPaDoL/6aAZ9jocGzSM
9jMIVW1f4rCpp5ux1J36YhZggu9wsrD7Yxf3xoS4d9qInCacnuKEEgYQDnMEvJ5KM4redgOt0owv
EFMSSop+PKUgjlmSqeSdo7XEjkte6jrlGbFsvoBhVlA5juIvitrjt3leOZmiuYrFQWuKzPrQqzKs
/UJZ+rPFz41OpaDXf2M23SrOlDsSq/MXN8o1PzM6gxUw9GEzX6MHmV25dYvs65UMmMAchH90d2pM
NMsOUiFxpGJnDR13l9nJ8nk0oPt2az+sL30bWR/QSpr1AcI3RcmVZI12k9Jjd45uP4WtzwYuBeor
wWk/B8rpDYmOQINatsYoSq5riGk6wh3bSOZN0Zo+cMLCNdpwXWCB9VpEt+M4mtOR2c7s2UT6qti1
g7SxxJqTcTorFNejl0VlU56trqGOr5C0sgVhcJazt4bu+x4DneSpjMrlCdtRwz2EE0Yq57nU9C8u
PiUNfiz6NB1txr5EfpdL1As05+NJop/CdQpDAF3E+81+p9p1/byId6TnSB6NkvFCu9HQ2EuQgVma
p5wRt1dV5sK6Z/IZPfWxC5Hj0KW2um/AueV8aFuiHewVjTA/p2IVSVCWHNG3VjYXoH1YnMiHRqoW
D4t8dt5poh6swO00mU0e1j+ZPDnEifYzSjwChXUybRhPQtL+hiEMbMTgu6YOfjAPSaBmTc8ObjP1
xs6EH868zC6ZdZMbtBXu2hw8ilRqHfDdwlXF8dwhnxHTTmWI5QCgZbTDPscEuxX2whdldhUUkC0g
Lcjs4LKcvC5Dv4WZpLvBo4peTKB2MGSm+nX3q2OtaEVQ2jlnGO9C+HahVVZgm6V6KPkn9+iynLt5
6MzqUNh6+0UWah3OEn/K/F0F5/2xiVDAHNgkXIwJ3RYR5NIVvbgZ9ArSsVHzykEo+2h6NqbFwvN1
NCpmPxVDA9NJk1LcAwuWL0UFwHQwnND9LpK1zs8W2B2Uss67CxTvVz+rzICYmOgpilsGrcNCYQ5X
EWzrDl44nLNyXopAq2MeFo2GEollydjVYCJSm31Cl/y7yBOtOjdYAeAZOaxTPV1VjHrUgj5B9ubF
OiKR99GCDdfFNls6UKbWbc0w0P6IZpcTy9sqT0R0hePZOnt5QrHIt+hZCgf8qNoiHz0UxeglazGE
Z9PAie1DZemcmBgpjZ8t/MG9MTGdD1iHINtMGnt8hExT44OGAVnh01HSvtUhifR+dZvuC81TWitx
CdGRO4mWHcxoWB+qeqxxiEvj6Bts8tQGllbk5teiq8bwAw324mlBHZME65rUN+5GePmyykACsnYi
gbGoKnx1sONLT4VeJt8NhJCaX8a1rJ6MCnY5wDdOlVdV0WrPGiGWe0KWg9OqXOmNkqIkg31FwyTa
XO+G7NEqe9fxM5CT9g5pUPyYyzyqzgJjuuzE9IIUhZQ+Oh8b1IAfxzrsxz2ZaxN6vdSbMGDcPfQx
7IWhkVNDOHn2OBGP2jZ+POg+s6a47SGJct9o60n4RTuSXOAyNl/nBfuJF6e5NP2cQ4d7w8dJEftX
4jEu2CJ8jT/+kOkRIUCcya6/scRslw8z7b/kTmfsNZqede0huzRylNYz8V2JrmvNqj5LxMYUWfp6
tHf4b9IujIoa8z6M/MAyK8OO3xWkEb1Xqmox91ayptKneFekkCQI/XYNFFlDJWjEtq+rGsu4QaW9
iCu6w0vyhbAtc49L4wDVt2M99teLkOXdkMfO6GOFY5PgrfaAFBAP9fILIln7zob8CQ/0hp2GmMQQ
3ynH0DrnROzbg+XQnfVS22J3WQesRXcmp2/PTmCWuVf3psz8osFs8oaRkjidMtO+0Y5YI68xvhaE
MWgxpzENHBXquJyTkN4tRtUCww6xjp5u1Ao7flZxVL8HTUZOOUYaOdfCpyrxk5J6d1YRk8yAh+Fc
ke0uNjgA6cLo4U7LN4imom4ATaKp8rZK/0vXY6vntRrhhkfXEPlbnK7Pdm4YT9OIiOfkqFTAY+sL
H5gWpRoO4FEcwYX02QoDhN8SX4CJGeooV6uiFhHbCHKyNHLhfkymkYWabaxQq9OonyKSK/iOvnG+
VK7J9xs1RXRjJANWpF1YCpTFDcOgj1iBy7uw1dRLuMbhvZ2GYXhlxVo2BzjuofyJtQlV45Dx5WVm
5jgeKU5XHlpS+jP2E3N/xt46vktG7OJhIMsVXbVba0FMhzbGdXMmi6551pZX5B1VvnlYWwSpWUVo
1jCqlPC6614wr5MP1qjWB9S/Kz9czDBKACxY1znpNH6qrXr+bGYQXkFM6RLjoiLpTqLJLURlgo9o
J8KqeaxBDp/NkHe3Q3zTbeZ9MyfyqDT+EF1v5vW2eKuP1w4N8wkPuQacyXAWAYJRMpQSOJFjElKk
fphQWWGKGxe3c0lR12t7PXtyF1OfWd9z2QRth+uBp8ehuqvNtJy92VTRPX6qKg2qGBOzMre7HAIr
ojs76CQBuPpQ6WNItn1JoMbkYbSLWNt36aBBeGKkJX0XNefdJEcO97nRU4y1Zu17EmHa6DmxGQHu
OYthBLay8tgTiNOou6IwjU8hbq5yJ2M6/VjEUTcgS4oo2HS1qGfcCEx3OvP5rAsvSbCzdKWlEp8a
lHUth05FAXKUmtFD7VK3HhClMlBcuTHpRRP9cMMqMQjCUCSmnxVPL6IwRexjfxAhLqrs2O9aw3qo
Qlu9DKOtqmBOLV6uY08NkhiNTS8t17IPCiOkFrHZFX5LR6v74rZNW++KIU6+M0UFmZcppuIR+d/8
3MR6ces2+VzvtQkKYzY2g3bOp+5b2Zra8zhMDQYCVbrk1LBt+a5yHPEo8ckmnxSFAhEzhrXmpNYG
tgd0L7qHx0C8XNlIUZ96CrF6AEmsn5MsxCJhzCENPCMMnS/NZI0UWZNkvbKbhuYkjgbumUneUvMa
woLC68t1sXYc2EQfqznAc6qKgq7jdvmL3VnJltKWArGY3Tqub2X4KPh51FZfuiUr0UihjWSnmMNm
8RJJBcxTuCMK3uWC6ELh2fc5n+DrXcvCCMJ22K59E31wuFuXsny3JHrR8nVXxM5MRuuTAFc8gmrC
nSH2J8G+enarsXgwFGWNIbU58KGH1HucPKb3w2AA5rW4A+4Ggk2YkdUkeTT7YtNzVvn4FW8NWmXw
FkSDVfQpxjqZ6B8x5oNAd7DLsfI72+i4942J5M1LRs2cvKhycajL8eb9qAjpoDenNL0tHMd97ilM
fK/DqTsaUOLDjoJz3/uGrjR/Szl3Rgw1ZQ+2b7o1KkYStfdrDHRC+S287nHmR30W5+OLYVFKwpe2
Kc7o5NVXqTOlckdv16yurLRmk1mrdMVws9evotIRN9qk172vafn6VQPQzzwqt91TtM4wfAM+p94M
1/XJzeYF5WyraJIklkzRRo85XWkKz5EnzXxy/NRdu0+CzhwfrTLn7y7VDP5aOsyP+M6hoMl0gglf
X3X3s9WPfHh8d22NtTF9yQDqtnqxtCRfkfmGyA43Ra9gA5yAsQZyW061ergptHgtWaMEEx5gjJ0T
XDsWTnp91UCldSWx9dgWX/GSVR+QRbkA8ONSvE/0rnw0MOMWgbDmogvUMivMPJPUGP057Io4KC28
Ifw0S8ILQrgOX8g6wakrzkv3xcUST1E0CilzmKto7sHR6s8R8VMNWJRu1Qs0v99Ws50fGfPVPslp
Lvkyrfgb5Uu2uFDqiJpH12qvU30tvxT02yCKqyKcsfMU5ikVY9rs3KZMHpFcDbqvV4a6tyIolH2y
hn3F4gMFCCLdycVeKg3X5NaecDkpncmsd3UDT0qljBjBH2rL+rpERr/6CrfsrytVEL7VScGxZnUa
cZo7MfYPLQwpnxJTJ78oy54Nft9Y3SimfOG1S3VfCzbTwcHDqDGpcApI8pQBZjycXYoPJxFOxlmu
2anBN2cb493U4BkRYN2JFXPfFu47RYb+uOo1EhQ+ovDzPLR96TkEwgPdLqx2PWlY+u1ilvLZMrag
jONssL0uFZP0JlCOzpg92LP5A9Isp/cdsjaMTysrxoJl2L5Z06LEtxNiCNcdtDNi6XmYEt2rKC9w
z7iNIp/mIfZeUg5oHN2sM0xMf8PRBv9dOoyEkWEkqDKQQR+BLI3OdyzSkRt2f9t4w//IeN2bVEAj
THyiAo6LMZY9r7yWIppeEl+1fFdDfs7ZIU3laW1uLZGeO+vRFunBWPo9fdhdZTlB5IKDyW43iCvq
dBdhlEFjXUyqgbrtBIhrGdh1Gil5ttZ8KpybFSe0v2vaKikAXRyDVqZt2JbzCnXRMrvNBzSzwQIl
uzebJr7KHJjRv72KuxnymPzqLat9PdsvZW+El0f8DHdf36RKhPcREyEPf3kVG1xH5wLQbDTyTOPX
vjA+JN3YL1WxcymyeAyRAR11aE/8/VUMBy9tR0AnqdeNdFoOIwljiaQwpLFFCER3H/NhXX+LDfht
KXE7DvwROZQE63g9XaOfXDcKjbbYlWOlPIFG0l9xK/FZydbfrgIu5bISTCGoKbnQU7+wQWOeUwfT
eHKxIZtHjT7oJS+jvxt6JKWyTZ03ZAnTcJGQWK8IlcbpR+EO6EnXqgmfYB/UxVKatv/z+3mNVCjK
pjYPjaK8NKivbY/1J84p7ZRliFWmO9nn63t9ascbalTq5JBm7JxMTn9Jpfy4HvUWDOG4N1O+phF6
qndE2+kOaTqloyUlgYE4emNj+W/vCkqJ/6fl6IBuv97VQNcfYMVKd2UPW8wknfpoSZIXi1rdsYYi
e2OV/+p3Bnmn60JwUwB1LAzL3mCPn57iUq+5ZBAZcp/tdJst66JPNmkc6SOlF+22jPO3hiC+Xu9c
0t3WhY4NGm43+qtbRLqXxwPd3aCqkhDfmYIuB/JsuPuyfOPufr8U6xBaTSdYcWzLfgXDaN262PaM
P5pmoJGwmhr4I6LiOY/5Wy9ue1A/Y1l41AGWsreiMTIs1sivD5IjzF56bheFR0xJNm4dO2gbQar8
52X/310HXZTNcuQDUMarzS/HdBRLjcQKMmRAR4kzvl/NynhjI5evn5zE/c5hI+e4wE8Q0ufX25Ej
aIsbV8W+w4vzuvhQ3eNY9BTdi/26Dw9zsPjrPrsAq8/X7ck51Kc1qPfDpXlp79vOG79n7xvDK/zz
uJuCcbcEj1PwcF37RuAeaOd6dM1POCcEDAaknYEd8n71ln329c/P6sd8459fyj/vwlL/vAvlvtoj
pu0Uh0ss9vnTsKuD9oRUyfFmoqI7Az7vA8PNd1EQn4or6/6NS7/+kH9cGtNCIEAOXcKfXx9gl7j0
nK2m2KN528/PKZWsJ+em+OCIQ3ZFwea0Yhun6Npfyjdm823b6y83vW1SQKY/AEGO/FdX1lubXoUO
IGjfRPfLTXjXn5O7+TB9/Ns7/HEd7DEheB3E4a9CCozGSshuN9mb3kvj1demh2mUPwaV7+7WQ/Te
PTC5543VL7bl/dvNEXRB7BoG1h6v3mjpqpAZI8Sv1iE/VRd57I/hfj2nF/uoncTpz7dogC7/djUX
qMO0mJ6DAvnVLWLqJUsT8HA/+fbBOmu31aU9Wf7sfet3OO3uEBn68y70TB+Hlt1bkz/N7c+/vllX
gsAxNcaQ1C349z9tzgT0KjRoZ+6Z2HNuuNn5KjzZJyfoj+OR0+FG3ct7Scm78kdv9TVyt2/pN+2r
eedc7Is6uacocAP9Sp3kG0/mx3P+w097vT+gg9CnlZm8aDV2TPaMwFC7Yy8OTu7XOAxgbk2vHR96
PB8fqFB36RsLwdw2oN9+ADg1sjjbAhd9tQ8qyvKpuXGO6KSPSDQDxjqe0XscnV12YfrQU3LV34bY
RVHSu8PzZW9caSc9mK6r99Vde7aOJJTeG8vlt9+0UZ4uDhX8l8L37tVyiUXRhX0HVkKz7X659Lfa
5/5BXrW32RlLlNvsrtw1t+sjLdzyRf/svPFIfswU/+WRKCBJ07QJwV1lsLX9ulxq9nEmgeXaDlOb
U3sKz3TjApetxtjXlyKo/Te219dbHKgptrYmgaQhDRMo9NfrxUOMviJekv3iV75zlx/fGjn8e3Bi
WlCmLuQsTCtb2q8XqJcORo/fEABBmPfssYpCkmYUOLHG2cuQl5Ab5sB2/uf3uG2QPz/H7fXhDOyi
TxCcgr/Nbs/xBpgW+mWlXdV7+kXi1DB0YP/3V7FRAiiQUbYX+9XTS1LSXoU9bxA77XiWibVNrmj/
Nmr9sRS3QNx0ySwI/H99hHLOYiN3U4uxBI6kt4AQNE8Z0fDne3m9ErgKyLZtKNQeKDOMVws/6Snj
Dn1tBnaLdtdeQ7Hn/Cs9OucyKPSkufvz9f6bN+Ty1IhOLFsZ6vUpIKdGTnRhzUDkYti3mjveK5wr
vv35Kr8vP8Qn23fsgqST7b86SJnXWlD04iqUsY3bRCrzMMime89EBu1uzaBhYsehUPXnq76OvBwk
L9DvFowhe758nam7w+puxkkmEblYPReJqYdMNfFwzlr+ean/FTD9JGDCxJkVwoL8n1VMD9/K7FM2
/Mepyz+VX7v/GySfqmXoPyX/8W7zUa9+Vjf915/7p8RJGNY/tqRdN1mFRAgmWeE/FU4MGfoH73Db
jg3JJrJVkP4lcDLkP1yD9evq5MrOJqX5L4ET/0rBvJNMmGTnW/j4N/om60eq/e+tTON0JNGiUrJ9
sD9FDnKdaHlgdHuTnpKr5txdtFvtyEyVAHsp58YgktGO1oUoYafoXO87Xx2Xs3hoTU/chu+Sy7gP
d+XN/2fvzHbrxrI0/SqNvmeA83DTQHHmmSRZkm35hpBsi/M88+n7oyM7M+yqjEDcVQENZwIO+ehw
2lzTXuv7t09bGHurX3n53RJkuNfeHU75pXgtAchBfqV/z0ajI5jORxy9+rC7fLCjLrs2nn6ao8Kb
Q9WZ+PvqMn7tFh/ik+x1AZBUZ3O6sDuTXjjAiM7Y+EgIySpcKczCPtpwYiIhVxdQW3M3T/CbUD+1
j8mJl94tbsCdV3u6Sm4btT7tyz49mjdKqWjZEB2RhV3ZjKR73LwQJYXdTT4Zd3rQ3bZr6uqR6rLx
fsuiOWz9KhyC0lc9IWQe9tQ8xPfCrXzEY9+aaxV2pzHsPabOuc7USTzhqgVwUyJzod/Zrq7pHbA6
9kZ1duGf4/sJfML6Vp3GSPUKjyjVU/zB/h55gxv7T3B6HCnQ3cyTvfid5n4+0Yb6j9NQPSnkG9wu
APscAuKJBt8T7+PLesqCJig8waGLM5yC2oWg5qOw6SlBf55cKehD/aU/I0Ts09XuKqfigt6abwRF
JAXLPVQPfmv5UD2k/h5YDxDlhgimxsPiGk4RVCeGhouAzlOnDjZ3dtA/sfNTespPpg++51TcF9/k
r9aXMWw4j8GlRv/kJA6sFJsBAU87DZfF1++aSPVRLPKKoA3BwrppOF2Mh/huu2xu54o+PcdObXeu
fpd/EC/Usj+SIDazncyOjOQaifmN5hlPuyk36zpExWP7TLQUre+iPzpaZLgVX5Ldp+c5kMM80KLc
Gz3JK/z8ql41twxiJUpp+FTt7NG4NyJyD+52FihO4e9EXqfMpYM8yFzxkxq2J/m8fAJF626uzMma
3vgVFCR/xFD9UJ2VaAohVG2SY94Q3blnJQbA2P3S63hPRH72bTqXz7S2vfH+8Mn8wYi2AHiNflID
wYc6/phf84t8Ki9Iqp7ND/kVEYqATYMoPdEwdR7+ojrFGOxPUcu/XvVfMiL0N+VGbzrpujlo/jCN
69Pz58bOEFJXIS1Dhch9fx8DNnl4K8voSNVVT/TABLrCkxLRw+BVr+n94pSOaNMz4y+e7IhOYX/M
3Myf7MWRHdmzmEYPJVJo3jC/CKXQYDv2K1MNHquIOLNzICf4hl94Js9bYZWPZzU5VUHh0CHgULZ3
KDIFa9g8aGeJ7EV3kyAJsiD7XrETYJy0wRm+72/V8xyO5yIongFer2EWbHdtaLH6C5Kc8weYk47w
UXV7fkbq95L6ABrPagSf222ezRc2/iPpRoebyVq66ncsyCiJ5KedTInJCh8ppGsFOSuCJHNBz/UW
+4Ov3mmB0tybfBruioM6zHUNNEdiea/H++DPDlwkfv4OAsV5fSntrzVWYeFdYI/ZZRz9BMXQ/vae
8/uLyzvJZ2OHdMzZ7Mrlm7wh0k7Lhd6KgNLe1bx14ehD4fHnqATm6ELm4MMMban2FlqsR+GcfGLF
EbS/6jbSRw49sfZxct+w4RdIxY58Fc71Zfdnd/IWp/FoT74vHVrgyX92f/SBLn9QGXkKLJaDHMiB
5houiCgXzp9XO+goRMId0FWOW163N0Qp6dyqbajJTu41Pnj00Iq6sPHUIAlFb3XpMKB+099G6jYw
RrzeXRy6ts/0rTkQ1f3CX+zF7v0tmHA1g0d7ECnWe4JHmF2svr26daSRkNKDakU5n+pC8UMX5o7x
ZLwkbs/yyz73fDu1wEjAAwksY+jUnukYbvzBiECU2HIghC1fkp7aZwZA/jKHOqaL/xD9/+s9+iXa
W4wMAh5SFNfO0687roxe9IDGUbcLEZUTeCa9u/tgqByugFsJ+vuS8iRqfNXKrSADdR8LHBAMQP5K
zcD+iBqOv3mV/a2mEjLZbEI6cTBzJw23DcrTFk7niddw9Gf/eGUnjra6X8xAD4BXemxU2rmfeANe
cfB6v4Tvx7I5nCT/4CYeZ4hzhWzr64HkU4c7gfMLet/ElMeUIwpb/DKd2FrlC4dQZ42ByLvBCudv
KUaz8wb+TF6PsEIweYptOsePWEGvx3oeQmq0/Lfo9FHxQeWLEOcNLZaEzGHyCAAHF3t8eedJUc5i
YYLjx4WwJenOrO7CS13TLd2dVZlH/NYVUJdj2N3HiauTWT7gq7nk4sZNw4kjJ8vK1fH9IFle8ye+
n/tKe4YDlcYTg5HqI3RFt/LY6PN0h6jixPdxu1lTwn35HHum13FK2zuPxWldXsA3unmTx5g+sefh
3LF2ACe4OneudCEuRRXPObNVbOfq1zxOi2Vq+RCi0CLA8JnByLPdjoXuit5M3ZOeKIcBQ87+93sG
loqHmfgJvoOZbhyjxkJebPpqeRt56SLasf1jKTeexe9JbsNBaq6ByTDtgkKjG7txdFzOESqN/nTe
QiwBTw+waMAN4hOCfSw9xqu4eXW0U0lcThu3Y+CsTZ498UQAZ/mSRsOpOxaqqwfC3fGkoWOFNTbA
YAFDtw1Kr3ceUa/lGjYWXO2808hpW5xuilUoeGePewG1jZNGkvjHTR45eaYwWT0yjkPxW+TLec6c
Tiifx0AP9XDEK1PO9axQOGODzsL9Eg7hxjo+jgUAkWe1OMyXeEed7HhNDPwMQ21OG/S6I0Ql5hLH
4xm8eceSqC/YprA8VjLWRWSJpRiP2OsD5rgoKYMTw2EN3v55/5xG8Dk3Nw0wVyHg6R5XlwcG61sN
yJxKVp6IV+7eLAphPRXZmp8AuwmZkfmxUrMbInin2RfC3g9jZzlbEczB4HgdRj7CNAklPpj7FLKJ
bAh1MdGOEKbR+FXFDFuXw1aVAcKVLJljWS7cWjaJuKMKy6B3DVaVzL3cPO5owCv1YD4DJaRGN/Gs
4RdfocJyv1teG9UpQsJfl2+zC3fhiSg4E2Ikn5kauw7K4344aKjiwgdeSEx9sPBclpvEbx+GX+F3
2mjiTUDhjxd5c2YcBe8FYbQYmFftq87rKz5sgYmL6Z3NbV+FAEI7rzu2wWs+sgKI+mWuZMC5MH/B
kgaxypEt2/ApsxFIEL86hG1h7NbU/i2uM+HYaJp4ltu4BHNOyU0efW6sK54AqvJUxR8rfPUlLNbh
eY63dXOkwwyJPGreVEch/mSYjEvoL4PGIhGwmrrTUeKMXSiEHiDolNtIuHN4PU5lvqTEFjS42FBB
PqTfmttxq7uTxomW3AasJ//eenTSYxryp5gQu72rgo5AJXUV7FMX7Oddv9Z31cP2fQ2PQGEkskGa
IOxDLAevehxIfMy6Me80n8lKPFhfQXFNTmWNkZZC/vNU+9WpOCWnJii3CxQT1DnO3RXW2PeUaHnz
rQDdGocgCIz2c+mTUoWciy/YjaPaos8Cs1MX5jkF5uxKVmSX9kSU1AStn4U7ERTBLXFOTkrBrKTT
ExUdYZdAfgJW/fjjj7b4TXAScgbLab0jbmk9HpC/XdFKu+gOGHN39HbPCkYCtTVsaZvj62kaIyuJ
IyV2rFsbKgFITEJ2wOVRe9Zu8RNV5pG/iI/Gc6c/0zmiXwjEvBSijF0FJqmEFuiKQxZgZ9wW07U8
/WnGmEQjNevmmfvLQlFd+W4iC6nP8v2CdE1rZ89qJBPBKV/Ub+aTep8F3B4+mz8mnA7N9t+tW3/W
76sg8Uof3U/a6xKaqpzkQfAErw+rABdJmHnEodRLNC8J6NDlOisixYQfIyPN36lJOxPbTV/HEE0D
GxURG91YZ7DviU1f61cUssbNKy7ZJWnIayZfCRa/9QjzQqoGahfCYM8i64umMR3jDJ9lQHSuxjrh
L80THybmOx6vcCR9hGHMbrCSTe4hCqjkYdaP52bxhYAyX9X1LHwhPGUBCsMlDgEI28mTwlRZlPXR
HjDd49Ru/gLIxv268hDjr4u7+Kv3irgARoG2RfrvbINzNBzDU23d1lldsP5YuzTI25t7hKFMn9pM
yvFSJbzjKNjujF4VNjkX6SXozeDgGAf8FFV2e3wfMKsjE8qNvWScjvy1irKo99Ibkojr++b3Xszh
jugWKOxK+tVxBFqibJkjQC0+zsK2INeHjHz6ug/dkNNgp8SlDzL5Vn4ob1sSQEPHuR1hHUEQZi1m
TbchiejV8FjtmHUkSr3K1XkfJnI+ic+02AZ8Dg+Oteu8jo6Co+XkneOlaTk6o4g/gu7MP4LtY3Hv
p915fs+DI549bteRgsAT53Qm0rzDe4ifBGwUpORTyXkDTcTn/TAoNnrmXNNm5z/2KhE/5xRICvA7
fDN+0cD+b3ZDJH1EdcI5d3BqJKM1xs5FeRv/hmzFj5tOGhrUHg2A/uTunAhDwBj5Ixy0CKIz/KHp
d08Nxh8YW8CQCqe/e0JwfBL366x3GheghtaJdfTURdwvnNLiDR/ZfyW8Zu4U34v2bGCGLdkGjjQ4
6i9jkB5m2DvuMikARpmw4EKnZ/M+EDEKPlxPL/cYHSPiZz/UBcV8BFJsNdEkesujI8ZGUCbzZZsM
RHWRJCIQSz0Q+MSWh1crHRjM7h8Kb/e/V6b+qPfGfsW/Cb+Pn/+hYmWC46u2pmXCxBGJNKvdqSks
4de9b8QpHm23Gz6kVhwSAB4AhCmcLOOV2O8Um1ZgAVXHwtUxE0egsrtJWN4f8dYaSYdfCFIMHPUp
aklEpvZ+Fz/H1/jaX6y7PmIsOQJsToXDImIdHGpMBNXLSaNmNHwsn1AvCscIpDfOUMdii1h/CjVh
dRquSJCc+7Dm/wCrDqdxHc/HHt1hRMzH+UjbOMP50/ppte8NnFAVDM+7Xd8N1/xx+H64Aenp8G8V
xRt050LJRvHGGR6M82p/nXm5K/zBYaogt/MHFiHp9szrBmnC1UK6/JlPwXVkmOCSD+du6oxHUnn4
FdPtz0iK+ZKLpNu7ROBL/chtgSBgN6G4ckQcTXi4FHbwLwshKsd3qJw4jPNxiNxlnppw7XBKTFv5
i4uZ4DNHjBY/rOyM9tzOI76hGviRuQoc8lG+k73WZ7edR2M4+NJACHS/cfcfl8P4BkFhh5niiQy4
ERXv3ET7qVYeBp3X3W4oZc1YdDDTRNJYcjBedTBRIBp8/ZFLxwzE9u7NH4UHhAawB6unnDJSfQ2v
PYc45mDDXioeLwd5VuYjJIHzX4l/ev+IIy2XiTUysQ3fvnENtPM6dF5b9+1V/JQ/VEjsiYR6+XXh
9T6MCIP7ieNUBGGtk9VEd4bbu8eaXPg7zArxvJ0T/zknUpwitoMx08BBHlbdSU/9YUDCI7Uluead
BTVNCoiB8Za7I0SciH+OEA+WPRRZANGn0gMq6RyB4cqNmyJcK8YKSAanjkUgLKOSQ1DXKpcjKTF4
H5E3xUphxy7x1/KW3C/uik06Sg4VZqYmGvvLHccfG+D/VX35l82rqmBMk4EW4xp/l+5UGrBtyhBH
vPcsftgfdXqHrrMPLpQg1cQ0HqGl5Nf3wt1ClXl80aLsUbunkTmIH/av5YWfvxc3w1dCfLxnnmgo
8dO7mPrxET3E98mpfgSBepYC5bS/N9Q3E2Ke3ZOpctJWG0EvsMcLCTRhDKlxNBMSk8T5fbjdlcQa
+j3yU8/7ifqeO0Q4Ta84NSyR7FJd4CBY1xecI7Gki2wyBm/3PDbjIppEXsZTdcELEdDK+LLYnyhy
wlb39HCIrAcG5hdApnYXdT4g27N1V0bYd6w45XMqb8qdfBvYfif1pv2EYkZg/d6o87e2cJ6aiv/9
rO36g4r2tWlROEzS8f9cs689Srbv46+f+kkf9r+HICx7Ff9+r+Y/yrfX+mfgHJ//fTNGln6jMUSR
aD4EK0dfGyXSf2zGoPbKtjgiJWy8WMqxrfL/NmNURGKBdbHjAppJtAAG/XMzRrF+o2HLAouDkqGB
aqf2dzZjft7XMxgZ5OstlV5SmZYFAO4/O7gOacquHg9trDydH4oaJUbbmHPGXMp2rf9iE1FW/tPh
jg0mTYUioXMraEn75XBahdz4VuAKwHJ83q0xexONLqXUCmvyagpQgPzFBBJlM1mxvA1KdQhbJvJ8
2/JNx7XVZUzKgTzcHfpsCZUNutkt15ra/EGdDvxmOuoZKpeKVZ0HdazAqtbtEs0TbXxOBt9SssEy
m5+LGN0fW91i8CiQ4voNwqvUgIuR8+qjlvYVrqrPlQc6lJt7CwAt53LAY5MiMyBZgBpAa1M1qQzG
bRIl2STQb69NdFQzbbjsiLe0LV6RiT/LGYtY/mIpgkEUi7bXx4HZBYJEqbTobayr1eQ3BYHoQBiR
YqD1TTAcs2jnW9KXzadhjaszyhz5B1BTfR7myqYS4DL7TGFu6SYKILMqU/uZuu5+ng2Z4dFxk+bv
OWMaFK2kffzCZIh2l8bprvjMm2qfTdpBGE/oEZNnphwhYEfY6+6juKC8GsJFoPF+L5LtwShoNaar
VG7x2a3QvdBjGH/KrLUklUZTBLxVLQ5Mnog7ejMKY9NfUNgYyIdTyfwkI/5Bmr+O1VtVbdniN8D0
MnvqhoHBatFk8nBNLOlhEZJKCdVRo93S2KXpIWeKmTmfZaqIqSfEKOzRUGcxWFZ9ou6x9OaZVduK
0IE368lkChTfXJnaTqm4hcOiC4b+BYSGSrPfKKuvQjVAxSj3XEk8vdjS3q/7rbvflnF+y/tlUu0J
wUkqodm0Mv6uDnNn0+0oP9Pf2x9A9dX0Z6AT1A2SZROdZlk2RqQW1CK1mrEXmybP+W6OU8g2A3PC
HVLdDVU2FNZ9ujWkNVAgWXzPWrFBCkAeFxeBTaNkNyBdLAZNTf0b44a5xJT/Jj7VCUwZV0z7fve2
dh6QRxN7MNtSOU+foZcUwKHR5sGlo3PNLFBhLF/Yj1875r51BcnWpmfSJOkMZDDVaZMRK1AXq4qq
bVCpj6iMeTssE+HNzHUjdWVAGOOx6uA2DGOW8mTTOB/dwtyGYw6wZB5vSoXuUek1jAMzKGntS8qq
0k9fMFzjxEbNAObQLeubuVgqMW9XjJTlNblnp3VX0EbqhGyQabvaGACapALpSxEFmncLzagKIZCS
t5nTeNKUdelCPUsHw5PZ5IawLGzQdRZxQ4bJqMqRmqK1TE8MoLLNi+nqG/jpJpupGjBju0D57lYx
yZ966a5133Zlnhj4QedVt83OajavN7LxtdVNJu8WMQEIkZpL+WXZRiZg5KmNIZBnmZF44AWU74ui
VeOV6Q5j8Ne2H1BzTKVMO1kMKzylJQPdnrzWfe1rWTd+LcGAjc40V6JyHbeh6OiAndmQLft0YrZr
2PfeVvVS/7LrAoBchbGeu1E3to9GNohPLVqvHxIrLZgh68v5XrOYk/EQNJU7l5YSo/o9pflbHvrf
ul9UxP/lpO/a7/Xj2H//PiLi/j/AUeNS/sxRJ9/7nx01n/9H14T0Gx3g9DPKeCfaM+R/OmrBxBvT
F44/PiCph9/9p6dWjN9EhgmOP3Q0mDSE/dNTS+ZvBxJWtST4nqao49//BhZWMw/n+K+wln4Ri/FO
xj6OwQKVEZBffDUhFdypIjs1CyOhxVMvDqp6ncVVKxA+WDd5QbPPbGOUsGxRiWuGhxMUZ1EtOC5X
gKViLXiYm2xt4kuFQqByyEkzhMm42jwoSfW5ScbVIhlUs03soLDws/41TydJfDCMBOoFkDrsuPxF
W61url9AlLNiGeGT1wUIT6ql6rORlQvJvYQpfVQG4P/uUk0aYgg73VieuVvGCvOv7s5jivoHMizI
oPhbI+6PWzHQ1aRYaXJjPrylu0EtKnbjFVWnBtnM6TcINyiVMuYpphFAAqG9AJYUdQf/h2DtPuSa
4EorjIXQMOsYAWdLmsfrVjN+KDgqgKcuf1HhcoG7StJ+10NDnvT8o9rInUjqMkPbeRTaDWjPUKhK
cu2mCl4jCLeBSYexsO67bAEGxIjvCsPjCK38BchLHSI8y9Z0No/E6fXKuZToL0y2XLfA/4H6lJUL
OEODKZ1ubbi2FsPKZglnxW7BgUmBtKkE7S0C1XOgKoOOP15HQa9808Tlzf6ICHKPynU3lePkVZos
JvsJozrTR5qPrUptAlB4ZIKUZ05alvq3opDSBXVyAy2ZLqvSSbRACWR72vlKqSODzMiVBLnjlMgq
EtyIEqioOG+taCT3Vc+/+THAt9U2GM2sZWAMUs3imuuuuolWxlTm2PbyIfzJQPYxnV5gyBVpEgX4
+TPdB/UM2N6pZEGv7UUwzTasJKWDOQGDqvALfTWo9jY5ujnZ0AGk2jccyInxwuHWaeYgBECGVBpA
+J41XEagnA9SZe3A6MsS+COg+Y7iw8zwkrN0lUaZU97qZ13f9IcEbfMXtNpH00l1nLi+i6vM5KXR
3iM4ZMJ3SZrxIsR9f2VEn4F6I4sPNuSgbrk9aa1OTYy4nZJDWdQfgQakKlpsbfJupDrp/iYZRGx9
nKjiJc5lDHaJHN3hNYeSPSdz496mcWVZ7tAwqoJ6R8ewYb6gayz0ALtOWlumn1eGZWVvzMCAeswD
mOz4qE0mEU8sQ+yL1Tp8LXYtkRAxF5qC5VoJ9wz3jbWTyMmE3kYtWnilHLomtJFW/yKhfAI1UU+Q
hcC3EpokgrIViLjF3WxrPyZpDeJUgib0x1IH7QKV80oNobd3kpTXgWN+ntdKeC/MHAEKMIkJYYgh
s8GbAqQtHWaGl97uQRclfpfU+QerqaaJQCFrlAuNjulLyfA9GizdPi6OuKIE7intZL0Kq2F0LjgK
pfMF2KP0EcVNH2hiHVMJnKfy40EMQf2xHursx7DwGRlFOJVmJycM8NMVy5JCslRP2FJKd3U+Fdne
iV5RqxIkyG1X9c7X5TWfgp0hnpjwAkG4V9gWlXVi3qaCstmITHwD3uRdWzwkZAf9aZqbXKQdexnK
B6QMtBF0kIGMtGtZM6mD15vlFL8uM1jKmPxgFCD+ZkqSpt9WNNkoXnISSK0Mba2x+aYL8CXvzDQr
VjBiZS8qYTIlcvFpoCZRh3RBd6rNgOvQP67C1mteGoPIO4O4aYovaZGbCm1razt2j0WqGCjfz3l5
mFx1hhwR8X5ivbEX5r4x24mKLbOog7Rty6niIATkRj9kDJ8bA/bbi2tVME6tpcftxzifdTUwRym1
bplUj0AP5VErGHxPUUT8XC3onj+YcQnxXxqtYqF4HJtqG62yNBqfDCRl5PAwvVXsTaaQ5YmdM1+d
fKsEXi0qOztq5/ZWzUgDCqmMikTaH+KgmakWBpz7vC9cZalUOkZAOrTRWNfm68jA1cu8EPU9zuA0
0PqVJvUBZM20QNqopNeUaVMTnlFbZN40r7PkKYUkp5+lShIHf1viiZoefeXwzQRxSt10ghJ2I0nZ
0AHUlUl9QoYDjLnaMGtlL+qSPOryJD2VorQhBkVwazrrtKawSkjp6PYwu7W3abZINtiNRnwp45UN
hzIXqsRVpbbCnQDTg0ZXay2qa2nDADPjwsVDq8ppFSj9vjyjD0ZyYa1ql0VFjlYnZLqZF2wyUXfw
5CldEcKWgcYUTt8bBHWSBlo2isvGUllIvdgiiBu30kvc00Ye5rOgCQGRPJljmZVdHwzgf0kayShB
LkA4Y2tJZyTfXtoqbvwpFiyq4XVpclfSpvyQlllOHqJmvQ+6Z02CpcR1QI0AHRDWqdp1kVE00hMz
eJLqSsiX6VdpIJG2pbk1lQC1+P29MieKolrcS19Yx3STmUMmJ25dAUe5m2BZkJAbVZyfrKVrr4tU
AlIr4fT5JfexuG2zKWpebJgWSthilrKtmqbA/GwRdoB12qve9JMO5E8gZ3lP51JdpoztJzQho+db
yACUkaIS+7taH1URZpSKTEMpzvNjjm4J2+6dKr1PZo7SXyaUi+KiwjFskKralbnwPjHuy3yma6ut
yP79bk3mp60aEsVV64z6Xd6TKnZSTwENVUf2Y/Jtpetgr3lGxtoeMqKqrlB9S/lnD9CA+AENSJQG
S4C22DezX992GRVfXxZi5UFa20k5TW2NUqhEVKUDBBuMARFeY+3vrGrHkbvyPks0kVrdmr2WkJfQ
+xvp7jdpccyR/nxe86XPA/RY46+gLbUGKbIheRolC5xPYuxZfRvntpu+MmK3vIO14pHOqayXTlkW
QuqWk67N9qR21NtFAhnLybVOC0EWa20wVP0IECZXELBLwaSWD7G6FUKICkBm+OYM3diG/6Y3d1Ki
VDThlsgPANBBp0IbhY6OUfCMCCFyD2B21mwaT9mW0XRKwai0i2qZSHxMPXmFTCU2bl30PZvVfSNA
zSU5fGnlfRvvyCqN9gMUjLF/BIQ39IGkNP27VUKH8tQaBghAgWkTEYQ1s9JvK7k2HITOFt1Lskbf
oNcNZX7KzHyzXrN6Zf97VDapuSfHL2QvEwSqHLUC2/8eckY+PWqgfEjtED3q5wLiuVC1hAIpg3d9
C+g/0FHX2gbeXegYmcRbKKZ5BsJoJhFkL7RP8/dEAA1kJyA5U8boJfQX97mH9yN0zXhrexFqTocS
bgOK0zBiKHnr1sM+afjIUuIST6nSowSHlm5Whv2gq1c87LHNiYpkbAu7nn7ay6J4ILqK6WKFpizZ
4DeQAVVYWbrdDdvWOhSr1BcTDhAymloj0wIj6kzFrpAHQIpOrfkKcEwZbbMZ1caRElS4Ca4qAWSp
pi1XY577u6keQJLFsTS/ErVsq5+laak5AFW6LwbF2yej2wuKaHAKHopykVe30WNEonSpgmXe583+
gkXsRnu2UpF2YQjTCAkJeGLImm3pK1lqfM4WFM0xTKqKdvCwCOyAKWL+TuFgbhH9qygCNLnaf0TK
t0AQPGtWmGjoBMq+mfTZe2oRKfgTzEfqOczimKGkGWCId0MW35BUWFrbnODpMDpbb49N1RQ1xnpS
voE+AQ8jJsAzHENHgsopG5gjtkjqT2MvJTX4ipCbQpSxEnZaa3Vmc1IUIO+lU9F/3hqZUqFI+ypb
TH0NCWxKO/V1zFbxO3Cmkl3qzECpKS9zwlRVmCfaLxt9ppJGopH+XjL9/3n6/5aOGZJ/n6nfvi//
68v312P24Y+TDj9+6/d8XWDG/jcG0plVUlTGPXWNmvs/Kus6ai3MGDBySm2bMTzq0P8Yc2Cm+jfG
GEREI6AayIfyxj8TdkGj7C5qlKh1jTlwSux/S8jl17FQxrVUZpxUhe9iYgbhmJ+r3TLiHttc5+NL
ScqAWn2yfVokiYGHukXpTR/lzzpkOLY/y3K+xnHG4KSopq/LqJmZrVno3P3hDv4X+9g/V9/xl8AY
uTAGL0QGlODT/Hw+ZH+xtAyZ+oJtNs9LlnWnXRkRrsXLun9+qOPS/lWr4FDU/hn8I/9ie4Hj/TLh
lVn1JlbGmn9By9lkrLiiNUTXeGWJ1lcP2OsR0Dh/fkzjl8FYU4cZoFsGGHQGWXj0vxRISqYP4x41
6jfouuLA3qwpR0neqy3YbuahA0D6WBCjmolHpFZo2extmsSdJUOkDJuQdzr6KkCeaJVmotOL/J0u
Ya1H7bk2WqVyrEFEEDeRl0r24wGr7uSpMdJSJRQFQu5ocBPwNeabOS40LaPhu2o2bqmqXWS70aHt
W01/iatZD3dDRPNzXK12Z/LbYkM/22f2aHn0bIbEcrEHwjaAzSpXQ/qKgvPR0KUM47ehyXTVSUpg
QN5q5jEMpCXOn9CiRSN+WkqCWxgU5tO66VILlr7e1LDeM2ieFPvZ1VAWLbMCMl60wKo2xnXkqL1a
TtJMhXXgs4bClSB4DWelk9iRVyopvwwWdFdnZHuGjrYKHQhnrxP2Nw7O0FF42eTrkltcMmreVXPe
YVQNDuisvnSTaaw+bGyD/dWs7c/VMMAJh9QH0AmGCHmZxR9bTX9ozUBt0IK+0+9vKTscQQ/g9jJP
mxD8+Zr69ZXRkWBRJZPqHUdSodf+/MpsijEWrRiLb8QrNBamsAozQmYHbNpfauj85+XLsXg7TesY
6tZ+HayujDTv0RaR3lCpkNF2SFtlsoEy1yK+XyxLFOO66jFb0+xJH634e0lqJbN1YTJ1asSS6v3t
S9e5xdQ8GS/DLP5ivQbYpxiTjUuvEx34prD4sTS2Yb+By/3zQ/1sLXhRMUfgWRhmlNC8gaLz810G
dpYn6D1WLxj70i+yAXG63CzYLvuhdh+TnulE84nYWJchFqvnPz/8zw/5OPxxYMhAaMiAZzm0wv7Y
5bMD5AbdVSkv8LAoV1km24/rTPN3of29+dofhyJbwIsxKgOj6fCBfzyUuaDXkrO18dJBgrxfCvSe
zbn7q4EBXNgfrO/vRzmWLIbXZHNZ/cXQk92ghjq2+guYMwY4DL2/yvEYO/GebWerVYVPf34DkQz7
9Yg8N4W55KNILYpUx36+rrGlPED2q7zCPCvewJybdDxqADbtbOxnWtjhudGUJ+gTGLF6SgpvN/Na
pjYN2M+ud0pDMH+7QxhQMqrenxejeZM7QVDs2Rzz1Gs0FC2jCeoYbfh5XL+tsCZoRG5zyltVvinf
KLlstOKZJLdXFc3MaBlU3E4iYTGDoZnyb3vSQWViB5r0nGlZpQ/STYPEuc3j+AWVTyUJTQ3P4DG0
LFDQVhaEweIy7wJEXw3G6XohvvV6EzP9B23T9HfVKK2najbUqwwJsznUfgY6n2p9yYnJFdCdnmpN
gPqVvW5xhJUxR7Uyo9myNet4tzR5S9SOnjd4fhGoqW9Nm0RbPIHFx1VtzWdgwHw4n+SyAZ8uJrOT
IH8dztYukOmWaBFAW0kQKN2gGavXJh5Wy86SRJdCtB2M/TqZ8Z6HSk18cp9Sji7CEry57oMum+9Y
inPpxDqVzrBT+/S0ojgDlnbZ85S5MaXSeAeQQXBMKS2Zp2lFgFar2MLCbpMhtmxLTlCTbOSylu4t
hBSYhIe12wfG0KITKyirNDp7ohYJLZ7subqVuiygGagevQ9GQ2bPOCpeVyUB98glEuD3ui7hVsUK
aRC0r8TFlgVolS7J2P/l7DyWI+eRtX1DBxH0ZltOvmVaplUbRkndTRL0JGiv/n+o+eMcVZVCFT2b
+RbTIRRAIJHIfA0aoIi5+tdJYIXPkxN6D0mSIdIS5QYoAbsNTbkIOeuPFE7756zQRoD6bm3f56GP
kBV28RllwB4dbYosrvXSTQ1dWrPxoXLKae6apCgdrdxBx8QlrVtK5RU98nuMKEdogk7gNhfUdCTV
ajfNcaQGZNCe8WKPnlse8y/1NIXvmN2H5mVlyuqqp4IdrJO0Kbx11/bidzcMvFIqc8ISVIsL/2mq
jejvkMkIilZlskr+0JhsZ3SluValGT2XKrKoCg9tiDldZiR3wrVUu2wRGNq0aJcCHEXX+YxH6vTs
WHMbU1ctzk8WfZB8WWrIdLTKjIPlCPXWR7fOwQ006ZoBihc/9b4PGuMSGwx0CktEaai+4gVeLpux
1+/KWZR7bdokQY1TO9bGLKZKPuJz7utbUikv/p2Q+Xg/FA5Wt2Gbiye7QWFv0Wlj0l/nhiHlNWXq
QV3hXkCHyGtGSTl39BGH5GmFayi6yskGq9gezRIKX2jvN1hkhU6qybWvBusm6zXvyQ8a/7UUkvQF
saPkV1H77NLErAAFG1MgHirpFSQvSktv41HXm+VcY7yfZf7+wNX3/5pS6S8NNSrMc+06NC5qPEMA
Lg6lg7UzDeholQhfPkwJatKLmvbbvc6fhIUT5sO6RdWjR/2zaki2Rn+o1nToAGT7vVXe2iG23dYQ
5gkLWLVkh2la/XazuLfX0rPTR6qTyESa+BHinmN292bdBq+Vhw78Mgtq4972xviZEm/7OE5mAaYS
nZwH0XhyGyFgwFQihJVQJy2inx0fK1rEqcfTFktsZ2WDZ0GiqHU7sDMUAxZC9CLGHCVhqdq8q1FZ
nkVeu34o6FihFE8RNrHdtzLBWAgRzFFYi66ZcPodg6b567pdv6pUMgYrXG3Tm8oR6mdsdRZGIjg6
3AV6bqFu26XoKSBCk9/NahvFIpEuXwKZ++YeCVl0sF0zgQjNWlLxzkUX/h7tVBYExNz1KXO2JM4h
AvEV+zg17yqbuLbC3Vb7FSI7Pzs0D/BVs8RBDSnRAK5jupyNP9yw0ttzXSLgt6AZ5EsWMDTO7Z68
79qnfUGKaugSdEXiIrZLyKLckrsUltbYgCIJHVSyhH6Qor21oE3nvDiDrWiChIG4rUgC4jX1C/yl
RIK+N3DzPH1NEsN6sl2bOk0j6pQCIhYM06qK81lUNcb012+oZi4biQkReBynRT809Hxwv4OYCI1h
VtyCHBHtsmmGEDaKDDIYhVWI4PuQ5lG36oRU2DfowUiUy9AvWrhTSTfEaqUfLZMh0noqhnp/Kc2R
snpfGvJplPzdNSpA4neqF9zsjegByzhtZmSLKexb9hGdAkW1WelQXiInzumhOm2zjCYfFRwtyzPs
6sHTmOu4TLVrk8bD65AL9Ik9e8wuqL5RjA3MujYo5Lqld2EWONy8dL6c67gDxchFzuMVLH/pRkDx
0UUCTBh6mbNAiHNmHwvHD5ZONzoPFk4b76ia8+QJykhdGbKMH/JkiB8Tm9baMoyD+prneGkvx5bi
KT2FDMMhSWqEgGndQMSegEbARBAyuG87u7lFz7GIOVa6+5dn9qShvR64WyMRTbHuVD3tutBS06bP
xgE7l7B78oauhNwh6hE+tlGFty7OyL9z0ohmYYa6CSa5yvT7JGqc92YKqHvTCth49AmndYoIMRQ9
5Tn4boSUQRdh5A2PmBKH+lkb0gxa2I3f4f/Sj2WzNow67S/CCo/iyei87VhI3mKWltBNjqsYGy2J
YuuSKMIrtQ7S6c6iTvYe2o5DGTrIeeuNyEm+yXZsbvEwdbKF6OIUfhGa+29DNVAHDG3kqZeWm3er
PB8r6K9NHf4Wbqp+K3zwIop1evKXDBb8byqttSrucyvV0iXqh16+aXiCvFCVq7lfJ3R2z9CZH+aK
pgAhJwvHvbEzqoJrxPmjChcls7hu6eJSEpvaUBAjPOZsJrbzVuTFqC9ir3XPk8YJqgW9DHRP83gI
t+ixx0991GcJ/uRj89A4GgKrXaAVEFj9KtqqKE9eZdUg7qclTrYjWZLvWWe4BC5sNo0lXnDyzh7D
qsTeQfOSTTHlPHrCqPNfdKmpOxPz6GjNrSitZTyYCJVGTY97SfyMx31xW+Rh/NygRGwt+kJNcPCK
2p0WemBa2yrNZzMhwHHRJtf69mHEPzxaDWSdwSIbRJ/z7zwiQcg5QexbHwZ/M1Q1TQdTyvjGaG3q
zpml9/TYh6SC0IKYMi02zIEWnm6mP3A5aqrZiMSAb4tgMkz2oZRqza4d1DmNK+M8G2W7ZCcGNxMy
mYggy1L9RG2TNNIebKJgbIGvC/AGmzDE2YKDaLmk9YweI/4ItDpV6gwvFueUerxRAWrUBiKwIUd5
baa+9jOZlI7WqyN7Y1naKbrk9EBGbYUHfFhd0iBJN0GNZOmyUnT4bg3En3cA1RwaxUNngkD2U6yy
tClgCaIem5g32uL42ywyCsMFcgYt0rdngU6zgA6XK00yBoEKDWg1/yXKKxjsFm4kiR6Haml5HYKO
fiI6YxuGjbcqYtAO17lFeb/FYDLaBIPR949JPZWQQQuq1xTS6/RWWOQXeNBbACCJKykpcSlZIlX0
cDFlmjzKDkjKQuEsUJy1xuxXpvXACZZpWds9gDz6VBtNjO5bTof+TrVmTIjiar8QsQcDxQS/e+9M
eLZjTtJ5TwFGtuHFWGVNuWqnPLaujB5dezgXpSwDCVgDHOO90vIEFhFF7nAjREEdJ8kK4pSOp8R7
nLQCZhy5/G02WRS5jbqVzbmh3OY2rRMDOQ6DsIkziUbpJK/KHCEOazSA/Yk6oqU5OUBwDcBkd5Sm
Om2DVUJyVTej/isrMv9dKwkHc4mfGnxt6gl9Ro0cZImNoT8t+xSF+I07GyYuGrSUb8LI5loIsIbi
jzpTfFv5LizbYMrhcIEWIlOv63JcOR7P4YWdFeJWKW2CruvrjsZN4nW/sQKgY4qYdAAQoaAhfu4o
2S8w13F42JSg3ha+7fIdytHKt3rdRrsg1MoLXF8k1Kuukg8epiI0iqaYcKl4v9xVXTch44CFQrx0
/dH946vAKkE45PKFl19wSxqTwDAzyvrckjlsvbYOsYIkYhGHQ1N784twPEc2P3moOGpre9DJc1D6
dB7YFN6bk7jXE7bwWv5gDewyur+O98QrFk+9AIXW/orLuN0ZudHiHzoG3a1Xi6ZdOEGEHwxtreLZ
IKQFN6MKEjw+LbwpILBFfRiuDE2Fz2GDn9p1V84WjGY3T2xw0ia6BB1h3HpB5BZXNF86GGWx7F4F
5TZ/EfBC1lgGO7rEnp5NRgAqfrd1RvAvy9jG37Lr4wL/hBzhToKpH+AOaHcvEXWMN0MOFukzb1iE
xNvWvozjaHxhIwALTczYtM5wvskfc53q0SqKZDYsI2myqmHSBPcZlnaPTok1zcrCFu2qwQqKfhCi
2vdTrKU/eZVmWxrGmrsInFS85FrOOVRhUj/zOI+eRYFZm11Z7Vuvpf1zFygTZhiv4+syTcrirvNa
jI9oTYsaMp5utLeA36dHq+uyt5GD0y9ICuzXbnSBe/tB5MBixNMuXuArFTZvIULr72OA9xymNkag
XWnCMPvlrGMKudaXyS9+RP1CT8v5KUFzITY4EohcJ+muExO4DNXa0QcrETmUm128Bu6zxhz4Khnt
vpVR67FzEblxdJYVIQI2jkL+38PsDBSCNY3vRQcqPeT4r4LUlFf4v82iqci64YRKNEESPeYxMyqz
QRejmeynukQea0nfzt8onT7TgoZABLdSM1xIyFFWsk+LUYNelfQhb/zIbH41lGimpcT4z7oB8ero
ZyoxInUNEMwt1wlC8ZD2B394ka7ZiicDj02kj1i9dNWMU5Nd0fAtHZg5oe2uQTp0DzSYS7L+zOkb
zIrMzngJwasCE4aM4SxcfGidtZ7k3d8470xrg4lsjoajcLFGHKNmgvPuWU5/YQdWsMQuK7YXVNGL
JwtHhPwuZNHObeDV9YU/H6/lWHr+Wz/VrXslaNXqa/DKYJuKstXPNWzX+QghLiObqMIYCVeAISjJ
lLwSv5ys5fIzDdnb+NpIPOHxBMbGJBzMCepRZZo5Kc2g5ZdhZfnJdhJ5VS9lZo0oWDj0Bi9isBrt
Bc3rDHILPbnkJwWI3HqOR5uqOAviTud8F7ffpJgOgOmd1Hy/SSO6U4qm8BL4otCXg5Z1j5hXmr94
HwFIqOwpfY4gLZDkaYpcPyh54uAt7mHBPXsYrhKsz2/SQcPHPJiaCn5vNKT6yg9HmgYpWd+cWRQF
AB4lX1ADT+SyxdIIAZ7ETjgKJVaA57GV8M4O6p7ESq9o09Ppj8en3MahZzFQlrkHl+1B9RFl9aKn
Vgs5I2VTXLm+P78vZxOWKyMNADw3SQ6Y36rzftl3dvGYgR+319TzhVz+DzV3wy6z1nxtaef/Kf14
TBexFps03P63L/dFV2m/EE+xER1bPLcdx6JlxmrNpcFPhXj8YgpZTY73Gmexfl3IQX8xSYc2/8Uo
jmlTGwVz5phzyfPTKNME5EpNo/8apw48/zH0oKjoJ6ZyVDedp0ILCXUyD1CZflCdTVKHMhB129eh
dSEUeiZK0HYNCtIoyIpbecrqfa7D/l+X7D9LRx5uUFPxDDCFB3XagZa08vo4eJ0QjV8UvAJ4Qsba
DYXWnI668Rx58bgRwyRPMHGOJ2qAH6awT87MWlpzRfzTatY9LqWOSvKt76r8LB4D+JhkMss6mwLw
5q26/8evx42KGC+eBjTnXAbeH8+udCxRqPhu/T6azobEc5da0lT/1LFgOfdGMQ/F8d3C7sfQNKmc
YCx3ZRTcqk6kALcCFT6hbHW06Wkvs0NIeqAxsV0ONr3oFKk9Fp1bVXQ+qXBa3Y523j5+v2xHjQlG
QeOftgSgc9pQB5+JKpMKMHdEl1UQEIB/I5KloreWYu/y+5G+ms/nkQ6OF+wRJH/hSG2FF6oLk9Ig
SOzy7/eDHO26uSevOXPDDilByHD7u6DqcRzApTHfpth1brDTy2/D0Khex6oxf/TeJC6+H+9DE3Xv
fHku/eDZKQHNVIQND75Sk9Rpraaq2Y59IV5DUeJ6VyfC/pnhJ7xSjizP8yF8DFI13GlNOIBONSsq
lLiY3sPmmFFvffVrsJR2ouH1xYeF/wbxDxgCF4p+0HHSx7DuSg7c1iY2nzU6za22scXFVLbv36/B
Fx/WRR/KcrFV4QHpHGyhmtYIl/JQbcHuIj5RGMmK1kFwIp58NR8cDzjh+gx1OBQlhZhTlr2Vqa1M
fYMSE0p66ex7Tv/5xEgHoIr5kCN6Spj22EMWFK7DmMnD0O1DLMtS0QUYV+FgTQU/v+VJg4AbDqvn
VTpFN41Iuue0rkFXqL68mfB6+WPjMnoiDhhHrUsuPWrIfEnuQSLbAeZgKK2p9fKx30ZWLtGgcDue
Rn4knTOwbCD+MaMAkBYYlXseV/Q6Vk7TlP5Gcs7u+g4SpBOoylgWVoDbbd/5Q7v2KSxg3uT740Vu
AJFa4tKpQ0tP2/C8rMzsRsC4+p2ambj17L7E3QjLvSdh5vhT+jUF2eWIk/F9R/i/FUmA5fD3W+ro
1pqnzP0IwEPnHBsHUy591frYDtMyw9pmieUd9t9kjhtFGoBusB394v5XOxpl0+b7kb/YZnx9TMgt
djMWCgcBxC0qPCoivd2aFBa2ZLfVTQcobWNVdrP656H8uVFLMxq4kP7x3T/dkBB6ESXBGWmb2thE
C7zE8dPNXyQekCcmddQ6BV0wbx4dqWJG1A42dCns0MaLcdr2tbuehIMiVmUN60Tv/zgylucJ2pj/
ODcoRBhrmCQ6AKBIAPbjcNz2WMZ5JrxQxaPRTvWfZNVIKaVR8/PfR+JwePPkQFF8IHY+rSL8DJFj
rdhtvZaCEobw/aYdLQQsDfeUM85xYGBWc4LokiASWT/oU5/GckdqhUHptVsLouutUEVwp2N4uEwz
Y1oWU4dKSCXmt4Z6xTk7/SXStj0XcWSvtHhwnr+f+EequHf1zDQtG8AIT1tUcw8tU8Y0KzURl91W
8rAEKOk65wMGWBs6prSJB917COQYAHuvnQe3K7U1z3z7uc4yjXqLfyaNRnv9/icdHR5+0YyTgb02
533afFN8Wh/hNj1dArPbtq0WX1tZApOptatLCtqnNthHCDiYvQ2Z3GJHA6Mz/IP7LXdKWBNGO2xh
4mK3SWO/a4G94cIEWsgdbxEb5sHltcbw7PkttQIztf2z2sbwlsJO1v8Qbo3BbWOMNBLcLgWBpblN
/tcC0U4BkxrCJbU8Hrc1C/XmUCR51nshnlOQ4o/fL9vRBerb7CtXJ500AVMcbmFj6IIpjc1h2085
7B/ZwczwgvzEPaJ/8XVmzI8GnIln9lEUSOnM6mOWj9tcj5DQqlznx1RO5aYyy+whgiG0rDLlwsSp
9B+ujOu7qbVYMdjVa6gM4cbFwv1qNtk65803nH+/BkeJG2uAowTvBIM2jnF4tHSYvArD2XE7zLQ2
che8mqrwtQo4Y1HXFycumK+WHFV4fK4sB3fCmYj5eaf6tDJmGMG4pV9BvzMYsDcKcaH850kBj6HA
xV2GceBh3K1NhfMspuJb4WhzyTVuzooxhnOsTeLGaPT/YlbkLViKY74Cz3TGnX6eldEKACaQkLe9
o4lLMVMWsXBL1t/P6ou1Q1Pf9LiW8Vo5siHLyjDORFiP22qc+DhpJ96yojBOfCH9KO0BImv4s9cP
0X3+UvuTGWyj9ypf6tsA9PdlW9nDo+cgqrBQFm0kPKmQxazbDINYB9RBYwXbgqopPAIzvY7tvKLa
RcYwUiy7Mb3YxCUkJg339as2od2Z9zI/sYWP14X01PVBvWrIT4AY3P/BTmbjTQ7lcVsmYbwpK5il
eWtFJ47x8SlmFOIdAh3gXzGh2B+lFp7ZOgDrtzL3sU7uNLSca9zTfdWbJyZ0fCYBzRGarPma4UjO
P+VTOJeaiWeyUdpbz6bCP+I7Bqu/dm58qxou6cf/myfXHMQ5ka6tORwYQsHHW+vTeKMetcCZNMTm
2NtnbmJDpjOk4yBsOVU6Rfl4PCupSv36fj9/cZFiREGeT9GHywR69v48DTullF0rsQWOZZwTFZT4
UVbOEFwV7O4fokvCG/xby/beAyYLO8mO7F+BkVVyCdMe22eLbjgiAD711+9/2vGWmn/ZXEKZbanA
lO//sqh3/AITkmCrAKz85GhHTxl6vSdGOUoPcSXjEqXABomc6+cg2w6M0ggEtubbpNcRNU4RBHBC
vaIpGNXVj9iJURPv8/DEAf9iVLYWX5LrG5jiIe5Vr8wgzCvaN7wtxEWo69afJJHGq0xVdKa3ub1O
/DS5/n5Bj7c0oEgH4ZvZaGCmzO8vKK7Pk5/6U7arSX4vfGi1iyatqdA3RXQmtbF9/n68Lz6gr8Ed
na1i+M9RPcIQGraoQ75jj5Eicq/dxED6TsSE41Fw5ATXyiax8ZY7LCrSbqwMOFflzrGn35ieNCut
yU5dZoeBh5e3w/OTw0np0kdpaH/p6FoZENxcG/aPe0Ngcq5c1F4WkV3YZ/+2aLiAEHfAWcGuIK81
5+l+igO5SYG3JE/dZcqrrmwwvZD1wuD2+1EOFPf4uwzD7uOhR5ijdngQ3lxdAEpr2QtT3GcgMnvf
6C9Ko5PxdeUK+3p0QjT2vRF6UJ+aJQ1ZD+jMyrc7u14IOgAg8ZWxmXC/FQueODlaJoD3zgZfl+VZ
jmMv4u890PmVgBd870+e/1zDAiLRzNDF4SGt5eWJQ3W4vz/mxL7mtGBveAzwxnS95W3N0vX6WvRp
sR6zHi+HyboFm3DK0fBw3x2MZh2cJiCZfpD7jNYqPV2ZSqGbjXnXiTkdbbz5O83XEDmHRag42Hjk
GkrPLDfbVTIREBDxYA78apYF7/58vyWORyLznPHhMzuHivlBIEToKZymsYp2Ycq36wV0TBql6DJD
Nlj981AYxUIc0kkODT7X/h7P8gpEbAo7M0c64CotoERPlbIvie6njHWOnq0kgnAYYK7MAlwQZQ4W
sIcm3HS5lexyJTBdLi21KsD0Ay5WJWKuVix4+qAvsbDGPPjTmfmwMmuzv47GCKMKSTfpRGJxvG/2
f9DB5EXYOEnjaskOZA/tQD0T52FqkNp9v8ZfDWPNsYpyMHy9D+eIT3Gk1r2sq0sz2cV1iCyzn2l3
ntkXb9+PcpinsrqzHSuxd04eePvuf8m6iAGp9arYaZ02LG0oiddURYYrIPH+i8pM3pgojqwnLEfX
LR6ZJ/oexyee9JgiwCzXhpXV4RvDtcDoAgwsdvTe3OvCKNwLmTn2so1lAQgiInv6fr5frOregAfZ
UmBEFbA/r9ippM3O0Euozlqv605skaOkjGWl2glVjjkRz5yDZbWdAVR9UJS7KCmjX4UIAnBxGEfb
o46mYAoMK9ItGvrs0fYsdAQSz46NHiNQkmk5EfOpqNn++vu5f7HYLoQgRO0+eH32QYCQDWCv1gjq
nQXo+zoVrv3sAQcEuJgi4KpC+0To+2K82Yx0Notlc+n+wclN0taNJc/GHSjI6XaAIXBXVcjbhF6u
3ZRW7G++n58xV00+V1VYdToo9IG4FQEduAcDmmVVuCYw1F3g1rq9kVlmG4u4UcChVOdF7wK29LM/
aeK3SgY8c4Brn0dNg0yb6IPsRz2wU1cVd+aFTXrsLGIHORs8v60aFneR2DDo+cebusyxKbIGz/3r
KAAhJ5btiy1KW4aCIKcffuBhAd8abJHqqml2fgrDOZm85qrQg+DEYh2PwtsUkJ1BpkIz1z6oQLVx
T/MhmtTOzpphHYpYOy8qTKy//yRfjuJzCNB9okDkHRw3tI4QJQDLt3OmJl3qXoLUBYjjfz3UcFsR
xiG5mz2/8bTbD2IN4T6OzWTaZTz1Nlo84cES1PGJ43MUKk1OMvcdAXN+5c1s2s+J3czkqLXIb3c0
VsSHSAMcFjOV+joIVX0jzUG7AKLXI5xKjxqWoZ+eyJSPDhS/AAQo7Kg5P2KD7/+CDGUAzNq1bqci
YV2NXT8Cf+4AWWUDgI4Z2f7919t/5HDn0rmZ3efR06KrRHaxP56et22TONVEe7B8AeRZoOTXokUi
U9s8t23QKFE8FqfIWfqceP3fMf7PsMQMyrAwCo+raUBhVFva+rRV2CY/ZG6hkLvuO1C5CZbYSP64
bnyJ4BaSkJYZddqFA32YDE7m6b81VD5+iu0STub+oKVjFb2/AkYMsCy3qIGpyUPpucuRy4sphJWD
3/5Ty/NjKObKMx42q0ZD42AopC2Bu9cOzBEYNGcFTBeQQFFwDrz01MP8IFB+jMXrgN3MaxIPS3s+
tp9yCzMQWVoPqbb1yzjEBGAak7tCIoMIiBcc3ro3wvqxk+DcVuR6PiZjqgvN5Zik1bVmToG1KkC3
ob9SwVcxw1Izr4TKq9vc9gNx54dJeAluSTwKnXb8Imd3PXpW1Tx9vz33D+R/ZkFcgT9uUjX0P2pw
n2Yxxk490DZhezp6g0AVCj63lt6oZTX048M09No1nJnqLUM27GaUbn7iDbafcP//8U1gMPgE8ibX
Dr4Yehgidcxp2na606waAbwtJlmC+VEXJ6L1l0NxuekULvlsh7l9N+RKCVVpWyuGrY3K0HThBylY
swZmyPerOh/qg9PHJcp5B3Ezk8kOQraZGqOZ4+G5zYCVrmJQVn+aIDFmQdI6XyQUNVQl/MsIAZB/
Km/8Zz1deMT4lrsEWOMgwBaldLsCQsl2QMrnXXJzrPnX1lwFjS6mtJGneuVfrSpVDXN+VlDgPmpd
FHlkp5PgyMGvXEFR8i6bPvJWka3XJ073fuie5zbTdrnUPUQGaPsc7hUEbThYFYYZGSF1mVix3Jh+
Vf2CdA5tKo7y6OX77/iBkdj/kAZwBvJQmwyfdT0YEo6pCrp40raerDt303lWiU2MP0YPPXoj23wo
QVXHSZzcd5ZZXhNz82vXDuWy4i+euEmONxW/Bb0DxBlJiI9cx8FyduR7c90XcAV66p4kMZtGyJWG
l8SQMGX6GNcDwM68NN6/X4j9HORj6edyGXfnrO9wBEWaRDGFjjLNbeiFuEZMQbpCoq8+sXmP9xIY
Ghp6FCI5ppp5UE1ANmKKoDb6W0NU+O4MvrGK6m4Xjio5sZWORwISw54lepPOH0lSG0PTK2Kd3NHl
1Ve6tLKNXYt2hfSYOvWOOV47Ul5NdyHU4hhPNrB/UUR05avWV8muDP38NRloqQHVNLByAWpcd2Fx
g3psvobCaz2L3rEI+wphnCwHVAqtZem2AI9jUZ3KhL5Yg9kjFZlPWNz03ub//1Pon0RVeqJ1013v
SbnyEXZbFmMTIpFFV/Rftw+nhyE4vyARiTf7QwFsHiLbDrNd3gzZmTbl2HNE1inT+uNUywaKhdK4
b1PbA4y0P4oKGsQN8qbcdUNqXtfUeOjraj18HDuGeDC4r8Ac1IlQ/8XXdXmg8UgzZwvoQ3hlqYx0
gPVTkjd3yCSiAHox5vLfcyiKnNosYcD5538PpuZGmhiGUVa8AdJgGUcVgAIhjE2eBPJEgvzRaN2P
eThZOxrQOY0kmdi3v4wOEKu2nloq1gh1QrLylfPuhSK6MoNkuGWnVzTbHVtB2dJtBBRSkDjxwhtd
11n2XuSc8wx2EogeqUAQpO9M2u3lBN+U7Bd2Tu6m+qI3p+bRGKI62WjS0TEB10y5dEQfo4kOdwVj
iMFlV1II1v7mECywsRlS+wlVOhpRFbEHltj8Hloo14TCAfD4VxFk7WtW2vxG4BCIXWIW/wj4tfvd
tgm1WjOROd4uBm2HC2Cb4m3SMkxTs7K0NprWhRhKWUMHR9mrSjwFNKYZgwHKFmDMe8TuamVcNS58
dboGgfztdghHbkRuDnd9PwuFF0FdDCuv0aFkqnxEeHWQtS2uFKwk3AeLRIsgCmkhNlZwmcXSSJTx
HlKbe1BIa/8tbKjV9F4CyPWDm1Y7e/IQL6iV5r3lZpvCM0eW7MbJvUFHcjzJqIm7SuarLpUwXvPJ
xKxxHCbbWRpQI+DcgQpRa2RjUfiA8Oc9d0OdnapifpEGs+ldAhuNWmp6hwlcOhgd2yKvdw6MO/w7
QFpcJeb4J87C8q70Z1JzLHAz1VuwGEaD5DrEm8fastsNGhi4p+oI2o6tjX8W8f9iaiJvjaQv9DtN
DZc8ACFnlqlxgfKCdeIS+OLoUk7WjFlGCJ2nD72JTwEwgnU4GPFY71B7R+M2rYFjo6S+/j72fRFm
aTQAhEacCXDDoWpFl1a9Mw5YaVUtNNfR73FQmjqYAeFo/xdDcYOaLmoclP7dg+QvtMwefrpJRPcn
9zxzQtxBUuVfoEA0nihKfBFrEZ3yKMrTgJ7j336QCEzogp2dZjvUOOG20trg9gjr/KoTUxUtahX4
D6ocxod/X8yP1xY4GSoih9EWnQzkiJBP3bV2baxM0yzocQQ4FMZedCIZOc42KeiSbrI96ESD4tif
oW7m0h8cP98VKFRCl4ZaFUVRct5brViYiCduvp/aF092R0MYBn3vuRfLU3l/QFG2aW+lKWVkOnzr
qqIaniDpu2oM3ORizQ1eRJpE65qk4NKyzHht0YU+cVEfPQcpFxgW0EfLo0ZDz3L/N5jtOKDJHPNZ
JawlRUfrxrRV8CNDuu5Wc51gk/ETF9A8knU1msOJy/RoV/FsZwV4nrGBaUYfpCSWi4JiOaHMqnV6
84tN/Ee3LByREHm4KIFznft9U5z4zsdT5q5Dy4t2I/k11bz9KedT7iOLaxm7sJmKywpicbUotQxV
qbxo7pAmhEnftNmNW2GQ4E3Nv5FOSK2ZM7kDC8/oMzprf/zeSSOA/qaxswIk+0fbGq7lZJ/KQj8w
2J9vdXJcYII0tdjMIP0PT05PkRxgWGbvqMRinhHmMbcz9Fj/qijDtJ11M0S6soDI/bIaCG4IhITI
qGg8z4tlVCTqRyQ851X5AvGCIqthKmUmOoawiTqUQOu+1x5QHfGuECFvb7o8CNYKAkizNNBKXCDN
6c5MouCvOybFO0KPVK+dJpMrnd1mLptqlNEKoR6cyFoUM1C57CCqhGY3vQqjNyK45QG876GKpncT
vRrgsqkxVUsHMbAnL6ihLwSGn56jXOVd6GPXaGe60yFlk3Mhhwut8UdkdYNCx0gM+lMFXgjW+VpZ
kX1txmHXL0BJlrcFljDWAkVG7YdobX79IAfzMrSt7H1IYgsFMjYudi8RLNepyCq1gALTbRv4Z2dg
LBCiC1C3Hk+FhsOnH7wdapVgY0CcctW6B8dyCKEXV8Ng7aY6CLCRQXN6mSQFcsc8cZwLMhHAi3pf
xHdBk/jdBbRRaKaVIMlbqjrK4tUYGvG9KYT7XBrUYBcIrloPYx93P3TWpL3MU1+cOFggjNm6e3vO
gllC4Q8zHgrXhNP9rY1kgN4nJbRXE041dN8WZmqNWiv+jeh/r2ROeQQG7CxtYJiVXy9bdGYfo0kW
O0sOqbegoVYEK8cNA+ssVWVzrcJGvaWRFD/9Vtj1JbrxaEToZlvbi9jHzVkhao+BXqHF7lnXdoiY
pIEn32GDO9OirSBqLPKZVdip3nhzUui0ixqxDRzVAncINkPaJwBg+g7eN4o2yLGh1AlNy0eIyN5M
0ySxDEib8h1VH1GvkkJkj07fDeMZEGhLX/d+gHCsK0q0YNluif8Tla4c40qEYGlaRyr9ibYYBjBx
3Re3PLlCBFoRP17oDYKnfjCMV4YXZ8EyKpvwpk0USiX+KKBuaHUy3btxm+D4nJTivO2dYlgjwiJv
Qq0dcNrz7bxAIwFhkZWetP4v5Gb1n7Fq0mQdq9F7S8NiuskgJBob5LJEs+iose/y2tJuB1uNr9Qn
kRfoNJuIl4yd+8dKWihpBODgPk8ynHQ65JT8K4XW6bZoEGpaSGNCAQgJDnLsJOoRODFruXAsVT/Y
RVb6S62pZx3/tLXfk36qAha/sMs15FK8jKo4lo9VWhXaTabQT1hJH3n1s9JHhH/VV3mhr9Ig68Xz
KIAVryINHfaVrNQw3qB1C9d9AomxG0q8wH74diLkPeTkQG6dMkDSGmeiFucblBJE82BqQeqhaSDD
Qp63E1rf0QJGhZPe9JEGKgJkpsCqgTbx/2PvTJbrRrIt+ytpMYcMgDu6spdlVgBuy55iP4GxE/q+
x9fXQmRkpERFipZvnMNQiAJxL3Dc/Zy911a8sgnL2wQ7Xgu2W0mln4SpSuRNRVfCLfOs3zGwh7XB
eSCAQzSb1btldt29PSz8iGZEM2nwmd7eANQls69KG7FdgqA9zUG3qvhzE52jAUPUI4c5LXXbsCcW
J58Hdhh5rTvJ+RyQfONCwtDGXdmlNcSqPun3o2grWNRpUw2bQLGj3FN7ZU5PclvN3mkzmKezTIwE
D5duALgZNfOMLlrzKkUriQsiReIEvFqC/28KoAtOmLN9oEAgtlCnxBNgHzUPvX7u7Wm3qj75EwQd
Eek3UiwHpnaFeuxlAtmYNo1+arVTJP1cqeGOyh795wEqUn0dToNSHCDAV+npYEZOfNGMwkL9T0Pj
oPVtecS5WtSxlyhL9hpFgXVuBzYg3EqMClHFugiJkK1y64z7FMtWmdeormAw63OImcq3vqvQZM+x
IiA1TXkAdyFLgrNRgiE5TqUGdRwZsbPXIvZIHg99RtxNJ0rdT8XY61tiRIBby8rMYq/VgjbfauUA
FYEpJJSBpLRz61BHUS/2yNJAkQVqiPF2GXmHUPi3IBdKfnG3tKfq1YLggDZRZ/K31fmiHxwsxZ1n
h9kA9k2Pw+tB7fLarWmQPjJWDoyNpkwpcbtREBw64CKWC1Imex20Gnm+HkWL6uczjHa+Zr3Y6A6/
h185YXxixPx+0M60NHYj4sxeRRsbYreeH2sU2xWZFCk8syN0zPKEYQLcgMZO8QkB6BgNVktlBvop
F2stlHp2SxTTOmADVXUDfnr4VsMlJj9XkPzAcHmoifII5vgpaG0IZziInQqv+zLFO7vXwvtpaZAV
6IPdgiSeOwIiRJBx/i+yTp71KvRKl2ipWPrkrhmks0rwPRzIBWkmZk/YqdsBQY1daFecHgIoXCEH
VX25QeDjoEIP6u5ulmX1zW4L8UQth1lVilDep8lcv0CFZntmkhLAJyusqNzNTWU98+UulVd11sSi
V0bpjVLFWu6zvwDjn9vx8CbJsSK9jZtkF99p4P7jBhSqjKOpco0otoiutBboyywtoJqLYaTFqoFZ
8JYkK9VNh8Nvdq3eyeCi5kyYyQ6AYF+GnMm8ulGD25XoXDA7UZJb3N/G7Wx2RFPR0IgJ4gBZ9EjX
LbR9HZT2xTjlfBCGU2unjVC6U8ht+tekKMxnK4j5KQAj/altFl3oaaUSv1A4ZO61DqwBV5AQQYkL
Fnmu5CMEhGCegT2xk6S50tkVSEM0zg4dDKhCNDaC0tqbM2MJXwYqEXONUCMFmpbZ2e7Yx3KbZhWn
9KKkyLpzlauPEnD+HSPhnAhyfhGDDVhi7TsRGawOlaZ/i5IWGnyjpvFrGU8d6as8iiek1i09nKRS
hXwylaMOyz2bHpt2iEgLbcs62ZbFnMLZTOFPAbjoYXsVaSyu2NoBFKscM3wgXSfrjynTcMgTZR2S
SNw4mXSrRRmISy2JJvPY4vBitQVcfJKIov6pLpT8tY7JzdqDBlN3yRyDdMSsTlLpkMcmrDuAPq5O
wtedIcPuqYJeQuyeFtX7XvYyZPmx9BtZ2NU10qjqssiJ2cCwX7EjzDh2b4tAL1WSR5T0wrSVV7MW
RKWkMqeijpPSJ0h/4oFvO5lsbTNpjgJxq9Sc6UAnmmCuAtjuCTsTlfZZPMRv4PpyCFy0TcNd0OtF
AtewkuKW6g3OPK4XHRIFYwQOn50oLi161gLYAEEkRDRAYmeR6UfKhRmL9yLtMv0iC0VwFnfqyGBA
TkDyWixlt1R1VpmpTYgTXLpUu57t3InRLybGLZ0P1TqJbbtIdxrcErJLdKrx14JSO3qgScb5kWgd
s3fFNFv9rm9hBW1p5rY98xZmgrtpkSz547yGKoKu7HZsOHibSogm89FJFjV4knSglkMaaVX5Uqgm
BD6VTJN+29uh+dzYSjK75rRE10LWOvSisTWyfc8J8J7JK8DhCYW7cjTBjN5FmWPRbXMsx1WjeTB9
aU/lkxMT8OQP4MrGDYALHQdNafMTEQchj3lRkl9N2hyN51nQVMY3vr9efUwDVEwgNmNVPdaUmXDT
OY2enUYUDaDNnS6u87oZ871iJHlzFNkUhVuSQjrzroLbegp227yJNdmLLcN/7RtAiLnxzTzsUpIL
SAP08xF/0bbtRZ/6hBnKiiFSX6+xjaI/QaTk6JukY6sxUJWfALFUpK3SkYp9HHwdqat9KWmqOSQi
DtqiT6gd1WE607VssS6JZ0ynXbnozeRbsT2SQs4LrPpMq6aEwqXPvSe6dHzvk9lSPLRj5VOuBUp1
mPOGTURjIt0kp4ZSyGg5z19FZ86sFXOdpls5Z2l4CpEjPksKupm+FnCSw7cPjWlrDfRVwfaX+IZo
ZqqXCHVHduq21d4NXTTWB44xoHy44/ytqlTrvJoHRdkqmOZnt206i/DqQot1z6AQXRoGGModGLvB
2rRhZ5LlmDbtOydl9QZyT/dMiVbKbaliqHDkSE5KbZv6IdUUOXtDNoh7JVAIDADGCNG1IXvoNOGw
SsWYozTw7aGxWpd/sb2a1KTmzJHXSkVmWdCcm02tTttJ48Tmi1yfW3cKUjU4qVKtOs3RZ8APGMOM
wOhx0fUNYQz5WZajwHfV2tRfpqhm9R4sAEVeMNTaJmwVVOwliO6tDBeVqOZ+iItHdmBEnU9t6WEj
AzpcGRg4oCUB/fKcsGZN0+eZNTdpFhIrB5R7bkTikx/WeUkmeuwIIq6hqnGsMNOQ2JA5X2LQjGAb
dhjcxmantrq6szJYP6dVSdFJ40ZTT9NF0y9zp68NTzZhkrv9OuHktKMqpk8UavI0Ger0QFRNWsB0
JYTRL5vWafyyVawJKJtiBJ4xWKoFU2rpT9fADw7yMRMlXio5vqatLr859uJcz8aoJYdMMYHjKVGS
cJrLgwe17peLPFEkiRidajwPQCklrFfFJkVGAioj5SHX1liLwGjO9WpaXkmqKZtjM4+wvoNhJTQD
zOU8zoLzbRSNOWyG2SEGrctXop9uz/JrVkyJ4K6QcG9G0itAnRvzQnwlLGDn1IawtfhDX4+jP45j
fp71uGNxp48sfNqaEUOidVLGe9MqogeiadoXKwiXzgPzqeItB2zFWy8UhoSJnkfv0HFzcdNNjA/w
GbVkXdg83vvAYaqxW4OJvtWw3tiYFpPxAg3NqXxCsCDfV4RmgUFfGVsEayF1vcmAoBGRVTGcompB
5+ez5cTJzcbNc5mkNlnhiU7edkjY05sDgRx+V+LMxaZXennBgdGaOSDTm2DdkdYN3nQbL4OuhyCG
6I52HoNH8D8lPguQuUqQnEMEtZQDIIIc6iJwSu3YaPkMh1YMNNyFEvW38bgyG6WZW9iQgzTfioSZ
8zqTYcqC/w/fVWjEjWdIgDl7RRsKsdFHRrU4l3OgjRD14su2atbPoDG0u2mKmZ2wIPbPUzTO58yP
x4s4yefgICEG1Gy4KuUcFkk4e1KUwyPOn4FhyzSVZ2o65+DX0GMjTJmEeB2iuA2OzrKgvJyt1tyT
PVe/LwFs1Y2ObVNx+0VGRGuNeXkDerE5IQ5lHN3ShBLmZnXWfAXY2+OI7bqZVqbiqO0+M5LWuADD
QUBTPpI25mroCfaDPrHxZZpLurWBl9cPBKh9L29mKI6yV5OzedHk89RY1uDqqcbSCZgqkp5OhAzM
4cloR7c3h+5xWUoIASVRTBwlo9g+mcB5BCe6kPQ9enZUqjtFZnuzhhzcLhDaTx1RjdGmLYkV8I3E
si6CSJrnSVwtb6TMdtLj36q/RVlqvo0122bX4fN6AmXYwr+NLf0ZG2mqc8loStygzMQDbbzwazrA
feJ0HuuDO7Dxb0HPOdVlDVkWN1epUFwqFOkWpQek96ZT5aTe5LxOEq4xBEoaGn1AHalYkNkPtMWp
iaQZjCGRAO1OmE330ExJ/O3XffGfmkjILnRak0j/kbX8BD/Ik7yLNTEUb7md8OE+LcHFbH9jakf3
8rNEiY+zGsQ6P1xrnRh9NxEirKY1aDEXb9P8dXHuKzKi+k9mNB/bzR8v8aHFPZdtktOHKt5MJnOu
ol0pjAWV7jJthkfJSaPon53oE/XGB/0/ZIEP97XOOr67ryplsShCLkpRd/vwW57bW7C5i31TlHQC
Cpa04lAmL2l8rYH7+/UX+OMdMx38fb6GkYdeIHpi+aF52RnUrMkmpqN1W7fckV7vJZvQVz5rkq7z
kX91G3++zodGPkjAYezDOXkC3u4X2/AYburDMxtK/zOPjbZ+Xr+61IfnhABCmMIxl0L1zE2ZHjsi
V/Vj77X296MrXHPz2aP5QQ7/x3e4zqJWLMkq6vzxO7Rq+t/EK/MdJnv4r0bpkqf4GN46VxwlD1F5
Dr/+M3HX7yaUf93ozw/Oh88UNRnIg7zn5XuOz+NjemUfzEsm8BZ7o1PiS0LYl+/5JwqET6/6oW9M
7LijWhZXpXFxxlmvei2/yrPuwbxiS1JpXtzvKsvvdv/Jc/rzvX4Y+BXCrkKpcNVM4GxbjFf4s0eF
ZL2pgWhtbMxZen07HH591Z9a+x9ezfXt+e7VTE3odEE3cq9QFC2LF/IOpFTGe9rBYQ7kJwO+H5/c
jzdJV/7Hy5ULGsw04CbNSfezLPdm9ZtipQBPo08K3a9vDFnIj1calX4M9IG6PSnDBWM7riQ80x5o
JMCx6wjZvvn1J7m+dP/+WWXF+PGCVUHYQkvW0VuVojvh0yziy19f4dfLw08KPKOoQgXEcPFGL9td
PaPK6zh9co2/XO5QwCFPRyyGIvfHu0AAYzBY14q34tDupG/tlMN/lmrzxzPw3SU+fFDT0hqdPenF
G96NTZO/RdqndWOtCz99F99d4kPdwLarQRXjLug1sbMl3bd1s7vabzbL0bkKLwmi/N+8vd9d8UNJ
NnCot+RqFG+R3e9kvKt7+vw7SeRjRgylco9T8pNX6S+ft++u+GEl1xuy/KyUK5pY94JmG7afiSz+
8mX97gofSj7zGvbgTAveVEXdSkUeTMjrQXBM288q7vra/+r7+lBxA5z2sdXPxRsOpgMqbG+2Gk4R
md83Z0DyPVVrt0nx3mif4tP+skygioTztKr2jQ/PO8OxpWLRK96sr4injvkd2eMkqbjpTn6lCZr6
yRmBE1/n09n9bMfw48bkj/fgu0t/eA8YhM5mrNvF2+A899MtPZdwbHxbvKnhuZJFOyme/hf147sL
fngrMBMUYm4sVlPeOKe7A6ThqSD9f32Vn4Qkv+/2vrvMh1dhQUBh5cD8KCHa9vryEtS9D+Drk8v8
5eP/3VU+PP74oiLR055+yy1SWzhFxvH21zfy2aPx4fHXZ6lgW+HjquBUdxuasdrKhPEmNpKfeRr/
sux+dzcfXgBFpkSZaVyrtD1razxZT2DK808+Mu2nq9gmcmN0NQiPiaIzP3wz9VKGUl8m7U03p/ES
oSVw6MEMgUgkiz9Hq5697sIzBACCaDNiITkLpy9kedo+UeX4RJI2n9zcMaXflMrgaWhSUWNX9ie/
qP5T/XZArxlyVQEhSQFd8OMqJPS+WtmZwQsqbZRGtHMmomoJlIs8Rkhx7He14BC2tuncqk/AzOD7
IZtoEK11pU2OABxtLMWJMwfLS4obBy3TKMbOZb/TVUeUVRaRSLbDqKpXotDNV9mPO+iLjd9eQOIO
dKylvz9O/425/E1bgSV/4nT95+75b+9Fx0Dy/Dl///tvp+8vz0VZ/BBxuf7EPyIuhfkF99I/Uy2F
8YWv1EAVj/4LMfXqkvkj1VLIL+R84UKkLQxNFl/Ln6GWQnyB1Idwn00LgWAm2rX/+z+v0/8J38vL
fywz7Yf//lvR55erMbr9+29IFX9YjlbEhA0/DBE38WLYDj6iXBucpoSapIgkTaK9Ngn8lbfMEUNE
l8lOzxBD02FJuvQRY9u8Y0/WJH4/p8qTZTew7TLG/G99Emu0mqssu427MXhJYUDx2lC3LoPASqVX
FHDp8WblxRMD/o6OYTOtERFKSgPGSTlBQqotXKDMPfk3ygJMDBOITcZJlQQk1ZsA+HFBBOO3DHvX
LQqahICAIr0JiiFiz7Mo1tfSYi7tloOko0yb5IYw4hicTE8MSzLE4WnfaJ25zZosiHxh9gFyqElt
6M7MzQPt7yDwmEo4hW+SPHUOQNta82Zb87YfdJUwEQWG9Q6eZ1WdaOQ0bHCdzzBce3qLMGp6dFT0
UtPHMK7esrFJE580ow3fod5sagWuukvQok2QU43djHDKEW/UMoszy5zKexFp55lRMP9HvKMx6ApS
okpEb21gtnThVo8I2FBswJJukOnp5KqQhJgpGMxlvHZirFJldAe3gr7pE6Z4FMlFRvsWIpvWMXts
a6AZIrIz4WkhAaYkQir1M5HydemFK53Ti7RsJDzbTs7b1lBRniuJws3NAHgIM09ST3YECfvRrKnB
DvKccR23wM1sco+cHVRJSRIBYiJYbk4xbvKsFBFjMHO6SHrmH7RHrQByubEg8TBk1t+TDB8Wvj6O
4pFcdoeGpG2W6EFotu17rddfs3JIcS84QY2Ol+STHFjwWxwR3nZcGkIVvbRQzHc+rjr3AXzNuScJ
fudKZN0gp0Dygjw6f2HjWClbU00WktsmEJxulYROzvRCRkwoTCeNiPBJm6uYyIyWOXwsDD9U7eAG
32D9rRSlLAgIYPKATS5tb/BW5l8zK0syn45xrjHFr+pjsxj2wzSPhtyFba82+/9W024+vP39N5u6
9u+L6U30/rfdc/4SP39fT9ef+WdisPgCNhUcA5WQwS5Win/WVkUzv6yyVv58lZ0L9NN/FldNfEH3
i6QZ+a9AKWiyD27LvosojxRXC2kw8CALizaa6/+ouOo/btzon9OHo4hLOE8IuPEI/ri2Vy3D0CnL
rnRa83Qg58R+YnZmXIncgoxYG+RuVHhA4865sQaEb+y3audGRYL4tpDQRRSJaidHNh35CDrJzu7F
rNqTr1SJcyCHTtwPQcxAStSq9J0oXq5Lc0nRKlVyjI51o1gKdJ1cTfYMjePbvlPrp0Yb7WHHkHPs
tkYTtPVZjFRKdcM8w5bRGLbduYU6XEF/63XCc2qboa9Nu4saOtaET1aCNPK+HCCoD4vJewfQh6Bd
FKr4IIaR7SKKG6yQDiuSR/JGgxGX6Rw6ItvJgk1F4A8pEczkQreqhVq4TW1L8hrUgJwmkpXdUU8Z
Oi+JjMJNWGioEhPRk00426hLiRKj7JoEuZBlb3YsDgHxWMQrp+1Qe+hXKdvdMCTFRsFrflOpnTzv
emuRbl0TIeCW/SAdb5EOA5TGaAS5NxoBTFTEWkkOQkbzRiEllaDczsnRwCBx8cdc1vfMo9fyiSQh
3pjTVGBeaVj2NvCLswJ5PII+Qhka6xxZBCJ2HXRp5aojCsT9bCUYUucxMhL0pE067RX4kOt+FLjy
IBf9jTBMEmccxjRooWMokIhtSrZmqAATlWyGEQO/kaU6IYU5TiGvxl2V+Taz3JtuTmZVuyNJDtZh
X6Wo7YbFSLu91rD/dRnkJXiArD47zcZk6gidyQkmRDdU5Zssr6frIVbDY44NMvNZOSbiCiMsBoxE
Oh1vcAInDpgEDut/7Hv/u0X8zeYo8u+L2u6ZCK0f6hl//R/1TJNf8IXDEV83hRZHgT/Lmf0FOjaV
jJpEaeKUQMn6Y6uofxHAQyTxNiqYMNTtfxYzRXzBMC/X3R3maECG9n+0VVzPIf/qW6xgFFxHbBFN
4MZsL9aC+n33VGa2Vbc5yNKmTq5kWbY+tKZqM7W6OP/uA/ljk/r9pvTHK6FtXtkboCuAuOmwXz6y
drvKmklmEq6tVUQI1UXgTsOibyqA+ZtfX+nH+vzHlVgDgDfwQcmPm18bdx9DN+GiEIV4k0hqwjR/
5rT4i9vB8MR3xiwBzuJHriA55E3dUNGM2Kr3YAXDi3amBNrs6j7LgYDN/sO3xB2BZzY1HU8LNijg
2uux+LseN5PTqA+NdCMCHelDX3Z1cObUeYyHBJU3iX4GKYRuuLTmJgsH1DGEZwQt+uCFyXUfmHnh
IdntdJ+UaNwZpAfUHI3Hhh25k9JORgyOf3ATzOSDeUlJKOh5GLXpBUdOvdnhiApfa+CM4cYgnYol
r7TKe8cI2J+F41Ro50qNVG4DXMgkt2ZJDHRTEaWccbTxDdmlwrAD8WFyNec1F0ZQrL2R3UsQkxRE
maFYGhEaIXR37COoUrPyep2587maFuzUu4F/W6hLWmExyAesEmhgXq1VMeANeoCWdQJz6KDnt+bH
qVWHh6hdZ9GYDBuMVNnABtZmn98hIxT5cYiMmpBsS20RfY15sMnUaX4ZgmC6n8Y8/5ZnsXFWl8S/
uAqyuOtpspdkm4Z6iKyxJKWCgPmYQJccQRIJ66Xy0va1dRvAar4NOgNBfiwDzXZ1ZJ5IX5w86R/w
B2e66mtR3j3k9thfLDY5jVgr0uoJVFJxrZPwhhy0GxNEzhBqvFFaqwuSTPeHhjXipWjj+IW3pn/G
4I1EOVlKU3hBqVe4MoTePlsa66y3aHwzqhLGSFXDHLGPLUh55R+ux0cmw5qxy+15Ro4JKO4xFIU4
10XrXJEiPiR8mKLjl6iH9H5CGlJj+JwuFibppbf0Xfq1wH9XeyjZ5R2HJUVxtR4xaew43f0UEDFV
p0pARpg5x68GAT5fW4RG2Vafu/GsScdpdicSt9Y4rXAiR3IyQ5+Q0rx1o2pS39VxTF7xcmfMqEGT
GCgzmvBKJ3mi93tZ4HtkF8PpIQDgf6zjElSg08XKaUbIjuqlccFYayKUrGRhNwoy35y+97KlEQEt
2BkHjUZMLDIOmnvL1bSMIfJEbYDXaUUvYTOF1rVNBNNDb64i1prIw8JjC4OGZGYOwwmoV0eNP9fL
ZTPUKdrdoWsCRluERr62RGMERJFa/QO667J3dWsUr2kJ1MyrzYjAITNAncnzV1qJqyZKeq4s6iDd
sjPp1GbTkl8zPYtOg1RGuuc4Bp0gYbf4UQlYn5/gKcoB+QVcAeJZjRSlBJJtw824YrbREOW9aVGL
1lNpDHwXRa+M0o/avrxt2M3dppR9x29UM3rrZTY6btRG1mMuavNKJ5JOemW2HuT4ZVLSrxqnuVIR
1Osnc2BEnJ5SLa025Cnx/KsVXDa/WsSE3UfmxiN6rPgVDXN+Oa9dLB9lMs8NQBAFXRDi7BR5LtIw
TxDT1qwBU8PDgkYEMiDv3+vEA3QtEv2hdAK+rbTrx3NiNuZ3sv54knr0M4jTo6LMfCcN7E0algWI
gUotwLKVSU/EJUL/u4aS+dQg6B9xyIix9ik4TX5wTGyOMfIcJsymwCGghrQ5tiHRfyVqa1GgA48q
dF0Bh2DJTlzMZ6sjiduUynjBz+W3Qkn4C5qaTPla0xC6hWEkvi04kh/I/SLL2kGwXPtTHKAYpoMR
tZs4mzkbLEaWoakpx+uQG0i3Q6ounl2Zg29CrkyREYe1xWZXjgFycQKZtgJfVeUVs53aO2QUyeQN
iS7GVeuK74BmyaNWGBWU3Bz5j8uWfsy8qup0ihntiktmN4rc62qZbpy4orkhswmKvWo0+bHLMhVr
S6k1FV1m9n4T2U8dxnPqMxJ8fxD1AddCIzYDLVxOJeOkOq4218ZlM+REuAZLE79KnlZCjvXeIXCP
vkPuJ2kvBmyrI5PsqHeixwyyNSaCwgjfYw0rHjlfyXAps5w87pBcNh3dXTd97U2ZAdgHx0PkJkF/
cp8WjkNW6VQ6sReLuWOTipbkNRhItPQitRdIDLOK4ot8R9s7RaiToD4WcU3GYyPvyaaET98iJfKj
WFHf+wA2kDtrEqHNANVf2HOE18vScxCNSyf2yqLXB5JPbQfSiBmdDsT2ub0IIFr15EGraea8KLXR
PGn2lLWuVNqw9ceG3rKR2+15J9RK7BxiHYdNaSOR9YwooqsLlTS+VaxKfcFLNl2TOrrmuUhTSXdl
28WXeRHEpUd8ZPNa4S+5JyKVY0E3Ii5bNZAo/+pkICSUQLL6BYxwtsl6m6g1iHlIf8dsvCobVfgS
++Aly4J1jlJMHT1l0rc6DsHXkX8fO1cbgVIYza5v9qk92hfzaK7PediwyNQJY1jevwJ/TZtH105u
TPO2AZ73lspANz2tylDrWY2+sOxa1C9krlVzVGiiWDTtLJXh1ggRw2t0pqB4XKPm0PHwvSDcGzqP
1j3UxEEQ72bpkI/dnNwKv3DQiDHPjEvyDFp1bxQab+QQOfXXcLCs57iuWzQgyzAC5TMbQrKl3hkb
0SX5gbW33dEq1wtPjZPlnmdTey6dWiouowAWECJ4024ntIHHSS3yrML6k6Abm5F7+vMcUwHiZljz
bunvXViyk/lpORsLa4o+E0lbEXOLu2TiNbWWMruabdv+FqmiOu9ZKHiOePuIfR/C+Env1vcjkaLH
Gq6GjUU7URT3NEXjJzNpIwr7YCh7WYUGHKY8aH2OyiOkgdiuMld1BlaHkSCK23BsZeephdUjjp8l
qQE5IKlqa809Y5Mkmbmvkd0kNpIlbE7nRqCMz+HWlFQiTMB8pl3HqrwZugVtI2wyjvdFZpTplVbL
bDhptbpOxaFG33ilW+g36S+2fHfAoVrOnUZIsCYVvn6hN+xmCgYb17ax8rlkWQ2lz5EznrwRgFd6
QhThaB4aorrRzFulJjByxMMlukydGFcbt+vJNDsRGvnRUmgP1OECxMuympsqZt+JJ4hGCof5qrvs
RryfGzu3m31VkCuPDQQZqDsbCWClppd881JLp5dCGXXTnwEaHROlBlo5RmlOqmfaR+ICSWUtWEgU
/UpvdVqp5ZDMjdtCvNAvO91kT9TWxCUSiKvbpw0a6mEbEyRl4kRTTXkeWbRhfJgCbOz6CX/KeQ6r
/LlJSnqxButiRtI8vhg/SYhTbXQZsIOMusl2ZSeQRkdYFjQW+fV37gm5wxLp4NTy0L0ORzmV7RsO
uZn2hVkWjZuGJAF7HNxZcMK2aWHWOOpAgHlrknw7ddRgleDJw5hlOCLzESGyq0RGVV8t09S2Z3ib
E4cE80A429RQh302EJFJzq9SDamfDeT+QUwzxYs1QiDb6EuTyg2Yfr2lUWC0ibiI8TZse0fRlwMu
uZQXIzJZgZa4K44CgrfSbFD0d/k2DgKaH0h8B7mnlwu4zG9h7vSeJcIl90v2FOazFrH9Z4rOIYR1
mVRc86WtLDHhngHAjskxTB15RvtH4fcKsupBC5JQ28xqm6h3wVhO1TO+Rae+THGKW5cVwlOWqSpk
DWZfZ6bvv58G/9uS+G2Vff37lsT/69uu+bHJuv7AH00J6wtEBgtWPez4Nfvnny1W5wscI3C/sCwh
ruOsZ8z1R09COl9+59sjcOJsDRORI/EfHVZpfoG4QL8CuBiEHagP/0mHFSrPj0d42iIr0Y4jr8HE
g0Q0Y/3/3x14kzDuInuZMLo4Q3CEHuA52byhvDwEYWRtWZaOTtPuVLHDRYtnXXYMAp4gvfacYjLT
Q70U3TjG3M8s3VF6OyZwLvBxzWi7x+hm1ilWUWTsAoF6kwx5zqRgX5y0Qm2DUySOb9pZSB9y4GHQ
hk0jUSSWjFk1UngAeB1gP6NZfuhaozwVzkvT9MdZt90iClJXTiDrZBv7JatPbOHWvGDLdJjMNYtB
188KoDSgX69bffIKea+sEwpmJaBwD3VOwmumLhfSTDmgJ/G9TiiZN5LWgQtlozRno+IQ5aD4eZoc
1YzzrsbhJGnSXa0RQ0OiaANvR7bBwzArewA5DGySfhMbgd/gOS44bI1HrXrqOsetYvvBTDdMWNj4
PKJoqyrNLab7QaFFPKe62FtO7g8tRb8122PTq7d1lu+KdrztU/m6REvlpk56Wy5Hfbb92EmdrZ12
p1mrumAwS7yW0wm+8T1R0x5cSzwLIBlHvBAczaO9HK/FFBzHqJjuLDZQrX1jORdAIrhPw/Z6rF1T
OV00SSS8Qsv7XYrKdkms6Aoq7raJ1D0lelfr+ak6PUVD4lxltNTuSuhDNzAR+jNgBXcd1VppyNDi
RltVfdA6MqvV+lGX1bHDY1k2X5Oo9fI2Dt0lHDPapCQKmyHuYWBE+6zUN5bzstjKWdouGLenwa8A
xLXLeDSYRvjpLA5DQHPWruO7pm+9mhbC4iZqs1Ht8rKZg7uRadbLgpX63a7uAzbKbLfITkj8MLAv
ySq+bLCpZfUVAaTkfIPFzwLfIQjZz/Oq9HK2t0C48uVUxzPbNvKGhld7N/XFLSYjHDeMX/dxOSfb
mrGD26nMJDGd7yaheY4QvkVL2yhu4YtuRo3gBE4mZnViBmgf8qX0OrwoUeKcgw1wA9oFbR/v88S4
qpzgriz5SDnNpelRwtpvU87uZKej8D8EOSb1EADFITATT7CpViO5nxQEQErPpgqiBA+3Yb1hKfPK
8iS18gv2mhxqK982Tgy93+LWPtFNZA8OHKvI+Rpnr0t4gvr4Vq9O+Ktnpkj7DQuRbw5PS/7itFem
TI50ZPyJTQe+kEiD4pye0NVwpx5fYaDNJ6PSvWiB5aoccDwZXQX44QK0FEndBF7TcgQFN4gb3sM/
fVvP6mWzJPes4OfqIreLTmq6iRTH0fBP1J5tHTO7yE6deGECWt3UZnhVWQdWuoNF7qv//zk7r+XI
sWzJfhGuAQfabJ4gQgsyqPkCYyZJaHGgga+fFX1HdN/RY9Yv1ZVZmYyAONu3+/LS1HZlV1t+PHME
EJkksjGS/m10dgGd8junNrFjJ3ug9f2sy+GXNChAy+FOMs/e63i1t0mihnLUL65ApKKIXgZVZi5/
tVUS4mwa55H+AQx4UdVTjF6JsNK158QYx8M6Ox2F9e6wgQ1neIaucWu1c0Io3GF17rYPojOfWtC1
DADn3G23WZFVv/m6mK+FPaFlDBxsJTEapBp+vUIUnObz7nYv3jGpRY9JdoyJAkKBmBHwV2Jgnyv8
aqJDFqFb8Ucr2l0R9cd2UZ6inmiBnX0Y5eRncdWHszPGm4qQFJ1BC8muwZkC/HeJL9n+yK9oJq9V
V7Zfj+Ja6b8T+94ps+b3wTjWK+7WZhjf6L6LQ8w9yfcUTcyGpqYIb20Xd9ndE+Bq5HS+brcMMyV8
yQlE2UlrE8gPlVOHALf70MY4s+0qLlPp2IOXU94ZdPKaZ93CSdAgRxr1cerp8p1F9HOitYReXZYy
ilzVvzDT8BDVheF3K3OFRYO3lG+cpN8zuzA5/7wzWCtoDzeZfjcdKx4C3H7OUfU+/me7kZujmb3K
ChT7mqoHA21tcLe9/pdUWh9za3AE1OVxKep9SfkeE1oSRE60I4SKQVHd5FyGTc0lq3+lnGWTuCJu
vfi0ZWEFKggsq34903SNUDlH7N1sLdmqy3vH80zYyoe6ZoEty9jrSiPfmmtthwX6Ewu76aYhpmRT
exLOemrK7JaY1pPOOJP6alEXx6Z0LnaTfnYzOg+klpPDjze2THXtUypOnRnQn+RxkQiVXkvn0THi
j5LpN54qP0qxWnUnA/Mhz1fyqEzv8Sf0kkDkCKh9vo1r5grXvd7pgk6979pTF79zmvxU8G0DdWB0
pAtEekOJj0OzQ5esemLDClHiixz7LUGbszkXH6k97y35AkT4nQzZgryxHB0NzPoU60sIPRZeWoQY
D6hgk7i9fbGaGPcV/NhkbKW39tpd6BhPypQ/Cv7svbES7CyBFeyI0mGUuVTxtL13xKdxcikMBxsK
3/LifhsLZlUpAuYlx8vooPeTotiyDj3OmdwPAimeKjSuWKjG9Tju3Yr9aVpkS9AY+Uet1M/RVP0x
iuZI+omRqoyCMiNizxWsrNampq74aai0TZI738xIFth+47u33LdegyIwxf3B4M5nmGAVuJattVmE
phwjxQAPcpfs3Ar4J8A+pfiYLUwTQO30sOwyz5iKdy1e5v0sO+5FQd7NUeitLvlh1PFZztm+Rs71
e4W+d9sNqQ17N/UShHLEVLlqG9k3lMUDvAAju/gNnXtbg0dV0q8bOE2bvL5jIPRjY82baN4OIAlr
aEeZNbz21ri3S4MPv5EUdaQQvFXByWStw9zRjnVdXYdsb2gCgXRi+y3pUqdN3LOq/FDZDD257cGG
PqYVpBj+q3q65yUm/LyLNllhb9fSDaw5vdat8AZV+Rn1FrOIHbhL+kgF/VOjl49IuTTQzjclqcNZ
j8oPHW9RMVhPuew/VJVUj74d6l9t0Q9Td9Tir9gcfELa+0kd/FmZdrYstnnf8kQ4NbiM4uqcNOfR
+YzEQR1fNe7oqCLcWYZTczCXt8qtQqkuuzzbuStPWUxASzIGivuKKu8701dXOqFJxlnkl5TfOM4x
+TiL784IZtV8JkILiWfeEbHndVF+ZvcDXq9W4q0tzEBEpl8zVyPwIKXNy05MDvK9ZR81NgH2mHqq
Mjxlk2OFKYuQOsp+VQjlyZAfY2M6pbVTe3Y7XrJkj7v4ODMSV1apXqiZDtLB+NsOEsaJaoROVu/w
Fm3Y4fDUbXbsaSpfNGkgUXG4hXEVQGZ2GNobuZsAX3rQcXyIfgf0n32BMEdb37xhGn5xsi6kkeim
dWdBonBNxOOQ/tJjEqxaztNWPXSJOOhr9YD7OA3Wkjm37XOe88OrjDXOH30YpZHm6W0UVua0aVL3
1RjbfcrRCc9xCnCoizS/y3lwGiYTKDy2PIzHckb+WyRM3BqBgyCpUzubXh1wpx108zyA9eGho/9a
0fpCk0zlabrhx8lg39yMgnkLBc0vUBdqYC2Yvh7Npv2D8bwPXFAVPnavIy0Tt6JyP+elD1dNuYpW
u/ZLvp/qb7OGL2EyOpSJUR8KlYUMb1sk3qdhfakM/A8tH2jdUentBskqdM+unbNadAetbV97Y92l
7vJmJtNrbotzkWpH3hP+dNeJavWI3SJIRXKmq3AnFKAz2jocsZwIvzHAco0tGBrLLjeVMDZJkgke
xKIJmyw5SksNGwOfxWotnmzhctXDc9atO1fJ8U6kzwsfuTKVQYcYBYqgOo2VcIIOOdkjmPnigPxH
fFOTcMrWbWY05GmJFKK9fXUpU8A0qH85urYfVsXzP5819RKXlsHDY6TPvtM7fxw0owqUGK3H0nKt
9RVb4FNX5NGOmnQXi2UrG03fEfcw97gSg7SPngprjR8K3GD+2LXNS7u2PHGTGuXkqixzfp3XbPZw
I2P5HyvCrGbjrcTJOUtvCSjybywnsCp3w/KEo7/kw0jIN8wOPZmKYNgbyfQXaz9vlkjfs0FqdvZg
PrPwujjUKXLBO1yRTQ21p1UmjRi+RYC1Wnc1LpCgHofQsRPljRhF52eVHX0qlvuQqeSgBH4WwrH5
dcnsdSOmvNsXEKoIjdY8Dgw7bGrgPm50s8GLeHXdXJK0ZiVQVcjwlEKRBUozM6QuXQQWUIhQptQ5
ZWX1pVlZ9pBmcfetmWu3c3AV+aBG/QlHDq4TffUnO1O2Tq2AALNxv1kdUjA7RV+mg3uyel5koJs8
Z6b10hyNZ4F/P8CcVfsFk5ZZEa2axdcoOh38yCB3qSGUYJIsk1g641UeW33P+WfbaC0PPwgVi9pU
XofnhC9p01Qtprr12st8n9rtY6e615LjX5KSjM7HbxuqGHXHg2e1cWCv4kev8lO1Wld7kJw1uVnE
QIq+5PTYawrTX32vlJqq5Mo5XglSht1t3/O1RWtlAQgouw2CqfA1cymZibrPphXvU6vd9Ebslo6S
HylDmCDXmSv7mKe/0nA+WhVClGv/VmkW5FX+046QfrroC6ftTpR/qR6LJ+1V17qntjCezblMDtFC
n4ttfREF/qzL7sNWhltKzxn8FnEtk7YI29UCW82toKYhEilH5rnfd6IJ9Fp6afpdMsQfE6tOAyfC
CDWOOn32nUmR+IDtNc/4eDlIZMP61qomQqeScmpfiiBzmouiKDQjrY8k/5OdXnw22hDjLUMnTs3+
WiPdhyyhAP0M3VkxFfMiOvJqJfQAl0FhrdVbx+sDps9BzM2hTIc/yYy4bVdrw0PGmgPJVh1TJKNB
f6jj+K2okqe6Ki6R2V0adlggZXFkrt9jCt6EF6+ftFrkyRwobc/rerY4tC0TNnU1UItsy1R+K5px
0+dGjp6xfE3KSMaoU062E/+mHHO0ODsWcnzAqvbt9pYMaoN95mojUK/Vu7PaG5aYUB8ob9FlFVat
8w4CgQ9IvfvbGmqIBT4qW7Br0j7TrH9I6a4wgRno9xeJsGRYAHkPbeM+rBLbF+uhuBf0diZXvnag
hu6okkVSi+HFFCVe2dKGR3jH1msBbYfsznLPpgjV5CiJYR8snbXs2n727BiFaNDF25ph08WGujO0
jjEbGsHU75PB4ihlfxlpvWN7dBhS3oR9sx90JI05UuCBDrn0Frc4sV70lzHSHto2uZjp5Pe68sq2
my2b0kjeuJmjsr+dxl3cNcMJ93bCUXTej/gKmVozMGqciIaTK8VflGivV9ZAmzj6OUmHmgbt4DIu
E+5vwvjaPtGX9DLZ98MJXgdr8jAlzo820I44mExresw6nGeoGU+6bDAdqPry3jfigG0OUQqvj9eP
SeUPWfdHWmbozt/ZbAR52T8n6XwZ4erUFfYbp57kJdYbpQF70C4vcWRNOYIUXKkAqw5HjAHK0MAL
uKUjOZM1acpOvcFcPvLX7v1M7Z7Yi3IlcJOwe1Bm1uDzdaz7cKw6v+4dWI1RdS345hW39KdanhM1
3eSlVW/V3qkCikhg3fT3z3zFYoflMU5pzymS18isQ4cGMG/Ag3IyEXMuYOhUX2NE1rPlvSmcfdss
xqZCrQ7MZjIO7Oxv7ZCnJ2CvS2in1WainGNbglteMWt7+Yzf0ayy/Fm2DYr+MiKEs7/A4Znj80QK
8tJy/lvWrGE0diKsrzDwoVJUNqsaZTf1dhCN40YDlrFRoziXYTpz2VN/Yl14yOdvjkDYy5gFeF5/
4IUnRzxxfumtctuaaeINBdGGwezml6VMly8FC+BvXiF3DhdJU1wq478gctJt3OBbGHKz9h3W8yMP
00PRsLFQrMNYvJoaczT8oJg9A+ZQ82mwE5/17S7HerUd9X03G796ivaRg7QrzfRxrit4F+tmjGIG
Mleu52Ro3mgL2pdKe5u4ib1RJjc8Oiy9I/O3T9rt/YyiW1MYqackOyrARWrLgOrUbbW2eHZ0yDqj
D4sk7Av95lbjEpQSh/0wfYtJ8haV9Z6N6TG1y2In1uiWGfIshQZjEGlqGfl/x55Lv7h/LhST39oS
WiJU7A2GBsNTpJ6+FdFHl80n0bMMvUmr2sWTuSmbVbsiTFlmjM5ZbJtsNoltS+1z7XDQdKxRw1Gl
0lIWF6Obz2n0p9Gf0vWOy1nR5Fr9fWnC1nwX6HJoevNa+s6YXdJZ8VdeSwr9SYFSRSGdNCNnkfUd
0eNg2+pO05BA6N0EKcHrr9AYBjT5NEYKA1xqfoCjGiB+WblncUJHqPec3LkRe/Wy3vpcQFHy4nZD
qxWgNvvSRlmRx8x87mI7MHmY9bxjB8QEaOi0JmoHx0LtSVGAOizFMZgc2EtQviZkBGHsY8aeBUer
mMjZQcHE6pO1nok9Y1IMtv68bRoFHGzVf3TKtUOVXmLWryK0ePMs5rzlAA7pJQsMe+V5tOIiCzCk
Tu9J/Fgqn/hRw6liS2rHv/cbzGIxplZyq7Tqe1/wLO6mHLl+uUzx02w78MzNvZXAJDDhH47b0X3L
uX7mSH0cyvozN1TTH8coFE2xd2lswrrzBNHHi5bnzIqCejX9ic8ey+x5HI2tVO8PaHdbzXhRis/O
TYI1ercQJoZxMy3OT8aUoyCA5kMZlCskt0XdWvTa53hukzKshjAXT8n8I8qvwnlfSOpGyXfvlEe3
HUMSD76Vf3TpC6qGWqbbBhVaNdYAXeHSFeaGytxjqmkXw1U2+cja2qy6Yxn/NjVvFq08txHUvliF
GOjyE7DhTKQRqEbhJxAtaafHuZI5GyV5A2y0YdDlkzPiA4iPROj7qij3yvhQAA3zc2vYtaWxS5U7
j816MCuwql/FgEdyScKxFreyYKhvDWU7iLH3jDaHrZofI+Y2L4NQw440mPU2gBZngsUdHq11+lMa
8Xet8SaE5vNQOHSNSOPBLNXTylNPVume0iiWE2VSHVpVvDXUtlryTY6Xik1INL1qOh3f8e/MPkHm
uAnequk69abnlq/1MvPhdnB01vJhVQb1MNELocy3fGQdQQZla819WNCVY6TjSW1rROEYG8t7uvb7
tJmeC/FZTAtmdvs2dgYsO+zlcwKI6xiboPmcXdXAEepd+wVy/uQtU3GqumybUhJS99fIHepnLU3Q
nJSdzO7mMVKDnRvY0VOa3dEzkBpnZauLZZOZcbjiU4Kbxovf8fvqQSa2vyoRL8LbZDxXpJ8cIcqz
lYZQ8wZxWBB8+70yJMzfvZ9PWO/UA3serT0xSxnasWzOK4EqQn9RcsidPb0ueyU+VJyQ4crkHBbT
sKpei/VaWBSvqJ8Kr/EMeNUBI9sOBrifzM/GmJ2nFHvjwksk4to5uI1O1w6mQCmDgkvmPhoSEQX3
+R2BImcT/Ah0zJPzmwMcDNeFNxbdGY0ZpzjS83rRTMZIIHpqFT9gJwwLTd9m+i4x0ksrz2bOFqvO
Zz8zOCqhrqXOGBim2NvSvGKkd6M3XgFeZFehSilxdTSLs6W+dsqu7pGLNnqqeXXzM1evesfiKwSz
s9Ea+yZLfqlWn6MUSUQU7L+tjbJipC+V11aDs5Oy7IBQ6ElDABjfLo2+q6cGotvAgufSCq7beCvd
6UPPHkGdLdW9rRXRPGtOVbV16G1BIu51HiwpjymxMcDnGrP2R1udp8SuAJTCOeQIwbKCFYhjeuCW
jgo02wCPJYtAozzTIYGvzrXflmXSw3oddjkjGEeoMK/XvaBLk21B0GFWTfgS1eTSYJnk3lDtMBFp
/jwmjmBIGACioYuYyT6KAFFK1Sn3xtIxoBWnRkO0LYZTt/Y1gfzm2ifRFxDjT11hwO2HN9zD8i0b
i+oABYhjIb698+K2H/n8vqorboiu+1sX6YlUnn9n6lXWAAmkCZ0k6FUHmtM1x+hwF8ndZdm2tsJT
2PKa5RphLdSWT6WSTMIwPGSdvlC4icSxM4xB2c3ddhb4HRa2tnfJ9zlnvpBQEjB3pWEJSbtsTovk
wF+Fpfu6aK8yu+hwJzmiewA9Q9DkmGyKTSROpT4+aN1fkGH7tG73wvnC5nnLUGEFcG4Vd4ndhva6
cJaRmxYlOa/3SYF7LUyidzEdK/MJlfvSljrnb0jWwiTkYKp3d5jsn9Yiu8OC9A/XnILC/XDG5tRY
euAS++AIibtNOjxKyn1WrGd10b+r+I+BeBwM6JTAlSHFRna6kXZ1QS/AMZ1iyMuN8TSq/CWhRfrV
ZO5KE+90FbX5h7VG1iZfxAP3Vh9m7ElA/24dFAlX+WDO5nay2QJ1w0cOBzrJ141e6I8xaV5PtdKf
CLN2V4gz1qMVMG0F5yzeYTZtEeY4pThKg0WFK1lqqNPIoYGy2LvRVmgzMXI2vK3yp1bcS4V3Y1RU
41IAhz06aT8+jytsRJU7vHLnG2n3zey2v0OPDTCLFBCCcc/aC8UfENpMhQo7kXl+dN1M/epNQM/d
OjgHixHFBvUmza+FVTuOUG1GKkJioaim3NvucgbeKEPNpkejimKsi04iH8Hi3VZsN/vBTF5cQaUf
SmTjJxFNynHZxTugdvpjqW0iV084Xl+nRHJtYRL3ylQH7gS9b0nihZFzNq6S55Hn9Mu0q4la8NRS
0+iNwdDlEnLXY4YJe+tMrnIo5aDdGTQxJi+k97uHbtfY81s8823IyZhDo32bJmeH9+aLMAc9jxhr
oDG9xurKCCY2XTF5uViv1ij3bIg3GH82bZdQeK6eele92IRWi0yxvFrM8wFyp9fgiTzNeasGNLyp
W5cr6cG2liNe5BHEShXH+yo3i41KOKLxxqwo3sTQGFkoUEm2XWeIJFBFZg+MSbpQeJ7Ez2k+NMKz
O0yRZLL4c4Nsyba0IIQdIa6DopsWJTi1fhwMfqaOrQMabZ+ThI2c1NxEUQMeQq1upi6qW62xICVj
bl8bnNZbKjv6MIfp8GJ3zRl3vB4yamL/tqc7UprZZmzUOShrpIo1UfsnieoSouhrD1OhJrE/w+vd
6WvBrnqYyxXXBP0wj3KU7MgNTdU2d7fPjsiL45W69pRHzd+BOGt+AQ2rIzZAf/yYYNL9YgDG0yYI
IDcTSlORy/aXltvcc+N1+OEehHEX6Rjp69YO9Zye1aXMWAY3ijyX/D6cDMvIWIWtbWKAifFPs6CY
Q1aZ32NDBq/AzfbQWvbrCIHRo3hgl2He2CRDpX+wcmcxXTfDFSKyEhqkqADlTlqgNmqxMdfUfY/z
hHNu0U+kZcVPUkmj31XWZJ4kkNkvAOj1Mcbv8NNU2VR6i+RkrwKRTSZl50Y9xm53lShtVjKcDG79
3aQa1clSEJ3qaMd3Qe8988YBRuBPP2rN1YRQF0jWkbxvwTM3vJrQehR8Wm05qftE4VymdtNw0YrF
fAfHTQhY6zr3V01nnZ5gVRm35LM3yB6TGVJsvQQJE80WSy26LyhXuitj9lnMwdiXf1rDzp8G/F+3
sZo7FihrHcAh/Oyjqtyo5Vr8uEAf26BDLGIVOzYkg0tAkI/0v4P0Wjm6aSyQ+JJdprvxXnJFMYTv
ykngYh7EVdI28dEz1+wbKo3PArb9VrSmuJTMD5xwcMdSpmYbdNRkmoZfBjsvAjjdDRQ8SYv7WqtP
GS4yz6QscduAfQ0Np2r53loWKlHeWFsKnnNnUdgkzobz3ZhjGbLRVoHM4m65qnXl/ilaRdtSB2iH
Y9Oa58g21Y3K+eCAQs0hinfptRuV+c2mocAXrbAeOm2BSU8wG7GyMa1j2+ruxcl1OxibHicMxmBP
dxU0nVliRef5P/4ppthst6miMLNEheq3egsJvu0c47SIWLtpfVx6HM7sOozce+6kZEFdp0rt4Lro
WfTpfXfGEmK0iMJL/DAgAIeDoY0PuTXz8/WOwlZas6eNSyD2TGst14YO55xbmVEuF/0212Mz9pVG
fXMizNwbwkPzzigL53PMe1o+1LxcZcBbTLmJHNuPbSvfalTOyAxL9F22hvBK3KUBDYdamGKnqpAo
IvfixqgmbeEOQZ/ZDl9Lau61znyYYa3x1oRTG0YNBtPKxhbMOtvW3owi0h8QeFwcm1ZTaBcrz2kE
yqKoZD4gxoFhcggVxck07llRn9A20L8zcwxswwwcUSuBTuj20W7iZTtHU3ZUyTmE9Z0GHduWvXPq
tr9FxZw+NswXUtjlhZiGjeljin7Thki/F0ERPzf0fcxus2yTvPK1qlU3g62zyI1WVOJGCD8dm/h9
ym0qBSfzbapplzX6an4Qol95XAs95MeiaUuPoh0iUn+UeaS93x+FG9NlhhJNtbxM6siXwDVxi3Nh
bpe24ffOKVeR0ap72iGWZ2uwUF3mUgsdmmOCFH3iUW3F8IhS1Sis3peUkKg6ulaQTFlre0BhTSBn
ffmSsEmInIkatqKcjiAG+oMzdZI7IlYCsKHODy2fbGlMp9/UDVtf7iGWKtLg8tA45n9nU7KcEeT+
1AMb885ptu46sknuc+QYoinVxa4BEEJO4XjfE/7ZJ22u7sCfcQlP+nZxcc50rrO3bfLEHXlCv1bl
QTJnPzaVMZxZWhqbexz3rC8dQdy+4B6jZzBw8UHf5qiyzuKeiVpGc96VtcxfiUOgODU0/gzYFObh
orMlkXCfVVLD/KuHuZ/TDX773OtFcoPIrF8XvtvB43Cih6yT7F2RzK9p5hSPpuUOp9Gg/Qn2vIri
lr9rqAt+qXTg58Gk7tq63LijMW20kXxExKnxxTWHd1AeTthMd3G0Xorh1Zn0hKixjC2CvFaPnLTa
fbNrJW0k5pyLc0a4GaZmrW44/rBHKthKODiaw5UF6ZW6RWxZJSoQm+TjTLTu0kmr9akl+UToQZ+p
p/lPFOkUShcz3osJaPgMGTucm3YdvZ5NOhPDEpGZnMt/lNNEbIvLu9m+stPQnkgsc2DoeWlwEKny
rqEWbtyXqHm0/IFzQHz5FHGuGTywLUxDLjMIgHU3/9Kgn0CMwVigl65JRCu9+y9oMKZrm0CH31Ny
8VPFmgPUGks53ppg1RWcPBATVLcm3qdO6oELNN+5YrL/lLmLOZOl5BUTB0GtprW3xZpYbHk0oVxU
kfBz1/mOSg2K49p4tvZUxrAEmnWaoNelj65cbczlaScLvE5ReusxNnLEdMY6zBqR7nrOHx5/rPNW
0Du3kzjrFtitI19L7GjkQDrC05aHLDhfRU5InkRBIS62WqCtT9W8z0SUYfkchtU37C57g8Vd4PmS
KSlJLZ5/p1KmV6NYLb+2RkayPJlpWpjc+YD/lY0O7eek/V2TKrqT4zR3O/MS/enuzYNebQ3qdSkU
+b2QrvwFTlxD3VXp/KIwnE2BPt43sHP8iQPDvCo8yTcCAeogqDCpMceYySOtHVW4xlp/nAZk8ikh
9rLOY/fRx2scxK7JaZpEzA0+dXpGw6pD4OKcopP5g+Rfwp1YKwiGPSaP5yGa198iz8qzG0Xjpi5W
t/SEoD+iM2FPDbSWBGSz2nBZkCyAGeGOLZJlDdpV4mMtJ6e9zrG7mzMwBA2vpL3lVNpB2LzhCfZV
Z9k1VZBmy3Kda+w8bWrfKCnUNzPdkh+Jk0vLNxlbj4CX60CZrbBVkvWT8Fbz3PUu9qyMHiwoAf2r
2nFRUYmltgh0vX0k9YFBcXrUaTVAgceMoC7tpZCZvu0rMVxnNWI/ncIWeGmtodnVVjFtR9L/oVIP
3SP5LV4M81jwFgLpFYw9FURe65A+7tbFuax0FATcM8op0TXjTxvzYSZUePD+jCVr9goZz7n3RcK0
nh7XLKOqb6TtG4OPlVX+bPOIyM1Me+Nh8mdgq7hnLexS+ZM14TTRY1VRJ3KOlox7JIJQrnuTuU5f
lru4j058LkAqDMnRNR+iMikPVhy33yXJxkhGJ5mvW/Rsz7bIeXhttG5s7f42X5WjjNEpjYHK2/lo
jndQdO+pmoGltjySMuiDvqXLiIlqnbnpnXsfTK9E9o4DivmXnYTxwZsj2uJVpMJlqm3zLwCE6HUg
mrErEDLYnrOin72iVRUO9uQm7EYzDHCXFCSphmwhhyfbUmt3cZ6+qsh/g++sWvzg6AfbaHdthLze
UNDEqa9d95BV0GjiNmhU45ivXeoPlL4o+XqKnOFVofUw0BP+NIGSby7/H/b/57rkf//pHhn4SwCR
HGfS/wOn9N//6ZzSSNrVv/3/9ldtf+o7Ear7j7/oX/7LkJru/xz/1HeQ1L/8Q/gPqNTj8NMut5+O
Lcx/hTrdf+X/7b/8L2iq56UBTfW3Hqr+/l+juvRfAAQCmMD/Ohzg/RRxOpT/TCy4/4Z/DwdY/4aR
37m3RDqu+k9oK/FvAM3AEINecVTNxOr/37IBpvZvpgpzBdQU3fBA2mCidP9OXyE2YFAmzE5WZV9A
oMD4f8kG3JPu/8Qr+Ef0gPiraxKGt8ga/IdggGpQaybviP/c5GWOjY5hdHgbCuMYjcTvxdpt/+lz
+Z9gC+4fw//4J1LZjZ2bgIPxH6MIaR3XU+YYpAOleCGbhBkTXVnJnlmzPgmXM1ozNLwY9DeXki5V
b29wxv+QdKfxStE37WD+JJyRc6pOLNm91/rCpI6tNTQ65/+AWODr+Q9/WXin9Ivg9rWAz6kYDP81
N0EYKbIQewXv1AmRrywA2lsyx0eC94BqLa3i1Jlku97pBR2yNKJRvb5tk3ZiClpflrqyCI4TWhr1
iLTV2PK8m1kNWUJ0l0JPPkyC1h6OqMXvdIrk2Uw8Eo5g4bRi7h7wbq3ONU6dPiR7tiFGSvcAqftw
HOLxpUKqCUy7ZLaJ0p0AakcNV7z8mUV/mTmhMffcbayKxvNAq+j3RZOLO0R/wSPLH1pdbleXVXYr
5vg0gVYOVM7NfmtTzUF9ajDSBkbyC+oV0mbnBJBZtEfyvMpjHMXWxhUVFRgV4vBwH57laht+Maih
q/QXG0/QJio5OGHAXvSfCIjZT4f7YDMQZQ56mINkixVM/crdF56SbW9xlZbVW9Ib7h5Wx/tqNE8m
DvOadzb4LlwVOSfvLfaofGvLdT2pjuvusyl61eZ7lJr4sCepJPRUlwcg4Ad2L23abNRadhjWlIM7
ypd4KdXbOjbQt9axCjVlJIlAN9of1xiyLbyGLd+fu5N1PVxjVdKPPFbmOeWQXibZ95Qq5UPhRunJ
rNRBI4SpJ1uyV1BByyTfstzaYgbQ6VuRqrk3XQQiT3HJwFJZZWNYXZMnKXCd11HX+v8g2jN3eKmI
cIGjX3EHGi9pXrJdyd29u4ovfOdlQB/i6i/oiv4qqjLUCv0ByaQNh34FKdwhb6dJW19Mhc3RmNeo
v819IsrZWybFgPVkGQnGONFvZiXxN/LcV0c1E2s9UsR+aiX97j+TdybLcSNbmn6Vst7jGiaHOxZd
ixg5zyJFbWCSKGKeZzx9f1CmdTKCURGlW6u2TrNUKk0mOgaHu5///EPhpPn9hAhhlfrGsIRfRfmo
jHxVQpxa+oYdraqOtBmh5M8MH4XvptKe+yBBOUhX62oKjHprFpp1GcDxnBWfX0un1h/jEawz0CU4
jS9QbhZ4VlxXLQdd8zdFAm19v8xkQTvLK25cqJDfyoFtlcob0b3yZ56cjM+1kMOQNhpIayoIHFXh
3AaRYT01oSStMxfpeVrBfSrKPLpBRVcQHeWKHxJtBsTzUZBJN1QbewjucpHAYRekH0ap64KaRf6X
Uh8eYFNGfKB+sqmaEY2KdxYGELEKp8Km1GjqFYYAyRomyVlVpcNaURk9kL8U32BoJ7ZmZuc3mu5O
r7gi9K/t5Nn3yTjTtqqAHsrYBR4J9gWcLve+zur2snLoPKZi7K/BV22cegMFc0Z626ZFx0XqRfsj
4RTrGJAYC4K99CZAHmiO12Evv9hg6LZV21c4yElsaVVLgMncjEDw0Nx3KdHDtC82VqXsre7AZO17
SagFqcL1ug7tcBW3Q/nWDUDaCASdV2IAn2cPwLMxyCCch4XLGRbLGoxIkPvY+GNMZlrcGLGyz2Tl
vERE336hZKvva6v1bnKyTK9ZgkKUB7WBoYDK1rUhECE0bk5JAlKP7Ex9G7WMZiBz9b4oC1oEYZbc
mVHcLWWOf6rniBGINoaRF2bGEleo76B89TaP8uYdLM1YhKP0b4VNwqONRwNUzSb/WhbBtzHFciVt
m4cGe6dtUAv7MhWkwrSaftv4/ZNm2i+D0J8FDWfC4L3Cv46TMjiLbbCnpRl1BpwtfbgQiWmcIy2p
VwkL5C9jyGD98gGfFYYHvYTjGiBBVqQuhAvEl+dAqszErg0vJV2jcSXhVpxZsuC7rtOOgBnMBM90
vIS3ZaSBaOC8EArK3rK4LUqhB+wCZB3mZdG+yoZot03itTbMQmL+4mXmNfpTPuYDT7bK3u2iTc+m
BnBER4oTXUnf2DaSKCGCzN7MZjRXYanyS7vo87PBtWOgL+nJHwIx/cbSQtwIXDcgFjcBO0obqyI9
FohyjlpbebkvrpUVFfdelcRUZ8l45g82qUGUzdbCx2JwCsNyDt9pvadatrPVfdARHoLb1o1XDsFF
M9XZvR+1Bq2A6txQsw0ipbI1GyWMG03Pp1UbIKf3HQTXkFqkWJGmqa2bQLh3eeVx+K3T5KKN+hWE
M2In0U4A+MEm7gIzuo5RTr2Xud3dVWAq7sbAuXviq9mQNEkRb0Z0MUyb/grkvpYuD6ou96r1gnfM
wNznOT9orbHHf28wCbs0W5sKvAROvTRJzi5uitYpthzIwedyA1nElHbpLWaa9g+i0WalUz+dDXb3
aGKvdBGMsqXbbdnrAgRojXPiryD1k5ua2Ly1g1h4bmhcoOuJ1xEAy11N/2RTi/SlojQHeeAkzW6Q
B2djmOlLP6FnQgxFdJ3ouk8PtXNYJsY+g7Xl6ve5ZtI5GGZf0VgpGChFOb9DbXgV5JcmAvOLNnE3
blre4sIZ3sQ9vLgu9q4UOxCSyB6dxiDAxZOOTbKNIpTNFe6VVG3FRmtC+GLEg9Y3nhs/NCmpQ3wQ
3pXWuNaLxbkDKUKW3QpV2mf4N5ylXVwhhWp62A0N+SC0g6W6KhPLwPPB8N5bibBFsWNcajWcTMMu
KtpH0XtYK+scJWh+WRqJ+xzWTFKWbG3oA6RxY1ld6FHRDQ+Up1DzyYsCbLNsdTYSTegvPStIlklW
g4dN+FBCjB2u7RJ81nTewd5t+Hn55G6SdLgbRZ3N1J6aFAbdv64CAy5XYrqr2oH4paUkuiF1Z1cr
SCcKdEfc9JWgad9qxdcpHLwznJDzsxrzkMtg8Korn9SyF3LHp02N/nEZs/1dVt3QQPdw22Gjyiq6
gLBQIDoJvcs+dupf2jADrgSC5Wszzfvr3h+drSWC6sGG+Nf0bbDKMv+xr43svAOgw15PN7cukXXL
HKkguLvQVxbY8pli+Vm3eEqtZJRHl7mhWbeIEpylaiz7CtPb+iIj43KLU98dbR3aPANZXraKfwm7
9DZCA06UQUbHHEJIiwpu4TcwT7MKr9XUGPMVpi7jsu/K7AwnHOPGGBJYPyK8Cmw6iVkln3o6riiP
6HzbnfmW5X1+gbvCwhGp9VyAI9z73TQjgjnQZPVW+Q1MIBjJXtfHi1jHWMoLontJN2UdFl17T0uq
ZmOblLphJ42eu5bNs7b8nNWxLC8bTHwiks2uCD53fnmEyl7XQ2U+h6HvvqiGXraIRuwI/R62XxFl
zl1gZv1dj+gjXHQ+NJTJkS6KjL4Fpwuj4lK4AAt5GH2Vlcfh0UTeZYFEgRon1Y0x+hwItSRi7c7v
PCN9smsUjKaRkXuEm8fWasWFqY3hI02P6zKp4R3gT9tILbmyIGziSuEsUA8l55EBrSmvyCPHgGAj
Cgl1CZJYKkN3LSQ7WRdE70XVTkCz1luM1j/1mqcxL+4narFr6DY/aZZ/RwsRPOVuAHfbN2mxpE8F
h2wIxMHXxB4aHEQyFAn4u66A58KlqyWcJlMmX1/X/iYuu/48Cr1yCfmRdOlEtGchxlmbdByxGIhM
fLLLobjFp+mxyjO1oZgn8ase0MX4tPVC+443OSOh1XWR6MUDQD2c2ZQd1MbHl7xL701zwnBR1Ki4
ZjbFqKCVxvhBrOEBRMuSDQyqHCRqcHs4vlldPDl2HFzFyGK3Al6MD11D+GV3DmOCyDoBk8oviCae
2jJbWOjpOIwq804PidQE87U3fdPBt5+aM39uwkRFrzaAcOKhH4o3uHjw0scGmxKLXFU96ghYQ2PV
OxYky0Ynu8vG2ZdmKeCg/CYLrT4bqnC4tdOQtgNBH36kpssMoQYMUa0Krkb6MFk/W0TVFbZpCYHW
ozSg7rBG5jibS5SWV0VlpXdBmOBe1MCAwICsuQCcbOGLxUn+0tSavszC6SoeBgXXOn+ZkuyHXk79
yiopcBYWwOkCIVb3w49BwAWNkUesNlrsqpTJRB1EBYeqUi3UixwLKcC41Zg0M0kQcxR0aD75EaV7
5sIPGQmtRtOitzTN0qgvmHqUmJPXvOMbTaIvxAqg3twh2aihGW922riqav21rN97f4DcnCoYvkU4
vPZ9594Ogen+BD6awLly2oSckLCcQp1sgNtuhjhPt6GwH+rUaZagkPdV7P6gufOYNIF/YeczKjxR
RjajfAxhTJ+ZNLW+DpkTbktKcgxJvjSuykHqUOsm5XijzyuddBG9BBGqNteV7TpNbYVLqks1i81Q
nF+5qXGuxiJZRqaktWHmb3WLqzDeNcjnM6FvbT++BQ7DNiZxJ3hJAmlQSpRaFXJlZetecE2vzvic
jD6woZHfUqybD5Uc5t5+Ni3SYSQTHKaGimT9mpsxVTL5n3SrYnSfDV1+O5pLzQF3uAZnImwCqJe4
vm6j9/NjUnywBTyXlRmSLb1E0JiuyTW8KFJS6phAayeI4q07cATWh6veTKJNTR2+lN6DO8bxNd5C
bFkuxAvHdL7kMjkjBJaX7jnTFSZ/xWbSXbjerItTp9mPVh5oz5y5ab5YzniOTt37KZEEEGFDNq2l
i9VUxPVLFbcXMoaIVszmqdLNrVVOfb7SRI/NvQPWv7StQv9S04vb0jzVrokCN89pitcbWeWYoFHL
/pqssfg5kZ2+qSJEg78hoL9Bur8xoL/81f8vILj3v//5/yOEOPuR/tcQ4rb6lX1/+/4RQpz/wl8Q
ouYYsyMILvQGViHEUs+AYP+rbv73/5r/CK4c0QimNKUudPnBxBmI0aSp7wqlOwrFE/jV3zCiYfwL
GzdHuCBwlk1b4o8sRnbdO4VwTYd1l00LP03TFGr+8w/+Iij8VVZI4kwtkLxlbSOVIYqxPhMD3PsP
T+UQgDhbqP4DWf41FpdrCm5axzt6bywjT3EqSGBAl8LVrpO20xCP287KrcdvZjyrtWPiF+eaY+x9
iLShBX7ljzgljEOHiJEtK27Kbd9OwaUZZ5gwpxP6JprkW2IaN2mXQ0KPK3cxmvDB8JRko5psm9zy
AvO4AEVk4ubTNcni1v3xWztwZ3jHQBQiZckCIJ3zYT48RZiRDr58DA/LJtk0lotsgpzWtSnQV1ua
jbNV65Ib3aZic3zkXX+Y38+UkZUU8xTDPmYPBibtuGtcrCBXhkHwMMyObIXC71QQjLmLNv8eRoB0
S+aI7QhdMb8/3mDeuwbyOOzuemzsqlUl9AKnJCwodNxHyW2EyIHBrMKvmq3H+9lgdPRKouNL2ZMa
vDTovD5KbbqQ8E22RZo2EOdhZr0HHIvuB3dqkJnafdUiYMt9FyVlG13Sso++RRUhkqaEx7BI8fm8
tEp6bghUhpffj/GPVrb/XufjtvtV0Yz99R/X34v6Pza4wXxv6Dj8P9AIcfBb/q9XsfXP9vtbXn1c
xea/8PcqJsW/OH3hWCdsqYQhnH9WMdf8F80Ig8+Z6Y8P8/xHfxslGf9yFIkieNjTFMPH/p9FTBNY
KBEpA1mYskf+mQ/93tdn4APM2smCaNGn4YftrSvakLcBdEQN9jl5wDJ+shownvQ9EzYqQ/cc45A2
+T7TxOWVksgR4Jg0Q34OfX87lOY2oEjA+vb8w+M7sNzxsD6udlyVq1sW7tXKtlnJzfmqP6wJST54
iGQ1d93qqkDRDrOmp8e7rgk7WoczUnt8PPXpMSidVdWFdu3aDq9i7xv1Jjvq8KVC5D6BhcHMyER6
0zgTDhUdmAmokGVX1aLPNImhvd4iKPSJmXiEiz1hyevVXbYYfEQ87TSGfG/+zHbWEU/hOafXGr4H
QfNSxlTZ6yzGjhWxkk61Xg62+RWfCDj6fhdMLxwkxTcNYIEseujTxarDoDN6zJDAGuvUFBPhJ3lI
uTvfiQMvs0WvBxlABFunB06A7lKF6sIq57eJVQtmGWIyoTHVhjSgwiXTBsVeJ7YhzYut5oyRIOSQ
xtcmMYOWVoSvQzwtLOeizJOsR8kgSoExTgYuQBlsgToFBjTcKIMNlBD0+VpiS0lhUJfBpvCiDkTK
MJMaWqB0oCCBOFJuiAFNpQNjEV9HOuLNIoAKqKO8ybNmQ+XjiKXtjdNPNWNrEPwJOriI/QIfUzhM
sAMiq6YqQe8y3qI1hWvumCOP1wbCgz6DYb6DdZJMm7VfuRihZoEmgmWraWBqup6IL+1UViM+UMp5
huiGRQIWmAZlll5EN9jBQAI9PpvmHevDXm0oRRcGG12lu3MMz3xq+Th7NTJvkgGX8rUdWvW5oyfu
jZPMKqFcM2xtCaesOG+0CPpEgkseUqWOEKET1/B5QhuGmh3F5xWC2Pe5x/fhC6pNv1CJ4RhrqK2Y
bCRhQ0WP9Y5JZoTMZvNfJPkY0Ax6iQ5SKrc+sbnuJaUKQVvVhiMjofqANRpi7wrQt2mAALG+7sPe
ekKaWt/hktWvRtg8V23XZucuTcKNR7b6csLwBQsVCjgyCLAZTwJ/FcDcWB5/MfsbPuwoVhOuCNIX
pD8xLzsfHorUnCIc9cjA9clLrl27am+xya++/BujOC4+YWQZGc7+scIffDOK2tBYmdaQXYJ74r/q
UZgfH2UvX47nS4QZTviIQi2HQ5Gc7d4/3EwZ6fhUe9xMkcfqzu2UeGirxv5l2CjzJmXfQA/5ytKM
1bLt17Cv4uDEKr03xz5dwd75CeSTHtIQG6t+MN7xAwDbr5FZRjhd5U4pl73v0XUqx+z2+K3vfV+f
xt3bs2YijB2GqbHqgrYnAsXRLqLS/lYGJdL1hl7LhiSf8W2kGCeqSs/Hu+Pj7+1Ov8c3+cgNzv6G
xYe+++S1TIvmjFp9xaT2N3i2YxcViPZODnXCMc1yfhwfz5h3nw8Lyu8B0Qhg2W0aTCk1nzA/vOow
11LPnBx9ZcIHXWsqkKtaL8wvQeLo2DRhuIONr3vfoaG8mQwx/BqdVD6KxMeu/vilfP6CyJ7QDWlC
4uBIY+19QSSx4IlqI0Ly4BDOxFrzAfvl+ERJsH9inmMszLmAIxsHhrczT4AP99ur3LDygo5LZOvR
U+OOEwqHQT6JYKJAyZnhCz9IvOs/vTeYGc5cT8J9IM1ib9RWA6BICqazKDhjRzSl1hMMphNr0Dw5
d9+lrQueENYzMCVce+9ok9N8Gnmd+gq+YLAZ0qHc5h0rYmpEyevxG/o8T20dXNCdNyLdZIfffYyT
CjhjQf9YTQGOyJnb58/aAHoWF5pNv9yPro6Pd+jWpKnblMLsgNRzu+Mh7sHio8OnIQ/zcis6LZk1
jWTC4XJxYihj795Ylln0SESx5xRHJuPe7hJIB0fe2HfWDcLnae0b6NAWohD5D2v0SroLDtjWwlBl
1yFdtnuYIjV089Evi/EqlYXerBssD+7wwfLQ3xaNbl9jtTfCw+419uQ/ejJcLSdrx4L9A9sIEtPe
iYC2hg3MFJnYunvDympoR8QNbu00S09FaJrznX+YYH+NRagIOSmc6Pll9y3g24N5EmqxdQt/9FuP
/yluX5htfKmy1qXvOGaKbmIMkWEbDlBlYcor+8KQEe0R5do69O0mjoeVE07u9zRic9nY+OZjajZY
9lMNRIoKNqfPt5qkQJXuGWNinP/x8+LYBM+LqC13rgV27yGO3cEQWYhkeLTUlZlY6mIyq/FSdnH7
cHyovbVmflysZpztadDDA9X31lZoznVcOWzPdhMY28mwp3sxeTUHy6iq1zQhMDcso/bECmfOb3zv
LUkyPeeNG9dSDmK7d5i3SmcqIo1Ks7B+oCHkke1XVdrGqDzSIeguELMopT2cN1ge4eCRmkaJ8AMD
6UVs1ZkDd7ky5MLyJuciJLgUO8s2DLcY9afY19ZEbF0YwK/icvATiT6Vtma0UjBuSD0wIpwUjz/G
vY3h92N0EOPwykyyzeZC9uOSnammr3udKsWkMYbat0DmPEzBiVHmFWT/qUEo5EU5NmXz7zPRh43B
K9I+LQA31kmDpSaMauctx5HbX4eNCi4wYysxt+6nq6y13aeWjenEFnFgfJcvGSjSFpYiKG73LlM2
3TqPSCQgBuQK0c4lSrSLQJY3JTrLtIXXkin5DNT88/jT/bzaUZs6Nh+1wmSVRM7dcctMM8Osp8uR
Fla3jqeqPteLpF8iIgzpTctTcOPn+1QsViYPmSXEcGdI9uPbTIEyXV/DtzYe2uoKOD15tKGDn8eU
0TgDh4EF4Q2uGVyefilDG3v/4ze8f+RhPlH6823YVA+gc+beHXshtB0Tyfc6Ra/1KCVe7wQGjA1S
YrdBJZzDzgeFcAzsdvPYwSNQz0HZCF3ssi9l6Ih+efyKPk9wsBvJlAMF4OHMya0fH0kVcArXKngQ
/Cld+zJ7p7WbnBjk9239M8Edi7IEkBf4g/9iWy32blsKrcFq1NXXehx508L0HfETvQ2SWOVh7LJJ
WdzvoAsJascGXHpVx0Dk217PgndnKJJXaSDvW8h2mEhYSgXAaa7L+jJwJ7RCeEFDxDMcaB/42k7J
Sx3PLiN+rAiI9/MYik4oDe1UwvfsEP7hs/19Vw5QFSCrNR987L3p5PpeXtByNdew7za1T4iRGTmY
+0NP+jkN06AvJiPRvoXjgHgIH5B225BlQnYILAVskufuTZiJe1tp8Zfjb3X3yMKVWUBMLmDLfHGA
wXvHCFfjZY9xJVd0K1GuNcoaYNPg9qh8Qzz/4Vi2QUMCF0RwNskpae8ptG2PPtI05UqyM6+qmeoH
m5EgbakPJz6fT7c1FwsorynCyWDih+5OVjewm3Eii2UFnmTRne1x9LeDbitkIk8UQ3t1Po9wHgsE
kw6NK1j557Xrw5qcWL7SCb9VeAsXNxNXxYLUdrP1tvzpWgBeygJDyrtppi+55kXgRAhwyxhZdBth
Nx779on68PPdc3xnU2dnnaum32DfhysyUflYkGK4e80eN7XR4DbikD2hqrH74we9O9TeqoBOQTez
hKHCIEf5AqqxlHXCQknexom1YfegMj9nAEqDdYFSX83c+t3nbCr4mx5R76sJY7O7Tq/G5xwh0MM0
jOq+q33MxZLMOrHhff5051HZcZm5iD/YfnZHrcZsDNwOlvTo9/IxJnZqztmMIOrW5pmfeGpZSEgN
VgDNBp1ocMWant8FTli9dUaFnrhzRfcwJaX55y+ZssZxCDakikL1vXthU9ZF+OvRaIMf426KsplW
Q9X2xPd6+vpPP1wLKJ4HTz+Z2Lz9er+HvI8oxpGY9+T6meXXaA1dyDw67esvx4f6tFIiWmfSsizN
+wzg0d5dGRB6+bIZqnbw/UUDihkm4T7HR9kFbn5PJcVPp39JlcY4e6M4moALb3lyFSA0izZmZIhX
q/azywHbdljUCBJuSR2ZLlXn1Sem8d7O/tfg5u+HaQsy2NTe4DVMEOJbWwl/yWqhQII7Y05m3zop
QSEJCaNbXwnxDKyRbGCcJuec/MPvvuxh9B5/DLunnL+vxKTRQFUG5LDf+8B/xiuwwJDg1GNyXU9e
/BOdw3CTYot+ZmVY3kii8b7IXm+firrNLo8Pf+CDVqbFN8Wa/3vL333XcTjpUUN3D29RbbiEemQ9
D3aLEXHbPHHybzfwd4Ovx8c8eMvCMB3TYAP6tBM7mTNqasDOa0C/tySMHcyO4ve8CJT2g+11vJxs
I33u63HYRqkzPB0f/sDKrICOHA6VEImZfru33JIChzCsxJlOGeUmUFZ7N6Sxd92YZvt2fChj3uN2
jlJ8Sh/H2lua9SLvK5VMSOoFHuCU4OIij2prS8sbv3QHxqaMJemHydTdC9l7NxiKxa+ZlTvY1UP5
PH45h+98/rbpDUj6Art3Ptqj3xI1htoEjTFSCdZR3c/fOQwN/8OR9hdGzc+yWGMkguQIEgZoWyOg
N2jX6OXq+E0d/pbFP3c1v4MPO20CN7tLEvinRuH0t0Q+++thTM1bvJxQEpTRWlWYeSelpLldh1aH
xrTfJIlzqi48+HTnigFsElx/DpX5eB0tQKXNdiBXVkcU/SQ8LHv6BumogZH88Xs+NJRlgevjhgO6
IvemVeDVo0EkAUMFg73FRVfgHjhYqwR45+z4ULtV31/rE/NF/A4ih+iyN5SbFEpzBg6nfUZ70Q6c
7JurV+2lTWriZgplc3F8PPvAF8Pew4Jo4++ClcjuU/RHrNbDNudtloZc4kTfLHMT29zjoxxagiy6
uoQ86vSG9pEP7NtTszQYZZqM+qLsJ+3GCsDq8NSwFlVGAjVeTdZ1alvZjdX39YlF/9Cq+3H4vSk7
WLWUFVr3VSjA7ZM6gGUZY3kZwM8j07oRS4CiaHv8ng8+WTKL6fMrMNd9QFt0vp5rfAa8SWRFiZ3h
NcXp5cQoB6fmTGyCHQAOu19gaPA0C1tya1Giq63KBrHV/XYhpSdOPMSDiyvfFAABaDng5t5UiSvO
J9hAyRWhucwQrQQHcUJcPZO4xaUpJGbJ7PLNZJ81OA19LYWcvtNM10cUBI5xYkYd/E5IrJlvmrve
//oLu0JOQgrYKuqoMfUeFzkbz5hrUsvKFeaN7fm/8TY/jLdX8ejBmA00+7n5wC2WZePbOF1a7oln
fGjOAA06gMbkd7Ph736NXtppuaWzttaJlj4YFb7lWh/o/8a9fBxlb+VsMvxOwqngm3fwFGv9nDjR
YgrXx5/YoW+egzpW36BnlMF794JYBKI5gc8rLCGqC2RNobYg5KR/7UbaZ4vcCkvQO2rmhaxKHC4S
EwP045dw4OOg2QIZEKIXv9kvChMXvSkML4zZer+9hH6F40kZoDuii/58fKgDS4zLGQv4DPks3bq9
vR7tbKUTY8RQpp+9dgm81AnMCKPO4hseOPoGtZ2+OT7mgdnCmDAadUGZRs2/O1vqYcQtaGRMPyyn
VRBFxoUuzFPNq4OjkJxMPAzH5U87kuycaRqrZA5nwcwdE5139LvJiYl/8PFBGeAfCBTssbu3kqCx
Gx2DN0X0Jfw4TVdklrPivU4Szyfw5fi+Rwp5YtSDtwb0pnh4lkmhtzsqJ3HLCTpGJcYzvgZvxWUg
ONnJNfkpe4dSVwidYppTCpX13tJB1gqCes1g6eiHeBu3snrBhSbfqIBwrkJrmqdosqZtmemkGOi9
uY0Lc8TqPYnJ9SrLU5DUwUeNdw3sMwL5QDd3b7ozSPQVkiIacNcdCZ/OMNDs8XBLirFh6U7769G2
IPgcn6wHlgOewj/Dzk/pw7ExCAOpcWjCSXjs6zXp496vSSvkOm7cEjVuiXBJWnBReyWwjRkQFB8f
/wBmZbFbzByQuUHKl7p7AWE9IA7KfbWqsgGnIMx452xN0VjoEmr5XXWif0N5NY0Lv9GNpxy5K/7X
tFEXDd47+bqYhI/lSSrpxpy4tIPPBmQDiAeXBHqpu5fWOE1gDQYIAOfXObjXwa7ObBLthmpZ3YSJ
hsqgxYuW/AxUAt60LkU7LqrWGZ+m3rZ/1ZX3KmXiLTXyvs9L1482eqiiW0J0MQULlNedgIgOfTi0
6OhLsHTNFIXdCx5FoqnUFmoF28VaOr4MzjEPcE7s8YdmqgvPmp6voOBQe2+sxByPjmfEG0s6CxXH
bN+O4hO7JctHTZFhgbb0cw1r5uPv4/O2YfNlzAAxsC1nt/nuP0xVxGt4Y7pUEQqP4mUAuWddySDZ
RE3hr44P9RmVYShY6ZC8HSqM/TffR4XWuhDeEDxl6R02fEjIo74bBuhKykrXsaVHV3gQyfSbjLGS
OzHzrPlj312bmHImnh10mJBG75cbfdGOGNH6OA6jt7CXcVjGv2IN780VbEP7JkJZ6C/CVneuRJQN
09pp+kdsxGmVEsJC5qWdBZOzdvU2JTacSDw0qlqKiX3t4KayJLom8rd62dnfiW0quuWABAOvDT8z
bxR+mnPqQlj1a1/q1QNHc/N+Bia/15gYTEuyiHJI6uj+ibtPywGldQRF/Pjz/zyR0R4CBkHcYroC
VO++apcus5lFlFsxkQnrOpfRQwXK+ce4JaPMvAy+FTat/XNI0YpQ+G4M9la1dHUytJy4P/2KzXQ4
wZE4NJ9M7oblbe7L7kO3CpqhW7eMBGe1OJeI2L/o7WRtLEwKifUa2vLdJGao14R1qidw8FEqIDUF
sR+yy95XYxLOkaYC1JiiDsc+FGz1mn013Fr6KL96vV9upYPMzley3nQhW2FFr/qSRc1YR4ihIi32
SEfy+vvjr/hA3TKXt1QJM3OL3+wBUEStssclHQDUWAuLtlNtPjrQQZ/oA9k3gyjwUJxiI/k5+pbW
YTuiIE9Oio9wOeB6WS5Tpx3/GAfkmnCEphQGsKK3vDvvQs8JXLyc5IpZmd8kUUOaQttNb4ad40iO
6Qc2bal/ikFzaGFzIKfS1KQBxsFnd1TSjvgIkciswom8Rd8U2YY66s0YDHViCd3j6oBjIM+R5qzx
4FAMK3TvBivPqMmDi7UVTtTJhYKvvCgwosRyL22vQkXeLlHVPV7rTZ1u2ki0WxSbGEWlZfRgTmnx
E0V28FbgFXjnaEOJeLDG0+H4zPi07c7XyMSADsW3Yuzjc57va0EBgW5VimS4a0Wl/fQqz/tex86E
nXUWBvq2cILhveXSvo6nLYI+fTJ7F7B3FMNNTgXCzrRV2ybQzQP3y9QFp1DIT0vCPAgFGAdrw1Tw
NXZfetRIETXsMyT/kJfjOBdxYmVYCVpXleguG1s8YD5z4nwwv92dbWUeExYsNRe4Er/bHbMv7SJw
NAKWlDM7yvU+PnEqI9VH68ttmPna1+Nvco8Y+/d0U2o+ZVOFYbi0O6DQYDBKDa8IqbdYE7aEiUW1
i9h3jOzqfejS8keWuwJyX9phqguP0ElPFe+fvq75pjkwzHwNUzKhdq9hYJ4FvsBjNIQli2GvX9IB
1cVNi83T4/H7PThxPgy1d/6ix+lDmGHiZNmAxagMHqbUSM6OD3LoJSp6vPz7m+C3NwgeusQKapG2
Ms0kIDRvKiYyA0ulb7201l8GmO7vx0ekdXxg4sCjRzilIPt9Is31RjpCYu/8dWA16tKfeT+E5OKK
TwxSoevUR+wPuSzELeYk2Cpyfh8g04c4p3JpJvkbeJtXWKIKYoW2WVuEFlICPXlhPQxeaFHd5Z7l
krQLPG6vAzwcxCKIrSxbul5e0njD6hPj2TC3vwYtHtzEIecEbbp5Xd3hPGzZCKmN/t4WnX7bWhWy
/EhPq3YZU+DhIFxrSbwqa9U5CxoLMErb1IK2UWANpCP66qw3+OjDewY/+Qp7UDw7YiyjX4ZGIGvG
UdAFiRwmJLDFmD8j5dK5n2IscXWR+rXXySFbEK2VuSSzCX7NvAm4f8xkkmAvNEQ/yZ4j0U44jdaQ
QVSQG5FXuT1gId0RztF41RgsDRIOBuDCsDkjILUUSzkp7HsCp2j9K02YI0RfvSp/uI7ySbQm0fac
Zn77MkAjJTKhsEJr5RQqx2myN4nBU1GsnmJrrOJujXExXj5U26ojPVppZ3rpu3Sps7YyplUxpZU0
vxig6RwdJfeXlgjP8b3slyItvC+hbwECh0onQyPwlTK2rWySlNZJjz9zZgX4VNle2idrI4hda6l7
koxT4bQGkZpJAJaslbr83gxB/K3qaA8QAOWW5KHjLjAhM1CCc0kbE3yeioHKaDLCGL9pGQ6/OmHp
9wUtu18Btr24IjoErBGt7vv1SsHxnp5rlfr9xslwuDmrHbvs5mxAUsGHAeh8VZAuFy6rVrGxlWPd
PRp1RrFrJJT7q6LGPBY75VJiVmlVzbSWqHimC04XxI8BAybBolCjaa7cwPK1degb8CWaadDex5I5
MIiORCUo/dUdtSjS/TqWXr3oWVw1MkzxQNhmVufcKIF+c7YmmxPVMIFaVBhebfOEzL4Fft3jG4Ap
VlKjJf2HkqR1Eh9JJbjrIHwRJZ8PGWmTowUzRRNp/HXMfBbQrjKTWzZgdd9g6vNI27YgjKckLX3V
mplxNxZlBH3UHKp+npV9d1V6ee1seuzY+Pm0W3FW0/OaeHsvdYI1/qP6q8nH9oVauOvXwqTmxfLC
IYqz0vUOw+HcJgXGLoYftOS675Zb84Pol6DC0tIYa3ho4tOj8Hz9kdaQ+U2AnOA2jSMYivp2qp6I
jxbDGpiJmKbY8hzy4dpQJ0S5GCc+8UiFvxqM6C4iIqXQ2CdhcOfZc1SdZaTpRawVdbatWRfJ7RXB
UK30QMNNh60ropHoQ5Mt6aP4ZBvbJMJWmiTeOhZ3osYh6cyJ8OZhf4lx//EUEv6Ac9y1rUX4wCVE
NvzsW9e3mH99p59rmkMQL+wpfHnUiJxjmdLxIZrXIu6TMFqrRiWfWfYvUvGm5K7TLIKW/SAiWcnR
R0MtcNTBSEuaQx6eY66cvZYYR78anm8919rsM6+XFYbIshbuN0XAXI7U1yMNzi38ZFimae+BboRx
1pA6U/j9Im9wr1hUmL31kdU/OZgTn9UiIAl4cK2JxL6LNk7CH/+HvTPpjVu79v1XebhzBuybwR1c
sjqVSrZlW7KtCSH7yOz7np/+/SifXFdRfEUcZ/qAIEgi5Kzam2t3a/0bnErx75OiOPzqa2Iw2D40
YjZgTSu/J62Xf/YAE6O9bur1V6mOdemACTa8VjaGRneiJvIfRE/XH+SwiaqdaoY93iod1mbfqCvg
J9P2qhZth8CX7/vAbfs9i8LlVweK2PwIyiLG8ngAc4omRFAZt4E3CPWNiwKlsotL3u62VGFs7ViV
W2e2jEmB4OQCEI7t4MVRgN5Sk8WOWPfiUeccx5KUAqNAZS4Sn3KkDZvDoGaJhIcN+kEUAbgH2qHe
iqhfVSrqH32TZ7hSBjI481TUIny08tp4avvKe4R1Pel9VD62CSjCQMIZcMbEwzTUY/Em81XPc3K0
3rVDlBjd3kSowJyMfKLmIMW68igLbePu80wvk5vKaBGIFAGEWDY4FXyW0I7xjF2DvnpwK+v4CPl+
Jf6Uy4lypfZi1JxiLemwrw65czjNJPPzENVClX5QZCrF+xp30pZ88XT+CgsP7aSW1sYmNqPuawNp
GstnDV1AR1KKSkKmAwLRgwJNMPmrjlCg2uRmH6R2olf5rdRY3d7TA/1BLKzxq9p7YLfZQVH3CtCA
/KIjzTYVMwCPv4tqyB3bSE3T8LsrcOrYkgzhlJ4t+u8oDMZUsxRpQD96xPnCMbBBfW7RtcIPWeDx
hotDWPabUfaDJxBR/TsEKrroI6ndZRvfyyWU9ALhR4mnTHODckT2LFJNjlCLrTCOq3XXY++wamtU
jkETcwhkqVBLbLxWhwQLEAhtC0yNfito7DraaoM+fAmSWnoU0GfPcfyL2CcE7iHPZmB5JzWIShmd
7ISjXVRr9bOH/svXolJbHjVKz41JqFqlxas9DPEgLCP/i5IakofgSJU+4I+GklmRtdJPoWjrl04Z
h28wSjsWXqGi1eOWBleGdDBavB5Ug9UliPktdrJ9uktdZPz3sRHEN5pWYb7bp6n6gadm/CQbvvyu
1FK53wxDltUPiFoEd3WKuMUGGn+BDhEC+jbtqxyfD9mPvvuK5PtOEKaJ5gxDizagbobtC94ZHNae
6OqnMBfzpyYrEZTqcaHANXGooWiaWa/d1qlVYZkVjEW9V/NIMB0pTnFMwqHFKFEA9dk/rXHUyh3U
BPVe9dP+k5uaQ7nHIR4T0nZUO+x0OwpFXOMay6DuSl6jVu9lBScpwF9bE7XU3wyQalxHF9rhGTFU
ZESVEA12NIcE8U4wMkCjRgarFjJunLVOEfZHVy47p1OSF6X1+wDFRBX9BAWVEgQHJgEqHf5nQApx
2vDKbvd+nUW3MVrc5k60uvBbxnqs8RjGF3qTljlK33GtCl/NSmIRarVfPZcDfnlOyxsHaxghN49p
pmQ1wq0i/LNJVe8ZybO9qMQ1LF9+r50ksrwPs1Ksvie94YnbIImRUEJLxaWy2yOQuMmp0mn4ClfY
CdWjMR6VsMtwaRmRfS8x/XoHuiZFG6k21I8xEvYUYsYMHz+VUSdRyPVYLWSOkk7OYzhTbcbxnblj
VoMSFLoB4meeFlsl8/pbMzRFdx8KtFa3uHZKkwA+N9aNhPLltkBLv3bwtCr+UpO++WmKBTciNBsm
GXAfZKWHqTBc4CHURYgjppAgZ2ghoFnKY+lyIYKiOilVZJktFcj5OJDZohy1TTZO26K9CQNYw7Fu
O4RMDZozg7xW13v7FoMHi+gHDwngGjzxL99iRm91qJjFFrr2MYpJYth8ZFFwb0yH4ub6o+Xt+/oy
1FRlOKsWC0JdIMhZoMCWCv7Bj6Tqk+DF0g7vpHIfD2Cex7z4rHKP+3I98NtHIIFNaBGaqVjwBGYP
ez1Ry44WlsUFuMRRLcLtU4A1v1IhXZxJkIk0NQEymfMiySim+JHhl7KB7JF8SRBGqWwTMsqeB/Qq
4H45GO8+EJcGNOZZ1cji6EH6tOSzhX22KTP6HVyRUBHign998t4+NJk81KX/HWk2eVlS+gBJ+WrU
tvuDb7jZAdWUERyRAQjPyzsHjQT/8/Wgb1/UUKKnRiB0MIp/r5XKs1TRms71c5RNNgM8ns0gG9Em
EN/5+UlysTm6HuttcYtYsAmoyEo6fMDZAMvUy+rKSKyNW8jqS2dV+JYpWq1+yvoaVyn0Rz/7qRJ/
lZsRd4lMkx+vx1+YYDjoSFnwK1TEvadPfTZWoRoGGFVMcIry6q1kxsOdURnxfcw9gZdXE8asEC3Z
/GdRZwmEDZ2HoTEJhBRottMgC/2UC8/bFZWFCYyu5Sf0Lt2V0vfCQgTkoMDtVA0NvsOsUILe/ohF
pOyStYFxq4qpfkLVJf7n+wxPDoUWMsIgAN1nQ+soFZqj3Lq4z0lY5PpsuY6vgr7GXgmZPmtIvH0S
4SJoZzzuV2pBb7unGtVwpN01MkkSOYguP2ck8FqMM83dYOka4kFKy9Rp07r4rCvVSS4w0EnjIr8Z
Kt/4ZBSR9Uy7Vdzp4PKPg1kpN2phxis708LGS0cF4BNwRrDg5mzjzQMtKNOywNmltEx2dmxBsI3Q
H91Sql1HlTPtrkh1TB5SmavN9Tx7bcxdVjihonGy8O9TGX+OD09K8NTx4AsbWGEI+4ZERwyyzPLb
gTqu7eqDclRaN6RXqUTvTaPu0LI2i02PjOanQM+EG6EyRkTuPONjMloarSH0NXGN0GwNL/d9hgfA
Hl8Y2elSEZXduIE+MiJzHEYViul58XB9QAsVVBjeyArAcMOGhNr95QcuxnbskON1NxNzZi/pjXqj
SqPk5Lmq3eGEgxGy5IbvKOD4qtNDnnxXNfj/Xv8VCyuJ0qk2NQwklYborIzb6S6PSpm6sSJ3xmMR
Q2s0lKD91Y77/+JFfxs83Pz13/81nS3/b/Gi/2mqunyOg+dz+aLp//JLvgic9r8k2gU6Tg0seVo4
/9ZgAz3xL4uDi3Ip3VKwVXzBv8WLBP4/4MsnMR1cTAE+nmmwCaryLwOmPf871V1JmlpP/3aw+PBr
Wf3SzcP74u///n/SJvmQBWld/fd/XZ5t3AxEWgrshSK4RyRXlNnZMnquGhlaK58iE8VscesFR5yK
RieT3pXFraCuQR8vz+1f8cBY0h4HimBor+YJZ2dZjiuLJhSDdIIuQ+X0SU5+YB+799GmPPsKCwOb
fvjvXeXvQEAeOLeZJbShLhdhYiDfObSejKWweVMEvLRM34nylUNyIQr7oPqKi4MJPac/AwpXtCzJ
1JPXt93neuCJG4sBPXBgWCvnxuWCfh0QobiEK6ig8e1ntxCjL8PUQ8H4VHSyybs+hrGj+msqDgvf
B2APEgQTYwdG3/Qrzr4PNtQ53AMkg9OuCMCDa58br/O3Y27iY9tW6spXmm3+v0aFXIUBckJlq3pV
fzuPRzuzgD6lnnRVxKobxEPygHQwHr19wPWG2VSgXAda2fKcpdB3jCKvfG7KhBdWlXEV23qd5nYY
S40l/gRGbjwjC557O0mrBVjoQPk+c00bHQpe4U+/KLtgA4uz/eYFhtx8QPjaOoR5RNki6vnjyvBm
CP9fw6N9hYodKoxwrmdZ2EDqVr2xUU9KgKt0LRXv8HxDnEdAGl8cDad3hfeJ2jzlLr6FSGdVdlGa
ygqSYXYgvf4KWgxsQIga6PobhK+e49YIdV09yYqArg6EUdWq70ITInA1hAiuF1tEO+zUwsQS5Mkf
TAKMFbqYE6sSXYvZ7ULNDNGtlVHDZRMfdIU2zH2Khn5ZjagGYKochDiq8zLeWHp4E8ESfq8hUrpy
Hi58CtjVJs1LQNfWRGy8zOwa7aakDhrtJEtR8VVvUveAtNu3FiLcIZDlbjvEYnTXDGOzF4o630pu
IB3wEBFurm9Mb9YxhwB7PmqUJD3tZPnyd+QU4RUkWoRbPULse7CM/tOode7KxvT2mxOGLipbE9gV
GvLKZRhQ7sCK5Ea4LT0c02mQGPlfViSMNncS3LworXeSid9yGdx5/6ilSrpNoSU4wQBYOL/mXO8+
k6Ku9PDIMqVjiW1rpz9dn8LLB9FrALQfqIGDo51UE2bt4Sw2qJgCiritW1zHsbv8pArlLijlEGtC
ekqeiZjn9ZBv9kXQOOchZ18Nqxkw+zic3Rrv4+KbJD+Y0UOlPFwP8uY0mQWZfbMu8r22zXTr1kN5
JH3WpJsuvr8eYmEc3EMmvCqwIo6T2bUQqF4VCSgQnARwYaFnOpbcOL13T5F1dz3SQp5fRJp9pK4K
U0keff/USO4u08x9E/wtnfnLuGvhjF/Ig+lSNdGTcPgFlXSZ44XZyj0oF/8E+M7ft2NxY0botFNe
u8XVeLir/EBc2cyWRsUxTK1o0kJT30B+46Gpi7wmpFfui6H7hn3xP3oDv2Y3WJrfIWap1pbeUFA1
9E/lUGL6YZSenWtr97A39z4AA/T5UIeCRcRVchZEGt2mzN3GP8nyveu1R1PYDxy0NWmQWrdm8Qku
/8qWtJR6POq56U4KWDyAL79WA3UPKRpCIlgvevKUdUJ3H1Rr8OjFT/Q7zjzFpdwKDRDI/kmPyr3a
YUflY/mykgeXL+a/PxI3PnTqaMEDlbkcDAbIZaC1BJHe6+k2U+1miN+34bA3Ezrna9ekxa91Fm2W
6EkU4aCUDf4p8ZK93CRHqRT/SvBAyywFLTHJLqvc0ZApuL6EX8/Ei0v0lCVncWd3TmnQW6CExC39
jyLNiYoek1cc89D2ZflrWwybyNPQMSsBtjYUzm/9+AXLo6RynUB46koQCD86WscjojZe19odxqFo
+ydWtK8UjVpZjVayZ0vCwSuHP9jpzn/7rMwC0LcwExp+p7zzsYBxD0zhBqyWrSXP16dpaRs6jzRL
7E6r9QYovn/ym/tSzN8Vo/+XV37xaLraAi7c16PNtI/+Tj0DjDsVa9RdprfhxRUdNf/OoK99wn7D
Hs0DjopW9SSNqPkPzTelNT97vOL64quANxcalfF9mKe2X2L5Bp23SWnW3+vh4CiwQ0xj5wFuuP4L
F46xief/vz9wNvNu2PhiCYLrRG/Y2olc/d41vQjeZFzlBS+tdUBVtFJ4FPHamy2MQOx1KW8k/xRn
cblp4E7bjaomN9cHtLRznUeZzfjQ6j7AkJ5lEDxXTXnXCU/1oB4TOVmZucXhwGcHVwreQp/flEPQ
FhHPVmwwxM9+nm1aMA3Xh7L0bSbG/K8IPP8vkycQw3Fq5/inGnf0CPtvs7z/k3sM4jk62gBwxYBN
zL5KkyGfUgajf3Kle29QDnhRO4KSrzyIF4eCxqFMCZfS/LzClWHxpuS1yxZM6gvtYz4+YVfwB9OF
VB7VChHSvzX9hrPnqaxnoh7ggXcK0ztESHGp2od4AF0P8vZpwjZrnkWZzZeijIyw8INTL+Mnk9Qq
wkS659+Mrpdvg1C+05X8K6QNp/K0b1pVJ1tPoYl//Vcs7WLnP2KW5L2GEwuaVv5p7CcJ51ilt9KD
+UNWSLNNwduKoN3+JCb+vMZUU6ACPLsjQnQVC+gS/ukGiwybLqttgrpS5ffDx+uDW1zBZ4Hky++o
9XpTtvj9TMq5AAueNSo2HFLjsCbkthZodoUPp1dL25v+KbM+1dgC92bjaMrRzPPt9REtZr+B0ubr
K5JH2+WIONsspaPEcUqFBy80tuXwIARrF4DF0SA2QXV+EhWdA54buVC6EibUKZR/Gt5oR+E7y4w3
aP2tHGozoZxfhxpmEzpvVt7nb/p5aGQLRlkFwWRUAuqv3pjJvkB183vkU5hID70DeG+0UEnaIc5n
CyuJuDCbJvUu0PwKt2KqFJeziZ0n/aZ+Gqj1UCsPPu+vta1k6UV+EWOWGnIp1nDKiaGroI1OnnHU
AcjmO1yQDkNR7YX4L8GUV9JE5YfPbnDmJM04ScaY1ANmW0tjyB0XVS84maB9w0Lb0JFa648uTh7X
YMLQo6TIdDl5rtFMuKgkOLmNtuNpLCjRFpO+lRRZHMlZlNle0ehCWPdKiuOYG9uNgd0Q9bPra2op
BPUhSYdLopOH09/PdvusAOKCf05wGs27Ji13XrvGw1tYUJNIJsJxVHAp+89ywGr92KvTKjiV4mMg
33V99tGX70BVr5T8lj4JWwM6e3DRgBvMJgvUWOUDSCaf9Rc1+Sh0DzXWSddna+FRQt/gd4zZmgGH
ik1GrAYntPCaoxcphYMLVb6n2H5McuNLaFXRvWgW0I2jtefX2vhm81iPIg4KeGaeqkm7+zHUvtXW
z+vDm/VpX7eki/HNsmE0A6nvKz04CbeVpO+1AxixscWFPrSVl2QobEPaqxh98vQykrXJXUqU88md
JuAsFXHuxPyvU4JT1MC8SKGpAqMTbSv6cX2Ui3HojkCc4vBHX+Ayjp5Kgq+MBsfIYIEgroKPIGAG
uyojxQl6dY3MtBzO4sTnxJKleTgjUoWkkNmOIIHalZdv9PoYF+kmkNcmcOE6Q8XbgqgMiY9SzWxT
6lW1aEqD3baUfER273H9dPSg2aiv5q8rHLSl4+si2my9SYPrFhhmsnOUG+NLIoDDi++l0aZh4le3
TQjntn/oMjYtY+thPDoM6sretbga6QqJsO/R15wXdNI+j1zJYGfpwSZvZZoBTjPQ5C7FVt2UkuXa
caGMm3KIun3m5tXH63m0uCDPws8WpFXIUo0IMosFInwTGLYrPKwWL19RPfPTDPLn1K9E3xjd4cts
HRN0tkQcutnWalsQ3hdtQJbehcnXgEPBKr8YD1J2w11iQ39o5SmwUPExAUcglzfJnEOjvowNuIlS
kt8Ep8cBWLIfwKNDYxiwo9FDCjX+4HVzEW5aSWcbQBaGXhKXhBOBHmrGfVy+jOHjP/9o50OaXfk9
VegBvBMjb49Z9hw094O2MmuLtx4VaMcrYRd4yWwcriu1ijmQl5XfIGKF9Kz30cuBYjbCX5jvnsR0
dJ20Rac5end9dMuhJ7LwZKDBeT4LnXd4zWbTAZXknnKjjyBirQ7WcCDl5t4Q49b2sBLeU62STkpZ
deDwEm9t/FPiv0lZBSUOStST2s+sGBKCey1ESWT88n2mD9kuaorNCH0pCco7hblXBOT5KYIpubiN
hT3GnFj9rpAIl1YnT4X//RGzCpVYl6UXqH1wKqQ7C06XWN2vNmUW1wfsVOCG0z1+XnY1tSrCSjPj
OlCCF09dS7/RdA9T2njUbqK8UW2AvreilqsrR9jSTj95pYAeoiGkzVvWeqcmWRsTuMaK9Ci1YIAl
aXQgSYJT81BWwIx6zWFp8XLAcwExEtBqijiXiIX/0oZxU7DdasJdUzxE7QGz7ayud5KwsaiuNeaj
G+FlK8VbaiTb9tv15F66qqKPQwkQcCeoxFladbXpNno73blD986o1Q3NlpUTZTFpzkLMkgZRYx03
ey7cYvYI7tYZxTtFXxORXMya30HmRZzS90XQ9gQRkvwrd60w+tQbOJRWwX0b/IjjlVyZlvyb1QhR
/JVZj/fL/AABSl0OVs6YkuM4DDgIHamd+snKabiYkhOQ8VX2lQ7V5ebdSuDTXJ2U7E28WC2k6LWn
WEs3UrC+7haHBAIWgjhvdFLxMpYUh+WAmTNT15tOEMhOnf1E9WardWtb2WJCGDzw0IWkFjCXJbC6
OK/ziq08iyu7d//yh53c7EztdkQv5cbCaozWUYChnqo7LjcfPW133fDX9cRf+xHT38/OxbQ2OEwk
Fl4YPgP0c+rgOAbfr8dYTEpqHtOTFmSUNIuRmLkvAhUIThbXJs089KHk+MUHz98Z+c4dV6Itj+h3
tFmyeG40akXJq1PzaceXaNdKUAzvrw9pcb84G9L8qE9V6Fox366WC0d3n7z8j1byWYTZjmRAko2y
iklLG6fWP3qJu/X9cRe3vWM9lqt6zq8f4c1SPos3256gxkBkclsqRqHryP17QPsYqb2Hvjc1Nprg
mPcZnsnix1BL9prSbHxIJR4ZGa1BS1bmdr6pRLrUhUHCyP0Ymqxx77qRff3rLaYI5p7AOQDyUGW5
TPpxFCzfiAd2yaD5WTXGeDPq2tcURvXKnWlxMzkLNMt8SMdaH+tMah89S0nkxClX3STBpX1NSHIt
0izrJbeEcxEQCej6oZCzI40ImvabNHu+PneLX+dsSLPMN1Oo67gysmFgBm8H+ksE7fE//D6z3B/U
pIPZRYzReEhwd0ir71KUbK8PZC0JZgkPeNNQfJE0M/kokfuT/vnqJW75q2gWtdCJNDKnGoihirN6
T6KhgbDvcLwWkp8DTtR1sJJoy4P5HWj2+RWg3pbqMWNGod8myos5mFuhNFe+y+I5jN8HSptYYciv
t7izwyKvOyMbZC7fvacZt2C2DRtIbmaj2L0t40C6xacg/JNr01nM2VrNoOAjVUHMpn0WpQG/zZcc
YYXrubB4QoGmA0qL6wIK7pcbQi56Pi/ukVdF9hMREltvD2rw0opOqe/6dE3lculjIVf4iknWUZ+e
/n42jahFNehOW1Su/VTcF5kAwc4Nu30VZWvUjNeWwnxbpx0G1wX0HYpos0oKiktlo4K9A2AzHipL
sk0OrSjGuzTbZ/neqnfTI7KLqm3UwiLGbshoPtWNeqzE2okE5N7Gethfn+2lVaGhKg9sSgayrM2W
t2y2o5VF/KYg6Ddc5aT0Z1rD41wT2VzaqiC+AJKh4QhubrYoMCzO696Mw1OMuo/3k5bO9XEsZc35
P3+2FYa+S0VISMITtrRmotsKUgqR9yUfGqfkgIQQeT3e4gscDDEwQIwXqHvPAvqRphZjPQ3I6opd
WUTqbsRtxoaSZhy8HE5/hZm9UyCGa+den3wdLLCg13/EUvJOaK2JKgbhYs5tUYyozjSdQUveo4zs
II0dQX+8HmPpw+kY3CA0pUFemsvcRemIFYmchac0Th4qXvs2YKf8DzaziTik4I5gYAqqXK7CIijg
XQ5peCoqTFgb0W8dEWzLps3zH1Xeclhb+pra9FLG0GCEykKrkfLeLCOp15YDCivhaRDvvOqh1WIn
ylBFSFA8uBusbGWI0xE2X/xQZ+i285pBZWn2PAtii4q734QnMzQec/xym2+hfOjTQ9C7H6T8A+/P
lexYjKir0GQUAJGIIF9OKhLBaELGenhqqy13nsxMebcMKHerKLhYEKmLHvllc3c9X15d5C4HOgmp
sSZQfZxqivNdTsuT3O89sAs/jJ0ab4rkVoqd5rv7QoUGvQerPxXDXu0cEO9tdBz1yvEBa3irZfKF
kiq/BJqEbvJjJkDt5QQMvlggpggqL+p4EiDSMB6E0v2gQ+4VtYcOM8w0d7qycBTBfTc0+soXf5tg
hJ+MQBHaUxBSnc1/kRv64KPxcOIswBMaj2j6v1ifOBgMqt8mI7nrM//2RgB3hnOe/RValDx3iIqN
PMXID0PFAh2DoH2q8t5pux+xjnvzmmz5Uiy4fkBU6L1C55llc5wLiY+nvH9S2nwrJ5/Gz4IxAry1
E/Uf1/dQhZ6MkwFBAbeZA26sxjf8KOOAFtSfEaIdVnyUomDlzvF2qaB0ze5Gex6zc/bSy0xJpFpA
7I5STR3QVkgeij50rOdBfxbSF/mLtSY2uJAZhMPTfUL2Tl3My3BlIvdaNVDrz/AocwWIbO4X1d3J
0Y2ZYVTW/nU9MZYWwkU8+TIeMo6Y/lU8wyU9xoxbctpcu4l9Y29K7SP2LshQ/RzrJ+EGuSd7reKw
UE+cJvf3aGeTW/pm35kDZQ3BFw6G2dvZ6O5cIz9WwTHE4sNqtG2Vmwe3Q/RTzDZ5i7wB2PqVSZhS
crYvcZmksQJnRVT5ypeTAFHDzLSp8qFb/Y1c4xwmPg3h4xAH+yquHEX5NmAS3CprZ9vbQ5pFCcOZ
yjEkKswaLuO6CSpAOK/5J0tHjMFqbVofdFXXUnihaABoG2jdBH+fpEpn00w5NdCGGGz1OPwl7n1x
k/uDE6k+9F/JHhL7QbvR92N7SAU7q1aahAvbAdssxXEMqOhgzZ1Fpw2iGGBsnyzjxyS4Foefy/LF
Cj+E4Y9//hkvQs2eiqbRYPbWEaronsPhJdPeBUlm695HY9yr+tE1d1n2ZSXmtD5mqXMec14FUUdD
yml2sF6jyq7e+dohyG5Dd99/r8uPaDPa/EtFbq3crwReyFnwLVy9pqIkj+BpIzl7nXhuyXT3LB0/
Pqnti1g8Ry+VqDhe1Dhm/Vk1vV0irD3Gp4vPfLSYZ3EpmphyXNYvg7qZVDYDwmenvtxOhVfXtOBM
4puS3q8M7+3dcnKS/B1p+vvZ8ExIyrI31bmSsXFgswnVlxSRCp5EigV30sEZwxnEWz/3P8gyRhzW
R3dY08JdWp68MymcY3kFDmx2kvWVO4biNNpWECSnnDS8XAM4gq6EmbMy3uVYKlIHwBLIqNnMInUw
+ok0BFAqM0dV6kOcv0dWVjMOhaoifWY+Siosy0mgUk22UxcPefeTH47bUnYfrv+YhSOPm+jv3zKb
e11uQ6XJ6JullPRyZAJd6xmZQRthWHQXElyuA2e1+rw2AdPfzz44ypft9NxmD5aiBwtxOHyPdmb3
8gdDQ3gaFhCgLV4Vl1GqXNegLFgs11E6lOZeQUujrvWNqZYv6ISPquKEjXi4HnQplxF0A4g2seMp
y1wGzVJUJERfojYSA8pvc1VwEkVpVk6xpbV5HmV2mMgZWoAY4wQnWYj3tS8fmuJe6SgMrPXPFwNJ
bNwwVFFAEWfDSRATROtbID0odG0Bj+V7/AB+qizAnVR55sotb3H2uCxj7AzjhHrM5ezVo2Z2RabC
2RlAloz3Q9Zsrn+fxQFNPDeuxxr8glnqRQ3y94XAHp4UlqNod5KYbQXvuFr9WygMQPU9CzSbuWYQ
UiQZCST52slI/G3hy07YtzdU8TdShegnKuc70Qp/UBb49p8NcpYevaJ5ZT2dw/p4CMddEX/IsxB5
xTVF+MXPxbuKkhF9WrSgLz8XElgUXDR4GtynHKghSjJur49k4Yo8qePKkxcht/655LwSl92kWAnO
Xk43NDFdbsq69DWug11OO9joV47a6fPPDz2YA+hsgNgm3OyrDYLShjD6gtNQfwzbflN5MZqAa3zh
xSQ8izKbN+RYRVnIAIV3P7MaxUXjHmT/mD9fn7vpn3JtLLNbQ85NFFo4Y+llNG7jYlv0t1H/rg8b
Jw9XvtPaiGbXscRK6aaCMD41eXVnhsMx81/64osclh+vD2oxEOoQlCgB3KDYeZlyTSS0Ui2S2gUK
i2rxiP/7XSVueq9cOaUXM+Es0Oz0AJtUat70FqyknIszpscbkHhPblpoK0fG4neCqgiGCCPVN62v
MsklK434TpC3HZRgIlpsn+uQnpSa+T+vT9/iejqLNY367OSVQEP2YwiowlCr8X2XuuI+Gcz3tSG9
lJUR7NNk+K6LeMVfD7v41dDyMCchVIY5/f08bCWjVdrQwTfEOtsaHrSBLHU/paoGP9sP+5XjcXFf
sqgVTH7S7EuzUVajOKiFRrjYoFCpZREnMWyulZxfyhDKvvgPTaIn/IfLQaFelxt5Hv/Cr7GGa+V+
fYtdCzJbWEFkJq05QVQi6VhrJXTIOz1bE3FYmq8JQ6+gxMKjeF7cReQVmLZFIaIylOKT1GKkqglh
tvI6XGh8qCBVf4eZfZbQa3CdTrn2YSifHdKwUACqxU+osCZ4PlohUFlp2HglAt691ehbV47ETesK
/ibFqGDbjlFid+ieHiQ/sLiZjt4RfY9VFsN0yZjvm+c/c5asvSfrvxA0CCNnKPJhOrHtPdQEFO1g
qsfGvVWsyOEpVq8WoJa2Aqpc+qT4htHAXExDwc9XCUYqNFwWboHPmdtSTbeo1ySURvz36hisLMzF
a8p0tzOR/H+tkl4mcTfQjvIGbpJanlvbvBGyTdKJmS2kXbSN5DKyi8ZLMUHjQZTXWf6t1LL0D7ba
SUmB2xJ6Um/EyuKw0xvflTk8pCdYbhYS0QiOXt+BljY+KtEQ6QC2oow5LYGzHSj1IrmT3YgGF/Y5
8rFQqo3Aqzl9ohvvVSut39fK3ZsUOos2y3TJynQRvTyiYeZmuI44DNwyh3saHNu2zndC+ZQoAxea
ZmvK1c31oS6uZhTI8eyYWOjzK67bDqSWwJbRu8lGkhHgRnT5eohp13kzvrMQsyUi9KMwGB0brFp0
u0gOdrJ0Ww3NIRQ/Z8qj1turF7PFlXEWcfr72fertS4UlJFBheqPuBdQi/WjDao2m2rwX0Jpd318
i7vuWbTZ1p6Igmx2I9kSApwdixKz6w6H4PIfc1jYEIFz6nDsURMRZ2niSmYrhq+I9ui5CL+H4XGd
JbCYi1zPQQlPtUcOxMuZa+itx75IdSUOm9s6y5ww+TzqoDhr3Y4NFX3ODsa4z7s4aPZDYq5VJJfm
kuoRLT1kQWl5zeZS0gs1yDqekJr8Mwb+QuW+IfT1D7awvPmnM4ecxjRz5k0WRUkCMc0IUrb0cZTK
zpt9HCobXsqbzEfIP11ZZAsrgIAGEocWRr88+C9nFSzBYLgSrUpwUU7ohu9VkZNCRl5ssB41LTg2
4hHJ0M31YU7rarbugD9CPAZlLaOTNdvFSkEviwbb5FNpUTDSdeFzFUR3tYCuYSoa8T/fl9lFwDmD
EkQiYe7hmqlRjxdC9Nqsx2fOzqW7zlwp/i2s64sY8mwewxRkuBuGp5qu2KC6x8hAw7q/65rHctWa
eTFLpuI4Uk1U4OetMbfjbqJ4bXhSx9fmblLbhab6O9kV410mds9C4WU8KvWX659tYQnQ3eEdC3Pl
1WvrcpAZF3vRirvwZHXmnefWt9RQ234FvLqw7XMNRQ0JzDbFJ3GWG5XeNqLlEcSQwVW8ZMYag3Up
+YCDQ7izkHfipng5il6qNAhaRnhCDsSEIh7sdDBzqfvx+mQtZcR5mNnZUimpy2uBfnUQI58R72Tz
Rj4EZYJg6tfrkZbS4TzS7EyhEFMo5cCAjGEntJgU4JDwtdcK2j+SnZpb/N5WVtTaFM52jVSlriyK
anhSrGfNuMNyBVcJG2rEfzawafM6OywtY6gr7kDhyZNu1A7lFiE7TRWG6DEqSjvOy5XNcDG/f2fG
vHgetmgFG65Cfo/07XAbcapJ/a1Jfl4f19JZhvAWrSWoJhRo5tCpMdKsKBVcsAwpmBoj+SYr8o3Y
le/CrP5RtLtWfClfNJ8i0ZiJa8ISi+lCrxvUIHJMtKEvZ7V029KtFAFskTmZO+TpBhNaaMAhfimG
vC1GNGR+XB/wWkjlMiRCP+7YJYTsJOl93PibPkW2LURJoKpu1Djf+l72Bxvy1NH/9yhn2whKfmne
ylF0ivTQwZjL25WJgglCJwl26ceHpGujlZCL6cMdaHodoqUx7zTlI1KS5QT7lONtQ+MVnXK70ldK
y4tBjElh2uBI48p1OZW9UOVQCyjMq80zKDu/eVhtZC1+LR5TE2MFwRZ9trrj3A+Ry+QdE3SyEw3Q
gcTvLgY4AkA0+SC7K5vJ8mo4izcbUiRkfpoWxMuD8N4rJu34ozneSZiWyNVWdGU7UW6i+Fu+9mpc
nMvfgedEKAvjJIjkClVS6SZVYZXp5pZ28Ifryb8cBTDYdGSy3mbTadaJWwW9DhqDIqyRHcsYiyx1
fz3I0qk5WRtP3JJJkHuW7siHGUGdECTUpFNUxret6j5fD7E0jgkCRYUP2YU3/na67HfTU58SDqjm
IX1WrQdUwf4gBgIuoMD5xW/al6mWZPiGBlxH66MANwvHGzuk5Hs9ytLxBUL0f6NIl2vI9Fq0MnSP
fb68T5Vx29coWyVHTdBWDpRXctf8onseabbX6n3seklWc1D6XnkjYFRj90CLDnXj99syyMuNp9TG
vSig6Faoif4hlOP7quu+GZ3h474y9vtM8gI7V01MX4agsMWxGe3eFxFcLc0vpu5BWM7gKFeKZ90U
YQAjK4j9vdHXzakGbI10IK+U1qvWVB4W04HL5wRspgM8RxG4uYIUBkXP/0vamfbGbTTR+hcR4L58
JWfTzEiyJEt2/IWwHYf7vvPX34d6cZMZincI+wYJECCIa7q7ulhddeqc8xiGjhHXW9LqwFj7WL3j
ST7sIAORTN3AeQ4a7PqsFHfkseQBTNXiHQDVo6UMjqkmE3IfaSM5fJXjF1mdcKrgfsonXw/fpLBw
Wv2Tkv5oQn8zdtld1T3AmJqYT8Cgd6L86gmyo6XbOn4Q4FmycerdbQ9bqhEqUxILfSnNU3KK65+d
hMzqi35Okpmfwi55ClrwmGN2p/nhRhzG8xD693UCqjctYE5vfQhWs2ZfVJWdGcFGNpTjEMhbtxjE
lWi7eGwXP2wWKBB/D1FmA2SrN0i9hrkdHCvVPdxe/mI0YtAT8OvEZTKfPyuKoeAwSxK3/jm0QkcU
V2LR4g2+MDCt8iIz9KuiGoQAA128gReRs5fll8h7u72MpQ8hupr/LmOWWJfQ73MC3F5ZezCETQ/I
FBa/UrCo8P7Nsd22tlTDBFbJ/POkj6vQ779eVDOaEHwXHA35gyKPTmcwJtgn4EaeqwrCf+nEs7X9
TZH6iT0DvPyF2dleZi4qjmNHCaD0tybccypZIKpnvSP5hl0plqP3kt1IyNHeXu/SA+nS7nTGF2eI
SrsZR9OzXHEfRQAkLExi7kezEB5fI9dZtIUu7zSrMDGqzSI+Cg3uMCDMfW6NY1xHrh1JDB/H7QHZ
IWqLa5ydi5fswtws7IeGFrRqSX3D8r7TAWCe+jVLVj6Vi2kTeG/4yIDIQZ0+i4xWmaha1gPBlt1e
d6TcP47IUY3fXQZLE0gkvHqfJ8IbTJdpGb7+wdn9Z3se/NOxSNq+w3YXf0Jh+lCrlQOgws7NX1bw
J/Wbi4XKs8PzWwGJCQNou8DTgVw+zvYN6MOnNEIzecUpF0+Oydn3wQ56YrO4rUo+4qEdpZVTrhWO
nEMTKvYrZfVFZ7ywMbvnYwMlWNJJ4bkSkaCqTWdIvutluOlgeaYxc/uk1hY0/feLW8Z1GDLYb8Nz
YuRfJAGdV834G2nozW0zy8GLIU94XN7lpWe3WW8Kr/ZLJm9ypURPL37MXe2UJ8c2y+6EaHzI02Nu
OcmPFbPT2X9ID8yJpWni/aPxfL28vhFTIxkxW7jVJgsNJ8lf1eJz3X7u89hW2sxGn6/Zj8UadGnx
E2eSz/MRgF7g/XZe7KvAVz8cIa2HpDwxHNRU+7vOFav97fWtWZktz5UY50TBHCuQTDqCkQ8bNyJ8
3bay+DWlZz9xG9LAmveZ1QIAd9KTdSuhL0+VYM0ZY5EPEMq5PWMRf2QOAhy6ddQS9el+XGxd1PSa
rwx850Ro9ZV/NAiG6s8I8v3B3k01WfA89AUNcxY2Bl01gq4jCMc1yn7l3eCr29v7tnS3Li3MTkf2
QiWS5Yrc1PiZVTR13ceiWE0LlnwAxBpAEWAAMI3O4rwQ9AJKdnwny+rIpGKPqjiafpYUbFRy/8Hp
43spOQhiuUu95yR9SN3f0w37X4bACAx9Akj3INKYfuHFgQ0RCu0l8pPUHOBI7GAzbhp12+jaJg10
1MOi1z/Y1wt7s5ilxshW1gn2hMS8Y7bVUZr8XsiGlSx1CcrPaI+iMsUIJwntj+t1FV4cxEnPMFjT
5pvSuLe6AZGhIyUcRzJaaMN80054LSjpRugh4/3crDFtL3rQxS+Y+WgQinmbDvwCM31rSm03JpZj
hmsMlIseNElZMZKOztD8/Fq5FbSo5jFiusoP39NNx89Ru/yTQ/vPyOzQQiaeU3caeuPpHhTy0dR+
1m66cmTL+/WfkdlXJtKqVOnGKbEK8oPrmZu8lw6raNFFK+8gEijJmDWe3gUX/m62RZiZIglHphdM
1DfQRlVt3NujICS727u2lAsoDKxOFO9AT82ZC+ZSlg9eiClf0rfGV2GI7D47aJ23Vf9o78Bj4G6T
JtGc/DFGHJsCxDi1+kQn9b5NkNEqWSlPLn1KJtDH/zUyc2hFrTUCP+mGJQe6LY0dikHdYOwUNUnh
3VHWAHuL+6dN2kw8tCd07/VRBYZZIuki4tq6IFEqqkMH9Lu/E6So3KSWSnE76JKVN/TSUKDCFOK/
VmchWfWTfKxLGgVjVR7lanR0SdwPErQxWbodW+vOGNqN/F1trV0fWH+D7H4wNO+sh5/GKDwqwtOE
lpjYGm4706LfMr9GZRh4mjSvNNJRLeTRMsn1qJNExr5UPcdc5YNYszJbvBZX1aAVFl8DkQcGPS3r
VR/W6pmLfkS79l2QixG2mZHOS8WE9Co6Z7K5gfHMFaE1sgZnbFccdnk1/9cQwjPXDuRmTBUMghC+
VzWjVj2KRm0jFPUn0fHf9dDdvzbDy0UMq5b15Fa/kT3roKvRJl4lo5zcfZ4OT13u/20bg6LXZtQK
dVvwA0weu/KO1tknRlKtMHCa+n4a9gGvvfKWWdo+KNuYpWYSmDG0WWqQd51fjCJBxe9e/PHX0N43
wVoNcNEG3VqqzgDdaZtdL0rO8siEtJQ0Kw0PfqYemGAMNX/lhJa2DuQWk32kpNNY87UVQTAqr4nC
6BxUgw2f6Daa5N4RcBBSRyhGOwxXtm4pdGmTTtg05WagF3ptUGGOThndOgJZ3wR22gzu394YGI5Z
tKaTW1BEy670J/ES8Aq88hPQHc7Za6Mu8sBm2yXRWVW/5umOT91eeNMQxC7zlfR7cT8vLM08Q+vS
sk+9Mjq7bbebprt8d1eaLYPbRCSr6LyDqKwFwGWbPCyY8WD0dU7/0BadnCljF52bAsAjDa5sn9dK
fDdaEdoiUY9gvChtA3TpVxBQi89fCBv+tTyLV0M26UxDrHceyoHhOckDbzjcN42EeJMDBMa3ZRQ5
yvAHsMyVr9HS9SB1mMpaUKIwEnp9pGnM0Bm6nxFs1dGXPh2GO3WIvgaD7q2EysVFMtGC7jK0gfSO
54ssfDOLA/JIpcu3mavtkP1uIyRnf1SKfmrzt6RDEdr8+/ZXbemeXFidD2fLg2u2iUpimUn3fn1K
cwEc4kvvHRFcXNnKpa/OpalZlE46GRq4kPQyofVegdspyvsq8GiuvN5e0zsCdh6oLy3NArXAmsRo
QrmUmZ0G8bYIAGr0yS9QPJFL0cJod5EY2+pAP8ftvjYJcunHrPs+Zu1Dt3ZVp6v44ceAR2CgGCYH
2sfXHtQYXmL4GdU8vcw36JT0Sb67vd4lH4Ux/l8Ls40NaDFAo4AF2PY2TYTcenm/mrYv+ycTNrRb
yAQ/TCCIrkHGF/RkuL62j5n1zEQmAcgIXXfTja2dKb1s101zEuK1YchFJ70wPbuEZikFqM6Tx5fx
TiJ+e71tJSV0xgix66ukFNOBfDyw/xY6+1aZRqKRaJP1+tYrID1H94JdXUVoUMnivlL3XQ+VmyU+
1qGwkmIuugpjTHSgFNTjPqAg3dCQPW2CyHjfTfcfz1u5GIs38OLPn4WYPEBdICpBFqFjkJflo5Hu
NT/bwou6spBlQ5Mk2aSoSgJz7fPhEFl9PFCERTN528cjwkPSfkx3Amjg276/6BrkR3ClTDxJc9ZT
TQ3J+yYUU52IThUHk77pNqjMbaFom3INIL540y6szRzRV6qInhUbKFj3rkkHHXZn/dvtFS3uHakL
XQf0Hz7IRI6ylVYtrH5nNXxBV11RvoVwH6x4wnTSH3z8XyPKPDFHsFn3c4HHDJ4mQMALB6isM8H9
iybRQVBCO+7Xiv8L5OC4AvIuE5ckU5vzQcDQTf2yU8BlNf3nTvskKOVmIuEFxbpTUNuEjaFHnsnI
t1qmGI5fO0labHNY3o558vuKHvwWKBbAPE+C33OYoiuEUlRX/JYANuR6DO6z90gGdZb5J7XsS1Oz
cJIPXRM1ES+6UPT3lVjalSStZIOLl4A3KWxIPEw/gM5gcvU79OKjs1Ldy765gcDZLvTRiYPQXiV5
WjQGDgscNaMY5ETXd9sym1aoc4yVlf+GPmmtljvBQy0URpIcHYDbt2Hxxr0TYuCTjMHPPuUK3+o6
AsZPtfLJNSKnTI8xAkS3jSzGXWSzgPsCLgO5er2kssurSDOCiOE64ZsWGsMnkWHc/2mE/z9VGpfu
Ne1g0O3MW0DRPPMD5kULLVLy6CyOqR0m9xSRaqAj4M7TZsXU0hFBVwWMWAdJBDnD9Xo6LcmFsCui
syFtxFHZp7G/MePhmFOUQuJld3v3lo7IoCYCawjAIt5b19asIm61tCGW9KJuJxnSqqHltOna82Mx
Abm0M3OFVBw8gc4yLYf4DMWq7cN0Z1RfChA8MHHtJLO0+/xXFa0FrsWD4wVOlwBabaiFrtfXxnGC
0iWxIm2PVQcDVfHFT/6Ox3DzB/vIeCj8W4z9ghm4toNmJ6DYgDcy3Fd5VG6ZgfCtNYWfRde4MDL9
94vqa+tnUSAXuHqU0uwCZxG/SJFegf49dvUa3/pHWWvQDxD4/bukmSO6Sdp1zTDFimGXCqjvaVB2
eo70V17t9Uw+D6P5GIsvejw6Xvfk1yCtquKOGbPRlzeB9y0pn5LmDqSGJfFxf2bkrJkqSH2hPd/e
+6XvIVB/9MUUyDbQ5bjeliCVXL1S2fs0dizhm6wLW63+G4FB5BXueKB4fwJnvTQ42xmzq9RAb0DQ
iqW7qa18M+FZ02GlP7142hfLmrkuLRajD0Ss1M2vFBJ6ITqI1mct3MT5muLXUgyl7c67QGEGn2Lz
9Q4q4OeEfiC8tYb704oObdX/vH1Gi3HmwsLswxO6vVSbBVWALs+2eZmEUGHlTlhrwfa2ocULzwyU
DukWNZb5MJSfVGZQydSOrPCbS30v6o6dC+nM2ot/8XQu7MwuvJgFnacJFHGoKPdth/zDqQ9OkFvs
87JFh9tx4x++/No0qTP0J6vL743Qe4J7/JAOPZ2MamWD137P7BKUBdSxNcLIZ9g9/fDQacZLNkmx
F83eq4O1+YPF4yQxolxGD5m08NphIoDyutBmXDkLbHxxLNvR7tbmdJdqVhPSlaocZRW+UddGUEa0
urEfI5rI3dfCV5+UoNrREdSzDVWsXQiudyWXWCJQU0x4g6mrszg4Za5NjtGk78YY8tkzFacTDm1y
dBEhNWjuFic9yzaqCiETMzGNoxt//b7nksaYtKB4oX94O2SdNSRCnGJb+CSM7Z2VMZUcN04qNitz
2kt35D9LHx4QaLdVQilyetJYHP1U2MFb3VnaJzJ/+/9nTaDvr/eTklFt6DqWrLhmqHp4BHt1LySN
IwbRGs/nkk9ermrmk1YUJYEvwKMUjOi1C99K81Offv+D9bwXUJn1As0ztyFRDUoQUT/X3V5V/ZNX
3UdZ4cRjtZJPLKJ7zQtLs5CslYLgiXLLfR5Mh9KNBfx1a7kbgTkpqdL/9rrhPu7LvZUkn4ZQdhIj
fTLi7NNEIiWN4qFC5TV+jcJ253kSZXtjH3V/+d14GMTKspn6u/OFerTBW/KEEtfSruWLBMuWZqBY
ifrALDx2qRfDJs/PT7vxNdQUyOz35fBTMn3H1JxKiE4I3T5oiXnyvdpm5HMlPi+6uEEnEkz+VP6d
hcMma/IOLnouU+JGeyk09bs2S5Q3ZZSKh1L4AylLMvVJyJ1XlcjI6OScF6kZyhZ9iOQEzkcTcKOK
jb6rU6YPISSVD7d9cDGXZkIKUh4YqGTDmDlhqw90iwVsZe6nVsj3o2FmThbnLxTCj6I5vJpeudXd
dqck1afbtpcShUvTM6+s/brPh0KKzjET8CiCtOCUWnmt6rp4k02DYtf0RmVfrzdTBjxGrkfdXoPO
lZtMj269I7LkIby4QblQfbX4wFwbGV1k/arMJb1N67vRSO/8qDxETVPZwI1WCl1L2waEAXYUpCkp
o8yynyxSqsJIBR7CcvRiUH6VsypcCbVLm3ZpY+aBci2kut9N6/Fghe3v6zHdrOaki5s2pVYmxDnM
ic6MmAV60VpsEZXqfhd733JaDn7Q7EIIW3/f06wLS7PjGSyOQnNNLCn/oH9gi+0/tw0s7teFgZmT
5YXqRj7CJedA3FPOsiOwH6spzNp+zfIJOG1Dl0llvhfCvRJTZCnvhxby03T3B4sB3ABCngF5UCbX
zqx1qDaJOYthbiejdw6serWJsOjEFzZm6RiYomiIfZwYtd62QrUGVdvbq1jcLVTQOXeA/rw9r1fR
VjWTO0kUn4so25ZVva+VpyKqtx5jtLctLZGo8taBrfl98OwDDwtTO16RWg0hpgo6W/ZJ6AQh6jaS
1sLX38hedGo9V4QEphQ2qlt/VQb3vkGn6KS1UbDJRNg4Da2zS1PQf98xr37azDENoe9D9IF4Xbal
0/XHOtbt1an85Q2Y0LlT1Qxa+VlIErw2afoGPASstRsP6EDovXZoZiuenblvtGr1/igYra16uRPo
1BcY1hFt/w/E3PlAUyrXyDQA4qmzDDEwpFY0MqoMRinsamFrRbKjZK+3j3vhrl8ZmX0xh9Qz33sN
50n2MFAQtDAjuzbWqCEX/JeJJkaXmabgs6zOTi72+4AcAQiBEBobFByhOdgIuDKseb9/UyD8oN4x
gTN5h81Oz020qtQFLPE7tgX8SX6T7yTjpEHic3vrpt88azaoFvO0YNchmoHX+PpOojmi1ELNe5qK
MuNXtXo0UrDjo1D9ReUoc9og91Yu59JpXZqchQEr15Nak6hGAP+0c3d4jtVw44XS5vbKlk5rGteE
2GsigpmnUVEpeekoDZxWJ3d2iy7moWgPfvOoafGasulC7GTYi/xwIn7iGTX9lsv0MG3jRmPK9Rz7
emqnmqw5vVWuPV8XNu7Kysz/xDhHppGeOSnNrm96O5pkrPo1lq9FK2yagoIDRCXzWjg6XwXahGF8
RpHWr8dnGtZmXawkmpNbzdxOQ1z3XyOzpcixHyQm6qHnIjO6LcCVF0gAtI0f1qYdqFm8rYXG3IRj
uPLAW14cpeKJJRgFoVmCG/pNA0qRIrUo9cFGLCr0ELtuYzS//z5hff/ZmV3gWLC8QEd+8Zzm4cFK
33yjs62sd4z2cNvLF+4vhkDvTbOWgLdml6krCzjFyjI+o19wcOEp2cjqgxzLh1aQYD2M/Lvb9hY3
kNGCd8lSiMJn9hSrKX2jTOFOS+Qd79aNgNpXbKy4x9IUKRwoKuF0AqXxL9cXikn8UY4rltWB+qez
4NmIg2+NSLz3GR0dGvehM390ofHVq12nHo++DmwEHofoMyy3MAW8munayhfiydVPmq1cs3zNpbwR
T3TaLS+WCMkPPjMttAe3t3jxSP9b+xz2I2WtOQxtFZ9b97V31YNUIQttZE7a75ImW/GfpZc8TDCo
JTK0O6XLs9Dly1XN1ubxORuE+q1J4vCu6CTgTQCuHCFJ0iczN5vnFNqd7RhG4QbJyu9wkoRPRZta
X28vfdG7dIhiJ8Zn2jqza6MjF5CFI94FC9xnQSz4Phgioj/eyrdhCYXEWw1iJF7zKKvIs8M0R7ke
LYE9dse4s6lVNQQeLS1tNX+Co3sHZnXvqs2+hWPaFfdq9E9CjzN6ieKn3l9x9qVFX/yWOQhJGdso
7mUcK6x4dNF19/tsuzo1ueRVl1ZmidiE90eZh3MWoy9CZquqjQqtov211hReuiaXdmYRVlWqpFJM
bq6YK9uEenkSVk6RvNKqW0ldFl2Xxjq14ykCQr96HSTqULc8QWTj2uLJqDZ0/4gNo3aUwju52vjC
i2BsI8kJ25fbXrpUoSG1/s/wLN/MlY5PW9DR6uxdiIeOXbMdFTvrd3r93joDP2S3RbzitIt+cmF1
trN5U8aebzbc1FC3BbCkk4jj6sth0QpUjgY1LfD0ymxTvSoZqnYsSGWgAvIqePq6dbaLRWekZQvQ
QwR6N2eFZrRPKPWI6wdhpK+U+4g3QQX7CYJl8Rpwa2lcmE8jnFoT2kmi/3XtJqC3E6FV0+Rsqs22
lqU78BgHb9zV+gvcCG7Xbr1iqxXfwvoPDgyoI68ehtqB10y7cJEVBmS6nhFUydnNHzqPJhVa9/Ga
kaWtnCxMY7UTdGFmRCulRK8MKzmXhv5304mf0dna9Yn8OQcp1KNvcdv3pw/vVeJGzAQnBNMPnRvY
KWafi6GnJiuEXn+CrI7mniBKO59UtJJOnqLuvapf2cMleyyNeD+Js0GBeL2HZoI0W9/13UlurOxn
agSlQ2D3NqgJhbs21b7T6DEPWcgoyu2FfnQbVgqnME8HxkPhR5+tVCx0ty/FrjvVDeMrieZHz32k
fwnU0TqkUfQoKsXfTS3KZyUN27OPUsSdpaTySpD7cLz8CmIbs6nTdfmA1utSWDlrwe9PSaNQufyW
ppodW8Xeyk8iLfHba/4Qu3lpArHReHTCTogk/fVml60W5V5kcLj9Azzq20jV7oF2HIJUX3GjBUvU
7qkyUhegqvnhmyeMfVKiIXQawHgNXeZYZrSVhchO/DVUxZIpjg9+e9rFbOTsHIexMhsI/IZTDxTe
Ko5I60xEiGn0dnvzps2Z3QwmKECHT7pdE9TrevOMJNOlIWyGkxx+8YqvUKjf/vOXHBJWLyB3E2WF
+CGOWbSDEiUyh1NWBjvBeAul1AGz5IRZejZj2PVTUt/ccEb5K8jb/W3rS6sDyDllZVQleOler04R
mxH9eqs/8QKGZsFLgADGxRrv98JZwXtI0YoCHeOH8/yv7qWgjGoa6pWobfVafCoD8T6rytAuKbfc
XtFCZIE/gloOriEhWTHzC1keIXOoPLZTz9tN3aLb1+Yds3OZnPwIjEA8w+tAoy2pfpt3HG42Crlk
20CywDJPv+ziu+CPRjAMidafcpRhfKme3LH4bbq0yQjz38SPacxyXqwSFSGTYtkfTiJT81WhORiR
5ZXn9OJ5wZ/KE5TPAvy01ysZYPJXoiYYTk38K4pqWyJjtzrH3N4+qoUgOGmJKKb63jmfl1cy2VPL
Br2AU6z/NISdRicnjo+qBaK4XYM+TI48u8ZcrentoRpwAsw7fZoi1G5QB+OJYvg+yb3P7ZgcB+Wf
UJQdWXak8rXR+6fb6/uQc3FWigb0kHYYOI45F23fpULBT+lPtR7arvqUmvGGAsKKwy/tIuGWgdtp
mOwDgZ4FTsbPAmM45YA6ImGbV8qveMgfmtw4dXG6cmYLAWNqhcGC9E6nN6eYy0S1LKNyHE9p0JS/
zCRuWhssmfl8e+uWPBBiG/imiO6c2ixdrfpYz0JVG06BXyH5q1vEDEVTHtuIaJ9JtbyCAF+KGhN1
L/9Q1aasfe3xSq12lmso40lKk4OYnxRf+NmWdmlEu6oYdzCsruQhC/7IV3kqVaHQyCpnYaoKGwuJ
U188jVq99aVxmzLOWChverVP5G2vbuiorJhc2FNMAs2BJFYnRM1M1k1YCfB4IdhV+LvaSrZCD1vX
L6VY2csFh4SeT2JEGKIsPmrTtbiIg8NoUNnRG/HkVhJqXUOofstgvd3lum/uhViNH8XRLVY+ZAsH
OJXugcJOarHU1mdGdS2oUkMeT0H/ZFbNzo1PkaTZlqvxgPNthrVvO+jSIi/tyTN7Q2yWbqaOp1a7
M+Knru62lrzX4/u8jleWthBG6KpP/QIQvwa1nGtTqaYZaTYkwwlczl6oQKkm7bbs3JXxzQX34KFB
pJpgVFibXYG6L+p0UPPhNPRSaAdu+cR4Ydi0pzpf65UtmXoXNoB7wyQtnXlIEkVlkCYp35fciero
VVBRdNMqeWMyVH77nJY279LUzOkzY5CVRsJUrD1LkWQT9d1xJVgt+AL4L9o6Gqc0kVJcH5DGI0es
w3446U1mS+qj+rNp6a/DHrVW4FqIvoRdKtwTKSufspnXwa+HalVEWISt0BZALMrjr9v79bEIwsOK
xInZZz4oE57uejECqmVSr0osxsufsuCT6x0Yds3Fu7L7HytyYBwj8fNtq0unxJAKcWlSXxLnaSg+
CfG3LxPuNWGwEXs9KEoU2J7X/P4nmXFP6uqcF2Q987sUKqHidQarwx08t4CEjveutTaUvLyJGiam
Jx52ZlfW1Lty0AXOCX2vzSD8E7nfu13wmDrNXSs8DGuoi4XgR49g4v+kRDcR0V+fWe1RtjKEeDzR
Md94IuDHxBbgSwjlYzkMR18RtrfPa+ECT+Pxk8gOMzDgSq4NumI2+nGVjycVpVwUPbPXwKcB7zKN
uctH+edtax95bZhDBjFlojZGToDNa3OW7PlG01fjqSjU7qgYKOr1tLkcI+q6Q84ICwz1YWEHaNme
oqBXDmhrp4+6EeulHQxWfYqScU0cZeEq0solQQFGC2HAfEpGlpDakOuaRKjxRfJHWCHbIl+b6ltI
E5j8nli50EsiF59Cz8W3tBZNTxWzjrzEhf7CZdDj2Yx/xkYEOVcsAuyvozulz1au40JAQxF44kei
AMWA3+xVKDTcdd0YWJve226VbtoBIiZidTVumvHHyukurpH+O39zLwk+12t0+4Jjr1hjadSnXBYP
DEEdClf/PDQ/4/hRc18Z/LhHGMYYN0V+KsStzJxxkZDDeE6iPSeiLx4CJbJv/64lH6cmZgBnI9QS
MK5/lj/qI0OBzXhSlGdVvg+70FbHh/D3Gd8Q6YaqiTkyhpVhdJzFdM+Ed0XWuLx696paLwZ92SK+
z8p/NKl+CwPVMa1HVz8K7u8/iTD8ru8KkzPVqJlveai6TvycXOLqR4HwsUe2ZraOrv0qv/ma7UMA
dntHPx4043I0pfiwQDXzAeQ/iNAHQ3Q/njQxfSCs0GRrOMH83Mgg3ru7MJe6TawNK3nvx4/LZBYq
Z5xLZz5r9kXrLMhAjZroocdfBGVfWy9jsBKhPgZgTAB8tOC9mMrfs60sm5gRHx8T0OUMQ7AZOgXS
hDcLtUyxzXbub0Mt8Zmpncb8FzUbdZ6rNUZcCZrKBRVjWT5kKt09EnL/m5QHKx3vjy3bd1PwT1Cl
RArnw6thGNWe6Due8p9pke4Todk0anUu696uC38D6/yu8lJmXPxTXz10dfGUjDA3xE7WeC0t3c5R
Y2nlRJccCYc1uS/goPjr+mpG1EakibLoJCV/Afu3h11D30s+VN65pm62kkJ+jPQ807iiAIEnaMM8
PlF0L91IldiB7ks7/lB+P79nWIKpBRpPTEJ9YOeC5VxPEewUTyB0dzC6cC/85k0wgpVK48eojh0W
AFSPqgOZyfWujSaqOUoRiCfZl+1QanaWFWyYmDgNnr9xrZUzWrp1AGIYTuTJKdMnubZWDlqi1ea0
a2m4ceN8k9Mj6YdVsv0pPF4XdlgV1Cg8acED8aW8ttPnWskXkoefgPvrgd0pDRJ0QwqneLHp/L9T
q3yR+vyxi7y9IkCCscpnOO3brV8w80b8MHX5WBLW6nAn+NV5igCWZx2HaEcSG4v1GyQju8DdwIMc
1U4vriHYFvcaLXD2GaiINH+AuE2ldm3NHoj5g0lDNtPOQr0y4LpoA+pJPokUSOgVXe+zJrRxXrc8
ePXuezo+M0KxWttcutak5KxjGmkDtXZtQpyUm+rc5YOky/eCPz7GbvSL8dQ3RT64bvsZ+jIDwYGV
csXSwni54apcjqk8fW01FOI26sRIPOVR5YTlvSA/Ir+5chsWl3ZhZJZMQG1BA10LxVPfWm+512yz
vt0xXevkpuyYkQxFtLFLsmh/+4u79F0iNaVPCiU248mz3CJARdDPuoKST/lZNz7psMYq6iM7GyK0
PZRfbltb2kkmG6jm0kmg3zS7CHKcD7RSsGbV/ddK8E5CX51RSbn7AzNTOkzbAiDlvPE7FKoOLxJx
TJMp7PgewitfLALMbSsf079pLB0ZADp0tEbmDVirSYsKrK14MoPDAOy/VR4NyuBttFJ2Wdo0+ANg
ReC9aDF3c+1+pat4YVm1RP+wdFQfii7Pt6Xwx++v5tLK7GjKVEmKxu/EU/fUVL+kiZhxL68BwZc+
MARgypmMZ9A7mJZ68VgROJd8GBSRIaGHlD9dbSqn9xyrHbbrBf2Fr/IkGok0CDeXuubsTZj2Mm/P
XmhPI3RtpxredTuEoevl9r59HKemlImMNkxthCVaSrOLy28Xy3Bw21ORnArja5fu3AzKprMp/yVI
b2WxccPj8Ev9BC9kkp4Cprrj4Wy+BMLRP6Bxp0a266g/lGZTxbvbP23hVXz902Zf2DCyUtf0+Wk1
w6LjfeeFtpJtDGubKnc+lGR/ddGTqhz8Vxzqtun3YD/75F3tyixSRxyJ0rWYLrO7QLxT3L2WUq2x
ZemoVYck/KLCOPtVgG9/cHdu4gSfM+FTvmOavxRi23oedQoU3jk6jOpWtn7V8r7Uz+V47/E/Z7a8
81/D59yz07o4VMIxNZmfG203Xbni71PFt5Yx8yHT6NpSaa32VDF6GBxhlTddyZa711rS7YjipGHY
Ie/Nxt+NneMj3nZfJdnOE56DcB+BEgyzO7P/quX+nXrSvK9S8SlNN5qa2nWuMpSwicfI0Ro0y15D
4Z+q8+yAwd5w5dvyXlC/tYzZp1n3e8Mqeq87qeknat09nFeI9uneYZr/H+3WyV79n4ld3hnuZiTC
NKkdPWqZo3MKxSmm5esfAuNBcCLvy2BuoPusW38ThW+Z6BT6qX4Mnvo77yhvVUhqrGbLptkcS3mU
kpdsl30SekceHtUn03pKwtdIeOgh0rS7l/6tkOwgemwf9MjOZLtn8kI+i+6jlWwgHLD8lY1YaKVz
I2jUQ3+MTgezdtcBKB9Moep5cpwg/QBLMiTVVi+L8S4pMohD+1Q+hVmc2J6iP8ZD0n1OqgYyrX5Y
m/V7n7y/PhFZIpmWyGNon0K+f/1DpLgtmrYLutOIuwDucSSt/dxSIiob2RnL+mT+KpD4LOkLZoW0
jS19q4h31vANITU77JRtr9kDb6zaFuBXipH8hSblMJVfYh/lXxEyPsGp941eHsypGMaokpmc6ko/
iGvcSKtrmW2q3GRykVs+gBnhCH+68VU7CFyL7FE5eRECzCbgrm3fH6ADDBDUSny4H6nmZ3eR9Bg+
KoatCodgG7T7LHJcedNmf2c7/0iBwVCessYmjNtrMkULoZH9B01BfkCBkufB9f4Hik+uHCfdyWVY
toBJPJH3tQlmMXOmGp0gPVjtuK2H5K9GOVe5dz/q/lp55X088IMTAHKGZJyclhTs+keYYRmKSRN2
9DCHR0EUPsFqgl6b/ymLtGMKq2gulwDXiDQZVbZB3oiF47rxPpOt58YcX/x2+MkT+94vTSQQ2+q+
LdwDtchnJJjYdyeQlI3HhIewsyCNTsduWys7xTwZzXOXAoUzdMcTVq7Yx6yIjQV7wHCJbNEGnn1z
clFpk9hMuxPa4KBuwk2WtFQIty6FwtvfmPfc9MP2XZia3aG8lNSi9MqOz67+XHopo010STP9idnp
V0ULNnEqgPlDNloZ7tsu/tpG+SZ9rv1fcVXbzOQfWlO0G+V7Vx6VRHVkrd/LyWHlV35MQ9iQqW9G
fkC5f65f7XqtmVX+2J3gXjd2g9Du0lSqNomn65tUQKAlE9wH8IKE5QiKeQF9zlptw41QDZZdxKnk
jJWgcjeaZlfQwtypDOuefS9lRLdP021QmDaBLOH5OOq8Gmp9V8lq/Xx7GR8JoJmngZYL2YkpgjJZ
e+2rgF6ZW7aq7pRBLfV/SDuPHcmRJYt+EQFqsWXoZKSsqszq2hAlqbXm189hDvAmg8EJovr1otGL
Rlq4u9HdxLV7DRlqqQY2MiHTTurYHirtZJqHfviuChvLv4creW9adirBgyoNp5xgo4u+y8UaA/t1
0gS3O2M+jLoxig7C4fJHyQCypq3tnM50X1LrUGfPkqfumyo5AoQqWscf65WgauE4Mck4jg4/78TB
fWmyL5jKsiIRk1G5GcM7SKpWgo7FRaEAPlHXI5U5F2TJa6MT6hjkY8ob7fuHWn4w5HhTtYeYTkpz
lw0rmLyFV5FtpOAzzZhSz56D8kpL6Lu4Z02ScQyz8Eh0cq89eOJD9bN8bWN3760JYkzX6+zThbpp
IggESkWXZLaLjadGUNVKnWPmrp0M3yxX2AfJi+K3pyb51q4V0BYupQtzs4t2kNWhiAYW2KKelqG/
7P0yhDOcHCvOcZ2qTdJ3/1nWHAqYFr2VqcbQUeg5ts1D1WNwreuwaINpMypaIJUY3bh0QKEPUoRU
cQ/gcndxhWMgVpWuYc6XfWJCwYrThAjDiJdmaiYrI2YHWQpheCuPx+arpWU7I3XMCEV1EfRm/g98
CZtOdVc+gHfsztw7puFVMNsTSm8eHMVjXeW1q/EuFv6zGh8q/c2I24OankfxUUPTtPF+lKqthkzC
y6hmogviOU116MrPw/TjrH9Ea++px78niEKgnAEoKkrgMGlEzS5BN8ha6KFiAHzBS979EcZvQ/d6
+6JdOl5QP4wuglu9lrUUhdTwcgkTQ/+9kh/67KAaz7dNLF0wH03MjlZj7JqHJ+oB730yrMjWQ+Ew
xvQj9EMpnqr6+Pfj8tO+Ueed+h8Qcc/hnZWSdEZYJ4BIk45ZieJR6n/4QvvArNfh9toWt48KOVw7
MLkA8rx0Wzl01VqOsKRBZPYQC5ot5elK4DHtz9w9QWXRV0G0Dk+YeUGUjnGgW2nvdHDqdTsadpuk
+Bw1T7eXsmLmHULwoViSiH3aZDpmWvMolJ/a8XFUH4bV3PD2Yt5nbT5YGbyM4eamYDH6V7E/+L5k
R2UPkczKRz1dsdebNpGoABmhLzV7qhMDfhqX5MvprZDO4YOkFyvHMv2Fawv8bUR7wHjNtSAST9DV
Ust7xwTUoL8m3qfiCfoWe7WKtXg/MXXEDDY4drhaZmuBOV4uWkqY9EXJpC3vLCpbpTqFj70ibkzE
bs3hObVOXvzm6z8s37etaO92p6D+GXnpm5d+Cfv2oR6U47CG81j8tD/8sllaUzDQl6l5g8+Ub6os
2Eq8Gw1b/pkGz94kxzms7Pn1KNb0Zf+fwfmLJ7kqmmDoxThhcYqfysEDdPSml3uv/VxKv4r4Wyu1
0NI/16slpkWH+mB5FkLU6NwHbif2jmdm0rYQetBUrqCsxEaLH+EHKwpO9+HzCGQpRnK16xm6OJay
LbXTYd6pa7f+4nP7cR+n1X6wow1ZFHkNLkX4357k9p9EfGwkVF5dW8n1qTaSCY8K8uG375il6xIA
JgyBxLM6bfdLs4lb+iFiYb2TDXBq94cWxbpuePkXRmjmgwZisAxLl0Z61DbTsFJ40uQ7K5c2Rf0s
Iwv83xmZfZN+xuyE5sq9EyuvXmPaon6q05WFLLmc9mEhs68rzFVUhWVsmO4nN/whwOR7exHXdMx8
ThM+AAwTFQESqsut6kzT7GpDglgw+MJYCQVr9642ik2TaFuzYvSn+s0cWzp8youS0rnIBHvZ2IP3
z8rvWLhL6TRPv4JYxwKeePk7StdT69BQObI4QOyv1ZT8u2kG/l0oDzFKTbGmD3bQiRR1pVhMPrl+
rgKGDiWpP0WlYR1boHXxVlALMWLeLjHvNC3tz0glNR5l2nyt97j0e0kjppAYb77CIJihGQt1x8mo
Fci2tEmEn1lRxAd0Z4ZN6mq+Y4yKcLi9S4tGJ3+GWBOQwTxt6uVeDCC96Z2i/SJ3363qVOQqb9uv
XP1029LCZzpBHwn6mYWblPEuj6OFni7uYixFvaJu1cLXj6FcoiBbN9ZK1LGwKGiGII6BVABY7Pzk
PSUXGlWkDwT9nVhE4KnGM7ykrnA/6Mnn28tayAJpAlEpQqMW1M8c1DlYpeqik0BjtRXfCHopdVoP
EyRGyR7EcNyCy14JfReuc1AUsCJPQGl0O+XZRpK9gciURCctLW+fjJG1NeH3PTXM9lVQvK14yKK5
aSOJ5YGtzYMrPzXTrEtF+p3MQivkn0KtHiLR/O0Z5doFuHBwkz4X/XcF1OXVZHtgJtDKdrHkqJkL
QUO58ftxg3zcXlfHz2W9liAunR2DOTDI4JLcrbNLvch9Q69pwTKaM+6D4VhXpbUNQmFnesZdZaRf
C136fdtdlnZzmhdgJ+mEMvk9OzzDE0U3MUUn+qMkyp+kLmDc+omW8Z9/YYcjo6IkAd+c98TroDQg
xW8kJ42+pGq0GZ2uluzq7/XkKaRNk4n4B6MQdCMu1yPJhZZGdcsEbeZ/Nax8343alrn2FSdcwBpP
6D3gbcCMFSLW2VFlVVTpVBslRxby8VnTknqbEJXupV7qd6bVGruhr6vfphUKUBG03qnVzLVx3gXv
nFQGptkqbZpQmD2djRz1XiDIkmPSHqqjdh+b+d70vPvaknd+9Ov2CS6FUxfmZu+opCKaBYOX5Bih
iH6ydsiNYqv2P7hCrTg66DxAOlJxfarvfbjSV57x6a/PMhGsQ3VEh4EG9JyfoB8kt0gZtHcyKbMN
lydvdA+dZdKuvM/zQyyqv2IhXwGhLXyQvNeMZ0y4CjgJZw18EwKGit2XnCT1P0PKn76lrXISxM+Z
Fu8VPV8BxSwdqEbTAsw1BrX5929Kqe9aLQ0z5oS2aUhz183PQRHtk8qD811zV7BpS8sj9gJlN/Es
inN6AjkaZTHTE9nx/M0oUhCi1u8V960HO0d5Dinq3XahxfXBJEc8BtnNVZJfD0OjZ3UrO9nY2BOj
hXXW4uCY0BVN5LVZr4WbDQzJf4zNU3197HqzMCrZaVrQKq1UOGFKPpMEgf9Ut2uU0gthLDPlwLQA
FepM1s8eQV+P5chAAhmUAtNrRM00rCF82t7ewGUrgMPxSh75+a0jRpXbIGwjO1VX01cJ9D96Gqwp
Hl/T3U3NCHhsJgvwSbzT7X7ImwB1jE2tNhwTSmu5Xdbh+JSK5fBEal7tyArIvBNt5+UIEeQuBL9C
Bu9L2MOm6/c8yr5XKHe5OOo2T8sac/E128z7r4ONcOJpYNx9duuZQT+WhdzJju+PjArKEBJah0i3
Th3KmUnsuFryvQkapyqfRfOQFobtja9lcoC8l4G4FaDukkczsYsGIqEkxICzO1EQxDARNC4IWt1N
9d1KGK7ODi4qM3q0Ymrp7Olso4kKf4EMm8Lly+Z7o1ZlsiA5gJCbY4SvbeIIiOVtD1vqn+rU+fhA
3/Ol+ZRYnJZ50jYeLpZAfJWNsnrsXL89aj3bG5ip+DKSxmwz03vLXM5ZA990AP55giL0s67qzakx
u35fDoa0k+qi2Pfy6G3KrlU2Kn/ZDksXlEwKU6RZx/J+6NxsW7lSvDNNkDtoGerHVss1O00LaVt3
yAoqUXLyW8llW8WvVdOr+6hJ/N3tdS9dhSa0Xu9U1Wifzr7fwsiithtV2Snc0D82pug6ap5HP1W/
+qdLqBbqUmlu+7hUVgKjRcOUPSf8Jb2peXbqR5aS1Z4lO6Og70vITVI/3ecVmlVwRSjecJfF0krm
s+RJ9NmAvxG6UNubxUgCM8S9r8aK4xPx2l5w11dADG7v51LWDTH7pA5JbAJ+e2akStW+B36NH6H2
DVAqhAi022nimxnuUMG2M4uM5DUUBTsO/wCJWTG/dPtbXJCwq1BOpPFx+bX0mcvr1rmyIwjmCARB
Ld/cuDDGjQpT3inJ8m7fivq4G02JhpwnFPvCM7K7zFPNrWYVn1IBmjRdqqNdF6TluVrFuC2knzBg
g08A2wvlzPwaCyxB1GUhVBwpN8eXDFDMTlZq7ZAp3Vr9fsnF/s/U1ShGNAyppcSe4ozKTkdsUVdP
luyCmctOvFtneU2ldqmA+WFtRMGXm99Fg17KEWtr1PxuKNr7IRH3nVA8kFfsQ3LsXHYkJd4L+rDx
uwKto++3j39xxe+g5oldDzHCyx8AOKVF3S9QKF2YGRMT1ddcFLeyMX7LdZgVwtE7pMFaE3HpZZpS
boSi6ZIAip9VFHTR7QUvJJcKlLuoNw+u5m3UQX6wxl/1m/dc1FS0+3vPyB3kmbYjP6QwusMA60K5
RmS09IYjrcM7wTPJVNm8nO56FipkI5mrMaEYtM9uJThFoG+CXdw+DI1oy7l4J+aPnn4skxc9dZ88
85voeiu328L7yHPNRBtnwKC/MdsS3/CqWFE7yXGzB076qfXd3TC6wBB/R8xB3D71xQOYSDaZO5oe
5DkiP+27osvdKSEiXNYkKP7S4WDm0VunawAMQUzm26COd7HcEE07huFt08R77svqKUjrnbBaCl7K
mQyIFHToKBgQBQ1+6YjtoPtJJpC1lGLxOspffNW13Tj5ZLXJThvgnu5Nz7a8/lQrb3K6hghY2n2o
MKYqFy0iPOHSehPpemNRKnZaQdgnw51URbsUTVIarJL1srL5C68K1R8CMmS2p27R7AUNOQ4zziPZ
UZWWmv6wYYDU9n89hyUw1MTuEJLV62Ez1P6GEerCfR4YV7r9G5Z+wsTnQ02clihMSJfrtfQmjNTG
wuk9s97C8e5uLCP29retvM8mzFJRoEcECzReQXbMa5Rg5wImRANi/dY9SN4PydA+K5SO9ZJevuLf
ZX3ptO4WPbeTWKS2SzGzGfd5nv/xB+lgcSvEXbAJvF9Z2m76MTlJuX9oC/EUemsdwuuLkMLVRNtL
1gxJyTxrjtUcpuKIJKgum45gfVd4X4J6Vykn0UV3yvh9e2sWzBHCMBbEuCHq5POpSoWut1T2xOa5
105ND6uwS+1Ykt8FLVIW9dTL0rs1VbsF4CE3HH1walhUsqj+XJ67ZPkp148kO7EHDlv/kSCXlFhb
SwvRTr7TYXcaf8bFL5WhhQS16Kheq8T8P79AIyNh+ooe9uzFAxBuCR2jyegadeGmGjPGKt1zI7p/
BvNHIv3xhfCT10FaIVS/3UDm7U03bd8ebm//dY1k2gfmLUEKWlDFzL733o9Tj2K+7OhfEs3Y+cDv
hmTfoHjSWNqxiJ6HtbB54YK7NDm74NMy8xJ0lWUgLQ1Q1Egp9sY4Ki9yHXY7czCSrRqq6a9KbZJ9
GSvxpk4C0xaa/O+nsS5/yBQQfkhaM1RLAi5a2bGEUNj3sV88DdYY79WyFZ9vb/PCBYAtukrMJvD5
c+KXtnSBil6ms+jSV/ehqgJ+UoPX0NqmrbYRqsfAeoa0MkP9PXcBfGdgJuzxtdY3uvuY9Huz/2nQ
YIJMEyTuBNKGru32L1x4CS9/4Ww3PM+P6rKWqexk7i8VcLBX7xULrS0wr25/l8efZEndB+Kba54S
6A6zjSc9BNZoN9LaT1l0SlCrFNIJAsQ5esTPY6tGRl52RKXq7K57RFN97M5lbtqhJp1k81cR5kcp
O/QaCpH1vpQ+D0FxqH2DwG0/AEKKNqa30oJ+xyJf3uEKcRqVKBTcJgmp2REWcl5kQk4OVDVt/Fke
gmqXem2/FYfxnukg4XHUQgRTAW6+hG1lcZ2k4s6rpWcoAWIbRpJ/jKbutparm5si8+NtYJkQolvV
d/4nB7JKEYUo+atUGxHNxjh9ziI5eWjquNn2NI036pgMp7ap1hRSl3YbJL42BVvT+Mws75keYL1t
hfc8tmttijzDcyZZ5cZUM2GTmfqTYnlGameiZNkGRentbc9begGYqZrK0VPxaM6UpsIxKSsj9vVW
3RY0TMBbmnlgMwAhDLpdWska4nsBRQtbGjV/gEM8+pzn7Gs0BMMt/FRxEr1h6qMVy089+OBtE8T+
Ty01hrOitgPkOhUs01omRpt8VM5eJJVHOQ6GbVl61vcur6WNFxTxbyuDHS+NC/8sFK6y8jVM393M
7XiISb2hJ5kGqGbvBAX7OCykVnFEbzwUqgxlXdHI26aPmo0M9OKva0bQ4+DdCEYzHEYcerk1ad9K
YcP8KD2yr7Ia0Av8+xeHbizdPSBb8PDMEUht4JWqF3eq46YV0wnFtjBNW9Gf9cDdeHFzjCO7ervt
YddBLYQcSANNYlmAhedYzSzJWiOvQ9VBQFo7JooY3scNszGKb0obsQnDXd7oa8rzC/0eMEkm3FPT
7DsRxmwndS6xWo0DzSnH7KvuqadC8T+7gXUcm+YRULTn9YdqDO6QP1m5qha+KDI5GqxkUZQE5oWU
3kqtQmtN1bFKmRkhdfR3Yab1O6vt9X0QCWC+WiH4XaZeuXK40x04c9bpkUMIlqYkQd0soncNvTFd
cjonbi3GJRJ89bUcVh7T65gdNQlyhgnjy3cxhzGauUSphmK0E5VCuPOGwLAtoVBW6kFLm0ifg7o5
KHu6g7Prvk+ELAwHTXPEunU6eMgN/3vvnnzP3+UMy+XV+OmvvZTQgD4HcEn4MOdUu1zQVZNniT6B
TtJkL0aHAEj/4CWbNOpXarYLXwQdSHD51MQ1RkSmxX8IfeS+8BqK8jozKPIhQNFVKiQ4YIWDgjax
5X+9vbKlT+E98NHViXMDaOCluUaqClruCKig06SOdzDppcEhyxTflqPntjHPlrplqHpz2+z1CcJT
w46CpWdAGNqWS6tlAVJGG1zDSdxu56VSC4CGQNrSS1vsu62uoGtulf2a+NG1e2JWQ1aNCIYhtznh
UGX5Y0YiZzpyGQ37XAKxFoXe6fbaFqo1l1ZmT9gggBnJ1NR0msL/qngQr0vBC9/D1jWzvVK5QPGK
p+5N8Rha8x0wn5BV/GrDYJf3K9/8tS/xS7heKZ9AfEcB93KbDaEIBbHxTCdnAjMJ7qnP5gPzYowN
+t7KkV4/hpe2pljmg9+6VlW0Ote2k/rh02j25KdM5MWPOcLnK9//gtNOtqgFEpswvDznBmP0Qy20
sjShdGJLhTb4HkRVvxGjPNo2XklrNyvlOy/Re0g5DONeL6Lu7fYpL7mSQkREKQa8NgCdy+X2UcZE
c1eZcGa0YOnqugOGqKorB7i4UphCmdHHXWF6nfkS864qwuuN6Xjhpz7PbT+B5Fp5TIoUbFtyCN3C
Hj3kYNbYeJZOk2oIhC0k4hogj8vlyQa0TbnHDmdFUpzovvbPmifeG34v3it6J658M0vmVI379Z1d
/0otNRIqK22j0Xx/nAThsSu/BT55hLRWXVg6to+GZq+g1SvZUBSD6bRJviGXDM01kPWSBc5qGoKA
8YZe0OXOBWbZJUOsm04SufUGqFG5ySVIhm+73/VrDgaLrh6j9bR9rrg621pv+rKsDAdJuqwXNwNC
mPEar/aakdnbkEcWBGlBbTghLBFVK05szP+1kfmJKE1qunnDSmJvI+cPoGO2wVpnd2ElFE3JKiYi
HRndy8tDsSTSQXmAH2gIvGMXu8zNRJtCLbe3T2XhWSMy55uhRPc+FXRpppS7TguERHR0Jm4sL3vM
GdBXt2Wsvk3jI3rVr0BaFr4bJqTB1wOF5duZq1IO6ZiMXD3gA42Drn02NplS2la4ErQu7R7TKXAr
Ef5c8xClotc3QzKKDvFYezSDeBsxhLP3+78HW6P/xzXwvwhEIsnL/TPQLBFrmf0LtexbqReb1Lee
2rJbuVWX1kOfbuID5Aa5qqwBS9LlzMWMEmW2b9z74adG+/L3rjANCk41EnxBna6JD8+hn0dirlqV
6CRFbQ8lvA3trs1/t+mbWdtrPcHpNr6M7aExn6CGylQ4Jb6+NJYSaIOOwQ28h9q9r4tsW+g6rHB3
a/rZC5cblOkTfSrXDjn65I8fVhXK3iiGRi06gv5Ddf902V+nuCzkw9+fPTuVJEPo3PH3x+HBzL7/
u79PwECbdoo/35/bD79fgZY31guYYhokcLk0mT2MrPJ4++iX3GvCkU3UauTS89Cg0BK/zEMgtFH2
O1aKTU/PXEp/3jayeOQfjMzuZhetEfr8MitpA9Sx20f82NP874r4LYMk47axpWvm44pmd7RceV7U
1qB0gVodFPl72jd2pEdbbQ0wvnSBckVrPNHvDLMz/1IGHbVKjs6B9CVjKP61H19UTOr7ZC0fXnTl
CcMKKx+fzJyMy4Xx1VIqi7u6oucz2vq/YL98Z+DCz+jbMoU/OyJV66RRb3DmNEm+y7X6Ig7FHdIz
sbc2Vbt0PhRspnrZpIIxb9H7gjYaPq0tR1f2iWprBXmVnaGDdNsNlk5nup1pgkIfRuvh8us3AdX4
CZGPozWW3TzUiGpQd5SQwhZF3+7UlaBw6Tui3zkB0cldKJtcmsuDyM8UcmHHcIXHkF4k/88ui/65
vagFfMM70o/XhtSeru7spk5CwBuaEUx91eI+Rb8ngB2auRJzX2t3utXYdeDZUtm81Jl37sV4C4Xs
7Z+wtK/w9FuTqCT9zjl/lcsMRlDCS+0MsJWozWtmPk1C0+IApc82i5//O2sztxz1XEcvOQF6lvh2
qea7yhM7m0qN6e0h5N2BbMhWotWly4raAhLKU4kBANHlSYppFJdSrRGmuAeVmSCzaw9wFk3M0S2Y
479fH0THZIb4A8iNWQCONF7UMjwPT1fOMfaW01BMML1hC70x4CxbC9bQzIvLm6gfaFVT2Ztb1ENP
kfoMR5VBDMoJyodpYSvJkUomQeZaX3yhS8dbD+qFUZ5J9GOOvk/GILO0iMZET1gOBIZvQ93U5udO
kraDKtsq8ovVrg1+1s2Koy4tlCuTvBCxIJY7S3p57hq56kppKhaNcENm3s9OFzb9cCAW3N8+xqWv
f+K4NWDNmIZVZ0+B5LdKM3jY0gt350baa1rkm7pKVlxz2QwiaDRwILmZRzSTHsgQSYwyWNmz0tgV
p9fF+YqRpfuZg5rYt7k7SeMv/Z9qVyEQJUpO5xWbLjp4MLSX5tPYr0DAF940yJJAAk4kntcc8Kme
Q4QyBeqQBI92T3/mKGeVvLt9Mgurmb7hqSRBXYKBhcvVjKo09FnaQ+vXJP3OU9Rqp4yS3Xo9VKi5
sHJdLRwQiQclLICs7wDwS2tZl2mK3xHoqOGn0Lgfq5d8PNxe0LIJmCLwbIgF5s+nSzbTuA3PZwzC
xhY9/T5F6W/jF9XK+awZmj2gvVlFecFiHT3/0wRO7j8P2koEvWiC0vtUmkJPYV6qrmlyysG0lmFM
mbK+43Gx07UNW/Qz5mWgD6BIfTWWlgiBEPidLzmK5Nb3yWCpJ9pkb7dPZdHNpoEYVeEaEMXZZnWg
0rVIyiUnVrt6m7tatBFUzT3WIwOEgQXa8La9pXt1CgWheGHc6Bo1PFZWp2VNKjniWDSnThDGraoV
4YY6jEghR/B3RpBoBykqcPQ2BAwtyfm2Fbo1AMrSyqeqJpTJMLhSX7x0+doKCEiEkHgAGXBPvq8s
97VNt7rQvNxe8vSlzvJGqLUmjA2NRXr6s9Cnp2bcGl0hOWBhbC0/ugMPMgofRp7vVfXLbWMLUc7U
1QXPpUyK93Px3tzrhl6s2N4sYQLHEUyAg/q3scm3pvLamCvXxtIecptzO4HYm9BSsz2sQ27JhKW1
ki0YP/LkW6chFpz+i8/tg5l56BZ3FhN9HU9/Zb61erkR/e+JtbKUpVMinIF4aKIEhY3tcimjZRYt
/Ga8hEqOvks1pjsVtccT4U+zSRHiehxRHNndPq1pfy5cA4QVkQzIO3r/NE1mrlEFochkmGk58jja
suudOq/9Wjf73rJOrZrbwfiri/zX20avLi9KGNOtwhMJ4AbY7eVKxTJQ27KVBUdIskehOEH+9mJp
1Qpd7HVRfTIDkm7qdE/JzDwcjfNEsFRXcOKk2ErWZ/2XWtgF4HzmPbx9ExSnPl0p1C2sjJuMbhcy
iADl57lgGo3AlFXRP0dAJlBQrtsRObgVR1kzMlsX/M6yksDoi+RmZeuUZ3D6fOUJW9o8OrigohmP
ooIyV5xrg9gSU4OVdOkD9VZbe7OMf+J+7/V3dfbHSwaU5/7eLaaaKjA4dPuYbJ3W/aFqU+hqntXJ
6J8nOczAKm3GsjZ9u/IpX90Y5H50OyC+nIoPPKGXVjrPp0xf6/6ZEGsjiJGdIycmoXDX/rnt5Vff
86WheRQtpqYuVLLin9vQJTF5S4KzC7EQMEdxDdFx7RFk6UyFTDBC1nR1wUP3kemllpwD3K4YD3UM
f+pf34H84Y9GZsfTVirJ64gRwXfvRAsLQrVHFPz2ri0uhaHNKapBsmEOh3QHLWzbUE3Oo/ld7atN
Gt+l/srJXLdup6V8MDJbCpytEaUcJTkbHgCJpNu1ibEt8+jrYLb3VphIdueWttyoO38AdaSUDexJ
xRlc0qYvc+D5a6nl0qr1Kf15F7mjtnLplOqIKo8v+cG5t76VorWZvq+Ccdm/39uPVqSZlci3kBIN
gnOpf9Gq3E6kT428psOztpRZVDPp9ebBZMTyXgIx30hDvdUCb+V+eqdfuHy4KB7SK6XJj+NTU7lc
SyUHQVYmYnKuWrQcTf84oPoSqTYdU7OJ7sUm32VojDFqeZayt0D/rcTlvq2SvQSWLIp/c7BHsVJP
cpDbY9ltb+/09SVD6kS7jl9I3ZEx3ctfZ4l+lwPkyM65WgHjQ+Zv30g67M41RLuD0gSH2/auInV6
hB/tzU7WQLVYigw/OxfgD9Sx2rrNf2lhdqxR3EAh2UXZuY+8ja7/DtbixutI5HIJs1etFd3B1zSW
QB+obSYOFewIvyX9ucz0LeWknd6vxMVruzYPfqKIaD+Ps7OSaXBQ37eGuLJrCx/DxbnMLhqry8qs
cdFZaaRDP1pIWN5pUbACJVo0AnWujqIOZYH5GOSgBb4X93l2HqhFb2h4fW1z7hA3LX//vZdNbzPZ
Ex8c3chLr44C1EOMscjOiT9OLOZBoD4wN7GGhlj4eAyeZgUJGWoPMHhcmqlqmLMDYoEzEq1JLj4X
mfhHrU4gO9fa6wsOwJ4x6gH3JlXZ+cBV2jHQ1uppdrbGNHNc3Zf3VlC93t61heOZGjhwTlATnTgT
L5cjgqPO1UTNzqHoVadeKr0f0IyGdk3NY+3yXdq6j7ZmW9ehj0E9DVvB+EUsypOm/dPzkqmQ595e
1EJ8OHWKKD5wx9EAndPj1O0AZ2ar8+2gRxzzjm7GqDnkZblRlHjbiskmK7zH2NfhUXy6bXvhprgw
PdtQMnEEEGULf5/kN/FKeRsTwPnZro5/WWFpI/B3RpN5rX6/eJBILzLwSIhFzfnyIF1FZqK5xf3F
zty6+Zcm9GGyMNq1MvqSV5LRUqZk+ot65Wx9oKtQJGoGHKb21Tsly/rtsK40fh2ecoAwyEw4RzTN
574vm6UWqa6XE3LQhBASpzeaB8oIPwOmpGxLlVfSscXdA82Mq0DKAU/B5e4pWaOmisGpmQHSX9Ew
ZjshLs19JqKxdNtBljYQccypqKxPpMjz2CBqNL1UovxsFe6hkiumqFytoSF/28zSisAw8F0D3ALk
O8skqCYn/IIsP1fm04B4uk9oXyE4e9vKwmLIJiecCaAMsrHpHD9kRXUQm6NS1PlZFQ+yJGLhXwQr
ZMrEUfCsMVg+fz/8GmEfv2yLcxTkT2YWO5k//lZl/7eWKn/9HjI8DQqcUBdSIVpFl4tp4iRKJStI
zmH4XcjekHBWjefb+3V9KpcmZodfJ03XtFmYnGle9G1ggxKW0i+3bVzfQNgAJUyVC47jK86X0Q/c
FkWC5Ix6wcnVncL/UnT3pveC4pmINpL4154GtJPvFCYmKkPs3eW2yRH/UClMznkFmbinO3FwrzIX
e3tV1zvH264xiMsQyLuhSytmmHm6kPbJue/VXT+8tGq6XS0sXG8dRhAARsOWygIP76WRouBSK3Sy
yK4YN1mP5gGqDGP7J/D7DVM82aHK1hi6rh/FS5Oz+7Qe5NpoWlLKUBM2UvdqANXhoLq1WuTi/lmo
IEFJDSZw/j6ALgj0XpSx06m7BOi9xUDpKpBuYTW0H+kiE+zRL9Fm/j3kPA6RbiRnOY83yICRYiRk
p+Kn1aO6vnm4PT9Ymt1vw5iIea1hyWregv7e6tYIH64NAMtQuHAYOkLVc14tk01BonIxuCgGHRF1
3w/BGkbnerMmcP2EAKOyCgJs9uhEqa9IeZVZDkKtu0h4RcmTGb70LpXzlU/0enpvAmSAYGBsHng9
ucylYw+jlJeKUri0a3+l9dYSX6kX70fDtWV0mkf52Ap3TNEJ5vAjJy3O67NXnpQ62CG28Lff8bvW
JdVV6GDgSJwtOg+tZlTaETKUwezOudHCfdtRzy0tcU3U4RpVQRqAIzJJRAVeRw39ctV+GQKAi2qX
onV9yM3ftR/ulDo79oJ81yfxk47ASTFUdhv/CPLxSyaHf538TLCRqZiM7ibznbMXpYOIpSIxEJxc
abeycg68LynySrd3dPojl8UGlsnkIWELbzGtjctV9pmlKF1NKa9Q3b0FlTK3ozdY+8H/hmrGbVvX
twjw6KliPfUpIcOaXZCmVhZK3nrBGUanH7HxLZWeo1R7vW1k4cvjAuEJ4+1iRmhOgYReWx0VWuSd
g75otmNryIy2q2v98IVts4gsAdyAV2LsdrYUOW6KcaAKCuTmnuH7B6V6CNVnKWnv1OHH7QVNt97l
CZEo0klDUg9qXdqVlyckJz4cBa5A1clst4kPA+l4cJVqj+rNJs7/rAowXp8S9pjWnE6JL2xO7NT4
hLKjbwVn1R2Oqj+etVxwLOalby9rvoNTGZRcm3HASeyR/7xcVqD2oxFEDRW7IEFYrRKKrWIm6V7M
BGJaWMU2Ibvxl58UgyRUEYAZgy/g3+8yRx8iziT0YpXELTxX6Z0gfZnaC/Wf2+ua+x8mJl2DiZ+P
dtdVB6hyAyOVoyA6+0bjQW/qffK0ZG3+73rz0FabKCVwdHQ45/2EoDNDKxrq6OwClTHp4bqGvBva
7mcWuEhHrXn73CWmNTHrBHMLoAyDZc3OqlVSUYNC52xU1BtDm0pcYPxze9/m0dO7DbRzJmEhXH3e
vDAaMwhLq4/OKRrjA4T+oGf1/okhWbtvPiel3Zbf/t4ic2q8JYSdJFWzstwIx1+Sm1F8zkvpZ9kE
41OYqd2jycW+LaoyPPmuPhz6oqsOUVGtkaHMP+tpvbwqEHeQ8TOKPvN/mP/FshTD+KxaDEaHtXnM
G+1rbXbbpusPyni3GvQs7TBYJPgq+bph2po9aH1Zq4EMy8vZHOVqy/yasnG7eq+KhWHHQhRutFjJ
dkkpItfCkPnK934VRbBg8mMAilxjlL/mEDqhERqz12IEPhqTYDUoyoOGRhpyl5QojarLD2KdF7tI
zpujlFthb3t9aJ3Svm8UO9XTYQetdvuS1W7sBEmZvcSJGDzddomFj5fBT2OCbL5jT2Z3betpbpgo
UnzuYyPaxYJafos1oVypF1zRc7xvxaTrwmT8/5B2XstxK8GW/SJEwJtXoB2ppkhKotwL4ugcCt57
fP1dpYk76gYxjZBGr4pgdlUlqtLs3BvM1nJ6F7aY3FYqOz37L0X5M34EV1UczU9wYPkPieqVo1e+
atLp9tpW7gyBrQVcRTjDJ7b4iB3Nt9VZ4fhL5Wfdv4bvVek++xi/3Lay4tZXVhYRmt5ZRUbzIj0n
+buA4CgpXcX6BO1JZaSuvMXmYC7exv+zkb/XtPiEDa1FSSXW0nObGaM3qHUAKYIh7/1Ugzq0aYPd
7dWtXIQ09Zkr59OFTWAZXPRBkgBCUdPzVECUxXt/n+kbTdy1Y2JZEHqIgXz+2vVda6RJ1/AFpeei
K0MPzWDngaQovM+V1Hoq1BTFuHor0lw7NNAEXIaE1RSMFzap7ERtkuGPnf807R13dpX537D6Gb/e
3r6VGwh2c+oxZCw6daWFnckOK9mqScObXmKyLAj0D+gWNA+ln1f7aZCMOyqU4fupkH6Aztvq86xa
FyR8ImdmdH3hLFLCrCV8C9m5GpMDZOuTW1bfrAocaL3vUV+Zm/B7nmx4zJqHElxTF3QoYRHQXx/n
oA8VeDmTyoOPRD2NPPjO/fqjvb+9s2uOyQuNRjHBPAxn4v8vAps8MpAUqzGTtvcNLAda8FBu9ZZ/
4cgvI1HxtSEhDZZG5AugJ6+NRH2gD05W5uepfIoiFB4D2YM4M26eNdmVc+iOikPW0VT+XvuIVpaP
hQOpvLOvzcAdYiRhfA2QZWt5+Rg9NsNXJTz5fXhfzlsZ69puXP5Q8Y1d7EZX8vP7uMnPGryCdEXd
WTvMSbax52+PliQDog9LjC3Ab7/wZrmrpmFKANqo/UvyQSMXnpX0BKHo1nPxdjmCWJ5XAdI0ZuqX
n2dbdYC0Sjk/j+jiKpB0SMqPqotdeS48MXluDABK2vBFST7askT+nQCFQ/K1Mw6h9N9tR1t5xgUX
NBLzeC1x0zKJywcmNSbTB5BRH7p8779P0eSb/4uyex7uQ9gOp2xWE0Z839njf6URPVda7U3mzyE6
3P4lby8tfgihL9svQvmlYEI11nEF9Vl+rpKkPiTajMvZVu0padcdZSPW9k1o+vs8b7fC4ZWDx7JI
l4UoNFwH1+6lzWlsqnGcn5NZQuT3WHVenbpNe3d7gWtmYIgAxynmAKh9XZvJJF4Ieazys2ykKUEw
9MJ68VCnoRdtZeZre2kSiBrA80BeK+LqvPhgnIlWgFPywYw1hEAGAK+uP2v+O9hawBlU34wtwfOV
EAgYPg+pYMcDHrtEN852OgENCfNzWt0ZcnWQhleLhcXfkYrQ0F9Ojym8cMHZUE7DxjDoG5gs9/Cl
7WXyznCM34JkyxGb/tcJj41CLTP4llbtzo/cqnjuxn+L/hBsiX1t2l1cGP5cxklcYNexzYM1OLus
eSrCO+XewY8KzZs7OKam7wUk0rc9ae0CQTmTrpFotlAxvD7eWC3mvJ9qPhWpjr0wyWPamJQPlKbY
aoOseRIdNPCBUHWzzQtPCvVpYIAGGb/IgNgPCQLp2DH+D0X+MB8Kp433sWl1UB7l1cbn8kaySxzr
hemlTtWQVXMK9jQ/B6bhaYn+4pjf2+GgIFTa6+2d0pousKcZLq+PzrQj1RjG+0j9Mtbpg2/Wx6l9
omZ7Up/MioTj9gG8KSYuf9vi6C090izm0Dl65161do1yCkKQ0YKk5BBMTw7ayR5KmaPj3TYstvv6
yWZPSNgpYQrIo7G4Q9q6NR0pGbiq8mMXFV4xPc7ZoUjzY+hWsePWc7Nh8a2vCRUKjgIcGnWWZesQ
eu1R7SCAOcfpjLxzHbzzHRnJsLA63V7a2+vx0hB10oVT11qj6kkLMKi33/mJ9SWAEaTWba+W97ct
vc0KhSUBQkSZR7Qmri3BGj+QutK1drrwByl95/VpFm4Eiisucm1l4SJNZ3Zha/ZAUCyHF76FSuDV
qSqPMNqbitkNjXqvdJD5SntohBu3NPSNgsjq0VFqFLypwPZ//cKLV8DQh1kaxY5azgvVsVp5kNWX
21v5NrthkdBxin6CQd4mtvrCxJRoehV3MiZaA+f7osQfnabzovrehgXutq1VB7mwJZZ7YSv028ou
A2y10Bho+0kJvaDa/0XCdr2kRbBpB3adZZNSnM3opx3G1DM+pJQNJHNzSP7tx3xtaXGNT12S5WWq
gtLoimNn5Q+xNdYuYmWuCuKvzw/+pDxOWrCB/N46s8WV3gyQ8KcmC6xn/SH19ZMV9ztjOJHaIN++
gX5cXyPXhoU6FSB6cagXh9YoYwCG0MDY+NOP/jNQdkRHDv9QssiznkZl2PCS9dX9Nrg4vnymLT1V
bKpi/ECJr7Err7nz9Ufzw21vXP++ofv635UtTs/seYZD2FvOcXTuPhuS/Wlq90P8far74zycHGI8
J+nuSCN6JFY2jK9eYRfGF2cIX1yqkCKUZ+CbuRuVTeJKRkIBsAbg5Abm9NVSJmqcoJ2sfZw4MDpp
VfTFN814Z2Zxfm+3EjxXEsySG79MXJ7XLxROLca8BDE/vcXFjWBoWeNEE5dOaB8j/SvKv5o/eubH
ZvBa+ZuK6r1dHv/KJsrUUALrYiTl2smcFMnXxhi5GQ6TbOx952tffVTto6l9kIaXYH4dq417b23/
YW1B8pcqACMHi8u9VJTG7zPuornMn0LHeWiVaX97VWtfDqVs2rSifPRm3HSQ07Ebchv/sk4tn+aQ
vQu7wRvkp8xP3bD9Xukb3ZRVl740ufh2tBnKyDjz2cfuq9yOnlL7RHoKhPIOtNOZDIdks9MdeFSj
D3bzIZz8P+WrgaICWZjfi158VE5QRW2kS6BQ9YPV3ieJEcLr0LiJlb2jXLGbt/gdxKOxdFcVBCcJ
P5xZxjK80WXKi6bPkvX01PW+F2Yn6qobMdTay8XwK/xgAKypBC6itnHOc3vswdaOxn9oavqouaBe
Exhb34HwuuVifi2ENJox2GWGKfdBONNGIrAJ0p2tfnW8VCk8BUFl2NKP6o+++NhC1nvbT1cqCGQh
pK48zfRdGGS6/vrkSS9radaLc/BZku7pxWVu/EmGICPPd9pxUka3+s+PDlV1rCZv1HdNt3EbCqdY
LlsXJVyG+UWZdfHGaN2oDcgtlueU+LtNH6NOdxHV9bLoqGoPZbCloLtmD2pQknhqFRzr4jizoTF6
KdDKsz22L0X9ohfRQ55+zcsQPKdzGpv2+fYWrzkpUT+R1q9C/xIbopRGWThFWJ1VFJPeD+rU3aWD
dZ/Wk3K6bekNWFZ8gOi2iBSDlgkDVdeHqdRzktuQyAI0/1ZIsefbX2P/IfYtFN2lQ1kZ93He8qJt
3KerTnRpd/FsNLo9i4GaCkTXeNCzXZ/ZnuRAbv/CripQNFeo9wRfg/SgfID83ywe66D1ui1XEjfc
wpXo9kJvxzS5I5iLrpffmzFKpwM/I3GGHcPdMbraCtwymtDaKDZio7X7FjYmxCtAf/4akr+2lkx9
NjUj1nSKQcTNVOqjb7NBl9Sa7+QYbsT5QbKZ/E2m/WSkp7ayNn7CynoFPypQIF5rGrWLbzfR0zyz
h6w5d8MH4b5ohUx3ofIYQ+1527NWPhqaVHwzwJsEK5R6vdZID+UZpaPmPNjvW2ncaelDI7dePt/X
46kN725be+vHgkcL5D8YN3qk1KWuzaFlFSZNVobnNPiupv0uOdm250CPnaqWGyHYXJbvfWXDi988
2cKoohKDALQgXV7sZiQluWO0Q3iWEznZz72an6UJsLfV18lDnqmFx5Rd4nVa89gkc7RRB3tzllTe
RMEE+jXBkbgEloSpb87FKIYS0yw+D0wVeome+Xunsur7YAhMN5m6bCPeexMIEQMh8McIBAEf0KrF
BxOPpW6nOXijQpW9yle+jU2/NSqwsjBA2ALBD/ybXrP4/4scQktse7ZL5iA5v4+RVrnm9ETnWKr0
J2VLL3rNcYBOwfmmEHiRtCwuwL6TJ9vIFXYx/lJ3Junfe6s6pu+CZJe+y9r5NJavG74q/uTVpSP2
8MLk4u4L1F5iSlbsYTl+YFqXxkvrRaOxM6eWcUzS6ag9dP74LI/oW1jerL9mSXK8/SvEQb35ETzk
YmoAUavlNGPfxHM5qWxyE05ums1eZD3PcHbctvL2yhNrvTCz8JcpafOcwjVn2RzVooa2uHAdZJ6V
6DnaPSjdLi8+1LMLEdBtw29CsIXdxX1QqNkgwabPJLL6GtoIc426N0RuVm/xaf8/VsgQN1AoOMSN
xQqdWQ7afGaqMLFRBIlKeNGJgSLPmYuPSqxEHsDyb0o5/Vu0UeZphQM8Jsw/wStlPv35minOWBDT
QjH5ZrQvqcMxnyrWDAbj3oj2tt3vnWF2pQ07a3cABIUwY2mWeDwXe9s5KD81hR2ejaRsjl2hfrEG
vdq4aN68HxzgpZHFJRBnhRJrk8Fi6uTVHLzi3xKd30CBDSMqd2bZxd5f7B4lQnI8wWSoLR6srkm0
aFRZlSM/JdM3xyo9y/Ra9eNtM2+7CCzsFxMPQ128xEvgkG0EJuivIToX/S60jpS1vTi+72UkPD7O
lTupnvSkMh1w2+zadpLACswjUw4MqF7fqYEe5bkBn/U5kU/heKCUbP2ofU8u3KH4UwJaep30VX/b
WvjH0IV+EmXYUorSG6C53YRCrXngpYWFcwT+qE7jhAWHMSuJuaq024BxrF2PojcsOCbBGiwnT1IU
HuxJnBKzat5ofjeM0subPy3Y/tqo30YWD4Gs1oYkSywjDF70jnxJrlzmYfa3j359s35bWRx96jtp
PulTdJ4Tw426580K6paBxXn7ulkwoTFDIqAGEKY+N8jE//8tYXHeWt22rIEldBZfiMOEYrTRpBe/
cfkcqgRzXJ68hgRW19+HpChhotocRaVYXqVO+zy2907zvSo3TmP1QxSZM6q7wD2Wc0a9AVtBlYnZ
b1u/QxTms6M9NtoHbnWyG+WhT6bT7b1b9eQLg4uVDfJkxSYp61mxXgJAFFX9MJhbg4FveAvEN09M
KKNBAsYUqt7r/YPDPxvVxozO6XQYnud/s51ZvXP8+7l8NlL9PGmf6a8nj9K/QVhSdd7dXqM4/+Xp
XVpfuHgTpnD70KE7y80/Wm8zzC5DZfFgD6/Z9De3G0UXAm/gQPDTLGw5YREaua8Lbzcdt0iGbMd8
nLmxorVviidc8LWYeIK5KHEaQG0Uo9SiM1JQJ8eJ7ydEgG9v2prLM+LChCAwNVGsuj6yvG06A2GJ
6BzJsqsjMP3VnD5Ds37bykqOBNxEA7SoQ/EE4v7aymBrkdoGPlbQqMxdYpQDYtAe7SN0Xtx56j0t
3CQoFLuz9IdLo4ulIRtmlLqJ0Wz6Tvly8GUXtOoXU3k1g+lAo+7O36KIWU0kRAXBBOED9d0SwpUY
KAEUTRifrXEkzD0iyWZNEayuIc3TZzoHbgyN57BVwXijVyS+PEY8mXmnikE2urgbi6apUEHH9zXu
xUinM9BlqmehfkUNowreT18k5bHyq3tVaCR66o/srq8O9WtsfqJbuuFTa6ctWHkgDWMi8A0QRW2a
JpIrNl4dXiohHaLZtAm9GhpA6LoBlEI9u2Fy7UIVw6d8K+Af36B5yiBOItA88RmZh3sTbTqre4Cr
rAqdQ/CU/bjtzavRG6NLYiZVLHN5fUdK10lFl8bnXoPIMzM9w2x/Bn7vTjoi5Un1JJ5zzUkeAv9b
1GxN+6wmG9Q9FVFFAoO5RJeGTZlIY9DE57odT/LwzGjnvxF6GgUieMNLW3vG7mWLcnt1g9lXKGAo
utJ0uf6CmcjMyz4e4rNhfHZm/4Rwde6cdf0f6a6vN/XY154rgeCGZ4EolSrVtTXY5B3oEPv4XGSp
N4aHCoInrwpPkb037/rPo3YEHll8bqwHlYooDAK3D3jVgS/Mi824qD0kluPPBqKLZ/VBn5CDYVQy
f7CsT4QCpWm41ZY/rd1Ul8tdvM7xaA9KQq/gnDfaaxxbx7zM7lr7yS9Mzzfu/PF9oLlquhWFbOyy
rV4vU+37cu4blhkkkStL3/v+sa42ottVv+F1oUwlSK2WIpayXghZ0yk+J8Ux059ncJxO80EbHozp
ESD0Rvq29mCKaff/tbY4uHmozDy1WZGvZ90+Mayae7DbqmquWRHYZ8E+JvxzcVxNGdJ6QH3zjBic
J6bq/5gwS1zndDWgI0D1WdDcXp+MgciJrkcO15n+2qVPWvkz24qWVp+MSxvLJ0OrIYNtfE7fRoSo
Kz00yQ+Fnx7bYDqV/nwvdc0pGtpndOQebSd83w+IWqXjTpqno6ZU+0CxX+buUdqK89fckuENjeIC
BI1vGNCapJEnKQsS5v3rXa0cM6vw4q0h1Ddijb+2+LeVXy/5xTeu935jQK+TnJX6Lop/KmN4suyT
w/c+Tv3TCO1SaDqe2pdenIMV0oZTqHiZPyE2WrrpnH0aJMvNu/ao+cVhLlvyNv2UVNI+iOt9a2mP
jlw/+FX60Ul8t2+q/e0raiVuY/aE6T7iQpKIJb9JqQy0hrIWmrhyBiwMh4oWeirDpVtsfmshDZPD
9Ph4z2mVLkPdrB31cYS86Sy31amw08emRiJu70D3kLx02q7pEUxJrd3t9a04Af7PJD6zRkysvfnG
prRWzayJzgEV7boPD5oJoqOYN6pYG2aWEfYU6EnTZS0ZS3sf9vFO4ItayNX/fDH0JcjzIL9BKEdc
KBe+xkF2SgzM+dzgP/tOft3MvlfcgbbHbwtinRcWKskpWr0hN07n/B1cxfeZPR7qevo8d/Lh9mJW
bnREC+FkpaZLqLtkxPbrmalZlURfTfdJH+3sSdH26Tjvung/mk167FHfum1yJbPDJKmlmCkk3Frk
QdEA457isH/DuM9BStXJsI87sFlOfqL4s/GIbFlbPIt0T9DZk9To3FrzePQDy9lJmQNCPxtfOwMJ
WdR5t1LnlYhDzCGD1yOAFWTG1+fXlHqpBgWZc1WrH/IhPCiB70mtdBpnZV+VUiTKg9K4Rdyx6jZM
hPLSiJm+JfdTqma1bzQGVaF4+Hc05qOjhrshSQsvoZd/+xDXPjUmhJkax3morixyQJnKo24nZJpG
LB/j4r6dk31WbbQ212JjBjp+W1l8akPVA5Wd2chQ745MSh6Kf8L+aNpnRfueZsfcQjXIDN2gmbzm
T7U8eFIgWRCMK+ii8rQs3BTREMk0Ktpw2vw6B89/jj9a/P1FDG5pftP2A38/iH4a8vfNS0TszSJh
5qsG0AnMnNd3SeXT243lTGhpn5uy+icLGV8dVWeLUH/N5S6NLEK01sjSwiiBz0XKHSXVJNT5np7s
7udtb1v7iOmGwuQDwR1j8AszE1qZedqxljE+m/V0lAPJVQFUMe0nxVsRyy9825udu7C2iAjDxOp8
O6G8FocDfDGKX7S7KQwUZhhbZE47td9nctJ+Khizmq26F8iG4X3X5cZuULJmN+TDi52gLH57E1YP
9PfPWkLk7LkuLKCCVP2iQPIGhiEPSS3XG1bW7i6QMXA0c3Ox2Qu37Lt8bNuu4kRL/WORJgdp9N1I
HVyzg6NZd0tVv2+3GCVXzhfhB6aXiBOhxltOsyttqIgSBDcXyg9tn7xrmvKp6xiHaAWkIQxOt7dy
5fa6srd4FCw7G6uqwh6n7IZ0u63gYar+4j6+srK4I0MGGotQwUrpPOgjGsQ/YVLqzI2cbHUtXFGg
mcTOLfnHdFheE7mieInk3Sk14jvVle0Np3g7G6RAbo0YEMzWMjxxzmLDOljEzUTnIm7iLj7kQXTX
SGHw1LTFfoojxY2SvDgUVvEz6ZPkHJsVlWIt+DLV2nzXjN0WxvAXXmDxifJ74IaESowhgGUBwwyM
SM9Snp/ASd/lZnUvB/+Uif8lipKDE5quWWrHRMvvmLljvMclKXLt9IDC+tFKEkH+/02OzR+3nWrV
ianhoqluiFnMxbWBbGbZypPDY1UW932qnuS5d6vQuFOgcq/j4njbnPn2fudVEtxZwFRE7+E6yFBi
o/VR4yByQ4aeuZlhl2pftX6j1rty6WCFOA1UGaiCpXx31eh63M2UQJHt7lC+MSyPAcutGuNKFHpl
ZXG/A0yxc12FUKV27i178PRGO/rzUyPHrgEPZxttBBbrR/V7VYuj0qwmJsaOKNEY7bvYLF+S9HuZ
PskmFNBhvRGB3lwco7qLQCJTap3EnGpmrKlM3iduBK5c/toVj4kaepsp3i/WgDffBuAXnn6kp6hE
XTtGr9tjUVfYc9og2seZVSGhEhbeVCWSO/V5/KmDOwRNqCTdVzHA9sCuvo5aMyCrHemwezU+nLts
vd5WP6eRimcQQkwxR33m4XSON4/DP0baIGKl5J/DcEp2Vhb77ygX2W4TahAiJZNPpW2Ops9OV/pe
rwTh4zwEyg4R6MQrqxQqy6pneMYZC08fzfGshGBedUjg90owSG6u1yZYU03buMhWPxpQHRQ9gcnA
G3C9N3xMdkeZIGaA81kJztp0SuUe9aa/+TYvzCz82ezb2iwmzASxv6+1l3qwvEB9GuPPt++A1bv/
t52l6IAaaJPmq9ix0BEZIzSfHwpqcreNrH4s1CQMLjYAhsu7Vm+GrmWglzJc/cFJZQQ2OiYVbNd6
NbfglKumLGbmRV4N29HieFJggFKEPMoZzhUNpEHeWG5mIQNX3lfm39xspErkocyMg0q7dgV17jNf
Hyj7dx1Ra5PoFjLP/svtvVs9oAsjC0dApj6rLZkgPx/ft8arUdyXUbhxv6xuGvpMQuLSZqB0sWkB
mTaBAZExA2rhXLtzqriMJLuFfB62dN7W6keITgErRgSFgMBYvDpBCWfMzO3ChH2sw280v7eGSj4G
aLDsgqmLPBrhD7o96bupG0t3tJXyL3xe1BKB9VBMpZ50fW6mHZZ5UtMvqYJ2lyema+U/Km3j3Naa
38w6sZtIUtH4Wza/tQpUbQhh3rkc3qUyM39ku+e2fRq71M3UCiZeZp8K3dPY8CR7jjv7MBitOxpP
Flp0f+5EXLj0ngGmim/jesVdEZv+GPJbFKggd4TFlVek6WPfbDFjrHkrQ/TgiRzmzkkbrw1BXeir
TIFH535WX2c/d/ZaJHW7iO9if3tJK1kGj5MghHDga3sLsy3aMSwtqMb8Innpy+5cTo+5fBfOqtc0
X4vwSZq3RNnWnmF28JeosSAEXeyiMXbJWDcjiU0SHLJT7eQuo4FToHr+FLj+Fohw7aW5NLdw0zBr
C7VWFFKMyLpTnOwTAjFUp5XKreXo7i928/fSlgIAvVqAq+tZml18BvTmhgPsEw5ibVBgPGvhvJO3
GohrTVPAtcQYFIAAKi99Mm+rKJ4jmaxjPBhKgqQ7rbsPtjLubSdz03gXolf9WEVbs4Fr8SiD09AI
0lAQWLtrF80V1exRJSHIrqLgJwWD1hNSSX9xx1xaWSTBMPzMQz+wOjhLTqW2K8P4MLdblHFrLnJp
ZZFUZSkkDx1i6GdLnb6rjaup8z0jGl6kb/VH1j5sOv+MKPCokjUt3roG5wh1mXjXJyY+NVn2A9CS
7EGD+xdFCiYRiK8AuPBaL0kkxsrOel9EPuZst/tsTsJd2lRbw/urXvDbyrKErE6BJWk6WYmkvUJW
5lmGtHHnrmaYtCyA/9Iosd8wiLe5nyhaS2XLqPaOfQzaQ/EiS++rAFqId0772o13038g44zpaxzk
Xjp7WXGnNk+3v+y1tx1idi5Jmg14u3Chi06ANktda1UlKKjkLhqCQ1jcVdH73pwOWriFT1pzRxAe
3JCMDgEBXtxYklXXbVnTCuj97Ng33rcsDbyoNzd2dnVJMEwzcc6EqbLkfKqr1kxRmgbIQ61/ls+W
8TWpqcAY32r/dHv31tweOUmYL2B+FNHr9e5lKH6FiUBc5WP9wayMD2HRngzp9S+sUIcAwgEsiuG1
aytTyF9tQYWfsxb+CBKr4aM1banYr1ZgmG6k6/SLvNhZPF/dkMjNmNLHGOt9RUlDg0rVcD4lpu1l
ueOm08nJjmZ4BPrq5tq9JFuH28tccw9YUGAgBZpjQzx8vcxErmO1n9hMq447QF/OAbmZaccAfO0G
UhBujLi/NSdYrQhFBCaPvvxiV+dO8rPSIXJux8rrW2a4qgEJ2gfZKDdez1VL3MM0GmwkpyzhRRff
2Nw5VlDV4DX6gUpK2oE9lqN6PwKE8f9UbYTqkIykCaMwoMoYB1xe+bZU5o1BrJ4M9KRjRYtPeZFB
ymdGjmtbiX3800O7treI6GbB6d30HU0MCRCZ81PLf+L/m1Dbtx+aMAORG/MD5AZLSrW2roKi18GF
sL5/6LA/5U36XgrSLcj7SkMIsjqqxLxjXCH6co7Iz+3MzgPWo6S5qwahZ2WyaxIIV0FMzAg1khOf
0gYQR/NPV961pbW/vaErgQ+/QLAywf5sam/YdOS80RFaw1vSaN/WJXKohFvxLqgyPsnQ9fXQ65Gr
0au9sdm8X9tmZBnI9MQmvxFpNixWW44tlaRO2hv1yf5WAo6jqgN8dRdO/47TrjJ6jyFrjZ3oEuYq
/Ps4U79s7IEIsq4rTFSBSTTBRYq5w6UerOxkxeDnnEKQt0DidK+BpHpM9qIJaPr3XY9SdXcO541E
d/X0qXRC2ACRL6jMRaaLeDtoSYmvR5cMV67/hfxlH4bjUXXGQxcWD3GbP6XRQVV6jKffjXzaUuF4
+3ixclIkgRWkf71EhNZl71dxKJN8TsN72GIPqtP84EX7AlvyQ9Pr3zZ2Wtxyb3aa8gQ9UIhaNXVx
6XYzDEoOOo/nWi524CvuI2kI3Km0Pxgvduw18pd6vDMYD3QT+cdt26tLFR1QEHt818uxQIsr3fct
hU8t3NkoWMM4gjC4K0WdV221Ed/Gc6Kt8NuWuKIvruDMnLVgsnQGzzv739bR3UiRPtxejtipNzsJ
0lHQJLKZy9LSlNc9aSwnN/NAaq20t8dj0TM9obxG0oMtdW5R/HH4warYPqSymDvBYa9XpZnzJIez
ycNi8H2Y34GvK2q3u72u1WO6MCL+/2Lr4rooZ720CIUzp9jHjhnse0d25yaJ3dJqQ7euNomR1l5M
euLyL8iqCgL82mYdI3onZUZ8HtXPuRy6dvLZGr8X9D//fG0M4lLn0WDdI2K8thMxHlKqNd4/spId
DeL+PPlGj+ZcH3nqkPwHtFTZsLlS4aK8RW2Y+Qrx0rwJB/ywnzIH1OGA1MqXcXoyQzAqUeBpueON
6b1dPWfWxmjS2obqNDjRK8JN8M7rhcL+1vearcZnqB0kyfNjikvSk15sCWmtOculnYWzzIkJ3TNE
ied+rH/IxccmCY/OF4a7DpPkOxuBvvCC5RfHECqtZFHoMe3F6aErrI75kCXnav4+BD4kuaNbSh87
6V5tQ28aX287y9rjeGlusYclbyKN8RwI4GC4xfBsMyayOaW2dotcGllsYOOgJ5PWosXZO4Dxn/wh
3SnjszHuHHufoO8pb2Jg1h7bS5OLjy2X2nGsc0wGxTGvT3HwmalQt6e8I9Vf2uaoGF/jWX++vZmr
Dnlxdot3p2TCbMzaNCFJY+hA+WDxwivK49xtNRfeskYIyWSHLq5gQiTSXxR0ukZN/HYuEkZWjrXJ
cEWbusHgVC6P++MkRcfIMPcjGr11cods40HJ5n3x0WAeYpaLd7LfbQQZa27EZBZ67QIU90ZrYVTS
1pCMOjlP8oOlvxAwbyJ/1jb3VzZPFRvZteWSdXSiozE1kjP5k6v0P8WodtCYrqps7e6au1LFpoZt
oV7KvM71vQKpuSNVs5mci9TVw7ugV961eYBEderW+b02J582KfzFn1x+9WKQWPwT0g6LjKO3tElu
ND0519roxkTomw3OFXyOmN8UbzmJIffl4mKpa8cfoop6vB08muicxtKDQPYOO8Qj5ndK2XqyRlXw
BcjjvhkOnbnRPV5dIg/7L5oGAdS83tUqlMYyC3ghks7OD2EpveSOvwV+X/ND8ov/a2TxBephNAUM
ARHr+/lBqxO3tkZvewxzw8yv1/AifAiaymltjVA+bdS7YHymjnLa9sNVKzTxxUQ9YLRl8FWWzmAr
mcZiZkBcuWJDKJQr/0hOtzXssfbokFgDcGbKV+Avr8+mdDp6DjahSSml3gARcujQhtKNkJTMUY5d
E8huUIYbtFurXzRUAYwQ4o4QNV5bDSKD6rAs3u/6bpIstFOe547jqv5qeYJFg1E4mcGIRf1A47jq
XCwPyM8p1qwTEzVGTGoQaYesmKC62IqHVo/uwuLie5aBOqMGQRBbJdOdVh27CV4bYyP+WT01iwyA
AQFB3b14BIQKkd/2+EdifgVX1xwM/04ZPlclj0/9dPtpW/16RVFXo5pmcy1en1UbpnVGxZWWrDW0
T0GmSo9FVnX721ZWPQL0F0IiuOIb/v7egG+1Cm3KV2rlUdj3AN5DLfVUbEmYa2t3PCO6iNxB+iGG
WK7XI+Pws0pAfrabwf7WSomxm3xYa+nIhve+QBnHc0C+GsznuIpVj2GU0NX1znxX9tKeEpu5k9NM
P1Wj8hJKisV0lJoeUPtI75RJYzTAL+cd2ivozLSjcWCeRHbtiFJLMacf+qweXCvpwp0equVjH/M7
grFT4Hcpo9OYDpFXmAAT5MKc9vSUk2NfZOG7gL/sajEtd4dh2Y0XXHxsyxdIsD+RfDFrRkhxvSEM
Rld2YcxCZzT5OLX6R3Jo8zlNUIqtyiD8Fkr1lrTvukkhKEDeAERz4b9RpiSyFqOUU+4Kp7kfrW9B
/Sppwd1gvNz2qzXvhS/AAdFLxY1BjuvFJQZQ9qZgcXplR7QSk0+1X21s4GoKRNfh1wgCAynLch5V
jlrppAnhH1s9je2XxKmfZLrbznisnFOWD66cVm4Xfbq9tpUaN3fzhd3FmxfxV6XeIXYIC6l0Bzl5
mRGleSwNGMizMcifgzyIYVEcpt1gG9Kdrypf80DRduOUlXd0nP6ccoYfBPMKAHeqbXALXu+21DRK
i/oWPh0DQ63v0gw0eLbvWP3tpa9dF4TbSFDLiFCTMl0bikJ9SpzGSs5wA8mUEZW2da1/wtfbVlYj
J4ESYfJH6IgtqeFSw0rifuiTc2/9W+8phKR6903K2xO6D7D4UN6Z7Aejh/ATpgQrdft8iz1o7aYn
Uaeezx0L2mrxcfZaz9yL6nNbocgZM3xVw4tSVp8nRCwbk2Cx2NjZtfeLV5nEmsF4AuHFdU9pIdKV
DFEnJYIrw5Gj/0Cvvs+SrdR6xY7Ci4z6Am0tNGcXdhq9t3LT6dNzVv4E5sPEQDlsvJIrTkKLCRQ8
BsD7LrkhgyhJbMkUckGpdZj6BwF0beTXbZCPeDIWN6hoAKIBh5AZbdyFN1Id6bWwoaMVxy/WcK8N
kzfT1XdggpXDXW7u0siri/2QIkH7718EvlfGxUZfRKTwgsxxyXd/Tgf/WBv7QVaP9ny4/SWsXNhX
RhanNXbQa5olRozyE9d2Jn2Qxy+QejsbefRau4DmI35OsmGgTLjYyv8h7byW5TaWLv1EiIA3t0Cb
bcm9aUXeICiJhPceT/9/xZmRusGaxohzQleHETs7UVlZVZkr14pDdXByhen5GoCy4cP0HmbgW/tP
XX6MGr/Ofccu3hbODihcFiqXZjeXAt1WutxKaJA7qXPqZ9Bg2aw/afbwzR7jPQI5yZ7GR8g0xRte
DHlfr5jNgkWGhY+Zbt+n3Zm7tlZGp/zOs06dc/7vK8c5y9WeTQ07wKYvaCZhaNUCwdmh/p4iccML
99hVr4k6M5K8s+Oknl0Y26xekUMHEI7gJox4eWM53XM0fLGd8ZC0DcpZ2Wky95h9pAsHbSWwfdFf
2BbN3Iibf12CSkw7mpFL3fTnwQbQV7am5qeAs+5uf065PZ5lqOKCI9+iIL1UyU1vBM8Xafdf79OU
FDnvibPIznWqPHQ7RTmVO/Fmt6nJHOmdU/Eo0z6pdY32AyILyXu9+SM276fhPtJjP89DLpLfG/Ou
aD/f9lGWmi/Nb+5MS5ksax7WsB0gKuGD2kP6Yn1Pz/fdbTuSmzhuCv0bHp9cXDebrkaCPAILADbS
+GKq1qOR9ndtAYv1t0Z7ydPiOPb/WdpBg6TywuRm60XgG+jTAIYEsNQdGPP7bvb0PQu72fFNljAv
DW2ycmQUyqoVLOGStmcULA41Ymu9ix6aYTe+Aq/B7W8pfvj2CLq0twmZNVFCUJkiLpl1Ssx3g/v3
bQPyoPh3sTZBoU6Dp4XCQP3BGuKgrt6b1k4S3osHkV0uTrImBSM1NsRdOUCQlCev5tAdVPWF4U8j
y6GQ+WHEexU/qVs8Qnhx2pAOWJuACBs1C1dNlI06588lHLMg1MLned4bgpauj8EtRExHCnD4tW9W
k1tu2YtW7PzRHu4U6/1vLA/jC2g+wpcEO+n130/ioeKyT7tuYgytsGj80GhXx+p024ys/Axk8F87
mxt+qC6ZYk9UHhQNU+GpyBgPBqv/gwfGeXJ0uk6NGeSt+wXYYe+X3YuVgQ/R56dCjG4C6779g2T5
mKKzKBuIydNt11WBTFKxVn5P6n3s6j97rnjm9GJmO/cSaZhcmNlsryKyp57BKgou5RFMbIBmWpDn
e93yPSubPebM5lLGFc4YkO8dEsV+HZJy9HfHQ6UbDVI/YoU3DcXn62AhQsN1ZS9BMBN6j+niuYFR
QL7aZChUVMPUnluvc+8rvTkoWrvnpeySwNlGVRPYI1TMm0tCGtPBMAq6lHm+HFunv0+sPpi68VTU
H/TuXP33gT9RIfvX3uaY8WbmdRwFew58RaaSBRVlMrv+fDsQxTfbJuBLK5tEUtWdVkKhx2Fmz3xD
73ntvLd23z+MXn2XZv+9KEdnnhkGaGsFuHeTTsDueUvKf0+tuapBVURzYMzaerjtk6ywQV2IeQhY
jj2EpzZm6qqiqaWSVRqrQmX3TqkOrR607nRe7fKw5PmBufoDw2E7aUa2qy/tbrZbDceMAhwAVGzx
xhvPfdGdPAZcKazddlC24S7tbLKm4k1lPwr/9C73U+WbGqlHN9P837ACoargs4coe/ummWpI3mdL
oYvs1ecJ4LJdmPutVmkAXljZhrkHOYO6QhxjaZ9saHl6JAynXD1Wy/fO+HjbI6kteFQhXGPwCID0
dQJRgFaaC8W0J9qCFkzxkLwYWaIeUK9Nz1x7LG7iWXe+bVS2WEyJiqTFCaRtoexRGWoEArLkmvmd
KlOQj8zC/U6iN7naCz5AyPm3UK0Qd1HUpis+m9qb0VLfRL31Zl68neuh1BcgcYLeiOrV9lUWTcY8
1H1Nr18tBLIGhkq4/nf6blIjcM8zeAQdPC5dr5IxmnQs1QlfqF01b9KiROsjCW6vyk+unW3igw+d
wxfqBAhyNrGgLp3ZOUaSP6ktkuf5uE5Bu2pftKVSO38N7ZALQkEp2e7i4xwObgBCuw4qEwSR2ocP
dGHqwHCW8pyakwJE0Pb8iAfQYTRWWEfmkampxVg/3P7VsjOIOWBwYirHIPC060/Tj2kajS3Xvsh+
HIaPjIO/1bvR90bBavR9MtrjbXuypWDImSlKQVdPJr2216hRVQ0aLdAC/cDDiALLowFIwffadE8S
RW6K8WAxzqoCm702tebToIFM53hFs64rnCCGI8nbw1bKMjR88f9YERni4q7eGvRHchMrnV4e3Ayy
7SUPvOHbag/vf+PTsVI2Hw+DW/BUp2swhws2vD75ZkHQHr3uFvCkzjAyQO0OFhN65dfO2PnQLHnP
aWqlHxcoOR1YOm3vdfcmIrt3wSH4j53NhjS9LlP0lWOtGIyjVSeBqTRBo0DGMrtBvKiBBwHTHO98
QOkpzhwLEAomM4SG5rV7SxJZ3TJxyi0wOMf52wlasagO5nG6s8sEDre/9MgJoP3Zo1cVf/iX1MAV
D/gp13O0sa4N15WeolNDxs7TFKWEHwi6/MbRKhRi/o8FsRkuwhDUs9nGHTfZOfzITH+I8s40fLod
gLLDDoQL7WqAnUAMNl501P+XRAExmNXuaa0mfzbfhtHZMUGzogh/25j0k4GjofbBDAYg1muHYpsh
8Gjh/HEjFUXqonypqnxnVOAns8J2XfjTXOlotZKVNkac2W6nvk1p01ivHjqMUEh2ycNpdr8p+rGv
PpnvUzNQ889he0wX3+roPRIu86GG3SXTy9Ntl2XflyFNAhQ6eFQ1NrtvUPp1mXNwb6NaHsviVR+r
w+Jlvlu8TrtqorLsCJ+bAToQwQs6gtfftwohVYGelZC8R0fdb7xnxmp21lC2zcVmE1JJsLdtL+eL
5tXhzDj709AjDpUCdC/yY92qfjZqLW7lB6OgHWwp845hWfAAXxL6bHxHqr7XzvV21msNjdUndSrf
l6zZNGf3v7FYFyY2KSwbYHNTQh7CqhtASPtes55Toz2VCEjPjhH8/xnb7LzCZchLsUBvGPkpm+qn
NvKNNjlF5vwEa8OOMdmV4PLjbVKJMsxal4YCKsJsrZWvBxtyh3wqjk74psvLY67rx9vu/QyEX/Yh
RXlqyT9n6je3kKLyWlAAHf2UjmecXy5FNQSdUnA/UmNd+VzaZZv6uYusmK8OGiC/VOv6Q7VU+p9m
0UMEn0CDWDPQEQ9/MTjfvRRLlqRMUizJqV6ZsavCdvoeeW2R+E4Xqh/i2UlCMeoQvgy55oZs7rFN
npUsn3deqNKNhtY7qGfQ3Pb2GgJkKcsG1KKfIgTleVJF/d2k7ZUSpEZMyLpo7oOu3jJrh9EaqctC
6lDCzNdXAOqNr5rfbi+TdFcBbhbVO+7SP5vEF2dMoeSlbWUASvUpTB4TZ12O1Wz9d4I44HGOihmX
YVCEha73bup6WYJyJ88372OWvnHi1u/jnZNM6smFjU3yU1EZNMuEV0c3FRDrVqXiN4nbHW5/L1k+
Fyx3iIgABPiFX2Felnixc0CUeVIsCKAPXZA75XqvjGv1qEzqk24xKX/bpiwQLm2Kf79YI21Qy7Tr
QUI05XRa1fq5oLbUtfNvucYIN9P+NBK2TWst6bp2moAdxKZxCN300KTmQVfLF29QEdbZIX6UOUXl
BWl50KiwiWyccuYyivKel1VTvYBCp0BhHZW0Ot7+dLLlgmmGNjyIKA7gjZU6MUqrGBU+ncV0IsMy
iBmW3uOoFk91tSdoLHUJxBqtMwFe/uX4XRPeCysAkRABXg0d88nxB/t3PLowsjkGFdsOeZLqnL/V
HKQj0ijJaTWYTgzdgzG83v58co9oX4ExFDMX4m1xEXnVwixCExMSo9oKGP2ctP44/8ZLnim2f4yI
NbwwklZeNsH1AykwdBrpGp6T0TpYarIT3nu+bM6jsViXLmoBWk9WGtQM+7hFd072hjdkWejCmV9Z
Zy0Ekhucca0uGIcOdvydRpLUD8FRw+ZRdbbq9eeyptCqQkeEdArdifdnmmYwn+xd86RWbGajGDAW
iJnNm14rmx4ZL/yw1B9l+xwx6MV9fedKt2dksyR1ksOtmLvA/QX23XoWYh67UxoiRrf3EHDGTOqB
cdJ/1aFHysPtCkBGRfzZGH6UxhlBv2ZPm33Pyub00RY3ieMpJp1pz+WhTTVuNi/juLMf5VYYtgKG
QwVkOwfdjjwm0ELInzqrvNPjh6z3TkZ+9qpvt/e9+PC/frN/7WxiLHITiMLqLH8Sam66F6g1yg4T
tHkOEhTGnzl0Ebvnt2ygU7AacPBo4mxVN5eEvoBkFWHU/KlcX1aBNYQhTenu8z74OcCq+p35vV4/
NJDsNIZ5vO2xtI7AQxs4EwBdQJsiVi+ykJ2pWuelVH1rM4RuW83PZrK8ccbuWIBsWt4OVuQDxeBO
We4kJsmi0jJFmYgjCtjMtoK+xlq8zHOTP6WTdcc73xyaU57dlen5totyOy6NYKg/4KveeNisSp02
Wps/uabycTa7b+Pk3JdL9FBxz93Z2ZJzF5/+tbXJ6XqTWUvlYGtsyINF0o++bqQvbZ69ZjNYoGaP
0EeSd0EIiHlwUXWmIXa9fIVhNF1lsnxq/Hl1Bt9NT7e/nmRLXBnYeJS7eWfMPYf7Cjn8cERC6hwV
9+4LqIuT3XZnc08FXe4RRR7Gj6jcbSl767a3tFwX51Vkf1d064UBzA+3fZKaYH4aICHiPfQrrz/a
3Klho6hs83Iu7kbXOsXzDmZqz4L494tdhXaiFzZQHD659K4pcPZhvRNpkjOEVPivD5uojhPbKED0
5E+2/trQLszbv6nY7xiRLT61U4BtVFEFvP7aDbVVR5NSPnhOdRQDJOh9L96dkJ4VEkDm9Kot6ntL
j+9ur49sx16a3cTcvPT5VAIAe4rDZ7X7rpjUc6B0i/ZKmbLkx7X1X/82p/1MuSe1dfxLBY1qWOoQ
7/ZMM45W8pJbb/NFe7sk3tdyMm0aHmGx8xaQVCeuzG/uAZE2DqZeY74N3675h3Ga/NUflhqRZCR2
wx1r8q9KgYz3m6CC2UR9MnZxXhtYMyHHWjtfNw9K/lBaezBuWWSS0JFuAmzMg2rjVR47nROJvM58
BQkpcz47FF/cci9RSO2IqT4xW4s/2+CsaWJDWZI/9e5HN3IPg3c/1XtjALKNLCToEV9mqoTR5Osd
oC1KGyo9zhiKUh6KhmqVklp7sjWyYwNeWe6byJdQzN9s5qUv9UqDEfSp0+xDOL2G6kujPbTFeND3
sJUyh0gcFNkcFTGWLUFvoUylU/Ra/uTVVXsA3w6/dJUtO3U32doA0EB7GFgRO2wTa8qqW2MSgtJO
k3z2jfDLqieH3GNM/namkH04kPzGz0oOGoebu9Ni5Hbc63hTaA91m94BCLejs6Y6gZftvallX45h
S8APrBP3tG1cG0nWrNZYPHVNdKK9K6oRt72RWuC9zjfTdeYCNt7kusINNCanC6IapV78cq97LMsB
CCP/Y2FzXS/qcbaMrKCv233rsuKhHH6o+cfIyXcyuGz9L+1s1j8dDG9qxekkPBE9nBa+gJ0HocwX
EKSgxNDUJtA2X8vNhmXImJR+0kPjrLTIgnfxae2/htXewKHUEkSfANipeZo/hXcuTvOmqFpn0Mg0
hvqpal487uWJkfhe4eyEs+yzAZIHIv+Ty3zbUY69PkTDc86fnP6hS4x71ibbzZuyKLs0sonjqu2z
Ou3Zm5FtcbV/6Po9djOpGwb8afwP8egte0RqDuE4jFiYYHXqmf/srO+745J7Rjbp34g0xdYLvpWZ
oFQ5/BD7xZumw+0tuWdlcxWZzDHKOgbVn+oyqg756DrB7DYd7BSpt5MzZbmM6SdL6B4KHhjxUy6i
LFdDTynXtHjy2tVGU7Kd/u6i2vXjWFVel7L8NtqDvhNw0sgGvwBjm6A63dYJoZlm9C3PCvI0oslM
67YZFIzleLCn77c/pMwSZHc6UYG60y9KHIkSK01VMjumWYhxlLBJvkLoAn3DzhSyiN7NEx7soxhA
BJEr9Hw2X3Fc5rK2ikI8iObpMftWTY+gQoLBEJqpwW6ZRbabwLrT/4eYDkKkTUaFiWEpDbcpCMPF
X23TH/Za1bJbIp1H8g5NJc66TZ7TOwhboxaPsib0h6w5lvYfyRdol1xUxPZnuKSXYnpmonsFSSab
+PoLFit3grqosBd2L10Rv1aUdCIVjvjUVvw5/zMqf0zJSYOb/r+HyKXhzadsR0YZiw7DXdyekWTz
l2Q8hcVrvodzkW1q6BkEshjqBL7pxkO1XucOGCTQZTxJgmV4GKMft52R2xA9H0ocBnaubRhWGrvA
bAvmIKL1JGQEg9ZwfliLFh1vW5JFvODMIUIopMAjcm0J4s1aK0csuXM/gQnTRm6OFrgPr51VKHSi
/nkI7eZubXrt6zrqe5V5qaeC0YCQ4UK5jZc+UnKXiirL5taBC0dJtQbmHgBKlj4YY/7HyCY2FHci
ZyJZ8pRE0zmK5sM0viau/rI7XyjLwjaqVYyuwO+tbWFDeQbhXmOFzLjGiOu2z50LjbCq+Medg0Vm
h5whyplQ6dlb/I7V213pjiZ5So8OcfkxbH6Y+XjqOziCxp3bmITIW9fh3xKtDAeAxBYAORbJmKCV
IQZ3hydntGGeaKvALdEI6ePjAoYICMN8nrzvWZed4kl/6AfrD0+fgybbIw6ROg47hcuhw6CztdkY
ajhOg57G5dOgPkyxcRpQWnDKx956H07m/e2tIbHFNYS6KizJ9KW2Xd7Emhe3UeGvVWrPftssKqxn
UVGgKQuq0emKChatKt/Zj5rUKhgckTwZTrc2b0arcPrEiNrkCYRbEH6qrFNh+7PnN/pbZtmOnpG8
aOlzroxMkH+dJ5782metGo49szDlno6yZOMYVAZRDoLtgXG6zcaxJ08ZrBHyXN3rT+XJ6mLfVs5J
szdiLLcjirlkIHLr5tQoLStWSx0y8zlMmxPQu85H73M+gpuc7sCKNjv7R3Luwl3BjA+sxLwwt6ei
onTT6vGhn5YB5P+aheVhmC19x4okt11Z2Xw9phMThwk2pI+X9xNionFyKu18J0qlRmCkFv0zQL3b
KttUO11sthPqfG15dvSXomaqf481VLo+F0ZE0F7cLuui5J7vjlS5ACWnH0LjO+IIxn9/klHzEfyu
wNxgNd5EPnx4a605eDLqxkOmHr+vS+C22U4h6+edanPHuzKzSSHJYqHWGEL1HmVxkGkPmf02MZVz
bS3B1Jvv4cSBFvVVKz8u6r3HQL3XzYew6Q6m/gZ2Tr89ejMzwd9QnkcftTXu2MtPStbdV1MKGOet
dQ/Y4TjUyjHsnt09eQ/ZakMFJ2RpgFfDL3G9EEWlR2NvQiGsDGcO9SDLuDP25n9/TBhiNhjiBlBx
vxRG5kKjvi2slEYQ5g/eCrvWS9h/Np0P/z3FksjBgVJVoWEi4u4irrTZgZ17oHpqWSuIBjf6u+0T
/bCGhXK2oEk5uEJK57ZN6Se8sLmJ5TVWprwbcI5kHtjFt1l7SH6Du4YBVig/Beu4Berv2i+rnydd
z5l6pszo98Uzk4SVc45Otz2RZTGQi6RmXsqUMsTd/+LrjQu0g4nDiHpShn7e/Rkb59sGZN1F49LC
5naozGOX66GY3razM9XUkz33/qh+yPXmOBcGDaOH1no1x4PjVH45/vc+CNbdn2MEAMa2lZPIbEc1
zZmYdZqIOYK8rA8xhC478SARfhZ/nDcf2RNomrdJ03ZYNpwRLQODyslKv8KMdmSu764e/Mw3uwTB
KcenplouB2gA3pnTHWVcOxtPIIuRdTosu/Uv2RXg8gdtoscr5rCLIpD0DjwALcioWQtm3QlMJKHW
eef8kLsvZluIIZhd7c0etOK4UOOhZI3RAK3D7LAyS56Ff8QuQo3PxnP556xDZzKeoGw+zc/aO3U5
RZqgYcqRs7odcFLPL37LZm826aKg+sqK2/bBWf+aFAb4q7vK9utsrzslY3IB2QuPC0VzKEe2w0O5
QYnbmhjACNXXMnXB1vV+pj0rzUO4OKcwSlA0OTjehzo5zvXdIgbup3Gn3iDLRZe/YbPSMV0psxDc
cUtUHAS/rWUHuzKsYpNuDzxedyC7qT97QDqu04SXtEszr4xLwL7DbUfXH7ryYSr+VI2ncfxmh3tN
AvH3frHHnZkcKx51W4Iaa61Lr7T4sNQhm4QycY7cJQoTTDbcjhZZsQEqPIQDRH2Du6Bx7VmU1qFC
y5fx8GxEdu5dozmBqOWGSR14I8gukhUvg3c7ZkVC+MVByAl4+/Mq4B55bbYwstRB2kiQ6nqnZs0D
hErD9u+p9bWnLPWevfWjVq4P6c79SEYCAUcZ5A+2uAJQdbu2q6lxbeQTHHme/leK7HNiVEfLQrqw
eizj6NDGJh3Wxe8jWInW1beT7o6L9c5zULq6Fz9iE01zWCZpZzE6ojqfaSMHEwMqAIvv0z2eeNnp
RkUMiJugRoF7c+PtbEOYIJSLw8T6XtXtFMRK6uyEkKQ8RvWESrPGS0twwF0bcdLKTd0oJQk46v1i
ipK2P79Gs8bEz+iH3c7Hk+13CP4dAQwkgLbXN8dNUtE+YytORhKUTfjs5fmPsA33kroskcIsD/kl
NWF2/eZMW+wo8jKV+aXeaO8sbTwUxeMKEUoTaPFjvjxFTekn9hvd+wRfSTudctW+60bEzz5E2l47
T7aQ6K9QleYXkWk3YTtXk9pCesOwq1Fn967Tp8ck6rSde70syxEmyLfBbA8WahOXZbUaSz2bsJOP
4TnOlWOZgAiKuwM66X5fPnTN+Jo69W8kcNBxSKkxBsotbBM/jNYByaJc9xSPbsCkilNnMP2dbycc
2Qe8NCL+/eKep2mVqU0ggZ7W9rVeP5nxHqXYT46abUa7tLBZonDl7WdVfLzYe1vZwyFkyMAqqgeV
gZjSWf0iEu+AAuLpuHibZs8KNxG4wJC+PNdFP4HXNH2eJfBZJQ9W5bxJp2OUryfTOHcQ72jtXa+f
nGQP6y8L8stfvVnybGkVwOtiyeEaro7R7Pph/jXJgz77jd4azxMok2CWAPWzhSUw4GJllUfqZYrh
IO4GCtWJXDv9xkKDK6JWydkCLOt6oVdmP8Ys/EmC6oLJSQIl26mSyxIQnJr/WNgstNJp6zz3fLJK
A10x2YEbP1XIz9z2Q24FamGejuICv/FjiMy8GDp2hTM7h5Gpc/EcnpedbSHL3dBe/2Nl40uRhE3s
WWyLYn3WQ+vgTd8pT4+ILOj6oVSj/84rgtAe2Hua69DvOZtoq6ZlNguPOaekfENpoJiz5wECBJrx
0e98Plq1VMJgw6THcB0GSRtmZRfCDCM4CBbOPG/6uM8oLH7vL3v+wsrGH1xdK0eQbsRDfcyH5dUd
Rb3/Ye32YNGy1CyqFZSOBe2uKfbxRf5y7KztnZCFymEnL+k7NVZg5X+AaqvN7KiNR4ottwNQmhku
LIrQubCYlE6kxAkbqavGQ6jrp8VDdswdo7uqjz+34V7VVhqKiMMhvCq0PX9ZsSormkxwzmRl6/lz
3Fp3s93dl2VW+00eJYeJeDrnc7p3BZbutAvDm0WMoUCYk5Jz3hbTDMOzbn4HLvo78QgpM3yJQq5n
i7VNaMSHawiRSegZZ0AfGa/jzn79jSVjEpmmCdnvF2WaKIw7EK/kDHob/mCk9/Nnb1w5Vaqzl+1R
1Mt6GvAkU/mF39YUYP3rADHLcOx6hTzo1sjXa+sdnAse9/eR9lDuo4cXP6sPhQ9PaX527KOzRwYm
2XygT0A34Snvsp8UChcBGkeGolk56gCpkvO4juo/mriBQguV4zCqdi4pUmNAtgCrUmVD/OfaWWdo
5zxTGFeb1KU8zG0+BlVfGAeXQWzUrVEGu72UUnswNoKtFeu5vfAlmWtN1tQzbTMbwM5H7aFYukBd
y6OexH/dtiXZAICpkNz7KeTu/mynXHzIonH1WmXz0QkDWBflM+UCJj0OZh2mO2+FPVObpNItVRor
jP09aSHvymTwtTn1Wy073vZIhN4mLyOaIm4bTJcLTsjr1VLyZSwGB1B2O40LxTb31MTTl9s2JBmZ
zM9AlOnxHEEH4NpGPEWlU1vApM0GaRbmsh7VKDuu1dHotGOVFF+YDu2VH7eNyr4fHUtI7CGWZ6Zk
s+cWlKIRL3e5rgFVzdqvObVERbm/bUSSiYX0jHiXU9IDdnXtWWG3Ttrzznjqoy7IPP2kRu+shxhO
YOXjuleglBwz4CrEnmJAE3bczWcslsFW1BVjVfmpgKoz+WqkoT+lRQDw4LZf0o8HjhSwmmAo+WWQ
u65blYEv/Eorw49CRT3T1S+Cul2Ww21TUq8uTG3eNMqa8xSoifOENpzaf52md4v7th0cv6n3zi9Z
sAPBFIJk0ClQy75ermGsh7yYcMuL3o02iBSoJW97IysSkeEFyYaLijcz8Ncm0myKnckg1TIy4Ede
w9VwoYO9BFmu+Em3npPib4van6fuoexleRCxaShECI1fdZDoZcWoSTH22i35h3yY0ceqHpLUOya/
0RaiS/uvJfFLLrLgiNTFkNoMu0Z9WwdaYqOMGM564Fq5uhMdskC8NLVJT8bqpnNVMePWxD/q4gfq
J675cHvJ5N+N05mNRd1yS0bR2oWXVw7eqGYaVJAJOtVDWUWnZNhJFrLoY7haUCHBFIuYwfVna41s
SLMS9uIRViz4LpS0ON925ScufpvNIffh1ehR8uH6dG3CqycFrm4xkJL7ndEd9WNVBWBcojtnfT8l
P9byPqWfgiTPhABL/bmHZ2YNmvwrClp++pBG9xDix8DGd36YbBkhzwHFDViQLvVmGZdF6dvO5Xc5
Lgweyvf5/4FtW/Z5qctSCmZ2isS1icqpMWZndDwSSblQwdcA9uyVRGXp/tLExo0w0tFsQybzqS/S
u0h/XtIpsJGSKou3YRo9hEao+hqYjbn50Leu37zPqoO1OOdKyw5G/M5KHtt6r/kn/U2kG1adjhIX
vOslX4x6zFDKAyLrVM+6/T5e/tbS5lEvjTetYd7D37cH4hJe/hJkNAHFXUtgZjcfOldXfWSIn3Ge
6kXTmlPt/D2IKljxaBcfbwe0rG1iCqgYwUwxmmP82rtZKTQ7yhg/DXXi1UzvuC4ESA7cJap7zpbu
0NcUfobneTEDN0ley25+cXv3M5ig0+2fIksTuAuimukKaFU2u9cMs1qfFdLrYLxa8eTr8+exhvPn
3W0zMgJyk/oe1R+erqQ+sZUukqvWmuiqOBSih8Z871nt317UP5o5ag5r8sE1D1l2LCM/CVvnoLX2
3W3rsn3K7ZZLhhhfJ4dcG+8GpdAbKDqeMuMcrk7Q9PFproqdQ1IWQD8Zs7l3WrzS9WsrkbEYFmS7
QC+y0bfTRgHbUIJRBzJXj+ZfcafsVGulbsEIAe8O60eSvzao6VMEBYpJE55Kopj4bryvursTILeN
WNv2kKdkIZnHSugmPqrFw2Tfae5OPU2W4kAK/28/+HTXfij2Oky5ABMo4wPiE/6+vJR0aS4sbKJv
jcOYcgbRZyMmYTDxDQ3S39nwAO/uThDs+bLJpakaoi5DX+JpdZ8rKMyXeCdby14dFx/rJ9rgYiOZ
YwzaM8SVdfCp1VbJqbP88VAuPwz3fTzsWNtZ/W0xdY4Vc050sTTKoYnrE+o1x8begShICwngZwVc
iULCL/QVbVzGdpSyP1WF6vOs+96qo+TrnEePEnm7QOr0BwKAcV68JoNDUzs/o/N4du1i9Ptsr5kv
XcKLX7PZx+6sx/3iEvFOMiINPzvvzNrY65zvGdlEZDVlmjeruFyV2nFpPi6Fcryd9PYsbM6zwbT6
pvCw4JVfi+mxUvcqkvKcfvGhNrEOrCi2pgELivEpHcxjmN4v6QB39ZFaazI9aPF4qIo0cOEdv+3b
/yVifvbmRGNzuwvaBFl0TwhwT3rWq0E5WLYeJEM2JEE9F6V2cNVqscjC2TL5MD5Pr6nmwlHcrM4K
vVNl1HeDrpXJOSwhqT96fUIh2iuNvek42fEKbIACNM8XRn42B72trbptCOxPm4UBQBw/XE7h1BxG
5fvOFxFRub2+XFraHOTqmBhutES0lLs8SG3QNd5zqnyY3/Vg7D6anq/ZbBZ45wzt/W3TUh8hvEbQ
GCQoxZDr9G11Xq6UhqAh1ws/SQ3NH10PAW7jgc8f7dSPZPdC+8KY+PeL9GegtjkOM+CWOFm/LlNk
3DvlLJ6hsRo0IyweC1R/J3dp9+760rwL7y4cuZR7TGtjGLWF1ooLus59+KfHxTeZ3i76UzSd2uht
SnGaGuftzyr19MLg5smdW5qCBjAGl246QwFA+fvNzHRLrPGes6xDvO68GKW53gULQu0YONZ2HdcG
ziIqxeypH6lRPixa98nWgA3ddktaSoDgWHxJwNnwbF+v4ERfaHEqzJSA4BGiifW/quS8KLmvtS8g
Jv2qoWW613uUBSmj0KwbgEwqW5uNGLZ6WGQeQcpURtu/1vWDVkX+MH3a8U68S7bb8NLO5t2Srsiy
tyl2lvJTS3X42Qzq2E9yKKCC5E15UJ0/4Ya3OdduG5b6B4hHPF4snhWbr+qtiZo6K1/Va1/BQHnz
V9ipnWHnpBZb+RfvwEibcIMCctuikhYgCFFY9LSELJQzh8CGiNE7rBESlzulOmmGB04CoBAQKD5t
skrFhFpZGPTvjPcOHATuaaIn7SafZk07ja4e8HryB7qizmAyTBCE2bNVfCuAGd/+rtKnmsO0HPVC
sAmaK/LuRcJJ1cKe0xCXNdj0678j+9TUx3EIyj8S9WvLvIS9zr6HqkphPa3Gw14pVoYehR6P7grU
3EiN/PJ2KZLctWbRN6rNYMj+MpfZNxmjK6e76UeRniYIDqd7bX6Yvb93XJeuNmM4AtJDeXs7bq26
MSJAMf0d3R19gnmuviSIwoESUMy7alBPfXEGOCPglGz0oDdf1b7x16X2BfvKHmWTLAGDURPsnwxP
A9e9XojSM3KrzgVKJCtdP2+R8K6890kPqZqXZdMxzRHHm+jLMEeTfdn5FOL0/CXwL4xvTtesr9tW
qemFwnd1iFvtg2l8GaMnus/3a2q+6YbGj4voWP2I97gcpBubiQQkSYGTM3947Tb3q6jqBzrmUMv0
7nPiog/ydt6blZN9XNFaRpKP8i7PyWsrZZW0NnI6pMd2fIyS8kGvBzxrPjSxzsHTf1tb7Q/FKP66
/V1lEXZpdpMtw26l879iVj/3tAyjujgqYemHTvPcL8POVpadb7TTiGTYuwV649rHxTaUul/5kln9
A0a5Cm5LJ9nJ/7JDm+EGplDFntW3t4TOzONY4apNZERBZXzhqDGr8pClxwWK9qza00CQCccwFA/m
GBiumGTbpElVb6r/1TSvrSZIum9RA2NF0yHU9erdDblyqmOevM0RWnO/W5K7Rud51a9Ht3a/1bG6
85KXfmJ63MDdoeqgrHT9iQdFzU0lZj0Ns/UV7WNmgJVz9pAx0ocHgwFo/oD+IzturkbTktY6GoTs
iYQu9/3QZ76aOSCWxsOYHoG5m3WQlGhv7xyyUvdAuItBY1pjW/4W1F2sIu4hXy1GV5CEWLN9mMKd
MJV6B8IYBWfm17Cy8U7Xej036oGGWJJUj26JinhmwPLvhWp63696f+LlZTwuNf9X5X4xpgayfd7E
72/vTdkQHTVK2geiwE1rTmSmi5Ovb8fUU3hTPY3LS5Qd2mRCT69BluLOcY7VerQU4xkiqmbtDlEZ
f9HNu9B8VqDzrQRDbh/d3f49so9/+XM2kQ7jrtXSCocGy0nvBmD26/yxVPZiS5YIGQkFXApEGDTr
JtGvvVJOU8MpU3TO0fG+LnP7WDnA9mwmNbvojaM3flP9xoC5GET9x+om/ea5nS8Z7JBPtfOj0MfA
BV2wfnJmwy+KNSBDBre/pexQAZtEyQ0qgP8h7bx249aWbv1EBJjDLdlBoSVLXpbTDeFlW8w58+nP
N7Wx9+qmeJpY/mEDvmjAxZlq1qwaNQbXyuIunZrRbgMV7nUneaE7+4AUmF2FXmdvRHGrawZTC5jV
NwjbYs2CqPEDe8IfSPprKEEQBItfq25lOlatkFYGuAoFG+Hv5UYNSLi1fUv9s2jSB6P7TSrpEMy/
r0/Z2lWF2On/jIiPODsNU5VVVSfK1LrVeFP1KsMPpT/N2S4f6g0PsLoHz0wtZi1vkqiT4wIV3kH7
otAEnZndfqz1WytFaEDWb21/3Efxpl9d3RVndhcXJOTqiDoBtzoFjf+rJRFrROOv2ZTuZxk/fn06
Vy+u/+g9WjAuAQC4nM+ahiwrEIowfbvXw2d59GTzKc8Odv8hD37YsMfb84NlhagBPwTy14BUX0Gc
P6ZbD/vV3cOzEJzl24csTrxROuqgi+p5GcWeor6oZuKW8/H6cMUWXMaPHAEa2XjTGDyvL0frJKCS
gp7dowTBjr4Hcpnmxq5ZXb0zE4vVm+Z+MqWeXRM04WNtGjurbg6hpf8SgsbXR7M6ZWemFjeUXxX6
0IvRRM2rXIJADH+XW50L6zZo9YfHjM7GZXexUQLXlgX+qZZzz5Z+13bhcqf/yUD+MbJY+9Rps7Lj
vJ3s+Vlwncv9Qz9ttUeseg7zHyML5z5k06RHaJScKLMiknYspU8K9esZnaUi+PYnA4Ifi0cbGZYl
gF+V+wn0ApugVgCN1S+lpbt1srHTVpfGhgtF0KGAUBOb/cwV9lE29KEIUOC+H1y6lPobeyz8A8JL
zv/RlPiUM1NDkSqKXzB3fv4577LdUD1PYOavT5r43neHk+o6GBoTINeyJWiqo7zztQGISW29DLP9
W9rsl11NZzii0vvGt0ojx+VAMis09axBvCKzAnoiw/5R0bP7HNGKoO0OUdY+tRxTugMfpJI0db83
0QcHThHuEi04Daa/kclZXcOz71msIUjo3g9NUBuNKK8Mz/BDlcnn6/O64pGop2u819FPI9m3cHp1
3jPOjn2Sd93NKNvxEabHYhem1uQO8haV41pn14W5hQMsVafog5FlzMrhkNe4i+FvZZZfbHn4IgQf
wvQ2sW6lBtmVLNvDbrmLlA1/IkwsdhIdB7Sw0JZkgohZrLI0+rqZTwjbFzHqnDC+G1Ln1fK8R5zx
KR6fw/Hf3ysXBhfLmJihPEFWBaINvm4AGta01/3c3rCy4sEurCxOYYPQip7rDGsqXmHnLw8KoqSU
GMot2OZatuvCkthSZ+edOKOLW4pjcEp8DM3nMhp2nfYw3yTGE5x5O71AVOehBX/b9RtO4P9jGvyS
eLlCxLxYO0i4bDlpoNmNzL8SbuegpNuGd+UxUaK9DbEB5OcP9vRxNNXHrNqC+66cRwZu0msGBNJ5
19SWjzGw4gRy/bnPdkl7l4B0k9KP1w/kSmBJAR9gOBBfiKW0xb1tlylgapuqWfQKH0r97Ov3qYHm
9XxSifYy8/d1c2840XfH4R97+iLGgxc5qOWeptkwOwz5bXhKbsLnLt11wwe5Tlzk4C3y1OqniYZB
hd4jcPfNL8X44KdebuyCwS3HvfJBOipbfW4rHh+YAQdVlOREIuFym43AW9Gkm3hv6a9kywt7Y+Sr
B4Y+DSoNKjoq7+Rz4461DkUaaFTuw+FzBAl1uAuMV6DKG7j0tdZzxkLoCnyHtipnsW9LNSBhEPF2
VBQwaF+GbKfon9V2dqcaIrnsE9wtu1S3TnYReL15yMcPoXGo6m4nEW2b5vcthZr1DzLokxb8TVRc
Fh8U8aHh6PBB0AuhMmqWu+SR1tNDoH7v8o9pel9ZDiXCHbSKkf6i7sru+6zfhDCcO9kf6H5RO0CH
g5Vw6OQUC3XmTyw5TOYpoj9nBBdrGN+crYTf6pE6M7C4dOZaU3JnZCf5zefOno5DNd5q9p1R/ax1
+9uofU7piLh+rFZdxZnJxSlWYvZB2WMyT1/06C6Ie+pL2u66kbUyHUcDsSuLsgNFfvEVZzOHiyqU
OANonpdoo6QkTveJ41gHVUZCR3ba9gAuaHYDeaQWqkv+sVeifuPeWZ1ceBGhqqLGD5/N5Tdk5lAN
5FPxV+UP7Qu7aM8zMZdBCGmzZ1vP14e8enlzjii1oCj7jneslzU/yFCfOdHC/CExuh2SO24z3Bh9
fpc8jXLbbSzkqhc6M7g4KL5chLU2kh3p24dAaAsoW9t/dQJFQp8uGTJ4y0RpEpWKkdgoBQoS2Dj9
kXWe0nj532ay9/PSQwRsY0jrBg1Q6KSWwFAuPH5cxrxLRCuvZaAkW+qneJz3epzug0zyYmOny/tQ
38IErGVMUZpXycnS8kkn0OKUV20cdnEQoh8kqMOrTIk8ayzNXaem/jHrIP5qZ22Ga9s61oYT36jW
VH+cnCDa2K+rhwaQOvyxYHW5XxbhiyWnDVUo5ptb1TwqhbxXtNfeGA5Z/Vx33xX/FKYbQfbaJoKj
X7zESC1A+X15RgbfafURAtETNN9uWL2q5rfrx2KtAgpFw38twO5yaaGd5K62G1oZyt6N9fyHOuzH
e7nrv+VFfzu2H1QKN+PnIH8JaHWYZUDg5sbJXI3NaBklKw4CnOzJ4hP0qsEXCV1fsy1/J31eutak
HGiF8aR2/JBaKcKbOyOk1ze4aQL1Ts3Vm41ZEL5mGcuAXaU7HdU18uGLPTbF6VgGDSlTSQk/56gP
Am7Z+7PkZaZ6o9ayJ0MmYeTQnMKAM0KCcN3+2sE6N79YZnRPmAAbXwEXCxw2Je2flav+UqCroD4g
1zvNijeugLV75tyk+KSzG0CJY6MaS+F9ux95ZO1EwSzYBEyuDoyTC4YL5SpAupdWorwt5EnxQQ/N
qdvK9LGG+3r4qgXf5eKUGdWBUtLG23f1mGo0mIp+BVj4l6jGJHESI2xkjqnVcJd8bUeHEt3XKPMh
/Z09nhj+MD9n/eBdX8S1syraqQQSmt60pV0r7NVqsmj7CBJTsD1G+tYzYu3JDReY4LIi+pKXWbN+
UCbEcPEGpfOgSbGbRZ+7sXI368Vity9Pw7md5c0cqm0oBSRNc33cpa0feVqqEWGp3byfcMUEnslW
9W3tfj63qV7ulHame8suyW3NycGuPo+/7OJ7hzb64KZ98wcrxT2CegL9TjznFw4Hsl9NHmKKTV3x
KvmVa241XawdLgJk/qDqQZviYjDOONaSNZPenP+KmwcJYe6obTZ8xpqGOKA8EBwgFxSUmxZOI5ZR
unNSHpVt1Ko3kW9Puykq2l3u9BKCmJpyA4IOUoE8cjytT7udNbSQ5BqV4ap2XX5Pe0RzHHtXBL7v
0QAmrtWp3o9FbXs+gpqekwZb4qRrE8PlSfDAV1OpX0xM0mlhHMmIjNFS68EIaNuu2W+B0NYOIrcJ
B4Q+c9raFts36nxATmGUnlLSpEr/mhdb7d5rm5W3GMecnh32z+K6GJum1EMZPQke2J5EBJk1gdeY
D/hSgVraJM1dnbYze4ul1nNeITbvaECYz3WmH/pi8DYTemuDIn6DXpKsPBQxi1MRGr2Rq1aDpoRq
ulPCeVcoA8vj3pHrQ1fEN3pT3Px7l3lucrFSRi81BVqDsL8HP0ju7WToja9bWA0uzk0sdpwj04VS
+0NKa0pvHc16AEksh8O9U1XBMSc+h0+5nY+lTAedFJU8oTW2SxamyjNSdfJWh/Ta3jz/nMWrIJ1T
qbMMRhwSswuU2/AHVVlRgoKEwKFz8h1ZHSSkfpr1yNAY/b2qPisdrGzSy/VZXbuIICIAOUfRFBUS
Mcqz4CEJjbr2FTGpheP1+eDG4DQUB63rjct8LX4AawPbKY3ePC0Wq9fVWjn1uY6eBpIj8zgfdfl7
bHwPc+POD4tdPVn7MNl6V63uGRwr/fDctPCZLIYHRFiS4FlF+QJ2EXkwnot88KJUR9Hs09DPe236
klmJZyFRUITDznfAzV2f4LUb2AHM6pAzhG5xyUeA4+59ZfbFuKEyEolveh7z2GtH+26y8r20qRa3
cvpNeNqEWpONNLC9cDGzPhSFOqIKXEuiufLeKne9/mGaE8+EMGjrglwZH2wZNAAC2YWsbdnB7+cd
Hfsp6xqqJzX5ko8/6x9l8ThvFSnW7FgCeaGQrDKBKiw2ap5YFLRMlDLye90/JabxYWqaF6OD+01V
flxftLWXKlcx2CGh9feexitxItvqhbXGylR37pVyVzbITSV17FCocz6lTtbfDanVegUoXPSq9eGY
AHY8Xv+QleMJzwowXiBUIjBYjLoqlVpWOhQNpLry+vLn3O1s4rduqydu5XSC1ifJKjifSK0v3hAt
wkb5OJbZqdbJHw2t29i31a3meMoMOfXvPPmDABiIKCKlODhRg1m4gzKOsjES4hOxSRAq/yWV0U5x
ROfDFt/X2nGwSdQLZTYLF7eYQtRPBivvjfRU+HtJjg9JrOauYYaHoXCQUKwysmTq1v4Rzn8Rd7/x
WpFcAIkCCPtyt6q5FAa2j9KApQzxIzJ63xSf5k3f8UPHHdIC+v8yyQ4+mOHHLpjLo2qP+cuY5CGU
08O8LzWFV9z1vbQSetATIfhfwI8KranLb9IHVNtsHwWTPOizw5ylnReFnFOrV7fq9WuHlYDqzSdQ
q13CKOoEhSnoAFDnmX+b9XTXQ2C/41Vw7KWtyvMaQAXXKhSHDIAhjr4YVqlokdJHOXIpdT089qHl
730A4mB/wmBvqEp0U+SFvY8o+XmTMlDUxXnux0EQQQ11s1cGRFzCVB7uxzkfD3KzSfi+OhugBOn8
dAQBifj97I5ttTxDpr3OKK8UxTEpSu1o5KFzSAoz3c+GHj3pvp/fXl/tNc8B0EoAZgAnvns7NxDr
zy1oKGB43WNgaU/T9LU25cKV/S1C+5VIyOSKgzUPQLKgn7gcn5JGSE3kbPayvjPM57TYOsIrY0G6
DqTlmwwlMcSlgVwL7HYOWOLS+NhHHyVoRxTFq/Sb61O2sk4W2StTh+KQqtsS6tRGdGwmysQ6hVwz
9mNqz64xSu6ktrfV+PO6sZVJg2GPYIeyE4wE8mLbKnnmBGaocBrzD3H7kOVbAqtrBpAz4IXG/Yen
XUza2ORJqsSMpilKe59oiuS2TWsdrw9jxalYGiSBb5I7UM0v9vbEyk/wqWWnrklcbZw9ZXwhebTh
ulbHQjmUGhHkM5QDLzcA/WK0teU0aDs65aeacuGe1LC6YWVtm6FgTq6JEhRtgItLsMnGrqAGVdCa
5/9w/Cc/tA5DYt8E6R8IMlLaJfNDgAYl67ILCJ7SSKtmJE2ksrLua71pXCvUs5tID7T99QVaGRRl
NUwIYCfJtMUzpartMcwlB80bKd3RwAqNiQbpHVQm1+2shdpUMEDiknUVRMWL/WZkeWlBUpCdRI7k
o6R/7sy/6/mUG7I7SPe2N0Of2z5J7W7DrnjMLq5aeo+E0LnA1xO8XO6NcPTFBaYhD1O0N1OY7PX+
o5MP94NCb+UYPBRGzYP+3jKlDctrMysEtKjTI+gDMcel4aBzfNLtbErxtmh1iIqKbyMEU+rL9RGu
HDEiP1h0AQAjUL50S0ED7q7sovyUqq/V8EDLmBL++5ZCTFBRc+CSNd6panYzsYpsZflplL7n1veQ
ov9mp9jKGQaSLyikYYl9X3MJs9EOY7N4G4ZBLaLZYutYXY8zAwtXVJTyWEPnkJ9q5wH43ox+RVU/
bKZU18zw4EEZFhUzE1DC5bJDqNTXphLnJ6W/L220fZO/++BrVHy9vuqrZkgUkWIjLwVm4NKMNKly
XXVdjha3dsz2TcBo1NZztvqW1toH6Cb6n6G3JPxZdDJZSVJLRc/ad46r2e0eg6iLR89c5U1/L6LR
aKjc1PgUp7voMAfmyW6cuxlCs/637Hz618OmrPsWtFDP5nq8HLYxK+XUhiTG8/y73n/zzY+S+RRt
aWStHKkLK4s3QVB2Q6Hk1KlSZ7hz9kaC1kC5RR61Vr6gKQ9AKZeJUBJduF7w9mpk6SSnqTIWk+UO
R+aykmVBL2wYxzkyXVXLT9cncHVo5GQNsqVUx5ddKXFWKlUMs+4pko9hWbmx9KS0G75+ZW9CjQkp
Ozc5LItL3jmqMZaVd4AkdX3a9UPgTUVxSMC5+0m44WTFNl949wtTi9Pm1KACKxtTk/xgxv19lLbc
/7c80D0p/x02+U2wRekvttg1k2L0ZwfC13K5GVsgl/b4AoFacW9ZptsY806hY/L6Ym2NbrHbw3qW
VcnCVGns/c9TVTzF5n3efa/Npyr55jvlxmyu5TUgnwPeSqDrOKBGLsfGofDrSQGHODfPsay6tUSf
KEpbs67tpjB0dUGw76lWQEmqsjdIhde25rnxxXng5ZApaslaqogJqoqraM9m9+v6jOori3duY7Ff
eEEE05BjQ+mLHYR7u8CsNoaxboLbmNhaA5y3CDhi2J7LQec1L1jFHpvAb/a+Ilm31weytjUElgZB
GEjF6L+/XCmSbVpedwZcakKQxBm8ILShXCJLon5t2tuk+5hPWw+5LZvi97OdL8lTXTcVNgvKBBDl
U8x36/jQTN0N3bud/NvZapteO2vArXk1wrPFw2txANSIiFLSHQAD6jeleEC74AYWL2KPNH76g/k8
s7QYG5FHz5bw2fnR6A1D6Y3G/dzcB8mLmiugVUWh5N8/W3jgUS83CHwI0pZdprkaRLZkUL5qqFgc
FGV4Hmo5+vdnWljhwQqphyiULfajOaXVqKUoSNfViBiGdIh7r9KMo9orbhP8nDqw/2N033/2jdvr
c/r+HsAyuYW3FybJ5kWdyWzKiJuGAoWuPgxpKsKtRnuhu/C6mRVQ/qWdxQjTMZLTWaVollbyTRF8
jSGq0WEiS8BT1O0XtXpRCMGRKps+QWrY5xZlDAUZG6ncYPJ6f/T5EJ6HpNbRy6Hb/vKA2FKtmXXG
gM3sUWtDz5hfrg91w8ASiatlTo24fUE5xqpcP/8ebwHRV4IShiCaCQW2QWS3L4eQ2FqX1RZzqYb6
TdIYh7J5yuWHPn+Kpw4Bprt0hDl02iIhEu7q8lLFrEA+UcbFny3d2WSgLtcrqEOr6Z7gpP6lSk9Z
lO1b2d5tFu1XZxHdGFH5ESdjsV/GWEEjZxTGQsu1pCfCzI2L+/1VxnBEsggoL8HWssM49g01nEMs
JCFCmYBtOoDZRbEVnG+ZEQM9c8g8+sA3CDMZ5UvRwdXkD5PR/dFgBGRDUO7ynr20EteKanT+/B8R
cnpMwHdDjX99Y690fUCuxJYzxFOZCs7i8o9T0rS6DG1j9qhn7sRxbQioHuPuqKvfjUbzAr/1wimh
YTIAo7VxrlZdyLn5xUwmIG4iP+Ng2ZNH9PqYmX+p6Bnb8oOUKm7W76SS/s3uux0b+1atbix4SDMJ
Rntzs8fw/Z0naKZI//C2gyZ1yd9jN4XtZzonUD9W9c8gqulv+R3T6rI96e9zI5emFkHEGKSGFFeM
OkYv068OYfA4RckBeQcvi3aFnbnK4OU/ry/12uk7H9/Cw5S+2fbTlKUimWDpL0W/da2K/2DpS6jj
AO8jZOB6XYyqquVClmcq77LMClr7KvoYBC+BfmMexxdJ2jgda56L7n78PVpGNIYuhpPOcpnrE9ai
oA8PSkk7oD9JqHVaTXJrdha0DR0dQ5aV7q7P44bhJZjSqrXcsAMMZyJ5dhMMu1T5ORpHI/krBGFx
3djaVX42yiXOKU4BUTQZOJi+sF1DfwmMwJ3yHCaBw3VD645ApR4uHqmwCS5CPot2V0se+/Q08f4d
2tcsaB/L8KH5WUh3qvZT0tD69PcyqmY9zGRbOJU1j0qVgpcr6VdYshd+QK2suNRK8A5j9p2Okqh5
yMPX6yNcNUGqlYuHQgL79NKdyjMMN9qkpifNuI3bR3k4yNVf102sbg1qBqJTgoT4MrA0YzlQg0rj
+oHxIHzQhtearrL8Rqt+Ubb2rhtbHc+ZscUBmMfann2B3DDGwG191ABCb9jSw103QgcBrCQGOvCL
SdN9yOnsDiNW+CJISUzpc1P3W3tPPG/feQ5obf9rZbH3IEdWolgFDmKhJBd1u86/0fTTYHzrre+a
tata26ODPkk/Cq3L67MoBvDONLKTEC2BYKBN4nJXaAVacpLPkkVKNx6DWdPdya6VnZLVUDBVtrZV
YV/Bg+P8SegSp76dtMVWh3m5HaLcJmrW5x3ER0rvQm/W7QztYUDvk3vBQz7IMZ6TgIRDQrJ8S1p3
dZuefYFY9LPwRaGfOpA6vkD2BuNLnQRunB/TO3L0Vrzlptfn95/RLjaQY4YDd7zPK2imvyr8PSZ/
ST79S/Hn6+u4dvnQpAQHKgBzYpnlabAMqoRtnJ2Mr2F1W1i7xvqSR9OTEXxQ23avVtLhusG3Qt1y
50ABwmICghQNupezOKoGLZVpSJ3BqfW7ZtAyt9WErlzfD3QeJxmtpOZ8IPiObrupCPfgSaUbp226
D0NSap5S9OXd0PrSp8Lxf+RW1pHiJZlgVAiV5ECd3ZymlL0Q4jiaeWffJWENw7U+Og+2Ejn3FMSD
2+tjWlssKJ5F8sTiTb4saaRBITUUo9OTZDcHSwNn2UZeKyf72v73XVjw6sP6+AaiI/4ULuFsD/ZG
NCQmvC0noxldtYZ1qHIleWONVl9VNBAKHnTYaKgKXFqRdUTlAgFnmQPV9+ZhCnal3X/T8znynGL4
ESddelDq1NP1DKKHftpfn9D1D6DQT5sSIGL0JS4/INLNsqkGie1f7+grnu/b7JDqD6H2bH9Jcrf/
dt3eWgwrcAX/NbdwpPGYRoAOOG3kLH/V6YviIyaklnszi3dtu9E6KSbv3QGAkUMBpihD8bcwNraw
ujkWwBVN8ub8IP1Mm/Extm8NO/4wZf6XsdhiW18dHrhjsmyUerjLL2dzgtisb8I+OyVZuwuqe6ES
6IBTyndSmPzB9QpRlSBrpCtIfnu5nG3QukvUSUkAahRVfaikci8Xzl1Rbl0H60P6x8xig1gzT5Es
7oQZ0F1FeOxpdaLQslP9+S6a7S29wpVUM9VmgW+goGiJ5N7lHMqhD+OEBaRMLT6P7U0MjUKd1zd6
AKhC9uq8OJLmC6uvbbOlgrJ27ZxbXlw7ahqSODWL7NQHu8ZId3K2M4Lx2DbSHdsOgbnn64dhLXah
tVclUctdqy51VZVUitVKB9+jNM+5idRp9BAVW0Q8a+t3bmQxneZIXsry2SapdRPCTxfHxW7oPCc5
dtm/hyewdHhmHZwlcJglpEox60LvQgPMgJnpXq9MuTdLkDBA9rg1rNW5M6H5eyNjeNcVbc2NYnX9
wLbUevM+VuZpV8j2rZobW8Hf2p0D1kagRwn/oOm83I+FBuPwVPrgBOzSlbpx14WfZTpzk3LDF69t
PzY9Y2Ev4LUW2y9O5J7GfpA9kXGQ5mQ39B9l3a1ebD/f213/6frmWx3WmbXFuQ5hwoJUDigJ0fm4
nyMNcGhneWNphQfdIsa9bm5lcMyfQpYZQDMiQwtzZjwYeazjixu0tKYZnYG/oShQ27u8esySjYO1
MjYyJJSBKQHyzl/2TDpFV5RDJw5ydTM1JzDwoQk9t72xYCt7kLQXtyZl2rdTfLkzEoBHQU5x6iSD
ADdsr+rujE397pXzCwIVb0gIwoiWasjaZMyTk7D9yH6Ggb6Xxu8mXMqd+R0swcYirWAiRX4E8CkS
UBhcZkg6qaI5qE7yU6aSzNU+2XZxyDodx28VJ6fRT1rzKoHplclhB7r9msj6MTz6pDJC5V7Lp63v
WXl30TxFCYRuOqF4uAjC2nxqcx2gJXmofTiGrm1TWJXqB8HtHAZPeuppzq7rvwYOpKKp8vv6nn3r
n1oEEJinUk05Hji1oV8usC610xg0QBzyJDqW/t0w3FbSfR1KpPr6ZxzPIWgmXn+NV4+d7Bn5yyBX
0Jg9jCY9EfeG9Nu3Dl1yHLrHnCr3oNz12u+cJ5Ok3kfqMWtv7a3GtpWeMLoxRJEBBCckqEsdyjqT
pS6cm/xUWbs0IidjBjepo3ugxELP+pUZbhlMe0mZ0THtXb6qlxGZeEyGB6HU18zWkWD4w9BsxdNi
rt7NJQIQQP51xNmWcGp5NHsiamALkloE+5E46VjqVbuVLl7xM+RnRLyOk6G2JY7TWVTUKX6jGzVN
DM5f4XDXhz+t/Bvaym6hxR4yX/Uw349N8MH5Ede/2+x3GPV/dWrt4l5RE7zpa38jSltxRSJfBKSZ
OhuYvcX3DCyRBehBEHYlXpt2r92sHufY+jiUW1fimin4HsHTkiITrJ6XQ+/9aPYrQXaWRcnODm9V
I3aLMfacfKuK8SYHt1hM+v8JOkF94SmWpUPSnVI+dAhKRqq9S33Hk9K/JTv3jMB4tMZfzTE2eLJM
/cHW2r9Cv9mF/k2r9YeADA1TTUFTQqPv6fpxXRv/G2KV7JwAPy2mOpZssy5nCH7m+qviHxCoMMtv
4xZucMXpc7DARROZgltd5mMmmuTIItPjSyLQnkuXqqHrf7w+klUbOGBoaDWbNgftciXNGrQFVI3k
fNRPxnzKggzq5A3fujZbAhT7XxsL3zbJaeZXNTZIVrg64VqcHNjFbjRtIe1XTr4NAJGrn9ohFbzF
unAE+tIMqdVHxaMewegLE/T1+Vo79OcWxO9nh953AG9kGRam+UYeKd05B3r5NNkFnIKSwh8Yo3hH
FoLMCgwql8asnCDR6kQh9LtEndw1kWg25E+y9bHZcuYrD1hcOUSZoixCtXyxRoWaB/acg6vI0+aD
pTd/OYH8mJok4ezY/KQgbwkUHORNNr5eH+PK5rgwLDbo2YQit1umUclRUoNx1+gqSZ4GgRHD1eV6
w0GujZFoAwJitHcFlvTSVKDPyFD38C7MXO2zcusMv8oPkJApL5rceKmpHq4PbYW+iFaKfwwuAype
PV2SttwQflEpT4bVBgfkMJLHYGwh+a+7+FCnaut2iSJ5E9IunkbRwXNGxDAj2i3doY/6w+Q34ads
SCMTZKWRFweV5vUDHLLjBnJg7Tl88bmL54cGKQTCLxBD2Jl2Cp2XsIqeYt/Za/59BOU3Cbw4C3bd
OLm28e/DaEiECbvAq7Knl6iFBEhloobMlJHk+1ZBg0z525bJsZvShsNThUdbXCiCbZIb0oYlAkDx
5S7w87yySpW7CyLsw1jt7bh1R8PeQeJwozX3WnYfQC1MYthr7PyIEIBiHfLqZx7dtL6zk8ujY3rF
SKIHlp2pdWOn/Kp1WzCnFag6W+d/X/mONaCdmiD1CwgPm2zfN99427rT9KHXuoMEeQcQmi/hMH/N
69umf9S6ZON+W/FyoIEQ4AFtBwfNsq6nzqVUhQmw0FT0Zz6bPgzo6Jiifxz42g7Uwf/R3mLnpeWQ
SPPAmrTRyU9VV0MMI3BuyzZzezLA0h+Zo1gKxQ9JhLe3yZnPiaQQXQeLyYU6wZXsF0lrXBNEjgRJ
nKR+6oJmw5G/CTi/23RvfTQCis9leLnpSpxZbkyQERoDqf8+AUsZI3SutXe1ZO5Kmpq1/GbKX+q4
vkkH+RD5lmdX80s2+be+8jGbT+iGQdYSf2iLQ+EcAs3+fN1ZrflhISvF7SkIgJb1OtusAquOdPxw
31Okk1DHVa32UKrT3py1aQOguOaKmXox/UR3VAgv5yMsrU4t4Ps6JUWx11MN6lcOe/Y704KnCkWY
plF/z7l5c32MK8GOWHPwI4IhhnW4tNq2Oc19ADjow/skWTlqIzfW/PW6jdV5BG8sQJFAl5bv2kKu
gPhXBG1W/KNtTQE4EywN0RbF2JodYk8ab0WxEJLQy7H4WVD/h9xCje9KNIBkLUC77GAGWy/1NV9w
bmjhLyW10fLAJHprQgTZquDTaD9Dwdfr7XGs/b3WBMfrMyiCtOVZoScVMTbyAuCjFnuDCmfRt2/g
DP9lDPSHXH+Qe6+0rbsMVbA/sAUBBS11QutoSaNTyEMftApoOTvS4Z4aun0BU0PpPLZJdAPT6xaP
yuodS23/fwYXW7D223TKTOAuqFzP0iEN9RdF/hvKsV3ReYj+IgGz8znmsKRcH+kaqAFRNWr+6GWR
rFo+pGBvMZpYB6hVW05w00sCUNRUMxKInU6O1paOuemn93lSBfemWY372O6fQyVAGKdSjQeFfosN
r7h2HNFG0EW3DfQ4y5RLY/WhU6UDKKMGdJrzaqM3FWwFfaszTs5bpAP4ByTv5UGpWsvsO02hwqsP
jwPc0sVo7Yw+u1MCk3/boxo5u0bS74zuOWnnw59MuygzgFzD0emLJ0k+a7k1DhYxfJBC4uur/a6a
onQvI5ni6kPVe3il1tOT3N/F3WiDFh1zrzV5iPVdKZ2ElvDGVlidd2DhZANMuLeXryQ5G4s0MkSd
v0vdJLbQWfqedFvEOGvHmJVFbJ3dDm/z4kVhO3nTFYNgXWiq3Uy9cS/HpeP6URcfqy57bLKNGHLN
IOkI9pHgseCSvVxox4RCpe8BGTex+ZAN3xT5jvyYPtd3ZpTcXl9W8fFLH3Vua7GpZsf0x1lAVJtQ
cPyrvrQPJt3auK9W964lU4GGWgUi4WXDYqHb6RA4nNnYqcoD7WnxPgxt/0D3L6T80zDeGHI37bVR
yfdmOjuKm+d+fZrszDxeH/DaLSDApFCOkYJmPS8nVyvqyexTkF76XEJEIjS5Auh6Dn2QjF6qhS2s
Z86nIWr7DSexds8RodGHCvTe4oFwaTgPKmTDfGa6115rUp6O/tB08c7+9wrI3DWQywiCcUUoPF/a
QQWoGXWfAfbtTPxh68kNmdZq107B1lt7dUj0nyKzBC8qj6pLU1MPS2pTcukYWuQadfuQIBYaJq+8
zDe8z9pJJ3VGG5SgPsXrX1rSS90fmo79k9UfaQVxIxhk1Wz6A38CKagG9Qk7g6zgpRW6MZq86im4
FATQD0TyL60WWjezE/gb1/XazBG+kXVU3yATiyOuFqETGDbVlli488q1iscx/WmEGy/h1Wk7M7M4
3dOc90jl0cxPOUeNXoPBcJ0ttPHqUES+lvS5UBFbLM1YaEn7hi9BZTH0y51u31pwFofZj+sHd3Us
/9hZPuUod+S1nXP9RU0tNElC+ALLZMM7rLlDXtMUjwQPlLFsFscxlQkXCe5Q0Wi/zHY+m+36ONbn
6x8T4vezN9swSbnU5oBkSv+Y+/ZOV5+AYMt/APIjZv/HzGIv24RmtVozktS/zZWXzrmt/d/XR7I1
WQtXOtZ1VwRgcU9KaLtSVXmBbG04zfVF/2cUi83lp2En6ZXgBlKswovqcGcD04U4608cjENww5WL
YhKFs8tVAR3oBJaPoU5PDpr6Q0vKW8V+vT5ha0tP1ZPWfYgVyEiICT1b+sIM8yAZwBVwHB3re2NI
bjiWuzFuN7axmJblrS46mXmXOiDZlu4yMsvJnx369E0iw/Q56n8oDjW2zAulL/UY7JXxX4cs4PSA
FYA+4S+hy+XIqoSSrzVwOJPRvLWmp9luXBnRuUpNbof627+dRnpqoDV7Y44gr7NYq2Ss6NXLqbg2
OSTqr1NxKofvAf231828n0TIe4i0QZDCSPlOEEwurMxxakrIg36ITBn57OxQ9yV3z+RZgenh3NGy
mG6uW10JlQRnEFwHEH2gmrtsKja0YRqykAQ2/CFxdDS0V23wYxfwhifRA5noiTtGhZfM00ne0tl7
f9ywTbqOAwd/Dq0ol8sYpTK5k5SiAPfeban9P9LOazluJGnbV4QIeHMKtCGppiTKzUonCGkkwXuP
q/+f0hc7wy7ib4S0seZkdpldhTJZma9Bq2eawcPvLc+X++A6jHQEmlXSm24NPxARYz8t8EylbKW9
s93T7bkUZ9z1NriOI52BttVo5Qqz5OJOxTFrgJdNj5PRB/PyYVL31OG3546+HrAXzLtkNxutWdNU
mWKSofJNnr/Ruh5q128TzsWAcNoGZimegdJxuKjtWrtaxN2Rqu+MxvPdvnnUp70q3/ZQ/gljS9lJ
MyphoaqEsXlX5d1jrT3Zzvfb32ZrDXDcImhqgjshe7xeaoPtqFOMMNZFTe/Ur90Xb4gg7v/434JI
89V3kznmBkEKY/Tt6Z1WIMxnZsFuv27rrLDh6FPxpyWDdPP1aBqGU4+CSziJpZzdz4AIxh+TZj04
CrS/Qg/yoti5G7dmELwfD3IdqMcL0SGttZ15FZKVTqr63PK1G52SMT2gqHp7FreWw/NA0jYy7Emf
9KKjttTlQcZjNPlOU2JnNJtBaA87yOSTFcue0p61QpYTQfQYlfziR6+fd1PVjRg4LlFAcflvAbu7
/kqdgc+L2qkoxZkprZAHQEJ+wSPp9nRtfBeNnrpQEVS5gmUdzBZTbiiYoMTKSXmy5+rgdi5wvs+7
/FKRLkjHG4GEdQ34EDjd0qILR3coFQcsVT/MYji0g3byiI0DVMCaILHynkTEQNo/KNW06VQDrwNt
mcHjJvcK8uSx8aJTtyduufVx/oklpu7648yLnY2pyscpc+84pcfeNPeVUbeDCBMa0SBEVeY6SJTH
2hjWJEad7fQXRGvzk9KOKoW7Mdq5fDZDcVIDVqGEAyz+OlRawgzQx7wU4iB9XxzIwJN27zGxFQTI
NJx+0QSCgXsdJIGuZPQlAjlR8tQ36Db3vY8U2m+/i+mnIDsmhHjwr5EL2b2Tmksm1H7QVDFp1uUP
7vDz9qbZHAjVCsSssHHhBX49kCxVVLU2CJHUa6BgZ1IIpU9r5yTb2pqWKEFxPQOqlHsaaakVYU7J
h+cELsWJAajsCQccJ012Zmxr46DNBaCI/SMkq66H44xdY+aZXl686B0Mvw6JACFBo8JeRiT3eHvu
tkYlhkTGzwfy5AMnd3i9OK2HqlBS3qdmGrDUNBy243UP17sxLF2wY6i3MixQ0NfDguuNRHgN82HN
cQEe7rXyblWTuyK3EAHYqV1sjOoqlrQi1MV2lVgh1vRgLsmhV4MOafK9D7UVhQOOKisHNnKK0oha
vVMqpMjBo/Zl5DdKlPh98/dKXn5w1CLc+VIbSEO0y56Fkwa1LmmcOQIur37pYnwWundd0Z5M6kt9
ezabD9b8nf6hsfhFenIjWMsoqXXTxaMnxg45qMudsjcDGzvv6idJiVgRVWmResxAPL5CAmud3sR7
7cqNi4oQCMLS4eMykTsXa94a3uoKesJS+Fn0Tms/3t4B22P4N4B0E1Y5fjKxCOBgXoGqdtm+nbzT
/xZDDPLZ472BI7x0CsyDwX0/Rh8nN/S7Yud82uARivXx70DEQJ8F0QZzTOErMlOWPQQIqvbvEQAT
sg1zFMzQSd4YdYT+k40jyJpnFSLlqnZKzD6772cv99NYt4IBk8l3twe/9wWlbRIVketkYoJd9325
fFfGb//b35f2RaL2ixniMHGh+H/0rO7VgHPRH4SgWkC6RJKpyvX3EaBEpGRCS45+lR4/zN3eTtqc
pGcRpEkajaR0wgXxwGpo4fyrOEOcb49hc52ThgGWFPmrnL4YazREtrKiZZl+TeYHtfyCKNftEOJH
Skkljkn/hpAGsRgzbp0tIYYaXao6GPST+n6hnHM7zNZcUcOB10mhw3uh7mKq3Zg2gyBuDF/V/ku3
S8ndmqpnAWR1lyUcJk1NyMI9sz4r0/BY2OpjGmU/b49jL4z8pLCzKJ2wsb2Yo+P3zqMWK8FeEXRn
rkz9+lBYJtNQ5lVnKNjkau4H3f1+exBb3xwFO8FA0oUJj7T7ynGw1FHMVTnpdwiZ/bCV17UDeaxf
9yC0m2OhfwzwEYLhC7sMrTSdOFYZS1d/mvEwqaw96W1xX8kLWLB3/xtB+iJKbXmzEHi9hGvzs0Rx
0YeCUDXdB8f8z5w9rk68F3FvTNL3aYtxHRxdjCnHLjv/mA9714L4zS/HZAg5H5OqvidtyqFItcaY
HMGyy8dDq8U/PL09rJnw7bUDXIWQYzmkq/UffKPu1fAP6miwEABVg0nGTk4Gl5RLvS4zlEbSvnry
wzh+aEbzwSk/rZN5blXa/LfX4/aE/htPugXRaCd1t7kFR+tjWv8Yx6fbf39z0wqNfx7NuOPJUAZr
QEGWYgDyucrJQlZ0UV/lu243YtO8+Gbi4Yf+kzDUkVaFEZHwV04EL2hJvzX56q9wxuzuLtfNw14x
bQOga6LZDe4UvhilQblorGVDNPUJj80pHyEXmUsE3jBa71Z3GQPNUsJAhXr13u3hN8RGlZ7Srnmq
0/Tz6Cp9AAUA6mEURdgCpN5dBrYHZlaNZo83zHtviM3J50Xsil/MRSPlm3NemU5blNzDUYjlgejB
W/68Jx1wKwqIA5nSg+C0qUQxUZrh21J/HNvXQ/sHlzEcXwSYKb4Bv5UOGrOsqtSN2/ISuuFrOGcJ
8ldqjNbDHnBt83j2yJxBz8KJkR+TIFWbVSnJzSezPWlz4pexBqA4PILevb0xNsqYungHCWI7z2P5
IlDTHkZCzzJyeoCy0cmdDm74XVn+ntz0jo7u4ux1HLa2+vOI0mrI3WVa6w41ZFdV/Mz7FO46AuyN
Sa5hjfXUFgoRFFAm7fi2QXyqtx8aV/e79mL2xyz9fHsWt8YkejdQqmim8C/pvi4KdCtXs7zUzg8j
hS2WHm8H2FrcPMDRQuNQtj25WdkNmp06NUcLcuPFZydv2sB2iviSjji03A61IXYAxA+4HfZL/6fy
dj0Yx+jDXlnZSNYKK7966kr1FKXJUdUvtao9rUIj1vpRuHvJ9NYYGRz9WGpOyB6Kf/7sJdSklVN3
MTRGp1mOdRoHXvIjXXeobxtBoKHCFUFzimRENu9y4nSa9Rj0rmPl9vu2juaTMRvzQ92P4d4dvpGX
cIGD/xElIUwdpTdqnbTDFAl13SoJT02cvDFiUEd6f1ib8+w8hNXMQa1O6I181OFCOt74BN7PLx9d
dKj7TCt83UvokYTDjuTDxvFy9cPEcn420/Y0ogbi0efUNO9zjC9MQivVTtK71Nk5Xjagm8A0ns2B
9FH7pXRiawCvng3LCReGJkYO4ePgIoZtvNGMu7C+2HN+sJPjnKUP67oH1NweKigiNL7ZQLIeVmWN
ah7yErxkZecv0U89g8hp3ev5f27vms11RY3/v3GkU41C9oIGIz3cYlrCN/1UFPdWsnyAFrsn/bAZ
CTELWOLCIE2Gs7nWqlhTjciwAV7awuMLJ+pqtk+3x7NBcubDPQsjHWljA6K21nFNtNcAgl+Cw6vq
r2V4WrXxWzaanAHNERzQ4xiZr9VqOjlefzb1ufYLdT260RCo055q70aCBdIN8Lug2gDlkzYUnnDV
Qn+EDaW6yR16F4fcmj/abfNUqMOn2Z33RMY3A4L057IXFWrZv20Opya2FRheEaSVyjqoq199HrLp
kO1xyTbPimeRpH2CWTTV64ZIy/JB1z4oaeZrOJfaLpXA5aRMH3Y+78aNBaAYBStAKZQW5JGlmZfG
TUqjfErVNVCbIj1a9RQfckONgn7OQ39usv6gxeHso64z3pdj1NyZNWq+a5x9C+t+PsRt7e5cPpuL
G6qWoLdAgJYF5NxJn0dL+F525QPYXL9ZW18f3t8e/MaZAGybrYOjEfJIsj4Sol1jnWrwHNKl9Q7m
8jSIV3ZUP8VU64+3Y23M8y9DBiqhwmBHBiyXIeHnmnPBKo0vbdvfxUO3Qwna8BjgyUGvFEIxdRzC
XB/naTWOqlMCrujX5h4fFz8cSfdtNECzoNRp4DafquzTWlQ+uKrP+pQG0TwfHIqHk1YF5ULJud/7
TRsf8uo3SW8hYPcU2V0Xhnlm/GdN1rucTphZJGgn+9P8vtAtv9TGw9i/btuOtaZ+TfXqi8k5k5nJ
zkW8sYuvfot0bPRhqi9qBLghinPzHiyw46vZUj84Qx36+aoUp7lYp523wuaHx4BNYDY4PFzpo5RJ
XE/9xEdprLQL6rgj2dXU9f728tpK1jBU+jeMNLYp6bzcrRlbMX3EKMrXSSrU9qcb/QxVN2hhoMWO
cac0u5yM7fG54D9JplQYvteLrq7iZl1NZG2VxNLpqs39Mc8TkMd1r+FkMWorpjBe+1eKgfB9PczK
a96j2VFRmijQlDAN3LQb/CoNw52UY3Pl6f/+MGlG7KFbQvY3MBO1xFigOSzzjz+gMLHlngURs/Ms
g5rMzOhal2kfougYRY4/LD+7GKytG//+iXgVSRxmzyL1XTZBsUHlfB4eGvjtdnjv5nsqWZs7hJQb
j0KgTDxxr4NkQ0P1RcB/+jQMrOHEJk27b17+UFZfby/YzWXzbyRZfkEv+pXvwgGvOdPDOrxLE3tn
S4jfKlVhKMD8Mxa59RQVY5r2KWPRwD5n2kOB6WjhvE3VD+IyEdoKUF9vD2p7+uADwc0G/yEXfuwK
5/Z4AcmywgA/r10YPXVFeI680C+GKSEtGtKPt0NurnKLZwU1M49bTNp+ld6WfC/Ss8b8nKEiaKcg
E/ewBhuEY5b5syjSKb7a7jIXs81raYov5hxU6WEqc382VYgjMyxEs/OVtXs/kDRMbhv7U9b5eF0i
+DDXD17RHRGL8icrCsx2Phh0qHvrUA4hj9fhvaOVe9zjjSyK3yv6PWD6YWNLszLOo2jv8nuTOvZt
VGem+G/DeMjV//SPtrP3ttj8BjYJBGYwAvsjHQJJnzKUQeRQbvuolsN07gcd47zJ22mM7wUS//zZ
GTA6s9oXFZcpvabAcp6cnuwwWnZW8RYO1QSDynWFqYLGwK7D4JXremlLmKZ80Joy0Mr7rBwCBGDY
PGViH6L++N4p95LszSOBR/8v+i64I7G7no2uyou6I1uAvqs/mU706IzezpWwuSyeRZAeZ7kDjc2E
F3EZvMqfDcfXE/VLEr3CHy733fgym3vpj1hoLw6hZxGlA3Upw6ReBGwzj5U7dD1gxI1H9DDIxyK/
i707e7pPNfWwxvlfXRN+uH043J5RxN+uZzQ19VzNHMbb2uW93hd3VbNTRtlMof8ZH3bI1xFgl5IS
CO2VZjL8YY3eQkJ905u2b6Z7MMHtZQk+EDVr6pQvHDjGRKmmNSNW1QxBm47nsbIP8bLeI4SBM5gx
BZSv37fe8D5u40s87MHUNmcTPTZqMcjZOLL2hjspjqIJpGe35J2vg798Vzbt/O32N9sCilD3omuE
IJNQgJN2n4eGhJGnsMWomAQrPYq50A6rRcYc6UFVv6L132McYT6Y04ekX4/ZqOJwG9/1meHT6D4t
WnPfphq6EMlliu2vt3/e1iQ8/3VSGlL3ZZEmM79OxQsk6lyIOJ9uR9i6tzVMCgQM3SXdkI4BY0Cp
tm4Atxb5fYRzbJo0p3GCHX7HJchbZrwrzfRwO+bWxf08pnQwZLZbVrDpmfPoazqaQZQNQVF/CJnO
rPt5O9bmOoYHB3iPFgIccSkxHc28TR2sVC6O8akA+FA03n0VzZ+z0UJ41X40x6PWIvoVW1+SrNrL
UTbUqICKPQsvvvCzY9at0rhwowXh9NFHuCc705QBf92cx0Z97Pt3kRIfZhvAUfuqobJcTvHotzyc
UHI8xEN7Anxy8kgx1nANzFLZOaI3HzLodcAvF9YNABuvf16W2UZbebwnqiYP8jAOxu6dZlVBEanv
OlcL2jA8ogMXIse2813EvMtn9fPI0lmm5R3MZl2FZjatfgKfO55el/2Puf7RzD8MY/XVkr5480oh
t9FC89jtbf3/z9gBk6PniiydLLaj6hG6AdAwLoNaB07zVLmlgPkE47IGqw4Sziseov5Vm4x3t8e+
uf55mwolBrrzckGtL6xpHKNJuHfrl8IqzyZWIUPV+o7bnRvI5bfDbeUx4in833DSEsw1GGqJMFzJ
o3ewos5K/OT9CRCT9tK/QaRzdE1aW0NglYepgcxN4z222leteCg86F2oed8e0eYEAvn9JfgAmELa
0241NYCyWTt66wXJdGytNEjVLzUlhjXZuSH2YkmzB3HZLVvx4k7KY9rxqOi+LYo/kILbZrPnnbd1
weNr/M/ApFmss5kTXwSLi/GkOA+upp8AKQU5e+H2FG6fi89CSVeLkYxqpCo6j0/UTtvqVaa/Ci1I
6WkVLM430rMxBYHXXOp63MliNtcjtGkevcKWVZZbXRU05LySI1Fz46DH5iFpgqneCbJ5r/FEABRM
/kAX4vpgc3Ov0vqBmYQzeXajhy4tDtnIURue+vHDoLd+r6nB7Tnd/HrPYoql9Oysd+way4GJmF57
X+hfsJfwIcWc4aC9+4NATB2dQofb5dfJ9iwQKHEXCYiGCzSfl3O1jCNJSr2iSBV5fj9UO3n15gfD
SxefW9FUkiX/4j5qm37iCs3RmIARPCZI7+zJ0/zKtF5cCEBuyDhNMk5Zu85W07HqhYvJ5OWH3u2G
+9ChyWLVWlAMLmpiOWJHeL2vf6ddjuJK7I/aCQWwuxUplMXdq4lvfkyPqxEvONKGX+XfZ3Pc9mo+
DB6rtB1eN12x+m41+Ka5Ho2UK/r299yaYCS2KSoIvUp6sdcLJ7IQ7gp1YRSi/zQJNY4fx90dLw4q
eX6fB5FWJ5IbfZfMFmSzuD7giVYAbrg9jK2j8nkEKa/TpnTS+xhu71TlgT5818azHRt+T4NIB5B/
O9jW90EATvjd0LAAXnQ9Z4vHazIiuaKlXAVNiabRvNx3Mdpm7IbboTY/D6x7A8FLcFm6fh2qpjFM
EuBCurXToNUPZeceEOD634JId1rhoGAU20ye5X0sx85PkmMOvf9/CyJdZmaoTU5iOPAaxwdX0QK7
fFTavZ0jPvOLhQZ+TvjIkVjJysTrkKaWt0IoGO3mA0W4oF2zj8NgPsy6eu6q+u8o9nbGtbnyAJj9
0szByERaDKM+KpnBU+6SJM3FsuloG/dJTdMBeBalsNuTuLmRYEMjOUXPjPNeWg6GGTZdj3qFpvZc
lqoznd3UqHcuk81Fh4Kt0NwBRi0vurEwyliZC+gCmVcGQow/MO1B48KcyvPtAW1uJbi0QnhH8I+k
ssmspJ7VqjATPBjYtfmpjaPTPGS+k+6IuG2P6Z9AcguwB1vlhBXo9hpb7nacj970MdvVEdoZjsw+
RPKaR80K+99yQvRH3W+t+zbOm2NhR8fbE7e1EhAzBtlCGQ1FDvn1tFR5ZyK8dIn6FaCDbQ7Z35Wt
7C24rdVtcvf+UrQBcSuFyUfDHAab62FaxleLwh1YR/WPeNDemVhkwZ55f3tYWxPIkYqkAeQt8HDS
AofEHUWNCnmmadugdH+kONtHSncqp6fbgbZoGAzq30jSeVQ4YCcntUOexa3cQF8QjHW8znrqTBf9
ctXNgnpp+3szykbAo96PwQ6jYDBUJUDl6JIqjR10KAD+wX54/quk00RJ0gSnTfZDbXxy3O+a+pWe
TFwMf7DDcYsTMtVQF3FOvz5H9Kks8HfqOUewa7D7B3HcT320c1ptncZQFoVZr431i5wI27mLDZcO
z0CvEAR2MY8eqi9O3zx0unJMBwqjyZ7Z+Nb6YU8AB0UqjFUkPe1bK+pLdwGnXQ2r4cfjW91wA23I
VX8e9o7JvVj69SQCFeldS6DQadT/p0yOQ54eIl7sYbgebi/WrV1IlQwyHr1+HcWn60ikNpWqLBiI
GPp8SS3tEqbKEfWBc57bpzrPdtrnWw8YUCKIxYM9NHU5HTa11qyLHuzhUniFbw/2625GN9Z7FVvC
zeDM/+vBm+2dE3pDRhastrA1ALSNKKX8tDbj3J6VGPaOFVP2ifunMOnelLziC9c4GxYFz7UMiip9
VJvplb2GfjJ1f3D8ePhS4j4DhQ8JwuuJ1pc0WXQHeo+3NA9T4/xVpEZQZ+Od0+y1KDZXD4VfsIJ8
WtAi16FYk1mlWeBwS1Q+Zm967QD7GRfr0d1NjjdCCf8eE81IdBiw/7gOVSJF5Hm4T17c8pPbrkGL
W0tTOjR9P95ep5uBeKqBtETyAej9dSBdqy0Ei/mCjfaID8PbsvhZLg+K7fz+qxBdCbCKVM3RZJXR
0lbnZtStwPuainofAVgq1O78J0ysqyjSrmvMOe7csQLjS10pdZ4SPDzTak/Vc+OQvIoinSLG2sd1
LMC346i8GUFb2cp7XelFl6rsk0Po9Dtn/9Y+IyI8IPw7xB0gfaV6mSYrqQXW3LEHHy83FDWfbOvT
gtiNWh+rtvKraPQb9a9oinyg5Pe3V8lGKmaxOKiIQzBmv0srv/JKZZwqlX1uzn5d/OQlYFY7NZi9
GNJ7sLNpLOgDMQoTGXrnyXBN3/p9uTKhHUQ7gWc6d46MAkjynIZYDQM81X86JbWC9ilFtO72bG3t
KR1FfQ5krCeB7V/vqWFt1LGp8uqyJmZ1Hha79sPC+FGrzRsUFtqdm2YzGnbskCdpwBFOioboqoW+
KpDsaL1v0XuPmub9YMSHshx2Brb1iXSuF6oclF48GZjdqHpd26FSXuymOpZh/0Bd9TEbjXe350+s
ZulJCKPp3zDS/tLdbi4tI60u05jj2flzaPZEpLYHggKE0BXk1STm9Fm5ZuhidKSGrGIgnwhgex/V
8eftQWzcyIKW9U8IaRE4c++uCbSaiwbTCC+KsfW9fqWvfMyS+ZUzmwelqV8phf3pdtytLJlCJnB2
bB3Afck4obokoeodC75r1Rpnr8YbrU6MwU/CvuTUdTmuSE7O86xbnybDgWtUO0FWpgZS9Y55T7dN
GK0vCP/c/mFb6xTOFbqw/ChB/rme87qd4smjFHnRm+WMSD8J/HpajMdq3Sv2bIEt0aNER0SkQlxr
4vM/+7yzNnYk0axTLbXuF7c5rdm90bhHZ/ICtw9UundT4t1Big+it15vnUJnOixV8nZy50Bv39vm
Hgxla0nDEcTqk+FTHpQupnaByBklVXUpG6vx3daMgtgMf195l7flsyjSxmmnSa9GgzU3z13LmdNa
gY5die+GS326/TU3ryTuJPguBg7uVDeu59ioKj3R1rKigPLTabRgAsBTJ6LzNqmQ/V/V2t2sv1pK
cJWec4/g886xt7WFeaeg3QpNmRRJmtFlKpuiHxpmtFMOSX5e2/AQzztp9V4QaUKtuYBh6bTVpQLU
Qz7hLo2PWPXtqdwMwuMZ/yFkiageX8+kp4adkTszQeIn3rhB0z6W4++7m3PdCT4C17cwjZcSSm8q
1oorvL7UUVf5Tv5Yj+kP3YLYkv/J9QfsBPlZHovIw4qD4Nnu69JosPu+qbE6wz6pVL4t+t9akbxi
Y92eOLHEpHuC09uENch5gsKhcR1oSdVE6bIePzcTU26vVk5KHz24DqlyOh2s4q/b4Ta+01U4scef
jcvpw4K6Tldd3GHxw+qrltHY2HW53IqCOZ7obLgkKjJoMJyLBuNQlXUNErLsu3N0l1jZDrloi/KD
aTpvGL6PCSFG/IpnYwnVmBU91/WlU9zz5Jlv4+hjPSSPNiyotasPVfUVAGFQpq3fhcUZLAGe4P3O
wt84FBnlLxc1OKcgCq5/BKjlMk+Grr64VX1fte1DuaeCu7FCoKKowiaeCizNr+sIlMmHfEjz+tJi
+tCEr2PzHKF/aRSxH+Izc3t9bAyH4itXPo0ZA1tgaTgO3giuky81T33NWA+s/uaLFcc8QW7H2RoU
bVwMtaAqgEGSDqXJHMJ1XXTOC6/PsUzQy3t7KtPTiMGgH9YwUtw13jMy3xgcuSUtDUaHMKArbeqC
RtM0ojVysfL6mAlN/y7V/4BBydTh9G0KIg/c9uvP1WuupXizV4PY9txzXyvZQxJ7yoNZzd3ODtiY
RPGV0IAiZ3YsWQesbNWBIiX1/4T/wWm2RuPBbIbEt1fbOJUlhkRO1Rs7j+CtSSQgVSGkPNHnliZx
7r1BKcKyQf23/arEApjrhefbq2Pj/ABqDG+SyhMcHRlanYSW2s6x2aCL/+hCem69Gs7wHwhGwHNF
URaLEN3DDVD6UuOid+6UtFwn6Z27tj+K9E9IdEgbwFxw+VKi+X8dw+g1qx2Mur0ko32OHOWgNdFx
GMK72xMmJv36FmEQaH7TECJfRkjtOkxZtR2ivBGvNTu6tOYXG4/Ftuj9MdkTXNqLJE9aWudci3EF
Uvu9k34uQqgg9ptM+Xx7QC9XGQNiA/FpeIGwX68HVCMbEA3c9Rclw4nCOZSZfbgd4eUaI4dFTJK7
nRMPxbHrCLRnl762idCGZwfD0r7/5MY7G3QzBoUvYSLMx5HRq2pTUmWLHC739slNPiGehh737WFs
TRSA0X9CSAvM0tsuamabL+8ufjkKL+TbAV5+cBQV2O1iaXFay0vLLNV4yU2tumQdTlCxrQ6YZ9a0
OOs6DWZlWnfqRHvxpC8flaU5q/RiLnYVGoFrNuH9XCifSxVUnNEW7U7F5uUTVwwPYikEBCwkdDG/
z5KIIlTicjBWloFiTIcSYxHf5E7Qpvaoj98boz/MWqX44TLtbNmXh7cILET6uWrxOBBr51ngMVwT
xwjJmMEMFBhXlBEGsY8Y2QVJ9nT7E26NUdRGhQIiFAJZmxDyRDqUOpet57SXAjkS7BhDdErd4qSj
/1y5jm/vXfAv16UQOxdOESTQoJmlea2yyuDCU7uLYfzozcduz39gY/qu/r40faWeOvjX8venOeGB
+Dr00+hNlfiZuzN5G+uRs5tp4zYCqCITWIWqkWesekeC933KX7MWcHRB23Uv89ockAiDXiB3nqzz
WxSd5axz2F1i27qrHajWHwalCtZmfMitnZ6HmJzr64KPQ+UQbU98U15gYCtkwFddTXqui8SvYMqb
MZnlzhG+GQTNXVGfEvRxKZVsK2WNXJMgEfNVpZ/G4ZR3n357ZeNE8G8MKTdWNGQqMDDt4airgZun
Dw3IOpwjD0uiHuP6hzEhad7ryU72urm4cUZEfvNXniItvnY0Q3tZih7O9LuyfJqmvdre5qLjZWPw
56mFyE5zuVvBVqm6/qI2b/M55L0+HziRZl0/3p7AjZHQ+3JoOYmKDsJv16dQWzaqgUfOcElgth4N
vJbuuz7xds70jacarR6Bt6erB7pDvkR6pY9DbzCHy1KuQe7ln6rYfRw17TRlPZ5207tlKN6Za/lg
JWc7e9DcT/b45fZIXx6CQEqALggBL94A8kHPdUXXxjZGGN9heYzpmp5SRad6p0+h3+pZfowj2o7I
+N5b81Lc347+8oMSHQQNpoEadQV5d/c1mU7fuOMFRkswequfq2duW7+2d9LzDYw3zT3uExocqK6R
Dl5/0S4JW7ezx+nST2mTIUeYNw+qUbrHEgmwIFl77+R5RRiASG39eo60k6J21fn2cEWQ6wOGHwHC
njcJeS+tiusfkWiFnfYsrEuxhoc5grebzr7Smjv7cGNWKZ3RTGL90qeQ63dzGJaLNaFV5E7H9G0X
CYrQJa7LnTAvl454XqErhT4tabYlfsazq7qj9Jw7WateNKtRX9XGsD7GCuwEY8y/9g76gvaidndm
vrwHnGrs5AkbvpguK4c+qig5G448yHodV3euHO1ioYKwmOixrx/q/DH/PqWH7JW3vlv01Mf9LxxO
VvbQv+MPnZfww/izNN9n4b1qJ8Ge2srLeXcFfc/jw3ItsrGvJ6TQSwsmXaxfkrmrj0urts6TV6Zj
E1ixVUGlqSmI75xUGwsbGR1kBwSImk8td6TGQc/HPl9R1HZG34AsUngDhCTXR47LNxvvUOXOcVnT
Y2v//ikJDBJ1YshC1Crg1VyPN9LSvOpyTbsYhYIzQmZbly7pmw+3N83GrII/ADxCki2sFqWd2+Tt
CCY2YlbLRLtXR7tV/AoCjT8YPOkmOLI7Z8XLXcrV8isToNHHCEVK8mxdN+k6u0696Bf4UDriPDbC
HN/y1mqLx3SuEndnJf+qVF2fCjQPvF/iIzQVX3RPqpbSc1p12kW1D0UTmA6GAn5tHBACxWPAe10A
zZ9/++C9jillCGoaWu3kVtovlnY9vR0OldUEqCne/nYbRwQSaqxK4D+w2139eiqzhlyfYox2cQpz
bIPV6rUiyKu25DmRZ00VABFEodit+/UQxSu0lEJBpOn2j3iZQpISa7/KrpCTaaVe/wi0811lVkZ+
hKLpZ6oZ7mFGQOWkpa1zb63JaRrMZGdbbsUUqTEKL7zUoXBfx0Tyc50NmgKXeXEvix0/LjRQ/Mrw
WkSF1QtW2TuD3JppGsQeiQSInRfWpzlGxGaPatGlLKe/4xgCE7pSegGqC4GpuzLNAqXq/CZrd1bv
xmbhFmD7c7vSeZchglob620yc+YBTFKO7jz1Xyu98II+7cZlJ1/aOAlglgvjO00gvWUVSa8oyP/Q
Zb2YavSuHyGeZs1xsJGXIGW4vWZeJoDcaiaYZWro4iqV1kw2KXU7Il+DpqkZf23sdjzpSqvuTN52
FGp54MjY9zIUKLKSatU4gS5AORO/WOrhLqunPXDq1ifiUc0fYlnQuxHT+uw8m6a+mnInNS5ujhu0
agw/zTjqgwbw1s6psh1J0AdB+1G9lmatZqdlaZYbOHFb3+bJer9Y/Wtl3LNB2wzDrU/yQeaMwsv1
gOgY0uHKcZrvVh1liTnyzqKIcVc36rpTqhJXmHQ2MxbhCkp2zMUulcPWWLWULrL1izXmD2AxAqP5
q2nVoBjfGopy5t+3193G0GiacGpoMBkwRZSG1jiOHg+wlC/D/Llcc9+D8KLv6Rm8XHY0CllxgL6o
8DmuFEQ18XBFPdNGLhHvNa9ePqf2nO0cSJtBQJNQCxeSr650w1RJy3qeI4KY3aAemqaiMzO5tZv8
SSCUM9nkFgV/GYXvDVldlVZjC6WuJtDLgrwnWsv+++9+GT4/LS1EmznW4QJdLzp1bc0UnxkbT56u
UI+d54zN3biQAvlD2Wjpu98Px7pTaZdQg+e9ex1u6MO2q+LYueROO/ijM743Y/fO/n1yPbCF/0s+
BIPMkMKsQzMhN5k4l1hpLiIKujq/XVXxgJdR8EJ3XFjxSavNy4VptRI52KMmH3m0hDRinO9N7u6x
c15eDyIQ0pK/aocc2tdTZuIiuYRu5tD3+dJlyocKsfYCJzlt792+Fcii5cjNgG+cK5v0tNOghnWM
WKNdeUE0ocUXQXVV0XDc+zy3I71wm5lAhamDyudBz+Wo918Mtz5MA9pd7t7d+jJhIVH5Z0wvPL7j
vvF4kBLJCB+1qn2NBkmtdK+1qOGRuqOnsj0qDgVMPRDmlN/iU8M2XhvmT0+TOCgjPT61dfK2Kqry
Vel2Oxt34yACmyP8gADuUVKWNu6AROtQqBNZQ0zz1Fe06JMDuPLv2/t1M4royZBnkoHJTMwk062w
1BsdRY60bvzS0NuzRvL343YYsVmu7yNs7X8hRZk+cktpjTe11kd1gRRs7+T5IfVgCuSKagSNrc3H
26E2RwTqHLEEoOfAe6+3U5XoWjl1PZmdmYwBgoMjmgCOu9No2I4i/Mc4HjjAxT9/lpwgEri6bjxC
f08L7x3yI+nJLmP3cHssL1Y3OoMc2ig5YzPLf6SiqzKhEBUhU3IZishvQ/NdR+Ps/3F2Zr1xI8kW
/kUEuC+vZC1aKMmyZdntF8Ju29z3nb/+fqmH2ypWoQjNoKd7MAY6KpORkZER55xoNa5zS/+ile3G
1p05OOZ4sCLiCyaaLEV8xXeLMsqlm+ag6/0UjeWM+OMUjpczdWbr1J7tHphdoaToAId74yWeGgom
wHCJovYMJBte0brNKWJJW8Oo3uLZidMJKyJHRR2CpHjtdL06V2XYt4vfCFVBz9TmLISJPui/MkRK
u52RSIX2OEn2kN0nSdJ/drTIdo7pYGbWQxmUugEsTrMXl3wn6netPpm/ta4yqn1gWPEPG/HNlzKQ
FUZ0TwJIObW9/qiNY9rvakmpP+dNkaLIW5XOazlF2t9yLut/jU5dnrLETl+KVG2es26W9lkY5AkP
aK36MqBkSd2LeWPlrlr68XNCLfVpzJOlAz3uSP1+oKz7r1qU6a98DuKXJIiywjWKqnwO0kXPvGox
zAcNZG+0B+EZccYQT/gepSqBPhhGmV5ENM4HdWkH5wiOLjMO+VCm8YteFlHpapkzPzR6I+mHKFYl
OI+G9ssMErlzI+AH8oNSx9nzkCP1/FjEEu/iRZ5ReIrqgMZAlo/SSyjH6ffFGsofo9Vat4lcz9/x
8jRzZTpXpacxn/lnkWRQ2tq8HJSdFJQZbNGh77+ElC7kw2RribLLDaVOvK4reGRkUdfmbt2r5td2
0aZ+3xZJGbgcf+dnFDMc4qaf5sShbLZIz4Oc1Lnbx3VX7pw2UpDurhNU1Ram//wTF2G53Pbsncno
xVHrbucpzJWNN9/bo27lfDSiKTCavGsFveDUxWM1iVp1nEafWWYFis3zwDtWL80xOsiLM2a7ILHk
z32DvoqbZ078pSs7K2ZDtEJ3h77kUyi1M7SeNiv5z6DKJvAfaaKCVU3YdEMpmoRdoby2U5mCMOwz
2Tagm5lxbrlKanUPpBRyDswXDoQXaKR9HoqB8gPlyXyPkH/9L6Cdpt45ytL9kRAJT3fFYKMFaY8A
YfZKqkb3Y+UEX6w4z6UbqCZ5f7DaoZmOndP0804DuV644Fmsz1M7yvIOclGY7YdpmcvQNVqmM7h9
rVmxVzTUijbSswuxiqcUJQqBKha55un+JvNQRYVJTXo0KzilR1OLDkP9R8q2RPXPux0ASmE6QBKh
d0Mzb/U6tKVimFCqoyydhMpn1B8m10G0+TAnlbwvcjQ04n7qErcubCb5SESKPrCkQ2mBzOTJGe5H
vU62dHkuRFBb9B+4HHgMgRc4XT7a46nZ6fnk83iYuQ4k1G9M8+9Hrx9IfWwvMyloyp1Vyqe+b8s+
1hefJ+0BEguioN1d35q5GMDqILbzcXPUEXk0UBkWqvina1oWc9DLJZT9EqDgUy962laF8+Zglcmy
FsvT4kn+8J3HFQRTC2oh3RVrfUlkdmuN7SQtaP8lzh7N8fymbcr+zmj1kuKisaUxIO7Q07gg7PHJ
yMJ5uawRokM7lXzUSPajJLa8MNSrB2eQhp0xD9JGjnJWBICxQJuDmRaUarjR1znKqFG3UxPZl41g
vjXM4qfa2eNxih0uGwB7j4WpdF6mSPXh+oe8cGQEApbiKTc8IN81tUqWijgsVW0B9V17Tq3uZXu4
GXvnuRfqLOhxqdPL0KVMjL6Ny3ZyYzEyoAqS5+u/4+3jrTYb4BGJDAKFsALXHgUOpnWGrlB8nTTL
G0oK5641moObTEW9j+ih7vuqMT1C5eTNS1x5TjK0hzzuGTnNJDU3H4c/dWzpXq90xX3ey9KDLC/L
V9RExgN8/WZHxzdjjNzk3BR1VH0p5rpz52IODiif1Y92WHZfri/q/ORrMHhIbiGmUukzxVd/l6TJ
VaxWLawkX5vmx0qtv3WVttWJu+Ck8HkB48p8O2Afq5NYzcwgIKOZ/AXixoOqTsEOf45/WWrvbNQS
z02JuTcGr1JGetJcXAUy5i3HZaRVql+mte46RjffIFaSe/rUTRvnQfyrTr2B9XAZA2DhzkPz+nTn
KFtFrNnR/EaO63u1a+e9PBjm5yLX2nuua1OwVDvPmMzQc5Z52NLkPScocIsQuhjFzF8gxFc3SePQ
jdECTfOVieYeInWBgzJq+ktigq0z71u7OupL61byeBhCIbF9e911Lv8Ah6oWx5PlrklGNhxYJ6dW
BKiQObNTuE/7ycvkGtH05VWRv9aIARaWBjHdfpLHFsDh1hPjwucWnWycl36ymER0+g3qHvvzoBCT
ynz42ihw9qh/2LoXBQEox+vrvfDBxdXNS134Mn2cU2NQiZD01TvZz2VU4sifF1RwBl0/WGk7vo5S
HOxbdUgPhZXknrY45f66/fMchcKRmL/HDGGcbk1Os6NJCvAm2R9axbk35njYm2XSknCa2Y+ikMqN
0HAe8LFnCLEfhofw5lzlRIEiyUtNb4CWY2LeIJRb3IWBnTEgVB0+ZWmQP0rBqD/ZJWJx11d63s5V
2V/2mY4n/KazVEHNAnu0B5aaqZEXlM7znMyvJbp/ST96RuI8R2X00iZIFupb6JoLq8a0UJq2xW2z
vubiUI8mW2LVtVyIG9sLhn/KxNfN1K2syovb4/+01v8MCh9/F4G1OKA81GPQqUdXqv9J7fQAkfjJ
riSETFsA4vFdUdeFO1rKhu0LxwfMAPgB1sm9vp5WtdCkYLIE5Rozt/OdmoaKl+YDncjBSDdMnSuL
Qr0GFEVhSHRh8KjTZULuNSeezKo/lWiIVm6BlLiN4OQSZL/luH1kSMtOSuvbqo4/j0u0V3+N4/At
cdo9umz7gIkpEYMvluQv7Lp9OG5BYy4cLhAplEZAUogRw6tIYlMLqxLQYL6hofpoll5c/0gKmmvN
VhjZsiT+/N33psdlyrVBJS5FgE0eHjqzOwQGLe6t+Y0XDdGAIj4K3YD1XQjd2GmnoFEhkDmPY/Mj
6Somaxmu8eGRyXxarh+0ciBkMjtpFRiNZJoEPkL1syTbFebPsjJvNG3cA8/eyOnPsxUs0Rki6Iuu
srYKSU5gWYOhh5pvJF1xE1r5V27hLT3KC/cazWrWY7FvLGfddVBSyUQ1OQXRgYg6kuL9eAvAg7mU
gEeYFhAby940p/amASBxS7uy389kWA+j7XRf6dcOG4Xi80VDdxVxUMwjERqPpw7TRZI+RE0q+22r
IobWLu1RrYd0dz0OnccChtkAMRHkF8qQ69stBSyjaXxIH+n628UMUGPtb0NzI2k6j67kZgQaDe4L
D+41CgFRLymVo0XxU7XdIyd+qCtDALPuZ3n6GdTqs7Y1u/b8FNC0pFEluERklWsiWK47ozNAnPJ1
8PbPStUOu7QIzDvbBA4mjeb0YRflgUDiI7BtYnrlKi2UqGXY5dKQFHVqcR+VZovwV4Sa6fXPde4U
MAIB0FHvoR979hYBtFHqsTzpfpnrxq7T0/Y4luHHzxvdfZJcQ5w5B784db1MatIharGCpIzBvCGK
FWWf2xtbdu56WHGwIcD25LKr4tZi5UUwdZru21NQIz8rKb84+85z3bba/vq2iZz4NGnHjbFG9Qrd
mjNiR5srS5xkieFLVZccjSrnLpELmVHyqnack2F+jaR+6+67tD6NByxhkgIyupGnuzgFVpAXZWf4
caMPOTrGSQIMjuKp7uptGW7pY527Bvg3wHDEfIIkT4NTc2Ux99Uy1oa/5LXh2UyJPfRtJx2u7+Sl
RVG5E3pYPIUBI59acVCgWWpEOVFlKNxyeXLS8EZJ1I2odOl78TAFJc5RgvW1aluhlNEZaMebfmzH
YGMHPbs1M228sYMyunE66tzgZj8MFeHUsm9kvjQDoWCvllbq5jQASDYQOKyGnR1F0z3vq8qdFafb
8McLma6wBdCB1QlG2+pjabORNnrgGH4NtfJY5rN0n8FnuoGk1fu91YS3RRb1N7Nkap4+qsl9Ps3K
luzFhRuP5iDakQotatiJa4RaPA2hPAQF6AG5IKee7jo93OvFP+gvmsi/oB3rhiZFeYilX6zNlPuC
K1F4oBRKBVYgJcSfv8uIqsaRw2CRDbT9rJiZL9G006M5cslcq439vmiKlyqtKbBwZPinpsIJGf2+
t8EvmJEt3xsabP5PyRxnqutIw6RtCIqfH0WbVBL0FEPsEKddA2fyLItqVIFMXyqD4KXJrPZPNQXy
Rm59vihhhexAaIwJksjpotrFlIiuson+s938VAdHO2QanRw3Ttt+40BeXBF5HlwXxG8pWJ7aKi3J
yDIps3yni8bGpSQ2loexhJC/cSlcNEQTWYgw8kaxVodQqW2jaAe+FJd18ZoFVn4jS3K1wdA+B1AL
LIYoeQuyOEdwtZ42oZdRQgr3jdApvyMmAoQ3aaWnZmyGu3405PtwWpS7YpLmfQI5+pAmcn5s87z/
XCvZrZ4kGTOOg2xvJXVwtKVB/yF3afctqebqyYpGczc0Xfrbomu2kQFc+OooBKEXyKcQBHAROt+d
GmtseDjHbQCqlInGZUil0MyNL0Y2b3zyCzGKw4l3CcK+wat8lXX31kRz0VADv+P6UlxFjqLvJnd1
tqfqEP9bl0LYNOrrYaeZQ1Qc7HQsX4fUULaWfC6KrNokqKTDeATd3nWfosxQD5STyGb2cZLsqkSe
XhopcrqdHaYHsBTBzcBYr12ak9Y1o9Tsuzl4jHOneUKbJX3IUvtVb9DuyAj8nz56HzKuhiocdUeh
kLxWhZaVfnC6PrQRTzDnFzOk41bmYfW8UKrYOBrnlyKvOUBYYFXEIIc1b7jrRY2oqNKH0ck9M/9X
QyWxQaC0rBzo8R8OLqBMebGjukrezt9P3WzWwrY3Sit/KO1HwQpRFsSuf3x070Q1ndoaBWLi1LqU
ylJoHKVq+rAUNB3zSfmtK8PimeHmMKmz1wD6U7TeUAjh3JxLS2uIx2pRWGYPAZfpU5bGonAZWcx6
MJI7js7W1PGzmiGvVJpB4vkt5HHXTMdItvKyp3H8UOSy/mWmALIb9B5d/mj8swSd4Y06oG8l0pzP
KgPtN3I0ESNPsl2sk7hTJiY+UHhfXQx9HXRa0w3lw5CG+kNSLMueiVnTsY26P6nELOAykhsPAR3l
y/UPeuahwrAQSCeb4K5Yt6W0HhXSJXfKh6kWfCZNCyvkoIIgVNxZpRVyyJeu+ZNU04dZCxgmQFGn
5a0nFFtPvTWWAFwXSlQ99AuK4VDi5D3uFLt2NnYbB+M8LApbIKnAWxKBIc+e2kqMAiVYLa8ejHoM
dkVTOTAUSNOUUlE+gZmN/tpDot8F3ZRkrhXG6ifFmYqb6zv99i5ff2MudwoiKHPALVidz9EOI7r0
VfWwKI35BRobgnnGJBrzlsYGQEdKxrk4yHLZf8mNHkGcOEvn57nsMndxUvOukwzr0AXOLxW86GFx
5sMEucQL0q76ef23nt1YYsMEw4+2BcW2dfSu4sFwmEddPaRBou8z1X4syLKPVWFrv65bOksesCQI
zVyMmhiItyo20jRJFYSHy4fFUeJdzbRN9HKnfCMOnwcTcboE7902VNHhOnWA2G6DOjZrjeZe0KW7
eihUaqeNmT93rZyMyIl3xhZl5XwPgd5qIDxJYEVZY/VW5i0+Z5xqk5F7S7h8Kep0ilzkPKT6qZrK
ZItYdW4OEhcILlJX3badNQXU6LVxQWLG9hkACYbIoiFpP8gOIGQ3lqOw/TAQQSCrOFH8GxxusXWt
q9KbtpZm2/JDNdVil/GhyXBAKjQKNzLzSwujbSU4e9R7zwAfuMzSpEVs+xPoNQ/hXrSWQUGlX8Yg
YtzVR90RfOc7Y8Jd36VqVPAig9HFtt8DXXF5UZWuOSX2h6M9TzfwaZSEAJagwnZqxQYpveSDBPK3
HtSjtjSIRONFcLf0KHHH0SJZMDq9dBvNTDfwM+cBnzSUihdtDAESWMOb24ApxqMROShNTLtqCO7j
Kabx3b4sg3KspZcP7yeDDk3wkkCP0QFZvQ3Cbi7HhAzR7+tsttzZkDPJ62wzdT6aYzNNhzcOUuPg
C0XJ6HRLdbtWeINUJaS09Ca2uK/VXpH2jrrVdTpzx5Wh1U1t1rYWFAbyeZk57NTibzk+W1W8cVec
RUWM8EKEzS0kA3GT09UEwdxGsVCVKM0OgnNZvhRyn29UeC8aeUMSUThnIMDK15tIyqTARtakH2Iw
ekbYx48ywh3FR8+UWAxCb3wbodNzFpmcjJKRYyMFGMbB7ZgztJmubLthZe3X3Or4NGkMeCWZptUq
3EZdbjc9T6N7c/YqJfX6PnEDWKTWfJzC2+tevfYBbIFAg4vyNnsPKtnp5xnN2TIqIzDuM/mT3U1e
vbO6bnfdxlm68GYE7jf9egogICROjcxwN6hUOOa9nJgS8MwoeV10q3gdeBLd1bMTfu94q94twM+O
obbEng2l7pvcm+GzOTXZsZcYC4a6Y3tXVBk0vlz/tywdDbX/RA+35v29hY33yQ2/lvozGQMiZ+zM
+nVeacvc2Hlm3wMpy71AL8pbBb0sj3ZMc0RoatoVc1Pvu6m2d4kdp49m205HqTOLkGpdH9yVql3v
A6uMHq22DR4sKS5fGrnsPme5IBHMo3RclihIdijlyLuug6gJYbs32r1ugSp2IwUc6UZQWacNLAqe
q2CDgjSkpLk660B682VaTPseUjhvtqOitrdS/yOl9HD9Y28ZWqWGlTwDWACsfj8s9/TsPW3U3Dx+
SofX/8EON5zA/YtLe+W4i1p0XcxEvXvLmJnEa+6dIv5R6fV+WqzDdVMXziMvt/9MrQLybPalnEe2
fY/S2KcAbVmrPnTzQ2fIrqqOG6Hs0v45XCPQOsmvKe6cnhU162MNbpNznw2ovI+Ie9+28JRv7Ll/
1K1Z2dhGsU0rZ4fBLgbwsYvkJCtz8qBFgVJibmycyU3Not81arylV/DGJTgxQ8VeIIkVON344Boz
k1IpShyrjvxRjavaQ0E8qPZD1A3f2nCwmK1ijerPFs4DEWjOosmb2rnvPXlSu9lLS6d/6W25iHYN
StyhSzVaQ1phLlNdc7VwXn4NZp49m4WsaPsi1VXGLBuhpvwrV40GZHvum9He0SrhERirYb3VSzpT
B+ZeQyqfx70YSC2kr04/mjL3cWApU+g7CZCJwX4GDX2jN0bEBEWJKWc/hpoBWRozTNv828L/leC0
ej/sZ2kL93bmrKc/xVq9QnLqAUoZj6HfSXe5nJA71MdMPVqj7aLde/zgyXgzhmCPAcDWOYO7Qm+d
jaibQz/OvsWatB/mv0P0wsTY+2H6ft3U2UUlTInOCNxMVIjX/XGJYa9AeZcQ9eF6pwZ3ExjxeUse
7ezwIYjCs5ogyQNL5Cyn39ExykFFwzr2m9x+6IPXQEmPIyOM9X4jdT1DpuAxWBI8UyoV4OvFL3mX
nQ+OEwRRPoHxUaR7wyrHvUYi29Va+WWstfmYTuW0zxSGPZihkn6aIrs9zBHSC2NkD0e4DOqzPAL5
LRVyt5qr8VNA3vjUF9rncnCsz4A70ay//gnOOjb8aMFZFNmv0Ahbc3nmGFBsrSWJXye/o7BmvNO8
Uxf9CGHqYCFVU8/3qFnuim8cxsxaNoqdF83TkwNbTBOGBt3KtWsIBc0sGwni3wxyreEOMfLgrjMG
F/IDLMCJuGJ8Mox/wuZb3+q7KAFWdH0LLpwuaKj//YSVg5RKmhqpYTKWcf4ZJrDZOjeQdkMne9oW
wEW8J1Yhk0xWoD1pr4jX1amHRJOlo+7NaoP5Zqz/TsHihsOPnDGlavjVYFzv9ZWduz7kTXZWFF65
etYM/7HQ0CxW+8hXYp8OiNfY8a5wjL2R/7pu6PwgU0GghUtdkoY4teTTdUHvl+1S1yJe96oAVru5
9DVvN+Arl1Yj4oV4llKvkMV3fHe8kqyAlpWFsV+XfyTJC58L575rfn58JaAFbRAXXG6MDjw1ktaz
oSZ9G3MIWy+rdhmjEpV5qxpy4XIBZEpKypmDDw+F6tSMZIWaFZhGDFr6m6Xln+SwPJZW9Nlu0kO1
MHwVNfBG/+6E1eTaXfO0zNJfQYmV+o2n3KVN5bPZPBloLvKjTn/IMs2VI4AMCFbdVerbjNKm7t1x
2tIuueQieAehkaSEXFUcjXdfL4vrCJLymPimlHjFGLu9MblhsiEwcGk54IHgP4L5hGa5PmB6KUWL
rid+KPeuRLSErObyDBn0jWB/lmPRYQbcBHqfVhYl0FXQkJVBjcIAPGebdJ9KJR9dEWF3153x0mre
G1FP9wwQvGIuU5P4QhrZrLqnSivd1HkOG/t/WY4YU+6Q8wjV81NLql5PjpP2iZ9YeeI2UvIkS+NW
Te6s0A3lAsYHsCYFcSWKLisrU11WTZPhA7M6TMcmUsb95CzGrgHORTHJ/neWNJkKt5Htu2Jy9sHo
JB8O9lx2ADKEbrKQC1zdN6SRE4qFcuJbsRHtJMe+b+DD7SNZ+zu3lbGbdC7q61/xkuczTZP6Ph0U
YuPqiCF50kxBKnwycY48EpYbMsnUS5iGtrG4C/5C/KUpBfoCUti6aWFWcl+PRZgiIfa3ZP8IkFra
eILR8+ElnRhafcgw6vtKT6TEN9RsD6LwLhgNH2bu/rqZddMLfxGJG0hf1FYEF+PUK0PogkMepymz
zJ16XwVFOLrz4vwyk7z1KB1HbmIHistUtDGEbjhuNqwvfLqTH7D6dIsUM7OxLlO/VeTvzDA/9rLx
lM3STSCbozvZ+mNiat/qsL6Ze6bAUZAG7ZIw8j1PkA6bslx2UdPRdte35dKv4m1H2KEpAYlo9auK
EuQENNPUjxrDtaZkny2frcr46KOVzac4So+AMoNqrAFFdaJFPYgDsfb2oa5/RtqTosY3Dq+ejy/n
bfwLRHzeWms6Qly1Ziw7GcvRmr2iw1OyfrX1hwtwYjm8anCnNyvrgN1r1hi0eer3e5OOVVR8Vdo/
JWSvr9dXI3zyNMVj+hThDRAUUFs4B6c+O2qDk4wNw6ollfmizVCVZLLj/rqRSx7AyDNSFCGafDbp
Pg8brW2NinDdflez10S9aZK/101ciiVC/wqWFTgJ6nyn61DqPIB5WmMifMyDz1N62wc7c0ux8tJu
ASniMqBFA8t/9VXqHuG0ySBiaeVS/QGk33rMOjDLjcB4xvwTkeS9ndVN2rRViWpBlPrV9ywtXImp
BkoB7zxwZbSbmlo+Bnl2l1W1y8C6zIoeC0XfOE/nzwx+ArmJEMKit7JOgNq4jFtjTFK/lPw5zp+m
rPPM9mZMIzRkt6DnFxyE9zvZvxDeow68yrb6hiE6VqKkfj4tbmf+DdvCzSxjww0v+AgQZdBB9DTE
43HlI4NUR2PQzOyq/UvOOlcKD1DI2dYtvM7F5VCLAP1OR95cK3slod3X7aRysfWNq5ahtyx3c/FR
KDROQpjj3Oq4I5u3Ws5YF3GbWBaByDbxj9CT2+Z/2DE+PTV5epNMqVv5YTYy84U5uikjYP+Nl+dh
iLnQajdtvnz49AriAaQqXI1UZ1W8MpNAB/fksBQyR22MoPiHnpYdUdnYOFqXPg1HV2BTqMwy+OI0
TlCSaybgSszXzpFu0r85kOytj0rciC8juqv8XXCU1xi+dKiHIB9ajCAlHdp7J3xSooc62+qeXUg4
QI+LTrVoEoAgWi0G1OzU5thpUyZwxum+aeLb1Kx3HeD7MryLevsOoOfx+sc6rwq8IXtIjflQnKTV
YU2NRc7zYc78RfmUTi7zvioa/4ffevXtuqFL55V4zuMZvN+5umAhV7XEK55tHELwXr+YfuAOcutt
PtUvOYVQrga2LWD/687EIDdR78xZ7rdd8rsE0tkuYGTN9uOZA/f5f2ZWB1Zq5SmaJWZ5V61xUxTR
7ZLNPyw92bo+Li2Hq/ANAkU2tHY/GqiBVixMJh/h1rg9oM1DOoaijmL0G0WOCxciCnxU7UGc4Ovr
oSQ0PGirKWJmuJaYnhJA/zCtrYrXBT8AyEXmCDqBB+w6bk9h4zjjgsO1bexFhuVKrepRD6XTuhEd
LhU64JcIyDJqN2LaxumJsuzaznp7yvykv2OYoIuCoZp9qxn2WNGZ+Fce7ub4Vx7+pN5cK4Y3d1tB
/eJaBbGaR6fgNq8yjCRoSm0atcwv5RuL5LJCoDSIvfB/uKIQ/4Ou45AvUZwSH/ZdfUNRSsMZ0AJE
rDE/lmgLUAKToo1yqXDoVXIJnVQXQhRiKWuidG9WAO26IPNTDfnT5bhkitdoz13wKm2N/bkQlLhn
ITEympk61RqI0dW0dowURyzg6rpDHibIiyT5MZ/16bbqSTlzQO8PMZD3j59qAX5FpYHKCtn6Khzy
3lLVnP/4ls7c2D+9nwwfb6iA7wUghMiTkK9alzu0ISirKIwiv+9+VeCeZAPseX+XwxVwNuWrLkQP
iio0UuhqCjzv6gigh9Ca0jLH/hJVXsGA8BCJu/n5w6Gd6+pNWRN0AdnuqfshGJSrqaHHSOw/50u/
k42/JvNm/oduigDW/mdHLPadm8dWNC+jTuHSMj6bgbXrpZ9J+RkUzUbguODphD8qpCJq4IOrBAZh
yqlBAitG8TfZ22Qwu9hQKMorqTvn6Y9lqD46XZ0c451FQBqnK9NbRavAXsXIeGaezgtBTT4zOdE1
5WxjbRcd4v/XdiahF2VVUihFQPG3DWgtjjILNH9OvbVxl2zZUU9X5PSM7GFnYz9HGnrWEgb9kddu
MTEv3Fjc8bzgdPhbvLFXngdgOEgNu6B90hjT0VHSm0FjisR1975shKY26Ega2uuPk46tIaMEmIh6
+WKGf610/n3dwoV4xzL+s7C6J4YwTPtMwUIqt/tM/4kamNfI1o2kPEAU25FretcNXloSqTl9hrc3
x5qR1jsJnAsTg1TlnwqoaPLcvF43ce4AGjOHFCBaAgfA5p06ACTrYFJyYrhU2V4ZpW7X/Zq2ypvn
GyeMoGTB4wx3Osv1Woshd5S6/LIKDpljPCba19jU76NpeoryDn6sdXN9WedXOlgqLgharRxZYurp
sppA0h2QObkPK8YduIimT6H9MmzN2Nsys4rbcRV0UVNU3IDmPsuM2I1bygN5nbmN8+f6is6jHSsS
VVtK4xZEy9VJVR0psxN5zOnSPQVx9dpB862m9nGpAEZEW0PJLn0xWFdUp8j+BKXsdP8CuZeowpH+
RQmtmJh3tDS91joa1k33F+jn9vvtzBHFuaIeTQom8NprLVnkartJXqre17Ok2bWACXaIFpQ3Wj9t
0aYvmOJWh8RGo0mMiF29CSz6neUcKYOfxoH+kE/Z9ykJ1cNiGf3x+kc7O8B0MuhjCbajQHWuixJN
YKpSXQ+DT79iJ1nVLspur1s4e46eWnjrp7y7bPMgM9umYi2cI8nte7nfY7E5LEXa3dBQTzxJbtSD
brTObkon5et182deKcwzfxHMBI0mCs6nfjLUQQRIXB2QyzqEDGO21Jdw12iPTE6/bujspAlD6Mbx
8KbMj5b2qaGyShD+sVlna95nKOIEzCBNLJSv/r1u56JvvLOzWtDS1akSKSyok19T7UEPXzNtgwe4
ZWJ1tsogluc40flk2qdh+jXaD6X24/oqLvkdihUQBoRAMy54ulsItCUayjKDL8eTKzMacdKqjQ+y
ZUJEkHeOh05j0UYaJrrkh9o9JcPn60u4tEvvlrAWYsu6cG5jKxz9rKh3pVJ7JQ3hwtxoap7FOdwK
OithB/yDBd/vdBXQ9cas7dLRL37Td/AS46XNj8Owb+KjvoWjubAiGIPkJiBoCJ7rCG731gh+jRVV
zXORvGSMqEherm/aheWcmFjdR2VZVVaKKoivKv+U2W++S10+tQDlPynlxve5cCBPTAn/ePf91b4C
novMp59nLQnqT83+Z0JFUtnKHS7boWpITe9N5/DUDqSKZBy0mF3TPGe0vcLmAYY6qO4su+ubdyGW
saL/LK08WlBFlNnCF7oy8VI0WxnUvE81TwoYrLSxexdOD9JETCVEplaMfFRPVxXKszrbVTb6MeCD
Ql/ckVfL9eVc3Dj0W9/SH4j/q0hmMDa5Q6gfmVH5Lq/DA9oCrm7e6FN+c93QpX2j0ABBQtCTuAxO
12LXkzHqWT+Bju/deLrNqm928Y94Fyn9xm13adsc0ENvGoKUQVem1KQMR1lvJx+5O4iUWhJ5fVN8
OPmBbS4Ir/yX0iGSLqcLGu3cKqWJBUVaem/+ltRwF8/f1HCvKEdgEB9kB1HLO7G2OrMzry5nSoeJ
imuyy0tGOgbPwxaV/kKagBEyK6rv+PgaTNQolHPbrpn8ub5nMBsDWlHLrf9pUFkIfqOzpvdbxa4L
n4qyCSUNqLwIca0r1ggRDJIUT5M/ag8lbfhma9TwhSWdGBB//i4AaaWdyXo/4gvptB/TxKNcGKAL
iMZPplpu4labg5ovRPD3JtfJ1jTWS9pLmFRqgpHxEJEb816+fpzOITBCQIEJgJTfqW2cjSBI0KOx
K7JeP01uhzl0F80k7W73Q2+6abKTOWUWM99k83XD8OVP9p/hld8DlUog0nK67NbP2h3SH+oYiyz8
R91/1+JyL0+GWzq/9NRw58F2bdUd0y3VjHMexmr5qzMelEWj2ianL1R18Fn2g56qO+Y5dfycBDoG
rLbF2gX5Z2TCtekFHmlbuXRlM8eTs13dH4f6UA7BrZ5W9ACP9nLonMdWmf6nzwQ7gKoxGAhEMU/9
z1bCXgeQO/kxbeIpq9yGwnRGMTI3PGtyh+Ax6Q49s8+vf6ULYR1E/X9mV25PZWM28mgm2spfnLB0
s2+hHtBW3QjqZ/IHhKV3dqBynS4vQsVCbnTsaM5POztmn6ThOH9l9rH4CNE/Q/ij3VWD5i6dyj9j
b9xY58XjLSRcqbiBV1rnf2plhElmsr12jGBsLO3H6i+jqg6L1HpqPByk6asU3F7f23MMgFj0O6Or
skHWjyiNZBiFXftsM/XWgJOQlHewCQzjPhw8W33VrexWxuUihncu5UY97hwgLn4BBxz9YUvUsVbe
ryx2PaqLwuE38uKodS+9lu67oP2h1AddHva9Nd/WY+2G2i5KO/TJq3sY9UMkMXu4vE3D+2b5YTkP
fRbc5eFWgBDLP+ktrH7cKqUYm4TJcho/LjSNgxHku875FPRHbdoFzQOiRdFnZb6tgi3MmjhJZ2ZR
4RCICHZnzW0o8jIPllGYRSJvCY+d5mV5+NBIzs9lMva2LW28Ct7eR9csrr4CsxRShmJjsSqM22Xp
b8La0wzVNXwzOUbRQ6sr/NGrJiN1S+IWSm6T3g6LfGybDyO5xJ7ThGP1ouunr1ySyT1SWYUqP6U/
qsODob5U2sZyz48a4Dka9Oh68z+Qyzs96svcavFcKbOQ13qRGq/lLZ8vUHn3zJAiO/1HrYbf10/a
eRTDkgDgIouGiND/cfYly3XjwLJfxAjOw5bkmSQdyRosyd4wbNkGQBAEAYIgwK+/efotXlvusOLe
TXd0ONrgIYFCVVZW5nuZl6pT85gPub+BwFuHbAeTc1Hfzh9Siv/cOr+v8+5DcoyUbzrN/E3/FOb1
qA8BWKQvOrxfQGT++0/6Mzn4fanLT/5XPqJ4JXkkSv9PGgxT3y6f4W/+f1oELFwEKVSryftFnB0S
smKRPN1D2FT5DS/tw8HNS2z/fftffsr/X+WS8f/rp1SbVFMeYJW0fxkxVHIYYaWCuDskX+GVV2E8
MnHZB7/szyoCwx2Qh0UnB11nCIX/viasgryNYahyU/B9X72t/aEwtxOMXETywc3yHx8Ko8mYHQdv
86IM+e5mM1HpKz7z7QaaPvgxyx3ENDamdn/fDn+YjMKSD91DqOPh4F4YG+8u6mUyxq1bv90U8k4+
6Jup47WYgGdCzeDOlbWBscuA//r7sn9ueKwKB2I0fwGlQubs99eYC7mtU4YfN6cYIJfXI4bPXJMl
TwRArmHHv6/2Hxfm78u9+5EY2QL8ZLDcxvcdPad6qFf9ZNer7oFjgLcIdmmyC1J/9NSh6Pj+9+X/
3DO/rf5+ZNcotEslpDZvRujfp+Gryl/8K3qszbr++r+shCZJCiobatx35w6GegMiSeDBLnvsg89h
95XqX0n3E+Xa3xf67zcKUgwoAhm+4PteWVnZBfNVdAMbomhVz2AAw2rE5gBVx2z3aNNNHYR9QBCM
gvvpqwXt6O9P8OdtgJd60Q8CKxCA7vsQE4vQhBXBJ/VQlc/rJT5E2z5N0RgaGlVcxQ9/X+4/yp3f
13sXbGKxGKFLnBMfnoPtcf4Gm53XJGxzVmI04+QwTPz3FS/f6vfohgVRDENX/eKJ8n4svfDgIfIQ
u8ZsGEmFwuC86RoNNvqhaP2fkeb3leLfD2Nc5SbKJFZKw0MKFCEXW5ttex4+yeF17J4mmu20PcQh
aaYpOgFgb/x8MssHx+Ryyf3tBye/P4aeYfHmKrndVN0XVn3n7oNP+J/H8F8v9N0lW25JbyhVG3jT
YnooO0Dmd7FqeUoPf/9yf44CIqaiCwaxhYviDkqQ33/JNI+DH+YNnqpkOMP4WzQmmctjEIYD1Ka2
4CzWZa4TiPk1Mp92QyHVSeilR+VKkv3fH+a/3iqYcJcBG5B1Eed/fxYT2sgrFsN+Rb0V9G78qLPz
ZyTH3BD85qAHkqIkyN+di5JGXTfFeXdDBG/LAHf9pyz41HNYJNXr/9ZYHFgXjjpSWOhBAJp+n2JX
dOOF5KS7oaOqUwOTqf/1HrmoroGQBHkFCJ+/VxAs1wljryXClosx16VuxS7h9ylULj6Synq/GS+y
lBe0M4dUIdiz7zu/kcitU1MS3ATASQj7MU62HmAFDzp8I9UHG/K/FgPzCZkYentoT71LWjrAuLnc
enI282n8hB14FJDuLtGxoNsH3PD32+Hyu/691LtYYrzW8TRwck667sRcidk1FezVjGSMEFH3kOsO
Mfvy9z3+R3D+f6uiEQyKJqD295swhy9cvyxBAK6hqxfylG+HdT2SMzu56RfZInDlfvx9yffXzz8r
QtXwoqmGDZO9O+Jexl0xB3ilkTnEWatcWIevwH3ronvwp4J9UHD/o0z/7+D4z3rY8AAZsP9x4n4/
xhLjqMPG8V43NjwOTl6ktepoJsiZTslnKh5j9pl0GOS5Riulvww4T81sD3akNfW1nX7G20eMyPcX
FB4JfX6A6QmQYUS5y7Xyr/RbptjAy5qSMxkPYrmb6b3rPqE38cHHfR/A/lkGtMsLmI55g/c+ZGjp
shFBBpu3tF86pk8E3kF//5j/tNLfvV3k8iBnoWLBdH3+btcOY6mWPFpQMetnW35FOQhR79b4N/2l
VJ/93GYU4pm7QP+YbziYxqpm4nP2oervfxye3x7j3Q1YVgxqLLGl56Hr6goj1VVynwYtX64Sfug/
4rv/kfrjzUKZBGSNFJEoSd9jVytscWF2sbJz5R5jeMcmtyvRTYFeLD3yO6Q15+wjiaI/xHYua6IF
A449BuLAQ373EyOHAXZXeXYW802xV07WxV4XVz3seO+hBJhU+1S1efc0sB9kL2romoZdK8sP9tQf
6ev7x3iXCwSDAO0539g5Id9WzEfDigO9+jsBAZXX1V0v01M8tdO4y9OlCbKXv2+3/4gdmAK4dBxA
XLnM0fx+cBwm8fiEoZYzz19KWtRdBrfBruZfZdHXLOp2I5QL/r7k+xQPdz8koVBJYrgd+l3vB0K2
CSOxCzDzs52eGHywJw3M8Pj3Nf44qJc1LhLr6NxcZIPf/ayBUos5YuvOSzHVK8Z0eP9R2fjHm8MS
UKO4aARdfDXeD4OUOozt6ok/+8M2P2VBG765ca5n+GIWp2r8qDb+YLn3AraW5qyvVixn9Al6cbAB
9b+Wn8FbvuykqEfaxKdtN1+ndwO7D6Y6bMfXD9vxf8am33/z+77lXJYsQmPUn+X0KQTCvS/qmNfw
O6wodJme6I+gu5bgdM3BNQF2hPISY2HL9MG9/ufBxYwcWAEXo3OkLH84EnTWVh5ylcNZxEBXTvP8
eZZjq76y8SWCXeGMpmB4Q6DK4M9rh3kjtDjm2sw1OjQVxD7/vtX+42kwPQUZMmS0UN7GgPzvRwg5
xThHIwVre5QAuKUiZ2xv3nYTpMSruDO7OCPqEHlndkZv5i0d4+o0VlLc8otB8uBHuh/LmGGy2IvD
Okv4zhU52W0sDD84F3+ePTxriqnAS4oMN4d3scbF6VbIuJ/Pk/yyJHNrxWPvPhoKhS7+JXT+dold
0ntIz0AEARU5Ptfv78TJWKpEB+4pKQqa1gMAxa1eOhbfpwuJvpHU9m8bdUPYYM7BnrsgMD+9L/Ph
YEQKafTVi/FGr5j+b5kW0VcN9/pb7wP2Sw48z2o06aurLYE37H6YHIPUsuzuttUUz3pcQe/ja8bj
2moLYyarA0uOCWqaw4rGtDtEUJ99oksCg6o+py6pVTcAhclCvhz8hk9cQ4UviE5DZjFUYddybAfM
Y2Euek3NDwVpyGctFU1O0xgkSxMZy2ByWAzbc6jmeeZNoYT00002zU6RemRR2P+ikKYg6CCXXVXY
2vXzuu1hOgzJNAabNL9nvIR/QI0Z8P67XwIILfME6sBtn9kNvUPmAww2EgPFtdpDe1Mjj+LpXEc5
xSDVMLM+u01lKcVprkb0c6OJTbzukmVZ2zwbtg68rx5YMbdzEsJWGIGtSRQvxSHe8oUd8SgAhAI4
GP4wBLk7APpUDk3WzRE6IyEQRQwVjFlt+9y8yLJzfcszw/LrFNo6kE+eI3qi8L59UAPXsOOV2XRD
h9zYFpzy+d6JkLxsvTDfwUmLQzCTdHaOe14ZQFxb+Qirikodesjgwovap2Zt4aGbtZnkljdkmvv5
4KaSk6ZfVv3TRZh5baEFpIe2LEOFcJj4vt97lnDIi2Oc/DQZEf9UWdUFhxGklKusHwO+Y7J0Gxzg
Lp/bJUsBz+dBGNrMS2DIAcpN4qkrQnRBY+huxTXIEjpoDStmmAslfE0bU42h2F0aYudhrkoC6I5P
dxiSGh4zAwJmTVKWQFpTg+aKoddB34O7FvXXG001ftNEzYGtUxc1MghjfyxUZa5XF/qoceiO/uS5
ZMEpkZ1AwaJNPO/h0o1d4WWY/eglXGVqs8qh2sVBMiS1dmFyr5O16xtqwUo+LnopoMyh5jCChyOn
b1KUy1uV2BVCWsFs1EUfBB1QOZYGwy2R7WuXb/hehJglbEgea4a8fbNiN0x02do8tRWKwJTrz5yD
NlwrTHr6NhAzS1pd5cTWq0WFAQ3myDfeWwbn6ou2coYuP0Y9tYeAcA/vzSYJCoklQ0BzJcPX2EPe
Q0Lem0G8t062aPFXK4wog3MB5kV5noMMxk3RyKTem2xLIYBT5Pabg/jaEywa8vsVr/F+CU11GEaN
tcfeuh8WDLi+jhmqzyaCdSdSGNhYQ0KR9Z8FFLU/kyynXR07uLDWiyX4/bLDFqsLt+QvoVgLfNGo
UD8TT8e17nWyXZGe4egboJy8TgzazGhcmXlotk5KU6PuqCAfDfIt2rxu5c/RwjH+7jzR393o3CkK
hMd0pcjo9VjQi+BCaUnVgF2eH52s3FzjLcoVT+A5Nkgo4nopp+I1UODKw7JlGSzquL7b2q0TdBcq
fbniZBaACgeb0ppzoT5PUyYW0JzjAW+LswAhrYrFj8GsikEUc8GDsi0fysZkImJNAFtR0qQyrDww
9bJ7gqiHCuu0Q98MhNgMSVkBR6Efme7WuR1XWuFH5xCOqzGYHH0uQGzwLVL2/LsuYEVSb7PkW0Ph
BP40MuG+TavioBlNfTEdBb18VGhzhLdwXpxmuKzCp/yyyRAQqtjoq6DTYHTxMUfAMvGQjbut2MLk
2Ieaf1/cVGGSjnRhtksiBZ0itCnmq5D7rjtSJH5rvYYJj5o09fgQdq3WHKSj3mctEP8VwpfpZqYm
7ETymkdGppjsWqStK+hjQcrDkVhjJHUuYVY7IqPpOVlOYw7ZTSpUERyKZRQvEKUP9KmsZnnYQrdM
B5EpGdX4JgHfD1JU5ZlS6P3cg/NL4jaYxcWHbOvXa7cQyNx5j+57rYd8OM8b7BgOmwvMIyx6glvA
yXx4XONg7m+CcJERsOs0OaDZTcCMQNR/xdwivEMT+HZ/n5cCDjcAatk3h57Fo4e9ZFLHtszul6Uw
qinHQj9tZuB9nUwO5ojVlCZoORcitIcSWdO2G6plS/aMuEWc0vRCCXYlmcZDwCBtW/cYE3uC8kgS
HqN8CfLDnPnuzkW4aZoc1PKoDlJRfHczhK3vtkxZ00D+M0kew0wD7UiTTk1nN0/lecIMBvqGCtqe
LfztYw6jNmWWNl4z4q8Ds1La0jCyeT37ZBx3IzFVBJ1/PH0TYX9OTQ6AFK8RDh7dpwUmTU/INNao
HhAwtmtBlcd6Oi09qEuGTE0Uo/xvaKLnL2hXFQ9Q9qNferGuPS7oCGLVWcWcvpnXTi1HLgJ3z9E2
6PeKhUDNh6ySeQ0z82AXhouBXNRlsVbTErRsx8vsFBMzrU0Ch+XqeYP0alBfjDZJm416sXUZmO0r
gVK3qzu8aIi8ByumXewUJKBfFsmZ2knEezrSNMYQfNi5U6Z0ZRsgb4whRV08eZwmUvFWYKBzbSyF
SAmCgsyHK+I5Ke4tq7CLJhEWprFTaOeaXHpoLeJ51l2GaugIggU2d9NV8/RckjycwMmE2/U+Ggjs
tFIzpeMuJJr8chl30070WXEHXaFLiQQdD94OawC9gTlfFQ4oAxjddugJ6jZYZbwMMNgMQtOQBKsc
FqKg6BYHSGmc1tRc4VuEd0He++56jhZBj9mCPz24rrL5wUbSPBUM80yN7aY53KtccHVNGAuug45M
P8Y+Gx58Zr1rDR2A2OZkWhgm0s1aogqX6XyqoECFcRjIj4N7R8aiwo50gApkEttoT1xk74fUWPIo
E640/DlnSp4yY+LPwsiyqmFRH83XuYm9xW3uoYYGYoQK2fOIKQpZr2kHmAqZB8INBGv92qYw9usx
O7sZU4dmWl7kGoW/NjtMY+PRp1+P6AcxUiOfrqJ9Z9SAXA85KIB0GB1D9h3ucna/8IhBeS8cqx2c
WMsJujpmzY4kjhV52MYqpm05QSOhHfkSDY+dg0RCG/qu/2xCiB22JOyG9Kawxda327xM5LBRLbMT
VMHG6oQ6AyVXBDLk+C0gVUEeO5whUQcBSH3tupRriAyLI39CtlAWq3+UHMqNtyOeSra2cMmLwe74
Gnd5NO27Df9YqSHiXjLUWGANm/A1iQJHmwTt/4c5INtbZsKS7qKuFPcCyOOVtCVKCMsG/kjg06FO
ehHhA8j0wFcvly7SSpgJ/ED5Sr8ulHv/IDpeEnhmE4X0AQNudB/ScZsaukSUNdkkSQ+tNqtoLZEx
nCsSurd0sGVZr5gWqlpuWDfvglzjG2pcYkkNM5kUfxoT8QMqraCzwddD/xKD7D6rwkbzTiE0DrCU
z0pTJyWoKoAJNWG7ThQJrS2U2W9iP1qxRyDD7D7rC3Lbs3hG4hKq+BPukHyoeenHL9IjzalhNY6i
wrMV58jxbfO1IHjLdbkyWqH+GKz/GZmiv494t4HnYsQbzBWmbqdmi8DIekXBAQem+xKPWY6sI4Cg
LPrOiT9XbKaoXcJkE7u4x20wGQozdVeI58lF3YGP8XCu4Cl14FtYvpAAI/Q2GO19qMOua4a0i9Jd
YnX0taIhcAJY//T4HKZM27DPUn4sE1rgg8olp4eChMrAOmxx41W8hJPdsWztwhqDReC3AkKHW/Wc
Gr3e4hUh/2alBgw1VDoYrio1BVckQ726yxxXz128ADSiJdL8GjPUVQZFGLe6ejZx6aACzatix7UE
qXpVwsZIRrqUtRk0g2WLYmYbkbpvwDMBQIFzAr2YiTZBX1Tqp18LvPNkhkRWo3sm+oOFqo1B2ML1
c0b5JfVB95k4ZUQzfsSMRRq3cain+b6Y1SZwMHFnDRhQCMAYBkXP7udiSIYGCuv9nbQpsISQXDKN
OBmQo4UOAv5NoQGYwV2tdKzG3Zm/LuOYvSSmR8ExpStU5oOyV7wejV1vg0VD13PNIXsJzAydLnSg
rdONl6QcakmmbZchUkdNrAHY1zksB8KGrwoCV1AiWq5JBpKcyAR+VZWu8iZeMGmBzCoqrxRbHGuq
fB50vZXBtNU8rBwwaFa8kphBvW6GqaDDbJsXUZOlY3XnEplO9aBIDpuxJeP5RU+X86YcWAxqfrr4
t44UQ1hDWGnoW2pyK8Ham8Z7mCwEP0JMXgDRqazwmA7Ww9gseTlW2JTDKJuKMfroMp3ez/BtKXfp
rIu5VgFxMDoSsFqF5xNMGnwKYLEGzw54ojIMmeg6k/WXBtQJ9mlq02uFP9ua0GbDHSg6KNtFwsVP
G6/8NuKUjLty0jiSfT6WrBmQNZFmYDwpWhIXGbr6/YhnylLrP4Uh7fU+jBFoEFFU8YSdRx8tJGBl
jT8jQRtVg6SAzWJ955wkGvJeVLnWQQMWpX8q10+CQMFuRxRnKKFs2V8lW8xhH5ZPMBrO12W8XXKg
iCTq4dKCxG0jKGOdzWoKr0hoMKAr/2KSoX+AZVoO+AdKJ0+h5KE8YAorj2s6hcrXMU4DnDNSaCDX
Ip74z17oKMS0GUEYpLaENXyVb/QN0mfbg2Fr6tukA8SB/6Xvr/FmNaRnolzeQiUjMHjrRfDoY4zW
RjKR4S7UfQ5WWMSTvI2hq0DqyBLYvXelEy0nPUbcOkyb522Jyu5LOXRpuFv7XNwJtjlIgwcD/eJR
rZZ1vmQmqxXU70w90KGEWuY8gkQKSwcIq+qAVQ8rDEjkIWWcDi3IGRikW5eM7SAHGNmjAOCPxr2W
Q1RDGpR8idLUjlcoJmSElHABcMfKAOXqCN/cGHXYoOQOst0k2pEEfg7T2vtit64DfVODFZ8k0E96
jBVP1FGJWU2PU0UGXNZLOMtmtSOaUIMSgjzJaNQMwxubSdtSwjL7ZCKhXx2XJW7GOaueiRDT1lyu
0KJOt3BCGRxOKFkIHC2j4zY4xQ+yy0yyjyjy3ZK5aICHm11glgRYO2vmIIructIjcrsxnO90HEkk
1zyIce4F7ti6k0FMb6SO9HKd6QUFI4wsAA6nNKuQ66cpOXYeXrtgZ0fLJVLG4PRNNB2RxBqRTHWO
LQhg1/UdXlecwuoSzotp2WiGOqAFOPqMv84dQDsB4kRJtrxspZSuMUpLFGMBoP07EYQw1LVw8sVd
7ug2XSVZBOuPVBldttCeBeuaYSfETQTTgKieOWgPdVH0M/TVUD4rRKgZPrl5H3dhK8N1uE0qUU01
iiNEuy0c0wTK6yTtm6Qgsa/5TGSx6+QGrw8jRgVKZOeXCKGPJbs16jk8cVaJXHJcEpS+PukCBbuA
HIh1Sjz6SyXKk5/hJoMvm8pMtM+RXRtcmhf98g57HeTKfDHVHYQmqg7QMi/uJkidV4AJXTQiu4RL
OlJCChK51CQuj0OSia9VpLbnOIg9CCU2cL9iSPyjlkmWiLdp6sqm7Hz3UKkAO36NOe6/IiG4xhc0
vl6CvrSoLyDbkdUVICuFkzz6/VQiRKN4Xy5RbwMbbo96emJNPqRzfl4wPtIdFj8UQx3EDDF24fii
uwH6juhp+WKZm7V3Ydn0HSjbDXW5+ZLMo5M72hOdwk4eVIyarsv2rVyX5MfokxzwzZjFj1b5ea3p
jNyoKcYUhxkitxIq77nkuEOrRLxZDp0KiBEhwwc4qAUC+Ewunt9aLmMDI4Xxeh2qAXFsZSieOkg0
Bai77MXkNObyrlt9ue3K0E2kHXqRQKXQwQS44QgHP4eJV2Ft01CepR4TQINMzi9xlA3JYQw3cy5L
JVnrJXCamtE5HM8V5zk95oWdo33s1yTe94FF44dyMeKQQZHH7tFZWEEfzxIDKnesQ9IGNkr6o0Vs
/1Rl/RC0McsBMAFKKlijtkyyu8wHPbtekx6WEnMUgfSuVznFNfclSxuvFvOWUBNNbQZoBRJXsTRr
M0WClTur0vg79CALfJuNK9swZDvxboOlnm6sjteX0hb2VnhpcQvEk1ygJ63012AJKmSv8N1bWjsO
GRIA2g+43aIpf12zCwTpQDI4ySqQ62mSIVXNBB1+uQvGJTtWQHN8K8DKieoRctzHYkEBsquqQbDD
6IUo68tEJGIpCcpbZQJ4XiiKrErW1iE0tAUIPyAPelzYgQc+sxA9PCjBB0DGq8yLQ2+gkI7BzAW9
SutLB61lDrmePQWzSgLUTMuuiQQJAS4LK9d9pTSQYYW6jLYDgRsjV1nAW/AkBDA9TdPrOVWFPhLY
wEK6nDscMQwxl127AdCkQIaFNk2kXKHaZYzd1x67TDZ2GDiS3gny2NFUUfh52Li/CpZcBCBKBwlA
GLxEfjVz3IBIs9LpWloOKMcBLL1Nw3TVTYWq7ahhJTO3XLoQQqVcyBtDlxCPkC3oHIKgjYmKTbK3
kpaIgcSHzwB1uG8j6RMkTCNoiEhllITUDgiAponhTqmAFJnyV8SqHHP60s7hIZ5g51v3noa2BX89
HI9IRIRsoG+I84TPhazAp7Q4FBg/o69LortvyMg8bWjvGKTvJzXF81HCz44B2A1FcNVHo1r3m8W/
ajR40IQqk0VhbB7XRHUZUSgBC/nFF22CUk3vYamaP3IV8auVDPDIzODSkQ3NAtbmM7GOT/fBYEkU
1usWshhOqBUE1RwHN0g55z06SUt33W9AVRrgK0lWh4O0W6t556a2AET86plDhiRlvz6QXHSvGd2y
N9X12/gKu63FfZpxhWRPMS5tf9o6DHZ/wlM62m7hnOFq66opvg6zLu6+rlJv+GCjmm6iaRW2GauB
yAbny2LsKSkUb4lLyBcdRiU2QzqWT2otwcTqQiuQnISuGx/9xFeENSFmYKzx7Em5NoORgh+mcr4o
isJiLJV3a+pmeSKxkRFERmFoOj5CLzbCt5hsDsuUvu+DFq5yOb60luxhGCRLkedFnf0BUVdTAiBH
swBlPvq5sKvWyQiDi45CIm4Pd4GganDvrWDuLxaOSFemD4oYAXukQRsgW12vrNmiz0DHzVkVKOAO
HFkE3RFt++wM6R79nQyl9mALj6m5TYYQJPOEegEEG9UiSu9KlkUz428SJ8GtVUeTOze0y1w4e2XR
rUKYDqKBIXOLlrOYtZ+eZ58PDMiDzGl7QeDTtpin9Di4JRRH2EbSIKiz0pnuAGIQj3aq78oIQ76F
oFcT3/C5FhuEX5Dr5j0kfTm8JNNSZOgHYc718kwpPtc6hRhfEHLF4y0iL64B2M3zDplpBm/tcQEj
P4002BABPFnjhhubTw8aNdKwYyXiaJsQ3ql91kekO4B6l3xOC2QpeG0lC1pmIB1HMTaKHHKZus7u
NnAuzCFa7dCfTDWn47WLYMkKB4IClrE5N4K9rBtC4qnvkN50wPg81AVqXBMm+5lAxdJfh1uUnwxJ
TQ5dqcsQNQCgVxHMk//BDCm6NyB1rrjH9ZqgCPHjhUCjBZIkGqmrLZWyQO+KDchiRyA1SO1pcJzT
VALo0lTCNqMDtIWuADg13gEc0xicPiJS6bDZqlH6X9rKTVwHGRXrnk7FeDezSIFGEmwJsjQ9b8vN
RHU8NExN4/bAkYc8Bz0SvMbn+fAEOgZaOQ0PpA+uKlbZ8mUa4u0wqA25xIZZpuEEQWbAmVMZiqkl
M5w2DrlYZXZXrRHDKN/E5+8RS+ARBZOkgddTlIb5sVwGc1dADTOv/WyiHUyftnMHk5oYMs9I+XaJ
FNu1k6HOa9JVYPGko+5/xJSHxdlKtYTAogCEIUnNXd4g4Mz0Kkms1g+ZjB36HFKEdM96jmSXcJEC
knalAMJpSopSJJ6QFoxiO8Wq7J8o+mYglAY5WEqwGDAPChoiDxbZNTuhpw94YcTdmNfTJFER0S6M
n/Eyy0+oMNyZmzX/ait8rFqm1B4KtnXwZcnF/GXLKgOnpAzi93uq8oRgFxQqBh+YGQCkq87vI+CY
AnhBXvi6U6p0NUAAL+tozYMnDsg9qIl0EHnoxw53wQrU39XV5AsBUJqlGk8DA4umwB2NU6RivysQ
rZ9WP43fNOC7T701yMOgEyKbdNuyExuAPe0mj0qvibjBM7F00KoVqQ1/jSJKTJ1OKnodaCC/wTwx
WOrJOvGQIsFK2wVFt9vNsdb3K4Y3uhqTwNvLMsCVzUzlmO026pVr5CXBRP8i588031CUi5yi1ZPH
tHvmw5yBgHAB6g0K750DF4Ehl1X92lJn2dpaPuQVzkOqHyv0oIFRGebzZgaQMjYznapXT8FEOg1I
/m83cHgfCbPo4XWRgs9vt1p/NwQaEHTkqf1GugLpPmXD6OoIyNnVPPY836/R2J+6efVoqaEnhAEG
QJn4jijksUehMHRECyhDQtOL/JMHBvCMyyF5A6sEnSFYikv02CDt/hT0uN1RMS3Tc4IXCWcigTu9
DrQIPCB3Fn/Ll7m8nQc1oYMRKcWboDQWQSyJ9bOpwu4+SjERUJqtevJlx0O0dqwP6ohpAP3DMgCx
cyzS92AMZ9BC47ivAeGR7GWJV8oOqnD0QOE7x2qNPtSNWyFVWQfcs6vEVQbdGZn2Vjc5MsCTq1LI
tG7ozvwgBXogNcBP8Rl2NCOAMICGDxhOGNcdhl7mCh5NPsQkYkTnpMkGJNGoIWyHL019clVgSq+v
lWP2jYajSSEktACojbJVrUfkkDYFSI9WdgMyvkDTbEpdv5/mLvykOgVv2dUB52pK6fB9lzSEq66e
JCAKw0C3dWsMGwJvB/eZ267/tU6VGhsymgJdpN7kT2MwyuRmFol8Rrd/G+tqRQ3cjPNQygN+dXxL
aMq2el5ZdegTZAzoQXRmPwvGHrTa4JSmuMGmSplHCSwUGy6H3MvjpPoBrQ3f8Ueq5k3AUxlmu7ts
wUhbEya+fNv6BFzqRXT/w9FZLEeObGH4iRQhhm1JBWa2u71RNI2YUkpQPv396u6GYrrskjLP+VG/
IhDongc+5pOsIs0TsV5ZDZbi7cfkbNM9wED1d1f1yurI1PaLLiD7MHQ+EE66x7eDd9W+qi2L3oK6
jtyDM/bxf6OxfnZUrYzHNxNAtfEM7vON3HishBv6X+wWV8hcJSiaVDVOd4usyemwqb8yD7n+Td3v
ZXJcg2hH9xR39a+sN9tLN4MrHDa25f0EPmnKnFxM88sJ6VQ8Uac1/0AlwdSTVlETF4yVToQ8QK63
2t9xQdM9pBZgyGZZbrph1/OpZeR9S+rALj/rGiUIOuxoImIlcBDL5UPiLCeHrNHlTq4ZTHMc7Nen
rF2UvcTar8MLfIVfQ5cTf3sjZ0W7sIlNEJzrzbH+pe2z4avlVQtBakUU/AaL3byPPtGB+MlsWaGu
0Hit4L+D+uQ77eTlHNzeTwD4MT5vZm3cYz9RaHVgbYhpsiKtCU3FkKCuktLDGIJkcIueXXQBjINN
OS+3kWWSLXwY4Z/xCDVelJxR7nHsuxDJBPQ+0ku2j+bCXlbqPDW6zE7Wbhjbwg546py1Xr8g3d4X
QIpET//SDAIK5K3dPhOWspSnPeYXqZDJdTkvxPanT9NhQExpkUNnUjse/Ym1K07BIAHBD0O7jB9j
BUnzJ+VfJ3dz4zpNLuYg4+JEQSChI6ohKKxoZodAaaiPpBDEbWGl2Mswu5vLtf3oJfg550mZPEd7
HP4nl90tj1vqzd6h2pvkOx29FSzClS5sMEz8KY5aR1/aGvkwukcWUsRMLrkF+xqqDsp0m4AM0rpz
1mOkDYescYAnTxQzxOuRxw5UAK463A5ogUaiIpXDizoS2PscTF3TPK3RBDYag56ghAhR19wyt4YS
4nQilUU1IQqikit3yHuSLcc8EP7O5Lqk0ZvrZVZBGu+sktG6dPD2Q7Jolr2sBkoL3K4/IYPpw8Me
IjmC9UxGqDqZeh+d7115jh7X143ZdZkcplTFHud2Fm15X2csP5KJPj04CRCpzuB4c+D49DfvsUE0
MssNRtJsK50TOC/2D78T3PjpoDfniHRqbm9F47Y8mLaGFlPIKOKjitlacw7URJ6g+/agIJWj4Re0
t8NUdIMfmKdKrx4Mr4Cfs0fHX1t7lDOZpM9GVHF12lYYqOcoQI9Xc56qRD5r0DRd0Pdq69tpVkP3
JGK3ds8q7H19kwkNXD+sres8I6ky9aWJ+yxh3TTjAy2/1cYQ7mSq/QDA66iLdWcxvQZiJ8MKxiec
m3evjLrsJp0SSBfZO1HEbxiY+YuucG85j94ARp9ZV78HrGfXlkuxX/MS6rUvzJ7p/ZyVUwJ+1zo9
P70zm79oxYDD3KBN1Cmrl8Y5g1YG06nrLHVo5Q7ZOoW7/q0CR8qT55TjVIxTupvcsaKscx1OCPR2
PhcEC9vd81ArWZE56WbcT6MuzR3Cu23I0eiBF9UErwCsA0GBXA56zHJJSwRJQ11I5FQ/+A2ZLJsF
kU03Mc+v1VCD1HPRanv0ugid8dJkV2GRq2Ma3JZ0+8mWU70kproWfiQNyckrOoYF5ANv5nHrRvUg
4PntaXCWqsLDxGDxo1XJpg9hM6fliS8ZIdzYw/4eBiTNWzHrecpQVfg2A/oYy4XOwbrpDiHBp+2x
oY475UMGBlGZWCbzo0eqSByb8Ff1afkpp5e1RJl3lNEQ1K9Kwp7/qFKnCxGhlUR7RN7UM3MT0qie
BArhh8UZmu3L84lRLSZkebxtiss3p4Ycv3/lraQPzNXS8Kso97lt3oYBhobeVEf3wMCQu4BatS0f
9nEKoYsIza8P8BjxeINW0oS34xo59ghg3ZjTLDO8JGrOjHdiQk3jIyDOqA41X3l5szeVeHIgsaYL
JdNu+yYzwKxPN51r/3bk6qn/yjFJtztvxxFELJwbmcuuu/jem5KtPlMXN9h8rHcPg36MEOWhND32
I1SVuCeltaBztZNa9m1IheaDXvtgvfcRqGWPW+ak8mc4By1PV1hp/9Yy58QFbJ8g/ZMfdijsplvo
SAQjEodk73FrdWWS3tPalWRnaeAXL32/ZR1Yacw0l28r788ZJniVB0J5Q+9EZhh96gtpnBlP2ZYg
yIjWsL6ltoanUiOyMudlcuPxn7e4NOXaMkDots1ZNsCJrZNxPtKwG6JjK52yPaPSMF3hRMqbnziV
++d58LgGJy+Z9XPPj5ddRmH68nOUjlGvLskvfHSuq/Kh0yXjrRlU9cdzsDzdX5PegOjBqJ072ENS
dnrwXl0Qj+y1f7WJfSKF1olilspMIewpOHx5Q3MRN1i3WgMjxcFt+qM1uvdOLmfz9u5A6WxX2ga+
j3kzRZMISF3WN7Lyqz8gEZq2TEQ3wV6MYi/J8ITD628kTABscjYQaeiMmaNPkRsR/LL7bVrdxs60
+efIevY9ITvXXpy99Wvi3OC/D6sIyz9dTDv0UWLo6mFJuLanA1gMwC6SF5YN9mPaRwHmZ1nAjKP9
dtQWc31kXNaI04R/lZKsyXZxJumIO15zhAypHcLu99izj1GCTkT5UWfKj4tQ0eb8vnj+HGPkNWN7
F0+JuqMwhRVw3xxcn1toicpWpvUAr4fQaU7O3iEYCaIpDHN/jVD8cktyrbrzzlogSmbphVrV9Dyh
PTaHgaFHHFyVbk4xjCM5JbKkdQzK30mgMRBohQduICSQ7bjE7c9u2tzvMVzUAuYg0OGhu8jEQegk
+QlDHCbnKJ28N/ajiOF6aUOOvnZdmkdIk0GfzQjVc9OOwfVd3lzDu98OJoa2ig3XtAjjJV86IaI7
x7ruxuKGg+zWqRyfh8BGgNt+1LX2QDMU+5WQfrCjWxm99GZEAb9fHDu1ULJDxUDmhFFwnSBWdtFr
QkZWjCWyCdbAPp1vfGnJyKYYaP1vmHz7XxW3bXwc4FZe7BSD1mRydJcjo4z95OSIn8KFPfQlyCBD
z0u5mg/t1HjnsmlcXwH056csXRoKZNW6vzU4M/W5WUZhTz3LvUVNuAT/Rp6m6ADMw2TTeMEeQpnS
rYxLmt6YoszS7b/IWffwUsXS44ePkrIDHSLskXUqcn5BomwNqrs5fl13mLacgF9B1fS4oSgTlase
DFftfhMyoXgXb88yeme2faf8w2z1l9tk/k+2s/lREfspDlJnbpcr1MbeRUC7EVQWtjPC8XgQubtH
XVXAu1KXMyft8jB5e2XylGhI6qohDj4ShIDTJdnRCP0WwN0SaSAFGwX68aG5BaYIF/IJBuUepJlS
VGUVz/wRzRilb2wQPHAdpTigC2ts/iWqtwvml3V2TlulUFWYevUs9djWvVe8PV1Bq6RmhL1mvx6y
KGB4FWvjn4lpyJAGjOngH8cAbK2QSHa5Z8JgbyjRmgj7bMJuG8/j1Gx1weuKJS6hVR5IJ63dGxuk
DvdmEvQKJyT16a57reMVc9WX3AVcWigMTE2jqmyJeFQ+Qwcv2DrOx831kSOaGAKXFeuqH4x9copz
PaFbglXQ3k7cFnVw9NXsLDzMRq65rEOrHmuU4iNQHBPEwe9bTKYCaFkfGY3bi0Om7vwAhZ69Z/D/
/TEJpYNOfh3iKJdOb4ObFjmquYU54G1wLLLq40B7bwX/uIzoWFtgoTxuqmVgiE/MRxqzH+WgnF51
1nEPh9+tmWiOIh5CL3etcmH5Brm8itZl0IgSEvh0HM1IandVxhdfpnxmQV5wsHXpv2hqnTckOcmz
KgVag5ns7OCWDwP+ZVq/7/M51gq1+ZJipWYN2P9sZP2PP4yY3fmQjLu/Hrq4raJnyIqgnopmcEiX
Lwiu9/ybHo6Oxw5y2UOFj9b4KNw1sh91Cnx7AIFq6O7egqDOu3CW/WmNbfTo8e1k+RSJZrm/aml+
AYkP1KTZpVnzYJyq17IVTPQDT9YtRAnPfhCxU56o5FnfajLmwkO0Qyaet61yQDtXt/zBeW/TEyOo
LYuhnIHmxMobnifk47oPYxLsl8CuFVrbfRsZtZsNeJmfvHN+JIkVbJ5dg5dF6SAsvzeYoMs19ytC
qMEjvJ8jd1jR+IvOvDlOSGe1SoE8vsctEOwr84K/n7QRxyMwiZMYKKPbX4ZyH9F4xYLIsGTGV3Ki
jEWY24Ej7h0eJv0jItSNN326yu8FDUVdLFHI2+WjL9aXRiQDlsJk3dXLRMqeuffrfa2/klDX+sTv
lihqBkHnU61LEh/binM4X/otMrd6qkqRoO0Ig3uNm0MhxhIB/q6GnucDKIJVp6Qrs/ikmm66wjJd
9p3MXvp7lL6ZUQGPwbsziPVHuDguHiWIqfY4xqXcc9nY9GWdu5b7lpNGnPq49Rx8ltVcMyUHZF3C
GnVB+Yggs1mLTaWKXIRWRssbbErcF8nEIJonOiZNyZ1nEG0qH91vGar6uV3rgKrfYAdq7HvWtUc/
s7Mo5qoxqGG0s4giG7fUL65OjwUEw4hPX4/+kqMPKd+1LmFNRd00FVcCB9mRzXi4G5It5VILK1Bo
5ioMGMDJ/RclONtf5ufOPEydALNJtJLp0RH+VN80fAv/tmjuuu/QxQ4CJsXJUyipQSsCIbhCs9mx
plijqt6Ocb1W3S++QEpiGzZUWRgso0SjcBsPRRyE3a+Z6/HJ1a75RoPbRXlqI/RLi6eiNberG/+S
Jlii08bJ2bAYxovz4XVXmxjUM7f0OJXZ/jvAw/DUzWjNfgvRGudmRRXtFuj1muWuVRwzb7aCysyb
uAVVgOUFDz5iohn6G9Dkcv3LGBS6py2NjX/bGTPOT44nBOeasTo4ENgPPxIJEXgoHbyyC+62PVrL
AoEgFk8q0lT4Gs0mdG7alkPgYrkXyEurdIMWb/ZVfRZ21d2pDtelv0RrNSS3iivauQEjhgD1pgUe
ngbazSu4HWv3VPkR/HjFMgbmkVbba7NmbOtuFC6fup7j/TDHKYyvh2bqLc62hvIHxm/iQ3xsoEgr
aujQbUgXDncbz4/z7qAlj+Ge1AkJtsenLndk8QSnGQR2NuDQgAxX43kRzhTe8zgm1dFs7PF55QGE
H4i7dcIz56CV+eBVlDxmroeKb0MVxq+3m2VeUc/9jdd4eevFJuRLtvZBeJy0W/6OVxQnTR/1ZaHH
sv5bmbAMDtUWNM2DSXYHQAZLVn3vk5fzG2Qj+62mhBW4M26UvvZs+9RMjCjaunMHXYbEGKZQvpX4
n5Bi1MPK+BlFhnfRJqV7Wpttr290hPyXc8qtdeGKYNlPFIyl5b3rlj43l079+ZlEu7oppKBRERIh
Ttb0O3TYFXhI+/1L04DonT1PIHhPyznz7lVsYX/MaPfgoQwRwJy8xLcMGh7B2cl8HDFZLBKFT4/A
DRRsNHN9jpo9mhE0TN4MHkAYs8yZBHf+JAeR8ThkofPgecCyFW+vF9HCAxE9vw9QjuNpABCw+bKW
PmdDNnR/G5439JRwpwnrj7dJunTGzuGeu0Y/tm6rg19JFxDiW2WBxr0Wga0UoLW1BX9mFtNaid8z
PNi/bA/HuOMSR6LmmH2k9md20h4YY97Fe9eShsMQ7vjOdLe5XccR1Vfzl8D0Bnmk3OmnnY16F+4u
g9fMVARQTrMcf/hikGGuhk27h2gcvfgHOWgzytEGNe/Br83AA2j1ApTYMkz5uTbRnp6CFOM4Xp3E
Tiezr+bOD0mRPyBTs/WTBqnyWJkbEBpJHs/0J5wtwPGWThtFZ7g3guG46tR+7nWWPg+YlQTzst8m
Dy5w5XBbhuVW3dNL3KZHVFxN9xC6YqxeDN1VgWB8ypoBJQPj1Y6AcjLpy47EWX1AjHs/VxeG6Ijn
3emP9YbWhWO6TrhowRf0oRqlBR/3ovqdpJFOXZSHyhqax5jhKSj9q98Gz51mASSH7lj2DrdG2dft
H4h1F3gP0YDMnmPhzuQwpOS15DyJ3C/Iq9Of29oO710Cx4OTZhiAZdlfvdPaZTFPU1lvlFNhSb2H
+mV7XadweET/fDXyGrp7aV3do58ice3wDP/J9GSIHKqKxFuHb3CrgFsMLhLtj4wmnBMewLuKW5qF
I9vEeCbGq8DZbTyd3qNHgGrrZUIvVswS1udV13QZ9/IM919G/Nv/gH+r6iYGRZpOTYxUiakDoT2n
2OYtBcZPb3govb72jg0TLyKYtFeIIns3GPRTxcTY3OiktfLsuqP4bmGvvSK2wa7Y+z0KuJK2Xv6Z
yMTftbvMHBOj1+atSrvnqdTpDw8ryHfitAIhYuVhLvSSdI2KUU7YQ4U3dd9CS8e7oy4HnwRS9kYd
/Spbbzq9RemhRCsX3QebbuSPVkSyPPAKJ94B+WYpioQm1qmQoYP6d84CctPasQ/gwheTfjFWU0sR
Y0qoD1gh8KWh+EcPmZW74RtKZGmung06lPjVM2+pbouWHP/z5jKkR2Iv5nXw9E+5BsCD/TCZ6pKG
c4hnNLs67yCTGOhzBwqpxv+44y/zEXG/REIFD6AVmwRj7bc/o0kT/DYRSChwEzYa+495yXwayDZ5
quaZcfRUJehnR+KWe134cd0ToMJ+x/IddkbmaVOS3rcu0+gXZS2wWYxhPbxNWVzPSEeGWOSbahf3
OHnKmdBrlOMLvk0etsxX7i2DepkWLvWXb+TQhc6d9QdPFK2R5f64xvXA7CvmLCwyQP6KESzmrOKl
QNwhhLd9kX66xrlMYPxKoh0UDF1qvspG1vrLGgsYLfy4kUi7ro+prrrwH3AN30OL/7K8uFIuzN68
1nxLxgZ+DnkY8U2GigzEEGVWkSyhkx6MvgIcpb2OSksV4NRdM1hNBPWNe7c3WTkc/KEJ3ykwXkrs
QD5CnLiqVvC0ynFksVsp3yF+RzQ5PR4E8P+mLIvEF/puQ4IMLMpv8ontvHuKtxJLEUjUNOTRJLU8
prZ11UGuV5d05LhQug12T7qvpti/AxuR36rzlD4Y1e4PA0sfFQBdWZrzqK6STVho98W4/FIe1QZj
cQOtpmbyd9bxD+L5mTWdqthHfoGtAaVD2woN0gTi5GXdBM+gQg+DEbJGPBKTFc+rI+e+qPqJjd/J
+BDHKBTpryCQ2A2AQlGhD6EvGcUrsp8InrZ4vnkdhgV1wlXaqR3aRHI3HV3su4gEc2DN7Cumvvr3
6LYTfw+q/bX1rkvXHCNzPsE6fVYlI3MeajthHZBl97JiYvMOKapFUF7AuQNycvAVLiU0vzMw8x9O
XyLdUdJjGeQrMcHJNKXxDlHQ77zvVUbSGNOSTB4a627PVePsz7XvjW4BRT0s53jIzH90PjnroY02
+EOC0OUHPMb8gQWJayoN+i66eCsq/DsBc/ln6EpcC7YLVHSs47p7JbFKsfIvgXyMZmj6qxyAa9is
y/AWGtH7R+JtUE5W1rS3JdG6OPJGt7vp4zlKWP69oBxHjuBmzh44gx3EX2Xkp2gJPKeZv0P0SERd
4PJZ218NikgEizwRw60XOosuRBRlGEcqEgBfXJc9/DlcxlTccnap/wgDIKadRUvW52WIxi/6XZwI
fVc7re/tHE7OqRn79LEBn+RubVy+WH4QRHXKBRo52ClAijC3IYQea+oW3nl4IhfsTr0J9XEYQTI/
7RBVz9pA7FFBt7ivnZv24q7NKHI7bsEcNI86WSNxV47BVZgtM68+9obpHSNSZ/9gI4Y/Ys9hsGEN
hHiGKK5+piuzE/9FGf0XJOC6fLv1lBw8/hio3Q3R4UVYnWb52PvlE5kwjTwqk60v2jFecBPBFns/
SlEG7+HWrr9s6OkFnZKcCf/vZ1ZWBAvZliCgGDoKzGSXER2dJGW83wi3d+0dbpgpfcFfvb8FY4cg
wrQLtvvrYLbdrnNCjiMHPjY/3B6waaZvU6doZ7EgoGx0UB59d+CyQEhVXqAK1Mfmj8EX0EvbHlBC
kdiPojhNaVesxLelChmRt3J394Dpo/klbLb9zJjkeAFNiB3FID796zMhQSOu4Dg58mijvrTTSag8
yal4gvkJQirIDXsxnqKNxhC3xyKXVRxHLPFdke2TCSmFHZBMK4CIiTvBQhFK6jxxTYxzHZ9Clzn/
JdM6y54TXEOo/BJdvTqghurJxDojnCFgtRlB3R0Etxg6yy03zoioZsCkuuXuMongEgY1SrSOnSIp
doi9LF/Can0fu0jhn5PYhGB+k/KowsANb5Z1mqFs6kT8nIWzrmc19HhZayn7whNNHHN6l+OCOp8I
aMYt9+dMzDB89DhPAK5tMFw88N6rjU0MR5CJaOX9MXbIVeuzx8nQry+aCpXqFj98ib696Rz9g2ln
CAAC9Ng8dghotn+scWNmD305kFIERton3Ov1/jjjIvjU/oZ4dtyYJQ6B7+vlbSf9CD2fRVPKx02j
/pOZVDY3y9ypv12NQemAYGnhfJiT4Gc0Ovtj5+48hFMzzd1JLXL+MK0Z3pKmt0ASetm/JZf1X4VM
Jb4apeTzWDfOXFCnsvuo+11UvUlqoreo3NEQRiINvvp6vh4Fe1IOOaa7sef7YNRDB4i28tAsG7kt
W4gsrMj4nMlh5yz6jMiaQHElmupzK+uueQvQc8H/c672b4tv6o9uSM2OVnGTz6DDYuZRtJhpZOWm
6gIhBBAfVdsQnVwPu+5hBoD8l+zMmcUa2PZx20scujjOVhQvWOPeezKbSjS6PokqpMPvmGyoxPze
7JxiuNQOclWuxl8ur7coEJGO3wn4O9E7eBFVgZmDHINRu0kORa2/SFTaQ7yIbfs0jGVG7nTqOu55
Y8R8QBtRf6FGQlEfzbYlno3oji8sXkqcSN+rlnOJ6qlCKL52yy/LPc4M5nbBG3tmWudDMKLtd5tV
vKA9Mc0tuqWKfxxrM97EZL5M97Yf5GWxQvCUQCk1PLthjBAaYuBrX9EP5cm6qcfOTuG38BGdHhIK
C8inExqo28kw9CAoilFNAQ2v7yFL+h+cHsN2Hkrh/UduB72ohoReImPh6Ak6V9X125B+g8Ke/CIr
YfhcG2EWmWcI3mX2pyBPunmvT+w/o/OYCDt9ApBB/VSlHr84dMdHw0zg5uC0KdPS2khxSMK6+cMJ
IL0DpjCT3e+kVkAY+212C14cRBeksEP3GpIKoPgxJ9BAIbeUMTHr9EMSos7iyJs1U8bCSHVoup4D
R/XRGn8ozw/rX9hWqvo8xqq9Rz4VZOCLRPvw0KLNmAEszQVwZVkuay2JVYhaRJR57Lcl1EvoJn5u
50TjDYjG7O9VYfWgYBHcs11THTGwL7u4u2LJvxoCKzokCknw0UV+BnZudJ0+TZ5el1fYKjxmQ3qN
NnCazhOPfTBu3VEmY/Rja6u9PWB0bp9KmCdmeYRPP2Zvx9Si/NFCmjvNPlKssLMiZ6pTMABT1Y8g
R1ftBig8DwKvAmUvvasE836y7N7juNrqycV6cy+9GB/2gQNOdG8Dtr3sMU706DGlbS3O79wNXcdz
HwlhYY04Te0SlSnSXhmtv+1AergoQG+Ryx6GNEy0ORHRrxz5ghzfW7zndJf4q85e7TcDnh78gEP1
mu0kLCx3aYAymE2RfSuojjGO+ijBoII7vLkhezx1aIuIvN5hThX18iueY+uyAaJ6KrpGzRjTxzgp
T01JkuxYTML3pwbpMdN3ly/KHf+b12pBmQlrrfWDM9Gn94ZG3aZHf9KaycttiFEIpi0pDzLw9n8B
2S3TrS0ZOKAYwnl81005zLc1J2FUyD4dvzMyldznFT7/6tbmkE//OmrQ1bOf7BnMTep3GYlupunl
TecMiT1TC7mNxFjHCuBFV/Qk2z0Ww80+6zq4bGCe1UOmfTe+7bOaM9NfbT0U2m0T87bxTtMdMSZx
jDeDRITPRfqtvVvTLiofcBjht/JZUHFxwYkihvB4+zf/gCAPW9Zh5O2KmFuxkBxBPoTzCniCdcd0
ELi3DpF0lI+RAcPbY8koIMeoR5xTbdnO/xYqXR3YvPUV6FvImtfDiCSOqspnuacdynppPIuVOIMm
QHfRfkRKxL98TDTcF7POXr3ZjnRQ+ECeOwQjZqF+aJlsuHdGFvGsjA5dUu7PYRmF6gmCijuMNzL8
WIOUePuKd/xROUoReMDXnd06kcj+mHqpfnf8AuyxRhjuAjSA7ByliNc/Q60ZH3XYAIQmNIeRSKT5
fzal1TjnQt/+nG3llBe/mx1xgcQzn2pM9GmMY389b2tp1ONoBNErKaqCN5UB9CGewAl8MeWM65T0
H82zknSkBSqewEc7ccPe1QkCIMSTnA4EBrXlEbpbXOxgt+U4bcv0uu//v+8Cz3wsAVRcIfwaLhMD
zRjnNX9uktc68wxIedThNVlkaC7l1NVfhI40bA1yyO6xs5J4QpPTRLepR+M3egu0qk2EGP0AgCun
C8f7zJkVKtJ/bF2/AHZ54sDaDly3umxgV+DKC44rTsw3iHwI6mDpnae9rgFuRTVgXS9VJv/TOt5Y
T3mB5mOLqoJVHbx4AiTEl/ZYYREtCX6Y6I8yYCh3qd2QThuaYSgnIMPHv5PBnCK2rlYUFC4E7cIL
NZj2WAfzyo9WlZu99xPAUMzpolS5XsGmSRfxLAvJGvrecy8C05zTNa2vNq1lce99hbsAAsEBt5uF
UaZwBzaunP3XRUGxtyiykmnFUFIpghbg5dpDtfrBVPhdpf8hoGf3K5GdZgevTmR4ntakwkjCfX2e
yBC0R9LBotd6ITOhILlDvbg6heiWZcnihEqP56xH9faxlUsIZZyta5GEIM4I6FzxQgBMA56FcUHc
JwSNfe6TNuXjRKPDV0oxbNH5vlQ/9wDiGzR9z1rmXlh73m/YWuyyZP+hchQqO0DuuGNOIiABL14L
FHlEeYLSNSBiANkFq5mHY1NEX/N17SnKKFkqPnE8DzdZaMsP4Sa4nqFvo7dkdvcCa7l6WpToTxa5
a4WaPt7+YuJHwYM/BBSeoDqWDQv46x7Z4t0n4mayq18ZtvQAAtnhWMfC7R0dXE5Ed6BGRkmIcgJz
6Wyh2/1B9F/doPvyLu17x6D07t1iaGPiAjIv5a+zOSLlTEfaPiws7X8mzAZY1R3dvtZWRD5WOswx
B3TIMoCtRGF8aknRD3jOsvVucr3Sn0GZxPg6hxU4yuiO63+jp+bfE9Awn0CMKUs6iMH+W0WDSI5p
tpinAWhLH5qxDLJ/setAJAUw9OfK67IhR3G0vREiEc84x9OBrWibR+qi4yW4NaGASVnHqK5upnhN
bZFBRM3HVPrEWqdo7++8a9DQcZ9q9cTBqrojdBNaNI/jwDkHw5QEj/Mgd32HHwDbhCaBxLtZGhxi
GUs1akB3XX/HSZJR+zW6WfwMfp2FuGMxdiQmI1BKOZTWdngNa6e9xIPECtaESf0L30CLLnjN9PZU
VyZeHwJpruo05TUPIR6K+qmTwxA+uKo00CYYWpruhJoh5cHVHcZADw/wnwYM+BflZvMz6iE03wwU
KiEmKMPxyF/700OCwcG5YWtRPu7gbeqPC1zURCIERhpAiQal2qFklnLyjAjz7iR6FiferAZuMG9E
4NAN1ZdpecspR25kFDhXKRHheqTRKKvlM7J88m158OeUSJPKovvb8qgJZfBUrXAG9QE/caO51Goc
GiL3OKyHVzAgi0OTZPPopDd6li5Z1GFPhHKTwcmSBBne7Rrq7YoE+zy8XL8Fq6mt86b3tr9aLsHz
EJID2+eZBOV52IncJ4pqjF3q14gN2pY7pDZD+MMjUAIqOHIc/QJEVYtPNJM1huoELUFYtIhe0MT4
kIRgg+SqjJ9NouI/PQcNGpAAjiKxKoT10TGZjAjbkr7QAjE6mnDo19Mwd1t50+tYJWeyesR6zjQD
CxciSg46s1rRzSie44xISSNaeTuNw/9IO48lt7UlXT8RIuDNlJ5VIshykkoThCy893j6/qB7+3QR
RBOxd0+kQUUwsfxamb+Bk+w1hXLqOld0LbLUnqT8GBK1+CQnZPe/GsC6pEsFAFFcF0Nfmc9BVuXO
JwuqJNmLTBCQ8x0Is8+h3QpfJbVsUuxQ+LWXyCDff7DygpI+HBgZEB4k8VCNN7Lj5k+VUCXysSa3
YCLBJMsvgey71mYQZS7XediC7xFGQmRCMUJ84M7rBsfOZcUePEbluSokXplWUSE1EBum940HZlfu
UbOsL41s5OXWb/W6AaxcCe4RZrErrrMm7eF0QUWQhEeT5D2iXY7lOU9OmMk/g0xw82Nm5hhk64rF
KwSCr/6NLaVCX6iiZIeak2s2IckGQzEpoZUAY/Kv6cABmMGii73wwfMCsfpmity3yQ3Ag9+mfp8r
toY6nXdIA/AICKOhHrXSSOThrxIFbvgFoZbWHZG6mvic5mWWnrFQQaK6UNSyvJRWDuhtYMjEI2wh
lzu7LGhK/qrWmU6hui5JejQtim+buPTU+ELavOseFB3wj9AoOnwAQ00dyGx1o3JTxMbxhLrs8Es1
G80HnFsFPxbURW+VbGUkDMGSaCJW4Jo80UsPm1gywT9VJ9DDtf8iR/E2BolHQCBO4moQ3Fd3iHZ1
Kh3NQ7VeM1JL0rOjgOlUzNNUZJTuEfyGPzgRDRWI0USGW5/aKO+3TYGceQEqihJtmx14kpMK5Cav
7MMur3eCbrwnsMiOYuPJZxfWgLMguHqj9S3JWPRCaKOKPYqYjgrzH7S+tRppGy9N6xO1iG3TH4L4
t+V+RTNroedvlOr/xsHvBngVQjzmpOexz6pl6EL1yXzqqtd03XdH46QJ22ptSK9+cio2iruP0UZY
pzg3nOMlmfXZ+OT1RjNxmS+Yxjd8Q07Fqj7BnV4PtT0gJMH93xX3kPItzg4tA2r/h5cYmdhtNmJx
q2Ov/JFbYZel4cIsuFWOJSclimOn45FzYwFSVDAfG8S8ThQ8zm6+o6p0CvLn+30+G0RC/5tZZujS
dGgpWypdBLL/JKnxEyC3R6V+DtSXfxGE1xuZcS4rsjrRpg0TV6l01WlO6Lt+tnTpN3TuJ9NTFlSK
p21hcnIqw5MzLFJt2lQrWResUjS1DHkh/0shPcvGm5kvhJiuBEJIIqgLBHY1rlHSZIZw2dMqk/vD
OcieqvA5dP7I1o+iPv+z/ppGGbeHD+vNR0Z7iAopOJfFD9n/ZVrnYcmpYaavrhoy2WEyoXO8zleC
s+G/OZrtqL/UdEH5eKmvxk/40Aq0vDrVamhF61w016avxOC5L//h3Jr21fgVH6J4jQJXRyQKUnTr
SEJtwfyq6k//twGZbIA+cHMVHGFwVmAwhMJvVOjg7y2M+vTc+X8t4WaijE6SojRpCQXmTMhEPTiP
YlYrKi8PYgWf835LZgfFpJqrsZHrgKWuu4uXALBYFOjPXnY2kSQN0KyU/F9Fu2S9Lk0307E5ssZy
VAxe4ooymcRGk0ii14fR2a8+8Tz2y09mjR4wMLQhe+810j4USpBZ3A3y2TG+hihEKxjtdaT2PSB8
FmpS95s+KtB/PFSnH6RcN72rBrUXHD7IG+RthIqWr8nUCt1NIWQws9pV+OV+wLm+/tgDkzUmNKmj
l2QVzo21l78nCBTGJoWxxZ6eOuFNGzZZaIORk3XL3egcIoMZA32FsAW8BNUwa48qmwWDL+x2BhD6
++37OyOnPWoqBmeEIoEWns7Y2gwlEXpBdLYS4Qz/DmDWBY02AOXovwkv4bPxg6dG8yl+0D/FqP6Q
R11S6Z/rY1M1KeqMFxRVn/RxoHha3QMBO2cbr956graCiofI91JTx439pqmapMsA1TXMSCZ93Eum
A3atis559UzOcIXoVsQtX3p3VsaTukOXCURYtF7o4KkFgSFjlcHhr4tcR3RZn2wJIRihggxFf5HR
gxB5CJWIC6ibLGie9fZVSh/JLAW8+Gtjb8o/ujy6jGMBgqJHZSo78GzeaU288FU3C3vyUZPNsPL9
vkM5rL/U8Pf67tWHT2+hUFXz/JXS3f0uuNkUx2DcBxX0WSwZ94HrRZshIqnFDj1guM+kDlZF8fuf
B9D5/dGLAx0fdXKik/MCo6Jl/aWlDKQoKD0L7/cj3PgTjaP4McSkDULTaSZvu/6SkdbSzU+e+os2
22q4bVF/pq56REmiya2Fcfpf4vJ6MAyN64o1WRskDZHQS5r+EiZ2k72jqrcRRvaXdRZM1HR+dDWq
hfnCSrlZkDSWbjTwBsIqggvf9YCVMCJyisLDRUCTuIpB2LMmgT6c1CXz9rlIWJtJvJBU0mfiZD83
c8cpWjcXL6qLgjfKRE5wRH4apM3p/gAuBZr2o5V0oepG4qWGpG4jFyuQ70KAlYUbHaveMjf/Ip4h
k+D9e/U3J2d0z+uUV1wnXuQyXEXVi8X9CZH1PD7ej3NzIMr46Wq6Ksvk1wxZngyV5gJuATghwqM2
zpUW7qv81c0LlHlU8vvypUnFl/sR5du9g5AGdxuUF7iiTze0GIp0qba9eDFS5DkjVfhROrr5Fg/U
CmJkox41VUkfSuo+D2o5SL9IF+UHlTTaBsnR0o4DaiKDBM105bhB/NhVgKURAdMeEKRY1VX2rYI4
AcNXqw4N+garitz5WmgFOza14Ig0pPcOU9lbWGlzHamMxseSyYyXtclMBI2RwmOQxYvUviTvQcg+
uB6aTVXY2cJUnFnTvASRGiQ3wHYoTZ3AyOcLaZlZLC/Ep8NM2mW6vvWHB8Xs1hkiLR1Uj3ZAHmjo
t/fH7nboxm3EQuCaTdLgYne9sNMylPF96IaLoQs7SPSISAi7Jn7wAECVyrf7wf4+pK7OW5loqmLi
+afxjzyuyQ/X+hB9GUCWxnBxS1RwIKk8erp2UIP4qxRTPkMwF5Gt6gdy/nvIN5tKGb7+my+wyFUx
srLCo/L6CzpZA1CMgMOlLAWmV/GZ1NfR6TZtoB1h/H6DbwqcWTfDVc3N7n7wub7mzMcYUMNKksvV
dezad4egpHB6UZLy1XwojbWVJC/x8MfM9v+nSFMXMI/CJQwA/e+opisV8jElzYd4iI5CC1XETD7f
j3e7l45pBm7FpKc0DojJuCYKyBErdMULLXyodWeHmi7k+uzZbBYizS4VnTQesxbHIl47151I3s4b
VDFmVZ5zPQU7/zMoXzFyCmANCQ6+1JG4zVNjaYXOtvBD2Mm8QaRNicOCsIJR7opm71cFHIDsFAXO
q+PIwHK3nlue3KxAbHeDXFIttA++FW4zEpzFkjnieC+driP2WzJahobKlT6ZSZ2cNilCl+IlaSN/
bzXdHxxb2kMXwrS+P7Jzc5Y3gCZaEl4w2nQmxXKiAQik3SoljHBA6fYA9ixr3zRooPdD/XW/nbbq
Y6zJpW0ouixXo1C8tFoNcQZzjjUVvIMqJG/Upe1WVoR1oHafhrx4oi7wGA/qSxxhV4ws0Bqp3mBb
xuBJNXTKV4aF7FEiKbBixLOL3q43VE+uLyEEJxTDJiXjhEgAuW1H+uWZ2l4GIbbOZWerNy24Vrlc
2vpur7xUu5APMC1RJltmTRpn4KcMgq/gWJY1pGGVyq7D+ouoDcE6jpJsDQTtB5qyxzRXv1FeOfmm
9xAVqQwVUzkAbR0WTrfZ71E0TSe5pll81fU64vJFxtSpxUvFabpqNTlYA09UF6LcLhuTE1LDPwS7
Y3KwkwdWAT1ZUBRXvpgFoPBM/hQb9oBvFHBU8XB/+syG0rCtlUWuWJY4CQXucvBrsnzMHl4tSLd5
yDRSzwTxfz/Q7eKjTVx02O0scvnTewEKJtGg9wQa6hJxCDkf9hUmOns3VdyFu9xsKF2kPmehzqDL
4xXlw3kpSH2c1VyTLwVltj8wU/y167fJT93Xf95v1O06p1HjpRFEkYxd7mR/U1C/1SyXSAl1XyrD
66h5oGobI9iTRgvpVmm8OV0vdILh+mtio4xl/PQ1EUZqWOKOIFObzVAeBdxjvOFhc1CN18r4FlOr
9P3PkK3QdTyE0MkUb8Ec9HbyU53TuauypZkUPyZzJfEgKuUtfgRmD2KWa0BMUS/W/8VE4a5vqBz3
EhCxSRSUlCQqYK184eonUoBXgS3JyVp+vj90cxP/Y5jx7x8miVrA+8UKUr6kERvFg+A/IR4J5OR+
lJm7G302HvO0iHk/rV5l5ZAJDspXl0D53QPBEsLXCt3GJD6E0W9wESs1/lIlQEmf7geeWwMf4056
sc/I0ipGL19cSlNqrD4a7UHKqt39KJI8Myc/hpn0oqJnSjvEknxJUgjUpqNsUiyPtmVBjngEn2Ec
UDVH7sqFjWaw/4DOXXwKjdD/1MOEXviaMdhkgZhsv6rK/szeOfU+VqsEdnHrGpcegAAvUt5HiHms
3MJQtiid1tv7jR+vC5NwlsELzmKPZmSn4RyS7XqoojXWBN8UxIvJqKzd7knOmLEVBAK3fvTycmEN
3ga1RHi9mmrqJIG4il9PWxD7DWyZ0Lj4uXQQktXwEimXtpc+hcGzqT9Y+kK8mRGGGK9aXJfwNzYx
bbwOqDhBB3SrtS6yVG9zhAZK/ykPj+hFo3xVrPKG6nb9pirS2oBayOax0Mt/70rX3QwW0oT5Ne58
3N3GKfhhoVog9c1A7b2nuP6uWWeYcSs12Esgb8JuXYMi6BB7o8sRUxfiJ2BSQ38yIGegO5OjUVTr
Mf53vywtX8hMzPWMYXJztxT8Ckc/5usPSyFoghiQnEsIsh/Ehlhyx3oA/9qAv/UwcCR9AKfxq77z
Fz1Ix16fdAqjMRbdNG7zpjE54ppBqQD4ue5TW8ufs+KY4cte70hDIbZ9Mupua6EDWQho3VjDPo1P
mn+RhIPrlwtLbuZQojTNRZcHDJYqPFSvOwGQP1wMKXSfoGZtFO2zOPD2Ll7SnzJV6RM4QTF110h6
bNrs3XAXjt+xldNe+Bh80gtZokFi96HDhom5y3vUlOF2W+o3tKXXGeAiyUkXBn2u3yl5Kgrnk4iw
8WQ1+HgmwFpR3CeUYuA3+YBnUK2zDmgzLGXzZ1b6eLlg2QFgUo1pNh+boKE3esN90k9o2Kn+Mels
o7VWkR5u0/xdMJcW2s1lRqG+DrCBHAPPRHGaAgPFI+soIARPQ2+7h0g99u5JDf409GkYvNYq5VEU
sbNdr7t21JL7W0vdz2CDKouwloW9JTyWyKE6KCjmmbDO2z0cIQ8t4yjwF+7HNxeR6y/9+yT6sCW0
WDjiIdYGT2X7ruB3W/++v7PfHCST359sOUg8GaXu8PtqA/XfzNfQ9XL/e1O///M4pqyTKtM5PpTp
jc5siirphz54qtovalHaZsaKjfX+yXdbYaHP5kbXVJlO3Ks4tsTJyyXJtbYSQoc2GXGyF7s0Qggw
5xk1ZOmh7OvmCPtq4RIi3Q4UFSJuqhalIktTtUlHViXHfVWG0imOwY56PLX1Jy3YuF+H9klzH8r4
SSZvprzi/IG5o7AyBH2h2TNfIEvi+BG6wT19ukmXfljJVpfL0D9qO86LN4wK9v90FPldrKm5BVis
HHH8hA+zsca4oa6lQj4FOoaPyI6I70b8RzeW6m5zTZFFtn12BAUw1GTvUWBXCxDYZYSWwZyHu1Jb
mPZ/f+FqPwWe9zHC5ESDiOwaakgEAYjfCLMftb4fRQfGb7pNGrts9kX2o06EY6Z9MfMNJpHGwn1j
tpHs6SOS1xCVKW5FVgXDj31NPmno2g4irsLB5v5w3ebCxlaSU8ArVtQlECrX46VE4AtTLVBOceDs
Gu8TJ7bVJNjPpXC7f1m+beJNoWTxwlF5s5+PYTkhKT/JeM9PSzQl9mjmoMSQguJ14CcguH/D+a3M
Y+59EoLHPP1yv503hyNPNYBMOqkukS1Gmyx4rx1CfCVN64T32joIYadF2VbOcGhHNSVHkCNfaODt
XUDRLVNVVeqzCjWNv2+hDwshzIPMlCj0nzSo/EKBcY6DTpyELnRfbxKMMozkAabJSkAwTyqoIAlI
K6j+6n67x2VwPYmvv2Ky57CF1i4C+c7JkH/3GCkl59xYWPFLIZTrGSTIBryqPnJOsDV3QXS02ocW
BbV/0Y5RFovxI28yLQ9x++9J2TTOqXRLlDYvVf6pthZQfrdz0pDGxaCNTwoJoM11Q1T8a6RoGDzb
DB+0r9I5U7Zi8Ku0zlGCNWrxj9f2dbTJ26XHsmNMl3q2i73Ruo6hzAslCO77/SbdTvzxasyNXFF0
mjTN0XmtFweZ4cPrHJJjnL74OMA7a9yx+7yH+Pw5xmgFPvwW9mwxHFsFRyUjG8mAZ/ht20Bvtk5v
LnzU7Y3i+psmTc/lTKjC1g3sQLUe8A9RWuvoRk8NGuYLrR/n3vX0NyFV0m7V4Jjg7ng9pBHy0qba
hoFt+tUmN75kWOZ5K+fsehvriQuZjaRa99vSLvfjKjMtlAzw3aAzeGbwFLiOO1hBhVNVE9kRep8e
KnMr7DdWOkIYSf3YSD+kMFknvxRtH+BFgkgdgporITogQiQLiJSvwm+wtMz6URC2LXp4wZeIIo8H
2wXOzhkvgyA/w8ONvikFFae1KX6x0P+434bbswfszJgDVVBcJ8M2WQ0BGQo5L/TIzqP0lwl8Q4Vy
dz/E7c5xHWIyDzDhs9QKVy7bBSSTNsdO3/TFQqJwKcY4Qz5sw0rja73cE0ND8VF8LP2tLC/A827T
WpzMYOcNWFC4UKrTjUNE+VBzSqwahCLflcZFKl5UHkSQ1aFvbiLtCLVk1Zbh3lvCg97eY68jT3rQ
abtaGdIKB0Lz5ZuSUjiKcHg9lBBC7g/VzD3hOtJkRpcUYpPMrVMb/rshbVwTj5uVT0nZ3FcnxLS9
hfNztmU8K02Ta+q4jq7HLVPiOLDgzdmx+i5UxapBVFjO3nPoaT46tvdbN7NcVe4H/wk22SbETo1H
2wsaB7cCNrFSfzfSPeD6pdvW2EuT/YhAUAdUiczVDWwLJdOhCGvGy2sxTJCOuvcAo9uoAMUFJ1TY
Ov2CBwIF/LSx7zdxfgDJjYCX4kYJkeG6Q7GQqKVUyFMbbfjCQ2/3DcvRIoXY+WaIl8L51AULu+Dc
2UMiBEg09VxuQ9Y4xh/Wnlj6JpgKI7P7+rv6O8ba0HOw4Cu3pfBpSA96u3V+yphhm6f23IcWIu3r
rns3mq2uu9v7zZ85BvkInXq9zNluiJPWB7jgiEaSZHaawR7QmnXYu2uwj4F8kN1s5Sr9wpSaDair
BsAP7iuGNgnY9pXrkbDM7FL7CoJ/LbanwHE3gW6XaQsWcyHczAwGustdk0ctuIgpNSU3BgG9GDnD
Is8DUI2JPCkvhIqCegk8NnMuaMxeHZG7sR43TfQi4k2ZPI9zG1Iz+mjBui0XrgdzEbh/kU9ispJt
Hf/+YdrIWQ2hXElyu/Rj6bGDBrVFUGNpg5mPQrqSLZs7pTpZ86MjYJaghmRnZlkgipNJF2jHS9iY
2SjANcYpQEpDmbQFjGYclWGfIymBgmf8OKqo35/ZcwubtCdpV0sbK3ziZJX5aL6XnuXnNpY9KwVY
3RmJRrHaW/vEPUmcrCbeofdj3hyqaH5RjtVIxLG4eVddjxCu4HVWJswBmDLpukCs7KBjxbItVKPZ
3A8ljwf01ZY5iTVZSFiIo4fshrkdd69x8Os3JmbNutoI1WOPK6ipnksI/tmTk2ywutaqc/CN//sf
SNI2b+6xRDHSlReaf5samHzT+JL4MENbJKWk3OSbdOVr5yJQd/SkF8F7xzKAZPcKUZNwD5ffRTKk
3w8tJKXd/V65vXJcfQGPousvUCylA2jJF1TtH+fgOH9GhZv8PCiouAw7zficDp+l3FrYRW8O5fE2
qzHbuL/L7GyTcVcyscKHqq5ts423mf7USA+ykayjbnTd+XW/iTdzjEKLwT4DEoiaCwmQ6xb6hlLn
ua4Xdh5HX7PQ3SUZRhR1/fl+mJuNc6znWH9BR7A1yQxch0mgDWrU4gsbw8Ntqrz4WrZv01OLpef9
QHPt+Rhost+EJV0b1wQCJ/GKvTckaes0qOlCt820RyPjwKMDphxv/8mNEF2XDHq3T3uQjMXI0fTe
jGyXIgL6j5vDRGDn5PDiWT49UDMEtk2cMQrboMhUBhd/O/BKvh/jdpZrzDY4KdaYgecJIl8PThWg
+aVJwDslXehPaZMr1PikAqJIj61HgNRSWDp4DDUhMoxIyowgR3jmqHvu7n/JzMQHCU51i/o1/0zB
UmIM0zKDnGqLRrPCq2cv+j9DNVk7hr9RraVn6+2eR7th4Kgjv4/k0fQ0D5JgtAlwKRNn74P7M83h
angbRSY1th4+KW16ELILHupvXbazvrWVu8eLFuEaTzxocrMm+6Ib9QoIedScLaxgF8bltgr59/t4
HI5oXSpuk0kWFiHax5QC7LqwDhXWePpPD/MGRfkmPaCZGL5mxgr5FkF8iELcv5Vj1p1KDyoC4h/q
qbBWXvT5/gCN5+jVKTF+EeIRkgqkhhLCZKbUuAZXqGZymvf5F1gvayjZC+mhmQUM9Bripa6CEOKw
vZ6MMF28Lmnzys6kAffjhw55rlBfWL4zE20kBYCkVXSy2zeHeV0a+RCWlZ2GD9LwJ7esTRBYa9kb
HUaWQDQze8VVsMnRGiG2pyd6UdnIka3lGubXzyb77esLuLWbq7CmMCYcGAp0L4uz47rjyCl1SC6k
ta1XPwQsgUz4RhLIfPLasvimkXy6PxfkcbAnk8GExMZzTiEHw4S4Dqi0bqaoelvbnrlXqmDLcxXN
m/JrhfiPYtnlMUEYxtj2P9NX8TE8pq9W82aFD8xUW38s1cP9z7mdN2NlmhsmZFogPNo4dT9cFqIY
e9xI9Sm4JJdK/23GnwK0p/55DN6UElMGWd6b0pKnppGAelhtF3hB+e45SaN11SzkOW7XmAo+lxVA
XgiM199u/9AQT2nVjMRWbdcK2qCV1J1lTC0WWvIXv309eKrMK9Vkt0dOlCrSdXf5hpUWtYJHRaTG
p/ZVb7nBVTh95WvPf4u9p6HOvoodClGl84CLWO9gh6TiwaACf9y6r162bdGvi04pdmr5C4J9n/Dn
3GGdJTjP9zt9pj/4Ump58K/YeabzGvEuictp3tiOWQrHKmpwWij73/eD/K3J3fbH/0SZ7LVZUeBa
gZSVHQ+nGkEeFQc3TgH1u3dRY3ypMVXD0tpKL52YfM7+6N4OVzVXjhZm8UxjYTEwu8ZEMnTwyWc0
qe5gf1r2diBj9dsgebTQ0JllgtsRVwllPOq1acpU8BDHEEq5t0vs43UEhiGxRWW1ud+dt1sePqE6
dz6EF9le/568H+awjsh4OnSIGEtJd0CAcqXhtpwkX+RsIdDfM/p63Di6EQsgBwAbg+lxPY8HczBw
HE9lGwu+cJ0Y/soRvgR4mKq/NXEbY9QE/Ntw2lX0nMqfi3KHQt8uTNqz7wA95pmIoNuhQbKw38pL
iOzbHZnK1KgfQM6AS+K0NlV4sa8D1lHtAQW+dTpI6mZAQxo/6wzHBDXWkY4QQasEiNPd7//5yJyj
BtdujoXJC8IwU97IJZELMu8t2XGcc1YiaojHtPzq49h7P9ztrCXtr4AqoALC/cCabCamIQbCEASq
7RcAR4RsVwn+wq44c9oAeALyA9eUvZGz7nqgJZyKyXFZql152+wSQPusjgNuifv4d2THnzIb1f9Q
XrWfQIgq6q5CHE66SDt/I61RGL/f3pnd4vpjJrMucKwEqWNTtfsnEUls/VFS19TeAf363bHE/2UX
56/DZ5gzfXWQd1Z9XPiA2wvMCP8CngbkmFfBNOGRmnnbA45SbfS5KeOuFenJf3SM5C0L5JVeP0Te
Sa4fQvNBk1C3NVGF3gXaj6B+bn/c/xJlvFZMFiBfwsYp410H/WrccD4sdUHLjVxHC942fpoRJeyV
WmH/fRbW/kXzz5jN1cI+zk/5o/zgPah28KSfi4foefgND0NeyV8k40BByoLqss5YIwv7wzjzpl/H
24bsqMWWSm3/+uvCopTTLODr+upnjbh+ZT3Fyp8/arMp0FhOsy8LvSHPxRtJL2iYAAvVJvu3C4dO
xn1Ds5VzO4oRr6pLN+zcZ38bajs0zqI9ikVt90wtEssq9zH/bEk7+dS8D8i5noTdoG7lajcYT5p+
SFAwy9xhi/vt3leXOBy3B8HIif2fLx1b8mHcqrDAPFqPNWoazUpHpBmJC01dyk2P7b3pf3Jyqk7B
hvrNJL0ge1LnGmWLwAWSRgWaYyo3mmdfxsIa1wkoqaparXBW2+nb+yNxi5QcOb/cG0xQKyrZ6Elk
C5OBPhYazfbzn9qj4GwSaYMSZINJen+o/HOPxmwtPg/+QpNn+/VD3HGv/NCvWu9ItVZWGvvR58J/
TRjx7F+NnQkCiOaRUP+7Jj/EKKoWHdZ00GysqOzBCA+NWe0ReF94is1tMiS5/xNmMplJouJE2XWa
rUXaXmsjfW302c+CREc0mgUiL5otHCQz59Z4fJCHYuxkcK7XnSehuBdR0tHsKHsPi0cfo+1Qw67M
QeLTB3UrLMySuRbqsDXIAPCSAbF1HS/VQyxTXF2z0S4GPP1Fk9t94LyMpuwdSsT3p+TcKTmCA3g8
cyW65d76ReeLcIpsk6wSfm6WsU0TWIz3o8xkNSjAky4gR82+xy3/uk1eLYwe47Jq62hvJ2a71sLn
OPqsIpkiqludiQJSV1x12xb9QgML3B9hssutYzXaWews5R2tt1Ulaqs63prFwpSaPcb/AuUpNlrK
TY9r+BnUcqirdhJED1gwrxxgesj6t/gweLq8Qjp+rTnC2nEQVx++R+Dp63IfS2tFeXWtAxgwS105
L9hZNPUnvGkWJsRtzpltA/aTQWbP4GSd8k2KfqgUlPNVWwJorinYa67aojw4GyQGvzsbYBy19uxf
WsHc9OIbOm73R292Qn4IP5mQncpTm+nOlbGLcSjz+nbrB3mOZZ4fr+jNnJd1ryw0em5igpIxwOBa
7NFTYDdSa0Zr9Bxajoy4PMWvYIOxVLT7500DqchhzNNgRABdz0vw/E1VYhgORAZJ/ODN6B9bI981
0lnyg4VuvAWBMowfg012fyd2h9LsVdVGmX+bFQ/UemXjTU120g/c5FV1G78pD+anIHt0kJC839Bx
k5qeeR9jT04A8ptKifspsaN3FenWttjU/+ZegyYZo0a9C/Ww8Rs+nAAhypR4b7BRuv23tDs040GD
J9Zw9stHUdsVCIjeb9TcHCEdB5iQ7WvEal8HzCszRxSeumruYFUVPrjeQvrq9slIvpfaMUk57q0k
Jq4DYMyNNnIzBtAeexvRZG7T3yhJLWyPc4NjAU2ESQlE94b/POSemfio49sNtmp1/9AohxQ3q/ud
NduWD0EmW7CgVYXlyaVud8w7kyqxZKJkuDLS7/fjzA7KhziT221pkBnBgEC3cflNEKEpAT7lYb9w
bs13mTGCuzDg5kl7PTJiYWL60HS6rWiYNKmfECCUlKUn1dzJD9NGtCzOLh0853UQLCIaF3MG3e4R
ME0/A+3J3owOIzeecumP+902OzwfYk02BxmatFpggGC71uPwU4ROAGtGKpcuM3NvDziaf5P4I6dw
skalpka31st1O8uQDVWOZSlCcc03XffEIYfh98qynu+3bOb4YJx4drC/wtqcVtvNLAlcTDF128Lk
9NGUvBwrOWk/ZPqp5E0Nj9pfiDgzBaENY7qE1wALeArAwBfPiF2BZasU0hcp4D3clK/3GzUzXFch
JtkFw0/lRKwj3ZZCdYVinoD6pjrs4vgfE21QzgG2w+UMIUMZVNz1HIwGDANDiUB5/otam5dDqe0W
8Kgzi+kqxmRSDJVouEZBjCr8Rltq4yB1CwoIs/1F6keFu8agTqEjlt43Ea6o7D6RnuBq2b/qOk8v
VSijVQga6v7ozE05wIuAFDTdELnSXXea7CZxWg6tbgsYn26bUdpfGhDlcEpP3Gux7+2RqVpYwLMx
AQFCbQVuSzn5OmaMQ0gCop6BsqrXyu/MdWjWWM2SYVStftVo0CHvt3Ju2GjifyLK1xHRrNYlgJS6
bYKjLZ4D7Iv9BejYbAhWLmwZpiDdeR2iTboYBU1Jt9Xh3LovA8C/1lxYSnOrlbr1f2KMU+fDtcFy
y0LwK5UtaWh/dlL1EzGb7f2emhsbTAvHRxXuWsDwrkM0JRaLfWrQU5qr7mQ30vdunH7NMF6Tazk+
60DkNvdDzk14MhkotVGMh002Cck1KZRaIzJszXjroyO3vjQI1nIa/vODEGoDrCkEcUBlTNOccY+M
eiH5BsctOCkxQdQ/aqiItHitLMy32V78TyhS6Ne9GCVakWuawGQoi5dAbT6rnfzF8KUKX71ew6Cu
a3b3O3Fu+nH0QnglV3ML3UuwN+gitTBsS3gQ9CdR/G1xMt6PMdsqClsjwZBzfiqrIxih1jduati5
h5gG+eRLmdY8qDQyQcplCPb3w802yRxLXAoiQuRJrjuRMssg+06F0luMSWePjZL5vRre7geZqaSB
zyP7iU6QAmxBn2xGRu+p2N/Uhl04/cprH3G+b9jV+z9ddcGLtzF3lgkCVbzkuONUOAPXawwKkqFc
JQdfeO6acJW3+ImipdA77cnFOdKJNmV9EZdAOLcYNg44wCpcfWQK7DdE7rarirKoesN2vBjQlLLz
qkc0VLAhxfsBq0697MHLyta/GAeDQVBRzUJYZJplKVrFhBekGLbUjr6kRvUkCEm8d0gRLFQJ5kYc
qiz8C/ByMrqF1yNOQinRItg/tj/orxw+r3ph5DgdyeLCTP57k5o88v5KtqF/Bw7iRvxOyvGDy1zL
sCMsptV6Y33t019Cu9eqvZM86rEdePhj6rx0LVCCPwQJUFW6Kspjn27VVl43Q7fzS3Ml5UB6hEdL
OYJ52WT6Y18elODRDHg4wK/Gz0+BJOM9xFi/1uG5rHelgKgP93zEBlai7evkUONy0+rOClETLevX
OGrfn+Jzp8YoT/ffbR3//uHUEIKu6obOYIY30irwYZEtFZDmdnBKCNQxxtsrKYLrCGUYZsxX17SN
7lJhBRv5r6aSrNN6YZObeWWg7SOxwZEa1hV98mBqcrkyFHyNbcX9LvbfRwc6vJDy5DtU/a1qxtv7
HXdLUGHBfYw3uboGeZcrVUY8w/whuicHSm900MvWNjxQ2lm+EvN1jGNGtLEe/aDFvmLnJEcPCxII
uZWM6UbRIaq8VXpcG7NH7vdrB2JA/FLmm0h675G5c9x1jB1L/hw1n83mJXRwyQkPITIN99syu3mM
/TaC3qjCTWWRurpN3VyLTTs6mt078n8rj0TiUT004eOg2t1CHn0uhWN8jDe5cnlGqFteTrymqtZD
Gn/RrC9i7a31MwqzrvWUmfkqhacw+Fs9fMKMxtGWyDl/D6TpKv/4DdMTxIMzMGLEIJ6fRQ/fnhdD
xi0IXzgJydU9mDxZfeKcWyvIKGPl0nZbQ/wu+sVz4R0yz1lJi7DtmVclNQ1QehRVQP0b41L6sBgr
RI0KP2RKtYy/reS8ItOfWbbW8e5yD5CrF4Z9XHo3XUA4qo3cCsiYXMfDUAI/Mjcz7VgD9rzVLtpg
w9Xv3nEUj8sVUodluvCkuCV1smxGjvr/jzl9U/Q6Fuylm5q21u2qUn9s0MjR42YN7FYv915frqsS
KXDg5I/oK5fpEvB67p7yMf5k6tWdG1RaS/zcyh4U4SsGQIZ4FPEl1rwljarZ8eR+guMBuVcyX9f9
G6geju5OwbLqpRUswrVVbiLuDYHxKOgXWcnX4VLycH4pf4g52dAjJVMKBaCJrShbdd8a8dqgc0my
U1XCUuFL9iY5f+7Po7mTmboGV2dYbqDFJs1E/TNXBLPFTlcTN1XyVaTSmYav94PMjhv5FjTb0I6h
gHTdl3DiJTX9L87OqzduLdjSv4gAc3glO0rqbkuWg/xCODLnzF8/Hz1z73RTRBM+B/AxYAEq7lS7
dtWqtUrTOIdh4gTywe3iDSqqtVo5grfS8ba4bsSxPHUw9y5C9wXk2tIO96T5KcKE7IsheoyaDRHY
Lhr6b1GJLGX69f4Al+4vEtsyJb8JwKNNE3B1+EUpa8jgY9SsFESuExtu731j0diaoX0ofbpvbXHN
rqzNbsuiLqOw0NgmOgc9l3+o8q+BSPW+kcX4mVsSkDMaJ+yO2c4YrCRKZcHHoQmfkwZ9If1HWx2b
7tXzvsb1AfmcBoCAGOBjT2F6TqRDj+5cIsIOYPwIrdMwtXw0I90I+bZU8i+1V+/LYJ+b+7w73P/W
xYMzFfZp1JR44c6Z6zxprOEZac2z5G19bZtl++QF4mON94UP2kh6qdb879KKX1ucuXsjUb0whATt
HASE7N4ovHkpXCwI8gTGzzLqvnbcOfdHuWZytskaN2vCeMDkEEVbOPuh03rt40sGbN+Lu60qaCtH
ac3g9POrXY1iojlWbT8ZfHAfkip4itxfhfdiBPomDdrD/eEtHVzSskSa1E0m7oBba1ojKxXsXAAf
dN5A5aNkHjrB1oEgZLYEL/caCcq0QrML1OR1aGEKKDd9ULf2JK8dLFkiIcLm2RreDzmvDrVhoulb
rRylBfd3Y2k2j7GQowVXYCl2v9ViaU8BJgppmzjiYSqsTOPisAD+WKCN8eh/w7erRfNaxNrC1jdQ
aqUg5Ic7VUbUSoejT1xLhiyB/MzJN/BinWgDrMlRXdmKkLP2ioLEC9WuIDyCZxuNo579HDet8Bb1
28jPN9GnRrDrH7CSBRX6obIj1w/NUelfB30vR2up4iVPwCdRK+axSSz895OvPqmIEAEUEjgyE6R9
1fFTKb2oJpr333IhORrZB8XLPivKl/tbd3GBr4zO4pKIZJrepxhFYxe96d+U+jd19rsB7khieWU3
Tefg3b7FH5MJ58IhaXM76SKi5mnQYEwMEtmJY0ruQlysNZ4tbqMrK7PT0YwBksBjzotdeoBCE+Lz
wGxp+OgiO0AH9v78LRpjMJNAEaWsuZjBKBVhnIYVOa7wzaxxZeqPqvoiC2v1v6Wp07miqTFOQPx3
cQikVUqbkGfpzddgPJv1r/vjWNoHE0iEUAfuV3XehlEarVsDuzPOUJ/YWvHWq7FtpZ/RkIce9vt9
W5PTmG8DAJzTdIHxfNePUShdGIaiTKJD3Y5yaWfyx3gU7Pa5IpcTr1w9f+vWd6zN6RBIDsYyECAD
cWjzqGQnMZMcNXwrhaOUfveVXeQ6pYav8ePHMPY3eSltY3F86ONyCx8UajJf+qpzxOpo+p+NPrFd
6+J2z362bV0HHYSgR4M3eIyKB0k8Tqj6sXqg6ekINY4JX3z2AuKepjE7FYAkpk9wxjSDLSQvBrKC
8rC5P7MLFxFIj/+d2XniEKYVN6DzyjgjQv7S1XtTFxxQXUB0H8GSdsdaWsu/Lu1Lkwb8qXGNKtQ8
q9xZ6NlGJO7PiRE6YSqeTCE/3h/U0hFjS4LEnnQoIL6+9RrwFDcDjfHGOcpUhAVj2XJQX5RtMeHh
nHuesXINve9+J6VIDwqpV9J9ZF9nbsqHekXpZJckb79VGhty+kR/jPyD3hzF8dj2kdOd6wo2mweR
YvwIHxjwCOqIg12vNWwtHcuJeRt819QAP9d2ilRl9LuB6NyrBlvv31T3hSY2FK0/lMhR35/nJQgy
NQg6NyaUI73B8zvRMoaM9eTdSN6QZExx8P39aBwGBofuOlB47oRoEzWo69r9yD/CShq+at3ryodM
huZH9vpDZgtgmQinS2ZhnoXioNfBQSi2OgMfXjKYK6w9D9g0/OMqTklo/5ueuWGtLLOULriZitkd
Ukh9HyNxap79+Ftm7KqqObYIVgvaztDstnuegJLj7xz12yQ79mt1u6UHzIS1A+JPPoatP1sJs4lb
IWtrE5YbGp9Kedck40eVYmgdfwyVi+yeZNSOw5918kdTkAY/Dj9H6JU0kvzhmxgMTp/bklLZpaxR
CahsSf5VvyUfe2PFuS5tGRLj4HfI5YrAo2Zns1FRtfSKyjy71leeUF7iblrQ8iYc5tqAnLAaocH8
iPKt/0GxUid3D8O4AWy6kdbmbMERQa5O0Mv/gJfqszdf60lJkHcSbz40HGHoiteIyBZ6Wv/St0+6
RdMd+XfRruIz31OyXK8081yb+8bYWAehfpa009Q2WTznumoX1WOwhm5cOAoTZ/z/Gp1txK4JqsJN
VfNspa+a9WPKydfKbuW8TXMzO28TMy4vFNB69L1Mc3s1MnZJm5uZgJcRw2KjJ1BKwbVc7PQy+5TW
ruG0fh/uerBWlFr68ADvQnkSw8Z81qE6tKXc+g/pMjwwmCoWFK25Ofd5JRdpItWsZi2cpGLvfhC0
x5icaPJyf+gLoQiJHXAmUFtTIJ93bVZ1EapFxPRG5CNEYn45eoR3nBywN3qU3lY829JqXpubPudq
ogdEvN2qVEi2BKda/p4HMNpGK258bUizI2kJUd6MA0MKG9KpmW3mO5S3bbnYGk/hf4i16ZFimdA1
4uU7J4000SKOGjWzzgkdMZH0qjS6nQtfG3ltQyyB728szVyiShd3FqUpTaBy/iUGMDvEdlqq+8rd
GR1C6pZtFN+rhmfcpl5Dki26OSiKIY9GdoOS0qyYJGVKZTVBYZ3lvTruo+hDbLyk6G4p8iWSLEol
R615qa2HXHkVoIoJPyn0CjUrcclCHPT3VU8iEnZLEO23m0cdVCWotMo6t7Sl1XQUjmjimaXnVOZK
9mQh6qAyBwJnap3XwX3fWkozOajDUbBA76YbzXsaksauw6MUPJvd5/sHcOlE/H9T7+gwUujWeqv1
3HMiIqVOjx1dT9Qw7xtZiOjwazIRDc0NtDfNESSZG4SDELJ5gvhjoW3S2NGar1LF0yM4ed0xpmga
HLvkmyFQKS9gnT64zR6wRy0c1phB368i6Q2J0JK/uEjmSY4YVEnd6pyYOBffMqn4KoQKNJNGt4uV
au3BvZBToEmJZhmSi3AoAci+XUmxkMDmdBIrKWkOTdR5OQV0Go8BM8idId6Jtppv78/2+yXFJrBe
3qoI/8q6fGuzi0gz93XonmvCYa/eNbLvdCtV+eWBXRmZXfdVLQ8iKinuuYr/hOGLtUtTG8YW/ViO
PwVF3KTj2gv8vV+FJw66SpofyZdDmH87LHrBBtEle3/2FcBa7lsW6OfSU/et/ytOnyih//ssTqtG
3zb0dOjh3Zpr1dynbzG0ziJNDcP4UEzyAyutE4uzeG1k5lQrhUa+UvGts6o1W0l5QkSiMixbruV9
Gj731hfd/TUI+cqZX4ikmEruC9DZaMfxdrwdW8p9XEUjZ6BLz5kcPrhWsYHvzy6PzYRoMHadD0Wv
F0BavXIBLzRj3JqeTauVZLVlCqV1LqlL9dGn5x75pkOP0qjthvt0Y/6y4Hs0252RbQVtzfr7yudk
nb41Kq2Me+6HDBVetdif5ltKGzvtfoeAL06KfEhHbrORRKejeN6nalWKZ2nzklUlNT0RWL/j5AmL
RGm9lLtD/6R16pbLQ9a3LXlGSX5bVYle6MhBoRLuLPj/KCgTVt6uL/z8TaabNXvXhCku4P0RaPtC
/Nq51q4sfccsd66Kb5BMp3R5Wg52r5yMfuQ1pVXOEGzE5pdY7oyYpBAkKtXeWGupm5b5NuKdvhAK
LFrR4LcTJy99FYiZkhJ5uj9a51TXP/iC79ll6a3Elu9vUWxAsQ+9A13M7wiaMymuKyQtrLMFX19F
b2jYv1RZaxc8JVeJrRYXmCTBVIKgh9eYRSg0o2UmZJbs60pxIunIA8wDNmaamV3JqR3Sa6QIFzHa
B4i1CHLvmPoevUZg49G2MpH5MF+9YY1Kb+GuA3mvWDTS0+cBWOt2ltW49FUjcLl9lJ2uPbpkzCT5
GFT1iq9cszNzzY1cVmMhEq8IjXqqgvRAq8SDykspXAHULm6bqwHNAqNAypLcqrh19Db6bvoRHLSw
MN53/EvbBsKGCYeM/PG7pqZY7dUJFOOeDc23U+IC2jyU9ItYybbfruC6l67qa1szR0zzlCS0ScpV
3e0N9VuRPBfaiomljTnRQxjEAuSx5inJoHJj16oZjt+DdNlYIVom/aOrHCXlQTd29+dumv/5sQa1
iyWA6mibzdZHL1Ig1WPlnpEXfeLicoDwbgRf+K2Tji1N+UnufpbdSrS8YnTOJlIHdZDrKBWdmyEF
fEee0HosRV4FUHfVY5zYg2E5vuyvBSSLiwfbNUzscK1B2n97uho1zZNQZLBe+iePXk31VyH8lwBh
YtT+HxuzE5y4lSeoYemeNUQBkgf5WG5VFEmHb2F0gq0k87S1UH2KDt8t4ZXF2VlWlBoeGRmLuttf
2hrpDsMWTUTB+pOXveTkAGH+0aWnvkt2pewf7m+ghcQfrwQI8mToyaZy/GwHZYmej0OCeZMahS3p
2yH5kUvfkUqx8o9ScrBqxRYVO44eokHZpP/hyriy/jdeu7qWxnGqkue1C3BBsgvwCFpvHIxuk5x4
16w4zcVtS6cX4H1Lh2RjhgcfOD1ao3H2A+5rx6irTR9ohpO17r5tt/3XehJdl/Yr87vkqrXpVwOo
5ZvnV0LVFZaZJxLLG9ROluxJm0XCoR83MfSuavG1NndoMQbetwBc+i7MnKL40kir5OpLjvz6M2a7
TBQzsIAdnxE1CmyryCt9HPOttx122r7fwH7hUrmH/qNgVoSVRV7yiEipAX0F8zjd1bfntjIDr88C
POIQHuroDRZaUHB2jqRmJTmZttZmubil/zKlGlO0QxLl1h5i5LDSiSw0dXCn15NPrXpEmVx1dSdL
n+o6QPaX2FtErpTktqge0zW17cUR08ol07wB/dScXCDNh1AURjwkLReOFO6sfA8s2S02svxkrolK
LbnFqW/sf4zNIiETQalOkyZj46cJiV6eIPT9L17q2sjkxa4OqhmPg5cI+F7uaLcsN5H8LVYg8ZK+
BG7iSJ13SOjtsZtu3CHRnvbx2jmaFm3uJtk8zKdoECrMbzq3UarYTwz3HJIMilUHNMMGlC4QEDIY
yWPd7pr4h5mf0sA6yMHOED7fP8hL3uPK/vzSg1+Ijo9Yd2FO38YVz4k+fimcQdzlWvtR5DUVrKKF
l84slWmODsAXUI2zhR3EMBRa2eLcdPo+ic6a/HMsv5Tuo5jFe1ftcF3GJoodqf5ReOEWup6Tbq2m
ApeecCQBuG9pwCQ1PbsR5Vqsc1jMBNwmWOXho98czQLKAyhPvBq6mb61DbriCiU8Z5n08f6sLz3Y
TS5jUnK0TPO0mM2B33RVGcmqMO07PY42frBL1Jd2G12syEbxQV6DTE+3wGyfYRDGJ5ofUK2bv1h7
10jiKJaFc2WITl0IW+ABzYD4S4VM4t7I/4hW5yir23thlm/MTh7l6nxJiaTmTJ9wzuKPPfzO6ARF
BrLv8A/GcFz1DtFWtSn9NRK75QkGhkO1Fe2ed+k5yQ98ZcwbF/0HlEkDGyh9Mm5rEyimXT82KlRI
ayQeC1cirLyTJDr0fHCGznxJwF7vzRKTgwAdnOKEPoScnvZIk+Px/vZZ8MMmUQ2NgPDz6XSm3s5q
nTWdHgrcem1mHk0egmbwmCTmwdQDR1K+GBAJ3Te4gHaHY5QObFpgIVJE7unWYh72VTGoMn5SILFL
qhz2CTDsvX4MzIROg2ekYRxYFrdSBg2GAa8aKB2VRzJx5yaUv6beR9n7pKxdwQvVBL4L2QCYipmM
d90hvqcFspKGwrmNIX8WtlrKn6dQwXPwUpFSGymxvVft5aRDUPzfq/q31mfroEme11SNL5wNd0zs
qgKaoZ115MtbDW6HNWDZ4qrToUm+A3wPlIe3axDEpQzja441WPP9kG2dNIdBQYmvAe4b51ANS6uZ
xQVnTZcDnK7kSqecxOxxktaN0LCeAhXsAaCLjHLSxap3mXtJ0WkHcwyTFakJHwKl7FEuLmnymPUr
d9TiwPWJGwd9LLL+s2lGFD1uhCAVzr2+N4t6ZxTBxqAIxmkulV/wX6/s9oXIA3ocqO9h4oFdV529
HSodUr4eoVyUNnRxY+WkpANBSjetka01Dy/6KYnJReOFc0yS5XZR6150vcirsMUL22EvHwRf7I+t
H1F9j7OTZ9H8F8WZ9tBl/uD4kr52Ey7OLtlb3g7UTkn5336BMPjx0PiicHbZuVbMW9cnCf/Y0C0d
1m9+/GXFlSzdRFhDoQ5SflD/M1cyWt3QuwmrWSWPbhhtqj+q7mi1doFE09AimwequFY/mULx+e13
bXO2ohEsBY0iYTMpbX3M7XzbgHyJf7jO/cEtzSXCHhOrHCUwdT62rmzbWtAs4Vzq7ltaZLs8hjGH
Dvv4G/BvtfZWKAOW7FHeo+jN44/Lbvb2yyJJbpKItWsMJ6yDvXCp9lIjO2Lx2ieH+2Nb8gTXtmb7
JAoC0c2mfdL1ox004IfX3OnSBXptYXbOC2SK0zofhPNnv5a3OtK+wnYSZ7s/joWI15zEYSc+YIKv
Oa29Xuq1lFiEXnqhn3rz4PWvpnvMC0ghpYILZOs/3ze4OCxwNbQskTwmrXt7wDQ0A6upDHtOR7ik
BQtxXrh1FXEvrilqLDkuSoQAyeE+UKAuv7VUNFIupwlBXq597vSn1PjqrzXrLN641zZmR6mI2Y0l
6cazC32du60+j+bBQAHLPaa2sQmU39Zv09zdn8GVcRmzbd6bdeyOLTYt+U/c/DGtS96+3Tex6Iiv
xjV3g7oikMnQ2d4KPkiMHyX4z5Sz6B7Icpa/vS9juUYGtXSg6OoCdAlChranWf7AKro6aEzRuxhx
J25GRRvsMU3XdPuWdh9ZP2j8ebDL7zqsi8rNXUmhZI5wE2Rp29b60ZYSVIvWyjZfKsmZtHEDtiRz
C+ZgNh4z92vTDHRqU1azieiaCMbvxQMt/WkHHDhHa/HkW7sRlz9IZHHdJz18S8aXlXVccvXXXzE7
A1rmW6PgG0A8kt8NfbUP9dfS+sRjAPRub8NNKEKti/rruQ8cV37iS4TmaYzWEHVL0z4x30CkrMsA
oGbHJBYh+evk3j1DDmDnETCz8FSMlt1G9Yo/W8oLkSb5X1PzS0D3RjOJzZESOgIapmoji2w+pHp4
oEPr0lkt2ZmXKIXWz5ROmvpSrkmgLe1jOFSnFv6JmHr+tKzCvNLSlNdIJZ4Gwaf3d+VsLiwpx2RC
sUwYFq67W7fW6kZmmGPqXSoL7o7A43hyA0Xf/IIHVrUWkk0rcxMroKUxUcJOcvYwUcwzx94Qh0rR
Gj7KpJQzN1O5U0XjHWmb4Ck3dkW3coev2PvrmK6eyMUwpl2dYU8KUpQZvvkyCl3Dxao+Q+i/KdOH
ck0W7N18MkKDnBPjs1AiVmdHpJFqL+tc1bu0VbwtUvVQdvs4ei4s9ZMrbO6fx3fnYLIFPmBSKvoL
fb5du6TI/58t0BaUxPcFrB61IexXi9VrhmYPFbNPGi+MTO/SuB+KToFkCEmcRLaLtU7SRUM8QmT2
xkTmOjdE3qYkjvYufatsQroOTPVDOFrHTP5xf+reH+xp7iwWCLctgh6fDt7VzohDEd6zzvcvcEaU
HSoK4bDh6b9Rk+yhV4LHOAbDgrwlzQHsETH7tjrWpb15/QWzsU6NplnTR/6Fwm/vRkehfaj04Giq
ySaqIqeNk43k/b4/7KX5hTTDkHh4kVSf1zMMJa9ixUr8i8iTi3ZgFaE+3T2u1sSW7RhQTgLM4SxM
P7+a3baimVHrc/+ixgfR+z11rNN17P8z7xqLyKP1f83MnFdY0A6n15hpvWGbB9D2R5rdRZVTFeJ6
m/P7MGYyN8EKKTuTYZ33F+UF4kO8TTBXD46ED3sLg852Ebk12632aRC+RqG0csYnfzH3mOYkq06r
MxRLxmyfFnnd9r7U+dCvARB/8ticJzf4JMh7f21zTL/qnalpuegXn9Bw04a9WrRIGQOlzXr/4nkh
N53e6Fzr3toV8F5eZ5pFMNRA3wjcCadvzcBzo5cRTE4XSQttPfveIgvtR4BLhp9I6oxq4MhJv0ee
l5xI0R3qsXQgX3LE6LXUX1K4jzsho71A2QBp2N8/HoszAEUSjwm0rYF33n6aLvRxEEqjf4ngkoli
OjlXIqglAzREqSJsK3CjzzM+TRepbZdZrGasccQLtqw/oHh7fxhLUwxSe8rPQklM0DB/TroB6Yja
9C9Tw9HoJ5BhSlujvpDvtI3D79x4NaWNHnwWkhhCPLtXN/lgR/lRlP74cYx7/w9gIqqo1580m9q2
brTCHBh52ybqxcw16ai43bf7A186oaRQSaQyPho2rZkVv03bgBw9PjXyQXNDOn5ATiRUnhHmiWzC
1LXWxvddKNO4rixOK351aGihriNfcf2LEj2JZk8IRZcsCZApT13EOii5kzqEmxjFKqMxHyXF3/c1
4KNHwfxVIy+oDT9y+c33XruelpV9G24aDRYKP3DY4ZyeD/dnaMGd3Hzu7NIJk65rPV1gZxTQ2oib
EOBMQ8+yFX/J4oK+vWx73+BCPHRjcHYTRIlXiYnK/FAa+OBb7qYSHy3X3wjZytovXKcYQoCITDX9
wXPCFKWr5MBvIhjmxbeirW013SjSwF7eJAoM6tqbNn69P7T3VDnT2rPRJjbgCQQ+ezqrepmGZRYH
F6X8Kpl4JalGYNeX97KQOYJrHWHe2FpCf9SDT6ogOE39YZSp6HdrBAkLbgXAO2oQEGdP6O3ZJqyC
Uqwyj7H3huTDUDTARpTk/9znPg33ysps79SpOKQ1jNiXNvym7kNt3/if63QLU979eV1aSdp3sQai
l+b9WQgdNERtNdK6l3oE737OvAe3TeFkan+kiW9bdN44RIb3bS6di2ubs7vP1d1ASARsWofumfaf
rbr1mlPmaw6cof9uCjwZbVjoCNAUNgta9GIIiKGz8CLVTjvJP21rqhrqB7c+CasP2L+91bNLHUgZ
LaH0KlLNmV/qbdtKNIfWWEvErYDyQxtONYXuVcj3riedghYhFWRx9GfB3xXR3izBiFvBax8y5V13
LtrfnaD8TH6oT+i3l/135HqK4EtDgaLn4g6ro68fDLr/62MofwvVNRKCJf+BQCbzRQxEcDXzH4E+
NqMQFuElGOs9CXQQKHrylEjQIK1V/pZOEcQCiNNBp0oHxGxh3DqIYsGKw4sc/CIxFa6l95b2tU6p
B0zN3wf97PdXRTBoVsRSWARVQjsew/FUxE9QY9uAibq6A1P+z5IVnCIe3LQdUtciEphdiKFRwSsC
v/cl1QFPK60dhg+kcFZOz+LMXVmZhXQq8Sm55I6Z00PLTmrzFxm+NY2Axem7MjJzckxaqktWE17E
7E+fnDRrI6WfRfPg64juZW/hWh/awhsG5i3xbxl4kjadDUrqlIE4iqmTvI0fPcUiUuYq/A/pGt3Z
0ha/NjQbWN1rFfoUGJKNj6JWbSWD+/8SGNUuVTf3fc+iKdLXBCxTsmcOMqJfqg+EseI01eVGbl+s
hgKR4Fjl51BYeWq+b2AgJ0FCnombBMJI1N1GRmJkGQh9EOfLnvYhGdKDWYr2RFXtRsM2cseNosGZ
55jCpyBYQ0gurB22J/JEYoKJ/erWthqrXSzI2G6Vlzw/pDCd4tLX5L4WZvPGysw36V4vWOQc/Utj
SpmdAxnTwycF9al+1F8i9Xh/7d7ngKe2XYYzkcXSN2DNzA1yoCK26AeXJpTFRzeKi40YG4OD0nez
9cQ43mpdN+57qcjtMjfcR6MKwpOvG+4O1HtKeSTLPg8dr6baaIKVnbVwOuHwJk2Jj54eHjNHU+me
5BIKE35Z3r6i5Reejl+1mth9QlOc4m6kqv6GNtr3+5MyLeTsepP/0mNweVOXmUMldQFxMrXnMu36
/DWKko8ptDiKshbFLj0sFN5tE0KbUrIyTyRqcuXVoRHFF+T3hv2QWIXdjCFSJd4Z1VpVrj0CvsyG
lLsh8szXBHMWhonYBGfo/9KbzG/BFiX5pEja+FJCUBr1jv42onN1fyoXdjM26L2hKQUShfm7PBTT
wHXBYl/K0oy2LJ14qkzJAviS+l8NqSo+eGqyxqcwN0o6BQzRxKlICZmrauYkfF10k4B23Esnt8Dh
9oZ31oCSFLqxD5U1oPbksa83y2QMmDZs1TT5TQCxW6+gCL4+1grGPPEtb/qdKAm2nCMWR9e9ebGM
TSu9NeWmS0TbNSQn0lca8uarONnXIAJGYncS852rovW6a/Vp6cYXxY1tsm89xd5I+y9Gpq5wlhHW
0HkJNiFZa0UALy+lVtm69qUva1tYVXpZHMqVldmd5Y0JN3UUJJeBfHPH/GVTTzEMkff35Lsn1jRl
/AHBOT0FWL7bJevVrgq7WoovUSTtKhNlCh+xvehVdQ/SgyHtRS09Som5U4Xa9q0Kzh/0pP7xYEzf
MJHXErZNTanzGhCFES8xY5Ytq/0XWG9IXrFT3J0UbzNxrYL+LjH919p0cYIOpc43L24ZkeyLSsn6
JSO0w/mmJewgTTSVuWIe61XUHwOrtwti9RFW29z/k0DCd3/al04laarprCgwqszf0nA5u0UJWfVF
xLc6Zsd14xE2bAeDdik3r1w7zvrgcN/ouwZyRo5mJw8iko80Q83Tq/SKjm5nYlWjX1twv2XjQe6z
t1h2rI7uX4hWuw18X4r1Q9SSDRKPIa0rOHttJZPwbvRTIQwwwaTkYfL2mH5+ldIRm8yNfbBfz6Yi
iFvRFR0doRdnHEaPxI0GTVaWVPv7g5/Oy41rwib6xmSyQTdSbpwFm4LmC32kWMFzVg/+pvJlCZyq
PG7vW3m/uSYz8ABxj6Dy/a4srpYTZQeS7s+0dtfd7zovHGWQdmkd7PTc2nTdl6J+9IMWpi4E/M51
XK94p3epSThzbr5g5vB7ECJaV5vBsx7Tyx5vhOGxjZ40NX8jj960kk1hIu4T6NB/9luB93760OTQ
oeh2LZ8E9wBeXFn7pnf3wt/nOHcecQvKrXOceD4KrZE0LHiXSNkxyMJuH8WS9KC4NK4VXqnYY1hJ
gMTQAYg6TT9FeVZv6iqQdyKCNh9U35w6tuq6exhrCbXFyI0dIUfLROQa3eRJ/dnX1B9Cg9ga6u3h
1vdJEt1f2nnEO7Ww8/1UJnAaUPbNNi0aPkU86HF9Qra52aaqqKO5aPb7sA+9TYL0z1o0umgQgAUy
5GDr2Te3p0QbfV8Q6qI++d5ZTZMXs36RC0RAype27G2j/VZ20lFIu737pTp2/mOj/cB9jb6xckX8
zZdcH51p5HQKW1RsqV3gO24/xLNa1Payqj7BbHz0pIe6+wKHOeJfhe94XrBVC0h/3EerNexCgNK6
/eD5W/dD3PzwtHaXe6dU1Q9Z+UYzjc8/eADT2+oyfNYFad+tkY/9PcjvvhbJFj6GCB62gduv7QNy
WXXc1ydSHQ99ZluNCrGiYQ8xOoD1qxc1SCL91gFxkzZ9UNJxW9XaBrrlRD92+UNSTrSnZ7/SnBSG
O836qA39xK+2Ujj/+xKcfyfY378QCwLeOe24WJY17HNxc4qNJB/tstPy51SatJTk0W9AQXhioG7i
Uo8tu/EM/1Ee4sC1ix5dNzGgRmbSpAWxkYoU8muRA0u09UY1H8LC7dNtk5TSOYwampYKN0zBNQhm
8nMMPeCgudeEP4tC6zxYNMv81BNof/OjUiSpKZdhv1HT2hx3qRIp1BbHZI2uZfJA70ZOHojbHow7
TUG3K6SqAcQUGtm4Cia13A02Wvsnlb4hCkj/85P5r8hj7hrueqAC8Nvyvpizw+hSD4eknwknL3BP
SeyyMcoHQxsfI+GkRjXhvit9+UdfgUmqQxIhmqFAIjq7bPzRU0oKaMJJDx8orR27+tTzqgnUT/9q
hzQDLQqodOCTeBjezmTTW7CiDoT0wogEr1keyuIBJvttmw8rscM8HJ3ulGtLs4JXkndpWcW6d0aY
3JGFUbSFrv4l1OZK+WTyojd7Y2Zndnrjqmg9ChDYUZsn4rRNnnqPmpfQGhb+jMt/zUozrCkGm9h0
CI6guLidwFbJlMZvmEA/dh+6F6XYus0pSr4RtXAjruyKd/t+Zmz2OhKkzFApUTG2NHgwYXeG/dXO
E43ON5AR1WhD3XV/fyzM5vXw5tko3WtGKEiwqCYfg4hsuOluRppI6ZDyvT/3bb27rm5HN2+MavVG
UKPc8s4iBeSgc9T2KSV6HvSVPMjCTrwZ02yH9EFltGqMnTF7owQLs6S8k/Ld/cG8A4rONsb8BBMf
9moaYaUTvgS6+aV1k8+pKz/Kr/FzoW4EL3iRU/oktLFBomSll3seq86Nz95+Y5ZbSim57Erjk9X9
HpJ/jL///v4JjkbzCdHYX6Kiq/hbz1y3S0bBO8cW/bW9pAUfG13uHE8q811b5Nm5aPq1jOHSutH5
SekY8BFsXTNf1SbCOHRB7Z+7WOzsELzlQ2IMKdeMuGZqniqbxsfjfApYeJ9T2bg91ajCBQS6lX+u
1SIUtjQQE6FlVQIKjgfCh7hKvBJWpSLr98VYNFtX9No15pyF4zC9ANDoojlCpT/y9huSGNfiDUF0
9rou+KoEFijSxu22Ul8LzpCX1UrR610CjUGjBYUEKOoSdMrNK/OZEVtjb9XRuW9R75BdGI9IYyGz
4pXdNhoj9J9dp9GDswz3ycppmdZu5rVhtoKPiFwCIm9zEoCiGlRt1KToDKtf/Dm0MnE/KAUiFpYS
OX2cSzT0SsK2sISvtdR1m6LIvJULasG5EpqS6yJDCnf3vA5TG3koC70SnTOrLZJdP47ax6otAVuY
lp8VO19XxdhR0iINNm4Q+Wso7yX73F2wZvMZdN/M1rs23FTQ0zE8i4OC9ERYxHutqdpPouzlTsSb
81H0hXqPMr28BsVe2GogpKnfTVGkyga43WrFKA5S1DQJdLCSd8kgUtlbdYkwfGbu2rJQ9/dXe8kc
LzkOFw2o0G7OTtcQNnJllEV69sYU5hGeaFnSOAjpOmDQ1wSU3uWn2Nb02SBpxPpMLTfTvF/5qrQV
zbLzx+ws1+bG8Bq7i/WjGwSHSD4hhuxAzoBmtd1IupNIwkWlrlglymODmPv9YS8sMNTUGv9RIyDu
n81yVPm1r+pFfi7ImuQGjad+trci8yEv+8YJw+ZFFoLtfZvvSjyM/m+rMS36E7HpPDMWTq/dSm6K
c5mZh9b7LhTPRfLFcC8WultUh7WwPgTDR09e455d8NagQw2yqTIr/S4wMoeM1kQpLc6Smv6pDW8b
ah3dR+GaePaSHarmUz4cvgvAFbfL20Vu1LqmlZ+jCA+pxolu65/dWNNXVm/6PTMPxQt6atzmiCi0
b93aCSkuIlmVFeehCrZJSbchuSatC3Zq/KpoH+4v28L9bfJqpx8O0S+Kw9MJutqzXtC4Aj13pHdQ
iHyWhDTdexBRrQRCS0MipYUo7lS1IPz/P5ydWY/bSLKFfxEB7ssrSUm1SeXdbb8Qdrub+5rcf/39
WANcWBQhwg0MemZQQKcyGZkZeeLEOdejlHA+A8uJm0uleZzOD/aknOokPPfi8yDv0bA29iERuDjP
cZ0u1/hqNAJVcgbsSS+Y/mFmItE6+TR1PJ7aV+OUH8zqezC/FDhI5db3xNkLx9u58oyiUZYCxrIV
1mRiWR7KydSS6pL19NmF32UtBFd75DLwnVhz//TzXQ+2xOxvn69LS2lKq7S6FC3K6g2E1z11iGWx
rqNRQ5EMsFunwYJ36eoITW1zQE/ZTi+KnB1GBDdSegISEbzkVrXT2HK7wa6HWj1FO+x8FpHt9FKh
yhzj4vMhzfYoJHtjrPJVqUmkBomtjF6ZggbIvoozJGVz2zfLtv1y/+NsRMLV0q0+DnWCIa9kJ73k
Ye3O5WOdEQn2s6yV3mzvqEbtjbWKebBco4gtPpP8vjSPxvil/Yl5l5fle/02G8+N66+0/JLfQs6g
nl0lOSPR+FLO3kjzvZMBXk1a9DGKGr+SPubJy5BhoAsvaFD2spfNmXK9weuD4aZpqy/otEEXgSsT
kEPhFWHzNRHDUZ4iNwsD7AM+3/+Gt/k5gAzXCnHH45seouvZttY0m6OcZpesxvno3FUnPfVb40FK
z4F4r8u/7g+3cYtejaevrm51FpnTpDQctOFBLp/zCAtT3KUmD+HDsEGTTrSuAyBYjXsOk1vrCvYE
Q2hZVTohrmeaNpOtzRok4GaU/NgN9Yttg3IVf6d73ZM35AU6fhaY6/+HWgVrlNaW3pQMNc5fMaGd
lcBV1f4YlBgwPpTpdNIsP5wHZPdwGcdZLg6OphhdgSXb/eXe/Lq//ZDV10VtvQ7x8soueviX8qzP
f6EPg1ZG9yn/Wy52Xsp7Yy1//23fBBlpw2BX2cUKTwUGs0CIunSsazf/hayb0e+1Yt+U0N5WeeHV
U+CmXWAtfbL0hQeK1WWXWTrOR4HrhvQzh7CUzw/K/EHqfmlP/XyOTRy/cn9uDlN3NPdAq42nHjuU
7YMwP7uIwLqedSNJaW61WY56b6MpLq/CMXSLBJVdL0x6ZUEkrLqlRNCV/+ZAvhgUyDLUvhrT2P9w
HMMDJ79Y3l43fSgiGcdWrsvsYujiKOcPKuE9Zc95+Tpm405gbV0zv4+1OiRrOTFDi3v2AlIeis+Z
9E5ydlD52ySflUVBnpIstyLvyOuVTTWz6jrByeSkg4/XHu9UP7LRXUHmZfxmJ3tIxdZ4SJ+xfqiW
I0q1SgTMVtbnoq+zSzCfw8WR6B/TfAz758n8PjgP9/fl5iWDGrKFFKYGX3X9gomj2C4nWWIw8WVK
3ByXPbRQkn5E2VFxZcktQtOTauOgzn9Pe5jW1kyRTNIoeGAwDn56vbKl1hRx1Kf5RcJvNM+jsxQe
cwtfny71JPuAx9392W6Nt7wqqPdyrRlrOLIJNS0elZHes1h+MqRnpZG8IPgQ6r5V0MTeIQFwf8Ct
owgpg2UfsLTIM19PUM96ue5yPb+kbmUmbhu8/2eK+N9fQvEp1PYIBFvTsxfdYmKHh8a6a2m0upnm
ayfnHArckO5/M6RLufCMmCdx8bGMgp03zU1dmW8HUIYrJIpT9Bat29itLFSURkjFZZ6pLYNkdaV2
merPWvfcap96Z3if2cGZ3sXK0A4Q2T31JaQSCMmpmnv6xQx/jv+W4qfu6/11v1H3efthQMLsIFqq
6Ly7XngnrPAKDrLyYhfJY9wbz01b/9Sc6pcBIxKFqoGAM2gB1IV8qiXVa3ixRG4YkV7hqnkMGtOT
m/mdlJwAQ3d+28b9r2MsjDQJv24xiL/+bZrZDJo5SuXFMv8Zg+l1VhPXRk+4nP1Q+lDQTd68N+fU
7/rIHYMH3e48CZhS6h/nYHRngNL7P2gZb/XwoJUVQIUn1MI7Wf2eJG/0QBrC/BLYgWfo9HrpVnGO
h0T1q/Dj/bE25/7bWKvjuukL2Qxmfbmbfak7UcbyahZeZH5u7clI7s1rtfnyMM5scC+uBi06aHS2
qR8luT0Ww85rauvqJfzpgrFJtriAVwlHArhglw7HWDOgTp7qFVXkEjsgZAFS2etS2Y8y7TjTf2Pl
e727G/cfY+MKBU8LXHkNKdN0OiV5H+eXEGvOMrYe06n57OxKjNxwWJYNtZiWAtQjmMz5ch20StpL
lghEftFgtzZiPMjx8NKFHzvrZxY6fmu6s6n7QxA/hGL4oeufs13nlWXPruMUGRp5IYTSxbc2gaq7
RpvnoOB4M/XMU+0SQxjH/Od+gG5diKRRi0QjxAaTWvz1RGEJpJHRMNG4+NfOwsc8yg/GaP6aivHJ
gHJnxZZnhMWLMRhnW/ZFN/r3f8FW2HIhcinChdJvdO3Uqjf0OqtzWnAYrYWogP58SCOBCKed83sr
eIhZhPyX1j1qEtdzVQuNjzW0C7NBVly7cyQUEx31oASYrd+f1eZQb7cERn7AG6tasYCybtIptgxV
HMZQIyMU4iXmUfufBlq+IN5uSNat5sSjrm5ja+D7aTq6h5/jAYpkulNY2ZoNTH7YavSroqu1ejxq
tPTkpUMiISFgdugt9dfQlLJrtuYedWUr6JfKFXgoVExItNefKMjLSq4CMohGGgAz3pfxuLNgGzmK
sexq2lZlrCL0VcAbfW87Y10Wl2buSxxpxxbAPgDlP1XS1AaPkaTxbJSCyUl8iVLTiYtKzg9/HB5A
luDaGAEs1aLVj0CTcmqiti+gp2At6hwhdDvY190fZAuvRFWK+ibO7jaba/XZnMrO9SSvy0sqGh+h
WRSxR6Tlp1IcmuSxdbyxR9XkEOgPVfqliZ8khAjv/4SNFM1QERvXVWiOqryeZ19mdBpoaXGBWWMe
rTgKDg1UesQc6ZSwterYmJhMzFq1B5ZuHeDIQ9FktRD2oXuu9kUej6Ua8Y8Ll0j1o5bbAVPZUfcQ
HB4e49ZePq6SnKopxvg9r01vcKj+xkqSv6cDSPIyrRDHP18MamO4TuDRCCFmlXiM+MtkFZral1pK
7eemdJSDIEV5UqtafgprJzw0QzX5hh7JH+6PvLF/IdkuPsUA8XyP5e+/QQRyNPWoSxbVRTLmY1D1
D0XiTbV8uj/KRrID0r+QV1hwHnKrcJOdaB7buSwvXXCo6x9q//B1MP7dRc62hoGxjJkFZx74w+rL
UmkbRSk3LGOV8hWzhCxulB+HWXst+9nwwQP2mlI3zgxwfxKO5aXBrl1lPHMejXmRlhXq/NqTUtDm
iDRJZp1LTfGN7KE/ySjM31/Mrc37+5hrhlhRaS2yDNTa2uGjHZ5j+Xtvf+gy+TEvRqLzVcfuTqjv
ZghyefGpCctTtQfJbhzGS7lj6SRAF5XT+DpsHCWQGvr6Kp44syeN30W5l0ou59wqx0F9m4Zfiopc
/evjXoYGkRb1QEExfVCSgww7uOL9duj7L0P2RZk6N8w+Zelhz7VoI+mAwsq1DIDEMbzucuoncwwC
jYdcl6nikOvtDw39cS+1YtnNK7vy73/MrfhBj2FpQgH/JAG5XkhZSssun6aSHKeba9eM5coN0eJ7
r/SUCnrnsca59bHpkxrrNkneSXs2DmHyR1Is+LgogK47UkrgViuJJQpHDiRVEXk4BqTZsdEeBqlY
juIdqvNG2NBpSEoCsx1npHUtXgumtNeqhtpR91XpWjfZ83nYmBDAo7J00UIyh7xzvZxJBoGghyF0
STS9eQgnhFNLY5zeCS1LL06pwnSR1BCl0dDaqYZsHKQLaISHjE3R6oaPPGjjIOxmri6I/QAdOe1L
300Pyfwfym+cNYvuGJkQrY2rdyOs3k4ZppRS7Tx6UWi6oXa4H5JbiT+lbXh/VB+WiuLqNqLZPS9V
h7J6WEhPGGZ/7OfWqy3fDho37MsPkSWQs8B/dqhtN2izY5vvWWpuBYrKQwvPQro3aVe+/o6TqYeY
+VFgD9KYissn0f1zf5J7A6yWsRf2TC9IVl9E8TzKX8cy2DmlN+4i3IvIjCHFA/+u23eLqM6TeArr
S74oQkby2UISVT+UGvp0xz+fC70US+cGX41s/Hqx8rmS7aoU9aW0MMYuxSx7YRbv1BK25kOioCA9
pPPsXX8RU07VUlR6fdGrxutm1ZdRgzZF4iKj8p6X4k4uvnEM87SFVKvjxcWxuMoYkMQa7akvG7zj
sNkIxyer008ax6Ub7Uxsa+OydjwoFviVK2e1enkkk+2nzSVN7PqgO/XrkHblQxHvRNzWAi6eGgvt
YekXWC683zKtGSXeUXR6Q6aVHQcpuijViYYmyrPVh1210I3wRtuf1B6KymL9uQpvs2qiNDEzgUNL
+WV2RsyY651iwNYQpDxwHhAgAUNeZT5pPkwDtSzIN6Knt98KkkPfZXslgI04sMkxmAWAC2nA6iBw
Ag6jTIGZojb2c28lrjSjZ2Lmfh+f7u+ijZHIHDHpoQfnrQhw/X0ks8wyjcaaC/oBvh7/assvMjpU
u9pkt+sGmWeR24ZrA3yz5tqoUl4Veg+L1Jxl+3U07OE77syZf382t3kFo1CGg0cBWMW5cD0bOVaT
QQnJK4qof9GHoqDdPlB8LWydxyChXXgc7Qq3MyEd7HZyDvdHv11LUhoSRBieHBiwWq9Hp+ezKrm+
yosYKnTas8R4rwdW5gflCHY0WtHObDdq2Av/DdiRCj1I3zprG1U0TyO9qi7aEMKnnKVWeRFyYruZ
IlkvoyiS11lwL9tNDs/TFIH5l9lX+CQUNJYc70/+dqPzcTnx+UUEEp/hevKxmQ+RGfCkipXpCzJc
L5r8DUOETtSeZe0dyxuvWUZD1gO9wkXY8u0y/+1YaUUaDYjHLxQxtcx9Iar6GyeMMbh6n6nvx7IE
85WKGr2KQor1v9CE0dWXgaZKHD/TBikzrZdqPDFmq/rjK5CUcpH/QqJ2AUxXC5E0oZH0eUBKJIT5
MIVlcDKCWDlkaWL4UhB/RFhF3UnDtiJvQfDYXLCK7fXbqJ/kItET0qO2iY6yJOWLW8+TVSeVV5vi
x/0vfZttLnAhNWbSFPLZdeuXkrdGWagMJsrJXRB8B4GvefKmAGfh1DmA0e5ci1vbmqwWEQAeKByJ
q2uxJMvkduY4FOlHVf5eKYfIetJCt30S+q/E3Dt9b+9GJvjbcKsvOHTCkRFwqS9D0r7DKeBhNL9B
Cdlz9NjaMWinLMp/NoTwNfqqJ2FVWwXPAv58GrLwKMbpPPak0WoGYzj5D3FpchPzCuEEvoGeulGK
u2qSq4udKqc4giY7O90/s2b/lKe/Ixry70fJ1iJSF1yQeuqCkDmvz4M07STRC72CzkZjooCJS4u4
M+0JG25FPsI+SLVw4LOWq/wiCoPasbqJlBmroULIlT8Z4bdx1j9Kuvnl/pQ2iB4059HwCZ0aCj9t
BNdzUoQVRFKqMhj4IS4ND9FQHkfVo/Mp1jC95mlSHdXpi+V8lFMd6wzynOFVts5T/B9OW7Y5LY2L
49ANXlq0Y6lltV1f6umgmhcRP4vmkxU+GPLOQBvFLeYMVApYRtsaQsLXc47bOa248urLjEeXAmqI
ZNdj1gyPcmC4maNQ1xo/J1X2ea72nrUb9CWgYGxBeAktBNM1GtLkiA9lyVxfenhLJMTQ9Jv63Dbf
ckt3y+ScKR8M9YdMp2QbPKclKn659A7rhz/OldkxC8F70XJaCt3XS4BW85xFgVRfOtW6tHLsxuoz
Flef7kfXspDX0M/1KKsNM5X1rMY0oVySLHsyTQ+tNpdX9aEtdj7pxs58e2ByVVM35Pa8ns4QlrFh
xHVzsfvuINsZrd7qY6uNv+7PZ3MYy0Sqb2lXhtN6PYzUhfUYzMwnkzSHxjkVRmudtacIaHznrNm4
H5ak8v+HWuX9koy1F0J8zSXqB9dOz0YSelEifYxb5AFrJ3HTGq2MYK9ysvnFoFyBXCOSRu33eoZG
UJJh1dHytklc2MiHkkRHT5xDWu5E4NZIlLLw4OCxxqZf1vq3dKerhZimpGkuIcXlODN9LX2iYfBY
t//c/2hb2x1jdFJJSOSwAtaVLUfgLTiGQ3NRSqV7n5ZTc1Sqaf5ZGGp7aqoycStFf+5jaz7OsvrU
xuWe9u7Gtbi0rWC6sPiZk2lczzVBe66hH6i5IPzjmznGceOnUDrGkn6su+P96W6tK2UAnEYYiVaZ
1e0hlQg2BencXIr0c5gh4f0d9ligfL4/ykbCRBsWnA+Vjn0EK1f5hOkIyWxT7ii0cPLXiN/xLZfK
Jznh/9V2bB+yFh9mzJz+vC2SygqoLhVKWjbodLheyrAX0mgO9Bxk3aFyvhnRe1vsYKlbW+/3IVaR
2fRZV0SGXF/SDLC2QBpEpohUTB90pz3I8rtMPqj16f56bkXIAlqQW1tgj+tnficACvlbfSEAe6P3
e/yBHXfuO09vwp1u2c0NgbwnOQzpJwXlVTjKfRgrvW02l6ZSf0ixrBx7yw69RjdqH86+csSwe/EL
DQtfhFBmumxwdhLurfliwUYJmKce9bLVT3DyPkRPAgylFU9V7LyQUH4M4/ikhMpra+4AHMsHW19D
NPmADCHQTuistkQCxtv0cdziNZYdOEoRA8kCZefA3tp3vw+yOjlDUUC9U6P20mLGOCSn2XknDW41
/4djEyNKKjaA4tS4V8NINBFFQVeRrzmjfFaV3Msn60kkju5HpZb498Nya1IO3DtzEUfH+HL5jL8d
0kFbQKHGVe5CGNS0piOH2yrN4GdG/RCYbbsz3MaHolizlBPeKuZr/FNOLEpwWSAuTdsSe6ZdeyDY
KRycaM/yYOu5TW3Rod2OoMAIcJ34akHqRE3XXqyoqqBS/1tgm+rGoa7504hXfQt3/2jPkv6QdbJ2
FGpevA64ux6jPLJh0lX9zpfdmDyQLAIHMAZY6rXUYB3bk7DGRHBJQFwJbVfrO9/Udg6arc0PlE2j
4fLSJf9dPTwdday7qIm6i3ly6qfAPsT1c2sJ6gGPZVkeVStm5z/eD6ONqQGPyDwxsJwh817t9iLI
R84A0b8lM53xoVI0N+lk7/4oG8F6NcoqWEUW1lozN/1lmN1q+tK1fqm8G6i+3R9mazLkRgtzjBcT
S3i9J9QxCbK2iIeLWf4aoqdI8bT27/tDbMwE9ItqwxIK5OirA4ue+FIGIh0u+XxO4s8VrMkgVQ8O
8oz3B3qL8tXRCKpHRR+EcXkKrBJnMckjkqtiuHQJ7Nopql6a+iv4HtpR2pDTnAOnHrRNcx7KXPnQ
WLQ6f+tDr1MR0P85mN9n87UsErfmgzY6b8h3WfFq9p/N2PTiAeZJmz6YSf3+/q/eWh5YPaDhWKMg
mL360XFOZ/QcKMPFihO/cHz04F1hfI7NeOc82h6IoEWtcYG9VlnONGVVZlrdcBFVfkIVoa+1D2Fc
vptC3GDvz2mJmpsPwUMMSS3gLtQ5r6NqnOVxTFNtuEynMHkcTOME5JSYg9vs9v3d5m44lbAPDbrU
qcusc424z8ZRTuhFNXtq7xzm7XPix9HftfJvJf17f1r6zbRoJEZweflUFNDWfa8abowzEDYvQGN0
Rw7Yca8J9XY7YpoFZ8MGBwJzWgdDM9dmKPIFusN60wfgcAcdcyVF/1MLIGKNhhjMFlCpomS7vgsT
MZtkZgl1wMxsXTnCk7ezT3KM5lOKu2omX4bXPs12krWNBQQowP8YFi7nzRoGDUYrE/PEg0zR6zMq
Sd8Vp9g5BDYwd0rEi3mTtqziTU//KAvbTGPywQ45AT+bFYzprfzVbKPMd2rU8XDWwHW7AXBXIxuT
9jn3Alqnd7bA1lTf+HL0f3M/Oatt3VVZZZcyj3gcEw+pVBz04Of9aFz+DdebjPITLS8ghsQ+zKLr
TQbKHPSRsOpLVVVuHmtY0ad97qlNcK50pfVDW/83UOGJyfXO3XS7vcmzwfeXiUEqWAvrS71hAP1Y
DUbW2YPBk96MzuFCiEnDF03/eH+at8cWfB5699FTo2pDf8/1NFUdwiOdaT3e3bP2WGmoP6t2lPhR
206PllbKOx9uY3IsJ7QpeFPkFcYqlUIeuVTyvmS8sn2Ah/K1ChB/kHATcPWpf9JT/Xh/grcnGBP8
bcBVpDTplIeVWveXwrEeVFoyotq3YGzMRGgaqCeaRU73R1wtKZc9vBpem7x2MdG5eUIoeqgNIya6
5zpR0Fgzx+LRGDLb05Vkfs5aY6/utjrV3sYDHIT+rnD9Q9u+/oQY9dhGIJfV2aKBR6cGFAO+1tb3
+7NaE0TehkGZjNYsBHtBmpdp/5bfW7qwM6osDJNAPcfSx3hC9Q9N2aSqvNkatL/bKUs/9APiXso0
Wc+Boo++WgzD0xQH+c47bRVHy6+B8wBTC4MBsp41KOlUFHdiVRVnSZ/EUZnjz4WVfDINmvCdMNcf
pQCJl/srsLHOXLcUNykfsM5rOKHIRYhZkSbOGhFMb6EUIfsXDaQ5c7QTQusGnrfpcQOCTyJTzD2y
Wmy9zDUUKFXcGSIltY5o+Afw+Tr605w0lsjAYzOtIW81zdeoTHv7ICkIcrulJoV/BxhS/dWJXnqf
dlNju3k3NwjhYbinoeqalc2hQQNmdNG9kyOXBsJqBxRZFwrefj1+GdrikcV9e5OTDtwbVm2Lc6Nk
1eCmYVI/hNac+2VpYf0j+kECsg6Lo+jM8pRKo/wDGlWrulFXS0epTpBAkqXuKYkxzdMDpDj7Kmh2
Puf6dfP2KxdofVHHAU5Zf880naMpKixxtmgrp+86ad4LKYTjMmazF9pZfZREl3mGGTkg/9g0hzga
7Xzot13z2zXDj1hesIANb01ytH9f76pyCiorBKk6z0GKP1KuBkboq+O89P8F1oh4ZRmLL+zvoDtG
EJi6YwPfrHWLaQx/Dn2gwZMZ2prMTOnrVzufDK8xjOQJTYAiBKm3p4oH4ojEoR1FZvEznsa+9QrE
dnkn9KH2yUCoSXJlLZjnQzZ2gUA3ZpQ//enWWWzm0WLSMIBbKI/Xs2zieTLTYWrPpaqUh6IRCl2H
PB16w9mFcJdEe72i3Cvkx5zA4O6rFe1qy0ooNzIWCqt+EGaq5rUiwf3HCWy/DIPg82iVga9L0fTQ
aB0bQZ2/4VCX7ATYMtD6h3BaoB+wiKMiR3I96bBs4koyiK/SGh1k8uNPgZmlD5ingsMkeJ0l4s8u
17dgAs2llW0xjMMt7npES+hGk+pzezbnCpVPi7SrnXUUizszPBBnwwlGT/t4/9uuEqX/DQpdi8eB
uQiMrxKluA+x2EqU9owNVvMeWkiMqkZR+lbdTQeyQXHqlEg/RdMUecFsFv9leNJt9vHSfrYuI8so
eORdx+c2K7PxdCMfviEkrSDMrf9Kc5E/mrokvLRvVA/gdK80v67RLbOnVECuxo24MFxXzz5DphRp
B1J/NmURf8xMgQ2CLqNbaONtH6OsddDGeDqMXdl5Idn7UbS15JHmfNBgSXhtrdZ+WQzhV6tv9+pC
q9Tn7bfxUodMB/NIvTHGlruRdg9lqM5hCPJgtzDDex1fcTErbg2q9t7ureBdlTnaTgZ7e1NyR4LW
0jVHW8uNghF1kqqnKNWcewx9RrcJBb1cjmR28gmXUt3aCYHbhIseAwTGQKlAnPkU12E/W100JHDT
zyXF6feZTh+JborJs40KxnhaGfHX+yG//AtXOxvqNifjm3Q4wnLXA8ZhEiVz7DRnSU3mo7QEHsD0
XiVoc1oLeATWAqi67m2kojIIpw/FuRsDM8fgudea1AO2qqR3cZDNZHpSoA3zzityY1iKvUjRLron
iDesVtOMZ6hMy+TU6btiwNmBw5pLPfqO7c4TayM+SaOMJTphTYFnXi+jVSlOw2tSnGuMYdrM8Cyz
PZgY13WQWyqrPIlir9l3I4slKQFhoEJC4wvgyfWY1dAUad91/ZmTyfkaGtnX0czKQ5Xlhh8ZmMQ4
o5Z5PWmrm+Jd4oGHUfSLdQPrqT7Yk+DaCCS03ulB5CnNeb3uyBqTsgoEcqRnuvX0D9EYzsesF3tQ
+cYJDTSIRhv2hBC91j2dFeh/Hcdqf071/LVzgmNqyf4kIQYyP5YNijaW9mnQo50MfSOOQI1oRISo
xmqvD+ZRwfvcGpr+3IRd70blgFNd/l0W0UOtP9zfjxvpMrT1RTYH9wnu2rUWVl7yCheB0Z9lpY0/
aoHUmQ+5lPSOl7RB8momXfEhDezKcSONc9qXKwH9rW3q/JcW6ulxkEvLTbnGXsMqHt9R8ftWp0J5
IMcVj00qKe96DVu2+796a4Hw5QJSxXhgYVlfh2IId6cbq3A4tzDtB8Pp4Tv0P7SxrryqyU73B9vY
ayCdi/Y3OfkC510PVpmDljfFck+NTe9NzWy5WZb9akP1e9S3vqhgsOntXt63Nepi/UsjL1+FF//1
qElndlZXxcO5MY2PIn+Z67/77JQG5CHtYTG1vT/JjUDnzFogt7cuovWj0B6SShrbcjiL3nwYQwuJ
uS8F+nxVenC04lT8CoZpB+Ff14aWS5ZCxdt9R4UU2O96ivZEF0EqZ8PZmm2kLfLJfuwzE0l3RBNP
rS73J0QJy4cwnlI/N+y/yDPbgwLW6eZOdDIme6/NcyOslkuQY275zw0JWAmtIExyMZyxtUie0clr
TxPI9EnlYHiUsnmvEWFrPIT9ICyw/7gTlxj4DReYu1GROq75s6LPfgnZ12Xn/Qi18i9y0fbP9wzM
M7IZIDlQCHkVUHnrtCYWSOMZb/BvNRCOM/9bGdPn0Kx3OKVvOjOrSx7sjWYwilC8+Nf6XwmXUCI7
cXeeTHX6hJzb504k3+S6r3w5mefnUM0cP2o06xN0+9LLBtG8YliSHiw5jrGMjI0kd6eq+AdP46mG
eu1UHwUTOwYguG6UBKqblOl4QhxBPQ6gDjs7fl2vITK54+B1LARpXiHr/EGUkmU3Ih3OiW4lNBRL
XfbI08H+GIbaMe375CHM2+Z9FtvhQ2Qh1KmoUHQHs+ClG+fWsYq0EbU1U/Nbqianpk6cY+cY7UPZ
FxPeMEqLA44ZuHJmf4jyRPIjp+Odg8Cyl3MK+WmVPcV9DzOwb/fa3De+Dr6j1Fpssi/IEGt+5Uhb
itPk7XCuU/xqIM3EH5NehJ9iam6HYeib3I2E9pl2xclrZ204FtY0HtSpSfy+G+ZDNwWdO4q+fUJK
NXiyOaC8hgLXyTFC81RMRuAWcozZjoard9KV+k4g3978/P5FwHXpoefMWlLo33ZNI6tpFxjGcA7m
KqAlTqoQYcFG7P6BeLs3GYUEkkufYxE15OtRbPpU5bTgLNBbqfWLVJlfQrUcjpkl9741durOrG7P
e+B42CcLRkg6s25zUEyhiXmOxrOZ96qX2tbwgj7N7OqR1h+stIz8trVL5K6NPdWzrZERkwFFQTQV
7tQqr0t7tDKDilNIjFVwitXwczKjGDj0Bkqgsjq9tK12qsS4h2ffXjkUXLSl6RDsBuOK1Xc0887E
cLeZz317IgPzEQAZ3xumeFKk01R5Yk/kaAENrk+lZTzkB96ASMNe/v5b3FgUlaYiiefzUA0nNY5d
TcGOKHxfK7o3F+ZO/GzOjgqIQp8Uk7spanbLghvdfKZjvPMbp4Zk4UgaO91wXGWyLhLkQH+qF9TJ
NOedaNqIXoB0HkB0diLtsqantZWWlcWEdlyjtN+Fkvtx9n0w/4kwVbm/TTYWlYEcxH/QMIZysLrD
aY2xlEEW85m2hah5lZOL0X2W08lDm+f+SBvvj4VeyGRYmIW0qV5/v2gMJFPOnOkcNjwrNEiohzjy
k9QT4AO6135t28xt1FNvGv7O0MsWWIXO4sK5NCLxwKNZ4nroICj7Vg3n+UwRtPdA0NrB43qwj3xI
49kZo9qVjBjczIhyf7KQJonqPt55FWwtNb1WMCxZArLeVR4aii6ya50f0cWzr2fuDAaiPBlZ5HEi
7yz2xpnAoxJQBSSQ9+xa72xWRnUcS10+g1K8AJfbA1mQwX9rKGC1f6lVs5N/3uIeoBCcBAsVlxR0
zRMCqR7LtJ4wODayR4kc+xPWjLFbFdIe7/B2GRkJYX7s2iA3sJzX39KsokqIIVDOAp1F9b1d/+rN
J0QtXLpPd1Zxa1IcbSBs5EAUPlb5ndpojeVksXrG8ah9Lho7wjJA0o5d1Urf7ofo7aWIRv//Lg5A
+RuvxLZWGis0Ju2c9EV1oDbSeeNs703o9liBMgUSTXq07MM1rX60iiKXB1k9d73+UUWxXG4cN8YV
tsn2dOGXz3C95RiKXa5xrqg8g1f3L3m4aU6xpZ6RFHqnyb4ivyBNfwwn+USr86kB46DFdQfAuf1g
C/uOhxAQHARRe/WuRHllSJ2219AbDtD3A/qXEPXuEYXbiYyNtw8jLdKQnM0kjmsiStHMYZbkTK8y
W+Vs9O33vqVPqCvM6piX4TtFx9+tlpBP6S38JlKlnl1Q3Mid5/q1jts/VAsi4wXyh6xCRZA8ANzs
elcAjPWDFsjauUoLt8n/0YIv9wN0A+59KyosGSdLfCM+bxthY89C0fBpkpPEVTpNoCsQoCarT5xf
slCbL3EdD4VPVs4rQDOaDFIsfLPWE7HUjYeha0fJi1SjjLxMjlBecbo239lIG7UtdB7J/he3D5o3
1ox5px6jKhlN7WxVQnezNLNOXdr0z2Xo1P4Epd8zZqJe0wKsv2r7Zyd1004YbmwzZH4IQYoxSwFk
dUQNRmp1Q9Pp58T+oXWLoM1D4eTHPFB3Tt2NTYYiCe5mbGo6htfgzxRgKpJ0Qkc0eYII0uOlllmS
iR1xVp4MuUoOVT1mRylro1M/arvSs7enFrk1ICZKEFi40wB7HXWhVCWN0o/6mcaSZ73En15O3k2t
eBjl+DlM6VrWHvX4R6zEoO7I0RoK7nzvelxy7gfnxr6HpEWmRIZhsRrr1DAwxo53un7muKZXQMld
pPCf6R79dH+crQ+7uLcsqbYBu3GVwjhy2jaJWhlnBzVYR8ynCcX2oQ+xYNsZaXNGv420Oj7VuLHL
0C6Nc9o0UM++xnn8JOQf96dze5Xy+qIjiHoFFQuSzevP11QVJVf80M+GDjJoDOPgYUz2GakLGok7
OpEmBX/e+2NuTQzdBhi8eB/f8kL1IhDcI7ZxHgfA0GGyIErYmX6s2nrPTWLja1GpoC7HM5AutnWB
Kos0U/AP/RxW1TvTgX0WyS9G86tGaPb+pG7TLdyi6ZODIkIdjkfY9UJOVRw5JR56Z6wqniTrqdJi
P5KRWFZ+as0/hXq8P9wGBMB4QDQIolFVZOjr8SCo9VXXTsY5N2YZd1wyB5WQV6aT0s1j44115DyH
KFP+ZecFqr4tJbyTJRV0BU96XYqHQZmMS604sez2Zp/OXmb8H2fnsRw5knTrJ4IZtNgCSEGVZFWx
5CasVENrjaf/P/AuLhOZlrCatrFprtozAh4RLo6foy0yGIxtwYNjtOEfXc1CIOVWOhSuFMzy42RZ
pelqsRX9ur2aK4kBqyEqZknExZRqV6sRiokaqGo8oVOhVpFriclNpeRQMs5py16swHgvP3fgvadh
dFn5xtdbI/uWx5O7muoa1vljXVrTNaKvpQzyZAWIixfi45Ay7dR81cL41H615PusG9y23aehuoV4
u/ZcUT/kOxIzc4OvW+VjlQBPg5vlSR1/RrPhgbL7kTQvsFTSWGN+Vos9Ux1LBmkPt7f9yttBokO5
FHg28fQaO5UlC4zeqMwn0QNMEWPQ78KslY5578BersrFzq5tJXGlcoRMmN7Q7rb9KxcB2tzAxCBI
Y15+XQaqoPQkvuqJRaH39IOxSH0DuK1XRdqWrPXbWlbBKG8DhGxMrzMXtQZGiHA2tCkkWovneAeH
ox8736tIPCcAHIXmTWHD5B5iQkG/N+vXQF84d49TfiyNUxn8TaeDE0auAgdvQ8khDRk6UPZWy/i7
dnd7U665A3kbfesFdAxNy+olExa1Fs1MtSdd+S6qyK8a5w99O99WH5cyQFf2+3rUjk2yRcl3Bbm0
9OPeBkPhx2arzk+hmAvJjgmciGiDo6oFB4H6r258s8vRQz/dtB9l9K/1xDhYWuuL7hhG7VHk4742
wmMamh9v78Tl28TPwcspFtC0uawSWslshFAlPiH/WHhoBkf3SVzrO9JKsgjQq5QN7H9+dBdiT8CE
i4QOt+sqfZi02C6FiGCza2aEdBtR+rGqZm7WT/Hx9vIuT99CI0MULcNiRHK5et9ruTTNutXRNq4d
r0y1D3XUeENWnOZR29tBR0Zm8u63L7fNXj6JmNUAti9xKWdvOZTvamhlaIQgskzzScpfp/olHH+n
AXXDrffw6uremVnd6KqUp5Mc2OaTFhd76tV/FXAXWt49xwPjD8SIEHn5g7QxGnTFZVgchMhEekDp
1wWWPuzqyjIhI6zqpdwRmsFDOJbVXZrmmW9LZbuzSzjfbu/o5TW27Oj/N7ra0TacTStMoFfrGUfz
aUVQ8u2Lb0El2t1tS1fuBkwxHkC2STHroiSZt2IyhgSfyZ2fEez1lnPkPHtqKh9z9SGp7/vwGJZb
3/LqAokQYUYD039BNWOWOoCSHhVucgo3RTJZ+WKKLYqKLSOra09N6yaXusVhRsWvLdMVsfFY6v8c
e7KBwKVooaH+a69LR4ETm9AeOdwpThDsGspVXpflfyg39RsR2nJZnj84WOJ5I6Lhi5EjnZ+zoC/H
SpVC6yk2wL2ZSlx5Jb30/8EKDF5LM4hsF0aWcyt2JdfJQsLxNOQIqduDQn/OJmC47XeXwS3shfRT
CTUXlJm28vDEnMGBitZ+yuUMutyskr3USW20TpzmHpaK2R2K6lcaWlsaCtcMg+ijyQWHIjWr5ZZ5
d1nBCz9NkjzaT2KYUXIxM3PPyFeG7l8078bYSo9KqzYHI8mLjaP2Jtyy+n4M/0Crw5PIW7zm+9C0
AYCwNNhPRvk6y18Q+9tn0XCcM5i/oh8jgMlEOeqGtOuN+34pJNC/YlTYjfXJdZriyPzHvQ25SyRH
91azYM4224DLY7T+ibjYEiNQzIN/6Xx3giyNSyuSzCezTeO/cDuUr50kCyIFUT3rkl54dqUlPnm7
fijNmeobNO1QvoUexFiSb4dat6+UwXimTSV7dazbn2NnMIHqmZXfKdKvMZuTj5EsDRtee+VxALIP
SxvRNnH3Wpuz7ErdTieuMWtWvHgyfDn3i/5rKN/Nxe+2elGM77cd+Mph5KHlZQepCHZ+DdOcoskp
J5FDxmJI3U5JrR+iBfN028iVnjPJH0d9kYTknKxZJK2qL+AkFOZTOlVPhbPLrAcqxy0s8m4yu4ET
7ufplyn+5nHoZuFzwByIaB8C86TRelHyYR/Zw0ND/F27ybCr7dfOPlbqY9Ewu7dLQvpdvVlvhANv
MiQrJ2JTaPKDDGNoa81rK+nU0gW34pM8KwW+jab2J8WsndeoNdvMGxNNPqid1WfI3+gccF0NnQDo
Zj791+kRg3EVvZ55D9NPRNc5rIrvonaiwLVUIcPuaqU5INQBApfQStTWVzO4VEIja3+PszEjMTMk
keYryaz/jumvh76qRbnsNWGKxE4fiZ55qqLt0p1kwL/nl2HcZcAA40VYIZ+cH0bVWLZrSFn1tMhG
JuAtBRPYamrAe9CW6pzSr5uae0Ih8RFhKOWbHiaCnLdRSZgLI1E67jIhWW6XKknsQb7nHFJ70L8G
s1YPrjMa9ec2zOTYrfsm/5rCyt+6QVMERMmG00G3FpSJD7SOfrtQpcCTnIjHscmmpvOnAW6ne7O3
SGjqmqrgzugKMzpA9WKWd03bdD/kXlLUnQSZhn4wjan6UVB8/W4GfZYjWmuIwLO6fB6OCM1ZmpvO
qlHuYO3LP8kdvYmNPHgdPwFUh9OecW+eyGUmahW1IaXttHMjUZqJ5PJQKFDnKeUY+07Ri4doUNud
COUtrNx1owABSf8NxbBWgbBcK5Fc9JH5NCXH7otd6P5c7JRm30b/mnAuy4OJkteS+Je5h9Xyajlk
gkgriX0dzRWh+cWpujsy+40odPnPvD9StBi5a4ivmRVc5kdXj3IWlXopZzIJvcQJMHxVwOgzHDRt
C/J+UbZYLHFmuZ/JWZh8VM9fgDQvxdz3rfE0xX/GpnnW4uow9I9RnrltbzyPtnaQ8w9t4vxMhi0K
s/Uljm0gNoDqFl9hpSvbRuXM0iwIpcS0EPvEe3plbp4b91ZcuwojbQr6sN1GJLKOEhejeCZLhvSN
P1a+kjpmkwBMMp+6KnbDNvZr8O0BJPobV/n6acUOGrdA2yDDIQ9cd6q7LhSKWiv2k1Lk9iFtbIZW
QbJ6jMgoe7VrVT9IzcCDI6C5i0N7/taYTbm3e+dbYqndw5QNytMkCAvSGrbFyWi1J8lEBUpqk/hO
72EPFkZu7oUSbhFDrnWZmAiD0IZ+G3SMzHzjF+c+Ec3oMOlNLJ6iNHC1BE3mUMo+94G8l8WjsA+V
/uDUlicvVAZCehymepeXE4Cfzisz35A+WUOwqwPFrWmCx/bW77uo9VFcowgDbRg/DfzEhTB2nQQy
1UrxpCh/Qz5iXO2V5kOy06vAz+UZ3n9KDRoXudI8FvXWl11HAot1gEcIHSzJt7GGA6stggZak4qn
jPEbt4gk2Q2FuRFuXF0j5GxUZpfzQZv6/BtISmiVcEHyqA7Vf5pFOzdWj+KvJDxNeopE82oEw94I
lD1skUj0bSFPL0+JBr26hgoK1QX4XVfxeliolNaJ255sPXcDOdvLDLU24Odvn5ItM6vrVDNFGNj9
JD2p0eS2xkEq/ygo5Nw2cpHz8sXecNQQS5O6EWGd72WTwoydCEd6qu3koA69C0uiOdDcNb7XPVyr
aSM8u2y9dEo34BoXyOrF9KIUQdYDRJn5z3PTWdxKgOHj4CQU+K8sX9KtI9YN80UoLZyXtTtrxq9U
6z9JXfuC2NvvAWLKViceGe/V3KQ8+BKlnj19vL0nF5Hm2w8Dx0J5lM2hA3f+w0IKkIlZZcGpb3ZQ
IcBO7mlmdKqKfWrcWczdMrIQ5B8zpD2hXm5hQVOLj4tIAoIvvpIdFRCCXfw5LnaO87Gr92qc78rx
GMc9Vb7ai8p7u9E3dHMu3wtiYzIqXiz28oJNAfxNrAm15DdL+wlsKZZoLHQR1Gmx5dkyW1faDHUw
tHl7ty6f48XwQt3Bk09zcL1ZYawbTJMGJydST4M1uBOD7eg/7ZIsvPtXU29dNNiaEEPnfltun3f5
aqpYgZKianiqhG37rRXvG12Zd0H+A9D5/ratN/qJ8zBjMQZsiyAArMMa8A3ERpMkkkC0ZOO5dc0k
qFNXNAz+eKoaK6ObdLRZNXjwRleSiEP00ElfLAmdaTecnemhqKDOkGdb3Ws96HFX6ZXhj1OnwZcs
K5qNw3T5FSCFQJOJaAF6KaoJq62hqqBk+pyiVEKPmmbPMcjFPY2fZWxt43xcutq5rVUV11LTsmIe
BFHWKV2Gf8XgF9PkO0xx7/PQ/hZL+rwP5SS6C+S4Od7+LlcX6hD3AcWkVr+OoSuB91NVSE9S/CgH
e7N4TOvId7qtlsaV4A8w5FLIUsC7LyNL5ztKAbXOnCzOTuRNXhfAill/LvX/KArsZtp+ae8O4aHK
Jd8orI0I9/IVNWANf5s0WPLdtZSRZo+pcBCzP/HL2k9ppSsPmZFoH27v5Lr6A7mLQ/TMOwpvHtTG
q4NbwVJgWyPaekYvovuRdo0H/LEEXTKqEYuTtc8ZNT40d+tabJyua7YX9lGuC+QYaE+db24KsVA+
SkjBCUjQBtRY9CrxQgmKD9h+ElX7UGrlt39fLmBPSk74zqLncW6yUjpVcjoNOT90J6MZn9UOVvyN
fd4nTcsU55fb9i7zLgAMtN+YfeC6gsz53J6tTkWujUZ2yntmhilJDGEg+WUxDvlLPRaxenASe66P
QE8S+89t29ccaGEKQmQP76W6d267nYq0apoZPb+MEax5ammlaXru/7uVBZHIdAYXAmjzcysqUjMA
VGQkWNs84yqWlWenVKbdbStXoj2ADKAsGfOC/5yn7dxMkA1ylrQiO9HMci0j9NqBqZP+KAO/DsNx
LxnBDpHEMLM/SaJ7Su2tQOxKzM/YBEhPYuqFjnTtrbIVZBylCeE7EO6ubMbtvrKyk2xlP1WjE3v4
akI3KSyuo7EVXq7PP62qPca1PO0FVOWHvE1f4VXKvIS8zl0Aa17Qqt3O0jJ9Hyn/y0MJVILyODk/
aNz1+Fc1o/6bwE5yah1pD6fO80hA0tQvtdjSQb92HQPIWMYdocug0Xz+cRgNUTtZ7rOT2onkCzqH
wkeIbXwZUkfHGwx1wxuunSqSYc4VTCgqyqrn9qxOc3Izw7Pl9K/jJC7gjIx4YLjPgy1dxTeRtFUE
4DjgK8n4SIcvxr9NWPaAE0t8dhSNPiQ9fBxqoMhHAyHgx5DxY79vmc6RM6neOZnEzQljpw8gKD7E
Zl3sNS1zHkkWYg9EqOZZQ9T7aVBLH7IgYHZYaezj5LSW3zSh8RAYVXKgi/ccVKW00+O8PAyxFtzL
2mC6alv1f3UbuXWpLVIPSbIKSketvpvUhly5sOw9VTDBJFjSbry3125qwiCGdTnjRMOrD9ynAA4p
wSFfJc1/yR9eQ1m4ipLs8WtPbwJvkgFd3j7yV52KLuMyFgA74LqenEm2UOuxzk8MPj/UyoT8wqMe
5k9W+/22oUtv4lbhjiRdZdYO/z33pqRtIwnBBgRBCWQQsM2U1G850MlsPWf9/Hrb2mXcxEMLrSQj
D1R0IDE5tyZm0lLHLPOTZv7ureMy8JDVbj38pwfpA2Dij2i73rb4BgI+d2FMQodEDxwQIxIG5yaD
sY0GWYEI3wjRpAFTOrWFm0iR86eF22V2C6YFyfU0py48yhaAvAf0cZ411Jq/yklhfFbhWplcqy/n
zrUKU+vcUk60u7nN1e9FJ8pPTmhUPwPABL0vZ1nAVJdRGj8aRM/2Ogi7jQVd+2Bgt4FFvMEW1k9O
H+QVwKUhP0ktIyml7FI/Bkg0vSb24BldvEWyeO2TkQjSG2ML+Wd13Yxh0CRkbwU9dfNuYtT0Kcin
fYoEXyjko6MlTK1tyfFdnjguTYB7MEvZjI2sR1Om3kT5dArykwkDUunsc/NHZRf3dMCbMNw55OO3
neRKpIvBZYiW4YIFXbccx3dplZ2pkQWEFgFZWWqp3TPu/C0DQX0fDKX4zECC3XuZltifQuDAJnFT
SrVz7AvYrkJjBJR6+/dcXT/cBBwQxmXAf5//nHlOHXKtKudJSRJPj+mqhXmPzFWf5LTcnOJDoENW
hGKgs2F5ucvWp4WSKxkEQltLbHpuuaOrIMsJB9Qedb83JS9JDloo/3OmzjYTfNO4Yet4V86tCGVE
t0lM+WlQjgyHu2n8sac1MhSzZ8kDwP1kR2VkAzF9GREuRiECgL0FRMy6ZqU6SZ/K08zdM0C7oD+T
YG9Eg9c2D+a1ZZyLQV3Ko+fLqvLAEYGziN0y814QjyVP6War/Nr51xY4LQ15+rLrNDe0hKIRR+Wn
AJnIBBB8JX0cxScBBDOYN9Lcy1doGfiGgmVBuZNWr+LONhgrbRo1tkxLd3OvE3R2npbPO7VvtgjQ
lm++9jxgQZAKkdIt53C1edFUt2G1yOdKxYMIPsnlZ1l39QBBBEKbn5P9o3G2SKquuQQgJZyQaV4Y
8Fc2maJsgKuhoUrnT+wby5j9GK6D/e3TfKXAyAw73G4cKaa4iaPPlzb1Y8OIR1OclLBEpoAu60uY
V56YXvMjerl+aRtushVBXHNGZuE4wkwH8NyurrReaxNrRsf8pFsPZfaaGve1vFUhuHZPvbexehuo
reR92KOx28QTPJx3c8lsL/zFsGFpTJxteOM1z39vbfk17y5pWD9rS6sDJG2MdNclqpdbpauVX+Km
PRralirCNd8AjgK4BvJf3obVYZaHLo6lnpzLMABXxC1xHlTQWw22KyeMASa4UB2CFJBbqzWlo1K1
c56Up8DM810zW1oFNrlTD9OYRccctp2NTbyyLNZExsoEGMMF65mp2YnTMk87xImLMtwH9IldyEv+
UVGTFhEtLfCdS95g0/VfHazRtqN4svv6pI+qeO47mGfsUrL8jYN1xSOW0WBmkiH6wNLKjATqOIEV
fVFYoLA7vJZj+JjIr3o9kHSWLymN5Vab7pZ/Qym00yBrCFGagO3eLbJ+TzfAF6G+Ubp6A16d3WRU
/qiwUIPjRzHZu/qmFUybRsOaT73Vjd/TKYlir4yZDvWHSS+ObaVFstfRWYh9LUokv48N86BrzDj5
SpdVhotarvUzAUvws50EKgRB1aouXlg33hRP+gfYkWpA5LUT7gTKINZOb8Nh9Kq6ARk4GVULgh0O
1D9Sp+rBXmIA1/SYux/+xp09jvvUFEP3scjNdjjWZZ1obgUdS+Nag6NGu8Dql2piLhL+DCYT/EEJ
h+jGl1uuvIs9ouxFxRynv1C9UROnHJwyNIliK+3OzMo7IWcUzptBvstBAXrW3FqTG4Vho7pNDaVC
78iLqNQQPdpFlW7QUVwGgLzay7gIEBWAaJQyzu8WhFbIRUGpnPhMrVuk2l2Rtb7mHJRUg40zuIeL
dz8zjRMk8Yd5EBsB0cVl/WaeAhTpJeDLNW9rlKeK3VmpeRqaYJ9XpkKeEnmhKKKNSPfixl4MUTVY
tNxo3q1nsasq7uJ+Ls1TYeeAR6DQSGsyiMytWwaV28dBbJzRDYNrFiqncjRgUYV5AorvdtATOlCc
NqWvGLprJX8l58uGZy0xycqzeNDBtoM85rFdd64i2wrbQeb0gQ/ud9xUxYMW6f/NHcD7LEzRCYuK
WX9tKiDlfa4V+3IYzIO0qIzc/iXXvikAYT4qdyF2Vi6VZaHeI3ED+KpW/M456MqOAtrG97xuBGQL
H5Wgdh1aEKBlJhx55qkFCNjQJKWtzr2/cVy3rKyygsyhZBOIHCvNfUuh0coPurERAF46Cq5PcZpe
I/UO/jw/gfBVMg9f6BryxJnPsJaqHEVyB1WTp6FNHtkbfvnWJTn3E04a+H86G8tpWBc+Qhl1kNqI
9RMhVOaBm50h2p0MeZdFH9TkZdK/y+oXmbKxrOdeS92q7qc9+qJPgc58R7r1Yl5b/rufs06JWjMY
taDh52jaoy5gLTQfW+dLq+7H+GHIN/oelxEpKCSCDpAIC3s/u32+2fh+EluGZCHMKpuPY5JbblAC
HxREc3vQmfVJzQLeAp6UD71RTl6FFu3+9vm4iET4Dei9wAtBZw5+rlVhRtXCBCSlZZ1S3ke6T36S
fft3C1TleYOBmsFotOz5u4DRXph5nLmxT6Us6V7CYffltNwSu7jy5ShRAMekHgPlzPpKbYqmKxA6
5Erthr2k/QUw+yhFT/qdGqU+afo/XytUROhqgP0AyaatKUr6CI3AXkrYNlu+N1TK2jnSgHphbokf
Xh56Om8kLvw/SFMwp+e7hwhnqahwtKMW2T/kTRvR4o8+KMLZOIkXITBY+fd21gdfbWgeyNhJhtm1
oapIoi+Ad3fl8O+P/GIJ1AoNAf56a7O884cIF7f7hVcl51LY212juXIQpG4HdtcXqZDu+nYWRzhW
IWoSo7Tvutzg+snt3W3HvBh0J53WkewivzC0JQhfBa4yvHmSFQi0FSfJHZB4yrIvobrLM/1VMA9Y
HazZr8rxOTbyT+U4vtKzWwCiaVJt/JKL6t4yIMRjuYQeXILrIQIzqECQNqpzIkehx6vkzV2VWsNx
0vJkR+DdMx0olH3VBtadmFTl7vZGXDPPpC5EpnwRjTLDuY+FZlXGTo55aXBgiAwav7QIA/PYQuHX
uZvhTjZz1BmNjWVfJA6kJvSXaUuickmxYXX/xbw04P2N7qRPzyL6ZlBli+a/dn4njI1s4HKFOgUn
yDSAg0HJsgajiUlKYPipx9PsQHcpdegcjJ4kvlIzrAadYp7kwW278V5fHimMLmgmxKJQtF1PNUyD
Fg5GoI4nxfgIhornFBbul9ycNqKPK9tIcrfYYoxuYW4//3xNJyNbE1rjqWKqDH4Rt7NzBoPBZiuf
lKjaiBCWC+f8xdYZKGNucQGE4jXLg/Lu+JaB3DViiKcTsyCPAw36UkKiJd8iHb62KMpejE4g1HuZ
Cox2XEt0taZT0zCZOryEITDp3G1hof33seAlVXxvbHX5dTZYdyQMppM1hziCJxe178jBk5Zm/+X6
z7p57KXysSiPkbTx7a7tJu/VMh+/gM/Wg4iyJOu9SNrpFJp3kSXd5YlrAii5fb6v7uU7I6tzNucF
U4hyNZ0o/B0sPXLTYXroHoNwN0tb3+2K0yNYwP8opcAesmZHGxkhc6yknk9aDOQy+q41qifLvyxt
4726EjwxE88DAvs+4Bu6/ud+WFt4eG5280mqQTdZB/ub3DI65BeEhxDt7vJ048m/7P9DLfve4uqa
TAY1Yf4fi1Y37229+Ni9zBAteZQyUMgci0eE54/56Kr9/2SZdgA1c/IYTt/5WuOkHk0zGOaT8Szy
bFeXh4z8fE/B0kx+1h/A/zTzx+xfK/VLf4uBMCDGzMhePEowAw9TpSDjE8cU+iJpl5TJv1/LjOpQ
8mU8nBhz3fBRpjiJLKWQaaJrO0MqCd6QWY3qtuFyjnbNFJ20hvF0Xd44EVe8lAEInjqCN/Dfa1yC
Qu9OmbRaPll999IXxzy7a+xfid59v33yLt+dN2UpJqAWT4Wc+PzDAWiqpzoOlBNUhE376JS9m5Vo
hPqT2nu5ou2s5s9ti1fOBRN8mgZPPe7KDMQ6S5z1tFUSUzlBgqPPmRs3iqfG/w0pVCn5g9ndJ/1w
B/fly4bdZSnn78IyOQhYn1rSwkS28lHN6GyiX0M55Y+SfZx1hbIanPDTbyh/mftq80+Vme8U659j
iMUsTxGwD0rs6wJ7nHYcm85WTnHDhH/ykEg/WlQZo+dI2shjLjOMc0urZ7Yv1VaJR4tv2cZu91MO
XlX5S14lfngvIEDb2M7l+rrcThrMMDCRHcqrrEnurRZyVdbVTLv52eHSZjRfGOifxQpkawLGkT8B
N95ts9fWyH7RZqIBpBMcn/tr5EBxY+i5erItJpmcfdi+WOj5Ca+LfkryxoZec1VclA7aQlMOFcHy
OL4LJWo5SubYLtRTBpZ1GPyocdE+hqppl1VuVD1JfeKmaHvcXuPl2V+mXBdyCMobGrfpudWyDc1p
jlP1VMlPILi6pNnl02vQDRtP+5W9xM6yvAWdT7R0bqcSqRZVZq2exrLx7OJniFBSHJVgaFCXc4x7
uOBvL+xCZ4U85szi6uul+djPhtXw9YrETVL4yAs377/RHpc0rxqrQy/5euMgWma55OuuFDqAxv2C
P9vxd2NUD8I5tJk7VIhJ4GZNZB3ywDykquUZGmj3LdDWVQ8Aq8V1sfB34XXne1TEmdqZXaWeSmkf
i8RV49rP90A9lQoCucoVFsOtW5SJV8rM0AYQNZDpcFUCcDi3Gk5KSW+6x+9C4w/iKd7oRDtZ80sS
A/kPETvExrXbWfDmZs7x9kda/turc82TgLdT5AY6vB4aU4x6mLu6U4mPbAM+iKbYzyJN9retXHl3
0KEhVoBqBoIEZ/XuDHU121ko8IQ4/yTG+VTNmldEnS+ZOQPBMp9To6bVbFzG13Z24d4ksQbIxOdc
fU8zrIdaot51KvrfMMANWJgk1HFdbfQn20UJWPvbSKp/e7VXzS7kIW/HjL7/KsAN+0otm1qiigja
HTnzRpr80cxce7wzlW9lUn42pb0aPcLq9c9BEpyR7yyvXtsCcHJiJYFxKsaqZup1IHJpkUa5vcBr
n5NngPl4pGcQ7Fttq5ZGWh6L0DjFgj5awrhq+99U3UkwNgd9vxs+VLF1uG3y2tGkab2QNIE9ZK5i
FV/Ls0GvhyN7ChpX3rXTJxV6vyo+DMVnObX2w5y4ykYMcXk2iOMJ5pai2kLrt9rMidlfCYL5+ZSq
sbbrusi8aySrvru9smtW6CgTGi2cWhcncAr1WSvCcj6pMwHtFKFXA13uv6peEI/wjJK9UiIEOb2O
/GoBJ3VSVfPJlOZsb0cwr9ijFm3cJpdv2bmVleMXmWPSsiYx6BExfbQQbdmhQ9dCl2pLd47Qh429
u2KPd5Psn14vQ1Nr2NvozGoqkkQ5iVgzfxSGM+2V3iY8MERYu2ADtgS3L/Nj4tg3Arn/F9GuLrJF
l6wmDyHootkNfFm0IZNX0GVJRdX2G8dsOUbndzNcxYhAg4dSOWbrom6Yj+C9ENQ61ZnsWlPghuPE
k/TRCP7O9oMWbxyxy808N7c61WMlDZkDwhOgUuwZ6eRx4Dx0e+t/r7ieG1qul3dxlkr9WG8D2QKE
UvxGwvcxjOLZ7VRXtUJXsh4kyVgYOrtnXXwfUIa5fd6WqONiV5eqJvPmpFpr+grLLk0nIc49ZQzS
/pmCO/N7mf5N4Oa6befyXIP/X8YqFrpguFFXq0ybKKwkBOZOcx38ykCe89CJbOOFu/RHjDDzRUeT
fJWy2/lWKsicjXaR2ScnzSIPeB5romME6L4d/pf1vDO1iubMLLfNEvoVmkB27lp6me+iEcrP/2HX
3llZOeEQzHFfTCzIFtm+bWe0+LZ4ha45wPs9W30Y2JSbvA/4MJnl51KZexn9vM56tc0UNpL48+0F
XTtV76yti/oLCUZhCrZNMdJm73Si84O5/TQ5wWNST/OGP7z959beTQmDpAnWuaWAfu4Q+tzUUa9V
9mmacl+F7Eq0zVPjKDs5tv25v3fa7oAw252udp58n0ypG3XKQSm6H04svpUfk9766yTC1eaDppD8
UPAPE+U500x3Er4F0Q9ecJiA1Be62yc9IenH2xt2+XkWP1YpwBBY8CKu3pC5jqD1BRMDIdk4g4Dj
bVf9dvR1cZfr9tYde6WKZqMrzDGlgkzxfz23ro9piXJ1ohF8f42dI6OoWYFmiOSGNRyEUTd5Ymz/
06SXMFPdLpP+eTKceb2Fg5GghlADjOP5B2ukBTgqldqph9TPp9OluXosbyE8roRP4KZtbBE7LCTF
q1gmqCSJ6ZfIPFVa6eYNSow7cj7rC+J49evwnIf1xjV76fcU/+FQsqEzgLX2bYjk3SXvFMxtBKIG
6NDDwC3Z1dcyo+gkJ9+lyuk3wt7LoVTAtaQWjJ/TP2MXV9eG3iXQyEQmyKFE3VX5TH9OzQ/AN8hv
HfUXEKgYHVabcdU+vcsE56Jtk4NR/h1FdKeppQZjQlrf60o/3U+18eu2S1+BFYD9RQaAyAsMHPHk
+Ue2O4XRGBFap8BWHgbJfKxb8YlRardwvqikQQjF+mbTHUWT7qGDzPRHQ7tvFHun9M/qFgb0LW49
vyOWX7OM4IFjXXr9579mkMbBEYJmsfplJLCwmYn+7sBR6zHEZXS/ot/K4DkvVne8vQsXBxvCMMAV
7DevK1wRq3u3MxO1gUHHOc19vpvCb+jtelLxYs2vsIzeNrV87rMVLqYoF8MBT0eXbur5CgEn61ke
tw64CXPXFJ+g/3YltFlT+JCKb/rH29YuXH1lbfUIa0oflNynzik3/2unxmVyiunf74tY4G1DF689
htBBY3xtmVHFk86XpdTmJKVOKE6pObkVD6Ma/nC6LTaea1aoR9HkB6VII3T1neS4Q3FaigVBdQ1L
hK/kv7Rs40RcBEcUoBYUMhxxhEbkPucrUcEgm3IZSCfDzBp/MArJ1QY1u7u9X5e3nsoML5UN5Q3Z
xgD4uRmA8rWUa7J0kuvHmJbdZBhuk/xA2bFvc1cXvloCxlA2PtOlo5OJ2Bx30jRAtWsqVSRbpMgo
teCZKUS3n/84beP23S9L+YbUx4atS0+nik/lECcHVss3O19hFfdxIuVz+Dzkf8dIebW7JznpfJAZ
UGHp/rAl+3fBAM1TRVmPZhqAE7C16/eyq8OmnlHYeNY5U1nzs/MS+RnNEgD5DL7Pj63xe4DQq+s+
gpxHbw0ksdQ+QF1ziJZmwzc0EqwSZlMn9YKaWvwW38OVzQcCQ5lgedPJmlaHcZ5mUzjRED3b4jEp
A8osBprSf0vxDS2ujZD4gq2PzaBOiF8x5Ykbr0chQPQOg4Bz+znvP8X5dzF8nqfHyehdYTa7QTnM
xp9KciOiWIYT8995/axCZaZ/7UsN5pJZdjUY49sFaxtsofMuTxgxBX6/0Bhyy+krx5CRX56mTIuf
lQjoXJNTf01H4Wy88hcEx+wALs5hpl4O3HBdMZ0nQbmQIfVnQw1c5qn9VE7ullykhIcpkF7aorrr
Stm3voqxcMnH1ZCWMpirLKABlH5lNs6TiFKncjfF+/YN2DdCz2H4WbR1LpeL6/xVAFu2EG6/ider
a1wJCB5hhZOcPHeh1+Sf9KLeVwv5svmrU4ejyNBm2LiArjgjWCzSGdoXdPXWONcwV5V0tuzkuXbu
w/pV6V6i4L5tHgFobtwDl3Es3YPlHyYA0Wfj8Tu/CMIgqyDIFPlzWPR7IHRulExuzUoH1XDLoH4m
FcUNhZ9MXxSRP1Vj/8+LZW8ZhKWRAYIPRPH5L+iixCoHURknSXK8aJp2EL+kVC0UNT3YGy3oy42F
8nDpmoCpX6LLVUAVmFNSq3bE+5Eb7T7KpNCdRkN9FIUCql9v9Ge922Tzvm4UgjWoy2lAX6gupuGc
RXYinaJSgbtbDwfby51A2c0pKFB5ahqvBdr+5fYjdnnDg2qhYkdLmuN8ccKUwuyVUh0l6gh2PXt5
GRkmqr0Q5nDDF434P9LOqzduLdjSv4gAc3glOyqx27KcXgjbx2bOmb9+PmqAuWp2ownPPTBwDAtQ
cafatatWrWXXo2dRgwvFWtwC4EjXBOZubK133mbq/DONHez/lwtLliNVpX7iCzw/yO0hoUMfEFjw
lJFgdrqMg9olabYRoEK0szSGx0WvDoRf8l5rINe5Px/X4YkJdgmpA6QVKGYtQ310ktG4NcXEDcRB
2maCPDjYpLBctGsVrBumSL3RKvUu4msu8f9ZT560CqzYrQdF2cQzLGuoaHsoh3GNb+qaS4ExwToC
6A6uY5zqvPk+vJdyAXxW2EapWyD21NBfYJY1ZIGV0z3qxCr4DXl44xw/4US6cZNVxqFJ0n1R7wwt
t6tq2I1p+aumg0xeOWvX74WZwJ7YAhIlkEFXMy4pXRIETZq6omeh88hVL+27Md14BZjoH1LVOoa2
U5AZavaN8Zikwj+vOCRK5tyahFwD/mVx2PGuaiPnRup64oOaqZy5ZJOuFRiuDjdgY7j34DMwZwHP
91Dyw/z7agt9EEoVxDXqQ6DKTlufLSgKWs2ljrm7v4evA9OFtcWQNFVoW3/0c3cyu6NZ9rboHYth
8xZBnweZgfYiK2uR4juRy8X1N9uEsIPn0HxsjIVNwrG6s4Yqd2uYC+xA6vJtJGdneo5+VupY77is
wseoC2HnbdNxo4x19EAzMOSbopVvCi8SfgaZsFb9vDXv5GJhSYGfCIjP4t7yO2Vsxm7MXeov7KLQ
oGGw6Qzwr9GPoE/K7aSuM6zJHKblVFA1gJOPtAtB+sJoZUZ63dd67mY9agparcpHX6VvsOxTn4RI
7R9M3+f2EgRho8ep94hA6/dcMspjXzbm35XNME/81dfwFWgZIy8HZOXy6BcibLdGqebuMOWHUtJt
/1yNxabuatSpQzvWH1oLCZANMi/3Ld+c+/mhQhO/iE7FwrFb4Ui3+eQXrtg2b3U7RluvpDVZ1iZ1
H2WiAeHdlP26b/PKp86gfjz3fHuTHFq6b00AAiVMU+6GJPpAxkcIcxWt4FTA8rf3TV2FwLMp6oWg
qgjCeA1czqs+jTVBj1S4hvdDkd906+3+7593yWLd6COYodK8wShpzEP94DJ6CQGKxFIKV7Ncwzzm
3aaJnaH+NL4K2gal3vvWbizWhTX90looT3qfJEbhqsmrhnCwdg5++ulnlFvu27mKN3hIzi8G2Or/
7/8v7ZQolcSaORbQc29GaAf7vyW3vOi/Qm/mxEO5uW/uxiJdmFtsftMSRgIXzE1IlkWf27Ui7q1F
Aq8EgIC2SwKHReLTEkwzC0l6uolc2UL9WR8fYu+vVx6l0tERIOzoJf/3EaFaAJsW7R9wXS0syiRp
aFxgoczsMRD8rYpqyf/OwjynHzZeHYgQz5hYoDNB2KaxD3fJSBrxvpV5Qy23NxUyHUJXLkRyDJdW
9CgZrTjMS9fXdwGUtMlZTjN7MFawj7c2wEczi+nqoLTJ63o2g4xhkz0E8uH+OG4ZAIYO9heCBFQE
5w3/YbaGRh8LItjSNc3akdLnbD14u3GfzLTyCFzyLACEsDibCVJXGomHyjXaB3jBW9XWj/0mJmZT
jJ0YniT5gCb2sB0OVv0WBuoWHfLY7p2q3WjSjmxrutZLe2PxLr5oeayyqEzrwajcQWgOYizOG8TO
gr+duJaUvOGXCMvm4InG0blp43J6o7RtYHE0YIHuR0fs/urmY0j4IEU+LOvn+0s5/67FlqQvhFcQ
dQVoiZbqCIOoJ2WRFo3bwi/pkNpBwraOkkMSUfj8d1NsGSQj6fOnhrG4PHq9I5Uf1I079ZKjoiYa
8c4b9/eN3FglukDnwIdSHUdssTWxO5qT0TRuCldknNKIHsc/jXx8KPti5a6/fsXNCSprZtwnOUDa
ahH+RX2NV4JD2kVT4lGq96PB1lRfFePViHUnVaNdDCumJ6iHWtD3QbJGbXg9Vlr7SIbSRAESC3qp
y32iwtQITXdZu3wIILo/ifzZEzYDYp735/R6j/BMAU73zobGhlzsRzi0wwg1vNqVBIiksxx+Snkv
5GsJl+trEjgNAyLZMqtQLrnvGniW5aybGjdTI7uXPufRETHuUYHdecycUj3eH9UNcyQcUFoBBMt/
y+LJ0ChK08dKQ9ikfxHaHciarnbE9nPlTKW4Vj+58T6BE+d/zC3zKxJMiXBxj42rZ7/HqEOa+rEq
v0uIDXmbMDSPkafaTfTf/THeWDmUt94pbEg00EhxuUO8OKnSCg00N0R4S+0e58esV6xsj2t3NRNQ
cNTIqJAcXcafUpIWxZh7jZsU9GLSudyTQfEyQKZnzyhW/NWNPT+TfiP4QymU9+PifDcdiSIz7Ft3
jLL/Jpr3I7AZ1SQhebkWy9+YPBBkM7iLOjZjmz/lwy0n9WJUNIrYuo36Zvnlr8mKfwz+v9cOeaNR
kycTxTOSjMjCTKvp6MNHZev20bMXuZriv1baVhAe9Oqv3tMs7ZPYt6RDNKFTquSfMv9wf5Ncd0nO
X0BvGVRgNGvCW3A50En0YB1s89a1zATqNbsXFTvwH+V852mnadpMSeagUDEG0A6eGl66hfW0hiG6
cRovvmHeZB8mW5Zzb5yGruXwkxBpnloleTJRn63hH0SI6/skrpGC31peanI8Wamgcv4X3jtv5boH
Wde68ngIxj9ZEdhFvluZ2tkFX16vTO0HI4uIr8tgETXjoXWT/rEzQMNIzqDRfit+UoZ94h8r/Wv4
et/mvFpXJgFIsaco3l9FTrmMXHcK8xfbNnQU9IOQH8m+etpaEvOmHejcYO7hzQ8s63LFJt0K0kRX
WjeMrJ89Ii9mIPxKo6+jutazf+OiZRZ1NMihumGPLtNVUxdJk1hgyorypzB+btpsW9LZSeJy0yfG
tp8o/rS9LXUeNBPDm5jVK+rM1xHv5Rcs1lGoh0oPkVlyk646RXLzpgVr83lzP34Y5GI+28i0+oyi
twvz67aWAtvqnlT9fzmO+SM+HDPFC8Lcb1Xcp5xtOmlr9GvDuE67zt4EXh7Q92CN6Lu8NNH2oYig
lzV7E/VzUj6HPu2qThg4RfNAyuaoJfpDFjoq8GYgzy+xqT35um9rQ30UCworamerwmhriKyY/crL
6Prpevlti9sjKbkPe5Phl1tEinlOnPWzFL/RBmEP+mms5JUY4+bOBbTDEwlxL4jP5n31Yb6DOm5r
RfA7t20+iSOVSSt89sK5RC4/T8OnjITNNBXPqVjvK008oHe+1kZ565hytYBOAZ7JfbYIEnWIGEZd
nnpX6CsbKdBa7m2l+q2uURff2r4zdz38yeCGEWu+HGlW074cW1LPBcazqDgWv6ZytO+7tluXBOIs
9NLS5T2TalzaUCAarmQjGtxyKreR+GTI26E5DYO3KYbtmgrYrb1Cdw/dI0Rt5DQXRz61WsGT9XRw
hbhz+iDaa7TZ4GTKJnvsIsMuoWwUx839Ed6KpT4aXTiBSqAOkqTxQJT4J4h3hkFR+5ueHwkY7xu6
LjO/o3hg8Z/hHKCWFuvVd9Bb5jqWjNx3ZsXSzKwOrdh8pgtu48W/1Ox71thlWLshHSxIyu116XsR
/syF7ocemvsJRgW9yraDlDiF4u1KFAfa16aEeVpM9/c/9hrtxccCSSfDObPIAO2/XHhJCwJIr1mL
VDy0+Ub/huSLP2ytMXHS5FezTX+HtLL9gUBi8H4Hpd2tPPXm37+4Uy/sL9wmhHRDTdWfvRDJx9IQ
Xs0hX4vC5s17ZYNGWREXRQ50mfEwqlBKtLIc3GkINigO/TCVF11rntPcDSbTroFt5+1fUG9bY9LW
JnjezEvjMDTOFQMwXrzPLyc4abVWVbx+dJPW6h3ZHA8iikg0hCneZyHsfokKdAB+I+zDUi63gYiY
W2tEm2GS+pV5uHHGNdrkWXCyZNRUZn/2wWN2AgFxk0Z8iSp+L/M/otWeUAFzegEA+w/RWsM53vBb
wE0ok5Bg5CG4fL3ARqapfdONrmwUjuQPB7XYdkbvDEFiTwEsRf4D2Iqx+JmqX6vScqufre89JNEa
68LNPU6vIlyjJL4Z+uLeNLPaTPx6Gt0mcyN4LNrAlpVHo9ubxnZsdp1h7Qu6+qEDPM6tOWK4EyGK
kv5kmr+y22/dWvSAULijdgK1u7hwfR06mn4rjqNb549t4UR/io3V2RPIlxe52xrPk/nN8Fc6xW8a
pR+JbB8IM1CdizPmCdMIQ0s6uQUySwNKYEELcTW06xOpPdAtJikH2Y79yS5QMvQMa/WJfn1VgqOk
Jg/+Bt4YQujLraeH+VAZmjK5ZfQVkqGn+idT9FhGVumUfQkPc+EIooPEFqjXSjj4bW1L/n9dlv0X
xL/ue7xrhwNjChklKIhYBzpfLj/FVEYkX2RxctsBPJNeTkcahP+ZvoQiITA+OjNp5uY6XVw2Qddr
StVUoqtFvpMbsk0H+d+k+/zvQ6GXiBkFPsVNOh/4DwfajFDq0YRSdJGAfexlI7SV1FzJCtzIrtBX
xvuZ9wjAaGu5Y4UKdAlNB6IbtA/egErvQyg8N9FL4tX2REylIHUZqGt9N7dW6V3XHPdB+W1J8ikX
EXzWHlZRcBltmG7iLVrWa0CGW9sSLiW6SYFjzywwlxMYxIaW4DNEN+f3V7G3B9nwinTezyIIt/++
Vh9NLXbEZGWJ2CSa6ErqtO3GZ1g/nf+dhcUZM1EaU8pSxYI4grooc9tSkpWo+9ql8/B9xxCSZWbP
LULeIAplo9JSca5SxuhQiIi4StM/D4SHvcqDFBYGiqLLUqgR1J2EFdn14RNtqn2CINf9qboeBr+a
K5m8EFU2IDOX627VglBHdaK4IjKaUVJtezDtKSXs+2autxdBB2+TuZaDs1++14aKRFfeTKo7Iroa
i8dmCu1JewjjtTLoDUMcTjDKc8ckEfzigjOEVO76WFLdrCl3kR6eCs/8q9TgXpv06/0xXR9M2A0p
uQJpm0G1y1IDT50she7XcLlU7ED8UeDZ7lu47kiecVvgt8i9UziBBPNydZpR1bKpyU3XUJwhfWrK
8Vx7Em60t+w6ajMAq8JPLexrQKLPFrzXKx9wPZtUQ3EJQHPnE7tMX4cA/4dJDS03qJ/bVoSV9lmv
0HgIV7BKK3aW3VbD2Pl10AWWKwSR44WR3YFLkq1jl/y6P6PXgd88IHRkmE1qUctAbBhFuRq72HIL
63mUH3hT2x68Wm32U/KlIy1Yn+7bu+5wmbfH/FYFUAqe3VisYK5rWUxLueBqQaMiBXWopQcx70+V
KdKW1Dm0fsOQQZfUszWdpySwa+G/ole48+mXBu4TrkRANyaAqvos90hDLMXuxUWpwFM3V3qCk5EL
m0n4GbfKoRLKbehB0NsDhViFgV2tLYboSphl56iDUHO53MOm1qOx7JczaeyrNULEK/hVs+kM4W+P
iN/96b5ta/YxRPUssHxpq6naKg3MXn9pTW18COv6zaxRnajKythFmpLs7pubncnFg2ZuKobNCZwd
IR2B7KW5qkDvqKk0WBW7TdFCTanvu6p7VXXvi97Fa9aucgVzb8yMJ6UqAQJHXLg2vyjUpqZP+qU1
vunG1670H1ELaVDZztDQxZM4ars2odcjxKYKkT9vFpRBl+1gyHvnZBJouqy6CVKssjkRfO2rzivt
NBk1R7MAqN+f1OsjM4+TUzOD08mYL/1qH2dS0caN+VJW8MFh85Aber3PfVE6UKh8VFovegpiodnH
efY957XsQISCdmUw6a+5VSIvUp8ofHuupyPoXXarBBVXl+Yso8jdMq87zDrL+q/Ro9pN/7f5Egmo
e6eQYvhtSqNc+royFXModLnBMAT5H6Ef7oOGxssNlgpSh5iOD6PjM+P9MjV7yOs6lJmaN+C0dviq
/B2PpMNU9FTvm7663BjizPzB24xuH3oCLy3XlaUGXVtA5hgl/U6qaHqgY8BcCaKuwY2Y4RVI/ERg
zXQuwg/N8guvSlTrxRAr/cfot/h+KVCtb4Y81b/KJsVpjr1vfZvokSzt1gtj3xbwNcVuGHt6Y9sw
MJJDMOXdPq3Mfo0P9tY0QMSMVBucs5Rw5p9/fFf4tZi2M0V4NfnTExzquR3IY78y2bemAVnsGdMI
eIt89mIa9JxOyFr2vBdQBcXjRHRs2VIVUyRGk8jWJz3fx8ZobtW4114kBchaphe+0/RpuxXMyNgW
rZwg2hWvsQ9d+RwwRDMr3pyYmhlDFh6uLociFqM4dVNZTs5qGEh730uas+dLtROE9EmAKoZFyixH
MN30Zt7fhVcH7d08qjmzXgkwsOX0B20otkUAhNlIrU3WieE2nryQfFz5z8gbHW9jEslplLRkKIYv
V3oswwQyCjM4QTLc/5ekBNxdKFWHsU5EoLdB+/P+0K5fkxicJ3dGOs7vusVNHOuZ1iahH570+rc6
fO7R6oLiaRe+FTLE/0G58wRHUNeYMK5uSKSzcFlsMgCkeNjFTvMDBAHK2AxPmaIi1ljK/q6aGnUb
63Vhh2O2pjp3FW8s7C1u5B5lgoJ3LaM0Hsv+E/o2MbhVjfSik0LOf39OZ6d04S659udAg7iOVhpU
/C7XUJBQD2npajqlGomcDH2lqKNDVtV+QaP1K0Z/eiUAuDGbxFIwDs6cm/O2uTQot6oqlG2SnJTw
SZrQXJtOb2O91mt+a6tcmFmcQqmsVaii0wT6Un8PlNvI/EfJD/d5vM19z0ko4rWKeSgkc+X9eXX8
mdCP45vH/8H9Qe2eDEYsxCcRdUBteIwStxwgUTlRt7ChxtRRj/33JfxocXHv9ELcqJyK5FSNL4JV
bVCD8Z+FYlchFnjf0o21IwuKFCBpYINX3GJSDQEZDzmU05OKEPLUhfs0/KKk/cskr+nC3Fg/vDus
UnMPOcHNsrPUrCKrmeQ4P425AW2F5jCP4eDA0R6lERTVTpY3thaBZL8/xOt0J3DgWaDvvWuXgGWx
fn2Vh3JvTHRr182PcnDGya5J9Vo7Odg26VFKSrsS91KYHPRVIpXr+b20vVhJK2kgghAlbA+vAQwx
SXZIW/QVv66M8Qr98D5GJMBIx1BlWlIcZlHemFFc5idBOtVoqOa1vx+8p8h6RP+CbB3tjSdN+H3f
6rVbmwf3/4y+r/iHg5HOL9amrfOT1AgbIbY4HKqTVkdJhFx4qhxEWb7ft3h9FC8tLhx3FQyRL04M
s6vPvphspOk5q3dluAn7F+QcAK/u7xu8unsJRqiss2XnxC2dspdnv0mLrONizk+VqDudJGx8Uz6k
2QoP9HWKY455WDsUL8hxgA66NOP5Q8abMShPgocqE6nibtOjDmMrSq1sm5J/q4dY3OQDOjKJMqRf
wTenTu0bxfH+eG/sVypCdGHSrPQe2V9+SDZ6IVenVpxCtefRMEu3PICdhSlzrePyxszyRKX+Bn8g
dcYl5isvKHSRqylOeTvamTic0Ga3I6C49wc0z9zlbcitRMadnBvBMQW3ywFZahprU5eWJzNLul0Z
iPD1tdOaINqNfUmjBkUt6DtIFC2t1MFUxlU4lifKfjvN6x/otTxHj0I4fpcE8+eYTPvSXzkLt/za
hdH5oz4cv6D3xzY36/I0Cvkxjr6UFamS6iEVOjurBtvQWoCIx6FwMkF486vwdH9mby0gzSmzSAvl
K8QiLs13sjEEaSeVJ6/RUEtunK5rt42Qb/4/zMwPffKllBaW3tubSKxYhVqeAoGCWKmWyOWau7HQ
/7tv54YzAxT4P3YWntoMQq2nXlyeNOMolxXdXJ+lDObKpzxxaSxbgcfMv225Lc2Z32PuVAHfv1g7
v23TONCq6jTUWXNW80j/0uax5VDbgSA9l4ttJEX/LgpKiEbVm9NGZ8Q1/4GRkH8r1bQ6aVFwQBo3
o+qnSb9JuMXKJ+glCPLbKdsLyRqFz43JhfaQ4hcAD+pTy4qrRInXLGjrP01ajiiE+blD/XQzZPFZ
o7slbEzDsQTqVfeX9PrszxljGaM0PfOQXwQ3MUXcNBHq+jQaFRVnKQm+1Loene9buRHYzJovBDca
T2TyiYs7IitTUQhTlcGlY3yog1F/0Eor3CiImNNLLtaf8rIfvkRCa25KvRV2MY+ww8pHzDff5Ybi
I0hSIFoAFSrlksvTqMdmEyeSVZ+UqpRthNxI/FTWTwlWteM0ggwzurkB1tNSJ0/afItmtUVKMPrn
hpU5j0GKjCcdCXsgL5ffkdcwdvJyr08tz+EtxffmMEVpuXIt31rZj1YWcUBnVlQyQjJcMHH1W+J3
WEPGutnen9TrQzqPhYt3ZuGnwXFhxaO1qw5T5lRqy0el8SK4CPTfkRzsfd/XnEBvVyAS1y4VgxxR
TALC5LxcTp5chqkiWBjUxBGhtkD6LUseYuR+tSY0eH3P8zjUqRDNzbRzzfjSEmk2g6aQqjnV1X/d
8EVpf5bpW+Wt+NQbE3hhZfEUzUg/DkqZNyfyRxA1w11tB+guQZcDH1mmxiCuM2Ot43q5NwhHqBTO
BXfENWBXWAxtrOihsFqtOoE76J2iKCuytIG68ii8CtmWZhZjk5sim4bSBKNqIjQo082PyFf/x+vo
Qa3PRvBnHOsjIPL8H/fI0u7i2p36YkjIV1YnS//SR/tmfBuiL/f3/ewrPvqSdxPzHBKJku9eOjRf
pVyY1H59MuIfco2SHnA8hOW2IMWhNAS4rmo2IlQr3nq5WWTwzfgN6pZkLubk/uWWHBGg8DyP5HqY
2NrvrA+OkalvShQtddVaiV2uoLNLYwt3WSSBHKS+1JyshIzGTsxUsbTrbBQfqg7Sf8Tp4/FhGHAP
BzUbDH0ryFkdOE1bwfakGZoX7tEn7uZ2uUJODl5ZG6aTxCHtEXqI/Nem6GpxOsh6AhxCKfQ6ccqp
m/7eX6jlKWYUINhmhQKyWOBe5yn9EAHy7PL1Jpm6kzJ20V6gCLCPx+ARgH108MYqW7tkbizRfLK4
68gsUVde7PmwyHslTZL+RGuI/BymjfBWj6lx1MMe4U6hqznfxRSD3ak7R4kLYVMUCuxletQ5lMVk
J5/kQ1QUkqMJgnyMMEbsk9Zr37l8DTMvM6UPkrAzJgFfejkvvjCqA+Ii/SlqPcvW5fxRs6r6O4qX
1RP61Yo9kLPalnoeHgHCSw8VRMkryK7rMzSDZOaiJygZrrmFF8r6TCnyXO5PYa/2D+QgXgR6N7+p
VdFsQ2HI3Tb03gxfeZGKbo0X8r0gdXmA50ICrpecKs/KJXo3kcckQf5kOEW+XLpV4g07TVZGigjB
5BAkiLtYod2llYTuyZpQOtLTDu3I0iq2qV/0P6Mkyl7iRpGdqBcgeEq0nvc9yhMKus923KObgrYh
jq6ojAfEOsrHqOjiFwh0eqexVM/mRQJNWe5pji6On/Rwsnad2PkHodNfq7zsnGYUtwIBmt2nDWz4
WZavvPtu+GdqchCxQVg3B9lLnFLmx1USiOFwCqxfbS5v/BF9nuALdP4HM5ZPgwdoRd4Rib3yhfeP
5Y1jcmF64aIpFcKLPSK0lMnaixZ7r5UufRus+KXuHmKhj1Yc51UAOm93CrBzKx91UTgyL7d7XcCe
MojJcJKiCHUEdRNBCwfEz0lkxc6FxlGa/CgUgAl8dXd/qFdFm6XtxT5Xs641KiMbTp0xonJQ0lkw
yZsu2bfCz9QzHNnyNmNGw7Bax/s+3Bmi6YD5VJI1hNitSX9/XsBnBjR+GTtZkTh1CCez3lFr02El
chF3SA+M9V/q7iu3/3WMAZMSHpfWcg45lHKXM26MVq3U3cQBiwQqUJ4mHbTKqv59H0EUNCdJFB4w
gP0vrZhKkFpmZA4nPdXOXYAYk0rTzX+qRa/528o63pg+SjEq2Df8Fb5z/vmHqyQ3/AayQ308hU15
CAPNrswv5XhU6SwYe8GWrOlBqy03Q8skoPrIWEcrsHPjUBu/M5CrWZXs73/SMhjGd/NS5NUPJpPM
2HKOx6HytKIMp5PvqTwP26GGdy1pHsKRi/i+qevlxBRG5sFzeS+fpxayQko2pdMpnlVhQqLvrZcr
2ea+lRtBB1cR7ohme5C+vMIXc9xpmeCHlXSK/a7ZJknYHAtRze3CVPt9PwryeaR8C62g7+/8UjE2
eq8aG/jZzI3WTR3KzZ7xFFt5tvODtHxu8kTaG2JvOEHVomITSK1ytqCCW4k433VLL68TMhW4Fo1M
KDDxZbtwVyQon5uRchr9dEPKQN0GyP/+VVtbL3aaYVejE9londDZG26g6Mm+TfO5q+xiLZt3Y0/M
PcQUmxCDgaZ+/vmHXTq1uejrUqacGkLRrPiCBFJlrcE9rqOqd7rhGRLIQgGmuDQCHVUX1FGqnKr4
DYqWXTTW26RHAiZYi1PmA7ycWLqieX/N+BKQUZeWQgWy60bPlVPyXRcOxrbcj9E+q3akf4SHKXf6
gybZ6Rqx343dTsoOOkGgjqANlgRCUR+ynOGknSpNfxjLUXU0Lba29zf7jZXCY816PTOqAV3ey6Ep
ch+qQ1yZp0bqqo0RN4k9VtXT1IRrinw3LeEsqCvBd0DMd2lJlbtEHnzZPEWaEG40I2w2aqumGyun
p/3+oG7MHM1lIghgqFHoHFm4fVGpmzSIDPMklCqa0WSf0NcZ1rQMbg5o9nqwDIE4WloxhFppikEw
T2mtVMeOeC3E37bR1wYS4vP9EV3ZIkKc2ZQpE/PiJxN/OXmG4BdJESbWqZbF/Bx7fq7sBNkcONT0
4awJGl71P8+bDsQ/KIq5CwQ0w6W5kE4XszAMgag4sS0Iri3vh6H0iHHt+za1lXg6jeVObTsankrb
r7w9/7TtBORu/BW05dVa8imzhOk7nQQoyMVaSsizhnWX+Ocxp/l5qqu/8eSvEbq+vzQuTjiFB5Fj
QNcXUC4Ivi8HbDRtntIMFJzH8Ctn8qiprvANvdSshjglmXaKetTiz0XwkvmjI1fPviw+DrpTmdZK
oHbl1PgQQMdMPNEwuMfFQotSWtcRbu3cqNEhCBPw7VVT0E9mZHYcKisH5YY1ki/84fFBPXLZ7yB4
kpDQYRudy26y2eLAmbqNiEZmsr2/f28aguiZyA9XDDrmcn7xXkXcVl50Nk3hcZr6g5VOvyIzdgx/
rd32CpLH5gUjPoNxFIhAeF1d2tLSRDXpTIvOYRSchuJ7Ou3F7rVN9t3wSyM4EXU7kqA8B9Q9kSgB
p0Ze2K5QRIz+6EJyuj/yK2bD98+BKJgkHplWgpfLz8nSVhprsYvPIwHHPqyjTLEtqy/sog8eLESI
Pw0DCnuyRaoyknIa9rQ4OPad1j8ylYHja/Vq9+DVhYYDlkBKzj09M1Ha7G4+3M90CiEINqjx2euT
z0jauLHZbkexs+XPeaU4Sr7PqCUSsXSmGMAQOdnJWmh+/RqayWhIiogUGqj3LVVToVJNggZG/HOu
P/JseonicxnvA/WYG8daZhsKFPrFeOURdu1IyQ/PWRGa+gArvhfrPowc+g/f5CUfn4nZ7HDmNy3+
tsEaMOSG05pFNsmtA5vielhEkF3gi5UGSOscSubglJnIU6czhc3K1pqdwcJrIY6NZ6SgMAuyL5xF
ERmqp5l9cvbkFIW7XaWRsw2aY6btFSGDvGF0ko4283ywpSbcVOZjl/wHzmtTgYhRhefUi1fO+VWx
k91OfotbHmoC/qYuRq4HWqF5DfC7JEheLc88dnn1W+t3Wmb9LovOGT3PFkZUvv8gVtPE4+7+lNya
eALCmfVvrkMue1AEoc/0Lg/SczaAQJSGcdxpPixs963c8GY0dc/4GBQ9SFwtjnQUqVkvpU16TrvE
UcrwOE6fpzR6FdL/r/EAOKDzE+gd2aLLg9pRsOoCVWc6sxyJt2PjDyub6NaBIO9FjzoVFMayCMtC
aeoVOQzTcwVm2al7/bc3tJA0Ctla986tEw/6jG4XJo+bYBkBxgmIkLYssvO4F2E/6PVdPB4G/eyF
n1r5JIyfS/HfTzscPCAXGB4AkSVNnqGYU5oCzD3HnawhtNIJtiUoR1F+u78hrrKInHLk4riyIU+W
5OWGKKzcH3M1ys6q8rk5QgotksSy3pr2Kao+VXK5Mqwb5/7C3CI886rImJIxy86iltMSPyrdpi2a
P+E4IB7aWdWDYvprqt039jw2eXiT90cHaqnarXe15EkTNiPpz9QmO00tHG06h/8MwsSDwOytcq4I
FiC+Xzo1z0sFNamzsx86TWTtJBR132g8yXi5ijwn76/cO0f9wodijj/wbVPwNhcVBi8zI0i20/wc
JZP/pIRquPWauDvJdTZsxMms970vDpvGp3RUFbK6KytZdgxBhx/Zj4edSsLUyTVEHipBqXcQ7it0
p6qWM0SFfiyHQZy5bYON3OuaHQVR/iimtXSwvB4KIR+Vgkxv2l2Fv9qF1jBui2KMj1VURE91GWp2
B275LZEmw/GYFABwPU7cD7JPMTrV+ypFY69rqTAJZbPxBTl4IJ1aPMikVN16qqCRNtp2f3/KZhe+
nDGFSussU8/DeyklWsncNvwwP49qmu4VT8p2AnovjmaQ1hzSRNp1lVG9WUm7tu+vk8XsDeSdicSp
nM+O5NIdBpOl1KnKC6il11mVnE6S9+Z07MPzoO3jKtqU4nzdFbsubY/3R31r/9NEQZiMXarNC9OF
YE5m2UT5uTdNGje+dGFxNmafvHK33HIlH+0sLlBZa+UcZcH87JU7JX7LXFEVbMP7Zs68mN2vZo0a
c/7u5Wp+tLfY/w2tpz6Ii/xchT/M7lMPVan1ECdku9g996fwxlVDEgUE3Uxmy9/my/tD7JUjGgqE
xMrOpRyqx84MyfabqIj1SfPnvqWbkwi9G9ka+CKvNDO8Ls2TLGVQaveUD5pjUh3VowCapN+kVr8C
FarXsm/vTLzLiSQFTO8FMR9coIuFE6yOwLMTcJDBRiqQGw9ss/oZqp97ubW1JNr66cHU4p2ZO7kX
bHoC7sjWDrxK7Vh48FuHKFsON431NIrJg96hUKGBKTA///vUkK8g+mcp5uLT5SIY7WSGnhbn56wx
nWLSd3URbyaS/oLZ7wqv3Ipl8IUumJVtfWub0ZECaRyBE9m6xTYzy1QKlKjIzybg7LpLnSD7G1q/
9eRzZH26P8Jb/umDqWUM2BZ5VlUyHl2rlAr/DLOSlPTPpg7ETpnkakv3OCJ1SfqvLKXzzfXR8OJa
Hig2ZEKd4xiH7HXSW3uUnoqy2AzhtyT+7/4gb+1wuqDNmZtEon94MZ+xkrWT3lX5OfBCuyjdnIbM
2BXNaCtb4UufPIvVP6eXGR6quJSyZ2gpsjeXO4fnjlzobVycJ8moIf0pD5mWpraklKqTIBv6aHUa
iq/xJOyDYRoOTRDku9LK4AFQ/g9n59VjtxFs619EgDm8kjtNlDjS2JZeCFmWmEMzk7/+fNS593g2
h9iEDBiwAQNTu5vd1RVWrTVDuWbG/8yD0x0aobcXW+mzSxFU/UXlnQ2UKD/c3qAtfw15CPV7utM8
VuvI2ZED6mM8FcHo9Mzg5PmdnTEWGJZS6I5RvQct3cp8uPZLlR9WUIoqq4s1Zxlat0Fe+ZrdnJTh
U5p/yYy7IIBL4gMN/6781tvhobKBtO8UB39NbqxdD1oViFUAS0ZubZWPdFXhTJzzym/n6hikD+T3
n1rN8fTYPgq1+9Sl/8D4YI73Y/0iss51Ps7Zw2RkHiklUfHwEMlnKUXrYbjvsww+zPswcXNpj7Zh
e4uWcit1dIrp63neSB8bx5FHfmcf9ueoHklVMyYKkAiYvaRWs/sIb+2O6igurWFMz2oy5edY65wD
jRN1Z7p4M5qwuD2MOizV1TX8QO+E0qVSVfl6FR6FcmkQXw/vCuu+kLz5RbMm1Eae0++3z+X77hLX
CE0RWaVXw0D+2gFT15na2S4qX46VExjgkiHr8J8sqlw7NH7U1Zh7YrS/psUpLdD8tcOnYRi8oZp5
s6S/Qhh4dBFeKulno6WuvUt+sOVYGN6kO02OpgAvv77lFeT5pjx2lT9Uw1fiK8eTGsatdTtv79SK
UX4ttQHS9JJ+lLqyOd3enV+v5Poo8yWo3cPxsjCAXptv7a6Q7EJUkNDNsMOJMadSlthh98UhSn8c
hBkswPsZJRhO96XvBbw4Tq81d22SqJU7WWH1IOtN+GdVdDREOVD946jq1bB0T2ARzbX0y85vXvz6
u9+84GXxNiDL13PHZiKHotJlzpE63ZcGAuwicJOCYG0Ij/knzXyIAm+udQ8+lJ1ndfMM86QiyA7b
Mf559Q606ZhaiaNWvpn/tIKnyF7olV+y6stc2x4d2KNjuordPDt7ceP7YI7TuxCULpQLi+bk9YcS
WSMKK+cYxwCq4HKwon/yXSD0npHVi2qPmUM1FJ+q+uFcuv3nJngKB9vt6+qQJJc8e9W+WMZjSpkQ
KMyhrMiBdp695VW7/rjkGgAV6PADoce7r9ZpiEBvp6HyRz07aXn/uZf32Fk2CiPkFVD3UlFCmYJL
d20DRlG5H+tc+MoUeSnQ+QzhW9Dod3H+GIVwLFmTJ+Q/ymBnbVvbS+lnQaeBv2R4+9puXmo2ipWF
8BvDIUCOusCTDE0w9RXu4jCX87DeR4M3Cu9BXo+WxbWtepQ6yANr4RfoC8Wt/lShWGgxkiuFeHdR
XapEelADiP2c4uPOBV3e+ne2cfQ8zyQelIKubYtgnsTI2IfvgMNjcJVX0pIjE1BT4jrMQo1iKg+N
CYVh0jTZsRjj2rOnobkrmxreRvTl3Nu/6H2Iygdfoilq4LTr13lsgHMwpkEWvlaon4DdvZh9wf5b
30tjQoG4uFjjnqNYvuV6D5ayDUZhOORMX++BofaMQg+l8PsmOVoRzMlmdTcNPrVSVUzIY4Yu1XYv
heuwmFCpCeadNW8dNoZDllrcMo2ir36A1oEEp8XAYTM7wqLMdKPM5KFF/2Nvre9jP6aU35hafsqb
RDNp83JOFdi2+3L+Oo4JL+vPcMh+hpVyP1u1V2vDY2w6nqxP7pjmD02ve2Fk8dzL58m4jNUepGRr
7XQDENEkXJff0WJ1qXBEamXCZzLflTMZxU6YEYqdHd5aNmx5S4kO2BMx7/WyUz2DV5mE3jeD/txU
qtvIzo9Kry7M5B5vH+Atl0UhBmzM8kF1fU22owtZi8fOqX07kI5Crjy5t/2srd0xpwQz99LnspSg
0BTpkxmdbhvfcMmAWhdtWiBQxG6rp4fScmlBzFUDovlcmt8na+dB39hHEnlGNFASZlRs7S4qVS5G
ee5qn8lFSaUBPj+p2VO4h+/YOBQgdcDp/CqI0LS8/lx1M2nd3M21n4F/l7PjBKsqagW392rTCKEU
NVX6fEAvro00shVnFXg7f9ZrT0Sww9MIHfamSTZ37F8r6/q3HPetqXfsWJL3JyuTPFn7KdRvdvRf
vswbO+t4IJRjkQ3Ymds7O4BcI6xdJzlX6Z6z2uja4pdpj6owN+Mw10VOqeiSISlVzndGnxiCA62n
0pojNAvswXUggoQcsDgTWUWvfW+fb3+17f381/rqaGRxkQ4CMSEfBnhP02oXxB+xPmOt8FzeNrUE
iKt3YWHZZ+SbGYIF7nF9QIpRj4OyyRoOiCmfNCFlZ0ntIf2kMZ8NSgV/liovuoT5kwmI5njb+tbx
1ODLoFfPm4RmwrV1MCalUgLZ96f6BST8KesTd57KHSsbiecyhQSM5BehP8j4azOSUjSdalaNL2KF
6SDRn0pNPSGr8GCo3ckJpccqv0BjceeY3SGZtZNhSJfbK92AmCy/ga7kL3p4Og3Xv0G1oBxR7Lrx
oSf9UtlPBqhbpDSPk5O56Nl0pNxVIaHaoLqq1RSuUMSjNGuXqA5PvfFZifbS8cXguy9P8E7cB5nL
O/6psES6F86expek+TwhFG9Pz1r9zQ5fFJlp+51vsPml31hbYrQ3b7IdJaqUAeHxpbZisKhL3cn0
c7XcO89bV2dJSf7/qtZhRiZLCbFm47eBqxefHXt2W/WvYtdDvC9o8jlpYlLP1iC9W8ezvVzpUcfQ
oE9wDtW+egyjO4g73EbRj5Oxs3nbi/rX2OrsxHlp5EaIMdTfHedLaL/SetMovt0+o1u+YOm4MVkO
dA516+tvNIqSR3GcWl8Q/8vF9974qwfvNIxnOf2shg9p+ddtg+8v5gK3WvJmh3wfKaLVUx5r/awa
oVQSlQovHopDYwhXgFgGmerIl/Qx6cTZSGPXAC7wu2N8ECEuXfVlTAYIjLoerrOnMIzTklJH5rwS
sCR16za9+rt7CsQdylrmUwiX4AlbfbqwnQx5Nk3y5O5lvAvvOvNkBWdFetCyHhXhHbTcu1u2srZ8
4Te3LEulLp1kowJs5CtB5w167Ap1D1/5Hh+4mCHCXsDGfD1ndVCswgmSwLErHxX6ZU7AFF5mifsx
lCWXHEP/OGgJ6GMSqUtuF+VZlVTpaGeddqqn9oGHTLhUFoZDtLQMbx+pd/dy+WlAYpasFlDRujA+
ZQnCHAmysU1MNlMVJw1vlhnu0MhPWrhj7H355draOvDphBHWXYO1rGKyCq5QPWk9dCu8tLSf5LJ3
a0pBbRK53F1hKZfba30XCK+srz6D1A5z1s5W5RtSANeXOQdebFV7HcnlhF69E1gBHUJlG8dgwCNy
faZsogO7D1ijnZ/n6pIYl15iIOgup7Fh7dyWTVsU0hZCRAVqndUrIc+JWUaJRDnLmhAQE94YPNn9
YyPLF1Emn0H87iVNm5+Q+X6kIEwiBGpa18vTqinpnDEVvsFAOCOU/1j1JzEoxypFSelQW8qxmYZ2
6WEcGcP2b3/B93nUsrkIDvCKQCRIb/naejHB3JLXfMJIh928/Akk+lDq7efIKP0xkZ56C6XgIXwx
5z22tHdvyi/Ly8AAw3fUt1ah11yWuWKkofBbIZ9b6Fmkb3XjnKEZuru9xi2fBFJAQWsDARQY9K6X
mEQ1vBo1ib+coUUYClvzIrum90t3Zuc+vr8Q3Gaw8vAXLbTl6+J13029bpeK8LM5m73REiZRRrun
k7ZxZCiX/SJ+Iq+i6bO6EVKWmbxHlvCjz02XuOVou0N2hnl2ijTPDE6jONn5cyb9cXsjf7GsXd9E
7HJQQOvzpjAVcL2TY4t+rdLEpAW1SoM+IoI0RgKcWK6kM7QCKt03M2G+NR0OA4PyDJWhW+DYTFXL
ffYKWhAirLCuXjQ9Go91IX+eYeO8TEhdeYM85KdcEicRyEQxuvxS6mH0lE6WBp1HNsBJoPenuLYV
V7KkeufDvYs8oNhgtGdp2BGnv2vYz7PobS2LSOm1+pjU0RFs+qmEefUj9agOVTpX7frj7e3cOiy0
Bh0TZjk6UuuA3ADznNp5Rf49OyBdZQZi21kWO12mX5Tn648GnSzQfTrfBP8r/yIVdQm5RVn7qvEQ
Rtmf49R4gDMXzlzKDOe2Sg6m5ECpMxxkNOnCcH6OZuZ0kHew4++amfMVmS4pvYq6YJp9qAaGYenX
VeKv2/vx3iFoIHGZsIKKmqh2/ZalWl7RwcxrP08/zeND+Bow8KLszHu+f54xwttOnRtNjXe8E/RN
x9mxqd2owUfRzo9J3HtdpN9Tmzw40c5w73vPgzEGJgCkMh0Po/f1fSkCh9n/tKaQY8memoqLnAQE
KXvE05tm6L8wAbhU79dl9Kjl6qiNXPstVBeHubRjKvaafGG8d49jcnP7SNYWiQLo/deJbK1BFjLq
Su036n3syFCzXBAwd7Pwz7Dd2bytK0lvgMF15icp2a+cXBwLESYwsvhdLP2TLwTPkRshIl/TwVao
qcrVn7LYw5ZtGqVNwEwCQEomMa6/WDmXIYhnCh9Wdw4COPz62IXgp/Q04o3cOqfdP7cP/daG8iT9
P4NAOK8NBoPZVvkssaFSIH0yHPEtUtpDVYvctfKhYM5as3faEZsm4bSmHIE7ILS6NllbIiySpRAg
0jv9mOHgWgWY9DnMd+d4lj+19j0wsUEzCQPCcmCuTUGGrtDkIcWfxq8xwamX6Cc1NQ+KcRfZxknI
L069R2q/5VbBFpFWETPCXb5anh2praaUovHp7tLUbw/K77LL0TlnPnMZ7F1KmvRdr1eFfmdZ6MrY
EDO9JMXXsblkIIed6MjE4TEKC0+P9qoX7+NSTELF8mucmCd4+aZv8ipbShN9qrXGj0Pj3vorKbuz
8pJB+Qg1wB/kIjvP4Z655f+/MdeEWWcFgd74cjO5AQzrvYD8Ii2+1dqToj5UJMi3r8GmQXpS9E2A
ML9DZmRhaUldpTSU8435FNqpTXhhp2fkdPOLM4ztsWxpKASIzey4mS3nSSizVABoSpG1XS/VrrUE
sieTnW26JXKKmlNoJfmhDNvscHuRWydzGUlYBsHpga2Tiz4S41QHcetnUymO7aAWrhXiRG9b2XpG
31pZfsWbb6cps5LKTtL6Zha4cWIc9eglDF91+G3+gyHenAVDAjPfuk1htr3htEHX+rUsPFWKDlr/
Git/ts6eoY19QxXNWcYpQIoCXrleUVw5ddpaUY82ezIf5bQrnq0gTH+3Gc2o1jKUY6A9tcAEV76q
z4IhCnvomnG5r2Aa/DlC0MmIzrd3beO8Ue1ZRkSgRGBuc5Vh5lnh1FpltX4fFy79SJdd05Q9ao8N
Hw84jzk0xEo4DOsBq17Wg8mJ886PTGQxpa5IvGpofvaAqk45IzqP1WA2O05jc2VUZAhmqHvAqHX9
mdIkVxUhRdiM/26jD1r+LMU7GcjG2SbBoikG0xbz5fbKBGx+zWgDrPEbmeZHNhjqQapAjXUo8hwa
oC87R3zj5Gl0x8kb6ZLB+rc6E8AhnEmNjM4vGkecptac4a2Ame72kdj6WNwhGCHhUaLhtzoSRjBb
gZkOHQUOaFeC+rGcDU97UUR1srPi5baxreSREQpc2i8UGLMU15+pqXo5CmNj8B00aZ+jNjcOjlSr
PrNKxkUi8fIi4UCWJiT1lMmxet+rZn+qU7hRbv+SrWUDZGf+jzhkYeO4/iFCT+g/WsngK61ZnHUJ
wGqtjAezLT6rZvph4njvnNCNci+QIcpIDEIycQHP4LVJp6maxtGl3jfnmLcTJNyhVuL45FRpS3+r
Kp+7tpAPxBbSM+9N9ZCHDrm1DKRatqQ9gc6NYPPq16yeHomqxNgPZu+PrVwdNAS7j73pSB50HsVh
TLX4vqs0ply6prtX+nAPkrHx5gLHIJgAZblwoK3MO6KNyzzPB7/gobVq+6vVPLW56c3tz1nMlyiQ
95RPNxf8xuLKkTOm5KDbiMUsQqKi/yJe06C+LHMGUC1Zj1P05+0TtuEuqBgym0h5ie7e+sEtgQIX
gVmO/gzDYeEPzugGE0WKPY3QDc+nU+xh6I+R1vcTKZrVGwa01aOfwBjbCSgn0vm+UP66vZoNK7Tv
UJEGukqRaZ3m2QCW6kwdJh8RlUckbMdDqGdHqW32OBk2vB6vLbpwYMIYl1tX5uShDWf4emY/6U3p
Hhru5iAqVewEXu+tLM1tVHDxABr/Xt1FYQ6TgH+v96W4BHBWu/oeDuf9hmGBJhm5HJhxUvvr2y6i
UArDgOPWTOLoCPDQlpV4CN/tuZUlSbtOcxZDxEC0kont1sqtKWFpr4zt4MvTk6RFj6KEKmtOXpYO
kupW85ci+hEM3xFi3nmftla4IPBNypvspbG6UFrYRwrzYKNfTwI9xpbpu9Jr7Z+3D97GlwKLS+kd
agDYJtdqD00voT6JEKYvhx+qKnG7+e/bBt57Ir4S0HH+OuTyZADXH0rp+6Q2i1D2a6scjlUi62T7
5vgRxNKhyBe9ILQzjuNg5DuP4ZZhm/obiRVIIt6Ea8NWYyhZOscyaF8bepqTOaIfInmj7MU9/ehs
jyl043vR8+NLMchFTW7dHIrtIB30Ppp9MXauPFzMtHfH6Xx7N5eLszqNDABQ3eIOL/MZq4uVUkzh
uuazX06XvPk70nQEgD8sZWGj3DH13sEyGU9iTzUNzbN37HVTVYyD5tQzYG37NGb9yzyYhwF9HUua
726vauMQ6mhHUShlA2HuXEULVC5rO5Z72e/zzPGsTo4OdS2qnau88YHowTDfB7UB+faajiawMkje
nVH2w3zwisyfQ+FZe8Qty3FefSDAttAjcubhoVmrIaZxLbWBpMm+yI/TjJo1YuxhhhrmWdOgvMuD
oyp/u717Gx8KrBdsu/DSQLSxphkE3xqkqSHJfjcaCCk0OeSLyTC7qSnu2tSRdz7WxhGkUQelD/Q0
sLevJ60DRei6MIXi58+1UXjCsk6B8mADLxmLvRH1LVuwSKgGLpA0fg2EKDvVqZrAVHxqxnE8Hpox
9uI0+lCpD8On27v4ntqDSXWmdKFO1hGapXd17S+0SemSOmtUv5L0czA+RVII5VPtmrCaVfLfU+PC
+AuzgXLSi/Ip64OjHBXHeajuukh5rsL+JAfOn7d/1IYPe/ub1vxnncHAWTlWqp9W8XGOD2Nwksz7
Vj/n9muntzsXZKNhuFS+KHyBIuXrrueaxsiead2lsi+ZlyzM3UD7HNfZAToeK39OpVcaeUw3nW6v
cePy8zwgB7KInb2XdozLWh9aq1D8Np8id7D6kTGzQNvxZhsn6crKconeVE6sXO+tuUkUf1lXaTC8
obRQ5M9eqE6uluxAJbasLVqROAKSEoZyrq3lVKOiVPSK36AnDO+4GjwxSje2h7zZOSEbl39JeRYN
ZQrMxrqyoRppJQehrvhxbR2NpE9hV056KGlBFBbZXtF34zxS1VDxNijwajx21+sSxlAMxhQovjM0
h8AMnxk0T4zPSv9VkVCnGfzbR2MjpyO0Y3wBZir6dtSHru0NtZVmRUZnXKXWJfrPc/lTK1qvUKY7
wziOpXSyA5g900cndR77YNw5NO9Z7/BvS58CDaUlmF0/GYnVZqYdCu5f/s+UhH9OsH1B9X4nteZ9
ZWnuBPQkrbUzkdMpUeRvzTh5odnfidKH4eo1PkWP1QtTmre35f2Y1/KzDPw992aJgVeuqssQsxAW
eX3Z1gctw6b+sbZ9ZThl9pckiY4RxVZaKumPznGR8O5rULPZaw/9ZyP/gI32MWGcJXD2ftiWA+GH
gbkETubALLL6XlkB3T0wIfaLvGJCiyIJp0MSV65ldcews91Jh5kgm87NrkrLhhuxCFUowS6y7pB5
XR8VRQyZ3tqD6ncdmnG91AuAwtKeYsnWdWPIBDYTWAqWObJrK8NgKAWgGNXXxR/jkByMZqbKoJ2C
Yo/mZ8OFLH8fnC6Io/e+uEliLUJlW/WLWTukeXgA0QBHRejGsEZU9vH2kdq2RpRsq4TM5KHX68rD
UWNQnw+XJ7Z1EkbsHEOm4U4jHHTuSDXhpzRExe9HEgiwwUBDG+kXEPraaGyaaWRZk0pj/g+jsA6g
VY+d9DS03dks9goyG7gyXheyRcLnJd9Zz9DrddS1iL6qviLNxxIBqA7yAzPUjrM8HRg+9gKzupjx
cxh/c6rkvhv+qZTLoDE7Pw07F3jrFFGzYJqX1Jg5t9Vuj+agiFmdVd+e7pzmz6H/nFifpj2q7k0r
OtUEC8gTL87KSyj95FhjC6OonGQflX580uq8PBt2+3fgmHuAh/cQZHzSMq0BVxQtg3djKJOZ5GWK
x/LzhqJ0fXbSEyjgk9Gk96PcfArjl6L/XjnHttPd2ZGPatYestziv62DJfb4kDfWzg3Vl2xCJmtf
i/HMxTAWSZHpfpmfnXGA3SJ3jfEzBCy37817LD9YoLeGVpscBoZWZGOKIf1BGsBShOlh6lBDdcZH
rUg/TfYLXAC1cleoSG/M2R95I+3oyGzkNUxpEmjwLpPdrBPPxOrnCvCa7s9FEB7jtuwvQVLLXqmD
7r693A0n+9bUGsaBEmcsi2TU/byUH6Ux+5xC/3XbxNaXW0YFwHQBCiTvXDkF2IarPNZ1Xy5a46VR
6b7mQyndjcicnvT9Av2WPT4hRR6yQmbmVvYK1GGMgdvj91NxrI32YFqvlaEfwnanB7W1d28NLT/k
TQSqdHKa4A/YOwGrQhG7g+3f3rqtg8BVBw+HhwM4vvyCNxbsrs76UW0Mnz6NQL/TAiq7A7HZuubU
5v+1sdouBC0qS85rAwPjcaq8qLlzpPRBCZrTJN9VKgjVuXp2skM3fnSM/r6rP1Td6yCfamYQbi93
68u9/SmrDZUXBtscjAEvZHYs1cZbNjWGv97Ze/U3N5ZHikAeKmoQXdcbOxnNRM7IxmYZJDYFCluv
arJTMt2KdakxE9XRRF7G01dGHFMIZo0tww/yNsvcVGmIMyuDqqNV94cy0MJHVelfej23MhDO8Z0W
MIZQdlb1aOvRHrR8c3N5mJn2g1oThPn1kmFDCiYBhZZfqrprzQ9B9DELEu+/be0bO6sqXdwB1JJ7
x/DrtHLz5KsOC1cv7QQaW1ePruL/LWZ1McouLMKoxggLafTvg70H9N3aLXYKfSnIQZlcXL0CgQNq
RHZq04+c77UyA/j7Mmsd2d7P3z7y9AZ+uUWY0iipXn+VAGKWPtYL7ETQpDRIJhxReaqPZRqLJ8Zs
9ta1VRRZqoy0V5hYA6u1+jxW1bR1IsemP8hf1AYGf+vZGh6KpnjOotAzYT9MJ/NjbJ4T080N62K3
d/2rnkL8cSz2WD03NhnpvP99bNHYW5fWOr2ckwJ+IT8g68nLF6kODlb97Ex7yPuN43JlaHX2u7qz
KzALHBczdGkmwt/6+082B4VixzKbTyS4Knim9KTlOVi+ozq6VUI5uvGN4OX2YdnwWhwSckTqOUBg
1p0LyCpbO6g6E/qGMz1hN45eoJHdccIbLWeDjjNxtUwPwXzHXdZXbWRMZO++yJLpcTCCVwkSm0Mv
QBZZWSFDZ+xEUKHqRnWn9LZ9TucU3lcAQOnp99dLGQRsBM5zAfldXw4NpORU9pnlK86rZSCcaZ7E
f+nKAO5grAfOhoWVY/3+xcM4CKu1KCLfQWKiqQ9Bs4Ph2zrnb02s19GFVaqUmHA0akaR8q2r/uoy
EPvKDnx4z9CSFL6JFyIlGhkBEJav1V/SyD7M/WvY+X2313Pcs7N+2aTAlO2uw05zNw/Gpzycnqs4
/tHLOyHW1ol/u3MrN2wUdtbXQWlx4hnQG90msmHs//kfjtm/J2AdA8fDkAVKWVl+ItPXRKiqj+/z
4HDbyLIl120Eqnl0GwnpaUpwnK8/jdW1gZlNDoU29M2OeCTVM9NJO9bl7HgxWPYoDqNLZLd7Fb73
W7jM+IOChPWFYHRd8Zq1NutQl9B81PW8KPlg0eREuPD3V8dAHsyYhN1Qtq3cn5aMmhXotebbwzcL
MNZAbT1+TIO7djj25R5o7n1tg+SHt4sJZOj6iayu91JuatFb6qj5dAMZIUvio9plzVGPrUMFEfbc
9jvV3/fnHYP4W/5ZssO1ZqAzjjUNGEXzh/GYdH4NzL7I7kNnT1Hz/Tu12KE9QgucatSaD1kLIVcs
6XT5NWgbjxTQdrVQ2YNNb6/mXyurS1XFgwGQXtVg8+hdozkvhfMxhEdm2nFHW0ePviZdaMirKGuu
nt2syUWSQAzk65Ls5WXnxqXhBuaOle3l/GtlFdGEoxBG3rIc2kGnIX2uNYQGlNoV5k5Av7ec1SGX
InL2kqFxn9PndsVLJP6wra+3L9LWCTAXwnGSf168dTw4T3NstBoXCWlo/SHJ4/7DwtSx0xfackZk
4gyYkyYTIqw+TOl0Q6bOre53zic7/GAwe/jiQGdSqf2nUNKEG6vjuBOyb11amMyW3ANfJK9xKpqo
uqRHVcCHb/Fo1z8gnppz6EP76YCg5en2Nm6dibfGVh7CDsYmSyqJM6E+VfEXvbqLUC43dg7E1pLg
6l8ySIhyqMpd+yGpb9sZuTndV4fkD2M8zg7qaY+KGV1a2gi3V7Rl61cBHkEZZoPWn0zLRNzhg3Sm
yOL+q1nmbqj9k7f9Mal29m7jCHL0wAkQZ8qQxS/X4E0QoerhpNtjYvphMNd3Q4ZsSJKl9e+vZ/Fy
DIyAWsLVrW5tzWhY3YUpYVfRAfLqDb9Xaq80IYCUguRvIw7/ur2BG0cC4DMELUs3mGr/6mMZs56a
oF4tv+L2wdSSG54ljIeMVrtnTPLlP1gDxPaL3pU63uoAtukAtWeDtak1oE/qQzqVB0QMxs4b1dn+
2wQSsafPsaxgFWIsVJIIKUGYxEVb+fWui7VJn3mlJMHwsubNuSsVd0lhP5dB8qEO9/q8G/5QxYsA
8WVEC57G1RoFIuxO3hiaHyjDwSy/5dHozeMeUHnzu72xsvpuhdbOQpT4DXW+aL3iFl3I1HgP8cfO
O7K3nNX2JfKYGgkTOL6iz90pV8pv5pDR6ArEnjLZRhIOtoNPBZUAPl6R1zunDVHZJaEOre541mdf
muKPIuwfCmolWfvsaJ46la5Ii0tt93BvftCQagw9tKrmPPMMIbSdpG9Z27ujw7gKE30L++l67LBQ
81oOqkADe/nUOsHPKVO9+Dkyz3PgVw317nQI/8MNAR6wNIsgdIHf7NrNQB/BbFFeUYLTVNeSi1Of
fsqnHxFkJrev4sZ3pYAD6dTCoEmxZfF3b/wZ+q+W3EqUcibp2ZZ8Oga9uZP9b5zRKxPLT3hjIpmn
Kmm0lux/nuOzXZh3FP76Q5BAJYC3KXdWtOGhF+TqgtWBYJxX/Npc2A/wo9gB704Zhw8O5XVXK4I9
HpytfVMVyvYWdC/4k9V9sNF8ids+NfywTYjmE5rO0EPscupvPGy0OoiqF/TBojBzvZjGJIif+oIa
t35MmJ/PCvg8pJJm3qs81ufbZ2HjnC+wfcahgQXR1FrtXA5QNtMzKsyB058ZGvKG/tDWfxfTa5NF
JxmN9fSP/2DxFwX8ImMBqeD18ipnCHu9xOIUqq9aFKX3Xa69NnVreUxH8AZlcXTXT5LEKCgcsreN
b51LWEuo77PB6MusjAuCl0CWWu4Ygq+5+nXsIjcLGi91/NuGNj8iMz8obpGWMZV9vUqToS9Tn6nk
SW12bOUfrfbNql/abjgNw86GbkASTO4xlXuODMhMc3XZWttKMiWl1Gb30ykZxGtoNkip/SiL3KN2
5TXSeG7C4CP99p17t7WddNJp86JDzkjtalixAz8Zls4ME5FZIJaNlqM6BJ7ROh9sJf55e0ffa7Ci
uPTW2OrbtWhKMm8P7ZEJz2WMBoopy8fcyKpHq1ec7wrgzUusxeZHJ+3v+3yunqSmS79O6KqdIsWe
OzcgdA29JlX3QGyb+0ArVqU/DKR0faaTaFCG0c7QYhHl96n9qoYdTAH51zzY7cYuq1w9TNQsQEJB
vYyY4npsLQmE+F/PWk4IG8wHSTkEhXVpW7ggFTcqhAut8I92zE+q8u32F9jyf3g/GbS7CYB/LQfT
2nMzgbmxfLt8DiNowNX7/5LuaRAKAdGjVUkJfBUIZEbWUlGlvhXkDyVgxG5vLnvztuB1mJBDFAjk
wPIt3zxNk1Lk9tijmyNL4Rms8V3moFliS14K+bsIvXqU7+J68BLYLm/v39YpYfaLmBtqND7dyrFT
VCPDXG5LGRyZtzgojeW2+j3UDDtebnHa6zPyxtCvLXizRCfrpbSHsc03I1gSek8xHiWFyokEEx6a
yY62Uw3aOhjgIQBqQQO+QEuvt7TT6slWKsf0q8pwZadkAjZw0/o/FO6gDPs/M+vJb6WdtSGZMRPV
lv0hb5ThMg7jd5iKdh7FrXAC7mxmAAnnwT6sPI0EY4ygSmj5rRW6eZt4Q52dfv8sMHMK9pxUGQYb
9XrLplljmHYOuUsS2Mmh8YDK5Cq8FYX0+z6a40b3ghE1Ps4asDZVYyQR7pm+Jf8xEBjN9UOguHOx
JwW08eJd2VkdgqAd5y5PWFFW31n2iw1rU2flB0v1J6vbKddsHLh/bTFOtHp3nKFD/2c5cHKruep4
kWwUwfXLb38imDwWXBoJHRMWqwXNU9Q7MF78chSwCmkFTOrRXHtKDVC6Vq09VuONUweUSeG40f9k
/mEVijmtYge2SoYs2u+lYgIB/XR7QZu79sbAakFJOM9yQG8dWb0vafbcaBGP1N1tGxs+jkXQ36eu
AMPsuqqfwn3dVFNh+UZ7pxg/q/kRXYUmdXY83PJTVx7uyszKieu9pkh1x1IyMw6ORl2mZyeneFuU
Suw1zfStKzvjTpil8ynKqh13t9EQBEbD7CEFQ1b5Tolec7oomIvR9o2k8dR+uhS9q8+vpAaurdWX
KPqk5t86AyDDngbQBoTi2vTKNalCEnNsYVrDpqK193U9n5UoPTAaNnwv9MwLg/EYavqlcJDpCbKd
Ct/22pH7ojMIBw1UKteOa0gTWRV9aoNlL0/dGN5PWXRPtnpsaY3qwYNqRg/JMmaV2OVLmf51+3ht
3REeGWIfaqbLVPO1dZHpKYqIk+2rPXLBWaamXizLe0HWxvtJz8ZZ5GGg+wZze22FCYGszAVw44WD
YKy/JGV2GiDLSOB5ik9D9/P2orYiWyrAkCkSWzEjsM74jMRMpTGQgTeDgR0/pfahLJEQvIB7v8Cu
emjN+jDbn6V+fK2EWyOH1jt7FfAt9w2uA+gPSZnDU3695tRADjacKHJKg3kcnP4SEl134bEyzbtw
b3Z6y0uApSQBwyKN5pUnsjphps1ARz0bq+FkF3R0skYz7nK1Mk+qne+9TVuej3wPiAdVwGWm8npx
0ySFEvK/5CkOWAfZqDSXqijCc4m6067YXBnqsGRDC+rBWL1Mdp+hB9uzsqlvL21jgQUfSsUV4WMU
mzsP1AZInuP5xtjqLhotwKaGUNMfldhI3GHKzEtllHbqAhwpD7M891Cf6M1BC+PyqIz5/5B2XT2S
8sD2FyGRwyt0mO6JzczOhhe0ERsMmGjg19/jke7dbjdqtN/VaoM00ha2y+UKp05tHTOrQqvDnNqk
0sNyBnxVWKBYEIlnvPgtr7cjq60j3PzyTpuyDBP92hUveOkKy61BbUgHe5hKMkdQ8tKbwgWaopo+
6ZZ5wG6tGOhlEfB4AvB6yL6by+POSV1OqJa6J8rc39yov036tMbqsXRfZB0ZMGtJlak2Eplp3o5d
52DvHRGhXL5H+f9+9JMoNZp9Z5KVuv+SXiErKKMHlCAw6vhySaDCKmgFEpjTXAjj0bEYyh1TIPa2
SaYfbByH022btCgP9G5yFDTeuEAxB0E/te4QwGsklhs607yjbRW21WMblLvbkpYOC/cFXX1YGHwt
RYkLDVRPQL/CPx08ugPOZohct15jJF9cD7xtS4LF0RquWADeOlPlcun7lGKfm9WhG8xo5giPWLDi
Ai0u6EyU4sf5DqXG6KKQA4LRYUPBmBP6hbtGkbJk0uAlIiBygJZz1BjPlAXrlFBAaBIwC2kuxoEQ
bx52fpCsxSpropQTAhpkQF1KetuVuxeF64c9xTgZNs4rDupSbI6+fTRDogoAqgCVTT3h3Zi7doao
qHzJhj+aB6wy27NxR708xLDWbUBf0jUgyqJqIAOKiiX8VsyCVq6WEdRZkEGow6tj0cs+o+rFJva9
47bxf9B1PPOSX1eOw1FUg9SJmAYGOJJusyeLoKiiVyuPwtJqELbCKwVWDc2eytPasdRtgmL0TkPd
HUTQ7LIkfedEf8BMuh+3V7NkAs9EucrGMeHn9exDVG63R8f9Ta3PZl/vAjSeZMWKrKVlgVkLdNMI
/NC/Kn9+ltJAs67BjQJWwuyLB0qPZorWtLGONCBCbq9qQRJS4bKlBO4f/D9FUopBpSC8h4fN+VxG
iCC+GOhM9TvQhftBvRbJLuwhvC5kopCSwqmpqRPAaq3JakhwGlu6L+cArzY4YKNJq6Ix738XVsJW
FGTBPGGisySjspBFtNWHqwSGqO7HKjg5Lvtd04JGxagF0e1NXDAZaGnE24gyFt7HD4/37LgKA4+j
T/vgZAArH+qZmYatS9+47exvC1raPyRqwP8C7DM4DxUdTAJSz8RqAjlXuS2PQaPtXAhjFYYMW59v
y1pcVIAktCR5x5+KZsCz5FPQTMEp7WOgXUrjMe9XPJcl5UMc8H8i5HLP9i3PCEVr/4B9C+wI6d8d
ZhWDTKLcULHGWbe0c/DppRuOvB08xUtR5kiLWtRYzeD9GDLrWH1qWBPO/Dt8nf9wpVCwRqEJJPVI
fiqHJDDdGySsenDy6EPT3pv1w/jZ1X/dPp2FlAC4z8AUD1sAHIWaUUPDptb6aGI4CfGtpe+G/akI
NqLFtJH02bRzMBKtnNXiBp4JVFykwRGOn5pzAPwE5na6bKsbX/L5BW1DQ92uXNol1QNlGBxAAO6u
yaaqQTcmJ3GCk2ufWvE2VC+iXuuNX9I9uGFSs3VA0NVR9rMLat0CPHKnwRQR+IacCpNF7T+m+f32
QS2tBa3VEvIZIARUyd1KytrOaI3glJAu3wB6xUGjqRePpVnub0taXBFa1OFWgqAFfZGXKp52yEHP
dgK9s9512wgrGhcBPNoVRVjooQYqHBUR5LxMFJ+vrF3RYUSurifgKHayHZbeHnyja6PGBnFdV5Py
wWDZZxDqNVtkG+ZIeEI7lpVX7vvC0J6zyRg29kzmfUEsfWsNOWAGFsh4TMz4DDvHcLe390W6GUr2
7KP6idZMdMM6KvKntr1p7NBVcUJjymPSpC+l9lAmr2wY9g6S91Pw9ba8Jb/uXKBK8qBrWIjhJMmJ
OOavIDG8UHJUNogtUagNaW7AuUvA65GHjb0WOS2pG0AOsi6BxNGVuvkzy6fc8oMTFd/B6BRq3Q+f
r0WDS5oGrkIJZoYbiSrgpaZ5gvkW7bLkVEwekwT/+d7Ira8dZvWGyL3zFYO6YHrAMiqZK8EuDOYu
+Tlnz4QhQB/REVxVx4lN+qfuMQeVxi4B31C2oisLZhX+qixqQk/A+qjY7oDPQJ5xpp3Q9L6xq2xP
iikyhodpQNNIFtk5ZnNWaw/GwpnBdcUSUaRDo7tqIupGA3n/ZGunTJj7AeDipDR3Qb6ytGspEiqC
lBdepI8hnJe7mBq1M44ch2YGLebP2KEVDKFpr2SErv2tSylK9MTtxAhQlk5ObimixK42ZK0x+Vr5
pARUk8DEjpSa6rEmuoSliDLBADl0c38BEehG6x6L4eX2LV7err9ipFKeKV0v9CKxaAUdL7Xmngb2
fDSS8q4q0d58W9K1eiO1jLoL4kBwj0PDLyUVtMVjN5iBBM8XiR/p+s5D4T5rszC3Vl7WhYS2B9pK
yEJLDRoRVPauxhq7wuAc59Ptiv5Zn4bIsR8mUUQa27n5CzPfUqHtWFCtJMIWng0pWTJZflBdqHBB
uJK85Q7OrWp/GNmnxgpLbw55sePu3rTimezaGkAO6j8nL2Wz07Wt5qHp+lkn+Rc78d+aYq2P4Pqy
44uwGTqojLH9anstSQbHosgdAm7/rRzGkLrRUB1hssdPZk+idOWcF64Gqjgfg/WA5MUdvDxnJC2a
Dt5cckoZTEkzgIQXrB1rs1MX9Fa6hOARQUsLSLzlz8/0Vmh6OgvRYpsxETnJt3A/MBj5/bbKLuwc
AMKwyPAjHCAk5FLPhFQezYWmwUzO9bgL2ogN7wT4Kbw3fNpM08/C+3Vb4MKbiqFLyJt5KEWBpUrN
lRiWsLuya7STV7Vjs601Q06DBYgZY63nbvyB8faZGQKJW7xpSHj3UQ1gFUY0tV3w75VLqcDga5Mp
fUw1UhbvtEONqdOOdjIKB9W4uv4+Yp76Ski5wEMAKdJUI1ZBoeQqipiGMZgqCwv2WWiaxcH2yg0a
VkNr8qOg27Fy23aPvpU/A0y66zUg6cX29qYvqRJYJYF5BQIfjInKQnkz5U4SeNpJ419a/8WaStAj
/rPTivASHSIuUqGYwaLGZbPoDTEbRRpnKfjD3U3OH4M5i/p8xSlbWsu5HMXIepgj23YuS2OSARoy
1cdatiHwFfO6YMovVqM8GnSu29Rxc6wmm5GlPErmBscNS4zjG9Z2blFDPMmCDTOO9JraDlqPaKnA
tO40nquvzNoye5MZ/h2m9L049oFwtsmaF4fV4XgC6cKhH+s1hMrCS+yAeRTOJnIemM+hGDShOWaV
zHYay/Bds8CsZj15jOxXO2+WzA3GcwGHBbS0dGEuzU1QlL5HaEPi7mWix5b+Hpv7jmMGXPoddASJ
TtfKvtLNuwwZwLD7V6DqBpaz09iN3pG4dF2M3/1da9m2lAtMMK5Wf6gMjF+iMWdZu+LqXscqEIzk
DsbaIPKFf325Upm49/oZgvOG73LfwXv4WaAOMdlICj/6mB90+4ovHeG5PCVmrLoCBtJrSRz0RthO
pzlPQoyVnVZRm0s3A28fQlOYb/xDWVjtmNbYloLEZn7nTJ95e0/cn8KvwsZ7AJgAPk+VPpqt7Ksy
5m9j+dpqIOYa9rReMThLhuD8Q5QVe5ToQKuaJG6Ge5Z+a813Mq6oz7IITMySI7o805Q/P3sdWZCN
MzEtEnPoSZeYkZ5XYTespW6XdAUJYlBYIE5Bp4mykrE3rSxwwcPTkY1RfRt5/W4Ud1nced333H/7
d0U5F6bcdUyFanLR+QR+mg9/wr7PjRd0gZvtGuvqkkaeC1IenbowULpuPRJTmm/49NsA553dGogr
15jc1f0DCBzvjsRdIh4OcFyXx+R1uM1WAkrzutwGmb5rjQ2vdwCkbMi8DZKVp+HK81bFKW9Db9gZ
kO65ONmw1Eh6m+XGID9m72fqxqZrbPzp10R3Dl0ppaoXD0VnNNDDH/xoF8DU3stVmtyhjpNY+mlu
6h3T7Cy0fRE3o1ZEVZsfOqr/ua0pSwLhViOElqULQLUvBRZG0wxuXhjARAVhXYJ4Un/3ujxMHBoN
NF0xYEvS4FUjByFJYPHCX0ozReWBmIAbpzGnZeS03o+k1HdJ43/phwkDWOw17099izxca9lLAgJx
BOuAsVwKxAywquUAt55mPY/AJf5QWvO7rlVHtOtGGMXyYtXJtqvX5gDJYzp/kRSxavVpol7qTjnE
Ipv5JyB5FOjt++2DWxOhmOgMbaeIJ0hyErl5LFi3Q6lhe1uEahll/QwQQyQGcY3QjqecVsNTwnuP
pnGQFrvZC8Cha9zR5vNtKddHdClF6syZ/QW9PB0SBp9SH8HujrmBpRVEhfHKWH4gCD674BElgNfb
QteWJq3NmVBGi8QcOgi1erSVpIASVaAxN1Zus9ygSzXA0iRbJ3BEwEZ4Sn5qyu2Zjw6k2GUbWg34
jlsRif7IsrW6/uJ6wF4PPj+k+ADdvVyPcMp+bHmZxg7oCssATc/1ZvWlvArroBDI4sjCLS4UUpaK
lFrjum+PVhqL0QOUMdXC1kNnDntpd2VOPhqCcsNlGzRUnm6f17W2QzLUCw4lEhLgv7pcH6hU7bbs
A+wkMQu4HZgaMWa2t7stZWEXESjCn4MXgNZMNbXnlnYKuuME/pVZHtBgGHZGesjdFRKvBa24kKJc
q1QjZk5QHIwN38cg3U/cPZKO77R6pc/tKuSQx4XMKEIORP+I/OVyz5R8tHhm2QVcDiv5nvfFzgfJ
iFOe+Pinbp6K9luvG+HkHMQIKOywb4t/7Rr+kI/0H0A62FS0FlzKB4ARGKe0pHi/jA1x6KYcP02v
QEWu+cVL5yZRlxIPCcIHlYLbTAu/DQh8/CyZ9+XgPeqDdufZL7e1Y+nc0JnhI/OLEjUyUJfLGQEL
8RkZaWw4FG3PHmiFn1sd0Da+knxbFOTrCCvQaocOJsU4YWRL4/X+RGPH37fMPYz6lug88sZkJW2x
dKsw5BSJTHCBSNIeZUVpnebloNM4sci3JC3y0NBBoHh7265cKUnD7nxUN7B70ELlpUIHX6mVJc/j
ov9UTCcwpm1mozswe+fn1c5v0mgGASWCizUg9kfK49L+SogdfmEK78eNvlyf2U+6n1pWFstB7g6Y
42Z/r7toP3setfmu9uje41FP722v3eldvWnYlyaz19Z/fZwA6su4GwW4D825/IrSFlzLvJTFaQEk
6SGoDnkSj33/QIf8DlScOZAc9MnL+d4n+6AcnwNyV4HjFkZh5byv74kczQOSRczSgBarHKyNTdEc
PkxFPLGfFv8VDNtarBgd1cPDYaO9XAJGgPHBYCfF5hDCnMpsqiJOHCfU6nseGhhz5zxmyDbe1qul
xYD7ClV7jJlHDVWJcaYs6Ype1EUs+vEgkju3AiuavcZdt3B4ciVwVVGoBfJLeXiauWtAlmwUMcEI
aRtJWpP90JP6pZh+3V7OwuMK8l9smIy6ESCqyQSPcj2dErOIwYIfUUy66b90Jfp482PVt5ExZZFr
w0FK1rAWV5yS8sjOBSuR6Zy6/qRlEOzymIg6HKpP1D7y0d6zgkf5oG04/sojcC1bMN399Adumdvu
uyC+vQVqiPfxIUgWS+4lYD8s5UTBeQCE2+wWcT30YZqlYSreKnFwcXltD/x6xYoGLcr78G0B8AR2
S1m4R5jvIeDHdTCmTzbv7CZkvGyioh7dg7CMDF2LJdtllT3c3V7p0i1BwBVIigs80irWjlWDNqJR
G6w0dn90Gbxcb+PrG+rbn0dtXBG2ZAZBNRHgKZHpHJAZXBqgmjlN3WDuEG5KgeceFednO+N00/Nk
k2mCR0VHu51T2BjZFRBtX/kee0hq0RyMqiB3aTflG38s2Qo0YWn7UWGShMV4VDHl5/KzBNo1yqnm
ZdwE5YOdOJ8Klx0slhwmnjzV5XOTaWtV1UVd99AZgu5qhDYoq13KdIyWjD11y9gznsYvROwHC9Z3
rPeoXtXpfqhJWA0vrnc0jTaU9fH8nR35GuGNfFeVdwm1CCCz5RQP4BwURa9Alu6nSVnFTQq0/2zV
/tYYsuk/WHtMjnHlwCmMXvxo1zlz/ywHo8RnHVIInlhq/sJsHHvlCD9UR1kJUhZydKrE6wGpdbmf
rehMgcRCGc96ECKfbWtfMGJF/LT3/oQBD3xjJ3cm0UOM223cI2PfQZAh7hNwmxV/pupL+YSWz3nc
im4vEFE45q7Xw38t2MOsYAMwWAQgPHQF2co177Q+K0cDHT9uNu2nrv3FbRBOkWYtw3fV//Qh6IO8
Df8CXYii0HPh9EZpDyWCShszhrm/oZkeAQW47Z2j/oPTd44CHHeiPNloq/XRhZcK5TZ06IAYREqX
Pz87bszDnkVJkJHVQVbgP83iSTOOOf1+23ItvLpAP8ObD5CNk4OQLqVQN8gnQIJwaRMNjnwednW+
yciaR/+RzlMUC0lSGWSiCRXNTorTqJdBomkEFzWd71pOQi19HpB1bgMwludbkT02fJ/NAhFaFQV+
XNJdm34HBwZmgRch9Y/ZJ0qf03HXjZHB+5AF4770HzAB8qiJFXd94TbD80deEq3ncK9UYinaCS+H
0S1jVoHQwPHRztHzfFxxI5eOF0AQtNZjmi56LeRXnB0vD8Z5HFy7jGvxPcVweQq6vmoGkeef2wd8
nY4BpEVyPAGgDcYXtYdfx9QuP+9YFdfeawCIGG3/YLRWNAGFEvwQ7CQSd+UZXngMLyQqNjkbO5YR
JN1jH2Qidbmps3LD8z9mXWwGbW2s2+IlBUEBwIrAEQKhpCiwQazCmm1RxdMUZZXAUb1X3kvQtph5
1UUpdd/z/tAMNmJy+1TTldh/KRjCey8JCmD9gQVVbQQD3AZpBnhaFQ9Bkx/qlDwm/rCrPe1F8Olb
WWHKUT+8FWMbJnM7rzwKS8qKW4X8KyqAcEAUg00mmgxkYjwu9UTbtV1dfp5aTV8JlRekSDoyUN8i
2MBTp9zewCUsY3XO47Fuva3w5/FQZI2x4tgsqCqifrg2iFx9uHDKXraaWwfeYPO4t7+w9ImW2j7R
jTuDGpg66kWeQO14+EfEFGwrkDiANAEvjCfPVa5hU1du0xtVHRd554OBubKiYbDXOKcWrgQEQDvQ
fY9k1McwjbPLzmZSpprW1jGart90tqXpcOelIqLu76JeMV8LFv1ClvJucDvz6wrRb+xMKHzN9j1p
p6MTiBXNvz4sKL2OlBCg90DwqLgpB8MGaVuXTazbu74frTvbrO1dM2bHLONPJm2+dZ1u7jyfrHWd
XPuZkAzGM+kIAQmrghYYLsKE0Q1NPBXHKkMAEzwh06Fl+cYKYj1Za4O+3k8pDrVv2SuErK+qIYMJ
cIvnNnHhbtrhXqueADNYMZkLm4kvBj4G0TzqKGrHWAPZRsDKLjZEfQ+MzbPffsvpPc2QT3H9bxXd
WqvuzfWdDj6GXMFtRryI5ozLB0g0wqy9NuuwZdzZTSKTw6+BAbv9/CzsHhoI5XQf9PbJRMKllMFt
SmYwt48b76eG2QJOBVr6L7dlLO0ekOSg+pfke3izL2UEIq+px50+zixjo1NMC0H2+ji0LDpiiNmf
nGPynN3ubwtdyMaCuRqjwgD0RXiP35dSK1G6bZ53XewU1nPVBQBEWYdgSEOUHWriPMyUhnmefelz
snETuhmyp4y1K4Z5Icsgv0JOJZZFRsQel19RzIxmSV91MWhxN+64xUMZ9mzbTl9t68nQ9LCqhqgG
WHdl9QvneiFXnsmZRcMgxloITDKK+z/C3/h2mGsxBxHAvHGeyLu3nch2RF3ECoMy8tbClIVX92LV
Knd9kc4OHl1I16n+vRl+CbFPUzscjXYLKz61dyDoQF/9xsaje3vh15Zc1kkwYwgIWISbKvvSCCyO
lw0NJJe/HOdgikPOUUvrw7ltt7dFfaTvLn3mS1nm5R6D1irPEQFAwyTPw54nz539Xgp0YIIBGbSA
U62F/MdXSzyXbYp8w0MR/ET5qxHbcUXN1latBLj2hIpymw5dbJLhgHlgmNGzZ873wvQfJpuuCFuI
FeS6keqFWcJ+qkEoGHg9ECcVXcxdZv7yLaEfkc0JpnCu9OZPP/eiieiUdPM2R19qH/pJphuHvGnK
amcPot/OSVbwl7pDCSYtHPtHW2achXRk3mtVlCZHT2kunO3smvRkZ43ZbsBPmmt7Q2e82JPK6fXD
2LqZde9rJXmmlijX6EIXzQcSJcjUgUYbKRPFaFFggTHvc+7i7gum3dlhejK3RX4/jj9n/S6r+9A7
NPUmN1b8xeuwA3sLaRK2hpK9OsbX5yLLezLh3tKeRdxNkrA3y+Ju9JLhs1ckabyixDqU9EqJzwSq
qpOXVROAoCDOxjosaH1nAoDhmYfcqzYdUnLF+F7Yc6SttS0sPG9IzwNWjD+RflRpH3BNmM8Ns4tp
YVpRnuYidIZ5bYLTkhkEJhb2FzyaCK+UR0BzuqbTPdbHdXHf0a+J+dv85xlBQBkiC/BXhmLivST1
9BQ88rHrfNGHuGbHodmKbVU/CDRutvdAQLSf3LC/N9vHpv6eUrZfOUOpi+oZnn+BYuxLU8xpL/Ie
TvKRpP1j02KGXvOb5Oiw23b3vtXdN6J/6/K1jtWlQ0QCBOoq2xTBsHBpATlpzUBr6j7WZl9/rTJ4
D8D+Jp9ur29RCiJ6pKnlwORAWR6621NMgW762HEq/cDMpj446EtbwaWZUtPVXUTTKBq/weSD4czK
Yog1dD2nZh8LiqYth445mNnG/pstXLKZedY/8Eabn9Hz4kXEMsp7y02QFzF8zMyjHgbWzmm3QYyv
P6E7L0PFsvAPbCwxKJfMYtdq6OSyzaR+r/OAPVX63N+JlK6h9q8dDkCFJeIVuW5Ugq+ISSeEAnZL
/SEuNE5+WTUjUSka46USqfEwtxieDPoqhu5OENeil57P3dEAY9vP20d2de/wFQg7kKYEQSCY+5Qg
p7e8oZ0yJmI7tw4U7dINSQ9dt0Z8cKUZUgz0AjkrC0Ob1FKnRiZAZsxe4Oo57Evqd+4Y8UoALX17
OVdW+UMO0q3gIpTJGsVIWlqZp2JqRFyDRXfDrOJPOYB1x2YTKPtptbktbXHzwE/zv9Lkqs98NzPz
nTKFAxG7QZlEgcu07czA39kgcbD7L6JQFJHtcEhZK69cmdfNmNStiJEgD2szObJi2Hh0XqlSLp/T
XzGKp1QD5JFZoMCIie+8oTkyOZpDQFYi3sVtQ38nyPpMaZMVM0H1XnBKBmxb1uxLY9y6dXMUvrG9
vWWLuvBXjArK6QM79wf0WMWd+bsbjiKYoiF7rc1xRc7KcizlaLx85o7m4Gh8tNR5yO5n6F92u7XJ
Z9KqXVg95FVwh5CeA5oD/T7KC8mD3KR5MopYz2rytfISsIaRJhlCoWNqpg207iah5rTBnIW1qHph
hWC+QC0KncaAq6gGl3Hw03oFG+NeayOfITBymy0mK6+EBEsrBEkZLIUu285VlBExKHbNqEYkd7bc
js12CikbjaghWFrvA7Bb/Cv2H0B8jMKGnQAkEKVetQJo8hZ0QOY8AoJgFWHd9FXo6dlvSiqg5Mdu
uvtnlbwQp7xcfmNZQ+aKMRZC7AJvbsMOja4hT4px4yT+ykO5cJnBWQKFQbYAbXJXcJnObEqL6GNc
suLO1oc9ij3/CuST+3cmQrnKdm8KUL+YY+yyz3YrNq32mNvfk2SNK3xRA//K+XhMzyxt2fTAx5rW
GOfsM7igt0aOCW/B9O+GCfYVngWGUwBooDKSB33me23nQQHBqW11v4z2UzKv+PFLKzmXoewY78ko
ykob47GdIlLnUd8gU5q831Y0aQxUYwFOyg9YDZLqqrEoNQ6QbUOmGMGd/ko6EHPDJcvuam4UW62h
5pObTGIlBbx0f9H4i7QsSmBAnMmlnx1SHXR9j06wEXVV2xUbFKoK3FlST9Nupnbz0/Go/bmqRr4T
REvaw+0lLzlUwCoAHAaIsg4HVL4H5+K1edYKDTsrkDf15zvNenAY8jbDYRjmUJhZ3Dt3gYhui13a
aZRLkMz/yLWreSPXAVtBJrIptvvY1jAoGn28/TfhHgV5uy1p4T1DmwRSqJIP1kUr2+X6aI6qCQnI
GHsBfEU/aXZJlbuhVxV6ZCX2WnV46TQ92Q4VwE2ViblLcV6RT6LUrCmeUquNg1aMNHSyxh12AZlm
jBdrfGsMp3QCe3XiVulaQWZpY/HigBME8HucqvKs2mzOjXIw53jmzYOo6cYvgju0/f5m2vgVdnTN
xFzJQyBvO2AOtgGBQDFc2d5Bt9GoA4BNTDD7cMJcQjBoRc3wQyM/y/L7Px6llIVUI+YeoJIBp/hy
bw1rBpZJ8xGJUrErAaMgI4aODOnBNFfU8/pWQBQKMxh/gPGfAJUoy6pyMXit1Qyx6/ZbVzxCXfd2
Mu765BfzeJj2SOIQ+ta7axTGcg0XJshGGl7mDIBjQT75CrZV4LXLBZo0GE+jkf7wyRFNSxHDG/51
SJx9/8/+HnrN8ESg3w3gDvBrKL4/AyHYXJVUjxvjgYNAOyH8ZI7ZrmJrTfVXN/FDEijPQYWJEVfq
0nw08TV5lemgcfgMHrd62mepGfJVh2hhC8FTC9S6iYgdxVHlCqQGHUdMvNXRRuc9cbPbukWGRFxY
e03YgeeRj9mPqljxGpYWdy5UCQGMFIBkNGTqcdoCyk4OevoL93+yfvzzFUDPJQpskgsDYbziCmVl
R3oQGekx+aXrfWhm765ZR5O18ipcWTEYMIB8MCEMw0bhQCuPAgezsTDy1og5IV/NyQ67alPYxpNN
hofcjHqyRtNynVIHQABdQxiyh1gUfoSysHQwUt0abTvGbdzN3RRZlbP3WRCVJgszzQTf5BjpPX+t
dWQp6c/b23oN5AJluJw1iV2VNJBqcIU5k1rluLMfd22/78hTCZblsgE6pNhW+mtA//Dxazafyn1t
3WU037ruN+3F/9epK3guUFf0Yd/Q8YNvUe5iMJUY5cLcJGZaA8Jqt9TuBfIQ2AtjLa13bbdl6zX2
G83X8Hg+kuBnzz71J1kXM8lroYMM5CHQnlF7m1IeJfmnlb2VX31p0rCr0CQoLB7gqyBcoEOh8Kae
vlotc45pWn8RghpP+QSiE6fUis8BM43NpFssapk+H2rDfW4xQ+uYlx2SUNoab6203RffA1AssgHA
ayAmBFxSse0Ot1CuM/A9g//cDm+iFNvcs3Yrq75KPEvoLfCYAAYCyAOOj8vHiptGAs97oK8jOGr7
+c0rXjHIHUxx29z8U/Fma5pDiBmgt8VeBS9SKiaAfXSd4PVSNEg3U68yGdaW1+nWmeyoc8rN/0+E
YhtsR8srre/oK4hrwsT6RcnaFOIr3fxALeORh4eIerQ6kIpiWq6bm5CQwXJLvNWGeCCBrTs/xgCE
b4WZruRvroy3IlDRCMYI4Gkpdg2TxcMiSI+Z+aNxv7h8WBG0pHp41wFBQ54Nz7tyPC1tWG46I32l
aAjdDG6ihQweRiR8/Z/hmh9r+itKasrZBQca2dSKCqIm9jppPmZVJCG805Xkw7XdlmLgaiJtLU2W
+qi7RZqPs5ngMum/08rYu6Q7tYX1SFF+ZfxgfRegHwBZyFPurdVCr2tYimzlzWWJ1Zjg9qKvthfN
LKL+hu+MPmqSH7X2WGOwWH5Ih3B0QrjBt+/AgsKAww8NVRInhPKZco5p41DXGHC5dQ/tF/UUB/YY
hKw0TmgAXAMvLigNgBmAxcKIABmoCgMMUMsFxUk2FksjRBex5rByP/jWyqoW7h2S6xLJgFSmbHW5
VJlS+AwfgrM0np3+tba3GKJEm20xr8hZXBAAA+iCQN0K+3cphzkesUqq0Vd4cHda8AkDGjLfWMlK
XHmBcGZB3Q+fDKgZoHQU/e/TviF9w7JXzK+fsweKKfOaEWcG4Oh5OPJuY631dixLlMwwCE0QpShK
0WZODVLDInsd+mPwmbMTgMpoS7brrenstV+3NXBNmLK8spm0LkNH3mtGgi1P4EenfuSNG097LQL0
4Plw0tLotsyly449/btCxU4OTpP1LMMK0wRIR/ut1sMRffoWWMGtcZsnv1OxaxD1OmttQNcwy4/T
/CtZeXSYyyx9nHCaxk8MTzwMwIZrn+p0es26h2FMYUq9yB9IFGRPfTuseMNyLxWH4WLZ8t6cmVKb
DbVeNNhr0LSVW8aHeUsr8Aas7O6CxwDXF2YFDYEoKqkeQ1NwDLzPyuwVHIq2G5renlUHamLu+bbB
pOv5XqwY70UdOhOoHCcnnVPkGgQ2yaMEHTqvAq6+gaAaVB3VW5bR3e0lLplN4MyAwQafK9qSFIGa
MVQgIYD+CP40ip1R/mHfmmpFiPxPrk7rTIiiKrWVZlNatdlrUpvFrp/dH8RsDCA2AAC4vZylBwgn
JsdPIV0gofKXilGi46StcSleOxREDe847ZKD9dC3nxz3mGY/6+ZuemtyzAcZ9ZWr+FG5ul7lX9HK
Kr3WdEqLd9mrPz4n7Hfr3ltd1NZoNkrDSb9vzU1T/3Tf+u9ZH9nte2qTMPnJ+BS29ckJPtv+LuNr
wzaXj/fvNyn3pChA1IqhEzAPmZZsnDoH6TeqchstsF+1eY2ganULlGcEORrMCfAqmMCW7BpbwM6z
AdD8H6kzvHQdhTlEM1TE+XH8QzLjIPy70dhl+R0mvPIK0P4Z5vlkWYeekc1tzVi0GH8VQ+0vd5AN
d9xKfprToCl6auimtVHivC3lGqElrSLYl2S+SPLIywt+Zpg00mtd2qE85xZbPXhKJravhrfKasLJ
3NXBJ3bImk8YuHXPf/nt/dSDAuQANhXj6+3vWD6Jv9+hWi40cYy9buPKgfCjmiNn15eYbPvI3Am3
4rlwn9xs0/E2NJ0NBkmEY4UZYEO6tb2HvD1pyV2vfUc3nh2vfNZVFuNye1R/JhtmbjEX2zMM5Csm
I5bt3UTuWP0MJ7Fl1cnu62h2+bHhd3nw08y+YqoSNWIkpiYLlE+9HZLkjk+7st4whwKZ8ZgWIC1v
vHtLhMyftgVdS/8tGq+znVR8CGZNQHH7JgquSTrvptYfQ7tOmqjzxNr4qitORpQapNGS5UmYL4wY
utQeVjSoG3owIaWVhllVRLRID0D4WMGG63cdmZFvebPmndtFsz+ESfE2pbL91i6iFp6N14VFuqJJ
13lX5ZsUEwJ8iqPxrobX5mv7dv5qg6mGZnRTafPO6n7mzA/58D+kfWmPnEqT9S9CYl++stTeK9Xu
tr8g920bEkhI1oT89XPw+848VRRT6HpkybJsq4PcIiMj4pzzA6mvzf29sujKLydj5ky4pgq9arGF
k/hYFqFWpq5GnqwKwjFPJdkgqR0dOPOZdSJrsPmlsPvS9OwUM15pVipgmsnSO5ZCSuMTZRC4/LDV
NfT8kmO6sDWvCJqsdtIWv8IaSj26TNxhbQcvXQKXFmaPCF1PAYrssIJUHXf5qO4pGMIFOOplK1mB
GizvFvB4gNp5AibOIYlCWG1d9TwNG1BJ56BC8XuLHVkQqbWbdTtJfIzmmmDWLfx12qIXRmdHVDJR
hmhQkA7VnrojgwTsrla9+gwh2PFQxsTFGwM9U1X5YknfGrqyUZccxKX1aYEvXH4xNLmlNsMU3djl
NsZrzXcGHZ4d2kZr18v0fp7HGJe2ZuFNAvByUSbTfV4eTeFR+UGRgXSkoKJzpeHUc+LF9RMwAvJK
YDXt+HuGZ55JGaxBZCMMJ9Zu0H5XeEI53uBmbbQl1pd1vn/2l66Jy2HOfE4mOUbNEHmHpHisoe6W
dtyLtR9Rz7wkFoir/Pv2lkeHfnm85eF556pQ/SCpEkDQ8Lt7o9qjd67XPca3tPXtUKvXsiSLJx4v
baRegQ5Gzul6w6AruaN1ZKchoNiOq3EiXGHgSXF/TH8gRDdLdmFm5j9VUqANh+DiSvOnRHMVsbGq
p6474Li4+uBy45cebTQpMAu3HBNXg2bFmhD7bRJ/OpkX3zBzpANzcmGk+AYOseStdlQUV4YytMea
9/pLe2a+mT3mytlmh0YqUNJYIwD4Q9nyv08CeGqu5zpOeiLlnYLbS0by+hC/9YVr2G8d8O50W7GN
nu3a7DXjJ/ulfAdBhyMdSA6uEpAx9Gq6pRZxG/WZVN+5/ZrScft/WiO0C11/XpF3XRU5+Dwqb/N0
03ePSbvt2k+RbcAMUdsbEb1I2amV+70sCT8VvWtXax3gi0kE8C4BD4pNOREzXH9FrkI4R45VEjrH
LEXWTh0DnXxR61S0P9K6A4JS8Ws7MPrv94e/dDFpaMgC2zOasnFpXNtl7ZjQqmiQEDVS4LafZPoG
vlYPpEYr3mvpxF0amh0FkosWzUUV0tcDdxnhnmF/uz+UJY91aWG20aO+Mqy2wVAyA4q6aHsW/JTl
Tzz9rIqN0a+1oS6aA5EG5PfwaAdC8nrmqEJ0yeAjCVul8sCw4EdZ7tJm9CPLSL0SfCa+ltYrF93S
cgF/LsMuiBXQy3BtVCG04CZHMjLNI8/sjxBcb+MX01lx/osxhD6B69DGAAnkOYIWlSm9HzXkJMys
kxHqSYNPVFK+1aQ+qaBOegER8ujSqnJOmpK3z3pmpPv7yznN39xtXH7CNBUXd7rT2JpEuzQNLcXX
69ZNun1fjG5hHyX9L/YmOgxQjdORrgf3+bWpTm6HQq7wMI3tyj5QVhsunsbSyg23+DC1EJZh4SwI
1cwhNFbTl7gQEARaY9jHB159w6bUxO/qV4GWCv1F6TKXfAljk35Gss+dXcQC/mR/3p/XpYN4+RWz
Y1KOCjovGwTWcSybW7OE/mYh52v9l4u5SfSJoJSKxgawIc/mVHRmHzUpQrI8CTRL8oZeDQwJSM3n
CM83w/Yq+wFCOe3XIK8FSn/q0vOtc2l7tnVaMXCrdqYMwPBUQCssaqVDV9I9BYu9fOhl02NZCpTG
d5X9Q/rcG5VNBkELCXn9fd98jgZwgTtD2Tcl+P87P45+SizdZ0q60wn1YirtU+AESL+9vzL/y5wh
ikZ3DXqy5nNmmnlRtyNiIE6DuP0s5QchjJ0EYp7IFd+SbE968GqxjfXtvuFpLW7nC52dOlDkk/70
9f5vheM0Mu7asEn0xmW5A4yVllTbUdLMzX1Ti7tvEjz4/6bUa1NmzpGO4iINB3T4BWDfEjumKCvu
a9rC98Yze4z0kNG2nFbGY4QpO6Bj6tEz48xN4iiM4p8RtwMrttdivWmS7hmdRn7hr3r0u6syxeLZ
4DOMI8MzQOxgaXiEdMSPNch+oHvBFCegH+V09O9P69IK2jog8wj0UP+bR8+5ifY2zhHP6sPQBWpp
FBspSyQ/S83iL/wyIhSQCYHIFjffbJwS+q1Lp3WmnAAFhXN3IL0PxspA7s0gLl7+YlyA/8AxA9GL
9P/1pCKzVJljmmShFiWNizLq6BHegFWpEGtPgsUpvDA184t6MaKASGkWVm1ubjM8coIsi8lGpva4
ct8sOigU3/57WHPqWrnLpEhNzTyUWQ2e+tau29yNncbqNjXpRfUQCYXT8SAZSBp4Mtd05nLCQYUI
ZQAjyFBKIAEDUlLbaWmUKXsqrLg7to46qL5KUvw51gqt8jpuSfTFiktS/1bkpELCxlSH7QisUuka
RW2OR5urIHyJzaGpdrXMmhpcCzIUMsSYlJOsAnhjrJXxL92ECGIQa6NbC/1Nc8BuJbIcJ7DNw9r+
Usz6AIr8INLBujZkciiVvxrIhycSkm65OHVj8cBJoGfngkcQK/41SGFkfDmk+bq/1xYCOg0vXkAG
0Jhi3PBpFA7P24HFNNQnFm+gtAu52Jj5GDhsA+EPl/Hv9w0u7DhUtBDMoW8TwlNzsZUygX692hMa
tqDK9RLb+pWw5Keh0LUjuzjfl5amL7nwTQaPIog0wtJ44NmuK7dIVUbjm1aWPlTGS+mhCCQ8OIwg
Aq/PN1t+N/gu7f2Uvd0f8f/yIeg+BFgCosLzm4baBbMYrWg41A+DGmSDl8tD4EBU/U39qF+rKihe
IHaYApUqj25OXgvVTQaIkr3e/5CF4HIqJv7Pd8yuodqqRFpJJQ2BaHad0VeqIwofYvDiNWKMpTLA
1OY1YfMmpcV5f26b6wAZmi3mPnqu96b9yDpv8GXo+nRu/b3uPYX/036Lh0MBeJ4WlN1z1bvK1qo3
4kex1qa0lJHA1/yh+Z1kR+caf7QQfa5W+JruMOTME9H3XjpSG2ncke1a6YhCUGJ8182noYMaUt+4
uUQORrJCabaUWAbUDXzh6AYH5G1ehGhFNkiK1tMQMo0/RQEEqV27Vh/kBpgofBUaIUqoS9+B/+Da
mveZLqjZRT3x8+GmBEkd2gpn+Qg56euC6YKGzM5QimqOFLRq97fXUiSHixg4INxZIJ+b84QZ+dhA
EEjGoouDyTzQsDbIDJ4S0zO+1W8ONBCsoDZWUpO3Dgx9Hbiapz4V5H7nmQy1qaxU18c6zMG2ocmZ
6yQbZM477DNKXBDAByujvK3Ng9wIaWZt4kcBU9ksbjS4blP0fbahTfYJ6h8dOJ1PnOuuNTBfyvYA
zI/GSgfLFLtfrx5sglhpegFPfN+z2K4BmUdVlmUb6qlxVFL0oTvJV91rm15lv++P73ajgEUKJFJ4
BCNaVf84swuvGQ1UJ7bB2jBu5BO4LRF/kJWQ/9YPXZuYBR12ygtmjlUbWsDl5g1DvnNXVeCoVFBR
Wzl0K8OZ05cXY2Z2BoGtodVf4zzbaNFaR8qaidmGkJmZlko3DQf8bEZsuGn8fn9Nbvc4Fh8BLjB9
+B0A4OubLGmisuqNHGvCxshVlc5vQLgtAMc18jJIK/7bkeuVLvY1m7PLAuVAHehV2oY0Sj3NrPYj
cLMFfW7RqN/1KAXqu/uDXJpGQIAAz5kk2CAHfD3IVEutQi8wjYYYzWC0UsOtTfnjvpGlrfcfI4A5
XRtROH5k3OIgGY0eSCI0nB7XQUh7r1sTYFs6s5emZovGM4birsBBspt/GKjlm3zzJq0SLy9bsVDy
hxAFzuzMMyh6lTSEwIoYJJ+yLVG0Ta2ln223RkK5ZmlavwvH4DhJOpRq24Zl4RRupMavBMwAqPF9
k6pyBRV5GyROAF30BQJDCG2+ee+y0bZDlhpjG45V7BcJKt/Kp8AFcn8zLFxYkxksA/gWptaJ2Zbj
3BBMETCT1A8xZBYVtQ4kp9gzm7hWEqhW/JhEmlfG2ofBRDDEw78OhvEBExwN/fBAGc61EElMgaMq
5DbMs++lg2HmpzhZ60BZnMwLI9NJv1g4swOxHE0UjNKRNglPjrnEn6m0KpY1ue3rSwrMfLj7ARXB
PkS679pOFDtSZ+kRNgj9FeEtg2ZhD6VYGX3UdQq+W+rm4heEWpD+o2gtC9KeBl2JlFSZPhlZ6alk
9CpyZiJZ8Sx/nPy9L5vNAApfFelqC/4TIacv1X70WqMX6nckAvpo7biChhjferMejX5jftmhHTWu
oYfdyq6+dT6YINQcEBGDrgu57OsJ6lq9sKOhRz9t5niJ+jyoyjGnB1B/G+Zq3nXyz/Mxg+0MNCKA
hSCnPRuzJEnG2OismxpxBHFHuq+zn6UTGD/i6iciYhddFRL9BcDnyihv/TjKmYA9/pE+B7PP/HZn
A3BcFrqGE+uHYR7r7HPl1N4GYDAwQUh0ZHSBDJjdTDWYvMtcT/uwbXgPzn2WycpDn6EScqKd7ZAt
/ux8KpLdab5ObWG5ZlZZO1VCAda//y23RwsIi4lFFoEnGrLnDAlyJuLMjpIhRJ5CIT6AUmBMGk2Z
+SDSXYME3TpgGIN+CPisga1Go9ds+0hUidWqGEIpz/c6HRuPKfAZQzqM7lCsxYGLQ4NQKwAkqL3A
TV5biwZRdnbDhhBVOfkwmpH5OOiytgd5Tfr8F7MI4CiElNCFhEB3ZoqYcgZ2YwxsBLoY7eD5TjVK
7ahF6GK+b2pxDgF2mhS/pkh6dgRrm4CIO1KHMC1J48bqLsmYga68AUTKowjuG1voD5mgv3jwo1Q2
9ULO5hDFF47QkI2hPEjOsxObDRSrjRjgY2A+HeHF1siyZyQdc9BCxfXGoq1VH0hl5Z+s69Hva5VR
PkAfV+nPLac5/Xb/A2+PKr4Pz0HAPcFWiEfb9cTXXVeKAr3GYYRGnSO19GJq/l3TV7udc0BmJhVD
vNAmxOIsRLFEbEmVJo1hhZ7fI4Av48EEAzNIhhtylnW+qk5z62dh0ARuEUVKQBf+0B9dXHgGTbUu
0/QRfQ6nvD3mzVZ5T80fQ70d0Fto668D+A9aV96zNPGQjHT58FInX5W+hg1ZePFff8nsyApmGjEb
NPSmx4HWHc2fJntQ8T6ufqYbyHDKheHmW6d7+nl/XRcqmdd2Z9scLF6SQAJuDDvng0F9JNs1YkOj
DXLy7/E/a6xcSwuMDu6prQQKn+BBut5GWg8BddoUIiSZiipDSUZ0BkVPDqkit1fLeuXFv9A2gIgQ
NwtCDOgoQ87h2h5p2nzEHSDCTlN9k/zKiFudo/13oey63vZAamtv7k/owkFBiRRYW4Q2QEg6s8t0
dJSGaFwWiH3NZpPKKduMVrvWLTD9lOsrG4jWCyuzeaxyJwE9TS9Cuy69Wom2Jdt2D5mGfu2j7aQr
D7ylUwK1FpCu4rGFS2x2jeZtXqQKc0To2DF9lBEMu3lrVXtFarRto5dhn6bl/i/m8cLmbOV6peYc
ngg25T5FMZQNW1qV9u5vrKDUgBQGuktuepARUEL7kiCprurtQ26LD46a7IqRpU0/kRw4eK0iyJl7
tSGDAkMnI3OvtkP8ECvWRo2019yyC38kEN69P6Tb2xhbA1B2kD1NFfv5TYKEk1RGjMqhgB93ud21
/2Cai0eos1Vrt9ZtfDXZAos30rZgcpgTM8a9LvQmskUowAG2HyDPgQpFU3qQwB69IpPjb32LPLXF
GQiI63w8WNwxV0KCxdlFSQL6UdAIRMR8fcSntkrF4nigC2S6Dmlmty7RuhFcfwZCZ2F/3Z/exfNt
oxVnugphbbYvRaZS0E4C3m31Q7MRVJFdu2bSiuNasoK+O2uSxMR7XZt5EYNKamXwBPSBFn8psqwC
YXT3+u9HcmljNnGV00kWybH3MyopLunb2Oud1T6HJU+FCBykLRqoKRC6XS+PlVmFrdEBVnowjwHf
0Bwte3T20TDxecoQZMvsxgnq2AIUUq/RRxOPpqtE8RhUgmeBQSRnwxteu0o1Cr+TTHKOmZ57SQ5h
5/szsnR0gC1Edhj97dAkm92FKL1UhUNVGX0uUeSD7BMA1RZA4i7Ns/BvTIH6GYVbEK7M+XsgdVTE
TebIEC3uRk/Nk/6tbMBIbIwosN03tbiXIDcDqqUJdWvOQrfBMAjJGw17Se7iRwGd8UBXW/lvdtOF
ldkd0dZUswg8dqjanb5JOlbuzbzTt/fHsrhCk345SqNTzme2Z201H/rMjJVQodBRSUFOGTChpo/I
u5grR3ChFIQuk//YMibndxEbMh21zVSy5ZDi2YycvV0X/UkZxpLvYk3I3akfiTa6UiP6GizuFR13
GnFQuFJANoYqVm50yAOB+R3yCkYTu21tANpS6qncun8zKxYoYGTQloNh/vpLO7nspFaJZLR3Z+yg
tJbxMcq8eQHHtrOSJJ8meB54gAYUDQsI0tEJNjsiKP1brHUyBV0c6tsgjM+6Ul8TI4wVNGUiep5q
ke1KSLW06AAxT3eMAwqTuWp1neiiGhrY5PUkwmJUncekJNmgnrhGjbsU6YCUbBLpNUGnMb+qR4QD
vVIyJUzSwiXH1vSHKOibTc1XYoKlQ3lpaPr3i80VRVEGSsty2sjFM02Il8d0JbuycDHiekItE0kd
0NrMSZa4Pr0np10RN/GhaJttCpSja3DqWeXb/Q24FGeDHAMuEzhUzcLuuB7O2NeJM/QYjgzONU+N
e99sEwjQD/XwaOu15LWk5Ke21nUvMuwHE8qS71TS2MqsLjRzIyeA7mDEqtgr0Gm9/g6WA4wTD6mC
uqXpxmX+MOjAXqnfajt30czpVQe9BTw2Vn3O8Iwdzccm74Iu759oWe6lIh5WjubCebn6oNn1x+rS
kbg6nZcE0nlko+blMcIsdCN3Mz6Cz+ikrzU7LeytqQaI0cMd4I01c8X2wHQ5IQ1sxtTX02cZhKn3
13t5VP+xoF1P84AnlwNNQtSg6yTa5KjBOEPYcfJW9zVe7ATyrtGpctbYiJeyJFcjm20zgdwly+tW
Ccfiy8zepcfYQZpEjOdU1rdlStyyhQA88RytCoAHeYSWCHFWmPcWSgGYXNC8g+4dYbYzJ2srRIGY
WoKPQKOCFoFRUuJeZhlgFFbQA1NQZNiiQ2q2m0gZTLdItZM2rPFvTdtm5oavvmG2rawGN4oz4h6s
wXD9U5ZkvPyKvu/ehx6RkgDp2IlnveoLWjQr3njRrVwMf3YFm9wuFDIN30LXpWT/g+jV061Pkf/7
jOk0z1BpR9FDQ/Qy28Z1REBcC8Ge0GxPuhZKzUYfV5hVFtz9lYnZPu57Nc9HXsFdmP/kkQs6CZX+
jLmN+2V//8Qsz9p/BjPbuS3lBjdN7FwqvF7QnWFTtzTLJ2gS3De00EJ0PW2zGxpB4MhiGWezQ1aw
yvY13ZiN7mn6LxXVMSnhvqJ4Uqo9i4xuBnvLev6EdFatj5uxN991qv0yiPx1/6sWHcbFWk7Tc3Hd
KXgsKdTARNvK94T4UG9xdXHg5EcjPRXKk5aE9+0tpbVQL0NezwRhE6AAM4NFl5IUSQNc5L1bRy7g
GiP7aX5R1bVVt2avzVof07JbuLA4u3poKeRxmOa9SaKAVZVrCWfLshcyxltd+llmJ96pW1bKpdv0
34x2JUez6PQvzM88QkerMTGjbmoLcuptYiup28RVGtyf18UDgzoksgugScFNe72OrQQOLsnGNtZB
8zmCML2z1UBSvlOW+K34uG9s+mE3Tu7C2GwN465lRDiYUVayH02XF56dKopL8zz7m/vswtJs7bg1
WnwcYEkYbUCNl8wOam3XmCfwWDMmPORqViwu+oMLi7PlciinKbdg0eqLrR3txv6joeid7zf353D6
OffmcOat9VpVcuPPgtXUTUKebuUWuh167Gak8hX6r4WnQKWPMP2/N8g8oRYNepq1BsYF9doG1Il6
BMFreSWyXdkY874qqpQkGgl2ocqdAN0YmSPcSH67P3MLK4QarKZOmR68NefhM+WO1kXgOQzLujZO
DjpEX6PSkD+ToU79mDvGv89jTUVx9DwjWne0eeeOnmp2m1Sw11vb0TgOgFpLarEZJWt3f2BLvvHK
0uxi5Y5c1kiYKUDoBlC7rRzFLYqH1Ner703+hGYaZF7/fRiMnJllgEx3esHNYXTQr1CGEgpoISsE
38s1y1/RZVhsHLzDgraTxSvobnMgpnR92MWDvkZNubBjJmkeoJdAiQXi0pkrkfq8NUskSMKGMPQz
1kHeQk5ybIOVqV2zM3Mk1LFKppWwg3KzbyTxU1fZfmyLQ6UdWKt4GeghDGpILqAsT4w7ezvLDnKS
bTM8SZRxDTGzcO1eDXvmZSgUOeKEGxh2LM6xflBK8UBA5z0q2pHkutcUciClaxpQiyfnYrJnPifN
CEofJazyvNu0ZryJgDfPwNvY9uPKhK/M95+tfhFXDFKZOhZXFIAMict18WE1j0IHAcPKuk6B4MyN
Xk7kn/fvhZ2+Tzn0FTAkmf6m1kdf5wfwtrpCKUHqhDArl3YJ/CrqFZsS8Dskdj0zYyuDXVnNPxHI
xUcYTdmXSLkroUSZS7hxsIf6UU/No9H2IM7p9lAwCVptbY6XHvcYPErTk9QuqqSzw1OlvVmh4oBJ
Tmwwm+DFQ9CHjUa4AZrsOFSeEBDIMyxv0GSvcdb4n5YScWDMg46hPvU+3fRkO05mtFVvK2HRcYg+
pA8c0GdZ6x9FYyJlzbeox+NBbR4bcdKbLBxT3RVkZ0rC7dYYUBfX4OJbpo1ysQb1oLSDkmIjaPmG
y6nXgPrKt8YgBdUWeDGyv7kUpm5elN/Akzh/ysuxVOWNKeHBO3yvNI+LjaK7RbcSO6qTx7/Z3hdm
ZqNqFLspODhAwyJv0FdPCVRvWd0mIPtIewngaohyeSkHDgbAyMijxsDcpmU80OzS8RtbZAfQS0Rb
UAsNQa+O34k1QBPSaaID7ageCFW0IFYshU8avX+MKeCC90/oQvg7pdMm9k9QSirGzOdwJAJMXY/V
MIuqp7Yuw7iz10hKlpwNKN2mfpCpn2gOziB22vWWkmKWzHHcES229nYD6WeUg9Y6KJfaAZBBRQMv
yB6Qh5wDu0pwqjUKYWpoZdoPoNQAtNly9VHVUtdwwoyofi7/TCrkDbMmMIYy9gp0bN2f05tgH0SV
yIIin4cbc+okut7raFIXEbGa5iwbzJWBA9VJ5Efab2bGfqy+3jd2E6jaaFlC9hpwB5QTIXRxbUwi
0qgrUt+c+4yFUqW+kKHcxKztXAZ2X0kw7HuZy9v7Vm99y2QWEPWJe3Gi950l+eNK4oJqQ3NuxLix
237L8lOdveCgIa+/acePOj8x+Ry3Qa/0W96AeWOrG2vkHn/YOK8OID4Dvfponpr0hoBQvB591qQJ
H22nOQvyJp4g3AcBgLzfWp0bGa4ejNtYCqzi1P2GMPPIjsTcUCXoXhgLEuMA6RSZu9UpUbbg3uyy
EyRBFOp3w1HJ3U56asI1AteFnQGkDkpJiKWQ8J0XHGgnqthBM+oZnWyDWXqd+m5B5kwp4SvgNVbW
6ObynepxEGQFG4mhYLlmk1M1I4/Q5tuc057trKI+F9l3wHyBQWy3bRyfygxoAMUAepT/bqVfnf3O
c8Vf+YgbFzl9hI6uFSDRbPya7c80atVeYmZzztAHjjbZvValL/GLUfqprnpjC7IpiEU5fRBV3HLR
Z/ix8gELB2TqnAEeB9UvkLjPQsuIgG7fLkh71tP3iLcuL3+BCX+v0cLtLNm12BPLkv3wran3nD2w
PN7VCcj9NN+IP4iSeUzVV6Amt+lYzAlqThrQrni3gDH1etcisW10FdXaswZ+uFo7oX9HircD4iKQ
PJcOeNu632TYmulzJQ+uTVmQaerKW3Ca99nJ0aBnK6OhfTpDc5Vvk4NuCEQ13TkuK8VNnVFzgdgc
vJXZn4ZyYwY4RG1ioNSgdnY9VNQ3RllW+u4Mxssm9mgWZPY3oj1aFUiUzlHpy6XfdV8rVm83nfOH
Vx7Ljq0HybiZVSftMjlFeQ0SK4Juxsdx8PShdw3jCGVR3IWu6Q7DTqzG1TcHfNLJtvFWAhE5Ttwc
egkWhlYdSO+ESXm21YdKAp1+/Z2whxxJ9vuDvFlASOYgwTtBPKHOByDg9RiFkgitMyoptNTErdJP
uiZ6fDsWHFpgvkCSj5VD29m1AaNCuaKue3LWWuZqRuPabGM7jgcP5ynxmvrjkjWUYMGaBLw5MiGz
YFmXgA7AWwHWbDRjoeBWflffdfAorvEGLRqadiNa6bDz5z4418e+LFqNnFW7mhQH6JnhqVntKrJy
zG9CXsh4w+OgkIiMH57us1Pe4eFuWBJJz1YI2nE30fOgjFq3krwc5RVZDYZq5bQtDc1ELWdiekD/
y59L+yLINlO0L5tyDovuiOSw5emAO7NjVof3t96NS8XIrMl/oT0QvmO+Mxp9NM0ia9OzgQeVXSRu
46Hs7VrKC9/na3fmojFsdEAqQfNsW9NZvxjUwFvsc6Kn575z3NTetZ3w20rZgdtqYhOiaw0ZN69w
DA5VenSbI14FHf7MnmpnDpX6KjuXjbkvwHReRntTsk7S2uvh9n04szTd3xcjq7sK9+UAS2j10jZx
tam6TWQd82qr+xIClg95rTlwbWyzI53UDtOkgmFsnXDT5LkbHnsyuGs59dtyMm57pONkLBpiYSAy
rkdGaFYoZSalZ9Xy6+5I83PMfYSjiZa5Wk/AZq26ozj20o5vsxApd/arcfz7m/R2rPiGCXuEEwiX
bE6vkovZlQVPDEUi2dkcd7X1FJFjVD2oyud9K7dHDu4XGxNtTwhEUTO5tpLnMYfIwJCdE2kTPeiP
TbYbo0kW/t/2j0yE/6jPI9IHhTuenNd2GOtJDf7d4iwBgyvsFy1/MMYnvfOc+m1iBE9XZu/mzTaz
N5s9JvXWYOiwJ0ePap/7WnUkq/Jd00dfBQe4X9AKgxYVZDsQpM6OGjHjUbNqOTk39aesvLO16GNh
EIBIwz9BLwF38Zx/qS+cskczdXI2rK+hfZaKLYnWEve3wRwcLjo3bLQcolMPBfzrlUEwV0gRK9Oz
Er+WQ+7a6bOSP8jjtjS+bHVTnvX4qJ+Mn05PPeR87m+/+QzicCHAx/sHuHPAdG5Y8AUnDXTNynMM
lqHMQM/IGi/lfA7/nwXQBmF4sDK/LrNyqNgwpuW5FLk/tKc8wfXcf7s/jCUj8LmgyECSewJMXM9h
5WTYC6Zcni2DoPTxVZn7NNv+axvgPoK8NITT8DqfB7xxIWVVKUn1GVCmNHdcGVWjeI20f2EgU2iB
Mg4yAMDZzjZDpuVU6aFkfSbKPgUAIku26GF274/kdtFxM01xH8JqAOTns2XkTl2h4xL5BQvEtWlu
SqCFy/Pg/2ZlNhS5kwpeyrCiJ+jyLt0SGKj7Fm6SCJgmDGTqFkTQjBb5mfM0SpukTQQTnXIQOtox
nI2peqYp3PgZ5OnjpvX60oNCjKS5VbEvipU2hsWJnHCUoOyAX51H60pmZoYW0+Y89K3jUquiULoc
lbVhLptBcQ8FHKhdzXMl4NqJxjFGiqZWfNkAAaUH2m6Iv6mNi7S3+iFnP3rxo2v8pPeVNfKG+TU4
zTEyNVMzNAA7SEZfHy3ITSI9HCFDwsZ6Z8jvkZkGo/qtSdd25e3WvzY0zcLFfasgDTpOpdlzW+Cd
pytuz56NtUO8NJUTPm9qzwLAbI5LSURpUKqw9gwajOQVsEHHFyJpdvc35k1a6c+koUYJFgqwXiB4
vx6L4HTgMjSmz5D5KNtP631oDpH10SYb6z3VPSWBm282WeU2yraQBNgVnEDz5eJr1CokGE4g3DOt
8kQyyYc2ggesCdCn1MHfitcu3pbDL2OEKDK03cqdsybDvTRH8Dx430ysXVj7649nHXiDK0nuznL3
s4cei8LXQFdLewoJFWPqEQGrmzn9+8VSgyJct4Y0685Jk+aHoS2LfV3YNRjMHQegBaXyV9ZjCgQu
A4VpPRBJTjKUqCgje3ZtUK4bYTgd7RDLuZl9TC1kil7lZOMgcpZcCYnyF/omtiY7g+Ww+ygyt8Tj
wOWWX4GE3teboH3T0qPyuwX5nvrp+CqYD07R6CdrcdOfZ/e9T53NjTr0sqRGZXfmdDtmWxQ3SvkT
mY+49ib5nZfGODj0hfKniglX40fINhH5k0E6AZrVCI/RzKBJH8L2sger9h3TH53XHjWTLNDROaIf
uLqh3JP4b7avuasUriJt6+ypzAKo0DhZoIBnFnof0XPauJw1XgRUAP5j3rj9r4xuu5PNAmFutD35
J43J0UZnK1i6hmjN6c0TP1iyqYkSUQl8O0i55q/fuqYAfIzwrdY+l+V/iNk96O/pT0vamc6mqNuz
3X1L/zWR6R+zuoq8Be4T+PTJS11sTa0keTR1I5+5gU6bRlQ/9NT5kNP4wSFCXtmXNx0BkzVIh4LM
FMxe00t/Zi2tSdGZcK6qlqMr9twYjc9k3bcQkZsfqfYEjYNmndR3cj+zPQbmhimknYKNG8k2bhGm
Sz1yd2CdJK5jb9Q09ts3wD/BdIaOLSVAfPOks5UIasGx4KHzR98XEk/ASF+PFhyEVK/luDtLxkOp
xmBPXsvN3JRvpgm9NDE7PVJS2aoYovZcKVuGSUwKwBuTbR9vMunAvBJCsC7/7Lcx/3bfxfwpAt/M
6RR8IiOLKsocbwMiNjCm6Ul3Zlpg5V60bfJHusvkI4XunupGT3IVyPxrxeoURN1ahQDRBKaFusjs
orElOSq0Bo5N+WfYm2h9iF39hxzo2obE+8yL5GdlPIEAvgv1/Nw1ruSrXputvC0Xbu6piPM/HzHz
rryBBHViYjvZeceDBKgwjxOt9HqTvd8f7+IOmvBfyBHaQA7PLDnx4KglM1D/AE1F+SDXrXffwA0r
GjbQFOtMsCn0798IbKcFSt4FSJrPbfWA+zgx662RvtX6W12JXTsEZXlmlevk/8XZd+02jkTbfhEB
5iJfq0gq26Ish+4Xwm7bzLkYv/4uGrjnWJQgYg4G6MHAPS5W2rXD2mshDYeWfnENSDkE6GmAWky+
rVIP3XfZOs8ciKbc/7JbR/viy6ZMwi/L1HSVIkEzBpnwaC2XOw0J//YYyH+y2FLHB09wyj/8MG6T
6OP+wFdHTEKRDmnVCXkIezxPClZG0PGmVEoXxS8zdgqdyap/aoYjlE5sqfMA51lKTV879kgMTl2U
2AGAV7Ejl3MN/VrtVb2o3UB49AfXMwWrVx8zTih62YZX0JUp+j5vHKWDUqKFjiSx+bo/66vSvIFP
QMivorcRdHRIAl1+Ql4YQRCavHYbAowDFTgbxL8J9ImDXHQkTWA6waP8EA6bpNyQwCrToyx8jwMw
8W35aEKP9tMXqAJlN2FhQ+YJzZ8vQ9EHfFMoXSpXzqXGmwpF6tpV6sBq1X0pfPP63A1vXDfXirfU
SXF1u6eF0FWolCN7imz+7CEG8b4AsB66mkBVy9RgZ/Yh0+vj/eW+Pt2zUSYP7tfpzoHLTgZwfbpd
+k14SzknltmWFrRCdAHi0LETyevMS1nZrLPxuQ/Dhft1e8N/zXNmStFAo2k+sBYumE2jIFsRgYO3
K2NEGDb1mFtSyNS4gDohTeM/f/pyr8Z/OX8G6NL2AsvLtyo0M83oiHKf5GcLEcXNTZikf1CD1EA4
O7sQORiIQj0aa3dEgqbx171Xs2RJOe/WIPDKUWdDVzao3GeDNIYRVpx4tdsawgcI66t1TMYE3X7m
Eq7rOkDCdkOnHYmv6XKhDnC53bXSBBzSAdxtRf5XDz3b7w9jWFtcXck+9KZU+LI7SVlnqVUrp7Y5
Kf1Wa9bhsdxF3rAqUr4fk6cAovIojPwNWWR3KL6D0aAtN3m7ygntAPoD/325lM+6eU6mx3ZKDENJ
dU4RlPexbowm4W4sSLu402yhgzRwMJxCX6dqrrLUOAr1t4eNCtB9mJIP+Jq0Do9diIpDmtA4ceS3
xrdMXliJKloCTvX923TDZE8NlFAdR0oZZAgz28WlyNf0quNuwNr00CBxKPQnZXBbnUnZe7dYLp0O
xoUXgt2cMvaoRyA/dsWxE8JYIUzwG7f55hyoGDD+nFLvNBy7vqLwAtah9h87hmEDkcOW0A8JQtwp
YXZ5fnoFafNMAykIoocRpGpdYJu+HLN6Wbdochlnk5ssLUEoAngT3NfLocTcrAJpGHsXAAmrkCGS
ZvosL9eNv9DgdOP6XQw0/fyXCZRa2a8KLvZuy1ckKSiPts2wBAi+8qCmhfs1m5mDbNQ13rsas+ni
Vz/6KLwFP/h6tYAmmq62iIZYHSNdTkKVmyQmoFty8zzMV4FWxDveiYNljEOOUo7sW/eP+vVjiAQF
0AeI1oBDAOXz5XgjCKPbWK561w/Jmj8mANh7Xm2nYAsDl2tF/WgJkXK9gkgBQ7oG/eOQgcAluxyx
VQGnbkW5dxPD9G2wPgDSD/qfhXn9ULFdHjtZkhDNINU86TLMLeSALubACDUsZFuSTZWkhoNMsMw6
sYitBvKj614Q4nVS6TWth+y7NZrBDnvSUj/tfRvYZp+2Vdw6yOz7thH3yUrx0ZFzf/mnyV595dTp
OgWT4PGYHaew1UKzVILBNYuOmmbIxBTEcZ1hGZ0TLbIB3lp6mJj/GW229DXkADR5gEPYlrnl19pa
rbOFovutCYH6DRTABPSxYIO+3N0BkXHTqfHgKigmeM+hhmN00JUXUTrdX7kfiqP50oEACdQuYJoA
wGhmwuLEAwdJ2gxuUOROkPwVK8cQChpx1j9WR+L3jmm8BkZnlb3EguFvGJ1SfxVBh0eyIB+QtP+0
P1lIqDEh4/oFH/PaFgEN95MjRUc2EjGzZegISc2h7Aa3jP19qCGZbpZomg2yZOGpurWlKEgaiLhA
m4orfLneet4QuRP44I4Gf/DVai2nwfP9lb45BKASWGYkkzDQ5RBEUJta7TCXQArgy2eShsmI48JE
rhMAE4AQJTS8EBPmZd6eOuS6VFa6Nri5B+o+D3Zh5ROJWxUa81kwNV5rYd2uMyGoWDoMta33Wrrl
VVWzlEfygv24tYEIXIgMWRcAcOYMMUnS5UUVSYOr1eRRw8FJmvQRIOPV/bW9Ye4REgKaDow6cNLz
oliSEJwNXRzcECLEGRB68ZjZVfU+LGHwb93LiVEKjwtUofS5AwwRNF0ulXh06zb6qmLTyvAHRZLQ
kkfzDC3IpdzctQ+FYPfXgLMbwLnsK0bnY8CGrzopYlLxT83OibgJCyob/5TWvr+UNw8Q6IpwinSU
mmH0L8/piEakNEWpx02jrQRiRFnaetAloS2nPuJNX/0cwPAxjP4j+P02deav73/ArXsCRhS0/iAb
CQb6aUV++R9dJJUKeq5Gl5BkZJXiFytBVpa0566YPgGvlggqdhOnFUGoMbuOQxUIaRkSRPUkXkuF
1Q5WFVKZW16q0+hJISt0MwELvyoE9HE2paWM8g742hrJ7TD+2+nrKC23FVee7k//Ohk7fRigEWg5
k4D7u2o8k2teZRo+rBce9eKE/AQLBFuGAO2zUjih9rdbSmfduqRYCJSJAFqbWEQuV1xWQYIQq8qI
2+Pbgqc4qIpssmSJl+DWJZ3wVmj2AjUDaE1nw8iZ2SfiOLp93ybAkUUS8hJlBdpwwJi74PP+Ot7w
yOAJA1GN1A0O8pwYmAdFbPbcF10p5+IqD+NnIxE0cMwqfJ9mUbpKK4nYLQRhFizwjdXEwOh0U4EA
BCnWzDtIxVSRiggDmxCqKDXdgbqfEwzk+N/nh2zr1CQwwYJ+rvGvazKAVkn18nxwq9gx9S8ULVkl
ujGQbKJxrpf6SG+YIRA4TQdEAYvZVS+AHxRiF5nV4BIxsUngoxAI/TbDGtDHLoqnrEA+2zv/9xnC
gZ8KvxPZ9xxWI1cj2iwhCOtWUNdV3UFAu4WtZWhxctpoAUZ8yxyg+QCYCmj9TTCb2eEELQhJjVId
3MEkNmnyx7zLLK2PHC/SN3GyjwS7QiWqO2pht8pG/iIgiPU+Tf1B1FiI7Ks7GJ/N+O/+Ety4Mhdf
NfNrIQLRCUKIx7z3AXQz2o0cdVYHxD04rxdc6Fv35fcCzI6tZ+DQig2ic19WE1pnDZVl/xNJdGri
TEUdFr9aGPLGYzqx/6KlS0FzztWrPWQ+tBzHEHaHi67nrwpPtM1g0yYfmm7fX8hbl3Jq2pFhemCB
5gJQnjTGbaXko4sib7PuPGNwBBUBTaSM5eb+UDeyxijtY07QPMS8QFV7aefyQa8DcSxGN4aAj/yS
xl8J+ccfjcgKxwdevSTCa1bseGqh2t7teLS6P/6tqeL5RMUcQDsUuGbWXDSEugM5GlZV7eMVCED+
GeHo22MN/cX7I90yCsidwcZNQRfy8pcTlQNSmoOEd6PrWXpSnvLhUdmNcghcq+MHSwf05rx+jTY7
oFU/Fr6Q66OrlR3l6JIejdAuG38h8pJv3TlE8OjRRJEeSauZ/8EHuJk+WFFdtbXA1gFCL7NwTfNP
VhXQrwzpWNiRtm6FinXRZ1VbHmL8+OgpNIq3Zb0p5YhGex/iMfL4oPXnsDDA9EMO+pJWza0Li+wa
dDeAOkR4Pttnry/V3tC80QWaRKRKpRwb9N6zNq4kZgZQHavR6Mxyg/8fch3AGiHvgFQbKFV/FvDX
y1MOdVETdKO45C1Gh79cW4YP+Ao0u3srfb1/xG5sOnwF0GbCIwJOZg6nj4XGHxDCiC4YLUxbClJw
7PA8tKsmWSKP+ompZ5EwqhiaCivxI38zLfiveUWR2XU66STXIP5ZT8TUyj34f0kvyWwcKhH6jECQ
9pUQOeOop/aojZLTVGK69mHITlXYZ/tYD8G/0+jxzoAP55C27RwlDH1aJWZziGQ1s4xEqvZFnBt2
VjVFQkfdk96UFrp0SGAqNoqX6TEZxODUB75BxaTNraTxgwUrdeOUA9I8hWXIxKGuMjvlRcPLKGgy
xc2bfcqrQzocDehOIEReiABvmcPfI83tEcjN8hKqSoqbEmesMgBJRvgolR1k+VoKH0iC3pI2ZHEA
bjzfif4O3q6BkCnphT/3z9KNwGLqaERkI4KKFen+y/1tUNqpTBMfIkqZVavI2S4hC64A47gTF0NM
x/nXEeJCOvZmFiturO30/IFUORXgS0zML6SHtOEDES0JqcFk2HMdvI8VTaJJhN6LTv+XucKph0uD
R2+OrZTiOq65XiquJgp7RWgZicOFQOX2cv7PEPN9lVugHpMUQ4RtwzQoKAGUdH8SN0IhBcBgcyr8
QiLs6pAqfVWMRiaobt1vev27Vl85VYevxnPSfyWIZ5z7410bGwwHJCcS7JMRmLNE1Fweq0DLNBcH
xQmzxz5di8kSf9b1skFGWiQKoBnIIQJHeXlEoO9R6zHa1Nwu0DkdMo6Ga9QNrPtTma7vpS0Dhhu2
bKoW4I856adQpxA1FHTN5Y5ectqOe4GBl63S3p6laKm15ca6oXdrkgYG9AM8CLOXOYlbcJmGvubq
ZbovAb0QrExpF5rUb5Rm0WiIjARy3QBiXaVeqp6InUJqTMkrKqeWeAXSEI42R3GI91kfhLaujoZT
xp207gqSsqQhwQNReL4qZejWdVocLRyYaWLzVQYYFlkKvMF4oWYvRjVG6A9pC82tbYO8QRKxVP91
2loTVvd389pYA/aKk6EDMohWrKteHj7q6DavJXcMLE1UaP5P7x1tWAL9Xe8j1DgQU8JJBo4YKcrL
oxlMTShDqksItcpkhQ6snMqVYtpI0lTr+zO6EW9NY033WkGlB8CGy7FMvGiiVmuSK42vYW2+Kn1k
Q+QkjqHsXNstCVlDagokMTdGgFxWoS6vY5WCpTEUAIc5V6oVA+3Qft7/riv6NFRTgK7HQZ5WGl7t
tBW/LHipo6M/REHE7dDKxD1aN92xKN/qcvxoQeBSIhGWtOjG9EWmRI/QhkA16bEqX3OxO4N9leqZ
/KmMxkIceH2dgT5RsVCwhkgfz42G1HZdBRZv2ZWELUlz2g05zWpmVIGTjy+9QIvhbWEhbh0GOF7g
OMRSTK/a5UL0nZ9JEX7ipqehhSZV6VlRnkTUF2MmcDzjYmTQ9qE0oZmiPAadLULW3WvJxq+ahWv2
k3K8vGdQnUAD7IQFRovo/PwbZR633RCobld5JsSWwFxXgl1x3Q5l7eZqIdIiFzxgc9SWekaurwXV
zwAP79rvhVWZrPPVl+C6Sxo8JwC/ZrFdXNWp7guh6hIJKt2BTYQ/HI0RtQFJqNjmyQNn4q6MnILY
90e+PgFYgl8DT8/Kr3Mp8pgotYoliE3IUloDWu15isCSpeZWiI91sBAG3UgDa2gqnW4DUli4ENP5
+DWgZwgSICeV7gb7PDiDrxQd7ivBjZBQEzqa8QxUsrQ2FUcsForqN2wDhoa5A5fH1GgwRxPGSuoJ
ftvoLiilaZgq1FT/dl4FNkPRArMpCxOByk5V2AqEWf7BTOSVXSRr0yvWg3oIo43vJ7Zp9AvfdW3t
p8+CsUcPkTGJ61yuCARieRapne4KmrxW6k3ho+d7lKws1xzIQN3f7xvPHQRIwTSCDhkVR23eF90G
ktop2kDcJqFeua/QZzul3aLBiaKnIaDpY9UdcnUTRMOOSAu+3Q1HFpzWuP1IZGD/Aem8nGvTZci7
my1xuWJ36IzVPYg87KPmKWk/k/JEXnqb06yPVuMEz34FTmboF7paptdmdtUuPmHmKIkBWBb6sCMu
BEIlwZHjFyD9kGU8GHwXoQn+/npfm7vLCc8utmJIYyYII3ERjeqsK8CORYoBnS1GvhQ/39xaVB3g
B8LLRIZztrhdxseApypx+6BgQ/ESoJ6j76SRtjs15xskCyJU84mVeIe4Od6f57UrgXn+Gnu2qqBt
irjIFeKaZBUWx9yD1OW+WzAePzd0tneACyi4JmhdRQPKzHigLq5ldaJEJ1UQcULKxAPFqE+8Fu1J
WR2VlhlJqE7yUgFQIORxnB/KWupfw8IvSrB1Ctxb92IdvpfgInoVTBOEQcjcZw9R2qPJqs0H0FCZ
+MvQ/BMT4JrbMMi8NY8jEeStYzIa4EEBctJq/Y58NW0TFgzd5nnKwl6qng2wYL+pwQBaznEKznEL
RrKKlBSvu9aNRN/GjS80jqoWyNpJIRBYTMjU6ZdyIWFdzJN3PtagnUIjXrbtFQ8MWEmlSahlxP1r
JzZeZ2Wh3qJ7QpFSBhJgCNnlvCQZi/U0f4tI33hWouUC5PU6WaY1qm4aG8BraBz7Cr77l1TnYA+A
7ikSCsDbDh9V2tUZ7VNPyx5G2LrXBpyYI1UBe97HUpKUrKi81NLzqIstrTEgB9WVXNiPouLHtEPC
q7Z0rE1sQcyw+9D1oIYmbdqi6tXIcm6uhFFT/ffUBHU9FRstL50wV9HlPKR5qzxDIi7ZDx4wSAup
9xs3b1IlAHXTxPAOzM6lqcELVAcyZEtOaPo/Rsjp+fG7QPoFx24yzrMTiaQ+fj9IhnSgF2d3LtVS
dGf6ZnQSNO1V8PiD0YX6gg25cbdQi5nkjdBShKs9/fz3k6lIra/2AlJBacRa8It3W8Psrao9/+c7
jI4wULJNFtpE58blOILicTS/J/GJR8hH+YFjhDvVA/w3XNiam4v2a6DJKfk1ob6HDwh9RvQo8Q8v
ex6r5/sTWfj96szHbMMCTZJDHp9MEn+YokBNvfnPaDZIFv3vFOYOm68LrY6TG596dLqJUPihPGyc
3gQhzf253DjGGGgCASKbNok+X66VH6rwN4UyPjVqsR/Gcl2kcknjxtvcH+fGs4hMO9wjhNqY15yJ
xisL1Es9Yrgwe8dRjqlXaOC507cDd3n6B1Q/CxO7tUkoaE7hB9wQKNNfTgxdcpmHBKTpKt2TZGzB
l/1/GQATwWkGJlCZRxqy2AJU4bfoKTP3qvE4+tHCALeWbCKzQRSjT1Q6s2PcaLxPKuJ5bs5l5kmP
wjjQsE6dRgFl37Naikupihue4lR4QX4cHfWQHJ8NKIHlVJHLQJh8t3QA2adqNeFL1b0U7bAB525f
Wk3zZOaOMbyISIiqKfVMRysLFi1JM1wfS2RlpjT91JiMQsHsiuV5G+fofBdcQC6YUvWAJKLVKlpo
vZkmdGldQaz6U4cwUDYRfzyeX4aCqEOmBloSnnSOuBxUw+W4yo7JdxBKjp85obiwozcygwS2D7XD
n6SIMjfnRBChNhXj0QA5DauDdKWar+Y/DekRiTVSsh1JcBgRJty/e7eGBYMAwhJ4NTJAQDMLHxEl
z3XoLZ5q8A1YAGCnTgov2faUqjsBD5JtiNn18Ey6YAOCZenZjLMlhbnrHZ2USZCgBEAG0NY5H4/Q
psjf1GN4KsLBQJMlwWHmubApNG+pYfV6WydavElFAuwgEPiaPZrgZfKSrI2yE5EgAguiXor8G80M
dxyTHRjG0FJo31/hWyNOwQ66CxB3wMZdGpvWD1MjFJPsVMmoKtHRpJmy900rb1irQmGeLOzo0njT
z38dXEXLJCXWMJ5qWKk4gmbIljUbfJYwo0Zylk/3p3ejGAKOyv+d30/o+2s8LynGMA4xniAxg7/r
kIFvdgHAarxYp2hV81gbbniZ46qqLHB5yMCadv8bboTXABdp6CmDXBoyO/Nuz7ROxBbg6Ow0ZYa1
fTU8tMK75x+k5pzmu6b4VxcfJtQvv3sJ5XKUqXKJ1WFClT7cxTkcXT/djtVSu/eNncBX4QEl2pQY
nycfI55IJdGj/CSBH4lD6QuWatUXeN/ifZkcyEJ0ee2rYREmeRwUMIH+mge4WdNEegUSoVMANF18
kg282emzXyx1+t8AUMPpNBHJos8cvCBz4sC6rvgQQfbl1PF3VQWawtt1Fk52av/5Lm3zO/SgO3iu
tT0Jc2Dtd+WCD3edPJNhJ9D6AMKQqYN5jifTjL4vkdRVT2Blpm39FJYhhUBPIRH860igEqFHj+aQ
Ub31Fo7atb2cxkZvCig9EQoif3V5vTrgWwPBx9i6dFCLd1XeKkJOFXGDFLmSn7jmIL5ZuNJXjy8a
h/DYTcwiUHVFieVyzBhg1NhPYvMkgxy+3STCrlQZOueUJUDCzYGAGAY6c3r05gsbDwmwWV5inobg
23PRyt77FUXPRFA592/stdWYpvRrpNmzkzaVX0MByzwVECTPX0EGqq1LnTanStz3KjOHFzn4G2gq
VnbdpOgDWOL+uLotUwsq/jENYCaxpjMzqedxFo5CHENLKqb9Z94+DeBvGha5Pq98TRWFB1QDkF2b
qNoV+XLvgh7Q2s6PuydDCKLHBm1wllyiZnp/Pa82DkKEACKinjiNhSTXbBSRC2UXZCqUD61WszUY
vB3Pj6Pq3h/n6qWexkFJeMJiwwebtwmr2pAkkdCoIPHdSxxhtsBC48/9Ma47hX8GQRs9kCBYtZ+z
8+tFyVDjB43jqD5xp4//qn+zlsKQm8q/1DvG8UYreprEuy5lAC5TyQWoi1YTSaipUR2J6/0i4c7N
1UWS7P9/0OywIrkgRUMiqU/lSzrYOfgrInXfJbIDSfD7c786LUid6bh3EvLwaN6bx8FqzHuUjVQd
+vGgBylekcm6P8BV4KABEYe6HpKw6HAFuPzyoICpDHVtcOifa1RJzlUOI1l1PbiWAxI5BkglGboW
1FNrBksCv1cXbhoZdwHSmXiiUC2+HDlQQr8d0UBzJvnGaNZieTCP/4eGuZ9R8CjhVYAnPb9ungdc
ZxRhfloZAKZiQ/SccpSVopVajxudxFaykri/+u+rOkkxAMuF2AhIosu5KUhecKA0/DOSMmzUQWan
sCIDY2ywkqJ/CnJa98e7uoYgT0XOEw2eqIWDW2wWwApyyIeag3kx0/Z1dBy0T2/4z0EyxsBrgzsO
lCFKA7NDP5jcV6CymZx1QFd6paXxkkbN9Vm8HGG6dr/uedJEURnJVXJujRgc0A+pkTHwvgoTE+EJ
Re6FRbsuhGJGZNLURd8NUBHmbJcimURNranxuVbcvmFcQExn+91JUPZqJtkanAkvFTc5oC2V5kT1
QDO1sfLK7Yu9HoC3Jnf++zbiRgBZje8CF+lsGys5bToZntRZ96DJCnuKhktIAdkAdr7fH+mKCw85
ArjFaBxEOxTu/Zyrs4gjXvCwTM/IJA9gd8794kvtmlBgTSDkX4QDLWwFhI97hZD6bZD7QYeCo9cd
dIlDD8IQzAi3qRaSf+hzbMqFC3RdQJh932wp0II9+H7J03Oc7/psgDqNQINR3fhiaMnJZy45wHBn
dPDRtfAc9PC4uoWn7dr0YoV0AMKRrkED8jxno4mh0KVjMpHOggiobyHPpi4Rf98YA+B9ZJ4APIec
yNyRK9CF4kPZKz0bYlGs4ET7DESI5sKxurXZ8APIpF0pIe6ch0Om15NsqIrs7KHW/2gKlfwGaEXl
CkXTsGD6PiqJrW5QuScFVraopYDKCO7B0q7DfK64kUL9tIb4JLJLgVkHC194/cSD1w0gHlSLkHRA
1m8ycL+uPvfI4BcGac9iwQz4mEEVdqwc3dL/4pHT5Y5snrp2E8nhkxCYtGwCa6jPfhMwKMr4nqUI
NsSMaIEq4pLc3M8mXGR+pm/D8wv/UMbizVNd4iiWIO6rurMA6mFfcgrvA3q0YK06QXmGeeN6yGo7
1ko0oDuhEG68NlmB7S9LSyrkLH3rzTfUKOC65omja3aQrpPgu4GYi/EIIWEbf7upDhD0CFGIMAEc
hLyoPnCaF7ZAbEGEf1i8CapTa4eyqCEs9y8Tczt4CL/SFnxSH3r0ZqJMjQTbfRNxbY2BsJ7wK8CI
TMDUmXWEKeBRK2ndOS27jGZ6q9tik4iOGoXftVpOKhjGZ9sI8UJE9fOQzNYbYTL4SKaXEw7f7BmQ
Qk8HWt7ozlr/6mmAxYlO7m/y7DTkJzE8KoSG3ovZv4SCwuCeF6ZkF4/Kh76RhW26F58iYkUGxDwe
ekib+UyTHoMa4fZG3amGo+mWdBhCYkm9C1GTwg6PsumQiNOiov0h11cAapbKs/klm9b9Bb3OSuCl
QV4L19BA1xk4rS8PeabVHfEqoTuLMegCwG9aqY+mChE2RtRVMB6aEuCa0CKuxqB44z/p5FBWPSXR
ynhIAxrES8k+ZXqz50v9+4tmQU9fAT8/BF53bsGYIDldCaa8Y2yC/52zwgQtmr4ffEtF/navb/Tg
vX3xAloJR01EJ+Wb0FokZ56xxmE8DIE9EktOD5mKx8GCaIjireOkxMmBdsAOrFfBQp33yulBhhCN
ZKDLQWEPvZGzyDuWSagWWRefI0/QNj1QwKwae8PqgPZZuAtXdnoaCugUOJOATaHn4XLnagP66Mjo
xZBGQJoOr2LDZINH7P4B+XFGL7YDw+CiTW0VU/g2d+NA8l6kRK5zsOz2wjrz1VxmhRh68Uoq9Vxj
+UCQS0+4Wq3GpGkqlqhJaKBYOwCl3pYAD1JhDI2CZejNHVjmDVAp8ALStVZfhHW0ipqmBZOOAG1p
2iNljvY0xZOfykIxsZEgl2pZqg91QotmHDKG1vYONgmIpNABlrN7T0wh8pxmzAKFAUzQ/g3zCCzp
YjUQYcEMXHsAk9FFGRNQFFgB/PtyzZuhigvFDyZn6IE7Xe0grdJ1tHHq1ubZi7qrPwGUAY5mYa9/
KApnuwBIMVLvSEggfzino/bhMYm9jpxZGrDks7JCqy7s1qqCVWr76rqpdnnJWmBTttCABiVAb7UK
E21whfq0/5OnlEzC2iOY1r/TLbHLreIAZmhUND0YB3kLiJ//Vca0Ar3NR6UA7Uujt26fQXHGA9UF
SAUPSWpSaS2+e8YKsgTqqxGzoH/HkxFWZz6u2syOkg3Xaesv4H9uLTrqxxMGD6sPZpPpIvx6hzUB
zWNBydGRD7iX1rWOonwNqmsC05+JVgUmw8rS23XHV2bzXhbtQjQ62ZvZ0k+2cerqBmfuVd8FjmGf
i5AnPyvGqq5fiuZo8JX2LCbPYuOkSyWWm6OBzhrmAxxPQCBdTnZAviczMxXXDbJ8ax9UjNRrHrt6
7XcPSy1LP9Cpy6nBeKD+D4AjQH7gq78cLItTHpq+BiZOpp9qQPzyZzc5cScBU9z+c9+sDTbs9soL
1xg5BNBgRItNtHi2b2zwxWfMI9NONkfSgfHiXNKNZdJNbwkfMf2M7ZzVa4FuKqe1HAA5SqqizPVw
sAKqbQR7Ezi7zcB8C7kV5eNRe3jjGWvk3bm3aOvk69Q+aFQEm7rtF/Z6XDert3r1aIi28k93JYQL
K9XfeitzryBqooFBQ2ZY/bZcHVCEOEingKXUB43PMdmgoMiP+jdYaa0NLhP+AjS1dj2F8BotV8n+
9RsKUb1lPFSW9FRnVnRsvU35cMr2BbfzF+LkjONzhX/GuxZRyKdRCN13K8UZTn3N8r23JTRdSavA
ORxzYxWwr4O44c6qcL5Mqlk53eCUM3Fb2gdwnrEwXvdW1ACQyDymfYj2uOsfS9o+PRp2wKzMsU2m
s8AqHIBF3zYlhSooBRctuCUg5eYgh7hxtBUIaE2QilPAayn0W973qzVu9gkAJdsmSHXGB9P1d0VG
feoa29SO6d/OKWjL0CiIkAx8oha4KcwvspM3KkoaKS1WD8fAynu60UPUrOAxgPnZBTbz1HnWp8Y6
atCyY/t38SNdbV/L3UNpaS+Pcmu39Mm3caPTc8aUjWC53rZ4JmcoYNkd/ewcvN+24Hr2qqPgBoYA
y0PbWRBgsjfN9jmHegnTVoHFjGYTbkKHPCSU2RxQMhYA0AW9DIozEoGqZbRa5m3sYv3UUWUj0uz7
s7Pkx/Xnc/eqKZQGWwsl/Y1x6m1/q9JgTasvvaOrrU5lOgL8eWAUuu4+tDGY8g/e0pko1KkcbxV9
EWZuogcVZI/UfkKLiV1asbXPnZYp7LUFHyIj29j6biTI1q0rutkqBza6D6EjUulUPQc0oecU+yux
9uFhg//Z6ShI7TtKkXLAt1g+w+qv9c8HjRaUGfilWAmBvQVW9jGuHJ0+ZPhPyd6l1IHb8yok9vrT
s/OPzkE2kqZUpZ0VFraZ2A/rV5Z8qavHfPfQMMy0TBhhibUKa5uci5V5lKQdZKys+PlrA4IrnPy9
t2d8Wxw+V2u0gxT0U1wDQLUeibNdJducnsxPP6PBd2gNb57zTI7vuVM8N7mVbXNOIwsXTaS93bNh
TZXVdiNkFqQODBbYDcsODzJdMe3zPWYntG6dANii28aqa0bXCcXS/nOAf948JEh/P9a7xK5iStcb
GxxflmnZhPm2fESvhRU/FnQ9MA9r8/0V0HgFN3v3/PmWPr5Ad9sNDtG7lfXOuBZxGZrksNUx//su
04+9mpvVqd44sSZOZEizB2sA0YZUK0Z7llCnHqyc2LLH/vgbsbbNl8GzyHT27o95FRjhpUCfAHIC
MpJHZE4SnqDzRPZUIN8GVj83zQu8AL+w9MBuve/7I/2EOrPZAWOITi50n6KhZh6DZUErF0ngd2ej
t8LwNVRwSqE2TDonb9eBvmrQKKFYIdxBjUbSYzjQUWMBKCVElqS2F2GXAdsDRUgUWNG4rQq3Lldi
8bTwmZMrNv/MSdoAqSAw2cBBvnzb2hjF8irOEbGhE1SpbeX/kXZeu41j0Zp+IgLM4ZZUtJwtuey6
IVyJOWc+/Xz0weBYlGCiZ7qruhtdgDd3XnutPyDmB/ssyRW7FT96c6MLFo4KCMRjn5Ldu/F7IuwG
4yP0gTXmNxl8MSVtW1uHLud7K1NcWiXTB3z3gbN3jh6mrUJaoTsqL8JDcRNX7KEK+V3iZfdN1/f3
452VOijYtQxfvRKX3tKXYGMTRgPMS35Rk0G+7XyE9CCOkqyS8dHa1n+gyfn3srGvsg1/F2t/F9/1
J207rge7W0LDXtshFE1g1CB0wu95YUuJdNSrDF6duESxk81GaEfIidH4oCeayruhyax6xcNjUHiU
FkFh13EpwXodzEZfu41c/wOBIf3+fs0ol8EXI0LkhWiOhqGlPJsScYyETOqi/hjLyII7UkOO8SZW
7L6hgOyDG8L4EammaDXREELzORx/o9VeKE84wObxGy4dMZeSVvyKqfiktjz8sMZsXZV3mfIPWJoD
OzmQf0FXiaBO9BQMHQRmh2of8qDWF8LWKycCfSGBR5WBqHnel0wLRaNTwv6Yx06o/21f0sy3lY/o
RTl9P2rXJ/N/W5qfPYUheaUs01K4t1SHlLjv/Rr6m0h2RGbvZ+Bvw9HJu4UTT7m2f0AgTTV2VD8u
BGtMStoRYWNPrcaO0E+x9WE9rEskn1+Cm/G2t+x2j9uz6mhvsr+P/a2bE89pdkxFsN/xlKgcGdV9
0L59dyc2aDswySPA8L3pbYUbHpmtfh+bqybfWUvQuMs0AYt+IhZJ8AXxepsF3rUQ5cnQqt1Rbd2Y
lDZHUR/UsSOMvGi+n55ra/prU7NzsBtcTPwaMlfiVnkDRlQYK4MYSEiQxt6M6kJrl4kyDhVqPpNV
K/RX2CTnh0pZdJUiKPQsRnZyrB1J9Vcxmh3+thmBd6/yNF7Hf/rkDoVAp2lW9bob30LwoV30GKY3
inpnIbXhxnZ6E1R7zfNsENZQm1y8in421jHODq5OfvJ37b9V+Z3l/xmjnZLuhmjjR4+qh0NyZ5eu
dtupD2J1H/Y7N17AGV5qt019pNoErGMqilwYA8VaWYgmGarhpPh2Lez1GyHAWcCBHqGLb9kj1mzB
e/1a/ysGuCM8kTfWcUS+/h6d/tQplzSaL5N4nx+E+ji2S2SE53ddqeuJhZg8e30laGvXEHmFt3Yv
7yWDCPel93dpYec3mAOgiVgQg2OQEzjljRdujKV60bXXHKODHjgi2qQr5hlFfWxEQy34mL5cmR99
cygfAVUVpVOv9WP2pG3wwVDldmHhXW92KtuSfsM/5/O4+JIlQJdVaauIdR5Fu8p7MuqX8E/iKVsl
WacQ6cRbzafI6ahavl+qylw7aic7kf/b9CyHauZpUKoD66Gz7oWGOq7dDytLOwz5Sloii15ie6a5
BqVBnIfnEcfu+QaLGqCQ45Sw5eJWQqePnPpBHbZ1cjMMt0Z2Ar73/QFy7ZwFWI8bCIElGn3KeYOD
L0ZuO+Vja+0POg2n/Gc6Ou3JqouFkO3aoYiyEisGxBTe27Nh7KS6UtQhGo612CrrSHTLVRsgI9rm
nbXQJ2kKwefBl65yzaNqTZQ4F3rU9AH2a570xyY7qOPP2OVaWA14ua9NdxWJjzoCy9F+gsGsRHX7
/YBea5vaLjVViktUOedRRikpDXPIbvWflUnOkZvy+xam62PeO6r8XC2ACxjN2fXiZVGuhj2OEmkH
J7LpHI1Xt6fvUL5YGMgrKSQKZHj06ggFyGAIZ5MmdVWpuNAUj/pWE233BgIo4NGXccVes2zrFya0
KNQ7+W1q8SSx6w/vdwoUprLV4q59DZfIgleCkfPvmQ2uUI+1GI8EI1lkaS1vr8LaS42G4YmY82it
JIO6bCkVxdEaWvN+4rbDqe0aObBdFYc8u1MTFP2/n48rmxZyAnU66DbW5Kw520PaIILUbsvhSNmz
v0lzBchQVKjUBuGrlCG0a9dM/E0rJuVWzXN153bRkkTllVvi/COmdfnlhERZNWi9wux5cITWPk4d
hNZb1Wk3jQYnauO+G4MD1yp28tdkhcdBtNFMSnuOtqQ0Ll3GJOdfMp0EX76kAYBDqcAgdCtWwq3a
O5myNbKdGjn6Suxv7kJKqMO94e2D+hA78lZ0hl+GsnRjXB7b518xW7p4PXRFJFmMh2wT5MtSbnft
OthXhjOQLUkiWx0fJetHY/0J240ePOMCDfy8qJ8SrVmg7n1u+vMty8eAwuVlTTzGg+x8SIRuiBoI
+wwJCUKDtKe1M16M9GdtIe+K4u9GizdtuxU2SQQbHpmbjWLapXxSpBshtJXkB2GGX22ouorjwchJ
S9Z3dbTPS8dbOKavDBvQL14UgJnRXP5E3n6ZvEhSBq0c+uHYyE+pUNmxda+Wkt3UFIdwR84XmERX
1spZc7NZKiqPp2BIcwoDI5iGraZPzVRKlTLSlz9cq3Hy4PX7/Xp5QqPf8b9dnAexgCwTK4664eh7
JWAPf1UO/u7/r4nZ41tF23uQY5pImsBJy18UT/4fGuB9QUAIFpHpOl9QlpFVXjNNkxmRi+WNVGUL
G+jyvmaUvrQwW7KxYjYKSMDhGMg/BTla8da1A9Kh3/fjMvw4b2V2VlRCk3vGNFAaLqVmw6vaJeRJ
LceKf2vVwjZc6tLsseQKcp+FgTQcxRHrJeV312qwZd2F6/nq8voycLMlXcVaqhexOBwJhniPeqRn
dfnX98N2tY0JIj1h8DhVZtOvBklDRYueuLyITeWP3yxVhq+O1ZcWZtNPGbbQQoNeWOWbVvxI0/Wi
h/jVo4bPn4gwmJ3MI0KMQzXs0IPxKMvDbzkMVo3VO15f/WkKsV5LEW94txsWZudqv4DUoN6DBgCK
w+cbRy0QeIMtMh7L4s6N7sv6URKWJBiX2pitgCarpSCr4vEYmr+yprUt+UZY5N8tNTILhVQrdmPR
CsdjDGJWUfZtLq0LCNHfL7SrczSpRIE14BE0nyNzFIS+Ecvx2OZPqvfSpcWtmJ9cDUZPy63gLlGV
ri5s6rEkfCaHprkcRK12np8MKe3JfzPhuVSP3/dn6edPo/rlevOCThXyNmNqkp+RedKFBWLItZ+P
SQIvKrQDRWuedS1DGcZ9rY9HQ8/eFL98s7L/LIUL3xJ6DRwQAAOA4GfRZhe141ighXkkc2pbw77R
XrNh9f0wXQu0kTTgSYjlGgiieRggGmEiZw0HTBfCvXY6C1FzLHEt8n9qpxYuVJsqcJ1EGRvpoA+W
hUKIZFBH7VvVtVEGiDdFnI1LlInL6wJCK6V6itrAZ0kwn08fEmJ13MgpPkyNE7vvtV0ODyS6fGWB
enkl3zA1RM+p78Cinb/ihtwKlFzMCIOSlQg7D2FqbRf3t7H1ohQr9a5Qt2kNPMymhrUw9Jcbm6Zh
2igQInHlmkNyuzDuhIij8BjG0Dxx0mvR8tO2crtXKSVKN8FK0Q9u/XYSxkdUeztzIbS4JFdBN/36
AbNBHhO8JJA37I9qsDdFUFqR02zl3+VrA+gE0GBh99sb+U9/GNea/4be2sIATAv4PFg+a3+eYuJF
G2NhzEumXDXGakDF8Bm0WumuW9Jcr9Zd5dvNLls6eS5POlo1AIOSeUF5bL604p6nYSfHwxE3sFhb
F9la4+EQ7sP8kCw50V1bxgYwQ3AZE/JUnU6RL6cQEy9kbqcOx0LZBvVWcNfDXvxh1QupzCt5EKgO
E1oNH2XUPucAeiOMvBKimnh0nwbeP8lUkXX/JSsyg3720bm2N654X4DEs24GdSG0v9JJHXlrnSzW
xNaZpymERmhAH9J4PGwsO+7udfdDPBj/WcMJJyQIeCifEwZBDp+NJYWCpCxiQzyWvG6l9fAc9E+1
/OFNGLGttcRwvETwT83Bw2FAqakxhedTV+SiXHaojR4bp8PFapc/5omTFyBnrZWfHPpx3ZKhxkxv
xRaVc6ZVCdfZUontymJFnBa9golzytTOtqhRS+LQs1yPZXPTbQN5UyNWuzWjW9NYwKRfuQkMRBUp
swLd/ySQnXc4E5IqS9xRPmr1Wixfo3Br9LYvOCWgVeCP+GGu5FXeH78/BC5zXKiBcf0DSZwqXPM4
wFPTASJ6qRwtCWH5dQYspBNfiiWA7JXUDZBfEtmI4cINotR03jtcOizPbUfxOLjVuI45+t69qM59
O8xFy+7GQL7NTGvYBRbuRriAyPdVNZQLt83lic9HEJFCz0ZJgTDr/CPKGNsSQZDFI6aIYTxVptdm
9uP7AZ22wfmhanKRccCxHxHTmAtOGIjgiFlVyMc+OiJOZweNunBxXW0BVCy4AeoCF1zjKJMDLW1y
GU94WJTcklq1BIq9MlBUbuEckQWcKjOzmNczZU9tSlk5KiowhHbXAq9afPlcWfHEFxMudqo+TjXs
8+kINbEeBzFRj0q5D61d0+mOeBtVTvgMcka/bQanMWx5KdK+PC4RQeNFiB/UFGqLs4NFatRejJGb
OA7tKvVXQXzoD+o+0BaSH9MQzdbBWTOztRbWauI1+PZRzm3GtdUAl0CR+aPuJ6zZwia+kvaCB4oO
PV41wBDUeZZCqCDrZJ1rHZWVYqfb9DbpV+N2dLyT8FDv2x/atjqF6BZrtqHd4UCppxsoXl7jNPvx
Of8Z22WNo97R07bu3++3w+UBiso3op/EdpM6rTqbY7HuvSTzffc4FiBqb2sj2WcqEFi0Apo43hj6
6vv2LjcH7ZE/p6IDGYZNeL6mEhCh0Vha7lEFKx3qPKkXzpDLeUVKghMM2I4qipCHzhtQXcSu20pU
j5ENPDGl8uFoho2+dqQ/6Eu0ucu1SmOTUoeIVohJQe68sXJQ0PsBdHKM/Cc5uW2b1SA4mmAvrNVL
lj1b4ms706h+iZOSOsvk1tXUY40dUP5g/muTE5Jydp+uq+NwaMybRRGUy4vnvMnZzWqZQ5tWRL/H
4N9bFb9mwk1jLlypV9YCgQM3GzRWALqf58+XXnlikeNtpGhHVUcLVkMup9t9v9qurG5I+nDLp+cL
5L7ZOSmiT1/jIqcdYQ2YxX3i3owffry1VkvizlciTIubi9OSiwtA3FxElMeeJrvw4o4DqLyPJN/I
x3Yn+o6XfKhg8HQ7C+2Xodgqwfb7Ll7BN523PFsbZth5euxr2jH/jYpjeVTlvc7d2eAZkAL6fDff
LcsR3QMS6BYAxpdu4ZnyiQM4P0lxL6YMZ8G55SX6CTf6Mo1VZpi91VXC0cSAvAd+aRzNX6WwLYNH
LbNdKb/plPdsNGzKU0m2iZonbEYCq7cDMbdzGSz7nRaWdsgwxTeVuovCW1ApSfrQmk7b7zG4gfFx
LIV7f1zj3R7/Rf9sYQynffpNF9TZqTTk2VDneikcgTX/U+q9jKtfsm+sO/I6+ZOwJzfaNseFRqcf
+l2js8Mj9hPDjy0aTRsO/JcoFlfeo648U0/PitLOhWc5XSIZXNkQX+dqnjMpsETC1yEXjprsFNXG
NR0Q4lbztz1AZlsrf4ty3/x27d+GZo+qHa0KbJQWuj3dKGfdZp0QY1KThtRD0n52QGti1uu6K7vH
4tUKbBPJh/aX6NS/imRVWi+C2NjLyvkXQz2tTYgsxErYmxJenp+fA1rvgtuwRKt4p9U/ehG9xkP3
4kk2mLTuVth/38eLa4FHEcV2XiY6FQnEtc+bS0RUlC1dcHkqUGN7zdODYHKb31tLS+jKWFokBwkt
+AeSE1MG4cvWy8wCM6E0Eo4Frrz3oXWju2vZ6U38vH/XDlpgefefn9JT36anH1R3bog5KkiSsqhp
C004xt66yV8z/SB6D3lt+9amsbZm7Oj9ffBOArtrt9USnfbixpga5zeIMuSbgF6d9zcNUQnBTFE4
ZtJDKyEkmaULR8Fl+Zgfj5IjBBjIguQvZ0tFyl2vH5rGP8nmPdefk4R7JXrKhTddxVIh3QhOssbC
23G911R5Nw/K6NDZIb/R5IMWrtHOXDjgL4PHqcMaS5dQnJD/s8z8ZZKxrC+zwDX80yg8+fW+L57U
7tT3PyouFSi7mSMXrzKsVaV6a2WwxviOjfb4GnYfhuG04AAR/MRfzs7jv0LnBPiXjtmm0+8oNbcd
z9fFvNVF6DB98ORgymMOo4O5sJdn5C7kuNY74fXmrqRN/KYajmEj6jw2mEc7poI5ybbwnIEjBzsS
79/32+8zGT87YjDZgkE2QV8ocM6CWqPukKEqNP+EHKydP+IiVq98iLT77gMFue5jrCG2VK9jficV
73We20D3CL1/ZRnUOhslhJW2SVQ73Zi1A84bAoy6zoSP8bk4JZYDZFrUnwmSgzUSCaK2hnwMBFTa
ureW6VgIpez1H/nojPfBvnERnsBMeZXd+PrGjTfBH5e77Vjfwa7gcZ3YikCWeOV/dN4qdP98PxCX
CAQE3Bh/GQgyUtfQ6s73SyL7quENKot5vCPvFQBQfWzAzWmltytAptwFwBdjO3sx4S8IO819gfTa
Pte60yzBgS4hNNO3ANMBvmcRJM3BoAO14HQcwuBU86zI94O0ij8YyuKvFm6GqLfz6Fh6jiyB7buZ
TmWI1eHkOW7nXrCW442AqIyTRmup/dEtVSuu7HqYjvzFouXIJlacDVQeFoDok+Dk74U3ZO/dxyrc
if+wNvfuXbKtvIiA3wq/x79J9DMU74DKCk8wQxYeL5fBHIM0AUqpy0/CxnNNmKzv9bLuyuAUD4/W
C+tUu01OhJHN8CRMvPVxA1GH4G5ciea2eDHaheP9kvbAB+BxOnEJxEnIdjYQAR4zpeQL4Qkn3L51
qtHJDCf7W7k/srUwHLoiRdWntcvmnstTKJ/7bFN46860s1/eQ6TduQI33qbCvOC5Lh3t8fsFffG4
m33d7Pwve78alenrKL9AGQjBNGWcdVAIsmcXOGi9+r69yxIAzBb8CBVYLjopiblxX1GOzYCednIK
5dvcX+kfortuwlUhHrI7192wl4OjWO4kxfZPWeiMBQ4GCwHT1Kfzw2yyuedNi3cwGfmLpannde+G
UXpKxX8WxzzPy4VOToHmZQvkjafrHFWS2ahKbhBGulemp9bcN0/9QdnUB+uGkNwrd9lKPQjNwiqb
7tB5g6huULMDyAvtenY+I7FSC4riZye3/AdMtq9f2+y/8gKQxcOX81P0mdK6NeuTayWeXLd1duLK
wTNcHu00PKrVWnoVlqAbl3myWVuzkCFvizDWxio7Gb87lAygqx18/zYKX4X6QX+rGgfDzDhbfz9r
n2+S+SBSoiHrjW6HhF7E+ZEVNoWSWoGRn3xIdyP3DIZp6b4VNnnr+MptW62SaC0+Kv8KNI8I4+sI
0Y6d8ORZt4L2M5BCoGB2gcxmZusIk4cICDhxujMMJDNem2o/YjtT7dsAAuXNwAWGW9hAOBE6WfPi
LnlbXa4IkqUcvdMiJOqa2+LlOPr4QdcVJz9YadrPLL1Tl3w+Ls8OmoAzRt4XCOeF2VucVq7gWmNx
8qra7vuXEqZj8CziqDPs0yf9+fvpuayPoN7BvtUnBZtJxW+2KKBDKIMoVsVJceH52Gi8t3u/3PrN
PSzVVfksPWvr3LaiiLDkj15shYUNcK271hSAsQeors03QF61riJ1dXHSxlXu2l1vbqNeWcUWrtIf
Qe1o1RLVS7t8ZdFlCrW8fZDYIId/viJjS6ndohmKU7tS+k3G6z5FK1CS1+a/4rUhsQoTd50Kjiuu
4nQtBZsGWQHVGZ9jGdfjAypHk/TTRxHa9VoGWh7C5oyc0sS9zSljZ/Sc6rH/m+ZOj9Zcs8/zXzCV
mvEO4H+Z7PRfcuW0wo4SVE4495gt5JIumTjE3uBaeUhSxCMnPnX/Sxwu9XJgjq0GhVWxRVgscfkj
TByv2JTR4CgdggxbEXUUfxO9D9pzr67U7kX5a5D30FZd6KSWXY3AGddWsgtxEKlMWy33lHJHeSUS
vctOaOwQdPeNQyOtMmvD/9TqpdvkE6l8fmyc92J29kpFnCOpqZcnBAYCa2WML4pxh1S1Nd5W/8Zf
ZKF5hLvb9G8W2977aO7DcCMZW3dwDHNXhXif38jidlgN+iqsd126tcbHWLxVBcT4NqXr+M+a8pA9
Gj+DZwWJF+WH1/kECnY4rL0H9Xftro3sNsZ14EcvHMot0uK69WQQB/8twi1O50LwGlnbKnqIpM0o
7NxoI2tOeZ/xTMnvhzBHkatwUIMat2Q9fX6KfyPAwNQd7KvL26qgNreRWmfoHv1fSBUVlsxLlF+P
HTlGf0ml8zIzy6KAMzBd0JOJ0DybMZSZElWCUZ5EiOBp9Q/XIlt/SZ+1Ld8IWWfhMXglQDxrb85C
U1JRT1iH5Ul+il69Q6s9j+/qXWc6VYXi4vs47DnXsxVuoZnG+0J++f5Y+6z5zJePPsGgqPxOWKhZ
akOL5bRLEvprHYoP/aly+kO6KseNrBMTHtBdgsCJssIermzzT/yRQxJaFTzU7+s/YuhYv41dkiS2
hvxA1q7xinNtsLVW4UDUsrDEYMyiB+SepG033rpOvUJD896T7eZX+NSyIGCWu0sqzZe1z2kOkXzB
ag1MDZK9s43dDbGVGEF1wobI77kU/+mZ5ZhpvGvkW1EsHIRW7kvjP8eytMrdQKSPHzsR/3mrptgm
WqC55UlS1xDBmte+h8X/0z947Yu+hMW8zE9PfTQn1UeTUPbCPaJQZZKcQlidfN5c1V+/ljd6fVdm
P0i1qvluDH9rLfKMwDC8G1iCabxE1rjIPM4+YMqZfTk9sQP1OzGLqpMa7WNp0qFA+iHC9/mwqBrG
T7pYol+6OluiFEuUIVHpqhjtJYSvQ5S9+4Xr/cqDkRuOZzWhBLWfi32gp7ro6rX3uWbC6r3QjrG2
0x6SiIqocdKHQ9FshXxjDDYADF7fBapi/rru33uKecNWDBYgvVdeKtMHGUSDfA7pudntVJhePLQ6
42tw4DX+fb/BSkHijoH+EOPTkjsC0lEmAJQS5vVjDD89vkk15/vz4dosE5RSSkQ6lbhjFpQ2bq3n
hVYzyyoV6WLj+q9j9tutbkh4/GcLJ1YUNTcDrBIpXXX+MCryKMJS169PIZLevzn2BVIoPJJJcJFa
+b5fV2J8GiMrSJUKt2DygufL1zeqts/Goj4p3cGU3sx/QiuDN99IZMm9raKha+qtiyq6kaOFx9K1
SPKs6dnOkfQ8yQNUTU/lb+lXpCiOMqxUFKlq08aG26nsRl1lL7q27e8rFZR9EGFZdjCXQvSrR8jX
IZjtq1bFEUmUqvrkotDSrSL5rhBI24Sk2J5qHNwbB1l7UXKMdmccrXZhZV29aS1keD/FxjkyZzNg
KaObCXVTnxrcYJP8kKtrtXDc/i6vtXVphU4l2QNiL65+XJj7y3wmSdcvLc8mYEihrFRUEk9hhQjW
5FdmJE6CXqlI6vdvVK3G+iMtfifDS9UcZGvvDT9AyvXvC58xNTM/13hpSip5AAXQx+ya8qOgUYqM
c62Nfg53LeIFm96cHhZDd5Ouxw8hO0Tq3vCd4E16MHHUy5ci4OlKuvgCCve8KUB/sfHON4GsR4Ei
V0l1kt5ABT52vKdrGZUscS0Gh3Cdqlu32lLoq/rNcHDtcuvGKNOEf2sCtJuytMVV8CZs+zus5rTe
MYItNZ/2P9NUORYmdMH//cjpiPpy0eRuIVuhxjBhjzzAUIYalByKnGS45yyqS1xdGuiITpLwLJG5
SkhjpJGvAe84YQ7mZMSdvnufhqvQWIi7rp2rQO2AO6NhPrkXnncqTuPWyJu2Opk30kPnxcjtrVMn
bB7iJWDfdEJfzPGXlmZhiTR2uRX7tFSn4H26VNA2XlX8WFjL01r9rpXZWvaUUGpVcBonXqUn4Zf+
Lyx2abeRlVs9tcVs799V7ur7Nq+kGMAQo2sJv0zDtHp2fjRd4KlGqwG0qf11yAaN8ndN+e/zxBRN
KsKIQU8Gp+fzZJVa0iWhUJ3i7kdgoDfUPiEyioafQnzetf3/S5++NDebrC7w42IU3OpUpH8brAQz
81ceBQsn79WBA0/K3cdTBy7ceZ+IgcKx1ulTYzkRqFnEAOLoP4P52bJ4TnGsiWAsuc/PG8mlvhGG
MGxOnovSn2b3NRipJT2Ka1cp+UaLFNAEk72oPRvRaDWpmjYnQ3oOdCeLD0J3g2XKCjK7pyKcBUlF
qDYJcrxKdzO+yVvdCTav+rCQnLmyyUAEw4rAcha44zyt7CqF2UZi1px60sWjdFfD1v1+tV+5LCZd
gqkSBzUK1Or5eA6jWuXJ2DQnBdEwLsk6P7jNLq4eVXfzfUvzo4mMCBIfZNYACPK+mGv0tnHj4twr
N0fU4+Quuck78c4PLWTs66cQQ6poCWszH7z/aRCI11QowXZrtlT0QJTDujSboyDz0m6NY6tWC/vq
ahMTWGCiHlDoni95cYzTyApa5D3Ijso+MIX/uKk+O4Gw1CRLNCWqZ8GUbvlCmgQl4lmjvhGsx0KJ
bFS3F/rxmWX8es5OzSBmgNk0SSt0SmbNSKNZjdwr7ZE0SLDT1ZVZ2GjwCetIOvjiTryVs33zKztU
68WIeX5s0DTuF1OqAPrM5PB2vgIbMQ7N0kJlSCczEqyHu0x0svC+eY7UF606qs2+le90+VFDUvO+
RPHs+2U53wCfzVP8RPeAIwv06qx5K/eLMCv6YxD4TgGXoTFP5IoqFeLzQmSmKPys2SgD0IOsZU7Q
cNQIztsy4VJ1ntfQFrXV0sUB7UltsaSxLXyjpwIVuSmjTVboyxM7bhMVtav6j1utdaW0h/KHX91E
+WuH4BuYMeUQSdssRULMzmtHl27AFbxI9Y2eQQWUgbGpC4fRRWT9P0P1v58/mymtdDuhNBiq2tjL
AxGlTT7Oe46sf3FkWwrUZyde4ERcW5gMGSgBtEZBSs9PjcBX3cj32/4Ymau62iFc1hzyQ3sjq+v8
Rya9DLHTWPs2utfeG6qw36+N660DxSWO5SYAK3A+YWHZ14Y41uhilM8q/gNldfAHFyV2w3YpLyuS
Lee7dNKNzfdCuEY+LeteJXPJ1fHymME1lPc6GRnElEErnH8GNEOLuLEXkV6PBCeXERKPoyFdOATm
MSqVXKqGIADIWnMhzFOGRSYLQ6+Z8E/wdlDiu2HYdOKjFK6/H9SLe+Czmck/HUuq6Yl83pnWaEWA
JpZ41G69/i7o1nnw3kqKrX0CD8aF1i4SoZ+9gp4FRBv3DSrV580Njd4T+9CclB8LaWcUuwpqrpI4
8OcDtA3qMd/56uhUSX4XNs1HUFQfoMqdcNgusieujjD1YSSJpnrmPCmqjBEuZtO39CgEeH28HcM7
pLojZbHX0yCenTQMMnVg6O7IKHC8zgZ51AqVFHAgHbVqrQ5P6VFNHVN4Tp7lKfvtEzGVw8prHiZ9
acpdqyhKFtIR16Z58qYnvuUZon4CCL48r3TTzQ0MrKVj3P0brW0dP8kNTYrxWo1xelkybrs2tAwr
uo9Qmtgqsw4nSiVbHj4Jx7i/b6rX8lAA5EGI+fu1e0FznFYT22PiiCF3xX+er6a0o87fR5V0NKp1
dUpAscZ66SikFEI0pWRc4mWu6qd2fE+M9MZ6XGj+2rQalAs5B0Epc2udN49ImgcfppSOio9sKciJ
clf6MQWkJ6v92XeJzXO2xzqw1jDIilYKioLJxBD4/jOmYGC+uCYou8yGwlJuXuAygNZFvtpLR1nf
ZOi6dqSmP/JXOdq03Sng/vq+uc+8+rw9UC7sG5hNJAxnwUnZaGaVR5J01LP7SNpNfu/I2bnt/eiv
6g5wzajtFDyI3Y3lrqr8FL4SiNp6tO31IwRv3bvVNadPAzsc18inw5tIyl8U2+J91t+N2FkPyTrP
Fgbp4swmX89732L7kUrnADqfqqIzSiUvRpVzp82dCUrowBbLl26oacZnY4MJL8xvCODQlOY4nLJC
n2E0jfGYV4WtDT/C+mUIt4WqbX/0ceCIk0pkurQALiohLD1ynJxgOOvxb3M2I7Fa561ctOIx1P55
H4h8tebWGDdx/2f4U7uVY/hLw3mRWCW+ZrlN0BbuP6igs1A7StrYUEZWdD5SFIyVjTW+Vj7nGKlr
L3Xytnzh2VypaOSffHnh7XKlw+etzzqc10XTF62EbGC7GkncFBCJ3Sywc3Wf16qjG7sykg/Aer5f
+hfZ+s9eo78JEhrWjTgna3bx0JiDmRFyDZu4vRGMyh6zcSdR31Sje3/4V1qb0AOC1h80raKKaTzz
bt3WWAW0f+pmYSdenwQQm1P9awKbzgJY1fNkI7JKZHl+Ix47lk/FuMuEn+0/vaXg+4KIZ7Prlw69
y5uEsf/S6LTTvtwkgQqEQFIJOwVULkypWiPb1fa3hQHHJdwNw5tQA9bZm1n3K1sN4UMngSFFgXBM
Pwb1rk5PC3Myz25+zsmX75ntbLFou4DV309UqCE9GJFkW9laTymcPHnS42DLYbZajAEvcJH/0+zE
wuLlAEh9NvZj3GWF1Hb9UbzBg8hQn42q33oylLD8Z2i+K8am0JP7EGMI4cUit99nd3m1j8a90t6h
PpYUj73U2bV/VIatrj6YQbFw4l1eTtM8/e8Hzuap9UG6VCKvm7BT3nJL8LdB4x+EVB4XduNFUW0+
FLMZMDBEEcBe90cPfq37YuDdIMk1VeMo3wj60SDxP6wUQkqGILkpC0d274TqOZSeyvhFwgPQe19Y
E/LFMaxNelVT2pCLipTy+RrVgjE3FU/qjxZuH/06TXJoeWqkfliDOW5Srfhbk4V5KLXCXYtSfxCQ
irHhe350sZksvNMub57pW6a0O8uEx8vspAwtoU/DCkG9OEqZbS1VkXDV44Wz4Nqu/NrK7EQknx0H
SkyPtbew27b4yUq2qPBo/xC6t4XRvbayvrQ1r1nqYakkAjohx0i4FZJ3M/k7uj/1n3J6GyiOR+HS
j3bhfda/yMM9qvTaQlevBCCMKBQUiXgWTsE8mm75Q73S5P5oiu+x+VCLhZ2l7ToLd7BSuvBg6KhC
S8FDE9WrMnvX648B+6cx3YsEHiblFv8vGtJ6slH7Q51T4R2fx3QbVdq9Kbi7yuycXHis6gLDEOmm
UztsJr4fwYskB5cnERs5B4CxqJTPHkH5YGmRJguIkALWUFd5VoRrE8A3SOG8DoFKDFgbjUO5MHDy
1W3xpd3pz78c3X3h1boa6f2xwvnAbVf/h7Tv6nEcabb8Q0uA3rzSi2J501X9QlS1ofeev35P6t67
n5TiKtG7mJnGDAZQMF1kZMSJc1Lk7pVGsuToUSusXAanP/dDaLx4usMrfo6h9wy4PLSAZ8VO1I8y
r0FRjF4EHN/qyCLsus5nkFlBKxryCkg/XUm7FToO4DaBd6+ToUKR/i6ae6WwCyR1swNkSrWZM7sg
AuHu7cUQ9y4QQh2KtB6as/EJl7NScPKsZDFWQ0kmN1MByFH1oxqtZqNDBAAE7HFcgDASJM7HDs2+
wl3TvGa9LYB2YkPdutykoxa7lfq41siiMkPKnc9DplYGey5J2CKff/l5kzpXQN4ib9ot96hSmE36
LCbWgpJxPkGOYn2NwQy4hsrh9rTs7FEoHqJcCQAKnBadri20tir0npteN/69F2pvU72+bt2lKh1p
ZiwBcU6XUTM6C0BKgZQjmkrRU3o5RMMo9TmWIUkgL6DETsxpfkf6WRXDST8CTig/3x7aXviI1wvB
q6J8gXiZursnmasgSCtNr6A1rF+WJRadBnZd7BKwbiBzJGH4TykW80WMZy0oqooVQO/4ax2Mm6Ct
xUdAq5YaciMXhdilxvT6rIPSfxxlk6+9mvtdbNCoYknpnJRh6QlWQQ8BFQbSTkKjSgvUT5C3VkE/
rK7V/SYr3HOhDaBOafMY1UIohQbLiB0vNSQPMUCyrEIHR7Uao5Oumxhym97+4VRptdZoLJH1BGhw
1DLdGhGJH8dUf8vFRLI1EWDQTctVf4oaqAOAGtFG1WhwpE7/gupE43FjIrjcXKRIgwyyOSIF7Mr8
qrRmP0rwN4rUbv/ubEEyi04AEE6hsUimjveS8G2clvn8OhXVD0UcnmTuW5ufpva+l94YG2vHwep4
FRMCbiR7rjZWoQ8ApSX1/CpHjiEfsjo6GMhCVgk6Zue/U1HbfVn+WPvZKjXOXLfCZHzAdd4FiUm0
6CMkwzFCQ8jlSWqmMd40CFm/trIbATs8QsNXxP3YoJVs3o7ddqjSoOSAhZB/8eNLPaJZqlXBCP1R
ZTHjpbC3xaHXjVyTAjpBwIouv0WpNmWSlQawwOhnO/5ajQdoC3SqqdX3dcUY+J4HQZkd7zIZ/R4o
Rl7aWjUUcJNqnF/FIfveQOSVa6opbOmD+mviGsiwWqPIgm7tLvaZTWquQU0kNujvB9F1xP2C/FYW
eXWDKzQO6qL3uA1g23FxU4gxRNVmi9D6Ziz2ThyGAWOKsa/BZnDKtZ5d51szDGMhDNCbhFBjdmjH
UCnu8vGBvxMGJwVvLYSjuuYoZHChm13dbawWit0VPvsA6mh1Y9nKK9ltaO5xlKI0F6Vyo0fwq3lj
mt9rlcwIPVkjJh90NmJc4WqWqVjmbBXuF6E/tKURKqPK6ufau3PPZ5aKpjngJ2ojw8yuXO8LOWi2
W1y86iEFcqrS0DS4bqY+JW6mmKXi3V7W/UkFvQJuX6SqaDYdLup0buoxRq38bHl/yF8qzeTWZwkg
dUZAuBdygY0PiQyJWMML5XI+0yQGOp7v5te5+jOnd2qiWRHR3UYPSlj0Zh25f+vh7+3x7WUtCAUg
ZD8wPtJPfml0qoeKHyacGzDRrPrsSK4iewXEo0aLgyyG4uvjcABhb/LntuFTjvvqFjwzTF37TWvo
Ra3MOC/bQUie02h52/jcJJ2kHVxTojbQB8lMPgVtRnws0Hc6A6Wm+wbirRnalVvaHDL5NWkfW/5F
hBrpInrAzi0R8iwi1L1lX5/eb3/zrj8/+2QqTOjbeVjGGnOlTsiP6uiKimd/4Fhl7b2pQVWCdJui
KZ0ozF+uSbLM9bhJPZIFxp3iJg64DaQejGvvkeKhcbGATEaMA1A+Fd/9m9G9ciBUBbLPrI3oUeTu
8NZT6zv0zgTdvTo+Lps3S/6Cl+Dt2dg5GujLRxEDDh6cbDQlG1rTEqHhyGx45RYs0ZMiHdoUqjby
Q6uwyOP3jQG4CFgQLjCe8jVRui05Vyo4h2hBrvxYgvYZpN3yXzw0PKqJRWbBMHeKWc9cW7YoSrO1
PBKqRW+1vOqs1VccxJ6C1uYCspK3Z3Ivk0koDv5ndHSgIDfSkFeTjAsze4kg/SVqvQeZ1EMFMEMn
D3Y/PECITxsOOjZbtPCA16PMqXUPXdQFYjrcQUGVsbp7YTm+Ceq6qC8D9EAXMpRqEqHtjW9S+frR
0KIGGdUC4rjTIGqWDg5yFCYVCIHGWgCgIJiDFaA6GUHLzrMHLxDssBMIgqfbnYGWHY1Ewqo37VMi
PvPWHEF+Moaknsh4YO35wQtT1O2ZtUttdJKKDdZqD23lDx8tYSJK+5DngvRXp9gZ0NfotWBVlonT
oPwgeWUhbUwuTHj/y8Mu5VHUdQJEOsBCoZucMcumsWQskkhqQ4OXCkVlHeILKErpCIUpK+Cn0gYj
mcVQe6hwghITEcn8UTc2msFvb2bKSV5ZopzXImyoY0qTCBqsBwjIHKbCjpggtCsjCpoBSdMHaZJD
GYm6Ktct7vhcRAu7KD6VazB1BOjAK4wy7Y4VYgCPIsinI2FIOR3sPj3nEyUJhQ91+QLhv9yC1f/5
H+cL73lgKNBhKCF+BPvP5frXi6xmoJNJQkmDqoGXWoJ2LFggCeoggRsUxBfoTBZIHQx1KWokOgST
W+znNGxsWbyrRKflfH390wuM3AG1mWFHhpwO3naQZSGlWMrOnKxl0cRtEhprOPK2wGIWoUJO8vvg
TSHKBzr+AMTxcrKkAioMkpakYTY4q4p+O0RkDMe3ZwJtCuhlgribAaTApQmhjdDemfZpCGQRqBNX
l1Uj2ZkjcA6j243UyAnq+dKAIaRNgjpUGlaTh77M5d/XGqhZPPQg1EckXeizURRGPnbrkIaoAC/5
12ul223/uvwjfSJZCngTEXc/gCp4VVLDGGS92HSuyULAwuT4jte/mOzFO0tBEAtYCVwCKp7x1Ewt
mSEVUp2FPaq13HuLvlWdUQ+4PhiI62XS9YPOQwQylLeqs6muepCVhIt+qKZgXoICDF/32eDePuW7
Q0HSUAJYFT6Fni1VnMZi6cos1MwceRxjHNH8wMitsGxQYxl4OVPVHjakKNDnLwHAlebfz7ckQYiO
CJYKBL5yuSJ1nuaLhrAcoAE31UydZ7z19oZw/vvUo0BC/RqHA78/dvcrunxVe+ZY2Yk9GzJJowJ7
gzvRoGyUUZ7xXD5nYcLfL89CaeOp/O+LjWwPLxIsE3qqqFiiN7aoybIuD+VAiKzq5z/Sr56OHljE
kTxEUREXB3X7dRNXD0psZGFVPnTpQ584//z94MpFtRLoboSldJ9WtM56G2cRvn99G/xCec3ebhug
26DICPDZGvwT8egAS1D7aCmTOVbaIszNEWpvnfen6a1VBLLOXF+0BsR79t/oi2H06jqHWZTDAQ5C
+ot490ujRRUn+appKDN9yMF8x0HFOH2L3/I7+TG754IO4tD99/p82+qOUVB0INEL+CCQ1jRNR1P2
OE2VtB1BzVg6W+QMXsYiH7na0SiV4CIBEhSQGiwbtR/KrK8Aex634xzwT+vviLGd6cQEIh8gWpCY
AD8h6dQ8cRacvYbmbgSqspq2oxxoH+37khJWJ0g3o1utPrDUSK4HgwQ8ZovkIpCppGGlW9zqaqZC
mSiq72fuL+gWmZyZZKHPQm6MB2VK/DbpboIB2osNI7C0eZyCYYSziAoxst5QP7oHYkB9ur36LEvU
JSnnYyqsEyxlXPAHVfhYspTVaTjvtpmrkIIMCDS/MvpLcMPQJZSZrwbUEo3tCDYyv2Mc1usdfPnj
1BhKWezjTcePD1yQ189NcreBZGJybg/h6iImQ0BoSjqLBFIZuDycYswlS5NG27Hq/Ah0s9wRXAMZ
4vrZvW1obziIV1DWFEBHhC6mS0OVkQxtmzT8Ma0cZQI13TGrnCp/v22FSoGfthgue7wckLBAiYc6
krGRSwC6d/wx9gvhHgVTdXUnJ+LsymP21e6NyECzMjI62NCAAV6OCGKwBYoZPH+EAvEKeUfeikbA
SxhXM50QIEMC4SSaRQj5mCzTsTe/9r2xqNF0rL+mQ2E/b97qfkIr8/P2zF2PBrxZ5B2MHk3C/E1d
nkmDBJuklvPxp3x4lB5v//j1LkPGCnE3GnrwroOjuZyqqskqpa6X+TgvDvg60LG0KN6qOBMrCL8+
+MQQWjfIox6NplQJJCr0qMRDeD6mwEFY9S9cNAeUp2+P5nqTwQg4JEBfeboBqEimksutqRMYKQ6Q
JVYt/aEH0h5yuD0jstxZ+0tLxGmf3QBjX6ilpm/zUfoovfFP9Fla0l/ZT3WzZ7GrUtl+bLNLU2R/
nJkqxG3AgwCmssfuUeJNzhnd0lZdSNBWpmbfnsGdzXYxg9Rm2+DXGm2BsdUqn+XMnh9mFlkMDYu+
GhAVdmSQPYu0jszdQ/I4DebwPf0Y7STg3fEAAqnxx+0h7dzWlxNIds3ZBKKXtuvrCvYGt0tdsC16
kseH4I85ANUfbYw9SLcD0sOjeSLTaRyMlBfmI1rX2tQqfSSXUGHbjiLkiwM4O8DcPN3lTVubnOQn
a2eSPX55l2O05IUIzMIJ2XU5WiMry5TjcAbi4ybZ9Z+htpcaptxpdg30SK8tTnnirJCX8G9P9HWg
cmmZWleNE1HLy2FZzh098xLF07eVNbu7GxT3FHC9wHiDG+dyeE05xtkwifCG1UH28LQ7glJItbIH
kNmro1lDhZZHu+WT3Fm3R3fKc9ATC0jxfxFRIBFC3WCZmCZDB1H4YxYqqq8nllsck3tUp33uTnpS
X8z5IHm3be45TWSpEJwDDUngeZeD1ZA1bEejWI7RGxit/ME07pcgYblmmtDztGOBbSFtS8C5ALl2
aUZs5rLaRJgpQtWp/djpIaN5394pgWF1/hQsgfaYfm+u6sUP0uH2EPfW89w2tZ5aWenKtlXLUfUm
0GNDzi1Q326buH5cwYMiMQPAOwQTkMGnbJQFYHpyDxudLZibrx9Sb/BzT7MaT36GKqirM0IDcmte
bZUzg9Q9VPK5vAwNDM4WuCwYR0DcnbKzX6d2xdJFa7RM+HXuxW2fm9feib9qcztMpn7Y/DRo7TxQ
D+1h8Qpf/Mjutc/ofj32j6yLac/TIOVF2GFQqkFC/XLb6OrWNxIZpeGmb8OLHOhO7k9+Gnb3/WH8
15rQf+3SM3OUe5EyNa/rqlmO/d/eN14G7FXJTR3h2Pjz4/yR3BdfL+ULi6CNRiXSZk+3y9ntsW6E
PVOrl+PUgmXK1r3moLamWdm6rdpC0L/IJnoM8keIWlnS0xQIgf7/4FdPrXZAhCF9QnOUJBtinbof
lmO7efpkIWZeeYdxRMgRuNqxpJ3vv21Qk1unzZStOmyUT2D4qT4VqHNVd9X0DCHjPypvQhs3ZQk5
0sjs/57a/xilLmZVi1WhGHoYVU3o8nxv4fqle53PmQC73fG/cHuovzI/kD5xa3KNWbPuytujxoP+
cgfLw7jkRt/hA9YHACuD3lJ/o8G2nxEFm8CFf40N49CQs/l/n+drJFDfTXwK7lVkPxyd89LU6QeG
89mNd7AlAVfUNOzNK32KqJ37qG+XY/4ODpcDIFaHxo/8xuq83GXsG3LGr8aDKwr4ceRArzrpIOuU
8CrA9UeQhD9IE/pNTOljvt9+GLGphlow/1ZHK/pFuOPMKmZdybse6Mw68ZRnZzOOUDdAlwuu5NLS
QG/4l3D/H+I/uWiKhaW/tL/Rr8WCntJNov+1bc+sUtu2TpEx3YQJ8xs5EGIS4Ipa6zAdu+OcmQAh
V37YlHb6ajCuyv177D+G6chy5Iw0Ae5nOfJP0R2hydMcw2qc2dbN1l6CzmQxR+/GH2cGqZsGXg/o
x2KGFqE75JZxH7m6D7LglhGhkwmjN5FCxFTAlQ3dFpqLfu5mpLcEEYpMualD/6lyuMZR20OLek1t
QRvq9qbdu51RcAB2HSlCPBWpXZM1vTAKNcyhDduqGJ5074Cf/zh1KS6JkqHjET+e+2AP/eAY7/Xd
KPT89ylHTeJiaA7i98W70nxaHhYb2KT2KfsSnuLXwfqL/2Cd8Z0HKMRQNQgFgM4QyBYqfGoVuQF6
VxKPY+Wtvdt6yXv/aWxmCgLY3+o3c332HogXBsmxPzvWw8ALoxjBIJ6KZlw6wjeXm8WX+gI1bukr
fowlm1Dgs8a5403AIw9YqgKyO5TwqDBYbnJN6CZNPM7R4wRI0UN+p4aT7EI8RLhXPON9fOxYXOA7
Wx9QOtRt0bIHujmROmFSVyf60HHCUeiD9R1iBgTt8EMN1SFIe+/2vt9JWpDiPTBUBkqIwM5Te3Pr
VMXY8P+PI5QTXqbVFXhrkg7z5KNtoWzsLvv3CxZ7BqllorkGSm4aRz5xgjoOja4cl9iOn0F9gE6n
BuQ0sTmsZlta3c+/YJK5Pczr430iJgE/B0jdCInq5e5R0nQd53LVj7wM3rT3lcWWeu0UZaAHsE+Q
Z8JjiR7TMs6dzA28fly4zYx+T0/jg7R5QwOcICMZc705YOmUksd7HiQL1IasylwpwWCELoP6M6rA
I2SNsV2sjlVByUD558gE9RjkF+EYgXBC0/rltKHGsHWD2COcTp8bNUATnJKxIhMST106eqQkcLhO
jNkE2nlpQ5x5APyRecB90oUb+BslPylML3/lE5Mlz7qzTGimRrXxVBiUaW1toRnVNulgqxNstGwv
Lgpq8u8WT0CV8SDbWaZzS3RFK17mOe8nWFJMHRhrb9Sc+2Gzxt9zwcDfXF0uoBEg5VP0twNqgILt
5fytYyVMLXoZwpQ/JKkTo2lf//jH00OZIKfrzPdyrcFX+bwmoRpUbvd8+8evvx91ZhKS4tkI8Bot
YZQkQ42Ha5qGRhI2imaqvddujENDbu+LPabLKKMCHn3Km1whbgQIZ8/cWNRhCUwygHkfc99BJIxx
WvasgJUDGrWIWhBokz1xNk1CHvVC3tV12JsQRip4M0l8bTrcni7ijy+HcgLBSRJ6Y5CaoR/YahSR
/t6sDI3Fjfm71YJeAwSpeRbQmraDQhOIw8jLjzwaIDd3OZhZUsZ5BQV0SGR9fETuC/g2O3NmvqXp
8w+AGlqhgcTB8hD5C8rHbGrbcCIXlaGq2TJUbizuYXSQmQS1c/KoB9NBeq6BVJ7MvnCb+n7LzZYF
2Li6BOlvoM5QI/Vd2sVcGQ72x+wkVu6Y48dwzxrraS+fLx5th7qG0m7guHIwyrB1Rkdwp3A4yI7w
arh1UOKv/CkNtuN0HHzNeUSR3+U81QeTf4D+xoe/fvkCcnNT9ycPGjpO6aYuK9NPK+yh2HOiKQI+
DfAbBeJX1KqrQ2u0lQ7Z0Gfwah8eYjAlvKu19aczBasydRNK3Y6I9NWPz9jqrNwWTcVqwFwHQT78
e24bduREzu0tT3ttIkgJBjbUIQHKRL8jPWut3lcRP9fh/KQNQWs1kIxLrOgjTxhO+3rPXxqi9rwu
tlWmrTAE8Ut5tLnGm1RXeeVZaWP6cjgN6DS/oJshSgaXs5yNHSdH+lKHq2bFSBZPLkiqoW2DPjZn
+VfmCawpRqWC7gUhLB5TNB1lGRsTF80GnN99egT/OVoz3vLH8QV6uhvrJbI3g4QkCc1cPOJXnTpI
/CY3kcSBd38OHqDBYJJ/QLRhftSmK0JtIWi+0g/WU/Eq+UlGiL2BzkQoIcsIKi/nU8gNVe20tA2J
sdgfDrEf+91hxhGLexMSA4fmoAfxcTjkPug9wHhzFxchby/OHCYsyN+pO/7ykKM7Em0i6GjDOUIK
/fJrjFgbZE5t2vCokRl4H8LJViBQXvsK/vvnN9LNZmLHINX9r79y689kbdZqCw7k4S3FAiTUWpwV
5wkS44wVou8oTBW67FQBawT8AEBFlx+XabPYTNPWAy1oih4qUCWYxxjH6Oq8Qt0KBQOQlgNqAQgc
tb0juR8XkN8nYYKuDMVBv4pmuJErFz9jFlHw1X6jTJFPObtya3EsR+QQEsBEzRitrx/x72gK9H+k
+COKXVA2gUsEjBoJNBpjOfVDpymckIS1Zte9i2f8ncY9coz4gbiXi40DK8BwIq7XUW/FzF0ORsfa
iEW/pWFqRjZLKfL6jqN+nVp5RPlJpU7k1ztz+wFFOf+X7haOavq3vTXdJHCaLPSTAgtFrnQcycth
bKLcKk0M6G7yyOHIyeATeSmOq43YToD8qDmxGpNPzxB64nDQQIlGmF2BWry0mHdV37U9n4bik4oe
yiMPpui32AFoycmP5U/lSXYLEx14X1qQxeahzVxW+92VR8fkQsOdiAwTdr0rsFSUC2qUGWkIaQMO
Lih2tlB/BHVWYd2e3av8ONmK0GJHzQN3B0nnXo6V042iX5D0C1dneZHfqycdRbjxOX6an9WD7Gr+
5hV2Hk5PHcjpv5mkVFelD9o+tbopmKIMToJ9UKbgOWgrv5bHxQYNxBMSFelPwduOhsM5aDiaontU
lo/VofBZ1bu9Y4+9Bb4U0hICf3Y5CUY6o2qdZ1m4BqmfvYwiJp1ZVSYjoXcVJNnAmkpe9Pjj0kjd
xF3Ud9AIXolWY/5UZ3b1kn1sgzl782MXu+kDaNk/6xfuk/ucWfH3Vcb+NNEqjzQQCMav6b80cUST
iAKgsvq0HFKokbxDwan9iB4js60+ft/eVrv7l2TrMZuIFWjWb60XUbQzJkCKvzR/fMut+gFo8v7I
CjB3vRAR3/ofQ9RVrYojV4PDI0Ok/XeRrdfIHsPtfrqfWS776qIj5wTQMmDuwfYFUdPL1au4bY4a
AmB2l2/JA6jw+/aM0c/W0/L85/d1andMwgJkc4kZk9w8DFRGyLt/zM5+nroL6irNUK7B50/u6kRf
gysjAj/079yHgXJjHCBFggfm+iv61H7KgomHoFsopth6t0d5VV44DRPVTAJkR+RAD5PLEuxCsl6b
HQefmr9aynH4kVogFnlKX1qHxfuwv+3PDFIbROG6yZD0NQvtTTQhy1k+yd7W2G2o5ZbSPHZMmWFy
710d8zOD1L2I5rmMl2OMEAwHzvpkuHHQh783Cy9epz9EDP+9e9DOrFFPjFpSJ5y+k7UmFC0ZWIDp
r2L9vb1su5v/zAp1IUojtFj1bsnC0tcfoeFxZL1kr+pd9L6gPDCIxqsqkWBh/EJZwxzvUC91Giez
JdQTB2+0F299zlldCadkwK3Fok71VlZQTUuwO2QPEgj5T0jn2r3dmzlC5zwwHDQAt6+rndg/OI/3
pU8QMnu1zx8RCPggBDIja3VZScXdjwINLRol0NBFQFaXrgaBSSPnKToNNHficDkANw/Vqel34RXh
8hIfq9BA/NEDNtOHjTf8rT96r3yVnMEZD6Pd3Me/Go8VkOxGYecfRTbiWWQsRWIaFws+invoXJDF
2L01QEc4+SLvddm9vd+uqjNkO5xZo5l/VzFtgH6MiLuSrdRK8fD7VZklUgaFt5qcfdscTYN9CjHP
zVHecRNXrEWJwY1OZc/+8vFbcBNshORh/pIeeGf43n50ThkonuBHDw2cY3YHhmnRnP3YG950gs/y
SrzIGN+1F8GffxflvNICwikRj++y+TvugTvIlnSQ0MQEJSaAcV5TP0dBR/KrL84RAhUcTKb2lDjA
HP0Br2ePIOo1/iVZ/CMfAoR4zypS7Drz88+jXF2/lQpX51glCQ/R95b8rVmfG8Ly4E/OWCPWBqSb
afW4KVo5gzE+ACOXKXnuh2DKZuZ8MSO1PXd3Pi7KGY0cn8m5TnYfXEHywJkT8mSJu7qxvSBHJZmZ
9/739lLvOsBzm9Shh3J7ZvQrbBovOZ73qyP5o1N6kLi2OGtygMf5qIKGNakkqqD937lV6lSPEC5N
5g0bjPfS580frfRJtku3tYeft8e3d0+dGaKh+aBwj1R+xPBmRwnR02IaXubMZvJ028xOFEUo80kZ
EGAxxJ6XXkoATkMT6jkN5dke1K88+o5Yh3LnrYBeD0I2g8cC2APImT1zhELS9RxXyGkoDBaf3IEE
CvUFF1zLt0ey81pAcRGQeQ1vUBn4iEszat2LczuoeF4LB4C+eKsFK8mGwjtTwZZliZozTlZXqYcg
bwjZRSF+62ITYjaZsw7HihH97U7d2Zgod6ZDzKAeBf1kKa+cPg30yoryt/kfFXOIP0eLIeHkBYse
UnjUtQ5irTlVhRwoQeMuz/904r82f50MoNUXRFcSEgT0W67r23WY1DYNc2mxMGNsCzuuH4UfFOvR
xYY2cgqHc3sv7cw7RB6AqkAaFZm6E5r8bMtKsTGUhYS9xHF2ujnKsZ1eS8lOWD56x2+e26FffTz6
FZR51NIQXLMzBLIiO4qCllV7Z1mh9muvaU25JthFpclHjx+59h5JjIt338SpzRMLfFUUaxMtyacC
RwLttgs0QEIjd1pWj8KOryLrAcACYa/CKadOONoK16JL4RIbq28e+8+Z1fG5bwEYdpQEkM6mey8T
vc23BmTMEICf7SaZbC5mpBj33t8YBNq6wCwnSujmpgYxFlpW80hqqEFpOAVEURUrku/HEfQd3EFi
4Wd2T8WZObJwZzu53jLdSDQkapJHc2R0pe8u+tlvU04DPbODGKG7IKyR/ZIfumD7vH0MWQaoy7Yq
JAm03ZirqAjQfasvXtrf8eLb/5cVupVzrEdeKCUMI3ob7/XH9HVhAAR27ovzJac80//SuKkuWmTL
ECwLqQkxbj32k+95cIzs/fZQdv3Wf1bEoO8LLZHErYQloXAB+hx1B64WFLE8K+2/e1DQ1w08D4qC
6La93FY9F1d1BY7iUOa9QkdwCRmFlpWD2Z03vOoQnIA//QqGZbRRVNY1EnB96WSpgypdDSGv0loT
p2FlIXbPyZktakDpPM0ZN8IW4FAAtCWMY783XyK6HgHJwwMV7XaX85UpPSlr1OiF335n8evCKi7s
TRWy0QJaBiFPjQW5/P1E0MtG40kY9zbm4N419d/8Z5Q95Kys3k5YCmqr/xii7pJlkhQwtKy4x/92
nzCVL+bzxjlqZLMS7XtThniOVGlB2XwFcNTTnkylkIYP3ct4mBkguOtfJxTsWBIFfRLASVPrvQFt
2jcZsoflu1qgmm1Konf7LJJfuHwpkG56QIJO1PdXMQRXirO6bX0WZsaboNzl6EdymOCNvWEQkggE
PchRX6kb1bGkRz3JnVXIBhZeBR0P1ta9ap1DGIRmVFU/lXYBRKQerWrRzG3XD1mYv/8BFj/obCX8
jj4Tt3k3gtblAvWxfNFeY/v2/O0kIi/tkiN7dnW17SqsCmhPwvg9Ru+zbMmyCdo9/tCIAWQEkNuq
WKw6O49K2CT1DKDuCGETme8zm2o3TFspYKy1ydXmw6R6iS0/tm8Lb06qOTy3OrRIwFVuzj/W79vj
3dsvsAoeM7SUoSObGi5UubYkG0W8Zx8wyupBqhwWUu3ayaFBCaExiuPgk8GKXo6uRR9uzg1pHmo/
BGSz/73sjKopCJyIcjAp21C+QVFr0Fak+Pnxr4R6zWKuswklH+Qhb8/U3qY/t0Pdcnyv5emqJ3ko
Op+8ycgP7+RowLEDtWncO4SPipbr62K1UVNpIbQiJnCJSJlYxg/hVfuR/+F/lb8FzUa/f/+vyvR4
gcEs1h+2sUTgpbpcG33K5JaTpTxcUa4Nte9YcMVf0xdvjlCi6M3bM3gdJ8AY9BRB+gsVu6u+737t
larpRmwE8xv5bysoGM5vfxbPLFBrtI7diGY4WCjf0cFePg3+ZjW+5PxOoOvA2ToyQ7eHdH0DXg6J
2ttFPCrrQoY0Iweu29UBJGWg3WRM3ElFkfbq5zNHOQgw15ZR1sPMQtoWFWBbQJrgpWb8E+7BdPsw
mO3U/hE70BZA2rU9xA+T8/ZnY2Ky9g4BJIfQ+or4CHU2arxrV1YGbuIiFPqnpQlk/WD0jBTUjgmQ
sYHSCqBgyH1eNbr2W1G09QygjqP8QFstSwh2ZxeC2wB9tCAUBIX+qavizNnCu49NWi8FgLMe9L0n
v53ucLZEFjPM7jjQu4B4gbTS0gDnJDY4vhjVIpwFT+nv5szRWHQQLBOU64v1Ql+6DCaWzumrACY4
VqZuJ58rIrRDuywBUAPZRdnYcnXgihEBUeQpx8jNXHD4Aw64+r/fWPegtHMZXdii7vw0HiuuJbZA
+2380gGFPMb3U8i/ba6CBGtx/Bb8wQZHkZO6oz2+ZFbht3b9NnqVLR1XV/Y7ZyJlCJTwXla3YZ7D
6zzs5WRQ279SuwZyt/jAd8HmnQWNtlA9RTJdNTsrsn/UjzySce+GySKdOqlVUg7gYmbIpj7btEuq
1zKEAJDNtEezvR8DwdUPqiXhmqitxMoOgp/fN+5ma0fVbi3h/mcfdIcEOWlPslHRt3lbdmsXSPQX
vjZFt3gSgD1LfHRV4mMlIDhT9D6zcrBkOuivRiILKsQaQlKc58uvboxobUU5QVwD1Ki/suDdeydZ
FEAjhssE3J10UmPtu4wTJbyemscF6xBb+eznkjk0X7ed/N62BIkfocRBhxiCtMthSNzSrjmUN8Im
DxPlAAgY0Mg6C/mxN1mEqAGYdSTEEdBcWsnXMo/iVkM1IzS+IdZ7ewx7vw66ZJJlBXQGbvXy15Ui
F8S65ZHFQoD0Mvu3f31vJdBEB9QFIRED5cTlr09lOa1i3uJmX928+9LksIptpOxsZkPYnss7t0Sd
wHkCUJgTsRBibx6SxASo6/ZQ9hZbxsMGrzxUD/D+vxyKWnD8yI91Hja9E+VOHQda5W0TIzmzZwUd
vwbaocBLBo3WSyv5VkeoKyt52CWOvNwZkWXIT7no3B7L3mSdWblKfwtNA6AerMxTKLQe1EIF9fG2
ib19hWQ10orIjoogdLocSAcFnAWq6siWOJrDqvDtRFeoLyPYQD8c0G80G2GSquqsZjgSeuXxAJ9w
piQ4Ru9mqwUtx9sD2VsRFAjQnYa+BLxpqYFkYCzvdAHr3nbmONsR+OiUYBAOt63sTRcE2UGbi7cQ
j5N4OV3J0ldIjOOgbKlpWOPr7V/fi3/hD+E9gB0D/In2iNvARZuykc27uYjoP/S71ZxiS9z8LoXy
77Pi82Vm8aOnvDEsE+9Eu3pNhSfGNYVX3hXuip9BSB1PGJhhCtM9JFbaoKsclQtG1Rs+fIMx1L2t
jdyAgZob4JAY6uVEgvu0HvByycMB5PaJhzwHi053b0PgHYYtcZKtoEuheZOSoquWh7oQtF9FdBQK
h/V82LVBWAnBTIbkv0L5zXqEvNSQl4h1fyJfM94DGZDLLDHqvamCmo4KSCEOO66Ay6mSITuZlQae
luhHQzK77e609P328u8cVDB6gpOQZMxQXaBul7nmpWKMOax+/YkMBmgjFOTOeaso7L+3Le0MBsQU
sICcBcJ3lczoWSAU83Vb5tVQhGgJAW8COGmTifEA2VkUklGAAQ3v8SsA6IK+WG5Z8SYeRqv63QzH
2PBjVkl/bxwCkNI6IKbIXdAwCSVD/Tsu6iIstWPzDYJuVvfMjqfBWfyPAfIBZxOlzs0qQzW6CCUA
diVzZkm57s2SAK4XdL4Bl3zFSaiqkZDIRnV6e2xjoNRBVQSov/37cgNdTUSTJVTY6b3LaXLWxRu4
UGEimp84mJifbpvYH8j/MUFjmHLN4GJe70C3WpELv5ytrXUNlgDNnhXEqpgq0JmTnuvL5WimQa+V
QipC2UFNKUeqXLJSjTGUvU1F6LPRTYfpAvvdpZFCqLshRjNBuGHzTu89jxwOI4O9U0lELtYABzia
QxGh0K0+SaylolwVBYnwojhYAf17Ut5U0VyBAVvtbmYEruSbqYsFvJ0k2YwXKPpLqBuzXeUqGXWM
afpQ/xYvFUJvHzx+fffj/+FKIVyByL6BxxGNH5SlZe6ayYj/N2nXteS6kSy/CBHw5hWODjTjzQti
5swMvPf4+ps9e++KbOKyQ9JKu6HViWChXXV1VWZWnqFg5lfWZ63btzfa0uqc/z51Isu85/Q6SzOP
13Zd4SGsDHpGNLZkQgUJA34enEqFTrW2kaKgFRqGwHUrrdhC6rIf/3ZNCct+ZoJs9HO/UklxMPJZ
RjJASDik0V4bGaEYaxTUbaKmoW/UOkxgFIi/MQq5+CejwHsIwBNcWTydnCnTSI0VrQL7lH/HKABu
+Wej0DW0RULFBwxk6iGR+siiTZmSEb/SiokJ36WxcmVL964mAzmMWwrOhS6SRPlsaA0n/drgRFOu
zPBBf+zD/cASK1qqi+ANjBwQKRRAHolyYIOopDI2HEz9QGVv9hoRgronqBxPvpm+qyyZcLLG1LHH
A0wkgAiELUDZXm4zqPpVRShIv3yTmttVG7RU+S5jhnP5LW/QZsCKg6AeSOgoMFJbTYjTUgwygDsq
R171HrcGPw6tNDflqbCGVR5Diwr0JZJ7MjPw9hLn7emltqTtU+8o6+CElDzApRttlVsJUkDJJrGf
USCy4lW66b9vu4+lKhF4Vf/9Vhq24w9JkMsdsininfaqRWY3m807JByTJ/3Yf/iv7cd4qCApeQf3
yDC9tBpYeTSh1KDhAWWUy9VQyygQOAF1y2K2Bug7mbgkm31gRmiz+tj+GKMtvMfmFJjTY/OoW7et
L9wAuMzwYIKAB1SvaXgMivyK3olB4hmirbfu/NGmZtBb0R8d9hjX28KBInwypDlJ+xSBznY2yTBn
QQtUxqg44ngXVo70UYRep5sdq/ayNKfnpij/EKtiUsaQwgcBoXgWvPShRKDJWriFZ9nFeKhTKxfh
nIANA4y6aL93g1lmqLvEMxrVAtDHhHUubVFQRlAcwBMUbye6J9EQROWkKIg+SvU+MiOrsJPHZMOb
/rHwSqt3lS0HVXQWDGFhJi+sUod4HseYy3hYnZAK1cxvbcVCzC3cSFDd40lPARANr/sQcWoyBDGe
BKVkNm99ZbWxc3uTL1pAo1eCiUU5jsaRdlWJfqolXpsQX+4LIsJT/v1nDeKovyxQZ1iXyqABQRnv
2cn6NFrX32WsLc0aBLWl/bmruiDEIHzxDY1E6/5j/kcrcTYKakP385SHWQ0Tcwnao2I4xvr2Qixt
JmBFRcL4JWKkVEVULafQmCK8lgMgRrvS9Kt94m8G/e7rth0STVI3j0zysCiMQ3wM7W4vXaruK0ah
jSIygIKtQUpNer79+wv0FOjDEGwqnk6g9unUDVr6c1GUoo713kO/xePX+l6yW1fZ9WvRVu4S0J7U
h2jfHudPpLVtoBzARedWgYuWNcCWayu0kCtXtz9qKUF1/lH0RYJiQes3MjYhd8zWHGoW2dZ3hRd/
zXuiF6+6TfRw2+KCQ5fB4Qa8GG96kOCpLZkR+DEXYhbG/kGsrKhwcL6SdbAp2/vblpY2Dt4NIFQT
LpBMJyuRG23bUQV6N9zoGwXlFKu+YzYQW9o150bICTyLvuewR2ymKpHnsvjbv/Ji9IY8/2kqsO9K
ABxK8tOTk9qZmeykVQx2yrtstx7/3dzlp3knvEpuDHpLZqHkAm6HMD61QIcLDGe4QPQR0Yrrr7mk
DofB13C2Br7FgGLCLvwKLeVVQe1xxGWZOv5W8gQ3y9BpA0IO7W5coRN3cpJ32dvoFEf/T3ZsD4mL
fpdPBkIFxjPuN6i+NVFky52tQR/OvB8GWGjsXgd5TuwqJ0Dizpmg8B2Y+rZ8M1oT8ETDmjbRZuQO
wxcqlqAhrLXNv9tz1BnXQIiKZrLnMlys6XNkx5vw71cqzpbiSheV48s2BJAt8iC0t4fS/J4xnbd3
9JUKaqSgO4PCYal5x2GJgt4+kkgeXK5ULvtDoZCVUmcLuqMzJDZY76Jfobz/fzdcdfoUILsa9Dps
2OjJIlo/0Px8i+3kIDqPwW54iirzG5rAopucxN0EadJV8to/pWtWc7ml99nFOlG7chb4oK468F1k
vF9IQVd4blfJvjtyg4m+hgxHvnTT/3VAIfpyObMDmilKdQoKQQ6i9UvHaljN+Hk6GpLUsKkDMpj2
azpw1viQrFJEXpMpWuXDkJrRui4PQ7GfWM/OxQj2bGC/03x2uMWwLiahwsAKs7QN/I8HMnKwFt8a
qGgPK+OQq+bgMRvGkfm6sYt+iZZnZitthE5/DrO1jUzBa79ONoElWCwcwaIZtPgg4B1U62jAbqp1
RinN4GTU8KvQl8pMyQHABo3edz7jJbUEHCGaPP+1RUVqmjwNPu/jYPj71J6hUMG7kqd78IsRVL5Y
OaPFo35mjbiZswnUJ2lUwQSDmwLuC4/vjQYqhebedres6aPOWJGqMd+QIWU/6E2/KiE4zj3JPBj6
t+0sBS2AGUDnDe9dHVydy8GEPV5XCKOwTJDPGXGj1KXpBOJpHBiGFmcN5WdIzwggt9BViCJChVUf
AXZ1NRRXx5UoOrFsBqy89G+ant7eSN8jQYQUER431OpEXVj0E+m+J96N3rRWt+Fq2Afvw702mN1d
dod+5Wb0CfrXDAX3/G5yC8Si3UPVmWg8ZqMLjXl7gq+kc4F7hBjkXx9ExVHtEOtJQD5osjTXcBKQ
cYtVvYvd5El2k6P0Ft/NzCwKWbZbs0BFWGE6SQPIBYQaG67i06dv1w63mi3B+5OdWB56aWnPR0j+
/OxAaHWbaTX3O+W5+w0FN5Mlb7wgVnE5idRxmBsZAqsDTJR2cTCAxTgYjeXJdrITT/V9BZXxDsIR
iSts/bdgU2+7Df/CWMcFQNbFOpITezbKNAP0QCUEinSj2PIq2bYmpOtwu7I859KNdDad9L3QZNEs
Dn6KDJgDVLZksRqf/vY9vLE5ft3p2Uj6YK51NcdIpGMFSvGIp5pvlW/yFu03ioO8gbTQdlxJD4o1
uJMdrdLclJ38M3bnw2SPh9ADNhzC3xDj+wzXucVUOl/IJJ3P9O/L7uz7xiZQ/0OLEa3B4s3Y0sAO
1u1sI5q6c3tVl9zf+VxTh3PO+yrLSkxF5yib+oT7H9rmE8P1sVzAbyRwNqBAbqWeJ11H9+PXKdmM
ZmP2To+l/UaBfGMcM0ZQwxoVdSB7oZ2qKIS91lYdA/hFMi4WWZG4kFu7iDqSMl/qkdHDyCyY3GHe
JrBxe3EWlKguTj2t0K70kYBhgISFCjyeO+URz55iKzqqrTyXRx7dPqx+nx/G5wLurfv60Fh+dOnF
AKKChtoA6uaQN7w885DSrMZmzAGVF1HgRCvlwmYMccGC8tuqGb1vAWqjoXjoES20iQJQEyHpoPHm
m7/y0fRijdbND+VjgNT7Sr8TQoczTL6yILquhA7Pn3I/s9a5Gbyx1P4XnA9pySgQSSqQe+jrU8oN
0Ce6ELB2E/KcwPMw3Oi1kiK0a88NUCcukLhBGAtwKFTARbMPaFKuhNdsrbnhn5Y3V48FcsbO5Cmr
8F6xJMmsnOQQbxKkB44pozK3FDdefAt1Tsa553JgCxJvTzgJr/u5tqfZySN7OLVNYjYh+fv2gi+l
pWATkuekuEVE0S+3VFFzkpqEhENihe4IdRa0OBAQSroRhMYMaDw0vhlNEcPs0rKilAr6HFSKeYgM
XlrlABvvo4SAGyIk5t18fJdbRkGY/ATlD1ByhiyxBglk8QpMr+iDXGkF4DJtcVeZo28LMYTsC4/Q
fxmK3mRdKFPoC4761C9xEjKQl6MZiiavQqHMvLqykWZLoNb6wrdboKYYi7XgSImUGLwQOkQAf0Il
sqNU9vvaR3m4idd5ZIo/5clHkiq0dDSquQ+weC/zavxRI2jUrtPYHhlzuuBjodWIUgAaPirAWVCH
JVHRJ7H3p8x7LwrLyMwgNlOW3PvCZF7YoHycmqPiVo2wARIqqpAZcCm5hV7GPIucxTJEXRh800+Z
X8AQau0gdBDiLjpHFUiUMs41yxC12X1RrbhBhqFhWs08OiSW78NkqzPjTC0sDmlgCoACQDBo9UWN
p+RqdawEI/OCKjaBdS6abVfvmXnYJTPABwvA7UFdxKDDwTIQyjyGdp5XCftiuJM0G/ucKfmx5AsB
DhSJignRlaXholobKqGuo7IFDyHGtvrBQY0b7ZF4UwdDAkJwnJmnqwoSm7fP2MIRu7BLbb+pnf2A
9/nEa0KUwZG/UkEhaDYsbM/CPXthhuyZsxAMkoRpHAYCil5bl4VTWf5tKCiCmYzGE3T5ozDGBhjr
KfHACBQ9FlboFxhAeTt8+n9/nqbvF43aC36K8k26mZ7kVfadbQ0rfYDa8rF2tgVnTY6xaS0WKHUJ
fnVhV7ycssxo0jrNYLcxwXSwR5MoD8lm6rCI0As3B3YcEL1AriANQWuzcDnfCkEC7Li/b3KbI+2g
k8YGHVU/sEwtLtVfpuiSWyCGHM4AsLxgSiXtihus27t5KakH6AKEDHFrQAubdgpom9v4uY/yrSZZ
hndf7pIt52ifxaox/0gVCLb8WnYj+7bVhdv9wijl8PQcrQd6DUZriD7ft4wxLTgg0tsWmFskglQU
Ei/3ga+FghDGQNxqIEBFo/lZ4ZTKmXt7DNdW0JxBlAi0CHEnZvDSiixGaqfniFB6wYCSN7qWSrHN
qjBcLz+SxQT/rEBpEn0HqPtcr8US/fxqEOWiLz3b+xNjIa6dGX4fzTKgzwPA/RUoYZaHIkNbMiBh
ezMKNnCWwn1jt1Y1fN+eresr7tIQ5c76mEPfIAXMxXr87mVL9dA8u+nMFA+Gf2eIWvw4m8ZubjGi
GHz4cAK3NbJnlqtZWnsgSUFS0SBpCojy5drrBXqOGxmAl43DQdJPsFjvuMXpOjNA9sWZ9++RTkhG
glYtN4KNJDsEBHlGEvoXvHvpprEkZzaoWI3jtXQsJNgotqr5JEMsEkSx7clwyjV6G6SWb3Zm49TW
Vw5PYFm6hQJn5aB7M8f4kt+jcutLqM2RlEUdNwW+pPbEyWx21S75CP9IP80ItmLtlG5vKeiJdM89
6OA0sioqCxXVy4mgtkyX6GEmoLErcioaNJOhbWxmW4g/ZaVFZN44kBgLN/MQXMTPpVObEbYUuMbH
yBVW+cf8LH5mn4IjINvD8pOLx1PDNjNIj6Yr7kCXJVLccUBGQ8PRVhC0e8Ja3WjR+vaZWbg5SZ8c
CETiKgEmikYUkseW34QaAOt/une874pVWYHCKdzPz0xc5tLZObNF0+qLNpajRNR/ub95RcDxirDh
FUZpdqHmhyFhPKBJg3mDZkqXJ6gAqnzuhSRDApafzNQLH0WoBvSfAboeD3bPor9e32jEHCg3uEQx
ifTDR9QruQgI9DdL13j6TAR+c3uRliwg5EDXCpRy0F6Z8jllngLrLQmZNyXbQjZrfhP9gxvt3ALl
dNoub1ErEjMvbPZF4vS1lfmbnKW3teDa8ADGHpMgeA1mDNkfZ64tSJVRkTi8QoD97Wpr6vc66sKV
l7O6TixsNJC9gPaGDfIaofybKE4ZF/scXlXCCuSFuNj2uv0P2IrShRVqOFqpJEIzw0ombJXcREpI
RJtB1vZamDT02gPEE8tPyISUhwxGuQ6NEkmYIt3yo8lJHwTepZ06xu25MGfA8AFjB/oCjPHUqQnk
OdLlsk6819ZYDdWhVF8nVrp8IaYBhhQuAPguQvGk3G3Ol0orqgj+plW5ZoR+S/MEtiVOhwrZlqtW
AIrQN3Pr4wnQNlu82iF3a+xqffdz+yguzZKC5AYwU8iCItdyuYWlsc78qk8gk3APntUkm2K9ZRVV
lkaiyGBZAVSMrBEtrcclZS1OPmwIr5r+Wd1r3VMVeCCo3x7KghkD0gWErAJFNKD+L4eSp0bfjJ2P
hHFuo0WEBCkvOzP+dpSJVoOEqYSlgViCSj3MuFScZ7HGrhJXEdo/B1DFFqz0+/ZIrh9lMEJkCNFj
hWSfqG2V+enIx0EIFhGwJjNJPnEfMecQdbJHmZUEYBij2cNZrRc6AMSp50N8YTZnpBsG008t5Ltq
oOMDxipd+36IcoD7jjcNmqAAtHi5SnKQqeh/WeWezTXrTyHZ3J66xZ9Hzg6VAyTQoctx+fO9MQDN
iabhhHENYSywb/4BqQQjIGQMuBbEGfRrSU0B4G0CIfemwjFkYqLPP26P4tqvoGseXmQGePxEmZ/y
953AlXPQqbknmG+sbMz1ib/8bfLnZ5dWpGazHJZa7uG8c/Ie2cYm20NZ5PYIFtZBBBgTcqlo+kfg
AJdWZq5J1I6Pc29sV/0DJ2zvbv/+wiiAbkHCB+J9cF90Wa8Ru7lQCSXGFX/k1zfGry99PUgYkC0G
CQq98qg7KlOhX1S1CeaoV8zmO+Y7NDBl7NTFESDvgjgLpLcrJrrRdlIGil3ulYHdDqtIPsz1k/7n
9jQtD+Q/RgjrnToOMZi8E/iCOanitYYbDQ9tzDBxaxzEBHWD8GoMxkqGcSAIQmo5l/clOACsE8Ea
COU2lJiTtGEgVsQ7eClD2M6zc3uuru8PZFnIWkAg7be9yOWWTYMYfTANzNXIewKUpMAGgtTTu+w/
3razNGGkdxYqUZAYxDVyaUcailkrqzr3Zn1dxsd0181ukjCMLMwXwOYIr7GxoNvwqzRzdsprVZ0r
bUBeNOpbU9z4oIHEDKbBogmEDegwjIwbhBupcUxdh/YhuG8bU/NtGbGpdXuiFgwg4MUDBCkjoKNo
DiofjKXeBQaSX+HKiI9qs8n959smFtYCJpDxQkUQtCO6mpV0Yp13Q4Sbll+pGUjmH+0Tz5JIXvDm
F0aomCFtijAfipikWPoT9/PvRkCtAp+3RphzuL5ndAwV9/O6hwqExKjqLK4E8oOo+yHCQiHkcqnV
ADX6ScRK2Dl/EPpTwWr5tDhFhG+Kcg5IzbTkaygWXJ+qyHMm/Dqx1G51e5KWf548NhBOgQZKrUAX
dqORCAGiXLiOfffw736d8k0dWkPP6YhNVAG6w8hnLM08mPFEvE9AzERrKwlhO4SZ0iB2BlouOmSP
CYvqvTQ3qE6jxAlxe7DvqQ2UJ5PslzWSGPxgISfFgtoueFU8v1CcRnkB+pAaNfW8glg2koPCC42n
2jfnbBOjNcawllh5xoWZIv31SNdDMLuvWmePMd6bopSgP+9s4T7VMtMYGNieBW+hADdAGgAg+Eey
9PIYlEEWq1leFwCjbCdxm703ENNknOeFYaBnAoCaCP5B67nySIof54UW156ECFabn/r+qeac2xuW
ZYM6zmB2i40UJzW6vEnWqgJ7QkgYHuN6V6GihDZ2v2UlSEdQEVQTa2o7SX0BkSthMlvWYrN+njxq
zq43uVKjIOzw84PTWB0jMltIuCEuM5BRhsYNetLSRbFyHLJRxT3t1b2l42mP9jpPfQW5a+jRRvle
+Ltdn8F2/c29g8pPlNtpdVah13M/8LXeSwB1SN2hdAfFmoM9pzJuVDItF9lpdEiAGCJuO7QJJY9x
atrCBoh7qEd4aeoq1fp9Slb+upGsQXYiVrnvapOhFANdG9zdCEOgHE0dFj5Xi3hsZskzFEcdrMZf
DSzfcrULUBWDnC6OO9YL243aBVMUhZ1U5aLnzqC13T4jV36L/DZp90BUwlTshcup6uYg8/OhFRF8
OCVnx+irewrT3dNtK2QSzhcEC6EqRChVBwKbqAJfWilj3ockVa7ugmetdFx0NHL6ff922wg9FBhB
NleA98PdDSAdcWtnh4XTkq4TC03fJWjWFNh7rr5ftyzlk6uRgLOO9xIS+0juEzGESyOZJI+zEisc
mnE11VOPTu9rXrC4eOWz9GWvUvwg8Cu4SOCKf1tE0vnwsgE0R0dkSOTUW7c6VGb+OdX2Njuy5Huu
SsowRSTi8QJHEI3nPrXDZOBZsmiAcEDom4K8EQIwxje8bGYnYyugM9BH8+X7tuvf5d9Ccrq9bPRh
/Y9tpADgRElnbMq2mvthI8ggdXeZzflWU3jzXSGYRrwaB7NiFa7IS/BiJ0JWAk6IaK9ov0Lvl+un
+1EgxhpI8KBvg39T7VOzskIV9BhWwHHlXrE9JHg8jA8ZQchyUPsxRpK5HuoggvMePX+rWveqDM0t
DpUoltzbbymBHhaedToWEeoCCG8uh6XGUxMVeYPmsavqXnrlnTg0zVpz76rPFMnnEwvgfb1oJAb5
yx5xWWdnLVGmJuYa2ENnl8hxMwV9n+s741tmtMe4wgyRScS1ChkgaPthj1KGKnTGLLUMEGDtKBzV
Z/1LtcF949e1FeCv2zvxCkRNjCE5TK5C/Oeatj4ofJA3MwE163fxSd0GqCveZ/f9o+BVkEQtoJc+
rTvWniRxCL14yMBAgghyk6gWUNkLLSaNDQgRB6xQdQJrZDilIIY2G8lh8SgW5/PcFhUTlXM8CikH
W4NlkEbejfmC1z9oBq3FysDR1xaZzXNT1J5sal5sW8IlbBwFXbdurxV97eLHZVyHSE+i4QRSDNQ4
JqUtEW3zqBKmluSIOVPCfMFR4FInQnOkAzyW5XKHF03aoRsEgLt6YuZflW6r3/pbidKEHRbO39Yl
xnCIyCHhCSDdDn77pbU06+ppHgQMh+iheEZn8qv8qOcfot199Yk5saD11/fYpUHK65Z8XMt9Qgw+
imBIc08AJTvS5vYiLVxh6A5B+seTxwTpBXU5rDjWi0rtUQ3XVTNz9Pw+cdHBUHuev4PEgsAKwxxZ
E+ogXZijnMVcBEKocDLRV9vNWroe3wOA1ganRcuTxOqTXRS7TWl31TZxb5u+ij2wfucDpcKoEkpp
2WgAkKDuy9CDYPMXoDL6578zQl0oINXMUaBhNsdm9R5/JG9Atvr3t20shAIIA3Fr4ZpEMgopwssl
C0Ejm/HfDJRRCW0wZ/sz247mN5gkgZU7CjoRshphXuHVsfkvTFK7ZE6CKZGHKMPl1bv8dnB4B91j
WvMEqcrNCDUixb49SDJRl/sE7x0VsGsN2i5QraAMyp2RtlxXQC9rsoTW0brDXB7UjgEhv/a1eIAg
uY5XOh64JL1HTaVeCDkaSfRe/0cW72RrI2hmsMnvi96ErjfUlhjH7epM/9rDNsSbFHUVuhihZ4Wa
VLrQY39YxTfkhM3CLjt75szb03d9T1KGqI0odXIs+gYMFaldPWeWvIm+DQdkNSeynn54O3EZ74er
40UZpKLuIIjCqudhcD//OYW2sGVd/Vc7ghhAxwpU0xBRXCGgeVUOmqESe2/+U0TQEi9E22FM2tV1
SJmgLhS+wOukUqTeC6P7uLGj+iTLZrv2/N4sU7N/Dl5GtB1Wvjj3XxqmvGKpVMGcBjCsHEUDvV9A
uQsr62VwJX6tbN/qD9BxGSavLk9qrNR6FQh9s4xMZxKiI19mG6Elv5bocGy390a+8kXGjiQn6eJA
w56EfCpKiaht4NBdnrQmBPAvDqLBE9EDcKPuWKiuaxdFGaCuy1ASuKaSw8Hzx01ZborRqcKD9DE8
Agtz4HdP0RHq/Xe3Z3FxUMjMAK2Cx7lMFx7KKBezNMeg/NESTYQ4NSveXdqS4H4APkZKA1e1uTBP
fbFH0t6bhHeeZDBcwarN0PxJgR2U3zEkhkUyTVfr9H8GSRXtcp3CPhnbWiMGrRItgiNL+2w1cwa5
fUZRnuHll9zhf0cHY9RNxqtdMuhxMeAmm34M0xx/PhgefsECAGQIEjUgo/BsoI50WsRDFEnFiMdJ
/9iAvSA4ZWU16NuTMVz7dSRlAEdmIA5FbAi6EN0XiAtx8ytRP3otOrJCXcQvVjy3HlVzBmNiU7B6
lDPtUU6jHsfBmKR29MT6IKAtnaUZVn/gs33YmBw6A7PeQAse/mJ85DCcPSgHX1CHQelGMJJ7t7Hi
Y/GkHSrbB9NbIC17za8MUO2/K49FiqBEERualjzSa3Q2Z67qJO3yAbNqV/vS/NiyNvz1w/zSwm+S
4GxcUwDlzFLGugF+6krA47afnrKdXlv0evet4uW2y7iSPfrPgH6JHEAlQHPhchrbWm4zecA0DlZ4
Glb9Bkca/aqVVYOkm2xD2mfXrGqn8A7ziH3E7ZRNZhfu1+3PWDgXmNb/+woASC6/Ykr5Ogl6fEW6
KR8Hx3/rvBKshNtGFtzjhRHq8PnINFYKkPDe48ligeoWdiN+G+h9UlSGtggV4KCK2k+tgX3R8atm
tCHb2hhmC0VlljYUyxD587PtUauxXpfDhO3hDpy52XZrFnZv6eq6GAtZrDMT3Cj2QxKOZI+LVozt
ILjgDNjhR59CMhFdv2OGk79OfJE9D/QzUENwjvinS4vSFIr13Amjpzxw60cfYTyY/KfKNjYRY78v
D+7MFBXJi1mUhtUIU2AWCu6jb4O3vTo4cIur9OCxVMiXvOLFyKg9l1dRHiP2Hj1OAI3XEmZb9bgf
LrPLu9xidbq/PkUovQGkgSQKntDwT5fTWDTlKAWFMHmvqds6FrRFGFHTogGAihD4gq6CF8OlAX/i
gbgOpMmTXsEtHGMLefNTd4xZ3VquNMbA9Ibo7V+GqA0h8q3MTxMM4fISrfYzgNraenqW0P0r2mrQ
sIs2jftdO5pqVghzbOM0fD6of/uyJh+hK0AXA44HNdTL0RqQlx+VGtMpqnjK1pa842yfsfWvZAp/
RwoIMyml4Adl6hrjhDQqW16bvBGCbbrTui3R8TCHrW5NB3O2FAcgYOg/1E4OjkIC0R3V3ObmtgYf
RcPn/IMlJiU+pBaB4QTbntpDk5DJUtlUyD9D0ffRB7d356PJsHG67YuvCISofgGADBgOYHCgPdAN
M7RBnLUkT2bIM3LmMd+0Lu8UzgxvwznfnSuF1uQJTFbfwu16YZYukQSJyg15m81e+0d/GlQrLtac
5q5bqybKj6MZcegWwjg11xkSMlY850mpHzGLQV0OczqL5dSmM6QRC6cN7SJcl4ibHf8hvDe2vvXQ
PeR34XfC8nXXb9Rf3iwAs6CBImlBOfJSk7JCK4sZpYveVZ19fUxAMsJfG9n0zS90QmGqA157iEuT
1PbROwlKKUM5e7wl7GRb26JflMlK5V4p7/xuHkzk/w6M7llQa0ECGUJY6Zz8KFqPsxla8/p4/9mb
b4EtWPlKstJVAQ6PZDEilSv9D2IbFWJSJUZfL54GOue14oODCtujizfq87wezXLdrlNbc4+5KW0F
dENT3XyrQKT/heXhFxzjpXXqPhmCrum5GNbVLVL/VgUpytCN9vVaQyZltPABlm/VtryP99xG3kGp
2mQF3mQJL59k+AQUp3BtoQsC9EEu3WIGdYoiaCocIRfUuOPo6k7gKnbjlBswuwQbNW080RD+iKjY
mzkyjg7DdyxtMmBcUUwSALDDQ/7yCxJFmpo+7GeveEaPkuS+fsxP4ofW2/lheBF3rSVZPdxlvhuO
TN4p+e3r0f9lm3rmaEqq5zLfzVBMr8xpJa5qSPSMG/+n95o7XO+yXUIYNLA+3krrWYGL7qyvyYyd
p9Xh6UmHJrRh3afmR2C9rR7RwgudyUE+ayznwwugVeMd6oPoKla7engaduo9y7sveYTzmaNum25O
NbHIMHMZeGbtLvNSFiOHrP7l/AB0ACoOWmGRBy7t61J0WvXlUNG9VrZOEBTx8i1Ls2Hh7kDxl3TT
xQ5AnPPbR/EsQI3ERk61IfY9/al65p0QcmmNlbqjxbviBqIKphOCET4w3OnCyYdZgBKANgOoAsnu
y22nhHyfN2Lte24ZOvNLVpmb/lN+hCtPG2tVmtNGfplak/dtaKdxJ5buxoLXg31wA8B/QHNQ6MFf
2ueyQBq6rPW9nZGiI7T4zB2S9/wL/P6N8W7sB7t4rE7tKl43a6jUnPgDixL7K/xDLS5AjtBOJAVP
zDt1oQhtKRiFovl4LKLP6jH6gGieaxzF1eAobnTfmKmbrFSw8mczMh/vVTswT4cX1Xw5CFZ2GjYQ
fLJFt4e0cmzOjojTwfAM1088ZFdIOx6QAiF3TD8kIr5M/XbkDE9eca7y2qyKp9IBRukFGLtD8ZCv
hFPIClYXYvxLo1ScCCkWHxT0wPea+3Y3r7A3HNIPIbdYqIulHWiAkITV1zA4kLcud4BftEML5jvn
ZZPp78NTv5F2EF3Yl7wpb/iNvw4PUCl6knfB0T9wHgsLQXt+pMTwtIB+ADGPNwDld8cpKGtItAX7
+vGox3a0VzcJdjoG+8lYx2VLKN+TIjdp7XE50BIMhrwMOQwBiW4Pqqduasd2vUP4C/VT3LDgDJsg
7B6NU7Nm2KY92O8owSlFihM7CY7s0nYqjDVaQGCUkPRDcHr0t90+eQL3R96Am+fFh/TQbcp9xJvM
nBZ9sRHTgNcZpBsHoedRVyswrTlkrspgr5hCvY//lC/+W3lELxsL+JrtLLmQfuI86WlyuQ0LEfKr
G3R+uGnj9OEeqm7SSxivnM7JHLSZPWYfqINayT7ylBAtQD6mXe/wDwfu1HMmE7RG302wD5YBAD0S
Epd4FlFrLuUDlGc7Odg3P/12thi4yysqPPl5CVlxwk1DFw+6/h+Cd4CwDb1h4o2+Kl19O9vZttkr
6z3nqF9gw6JD4Naw5315F6Nhg4/Qcb3GGwgPsnRvIBVxe5tdRXL4HtK5D9xIYBsBS6CGW2ehVgXF
GO1DNIyzoLf10gIrAjBHaEYy4MDIY5aOfBwdRHI/04630Va72PmNxdjvv5vqYt3xnEc+GvVGiNVi
2qlNJyhiVSZpNe4zs0A00lgQu4HgjQhMvmrNr/jX75+nt8lO8JGz+VKjJhMC/DE6EMzHA1U1vzmr
N19mFMGQolx3pmEP8O+WzcMJ7gK7RFQKLSKT6Xd/e1/RX44IlAfnDI3vgfm5PKldyw2pEYbTfrLe
97veXluvtT3/6ZxgjdhctNBl/SUy3yHmbr7Kjnl0c3ulbhSw/4+PR/RpNM3N++PmT2+G9kuPWuTD
3Z1k2luvt95+MnM7uLKpmqfManGBpdaaZFQOwgr/WNs/vfXx0zmJqUBFYbB+1CMYoq6E//tFcGLb
wardB90cLd1MNql5QCioHPEcWXnS6mWw33LzyUtNp7Nu76pf8OiNKaHft1xfDJ2sBdN+t3/f8xbU
lJ8Lc7P/et+s7vf2/ripHfztOdvtx8r7rleva8YV/Csmc+sLqCgpi8Y4GwR8gfre2rWnWpv3o/vt
uifHRsG3NB+c3lyp5sp01s7Bs57XnmOaJ3Nrrj5snZnOuHLm2NxnW4SmyqiTLAfajK9JINr3qkHG
6faE/0Kebw2Xiqjz3vfRlggG3OccW2v/eixQMN0l5t7APntEEcmyMO5X171vcaS9lXParryHF6ht
7J7usA++WDH+L1OU+iTgB4B2Im2diPDd5bHQOC0eFG5O96+c2dt2uwl2UDA6pMfRznVTWUOe3aps
YVWv9Q0+qV3pgenjkNg10gGV+xPv26d8ZCRBrq42IHp+gfs8er9CKI+KHSrNQEHeiJu9mgBU/2iA
UAuVNd1UWeqVV1gDwFFBFFDQcR6UZwTL1PArNdfK0SjbPZ6kE7xA4CSWbvt2ts82uFStwGX58iWT
KCPDi8KqoKFR3+WMK+UcihpXdPvsAxmzskV2RXEQlE1fyn5wfZNfG7EZCm5oMGaV3t7I0wN/gPgI
vDyQL35D07OXkICOfS3Xi/Gxx53WOnVnduq6Ttdtx9jnLEPU8ilhko4AfYOVJ1tNd5RAbZucWnTV
mpFeuIpxURtF4hcvHfB6gG6kO0VmUyjUed/Pp/qPAa2Ft/lLeOC3BrpfgEu3ETd9YPKDaXxA4u6x
e4Rkn3v7RF8p1fx+AGCxZD4Vghq8XEyZm8NJ1sf5NGyDexlpLFzH3EHBa2Zelc+H6JQh+jI2zTre
ZwpjPX8X7PzsIkmHyiLoDiA2ATBOI3LKzhgzPuGEU4FLq9oOq2Jw4iM6fv0Pad/VK7mtdPuLBCiH
V0rqnHeYPfMi7Kics379XWx/97ib3WjCNsbHPoaBLpEsFiuuFZWzhNuWQ13ZG2ko5OuY3UEvBJvK
UUYpUIrJkw5S5fT6LHKMP4ggkpm46V4GnjTWp6cUo+iOxMADMGhAXctYShBlV8GUWf6xAGiDjzcX
s+6tk6JxsXBUrnPARoKYWkSCDp1NKIicJ26uT1GzQk804zY65q/B77wk5qH8Ll8Gt10mK3PRvHgU
6Z2jOTfbibQYyn9oTAeLPZw6xpMSRxxoqejTtrVbtweILJLJSwlgQvuUc0tu9hKSaOc2JU9H27HB
7GWq5akRdr64VcjgDEthF9rmTFzwulhYlxwDKldiGB91tAwANgsCFrQanHgRA4WR433e1OP+EmHR
rjqQiyG5cX1OVmikoqCG4rZZ4o4jYWCS2vn0D/YKINSbr8cndH89/xPGekeBpYRRPmHb4kXgWLa8
4TEX3JjJ84b9LYB5exIvGpRRPJ9L7wKRdSM7PKCNm4o9s2PsY1OK1lT3fSBujacmJ2lpU0KQ07DB
9v3y9qCJx8p6JzwE62DXf1pHDw1OIHKcGUD3fbyd7JvOfgnzKDSaL5dpH4nbGoDeVKy1Ch1uTofu
2ZWRYvaUscd9opl1SnW9cXrkXLWZ6aifRMZgE28992/V36fH3Krc99K2i7Ce0fbXEQDKjaO8EJDB
fbxtt0aeWRFzrYSkVrMqwwli7tmZnABpfHmZvXdznjqeBy8f7R1jkdCv3RdaB0ne0Tqj6scLifjH
+KVYWzt5qdjlTP7liQjZeGNPvJvAxGZ+UQdhKEOyDFLCYq1gjoW7jzz9Y2zHBHyeMh1wXtPMmqXD
QvnwDrGdAc+NdqVVtr6zDmptW63jc9d307NwVn4aviPdTT0WJk1UZsA404KEqiUIk1eJIy9Lx5ib
ANLkHiP1H2+O8UIWY1Zk2RvrzIxFtDO17ujGC2PhOdkiWChu7vAApm9fThj9C2H0Yy58ygyoBlMd
YWHL0+LI0XzeQhiLUalxXSo+frvDcxK6KfS+dwYX3Yq+w231uPccw98wkC5Fxhx4DNcLsZQuFYSs
FLcgFUJ9DpBE6/hQbD2b27/Ck8SYKFXo4DQqkERfyZp4DvoUVxkqu7xbdd90XKyJMVFSlCpiSdfU
u92yJmjP2raAmKjm+b/xMC4EMTaq8EQ58ceC2qjBUW36XBqr5r9vHWuhsnbMTQ0L6pxuOSwjB+17
PzYoqU8c1eOdEWOQrKGzJEBWQxtmOSmR6LJ2SLrZ6oLXwXf3FbnYOcYqtYmeZF6MFbV4FRMEnvAB
7eYochZ01/j9LYadAfMKoQXvJdYzOPTxlZcIhWye5bljxSXEQaaO8WtDR/r0+goVZgeudeus2IEd
Qci4SX/984O5ksEczBSpmt+aZ5WuSeQgI0EoRy7vtbizX1dimGMprFgDc0dFj6XGBKeIx69fcC0B
vemMpb6UwnZI+WIyhlNYi9uSts3bDWoXEioX2SK0Rxl5ANonzdk/asYeiWQehzaugKnTYmHKXj9S
uyrY2SJJSOuIzuqHZxfuvXtAw7YQ3aDEi2Q9s4+S1/hR3hn03UNnOwbcBtwi4z10Eq4/dpsLwIDj
hSy2FNNbUWwUzVlWuus62z9hMtapETuiFWojP3l7yc6/QHuwEtfeiWts7x7m30tlM0lpWleW4p/F
U7OeOPX2r9tczrptZQeI8zhnecfXpeU1jQ5W0xlu5i6g4iclUWdic0Oiwm1CBQAJRAXNZ4nNiyFv
2pLgwdBoFQ3iCM0Bosm8j1JQhnGoRxLeEtlOHHD7fcgF6X9T/qjCNlFARL/xhyhyFnlTaGLlMq/l
NGhCpvSQS9tHLAvteyEyv9Om3+FR28ivlEZ03regQPP2zTttc6s5xaDbHA9dOu3fpr34cA0YJe4k
GVwqI8gL2pW2LwIneA5P4YmaOMOtgQM85iREWeCU7Wi5g2cl7ur1hXjWdgt14gdNHEvbACM2jbOt
Nuqq2YSL2UzazQc7eJds6WfCuXOnee+pNGprKOCj5KTgn9cGXdL6XBbHGmd+BLvUot4GeHC9Bb3D
MpFRreGp9E3d7XzaFxKZrRb1bvSVsAFPRGDrML69bTz1c+pPZIsaNAGI6pAtkYiyHkAwSaNIbwFo
R514n94nEl/ljB+c3LRSMB/FQu5HQhg0woRtsBba3jwi+3VsV9NMRh9J4CQicBPqz9Hp5gXKWx2i
6ZILj3+TM2Y/gTHbvRdGba7iEwYncQK4CfnWO8jLyQbUyVbAhRCeea/5zXwhK5Nx7REr1bowtlB7
FwA98UI5R7m1MzoaxqCeeMMS97xVStr0/7WNtTBGpWi9YlbS9o+yDuAU07GkwkYxdcGxm3fiiitB
jElpJrArJiIWpuA65bvaFlC0A4F5QjApxPWK7iWtrsQxXnjVppY30XX1KJUPOLsIteQOy0sPHuwF
WhCX/3GBjDuOIMcAVxs9OVwWGgOigd02TtlidED+zHNhuYrC+H2WMXiq4EE5AXvhpDtr9tfp9Riv
EVY8RJmbOi6rloxRGhplFFoDJqLFQ9QtI5NYs8lpHIH4LiD6Fh6MgHDU4N8WtgHl8Z0EiSbuHlNL
xDpSl9rKWCrTl0O/0nGq7ao5J2U8FMq6PTVWqiNsJbs+UDtgOQI3k3ZTs2O2gPUbdUwlWCm9mebR
W5U7mEJXIfrO/9VgCqjAru+RY9uj6rKwbMzpdqvkVUet227csiPGqnUStKX4dvEvE3CX2s52TqRl
b1paB2XI3dcasFKec5hrR8qByFHye94PHSqUgI4Ezi62wa0AfUSEETxpq2Nq1zhbjG7VoakgWnCz
qDxZjIZXQtvrddhRJ6RzpKdhRmefOofa/2zhHxpiYB6EPosRLrTBTR9Rlb7Vtb+Xyqi8MeVtGPoQ
364stFwga4tHL/qnAPl/adXfUhiNjnTFC7MMG9rbcJvtbB8eqVkEysH+X4UhF4fHPqmw9dKQAZEC
2Raa1OyePaejryeOTybqv4u0wA0FLF1gzgHPmHk/EyVBdmeU/rqtEcYIJgyH+C4Ob9nhPpgzHlr3
Xa8NLiPg8oCtBZnMmaW9ATjXXpDQQTT+DI78qjTLZ1pILzfC6IYFWRTbfBZsc0R5wlzj+az3NBZv
KXp0UCFExpFJOLajZ1lpEchbCzfDhIZSgIUQjw28dE7y5+7DfSmL2dyyNcWk0QGbOc4RLm8te0D3
Ajp5+UEIvWfsRbiUxLgkcpgOtRphVYDrmdXv3bOB/gQPvJbNT/We7coZuEiwwpGTPbnrfl3KZYIf
2JmobDussHK8Y77r4JNqazAS/xiAClC+RdKgVeBf2DcAjtFpXB1YoayR9zxPiiutlfHOoTNjn698
dIYo82kg4poXvN4zMJeymBOU9LwJy6mBtixoJTL8rpfdnFcfvPdiXgphDq/TMB4Vl1gQvfPUdMKt
n2tw8B5vHE8Mc1ZaVfeen5/3LUbiu1v1jkw8V3cfi7mb2rhcDuNFVmMhG2nWyaiqdvv6qKx9N0ea
qJurv0IOYiZvSYwH2ci9bExJT0XB/we3IejlBmg774S4a2IcxxBvnKmhcwNvKvX3fZea5QHEP9K2
/DeZvMv9Y97UOBXKXPKxqMoZnH4XugFy+8ECztt/VAjGEufZVGOsCYsCMNqGJoSo3ceieGaQnsKN
cbq4sMz7mQOWAjgfWFC7om9avFDfxx0NUhsUqVuETVM+t744WngnUY32l/9ZCRboVOk8qakDCKX1
ThGJmdSeVqNTYbDnsaR7fjf6TkEOBkwCAMGZzHkZ6dQGiTrKqNH1u3iBToKN4nw2KMGjQ9Ej7y+4
aG759OQ7xyNva+/YpyvZzBHWArgwRW2St+u34iC78Rp4DmgwResleqeAGxS56SyZ8/aWWgrmQK+k
MgfaGKVSyANWjPkdW44RZ3g4x3qTHoadDidTeX68xfdybJcC2UxP3ZidrGH+b2uQreT462K2Xx7c
YlcfXhZfnD29Y1OuZDEmP5pMcKpGWFzrqshkhUiRRgTz4ZzLd88PupLDWH1rGMJGrbCmt5IUv0Vb
QE1+Wi6/aV/+79/yLHfO0CMe2n85u3nHBQLrAJDBMAaDNj8WDzZER4yE2S96HwdEaGhk3BbrZkfr
19y2A/WOqlzKYiy0VsdKJhVUln3Oj2IYIEIXUQO2uW6OaqVjCfwIiFpjVj8BLIHxW4zFAn6deena
tI1TKVLlrTrvEP6i7oaM1PIUI86TZ0jQOSLePc6m3ruJlzLpRlzUe7VYzVSYAXkr7b1jemrRxyq6
ivPckfPU8WsCcO1mp7j9giP4nr5eCmbMjwcKUYziSjL6lL1VvP6IXd8Vt9TedQQUcE7vBIthF/Ro
HeBqEm/RjPnp5FYEIZoin4cd4h0GaUApIuyAswVG0YFSCuozBcR4uD48k8ATzdggVSrkrDGo5fvY
figOHZSazw9INA/zJ4zs84z8vTtzscvn23xxvID4ytUiwy6Ptj4HOFtJ9n8SZ4lRZxhbHZa+ovHZ
uidf/3WTz4WAC9FBoxidBLYxjLOMKLoJZFrun+cHGlW/546GZOCRF4ZydOqc+L0QqVayMaAWRi0E
ELBJhIHAFtlbnkd6M4KIyFoGiiRtVKXwqSZja41KCMs806j+JDmJMGG9n+1D8g1MgsrVJTrg+cO5
LtSs3tiGC5GM2VUaSYlCH7uJwhtq5fmqRNqgWVUnfVHY3ArJPfN3uUDGEg3S2LRBiQUGATKcs+2z
f74a8pv4qa0EhzfadvehvJTHmFurA/Jj7v2frqg2cLfd3MZuUv1MAN760wJx9/GO3r2IaLS1JLCU
oYmasT8CAuqyEXR5m735oDHvnOIXOhxLxdV5OJN3tfJCEmNt4jbvLaWEJEUiKUZmNES4IYz5Z/sV
8oCY7j4hF7IY8yLqVVXJmSlvQ4wdb059gWGm/7RvrINa1/6k6iFWU7T2IJMxJuqXaVEe+IJnQjgb
x85zaqGfaEZg0OglTEm9BQlXMRLFt8eFzDuk8+N6c8EAe4HBZUy3A7H7+iHU6z6zUjNStnWJaqRe
ktS3y5CIMxN/kCjc9794Kngv0Q5eBksUDUylAfyGuWaa2CeFFAfKth/ddNHDHqt4duvPEhiJMmI0
6zdP5N0tVS0wllDYQgzaXa+yjspKbaNY2VqlYyZEVJ1MI+HX+By9DDw2gnvRJ5D1MReBKTJgurLo
UnlYm4DLKpRt++Of0kW3EHbKbniNn+OZanC8w7sL+58stH9fL6zv2knrrQxbienJnEjPukL8Z/8r
d/4prOrZ+F9IYoy/4AN63+ghyTRtDeBjn8NPUZJEnj2+Z/dyVBe7hwb96xXFaqXLMZUjEHEb/oH/
qeOOpahIxodxUb3UH8ayB6D8y2O5vI1kHMIA4EKFl0BsXhGvQnv+zEAV/BCdqpVw+G+imCsnhhYG
DyPoh/AUn2Lkw7yM5M/ALs7d/yaIWs0Lv8ATAAbqN/l5Tear9MsTSBgS4Sj5tsRLvd0peVPKSNrk
SzEmAZR0LUxBA1AD9E7MCbvjfLRTl6BS50Qzf+67kiO4tWM6KE6Sap7Cpce851yfAehy9iJ9mRwM
oztGDUiNMDAggcaEKxB3rr9FNTpfT2oj2Ylz7bOdT8AniNwhWyjbybU0uwUJVuGOvLt4xz+CLaNz
SZRvEhaV2W+jjoveDPRiF75Ps+zwIdj9QcV4pGtixfIafnXyYji8U76T0bgWyzy0zeA3KqCVi52w
EG0FM0Pxi7wM58PacuPEbiJ4TBNyXwGmx+lIKgCl0d5iuvkvteZYozstJtefwtjZaSz8USywA9Fy
AhcDuNnw9qPnobPFN2tbbqLFzyKzhYMJVunHun4ne49ZCqCpYfYFlbSb7pZJEVN0uoXlDmDtqGEC
xg/jpv5e5pSX7un5pRw2ueHrCnjOIsjpZslz8zwhHyCRaC+4pdMB/EdwofDbAP36HrA53kfiPwWu
uUhn2bz98J+sJW906+zdX7/gQOuCumOY2cR4NQumZYERWqrKBpy2SzA1AI46Xoiu6mrrgQBeRV9M
bnIq7JcefdovCRee4Y69vhbPOJSq1qdVW0G8vMqehbcQvfYCyqTOHG2mGzSGRyT/zcn53GlFgEyZ
TrQbtI9JYSyo5mul2cRDubMW8ir6HEvi/dadyq2BnuWt9Q/fST846kWXcbPLFyKZu422GTXM67Hc
BUvtU3nDcl+BzfCRrcPlGBJrFZ1o8Q1dHrzI+TYzSsHYKLg+QAIBkMCuNasDM4YDswNGGubTZ4cE
UfOKNz9713bh4lAFAhEzCAOuTWYCrlxBGcGMjAr8HJ3jM8FFS1AAppGNgnJwu1a+KL7oT8SbkLtn
rFEa+p/k88W+eKWqNBvBUg/JGmZ1K8To2ilZq/vJfrecdm1w9vPmHDUF4Em4KCAbQTFKZNRVCtU4
Uvux2o2vKniB7epQqm5rcbyYWykoWaJLGC0EGmpeBuNNFJmo11FbADF9hnElJSM+YjvUhAOOnJto
DqboUg6jHIAr0Wq1gRxzhOUXXTOaR+m8m4jJG1G9IwlPO+ZuKcbRLQ5QXfr+hPbCbpc5M5qxjojK
ebVvPDDgAV5KYB7tVi+tKNAgAZ7srAQER7g0Z0een3LbiAkLKYI/kioA+HRZ77xDF6ZYpN2Ii5zJ
RHmLT9Fz+wrcz0Ntp8DxSYh/CA8mynoTuEVk8sWtuN3ZSgQGYNYBlzfiIDah2zeZLjZ1Ne1G8AYM
QLMpnmjLz4CWu8wd1yMJD0ikRPPp6bENo8pwZcKw8ku5jLKEadhmolBOuzfnwEm43cY8zG8z5lGV
I8xJV/hti6jzj27dIKOo2ccY+I6PF3EDIQLg+atVMBd4rAwB1FmQNNof6TxCB6G5VJfZYprXb7Xz
Xi9GoCDpOzy3QBhBndvNF4+/4Pb1wWzNmZwN4wEUFY8xlYKalb2eRtpu6ObGqt/sAGdIXt53T1/O
Y0kG3bXrEwNqgEYnozUE58i9XRtlo1B0I+4Vddc8xwNx0Rd9suzNySezPxaZfc5DgjTyEv9q7ATH
dt3N6pf7Td437y9P7RpAJV8BWS2e3Pnm92JxXCzenn+OT4DGcNaOv3tbY1RnfRx553Or3dffzGiZ
74lF0QyGulu/5QDKQiSAoYDJyYk8TwCLWBLUvdyBmOhmP/hEblb1BmpiOBo3331mPWK3DzSPGECW
JKAmsrmN0fIzAEYk+m62XAr2EoiJ37qjkk/DNexvz/k+hICEAHAaYArI08JYJm+vgIgj4+mLF12e
nbBHn8Joba37wZgZ+JSUjKuUvL1Z5GP/gXkcUm3ePmbPS9P5Tm1AUqAV+PDZv2VAUygI7Cy6R2fv
FHomnh3XuduuX1su0cd5pID5OlwrSvOhKjBJbBahLbyglVJR3w2zlKBqZ5DXaP6KBmGXTg0hPWjv
ffJtuPPT4fD7YDonMs4yskH7tGP3yKQvfvhIN+cg7eajgIZLeZEBY2QwW9YoYtWGgBHa1atxhR68
FlMkDb5PA8JvC6CA6m0N6JTVmwK4Iqja83eOohw+Hsw5BDFAbp++l0AdjJc6IrDQVpH7N2wvQCuY
CtibeBm9gs+M/OrsekZEgorhkWurbt0A4BkApkKitIGUsvX6/vqJqVVlmBq7N5q+rqD+ryHS8gkm
yhAEo86VoLsRXTGAWzLRI/4moyUc6BKLVHMfWxKVptTYzQStJID+ESDBoWQ2s+rbohYixdi1djcb
8EeDdRwBaId7iaABnf+nbDk4oEnFge9x2gOJgb/VuRThKCEHf/7tu2QT2rVMAnRjro7H1rY4NGYK
tWc3XwkYO0qzjlwkm/sJpqRIxtQy4AIYJFnGQHKRZrSKAnwZfyE5tNjQkc+EbPJlgYo97bPr4fNr
dkDwPZw9u30vgdCrADkS2PeIrtg9A6oWCFUyfE2FfcnJG3JQjgH1S4lCcGBIcliItnQbX3XyNr77
/WmSz08Kn1Ri44BFLX5SDRuBcHyMnQwwPxiq4JVsb8M/sB+CP0wEpSNo9PAeXesY2q4KT/dzE3cX
YMIARg3sYSGAGmggB5P8yvAFdJwD2Hk7BKMOb6DmBgsIk6bAthFVYLJg3hQjtNfydaEDX3EdmbuC
MvYto6UI+JkaYIg+sOMEmLRnC5sXyNi8nEyo73744HPRNwfQtdKGi5d3j6TLzQtqcYkNeHDcRWTg
gCv18vX4POV7t5HicyLUEE0TOBnXX9pXfYbXSdd2tPhqopgOnqFFcVBmSE+RPyrG7HXUz5BEJc8U
Mrgjz7U9GY7YuBlv3PiOv0ThekDxCS5w5KhYwJdeiawmFXNjl7w1ovMx+UTxELqipfPkvyZ/Hq/8
ttEad96kOJpISQPXm7VDlKAtbRvP2G3fNOJMMKLyHOBcBnn7s/2InI8cWv2Gv/sE5tKmN0vFn7me
2N0L51Ooybu+4lgzxpAwnofxqxvUIF0rmirMamuHYa/Tc2BLMNSfhq0jOyjYFEMT6XLXJ38mgn/F
KcyrkzOuKbpahvqHHZucCOrWxcL3oDERE3cyJU5k1DesAk2KKsHajYOrgb0gnQcBv+HzJogHgPKF
FLaNVZ1GNZ4KSJk82wOnoDr3FTt++TQA/tEeRoOzqDtOMuSZBtrKIZZGOteqrhmRmEhj6u1iIjyJ
sFPBM3p3cS2fEV83OFsDaGQwo8Zq18FvfXzGt4GchdoHAH0waIdDtph75mGleVxVHiwCJrwK7CmZ
RtuTMNGmtRxnnP4Wq04gtMVfwMIDwg4jC/R8GajcI2+XBGDldXjQ07cJTRg0mFZ0WyOrjQvE/L5s
9mWti5KwizY0qTtgjFog0qJGkczGLPXcXIaukLpyP8vscsEzrrfJNYjHNiJlQYlnkbi4Psc09GS/
Kgpr1zkl4L5r2KaQGG7h/n4p4BGKC96jd1uSRjs7Cjl48YCyhYYjxlFAYa72WyUJ9umPCrRIYZ8s
zVXqxtvhBLBI78mHp4p6DLfsc/P0IxdDk3pIaNBQh03ZZ+NYNskIubkLGNtFfwTL7jKod8pc5xE6
WTfOEJVlyCCNgqIiPmDW6AuaCeKSLtiv3/4AtNvd7yUCaMSvGfrUZjCO6GogJ/eEwIqcTpEz+0Yf
QA4vKXCev93D8x/A+3436AzY4EVd7ezfO/cw2bvA/fo5vlrL43q0FwZc1BUc5N+Lp+MXQouj/XS0
3ZXz+KbdvGjMQhjjleQFksJ0If5OPYBYbgEMTV5+7sYLOsuwQBUNYFqAfrA3oMz0LhaqYC+uJCd7
56Ryb8wvLg+yMFBuTPUjUcZ4L3oOSkPJM6FuJ3KgzTGPN+jMYX5lH+jvI4gQVRDjospNVeEiudgj
g5xInhXsp088LeTZdJ4/9sBLidFiBqRA6ud2pFn92vx2B9v9Mu0VeV8ow/zxZ9xWvNFwqsIaosEN
GVbAV11/RjwZhtBYbbLvR1KO8CBV0GDtAKYdoSeo/iVz5zZuQHAAEi7DdGDV6IMCkwfzAkhSJXSt
6ad7dBCYTuOhKVmxG7ztdJjt6evrJ933XChqVh+RDwFbpEJr7AAw1s6p3ovdlqax1X3Da7ZAMPaA
WgQybJLqy8ebSRXu8kiRflQAdAa0OJClwJWgKnUppPW7Lp4iH0gW5J92UmFqCO8W+iDOKOuIh69/
eyzU2PALw98VG3lytwOantO59mLitkucN/rGtlso2YDyGqxySO6jXsrYdqEKm9TozBiJLGuWr8Ac
sSy/MZ1MwYfhNoP+UgpWJbdIyTpgVCy6LHGVkViCWjLZKyOR8zHV4oS6BkR0M2d/+iwATI4KFSeA
ukm1nkWBQ0YHeDtksgFU4KlTq+l5ssuWJR1zdwQJgRPGR0/ZPtjLv/1tf2jcCf0YIYmR7cgGu0w5
FkBiXS/6EXDuMI4LvUQ1mLkItViFY6SnaOhE87OCqmj6lsokxXjlF2ZQfC4SJ+v9QB6qcWc2XwDV
odHqWoXSPAlMvSzzXZg6vyy3oxErUl27l1/uiNzEa4sirM5bJPt6QiicPMQSBvW5bjtqCiFQUuCv
7LJklnWgZ7CAG+nk9QK8CqkjAQmQt6+s4QYNCWI+uj5AI+EpZQx3bXUA4ytFEMKCdtk/NtGxCu2q
51Rbb+IkKgZRLQIlhJYK0Fiud1PCVBiQPqRiV23i+KcFkD6opePPGrTBgAt44UQnZwN1bVsQHgEm
QIfrbILriBEXa4mXe4FR7uKK6AamjnOSfGohyQKyzHvitSSsnYnHlXNjNjH4iScK9VsZ2NiIpK8X
KYcJSDNTSE1HHQkPAET1WJ7icLwF9iXHXkoAalXxiFOIeRb/IewMD7PpUbWzxlctWYSfHq8cdU8C
TAs4unFWlC7heiG6kHrgauiqnTnvQAS+N7qPf2r7aZoDpHngADfB9ckIQGNc0deKVO2mZp4Xc0X5
/fj372g1qlAgS4e6QQ9Y9KzaMCIlL5N2F5IJML3hLsnfOafAiAA7CJI1KPug3Q5c3/B6rvdoUNoh
NKZq2vbybAT2U7Dtqj+8d4y9N2cpyCpIFkUdlsGrfS0lUdtqqI1p2mayo/zynlUnRaZbdkxiRzxW
YEZ9IQvhF1JlOvJPuD3sQxaC1iwNklHfRqHbI4zf7eTxV164/+hoqBScvQaAY2Cb4slk9s1Q1Sxt
kW7dShZAHAZja6zMgJOAZPT3LxlwRilQCESd3bgL16IsOi0dGlXfBuiAtER70DriTxyXl/Ff/k8I
ajpoU0EqhOW7LiRdCPxU07c6LPO04L54rIJJ0C4RlFt4CSSD1j2uj17RfD1OAAOzVYL3IHkRAlsL
A/vxYTCPHJjwEJiCLQJvzrktgXnkAMcZWyWGmXZhNdOlVY0er7BfRdk8c3OR87ix6iWhwo03BrKQ
uaJB/vV66ioXtQivw659L2M0bhFvPaiEF2rfrIiRwuxaqKYp+swhRTyKdndoX7oIZGXWdylxto7V
MXY5VD0udEwa5EZNJwhScqI6wWvy/fho2AYl1LpU2nqKWBr7hZNiXmZrCLy4EOMROYPRLX6bJRnQ
f4b4VSWtSmIdMCEAo/+NEuGvai6skj+Awmzm4SwAp9f38F0cixXNVT/+qjNA68XLSr8KoEuoesOo
qrrGArhqQtqGotyj+Py2Dclsi2IW+YPMOeLu9FxjAiTMSGNsJFZ8dxkDvxz/hwSzjw+KWyfRhLJ7
OP3aPOdv4BfoXJo6DpBcl9FRmM8KMNAgI0JCDMkewWAhYDbqySWn+Waz+jmu0bjy9fN4Recmo0cr
YjSmsszBACbthGJFjpTBet3NZGCURJgJtmbo2l43i2hvud5Gd6w/9aaZa5od7pujvejRv4My/0Ih
HNPCRn10lzHfLcOq4HmHP8Eol9eYYuxpuQgy4hzlcVRzLLRihajg/HpBFVEkO/XE2YYbc8OIpPp+
oc9pqHZTb0GkqvzWbYo5SWFoUvsZ9ZKS/AlxdACXelPm6XJn/5g7ZRmgCVF3WzrYNZMSgOETGRjL
s999w1E61vdHtxTCXxAjoZ8J9UOgfV9/WzkBcKidYtw1jFa9ej/VfkC47QTyvDTBK/x4J242AsIU
aDbCe1oHEel/v9gIvfcjNKCH3s6QndhykCJMg7XJ62S/uyZ0A+BZR2YSpTzmiCu4FX1iQMyEuuxx
WjQgMEiBn4RiWWL7T4/XxPY60B2EpaeNOQi5DXS1Xi+qiRI1xryssPNeqoP0rEozE/2z36hXjONs
pZ+0zpXQqaJx9pJNQ8K7pUR7QIQDgQIIB9nNFM2+N+pCzvfak0ERmwqnoRm34UexB9zyZQ4Kh5nE
i1hpvuzqSkMq0p+I4AyMjSrs5IUkBJoOiNtiL4Nl9DVqbMkgVWlnoFXk6ebNe0NNIWDYAEMHp/wG
cD+BBxh5iVHs459iWRxi8KA6JXCOngMuQjs1RMyq4JLDPcPjCYA9NoaKc79r/BirqkFdAw6n0i5Q
HdyERP/ynrOR5OYyQjWA1wx8ZzNR4UJZBWcICHx2MzFgKSZIvxV7DQ3gz4m6VIAmGC8ioGu0s8dq
evOmos8buQxEg/B7ECcyd8IXcpAmSkYNXsbIfEn6TcHLGd84IZixhU0FxD0MCarCrCUZvGEKIqnZ
lz/+sVZ3RjB76YA3+XgdNyaESoFjhT2jbyUbP/V5PVhCqjZ7da44xqndRC+PBdxq3bUAJmEMX84C
BggEyKhe6yi+6WDnAWUo5zzYOBrXF8kIhAJo0QWvLogRGbMxinqv+nK7D5bIpS27T3FVPfvzZhUD
4sR76+aPl3VrFBl5zCMkpp4ASGyp3YNKeOmv5Gd1WbiKqy2bnnNEd5eGxlFwRyCvhd4OZmntZCR9
UKvtvpgpqBc6jUkKoOvmsxb9sYkTYsIBzR6/68XjJZ55a69vMdpJddgkC88MSL0YuWlbjmEsYEuV
RfinxhD610eAapALnmYVU1sw/+tukcBIYjbmTfZJvSi+8w+k1HS8xqBlNQm47KPvkGfI7m+IgYAA
9NjnVpfrs5amyTJyBRsSYaQW6AJkCNDq8ikPs7ZDfjteyhyX484tAUnK3wLpf794aEOllbJQh8Bx
lSzR9WD3Cuf5uZWALDByaSCoNi3a9HotQYozLTC0adonzQpphrTYSqDW9JzHR3oTpINRls6iIUQz
DCSedXYheZe2hVGJ+wywm7aFCZkWXLqyk62abfaHhzh3jl6vNQjFLhF5WIBeIFF/7ja82DfLbGQD
VKXCXj4iPy+8aQ1Zeo3tP2crILtuhdnj5bFFaMrwpgIiHpYfhDZwvphdrJsmSOpaCg89epO7heUm
AMyRHAWl/gSwVQJcfMGe9dDN3/JnemglW8vsnvc23MZD6MBCUoLOSGgI2kUmVh3HcDCyPM8PHcTG
L9WT9hEfQR6EYQ1KTZvPdTvd5DNxnQJ6ddxgdsVN5tNBPMmncd7MtCUvOXPzWtG2X7wkIDM9J5vo
e315DnWJ/tV8QucJAGlwEH/4d5K183gHaagMqDAk3sHoyBiLckpRNQZ+/mFUZ9E+fJF/68/htlt5
m+wHvIortMqhCw7MYMvEX0Xcchd9DS81DYVCTBEAII9GfSC9YcQjQ2EIWhopB32l2xlwFA8VIG3D
WckxijcqTQVR0BiQjGM+EX0911upWD2Q85RMOSiINVK3RIkymn0qK28Nfs6nx/pMP/pqUVSHkb1D
XhNMASh1Xcsyy0joBcsMjnuXswzeL8vXvywKFug3UQQ9orXA5oWErLYhm4U6IGwZEEnR58IWApvA
tILISvNj4fg1WnFlneSVLcYIp8UlWqYLkrckwMQjaTkbdk8ynivk6kACT0t118vqzKlIJiEtjsMM
ze08ZLgbHcO6wIZ8nhyBq8EC00mJX+fxIBdH6S1eJ2hZMoENF2EZj0+ddfzgiZ2TjsikQMXwv+tF
oHOqLyQlLY+6vp6q1SDNVWseGbbCGxu+3S1cF9rnioCVRjyMoEBt20KT2upYvSmOemifH6/jVsfw
8xRHBoVhStXEWMGy9U1pbAf8vKMSzh7d+3Q6iaUh7QiQQBYXIvB0Mx/8tj6GCZlQLemSgAQT58Bv
hOAxRiAvqzTxj9ov47papVnHQecVRxDQx1/V9Ay/5h9uEfLxGG6Ba4EyDIwzY5fzTNC6JtTL4yA7
GJUtS+fx79MvvDIg+H36ymP6CIHYDVOW4vXWmEx+dRR+pS/xHwulwNTRuA7qje2HGAxUodOP9h6j
e4PR2EnMZSHTq6MMap1EcMC6qM5GzNp26C7P0VRXEZDmzZUnk09Sf6NltKQBGB/KkwxwrbOffvG0
FX4NLQyD+qhJTv6nfMlfxpdo76EP1EB/xfgmIy/XLR9vK+us4bAQYNJkCIImHSO/1+tVw0RWvaQe
jsNniHor8k+tI/HGhu4IQUZNhzWj86WIaa6FaBixz0F7qR2Hdp61664G43RvHh+v5FbFUXS6EMIo
IBK6aRhXEKKnc3lYhMGpizlDVnfWgfQUQBeoVaMhJrOOJjTrwC/1YyVvRmNjpOsewGcK50huNR1A
TjgJibbuY7SPLvRCDbIx9oH0nWMh6kzz3hWkBMV20berqOE4mTfmGdcUFhrmAOkaC9ju15KsWlKM
WE/1o0TiLbJSCHd4sDe3Og0OEMRe8DMAf3PDoayG2agXoacf+/9H2nftNq403T4RAeZwS4qksq3g
eEPYHps5Zz79We3/4NtSU1uNwYaBwVyp2N3V1RVWrYptN+nt+2c+P5DrX6fefsVTOEFN8Os+Sam5
sZVMbvL09zJQC4JTiPgR6WHKdIbj4GtCWWqHKrCVzhqBehZ2YctQrbn24tc1xPrw+gnwlDr0UfXy
uB4HqJbqBvD1Tsz7ceOw4VbipVEB3gPkgOzlhVoVddvJbZMah53fOB6/7CpL5xZJsvjr7QJahAQL
qDvBcaLuejIUnTc1unboc9vnN21qGZ2dcO5/k0J5R5PA9xFwM9pBAD38dCxAHulZRc64H/PHAK1q
QHICGkIQDfTTXKeVkvZ9Yxyq1hITs1pBlFfbE/IH78wS7S1hgJgTQjq4/QgArs8nqXLV6DrBOHSh
GWpWUNr7aA3sVH/yWfWkWeyMxi0yd/Z/ssi3XOjCGOuVP1a8cRDAz7uePoXGNI7hCgMsbC62ddYk
3xvKjdwYwnWko5FoNKjTKuQGbEZ85R0qcAsgA46qlXa+rxA3tBtlMdwcQCeAoaCBQ14U+HmXc96h
H2yjtj1Ym9r/8FkFhBsrgVeAoPzXl8JJXW+cl+mA2Raad2gmkArFZsD5TJKp+VKAawN+QkX7M1Y0
A9WD3Rh1l8w7aJmpoN6yUFzDHYa/vqcaonr4UjA7iP9+E1MXKqBkmuojQOAOPUgAqhevdfXaUljB
7PwtgxRkMgE2JJgNGoLdck0lVH7sH/32GCauq/VPUb4YT7nKcHBnNQ/Mh0WbGNCNADQRrknKgKpp
4MOBavzjc4i+ITA5mGq/SA/tJtTMIEbSHjfKqjxra6UlQ/aNAyMBtExY3eCD/N62i60sxUQPvK7z
j0jgeahh1m4DfsLWHUaG1ZtrH9aIJjSk1rCn+M+19k2cKOicKvnHpHooCltv3aB/u3+P6BcVqE0e
eUhCVo6wF4Oir0V4xphx8Zj5x4Zb4xINvD3kbqwwFkKuyaUzD/wR0p3kOUKtDzEu9RZVoYdhZKEX
H/NDdmRxetC7hB8npRMN0YKgE0z89RJCcRI6A1zvx+q1bB+Encz6+vkewdLAgKKDGd4ZstjXAhpB
TkXsU37U3chqnxN0OTG8ARr8iZLPb8sCgjaC1UJy5lpE3RqIzpWxOSpAmebugGK4REY4rnm7WIGI
SDT71lU3p/wTzHPKaqExsDyz3BD5AJWAy0naZg5G86ou8opYao+jJTjyh448X47Ri8UzcND7jFll
o+0ErAQwyWSCFQZWkX+u1xsLqSwEYxueJDTZ/WgP3eITa/4Jrf4tB/kQZkuZiY1BHpE5PHosBOHs
OfyVjio3YO64XHDyrqWL0pB1YwDp3euAYjpYYg07zM3upzCLJ+bWkrO7Un6y1gtplKXiwiQTO74J
T5hshFHdHNq3MG7UEtoFGpp0+/59poHSMLxEGnx8FPFU4H8oTZI8I239vgtPtVms4o1/QJS3biNg
QPhFteuX3LlZKAUjGTCrfEMqIQhB9xSeFoR91BpjKRD9MQuiU/7TF1aA/s9sob99i38EdKuZomGq
y5oFqp3r7K9QYOgRJuNqKpR5FLIJLQQYP32aJCv9yfcp2hJ7d1qpVhGv0s7SGdlB2mP7XaQGQwbI
PgJC2j1M4QPXBg95qjUtowCgEdWMM3N8+XP/DOfWgCzsQhC1sNIDLFUUICh8Hn+Kk7bRv9OP1jd7
O3kQUtLSK63ftiI6RAcrOxJo7/0PuL2zFx9AxdY1Lw/R2CQ4TnTBHsfBBGWewzuYcnVuXG21YIgj
2kHdkKv1Uvcx61E96gaIA2WzbL2L34/yAyqS6M11t8bjIvpmEVTfPkmAXACExMNKe4+1XOkVeiuj
E59uRGTdh3QFLuMn/5FnZUT/ZSv/J4rO6+ayEehFD1GG8SRqdrzt0GAsIZelv0Tr4Juxk+RgZjsJ
XwG9mWDBwLT0a8vWJ3ISZ+IQneSn/D05xYdyl7qD3Z/ll+AQnzhWpueWKQUWEOkEJJXxQtJvox+q
GInAY3l1Zk8osHIfmlVgKNqw63Ystox/EaaCGwDZK1hvSi19Ka7TXu+wl8kW/pC/E46apYymCuyW
vAhPI6s0f+OZglcB7xx9JyjM8dR2Tt4gd72oRqfRNYJFig7fwylhofbJj9BnJgG/oyJdApZZhQoE
pz4GnLMfw5MXP7fBT3rec6q55hvTH/9wIJP6PDCUZObPwLwQ7kEZUTsMjUhFg5HAaQUnGOEJ9fgv
7pQPC/QePaZIRS/LRfxHwrDlzlpOjwyxN97BS7F06jEeiomfSohtrQQ0FA/+u3Tknemdf+FYbXi3
3iM0Pf1mvqEoCBOv74ExpklYilIMWaX9OYEs/BsjlMwv3wKtnxWzDBhxV6gjRAoP4Q68aGJOKP+2
V/uiHrkwPQFRIZjZouMs81v6mJ7aUxqYjH28JYzgVX/hvci0UbcgalMN4TWEVavulLptaXbPydpK
H6J1yXjxiOGl14WHDll+ZKeR7adEqUWm9oArpqfMCQ85i4eY7hcmvgp5R//385Td1/xwHDOvTE/h
aGn5IqrcKD5HiTlusu/yM8cQs+8pwnnxL+Mye9L3PbjtfcZ23nps4SahWea3t2xGcTWUXlnp+pCe
QGx/lG3QI02fpRsCgakdOvvJcBuL/zTg8ufLetMyNnhWbydbQGCQCGCRnwHC61pRlVoCGTM/pacC
5f4eDWZhbCYOME2WN6Ldsl3Ej9xast9WzYOyHc5uduz2YLxfKj8Iq035GH7e1y6ae+f3TC4/iLJG
AWpWtZ7jgxRTXNcfhfNJBgxEfzCuGNAkDLJXMASyt7zvcnnIN8CvmNWGO37VGIvqu8aTjsJJuGqW
/i4x3yS7cdFOVUzooG/PEXMI4a8zS+vn5cdS17zJy8YXO3xsAjc+MdNDqFrJqbG4hfhiC0fFbpfe
nn9pV421vL9Pcw+CTP1FdwWSjvAhDOrcCinOurIqmpP+BMHd6gshWvWcMqfA3fAf0F0FHgqVNI4h
V0wJ6v1KTkoBggDsfprQVR1vkbwxpzUaFRYDw0bP37trYdThh02WA2yfNafRGsGs9mG8NyOYyZ7v
793c3buWQp1aalRYpgcpgxOcg2cWHHZutECJAzVF8YE0vlIR0N9+6vVv0XEqn4rgi5HHk3qQPkGO
9HL/5294NNe/T3yDi1SSKga+x4X4fTGw4vd4E5xWRm3G4Ax4SsHGxCqb35KH4h/SDChmqSRrfy2v
rMrI1/xcOAmnBEMTIwy0mDQzei7P/YP8yXRH5yeN7jAkfJBPR3SIGO1anJYPiJmyVjipuiU+rWRI
ImDorYjZaQn8Q4s/MjaUbNi1RbiSSDvAIheMUV81wok/1B/ZonSP3p9q+RXty9jyWMLmLzEppJJK
EfJDSAeS5V+cnugHUUP4ME7pc/SnrM3hrOz71/SR3yJnwkqq37AERBqaxdH4aECxKWl+GcucFnLC
qXgbGhMp/M6crHXnZgeQ6vdm93Z/K3/dwKutJDkEIDoQ7hL+WDr7iMZOqY5Lrz4XK+0z/Q7tDk0m
qT1hvlqz4R8rW4Lwelk5jdMv221lp6d+0yymB34/LiP7/tfMfQXqayhXhMvlmNNDoz6LmDdY2jXa
TX2w3kQAaBC+5q/vEUwbP/6CYedngE0NiFykF9EljD6hOfcQFw3APpaiflpwS2f1GYKPD5tvWeqG
IYnmHUJV/loSdVkSUWkUoYKk0S221SpbDOZ3BqD7BOJV2WrQ8OMIaPFpwA8dLDs7dPWFCpJwwQ4X
wToFJM93pkdWpEzTAs6+itK6XJFakgrR4UmPGBEa/dHX2SrDNBPC5CxtBJDfJgBKfJtg1ABteY8/
HpNxOFd0NBejH8zEjdFwlDBy8LP3l9osyuOeEolHLgab1VsATwAwQai7SB8TQ+1mLyIlh3p+hTo3
8jz6lZM/E24g4t6D4eTr5YMQb9VbDyCqP/eFzt0aIhSQF4QUv43VlCYYPNenSqbop8khY1mlpbKc
lqElrKP9iNbUCox4DyDCW6yxr+592Tf2FRYb896QiIY/Ss9+6KVODaqo4OCSm3lpDbzpI39XmEg7
oTeeZ9XXxJm9xoAJDLVArRVeFKECuDahehznRRT70bkBdV27+5TXo/WDsVkPKdqwfFT40bvGLxoX
OQU0rbHQCjMoPJDE6GAhHACA+aLySz7vwoLrcsM3g5REZ/UJEz3AQl4sa8dqGc+8SC7JlSmlxFDG
qxfKqIqQqTynpucq4A8bwZ8WWAhMxVUFv1k2g30LRrgQbIeSSeiKfFB83j9ZcRb2Ux9BbXUC1IZW
h/iI4tVfcuCzwCRtBBi5hbwNmisH8PKgEw3T0M3C1U2od2IpDxh0b93/jl8fg94MMBEgQ4WpOgTT
fb3nZduGee/V0bn+iG2kVBwDTHceOPZFcOFpTmrjq5wC5I4DBip+HhuQ1WJIsBW6+VaxKszBxGjF
N9VsV+C+c3kX74H1g6geQ2AR2WPO20DmgjNxyL/NW7PP1tGpRsqauJjUZwdR1FWxKEfnzpFAXr9C
iyUhLjpMaGQUQX0wWjyGgher0sUYh8OxdXoH4NEV70igdzE/UgDVh8E8hQvukUm8NT9a4Lp4gOXQ
eAYUOZ3uGMQhVys+js+DYzxIb6Wd/hSP0UJEZ6jmNsvKBmsIyEkZ0cKsBosa/4VYQCWvT7IHdt7P
R4httq0rH/IDRl46hj2tWySLi7W2wNk+iJ/39WfW2wGp8CV5+PekIqfS1Rs+RGKk8PnkPG3rwysh
yYU9Du3ImRCMHt3H7fbF/X78/vZe+4f4gSvMjuVGE6N/rQrE5UM/AkpmID+g08dpakQo25bZ2XvP
HO5DsGPmbZ37O1gl0FrI88DzwDZTQdJYCKXXVUN2Htfyc/sO1qr3gEwgXnLH8U9j9yfvBSq1izEI
pVgwx4ITgzRbIagDCL5WRCsyFfdUvdSkZSBl5wITP2V72vjui4CiXAZzAMed5foQRbknjjLDwhh3
SYxuQria6TI9DIKVWvzK2FcbdYU2hKW0KJ+Ufe00NtIxbnjKnoyzZ4PQ7UXDxMU995Y8sczlDccP
B3CxBZTN5o0w4gqDfNMCRVgwl5Zu4CiYNiYucscDZfZ9tb6hU3iBSNMcFIq0JF/fpUFJjUFW8+j8
AECzfRTNmjGTa9bujHtzIWF2W5UhT0VxhAT53S+t/jn+xlDOTfLZL/ydKS3HyJZXIdornwClYA22
vmGgsC7ANZDmIsEgZSnkLJNaCcHnOU3NHk/fsjowEcmzK4M5BcDtQQqyeaTJgXrgstbTGj/183O2
7X+4Lwh7Lp/Fj3QdnFBYXijr2DOnH3AbPfZnnqHCs+js/4QDa0ewXCKSQ9fn11V9letjBOFncNS/
BFZwUreJzT1mbhiYrAtKu6VEGqhZMesPCTsgK6jHKOqMqWxlPody6qpTPsWpNUzIm/aM/OTMQaIF
Ucsq+yZNi3LKzxKgLpa/yZ+SjbAu9vqSZQSYosgNufDF1IkvdBF47DO38XbFKnnAbJhtcETa8G8r
Lr+LQnkMvDIw3wCOXEsCp4gUe4KQn/u1bAdIM38WL8ZTRAYOPSoRky1jlnWBPCQIkGCGY42StExt
YoUgqyAG9Sw9IFnYH+uD/hCfg430Ez6wbtoNzbiSRe1iM3GtH3BJeY434boxPczWbl9YrP60saIX
RBmrQNUHECpASLBKHqUl/wB8NONC3VwHUirow4DfClKy6zMKvS4W46Isz9NX/yHtg0+pMsUX7+O+
1Z1l/7ESlCCQ5gD9B8nnUoZJBLcbmoDz8py8oty8ObqOM2xMvHN7z3yxDksyHvm+yBt79wseQFsX
eHTRfHC9sBRdWK3P1+U5Pfrg939ogGBmYU5mUTsyboB+kOYr8BmBYJASwilCrga5Wp8Jb/EnCDaG
T/87qy0Vsx9krI4H90fhLrUeQweqxUE014HZmsqCxCZkcvGJsMbfX/cs1Pv9Jh1wUNITPs89atM4
BbrONQiCdBD4pccFulEzR9hgwoCLTFayVDfIFoAl31gxzJhITP+lg0HLpvyZtuzQxmJANhhpX0Ce
EmG0U7VS191D7cA9d/LVR+6ki2d+oTuJzeL4ncV/tHjK4CRdIQmt77fnyQEnhIsuf3itvFusvMRE
wOMoQHxpVg+ARXEUt8M+W7PyJTesK9wZ5CpJhymKlPTEOaWP1CBsu/bsF1ZYbGvfVrkNt6xfsp2x
Zen4DYtHONN0lLbQSgeIF7Xgeoy1hEvSFu+TYu6ik7JbYkb88ue+Sv1ScdPHeimG8tHQXa5lXAQx
oxttxbVyUr6EjeNgjrr6WC29rau8my54aTvzuDLs6MPmVocDBjW9H1pkpk4Fpn78/G2YTc768puo
q1eldZM1ddKexXhTdzupsJaQ4oMw0iDzH3pw2fyMmKERYYB95VricXFIWHSZv9EBtTGgykB0jS5G
eJR0ZFYbdRdMalufX98fPpEr4sxmVZrZIwjlQ7NGvE9ifkRLHIaL+GDhIX/odvqleOWQS9vv1/aa
N9cfyfJJsjGhDBYDo9kC5BpHhAD/99eT6XSrw/0zvXVVSQM0fBqga/mZI1VKJV+JJNFrPDwbZvEo
Y27mCYMfn9RFj5SiZGOQhsmt+IUAn45b1ZvMLZcBw0W48S5gvAfiLsCyAWdDMuzaSqtFJBqAGLdn
NGE7FcadI7v/O04BUwrQMYX51BU0yF9ghtmCNQljFldDha6EU8+rKPvZ1AZBe5Z38ro7FZiIZftr
cHajNdgWX5HuH9zSGTWWhabDMFouFXP2oDz0dc5rzrVdIYkSENILZB7jrYJcu5Ti3fDM3Mkwn8E4
a6bIAMHOQBuUePotNlLP73IJ4rlNseX22t44Di/aXtsNbvtpPAY7Fo3Zv5wyGToGxx0Aa+qUKxSP
VX+I2rM3mOlzfCxOgTMtDSv/Aq+9GpjAxHBv0vlU27wPyJa3Z8E1514OTpr04cEgExofylgYUtFq
kcY352ELioGlEptonH1SWTt782AvxFAOqDBVGSBGAgYj/Uhf3Gv8jUL9Vj6VD1nOyO7diIOuV0Rt
6TRmxRRKEDWBs+p9wh7uEtCUIV294bfDzujN5u2+xaCn8ZHRJ6jN4B+VNNABT3J9VzV+EtIyhd6A
qad681bqW7pWlHW/wBhh8CVgKl764memyuLsmaUIKMF0n6Nc8xyZuNicZTzl1VZ1jVdjU+6E0eR+
Uid8ZOKMyLN5ZdaRMkXLA1gCCH0IXLvrlcrjGJWp0jeHsl8EAhIjeYYpM4lnA1RYnrQ/yLaNjPds
/pSDzx8AW3gN4Mkz5izPnqCGkT8N6FI1BW3ZtVYwOkjUYmqJusBkse65Y6grOa/rVZKpSmgTIARC
aMKmVgmXXZfHOuAPwkkEE07vir01gebjR2gZqnNLEvxj5PFQUEUyj3IL5TSZDGAexoO+S6wKFGHP
x1yxADxl8jLOLjrBZKK3DG45AXPQU7wTX9e9xBBG8CUCSYSIUw9McZMz/NwbhyXiOuCmo/kGDoBM
XYWoanmhaQrpMFqZtEhUN7XyxNLcah1XduktklfG3Zs51tAJJGNBWoCaNGHovNbIQhlzFJNSjGY2
9V2FyiT+hE3gqD0SeAOGSVmlDDeBIXVmzyiplHvplUrCSVweH9V3DE379h7lVbxtt97L9NcKQpaH
2QeAS8jAuFLLIx0TDdKwGHuYoDiB8dpib1YgpN9mLpBpjFURY3+t99fCqFV1gZJFUwRhhf6QfvR7
9JrV5SIxMJtXWTeA1GbuaC6Yvjpxkq/FYiARUlboRoWjjlLc9REmXKmVXhb5x83neIxeFXU9ucpg
56vwS8ZE0wJC7y90FgETtD74UNEgDOz+jHNT68a+E/goO2onvzadAeNga1Y/yw0ZuAXo5wfuhGCA
qIe1rZI41GUjO4I3lvO3qr5N34QPyQo0k8dkYTQjVK6y61e1I26ZUyDmfgUo6nEHQVMN6RKWeb2l
YyvxoQoU/bG0i22+T1byQT2g7w5sW/pqOhjvwbE/K67nyCjmGivW0MxZqY9Q5F/KpyxoVfjZgBOQ
j6KVrQonXqdus8mW4NhEdgO98q6/Up1o6T8oK/EgPcZO7ohLjBx0WfXduTtAZtoYID8HjwbMHt0e
XKpFMZRhqRwBJ/wpchTP052/Tbf+I1zJB1b1em7/0EaPSB4D0WCKgBCndJkfdbVuRU49viJ9+C6D
mhX88Q/FTp/MKWK2bc09Dwy0BC4F0QoxfRB8fc51V9ZVmyfGsVuCUOwlO5U78c1z+q2+jB8it7aD
bfbNHBw+e0tgjRDDI0ICoSVpDbyW6hV8pI3S4B1bxQzB94gBCL67V5/u39KZNaKkUNZISLwi7cEJ
ekxN5+WvDTj148QmXeR69TbneH7Ej7f7ESmqh3P/CFBjYQIY5t5fxtxJI6JAZ4qmV7zA4KK7FlUm
kThwveQdwVVcmdyX4WQn741fSYoZhZb3Yjwyke7kel1ZVHTbo/sKrXSE+xkTJK5FeiPvy60i+Cdu
6W/CboHh8oY9AKNzapf8Z7XT9/kLcm0sT232KkIs9AFsEmj8IORL12KVvlSmQA6CUyo7CWfWFtjC
JBTMAba3S6dm+Bo3tBC0WaCUwuXGOCk6xQjQtFH2WRicMhR/NZR1JJSsPMwvff/bAyQ9EWCRxLhN
WFJc7utlVbmnln4dJCcfxEWu+l0hgfMSvHCwKFsQMX8rfwZGqWy2NEoitZGD6PkYsuAnJ+ErQ/n4
BQO56m0G0kAW/czslaIEUYoi90Pp8z6WFpLZOsoRTrUoLe/v3+weUzIoGzWKHYb6xFhM92jYSB3c
//X59aJ+nnpoQQAPri8JPx+c8z2A4gttH6vL9hU4JQVZpwhARZbxIF98db0okdTr1nmS59cTRPb2
Z/+UiGioVA623mBE75+DJzEMyCxGoKSRM7wwVQbfTVpFFggaQB254seodQD2nnbGo8waRXdLFui/
8HSjpZn0UV7LEsTWKIVaxFlh1ijgjSCF/hoxynXJYfwQs/2CXJzrfcTbDOcIhhGPJXqBrqWl6SSX
ZT/Ip9f4A4sLj4GTvGTP6lf3Eb/cV5N58h/NRoAREBYKgGXBrXEtSyqmtuZjRT5tegvjfP0lejUn
dFAG4NserLf6/PGBrCjKDqwOtfldvhZMRURg78niJpBkAPVjFWjK6MNfBYwrNvdyrlaHKvf16ng5
w8yqSYSQXXEqVp/eKnaNNbcC+ZnN6kn7NayzY/vfVgIqeC0M7QhBKATYyq5a8rnVPWhHyUeau1mH
WxXz2Lu96i3+vtMP3vLFCQJbeS02ySdj4iNsZPwsnUUgUkNbOGg7bge4p31fW2bvJyWKMotGUSZC
BKU9LcrDqnvmWMEB6/cpk6gJQxs3niCfxAPmHEXiIngc00U7WT7GBdYYJYU+jrX6NY22HLLs5Y1L
h+sN7ldUY8j8LEofC4nrBz8LlFO15Uxt420b23uAnrj1hkUfMfeGSWrxH1k06iJC51apKp584t1h
Gy3MLwyNq+x8y2obmUFLoBtXgiiVrINwkrlQk0/aqTo7EujGN/yb/JhtAAgDb6hkVU8AbwKg+1iz
+rduPEDXsim97MpBGuXUkE/ga/I33uOjObncu+JOYD/3A5Mp8IZBuVorpZxlYPgxeMdkNEhNGCIM
qlaXjAy+fwPmuXBqRykVTQvMHSsHTga+OVplj+UOtWJvUWFDJat7CtbtC4szee6LXO8j9RoAaFeh
Fw+Kqbu5uR1sxp2e20gFsTiwFqC4ERQQ5VPnFBpJSlxl7VS88j+ag94TzeZqzEZP4PsAQRewXJPZ
gpB7/aUmJIQ0AEdSB9VIUlBJoxgAQcejfOKvBPvv4TFEBmIKxJsGKIJo+pSUG0Ij7GS0Ma3k9bAd
gFert2CRtVlwiHlNiJJEbZ8nlaMWy0pwrhxuyS0x+3hd7qolmG5sbykcwhXQ4euKmZMiP3v12FBi
qU2M+Shs+wli+3XwGC5lK3sUDm9op1npDrdiKP0sgKGEUUqfBe3EcQAunOP92Y9N+TSBjDHalUsW
fuWGMl6fG6Xspcj7HmZ/BGduqbua46+9P4qtrAVgCgMmt/NNRbxQEspf7VNdCpIMywr3D8JLBqQB
az0zv/F34wh5vAawJvixr9/mTDISJeal4Ax6b1td+8thKbneA0IWxgnNjB8EEUAogb7CbaT1HTme
XI3VKjznNnDPQMwnC2XTbdRFvJoswihL6PF7YGaeGYLnqkFmEgKrjxZ5kAnRnnGbY3aXV4jRr/r7
RwU5rORHc+UNCz81B0oo15Ko05IHEFglHSQ1iw4gb7QE2C+SXW9ylkEk2nx9ta4FEbW5CCyCPg+9
iSwJzPj+/r17/HL0hbIbneDovyEtyPJ6WFtIzvZCXjFGE1c0kDfCUhGO0dZpF0hKCH9/jbEw1DpA
z0vaMGlCgzBJ5RIzqiLgMFvSsSrs9QfBDlChYs3TmQNryGFdiKIUPw8BAUFWOzqXdrVNnNJKFu8d
hhKny9Aeln1hjo/ig/5QrhSLx2Dh8Th8/SlRxrbuqyfrO1QqAIhSQHvLBt/Rg2VfwM1otvoB6U7e
Gu3MQfXeDVe9077Gq+Q52hsumS4bO9qKqVQz1/Z6Q1TKEwv0UofrgA/BDJgFSnS1xR2bl6+3yKx2
FeZWebZns8Co8zQohAKqDvuDsccgnKSuTJyKeaf00KzOUStT2gbWtMHsdn3BP5Tb5mNtRYdiV74I
LNqhuWG9lkvdoBTESgC/Qa7/IQNRJgrIprM6Suem9VoGdWuGIggJzI7cGg6omU914Z1S56/p/5HJ
xagvEAuBfhzQZZqDvvCEompHdJfwrrz2XH6NAXGoFtROiBJF63pu7VZLYT0BKqc6ORDo/ZLFQzsP
F/ANaAkmHhrgefieawPRT7qeq32Rntufeg+AnrX1V+WX8BTthMf792Xu3hIKpV+yKJBTk3aaa1Go
JKLpdEqzcwXag2kh4MHSVyqmsGamsUZWeMmEQJCPp6wt6NxlMKEiMwvSL+rFz8A4Bjq9LDvXZonQ
1bcN69H+IBjIR9YTcsOwQxQYYxDlkQHWlBujaF1ZNF6enWPrkRUazw8JNO6gJgcqlqBHUYC83rm4
j4thEocYyM4FyAdHDA5Z2Cd06QMfc/+QZppPJCF1DoYDOBboTLiWVHp6l5TTFJ9jc6GNTmch41oR
zon7Yua6ADmgF0Ghn3DCgVnrWg4vV1mfGkKC5iWA1PbSokajBcbj2tH+Q14mIMFgeTEzXaAkUtqn
dm03db6YoOmw2O5CaZ32FthQrXJyCHeEd2SWwWZvLxmFhKcQxX+0vYGp9nqNQqF7oxCmKZBVmimv
d0AXrRp7PC/u7+XMIFJiqIUlWjCmTZvgBlvp09vph5WvnjtHlADK4tZGESR+AQGeq20ac7uX7Mi0
/r6SQYmhjC6vdVNR1GQd6JOMoHq6uQ+QHWQ82/PcASWHch+UcPJqI8WxNM7gYEmO45vySjd9S1tH
wPfdP51bdxcDsQBuJP21qNBSN6qreL0KJSIOVC/NSvyuF+DuwfBkFoPczE0n67oQRKlbMEzR2Bdh
en4tTfRuAWuaOgxVm4dQRAYIflHgQjAArb5WaUBcEJCOOWQ4D9i21Tbeng5MX/LGVb2SIl5LifSy
BIIAUsApKJiOsARsFXnOJ7TI/hzuH8+tTUMiCxUmmG4gWihlGAQdvQChn525wHzNB6BmIt9cLu8L
uWFUCXcfphqQ5hNQOVyvJ68MqZSlFm+D6b1LDxl45/jGtWpGe/zNi3oph+zrhbMPoDfHcRnkvE6e
aexM/9wk5vrEpHq+tWmXciiVzhNpkIwQcryDCJ4g9QFBoM1QNWK1rp5uaNqlDEqb5TLAtA+1yc4b
j0wPTf4MrOa7mzfzUgRl17hayzujrbFdyUp0eYuzuXfJOjFKpreeuquVkN28OBV+aiQlFLCSCL0H
TrVVzExfadVRzoCufmJF67deg8tFUQotCGAXH2ssKjXjjzg0LRbWnWz8nYOh8Y+JnAlqBZKwc7OS
F9Gacew3rfPF99NNqEUmE5w9fl5de4Wp2Kq5r6zlnxEt8uXL/WvJUgC6dq5Vqt9VAVp6R6u1NDNd
c1a5SLcCOgSYzu8tZ+ByXdTdNAa+6/KuIucCR8ARIzN2QodbMLSNcTVpNzTq1YGrJigbJuydOgIC
tMKFzzoklg5QlzNPhrEfY2xc+RM58urb2KwMcEXY8Wlcihtx4y+e7x8Va1mUj9NHnOIXIwQuwuN3
ul0vWUtiXBuacSv3Et6TeAh4lQF/l79AybC6vwSWBMoM9EXJtROPi6nvNpMzmIC+sO4+452hH7NA
9id0VOPwe+AWS7ey0eAVmIwX86YP8I8mA+R1bc/GNuFEre6IJo9Wty3N8U/vrJc62kL+3N8yhjFA
6+u1qMqf5LSScGnQlhAZh639BK7W3pRf6gANKSxwC+P9xECIa3GtVPsCzxHT5iwUHYXqAgwOybqw
WFt4y8G53ELKGPiiL3h+8WsMFFC66FblTAtlWW1kzMu0rMRi7CPZp3+32QDvXC/Mr3U5ryRyfWLz
HbOCwSG0fYofWJfo/ps9G2rTeGXUNyP2D9Mt5FUNro4lYyH3rSgw1dcL4Xt+EMMKuod4sTnpj8HG
si2d1RPDVARyly+e7Kyom54TsBD+x8Rs7smyyBx1lhW9bxEwcexaSpdJAgbnwI3qLaR/dAvl6IfA
CjF2sPvIQIei/bRbzs1sVkB3Wy6pzCGlgClY1CbGfjX4HBfAeqPjZ1eThpfn++d02xD9I4Hav1QJ
e57Pk+wsnPIjhp2vJSSwIve+ENYyqO0TSqWveA9CoNPGsXeW0uN/E0C5Urw6hEheQEA6mQn6oPSv
6Om+hH9RtP9tFJ1CxqjhqR9HiNj1IPaypr0tZfYa84cYUSjZi7kB+EcOZUi9oINflcUZcgT8Mwjo
H54Sm3E3GWdOd39C13S5bKBVPQiz0PnzMtjrYscQ8i8u2z8LoSxnVHTKWGkRTAxaalMU4zkzdutF
tE+WrOtJrP29PaOMZtJXqZQ2CA2j7QYMqI4ugZDobdpl1pKVnLptOP9ZFeVPCWXT9ZESIk+5fsXQ
8RNjKfNKxW8w9c/vUzc+M+pQqFqcjVCvNVMQF4JiCntuXy94M3UqE1RBweJ4jL9DSxtMEd4VwyDc
VnQQXqObAuUCnqa8FZVOKYKWpEfBQDWsBFNbokCCvgqL9dYRDZgd24UkyiwATNomhYIss/hdgvkZ
KZ0A/FCbYYeeXIazfTu0u5BFWQgtzZI07LCqERgs3+q3H5adLNc/zxK8FJGh+zed7n+E0ah65Mb6
KeMgLFgFJ6t07puim9b04tcpC6GXRu7BQGTnZ9K/d0y/Tvd//6Z5QCqUdAVg+hU9Ya0EkkEByzBe
7mGxSJcYepia8KzuCyFnOzv7CyHUeRQF2HmFAX6O7uIhdZ8AQPpvEiTK+a044OECHy528AqKRqhW
4/JLhnt486D/WQU9jxbtof/f6z26B4bG3jzli5+mPFxxDFF7rrFB4jNopdYYR75knDNLgoQjunCd
iqYwYmBnYcpQD2zsk3f8j0ugzLKHypzOGRCQPHZoBreZIfRtW3WxSZQ1RuNUPwYaVLW10+Nnbj2C
3XJbWYx1MHT1l3ruYqMSo5IgCVLGw+un8QEP889/ugy0yQ3AfCG0IgQEZ7RzuxjgXbn3Jdx8ti42
ijK149ikuYJKzjlZ+U9gF2Gmm2/GLRcCqPus5wVXJiROkt3naiFt0D8JmxGCyeM/LYQ2rZrcT1Fc
4lqUe9+Mz5iM/ff+FzDQoH2XJXSyanS5Ky09BBSNlMNtQWSeW6NjZj5Lo245R1dSqGe+AGLdwD85
Ck6S8/n/SLuu3ciRJftDS4DevCZN+ZIr2RdC3ZLoXdHz6/ekFjvNSnEr9/a8TA8goIKRGS7DnJDI
JtkMKNWMvPB+Qccv6NC/z0RXKqp8ECk3eP9v6IGNPNldkCxMH2PFMDB68ERhO38SVclDALUVeIl7
QE8CyF/FufKfHdXoE5yTYA5rwgoTUxJAwn/Djqanm9KrH0vsS5Ke7OQjJBxtX3B/F9SYI7PKQpqa
Ui9OL/7BEytbxeBMh+jn/Hldknl0GJUEknDfpDWlg74YrPA52v6R9/Di0WC0Ej5E0PQOJzfa+gpb
EuHR0e+DYfTTdV4W/OD8zNhMc9IYvZFQOs65I0XHTSYsWBcAMOABjO4HNAiIzFlZTS9JwoSzip56
QH2Ym2iDHUsxMks89V9KZF2QYo7MF3o9LmSQ0tCSbeDR4oVAO4QEhO5IxGdewmfxhv5w9u3hZgpa
x0qbxJQzjVieYHf2MfG+OO5l2drMiDARIwBLhrYdQCQh8WY3utMReZJHTizEpcJELKPWWEYogkrl
qqtDsqvs4FH6ehyfOYR4R8bELdhTk6Bb4fvI2ndprT+4+dvXdXmWF7JXmIelKKbofwE0HBO6FL3U
n3tDpU9k/5Acy824zY7+6uQ70SE6oCNh/zo8jfvCQTuCe532QrSBtdnAPMPUN/p9WF3q8hxT+2cJ
L0DJKXeTRh4jx/l3JBh56Aw87xSrp3lh2fb0/fsDr2FqKTK74IIRBkWQ9VFuxPxUnMlLBexgJSC5
hnzwHW+CaEljL0gx8tA2amHqZ3BTu/GmTO0XzHCf7Sq1ae3B2PBQaRZs3QU5RjSsUJa6IAO5nfjZ
R0R6vX43S2p08fuU/swiAHQjbSaMbp6mG1S6jbMNfJacrJ+KtXx/ndRCcHBBifGrFar3SiCB0riS
7UO9Mn+v/x0BxpWqiXaOFX2ihRTR/gXMLw4DC5bgggHGLQyAf8/zGKqC9OhGdc8peV9/ccIBnjrS
b5hdR9VHct8mEOQIvbLe2LqjsublXK5fBFARLmmcE/+sFwZotF+HYqU65ZP/n2K20BGgf4wKlj5f
UkgU7AD3RdyE/wh0k1NvEbtwbI6f4bHB6Lxf6Z1kVmBj1yFZ/dj/p2O/DA+MnqdSPQB8DBWFghwi
Ejv3lpvwtnfxWGCUu1XLPBjqEbkPEYW51KmcjtO2txAvX9wEo96+gJ1dUkrNR7S1bOBbcPdu0rtk
UisXFBi1HpKoln0fFISduD3QygGmVQfvEWhonJ7167qB7aKXUiUiTz3VBm6kqohJ7ADV+GrNte8L
vviCH0bLywLLrJMGd/KC94Vsi65hV3vjacsJK67bdUCYXzKDNQSFkqtg5rRpCC8Q55wUG+ZBM1Ur
TvHjYucACB3rWg5NxU2ock7q27XMbFWRZWrdh7CHva14b7QfWifRbcx78l03u0CrvDwpXzVCzS8g
YBrxPPHB/ihcjtFdpIDdAwCwB+qb+iPe103MNXUKlMRAR1ExEe2O9B+cKEih3/lDUWZUmBuvc2WK
AkuGoqwN4tTpusIL3GsAggI4mgJgeo3drUT0txYILJKjvlo3GKFpn7/cd/Fmy8slLpqeP1/Digjw
YCJFEMFzQoq3ynnFoA7nVBeFcEaBcQKFXBRB5YNC0xDLFm53PdT1usdftG4zEoxoJN25zOUcJJ5w
bTqoFD65ToHHBOMFYhRIBLWBjKdnx4uIuQ+xX97miAZH/r6rCTNFStuwkvseRDQSdqR2O8e68WLD
KU7XmeHRYZyB2pp1VDU4rtF+O0+eZZ8n29UerxPhnRjjD86DGdU6buW0O+899Oc556ezfZ0ET3YZ
RxB1/ZAUPUgYN163i9c8y8YTK8ri7D5q3SisqsZ9NAXWjjTA1Xm4zgCPAGMKrHxCbRf2/zQ9vGhY
DsLtLV40zX8U4/vBOeNAjYcwyUI8KIFstbHIS3IcCEp76TbwrnPCuYpv7KsZoXZQygYakp/y3wW5
gaZHHxwd/wnkTwOxGS+MktdC2+qthNuu3Abwq6KtobYCrFkUWyNMinRn27hzz+Thg9cQzpFkmdF9
TQ1bIC/hljIiOXVMnrc90T6unx9HJVnMqHGqyrGsQCPe9K759FtaAf3689/Zl+8q8OySBrO1SkB+
UketFRi0BmLt6/n4L4kweq/41ZhiXBJ6Xz3BgB2zDVBxbV6LylJl9UIaGN2HoDRjRwXOGaxV2yKF
tWlO1Uviqb926ppH7vuOrzhttjoZ137XdzWE76XbS7ob7Q+n0S1vkwEzQ8NWebLtYXDAp5S4X0Jh
/2VmYyb9jKmI2yDV5BgfgPbQYB1s1QeTPBiO+Tcvtj9k2PKl2g19HlJn/SKuduN3o8YYOMWv69K+
nKeZkWFigik08rLycXsDXAN6wT7efTtfcXRqKYM/l5HvSGwm71jslY9GiDNDP2XvaqHjmw5SaSiu
hPIB2zRhPXgzn1zOGGMR+ZFRjFTHnCYnRUzekUeLvDWgBf/lEaqXzins42pUIxwhXqXZY7R6fs9t
45aXUePYPrYulYqCb2SS9t32CiDwTefyRim5J8YYDIyZDZk2gMQhW3te/JFj1xoPkXSRDeDU0u4S
7Eb5hiqZSQJWRFYDNrEgUgBu0msB0Ad9Hf2N4ZvRYDS0TCJdkFLQOMtOAvgiaau+jDteEnXRUfyh
8sOjV9hb0co6jd3iV+UOvei04dXg8LKcDpyRYRRUN/tsMhC/nZzRDm8tLJvEfsttc+Q49R9ruzBA
CICRfy7mGyFqdjEALTSDpgCdpFxh48Mb1s8CLYDYLkBNNttjfdrFG8EztzXBVjVoLGaW+A3LVCd/
GPfZRzA6WwC8RS8jyqxc7IK71kKHFXzIc0iEVebwfMmywM/IMZo7hX45CCMEZXeQz+julTraKCKv
OJkFLh0mzI+yos+K2qBPuwzH99I5wXb6+rpuhziaxYJPn7MujQIRRDCKVT3t5J7gZYSBjOtUqA24
dkOMt48GK/SBpoW2FLr/vAdi6F/F+rNLoXzOBHHMs3CsOiqIOtYeihEve8HjgLEOkdxgxKfH7w+Y
hzjm3NI+jX6vnBDruGWzGcdEwwl9lyq9X4Ebbez3mL8ck0eIsQxhLyMrJoARWtuX7ZuJ7sXJ78/c
HniOZLHeuxt0v/ADcJQRIHHZLQnvnloMygo34S2A1cVVh8ooRleM03VZ41hYFqdTMPuclmLpK9x6
EG66k4kVE3rI2yG8yB5AAmi/Gxqt2SYuzGCdYV8tGJ32qdklm8eEv6d28fk3o0Hvci7UfZQIfQ8a
O32V78WthO3Bo2K//90708QMK3BmgBHAToXLRpxEQRQVuKsnrGD0xCcsX9SA7sEznovvzBkhxqbp
XdbWlYiFarBogDLFhByv1XZpfAV4Mn94YeKRIJcmKZ0S2oojITodsVX6c7Dhy52Q8LLMi7I2o8XY
taEZRkAh49y6xD4CjQMviAi7Q3jefFkO/rDEGDdrMqfSiEHmZXKm/a1+0+7vuCjzi4bBEoFvbUGa
VZ2xcHU3jWks5LTc33nFe/+OuBR7WceCqJ6MBTHXtXQ5QvlDzqA8z2S7joHqLIgl1rXZkzc+AV2E
3GLn94vkcjzcsh+dUWIsXmXlVhdroCQCxv4mdFRAEmdgiCcMi7I9o8No6zDkraA0FdpZgIUpwM8J
fzH/axnoUgCIKB3TZov8ba92SZ+dIW5AgdFtGnfQdDO/m3vJ280JMUeW+/6gY/cGVdPkGAEsusPq
mP2vgVSO/BsSUe+rU2P/zUXNqTIHKAqNr04jDlAh00uGd2UD1L8OOSEeoSVRnxNiAsZB6oRhzNri
ZCAvmL6qdk3uczK552O5feDIOY8WEy2msRjkTYU7azxEcKMrUa3yaixkhq3wrhNbMkdzvhjrqo0t
hFDHtXUU5Qor5V8LB/iJPHPEkw7695nqGrVilXoIMlii+o0WBjyiG0CHQuQ7u3EBwB3ADHLBXnhk
GWOLPlHJaKyaGqgJ25uAZuOo76qL/t3GTY/Dm/Sk85dSLCn1/EgZ05ukaOFNmm9NmArSPo2u4Rme
9dK/h3aAQplh2qLmZrfccZtFPzanzNjjqFMGUzuD3TNOGUNcdrkDmgkwn8oVF5CBCiEbff6h9QPq
VslSXU5VKjieTBEP95601+1Mc8n4wJOeJWc2p8XYFjyzY6HBqAiENP2Q3YD87p124+/uruvCooOZ
02GsSd+XfaOnoFOn5Ffmht5n4+ZHGaie//HCefoKnpNi7Ik1JWXQFyA1eSrK/wOmybBVGZ1/3OBm
+fBUVQP8JbYKs+Xm1Iiic1iPtPHPQE0GW4WJW+LFzVvGsiz2/9D59qkzFUfEqwlB+02nfus9yc1X
f9HDaGGXnQw/BuxBLFu4tCKCqQpNagxUDjB/R89MOGjvfAB9Kk+sbJuA/0CtHAtbsT/zkk7QW0Id
KJDtBnrk5bidW231mHgfHHlbMvRzOgw/mlSPYWeADvAnf9ekI9Fm9KyVhOJv4HAbTpcEYUaNvaAh
UtXMl0ENq0jIr2H3e3ra8hB7vqsWV46O7QyY/P5chdQs9EBhzwi2jN10jo4NeXhi39xPjofX422w
UVV3+IrXW2vDg69dLBPM2WSUOI1EOetEfMHUbbVi97i7C44t1hYe+w3CHtO+fodLHmZOjdFjf2oT
Q5hATcPkOxIJ7Uvzfp3Ckl7NKVBDPNOrQR0HCCmMevCO3rYutI3NdQI/t8TAFs0pMDGAIY9io9Xg
4ezIFFhlcnL0IhtE22Tk5RDcYbMY6b1bNXCGR9d53+b2F89KLT2N55/AxAetYFhToNGQBzPvCRKp
MvniYSLyaDDBgBFl2JZBQ532aVO6jfseODw2FltE53wwlqOq82Y0tW9xMLB44xSRyPWdDt0ej+LO
ur1+cTyGGPMRpqJUZNR8KDceJTPYIwoP12nQ37iiz2zyuQkKvx4b+CkkYuR3lWTAsgcmKcfDc2Sc
rSXL4yRHQwQqPcRugASG9vHr3zHCmIVcHWpTEHBYToRgkyT2ZCfoWOL19S3aAyxBMXWg2Kka+yS2
4lIqig7Ly98Ub9okt+r6Ohs/MTapsv4hwD6CSyHJpYguYnfy0PX0rW4PACLAQrKCnOHVj/nZ5uLH
UxPzQwhmNJn4K1bSIDYq+N0ERq4gOgaGaXSpO50tenZ18295ZO5KrorynGQ4RMTPqi1gS4T8mHqJ
rZ86+z3E8l6RDll2K44UfnvAn3zS2Q/oMFa0Uw86M7Vdj/XMlY598Mg0OvFrbYciKU7beCC8SHPR
F2MP4P9SYk5UUGGMRgWUNGxQJI2H5chD4UyrVuaOtPBIMYfZG3oxSKFMPZQXO8lhv6Wbe7lVUPoz
186OcYRYGBmZmYI7q5M10rVYO6QS9bfk2v3k8eSDR4txiQho8zJOwdLkdcDxjEPAmil2fXMXYUyC
l6NZrCmbs7ti3GPda3kGNEeMmwAFSHGzvXXGQ7xZ0VcBWvZ2xRrlKjtccRSdisDPA6XI9QaWs+jf
kdZMGJPSEAUxUZBxuNl4aEDrD/sB/VR/U8NEOvIfMgx3oqqUALxTad7GIq1KpF35pv/iaRaPGca/
Jw0gUqUAzKDLrSLhCx0R3PvEeALm3fVzW3RYM34YL9+KjTDVFp4hopu5nynZ00cVL+pbfCnOT426
5tnlnK2yDSp6OU66P+QOkGThexWXJ+jL3uTP5bAe3jdUQQ9BJr91vMFp3fqx2ogPw3tPYvvstH/R
tznjiq0oCWlTGIUPvXqZclIeS/Q75lzkoW8r+kOwVSzOAjQl3W3EWFlJACRlWEHiKMCa5L1Ejv3U
RnayVtahJ5/Qq77p7lPX5wnhomTM6DI2Fw0Bql6moHtGjv+terytbu+uyx699WucMaa2RF9frNWg
sPMPGEmzYWk5N8TjgbF8Wn4OxkoEBcVLHeleJPnqjjcXRjX+kgsNO9YwzYuddYBmZlPGqho0aWGp
7cnZ8JwR/bxrP315BdcP+2fMePmZzGFrUzuGwaS0wL6ovezQezavLMg7CMal9QDr7QMVB/Hr/pbX
Pcn7beYi9aHJ9NbAb2c2F4V+4RVyeTSsTQ8soZU0/Lji3NcOgFXcfQAX9fDx8HT9DhY62y8pMXa9
hHUSOnpECdkAX7YnOyjxg+4Qz364z1e7Nwc64DouBuRcTt/ad7n0mjAxlt7H3F9y7iAAB++tf4we
TTezPwETfHC6m/vQEQDlbK+jB9dunYf1EVvb7cCzNh/XT4B3j4wjwDabWOzO+AjvHhk8ji/7af4v
T5cx/21njthkih8fyCdPyxeSxfMf/zELZraaVgeB1p6eElc4ZqvyV0oAeh0/OgIPn/+62rNDYf/m
wH+s8ZQlfzprMj3wW85V8r6SUfdKqH0/qiDL//qXKeVZtNBNrWL51FQB5ZcXeF8XQJ1d3jcKYhb1
I75aI4Rwxq5+buszL2WEUbFe8kfDpNKN7VO2QhJs0/D2NO9ak3xdeS+PI1mt3a9/eRGMTo2GkXeC
CJYGYnN+WuFdMqNSQ4nGwETHb+PRkFQkuStWW/dmP5J727lryX79bn88tDt75VD8q60SOxUvquN8
ApOHva4N35mR/9sI/thcH4US2v0n8LN7awkqoLHjHfzNmcjE/QRS+nVqvC+/1JB/91uU1kwnBqWQ
467Ehzv3nKj5Z4x0IbTf77nZL4dBLZ2NCL+Mbh6SuNpRA+ZpT3i7lmQeHcb3Ab2hEOoUdF48YFEQ
crgR7LfDKXBVlHLWwKl/2rkieXha86BpOCr/nSKaMRgkdSVl1JwgB8MzJzwFYftmDXMoe4Hak6dd
53mhc4pR/sjJ82mDFe33ZO1utNX2KSQ2UDY/RnsbOLwqz3fr0DWZZnTUV+W0agbw9+I4h/uPm5t1
RV5PFfF2Bclc1N49D+CvhY2FU74DlH5AZwTEmZDTs79Wd4PtPrhbdfeQHrbkNnLuv2Ky3mw/159H
kazsZ4UcDiEW8qxN97pEy9cjUp1NHwlWV2PODx5V8m5857A5OD0+9c3T1jWsCXqcM08he2zpKG54
iWeOZrIJ1HiSamycwK1ltssTt2+ooyv3wXbs6n2YDxW1Mc4pIIcNPemV7f46oZITEjTu5lju6HxE
cBEjgiwMrxHNsX+3KHXDonIeQN8IqNc+5tIG/ZdS6qmQyPgYQNY6m5f75+BO3bysDs6mss3bhrjr
lU0e8C8aLpEN110XH2iv1g/xysR05ZonrRxlZNM0QmiYekcvHWA0nOh6MY638EbGWm0ZrVwqw6sc
jkHWZEaH3MzhLGGZZv9irjFdIDg1d9/ZkjWb02LssRaiHCoOegerGWGZ5W+fPNC7vK4iC3kTTZlT
oac5M12jH2XJoGsABrAPyf2vzE7f0QTHBc9cmBy7pMPYZis168LSQMdAt3Xvvim/zkBTBlBYDsxH
AZ1cIbLl7uPX2bvOIO8UmYCprWMkJtPvU8SuyTcDvufB6P8C1fuSPSZCCmNrnKIS7DmpT5SM+L8z
CEUKDbzOzmIAiP5OBfs6re+9NZf3pYVGUviD2Z1eDhJ6fuEPzmsBaMQhalrndYOmuAAbqIxN+kkH
8yqOsi8Z1Dl1Rv6lUinHqKLU2/v7epO7H9fZW3wD0UkEka4w1AzW2YmTnwijBQU7WJgw17cxXo2N
O7l2/vgvKTE+TTAUpVVisOL4T/Hk1M42cRKnXdNtdNy9xvRcWBs5Y4t1REBCzM9dBLZKRyM9VudI
xN+IaDYFEqmBwXLCYe5niYGK4z/HyHqfRB2mIJPAXPo6rbXjypaROQy3wcN1OgvNBZd0mJSP5Ie1
r0ZWdwp2ZbFWHaXzBLfcIRsv7zLsGUgPPny8XZItFq8S/VgZhKfgCzWiy29gZDIEiHUd0osc0ceW
uM3a3EvuQ/XrXx8qY5D9WBAwYIRLHAEFjhZAIIJ7j+bxL4axLhliTHIsy5XVjd8MUSCSDLNyvYcl
ASsuR9QqXRNLxihHWOk5pgM4omuPLKAfdJgwQgP0kTZAYx0hzFdCIvTEcynzBJQxy7konLGNmOq5
B/ShW90RVgEoSrfXBXTZ+v/RA8Ysx2qYC2EQ9PDX7VOySgEd9x5xC1ILk6mXN8bYklYxLSDH48bU
uz60MYUD0VgdkH0rEWRatu9FQItadb79uk0Pwia4qde8kvACpwAO01VZRmgC9DDmQLN+LM+FgE/o
vJca6AtntJQ98LyPRAWCEZgLKsx56q01TQHWz52eLBLayUAGQGEFpHZk1FpSN/KCh/EXl+qC9byg
yhyvmqWKmqkQls77jrrwmpNcYpvelgvru6ARM1I/mihrX46CimpERkQMHWiu7DzweisUHpHLpPt/
YQF9FQRAz0HXnLXLX3Mv2jZr1a3urPvpLjXpbAgKmXYJV16sv8538noPm5qT7WO5wmACevsdjAU7
4tridk8txWkXB8Ba9CIb85zeMM5aNO3KtlAS+uXvbz/L3XOJ0i7R1yMRNqOP9NN1ZV2y5JqEKr+l
oivSwCa2y9gm18QgiWNo62ijydrf799LbgD1PTr0Q4RnRBh3kfVxj0I/iFRudrSO6k37GGz1TbXS
3OguwbAE9VTH3F3vBq8nXy3qel/5neDg/0Z00PGe90sB+AXTjFexEm2oagPfc/YOsiuqZDW43bFB
nY83t8M9X8axZIJRtnoNUo6/oqk2gMs9PlivvDfFoimanTDjVUQ0UqRaCDKHX8H21oTI9IS3bXNR
hWY0GHMnt5VYqSNolLf+/uyq3h1euZxgl8cHY+wSXYoDsfHho+LbyP0trM54pPyNJ7y4f8a4oT9T
js8iOKnc2i3c1kV3DZxuxt/WthRcz0mxnUppIA0a3GEPGDXM8u6UXeAa7rHwmsfywONrKS1wQYwx
ctaEJhdVwOlJN9KLCENy2BjEXEmOhy7uN3U7HoJt6uiwJ85ru7Hzd21d2IK9dxWVwLT5xK422/Cg
oDVGxliH7x236+71usVZek1dfCRjDGJ8ot40QoexIn+rPQe7oSFaRlauuAOk2RobNEH510eFEc7I
e+IQX5Zh3VDQlobttyZzQoOuj1oR4oRGu39/CbeYcm4cGoVF2/6QmhgMmuxyIm50Um/gElr8NSH9
znJ4S1CXctaAIUNDOOIHU/6x5EaUBSUQsA8GcWDcIUcrkWqVO9lntbkd1hGaP1+Rm3+IibpD37DD
awNdNoFozjNURQXwl8iYwFw5+1bY4RWhtHbyiXVB2QbSzxtaWFTnGRXG+gVJqUt5gOMW7fOHYCev
SAjzkLyWTeyMCGP7Ugyxy2YMInDRTzraGiM8fvqTSO6uC8/CQ1wDJvI/R8bYv1asxLNagg5Q0u7l
BwUPnvV1CsvWYkaCMX/TOTOzhoonvEV38/margvni0Nj4RlwwQZj/BQNwxDnHDRGO/2Q1uWu29Yf
drziIbcuqtofXr6vbZblCsIOkA3fEgbpHjbCve51SI9c52bpNTzn5lvOZ1T0MDYEIQI3g6d4XgFo
77foSIeNUqfJiHmje3TNn7WxJXcbQds5yRMufSZ+kqZaOacq9OjpTcpsaRedTggtBbv1YEBvi02J
ertya2GGNj9wjBlPh78zp3PeszAWcxO0q5G8nSwgdEa2T9AByBNLqkE/4rfZVTLGQhQDA1CHMNkv
TuQeDvJWOVYviJU0rJj/fzxUqRG+Ro61GmaTTvoZd1qW5PlVeorJTvLW/KZQ+js/6ShYmYvMsv4z
s1x2odz58M0WwSRNLnqVowEmsrgFjkMMvPPqlrsh4P8wVn9oMkeZVHGbBSZooniThzBV2N0beV89
58qWyjDQC0NRsVsZzuW7wjWTjUgVo7wtkx6ZbEwJ+09WYiu7wm7wjjO9dG2/0me5TARHRbJIezqv
Ppzrmrn8qpl9AXOLKnZjN5MS9qeXIScABQq23c5yq+8G/ZiIu/xgHoEohT2C+Yr7fKVq9/Nq/7DP
+ITRUlRhSEB8aDHutcmJv3dJ57oP15lcav1Bj5ihayrWeGEJPcNkFIetEmrnHr5H3QLrN4Ktw1is
PeTYLHKI1uq2ItrkNM9tTOoTduLsygruXIwB+6Q/Jw/477rk1fcXve7soxjmUX0zJj3tEKhjA0Ga
2OrpEdC99fN13pdF2ZQUNOZKqiKxqO2BZuZRCijw07idUNx7tR+5tZ9FDTURHomiji5JdnGnD3jj
IfQHykn+or/t1Lv0Rt8M90NGcmyee7vjNRstpZU0DNcpuE7kclWDudACk3Ca4Kf9KfpKnugWNZrs
j+y99/z7iMJaQIyDdDfZWIccrsqY9xqnsS8rtoAHQ7HLlLEznF1NMxZiMcRi1iPEGNEXej4lLtCn
9iJWkQ2rB97M08KUmAZm/5Bjwo2okMrITKoeg+NAea6O3gAwXp+Mji2sNB6wyWLEK8u6qGuGAXVh
WyqD/NxXuQl5OTuDF5+azA4MWwe1dO3a+9fXCa+P4lXEbBXHSS80r4PPGWUm6m/8yS+iru7/B+DW
X8V7mkrDQrcP2ZNJhUQvJ1Rc0sA5QSYqCEbFL4QWrIY+OSj7lGgpEb2GE/ws84XcjWIY9Bp15v5q
uYiUkgorJNXwkm1AgsOnj9nW18AW12n1N/hYOElovGjpuqXpBhM8hpGgGGMMxjTgKu3vLbQVDvZR
4Carl/XwDyGTRrEz/2X253Fq6Ak+AYEUrcovCVFdy8sfJGBsblUsuXWO7/KutNucxFvrtjnwUoaL
D9UZr+xbUenkLhErfMKO4m52m/6zOpTP+W5aZZt3TFtgFenajd11vPKPvLwcvbkfhkDVdcw8SIb8
A7htSn05TcsRGYqKJiFDt+U20CwMUeEuZzSYu1TNFKt4C9A4NLd5YtPU1BZuefWINC9Bz47g8DJI
ywL7hyRbk/OlquzHfupR+dZ2Gd7e6+RgubcAFg0PgiNtql+87dLfQfCVk2TLcr6flKMfw4U4dP1G
fYftisDGwEgOpIY/NL1owDUFC600XbVUkzlTcUo7oGmrcFgbLxLt3MGYvn7T75u3eDtycmWL8T9K
D/9LjDWofpthzrgGsScDqSsUoyWsGZAxQJ/y4pzlU5yRYgya1aaj3mcyshWeQW5i2QXULboj0rsG
nRhazG36XQwu5rzRg57pf5ZXWQJwa5o3iyWkTWFlgMlBBLwFOGHMUowhazrd/qKYhqwz0VKC5/CY
WRqNMTB3iyYqGqYO9m/ZWYcuv5tgmTOMGiPKwHQ9BvgvOaPGPDDMeEC3uISuKNSNFHvbcDPPS9kK
uiMMBX0Ly4gMxjfEgzKJAiqNpwhbe6ZjfctNIS3F2BAJRVRUCW0kGisTSi8mWQllPjvZ16ETbH1T
ApvYtcvP7iBygT+XTOKcHCMRU672Z0HtqQjS2OhwyjG+b7jPNNVtul8PSNdxnxFLhzinybzWRl8b
arx8e+zZQwbrBpP7BbCQ9U2GQbt94hQO/M9a443PLjq/OVkmCM3LNoumCWQL4L5hUuwGw1UKoB7U
Hg5edah1Ftc9uriqXbE7O/GhcFG44jzglmIY+qxB44tuYN0cY8oKrfUzsxZpHfdX6hjuZL+nKx7G
9OIrcUblW1tmep7HCJOCSumhDRX5dSMQZMVtrLVoSPOQ7OOdUfFSNotOaE6SUcCikVOMc4Ox0VU/
p5PjvTndXnWC226lrpPfocsxMEs+YU6P0ZNByEW0r4HeoQQWeVTan9MxwWI45NhpiPbBS7wtZhE1
oHaoBvDITJT0Ly1M0OiRH6rwCw68UH1fbH0HWe17fRdze4eWjOecFGNl2m4UJGxopuVDur54rIjv
oK6K3FfuOvWDsEG5lHee9H5Yjz6nyQimWE1DhOZHGoOKdnsM3N+tM6FonHMLl4tujwZJpiKbpoHj
vDxJrW7Nwop9hICopgSkPYbocpa9wA7d892w+rouKUttx9SO/kOOkZRGnMRcr0CupwPmAznoKcnQ
G+IqtvQk7l359XjGJokzsfeG7T7SvBHWVCcOaqTXv+S75+vHGc++hDG2RVHkWj8KkFnTcN7Mz+TO
8gaf3Bvlzn78at7Hvf3/qMstmvgZVcbcWmnbdFkJqk5w72WkXlM8EdkNc9J9ESW25Q6jfuHB4Ex4
LFq6GVkmAkAKOUzqGmQB1ZKTleiZyMmUPKhSlX79tTNl1LLG/ru6O4NM5ySTnW/ErdGS4Ij05nvn
UkBH7aZHreeeKtJEDNt4i1bZQX45it7q1XrHvPUKFTq7+xK93jm+ip5i3/GgaxajE8ggcgKyjqhI
Zy7eT7MkycWARicdUpQA63I7vMsDLuAKlxJz2ZEPlN5yBKXJcwY02KckuW3sxOPFd4vmYsYR40wN
FRs5/DgaTu2ZvHWbcqeSOiLoPFz/BbgQjm5GihEkZazbUkvBko4thu2xPUxHa4UGDvhNcl1BF5Mp
oITgn6auTdbGWzmmYGQDwlTuD+YEeIj6XkLB8HBrjKTwvsw1qqj1Jt6dD/2aExgsaqmuy+gWNVUR
uQDGKAaIa4cOpBuv3U5O2pBqkzkf1xnkEWEsr2r5wAg9wxTKW39l7VKCOkDGYYRexw+FnDHCyPpk
nTFV3oJG5ZYfylayFZ6rWqq1QYn+OSpGxpvJks9pAwoacap7dPJAygd3WCXe9dNajmlmhBgh90ul
VlMFhMyVJqN3fcyRGLFfZTSBtk77TCNkXqp0MXuIdxNsBAoNeOsy3ioDHEQCxEvqrQAv739pEQlf
E/c2fc/LXeb83SN0TpA5zdBSlSTvwuH08isYCPALVQcV0n5dr4fb6+e5GPfPWGOO08qR2DdjC45I
e46wm+ret+v/HJQUpmJGgzUWGGBXG2ppxa/kMcQeLKA6t7vAETiatJgmmBNi/E4Wn+VmGnFs0ddL
5ubepgK6L/IEO446LVt0A1DIkkjlwWA4GtEV7Od+MeAlnRyD9Y1hP2cnDDZcv5tl0zcjw/DTKYHa
xCbItBoxQ1tLkaUvVvrpOflo3OylFoi+32NXaLcStl9WSKrdf77fEVc3+wJqvGaPlm46y8FZwxfE
CNOQR649aWUSQGld53T55mZ0mEgXfXllY1YlPdDQjj3/1nTUzWt616//oml3zhFr0wF+Eit+DUqF
GxxD+95fJ5if5IWVi4HWH37YjOpUpHHcnkFFeQhPOlJWlSN6XGj+ZcM0I8MYJjH0Y2wtBhn/U7kB
+Ogq+7RcrEDxhLvULQ/INnLuiTqKH45kRpBxJEVW1oGegWBHs2PFoVkHK2V7REvpZsfDHOWdIWME
xUTspTYALWudAEt1IJq7V19EDks8KowB1CLsaTaoKssHoUVNMyDig3Ewga3FObolP6+rmqwBewdV
t+/50pkq5drUpWKYDah4BbvutryxSidGBcNYSS622flER3VmZ/p2+PZX4dqMNov0YpgapgVT0PbS
m/DGD287t30W6YvV5ybL6LWwIjKnxchk4xt5atVIxxVf/mHn6Ha/Qi0RmIKD26D71LrjnOtSbDOn
x4jkKGL/JZq4B1psC9yXyBVscaPd5bvUx3sS9aGvwrd508CLYYhO66coXooiotNLw1iZftTGKTXN
9wcPK3xV+x47MTsbHd0PXwJPdpaiqzk1xt9ESpZIQGwcTqkzHkv0Ea8CvJC208hz1Uv6PSfEeJxz
EcSJrufDyVEm5+zKBL0o6y/f1YGpybk3Kgc/5GR2goxrwWKYsxTV4Okl3xsAEVfflQwJv87lCQiP
J8a3JHoU9hI9vB1gLrtnYxdtmrc1RldbbjJ/yZjMju97tHau40Egjf9N2nctN44s234RI+DNKzy9
aFqi9IJotSQQlvAg8PV3Fc/eI7CEZsXdM4qJmHlhIrOystKuzHuQCp6DAhjoM4tZL5zMI45pUPFC
X52TMOlA47kzT8t48yai6dUKfwFjOjfMA6Lr58cndcv9PDgpibrRQ6ABJbmF9VhuKzO2398LYw4Q
FvFsHyUr6u1mZXLLQ2B55nVtAmB7J88/mAlqcqEefQR1zf1zGos+T05xnTtxYAbza2+Ynhc4H17L
arab9EfGQqbenrIoxbIZwHJvngCjvFUsBTWnCGVmVvGVpTKUIZH9pOaKApRiwwo3SM5iwv2DVWSd
2MIED1wlxRH0SSGWpQyI1uVJUpQ87rX0u94mgt28tu+KIawQL+1FNNB71qHaHsxuidDa6VFogFxZ
+YnJIxx9BGVc6mvJX9QzPuLZWper8xPvOM3vwmjn+5cULRIsqLvJnOaYacrCxJe2rNQI9HLrGcj6
hVn82ZjmjsXX5MOuiUDPwmyJLNOyTfu+EnMsOMOiwqNqd3OAJbCGHqafmxENSnR5HIX9JSE00t+p
ioFt3VasFf9rgYn79SUyWWHhZAoPO1L+YYqSnV7r5ZULQZB7e1MNYREHqBfu9/vBKMxgkbrb+fFs
FYGVL4rDl7e7vO9QQzR/mcB5bu0ADVLmYQfbx1JkwucPKzD6LMqWJ7FWKEkh4dFQ3Ouynz+2dJP1
hBHXdI0mOV9kNc3x80JpBK50WGAb827HeM0nb/w3DzfbM3ok0lbli1IDESstTMkqgcMErWRwMiUo
TDmrvKrLkghIyXv/BN16mpZgicXxtHzjFPPSGaJt7nTrKzeTT4s5IDj5RozpUQfjc+KlakUfTJ16
TCDrcGifMWdgzffzvWo+2S+vSNeZspl4i9rtjTQzvGALTI6Px3zfPFlaQVRMeGE+WRBlVaK+4xL7
hZJpXX88ndBKMwD/HrDMg4eBpCvgU4yVYf+OMDPUugckvt2vAMVEoJgxpM/6ChrzsBWKplJQVsCQ
kqi4oaFidP5zn5pnR7elJxdwGgfu5at8i/+YJTbefXVYmT20NqszdbI3diQNmfIVmvrcNkV7hTSs
Nba3Gdt4AYhqycCnzDgT8CjYpgs4Yfx9JevOuLY2SxT8T/dcQXefAGBBVSIjpNS73UXKuZX8ujvO
zkayEhbtKrUlrKhYhqva1hEQ1K6AmT9Wzu7nJbsnSz3gvlK2QyeDrGz4OABtvtKMhL0r7ec1AxlN
kTmkphUFuAL31yxVI8HnVFQ8SV/hDPhDi5IzxI2wRdPWV2b+atcH1KxfHiv5zwfnniglUk4UW8VX
eWSM3eJX5fjbA9wS7zGNKflJgiTo6B/WtB+onVjI0M2UQiXy6+3YPluyi5klTI4+JjPhaKEdfUSH
0tAkrcOqyEGnMWsnRHdf+cJjo3COpUWs5MWtRfneNtzTog6Lj3s10i+g1S2y1VFPjW2B6qNqnWNb
nJ9wMRbANMTubLNZamZtKQsBS6Dsy37uBmcr+j1gEBBr1MOVbke+pe46wIjJGF+HNVlbzJCdKOij
j6UOubnGUtI3qDeLRjIv7DWW1Km2MFeMRe76JuMYpjRqfArUbSm5QU7QHEFOm9jMNTbNMhn6Ge/d
S59ydP2oGfSZBOmTc+4w/hwATUE1Z+sZcFr+//Nv98Qof7dQ++LcdTfpkW3lS9/BkqOK4dBOmbax
1IhxGD3keGkuaH4CkWLNuygbskqU03cQxXgM3Qsqfun+95Ogq7s+vVVrt8Gn/furWj4/vn4sCpSY
mgprSuMrKKAL246s3NMIxIvF8tomPHFyHN+cUJLqG0UtZ4BXPcrO9pSYeJod7bV9Th2mo0zsxc9r
802J8nsCHzMK1+TG0TZ0I+BbwNPAtDO7qXT6gn5TIrIdnX7FcZGoF6BU2RHQyuAYd4Z0UIBHghGz
wCqWrEHKiarDnRTpLF5fpLkc6ZDic7Ur0FtjbtJtYJmPVWLCB76nQlnk6CzFra6gWiNjidb72eJe
fewgRguGasWMh4zJEWWRsZH3zPnktICgYWOpRf9BOqy9/01yiHwJ8A8nCRxlTBVuFlQydk4gEnwL
dnifc0wHzayYM1gdFhORGsQ3IkWZ0i67qkXM30ghc4A5vfOLb0XObBNgDNlNK7R8MQ5sUuVHFCkz
USmBEOQZql7R/Gq9x+vrYkDLSuAAje0xpUlrMSJEWQvVr7JKipFpLezTVTWwJysxWV3MxBL8uL8j
GrSlmLVlGOnxFaXWU4LblCwY4mIxQRkI+SKUqp8jw7lMyAI8I56jesHq3JoA4bjXAso48OIgN7MG
ospOJZo4386HdWWiGwbeBrA/FpzJY9lOCei8HA0wwof0SuZDJEdz7FelwX9gq+ZTPF/I8y5gHCLh
74GA6RC34ZXzpSigLWtpMSDIxQ4ZJqTjBFbmHft0iKtf66ZOJRB5bjNj/eabCXwWzFBaa+3JlzBI
wRlne7PYGxjkdDnsNvlMXOalZ5z0zdCNDDRAQf0k1m+GTDe4NTC/AH2Qe6/pfPPLvMwBFrhneeYT
JJEBAngaSsIqdpZRyqUn1wrbHBtMAg4A0zRrDItdDgyvY8rCkBIS/pFFXuNovtRrkIQ+6YBI0VbN
W7nTLvEWYJApsc/Gl8+asZtIOKO8gmEwgiQgYoaeehCKOJNmfQZdXlbY+Idgao3e4NaCQxqE2HTE
m6mVudo+rQ0WWJU0YdruSFPvw0zIQjmTYEyLr9aaIfV0XWmRRb7gdF7DlmMRgzHbFID3N8+WanaO
8CQdrubv+HDdSEsMuK6wcoxoXuAkrvrE8J4megfvJUM9K4LclnJKSk8EgYJH6BDja2S7A+aac9A2
9sbfyHNWWXSiK4BQldGOApcKUzPUC5PJVVlkISyYCIpkX3a8wQx4YKNtUAVWn7o4dEa2mFkyUNl6
Zk/xhNtzR516beSUV6+lj3w15wouMGV4D168fV3khvqWuZcXFk7KlD+Ch5u0WsALlnSFasKK/bxt
fAnsykY5563GRdxgyIsZUH4DhxU3COQNo8yjpPBku7Ggw4bJlOEuk+baxirKDAi51KWDUXsB64+i
bbkE4Olm5ua27e3QmmnY5itgJX8xXWUivwcfQLMLp/Jyrkmdo0bsycNzAFT7Ml4jgbdZZIUhAu1m
w+xNJ/eIJqpy6IUk+x84ns4TXQclPeeihuydsOhtwAsgZbV5QoUx+PPYhZgoRCjSmBJ1oytZ5aKQ
5Alj74p+hQRP4OAUSM2JBM0iOGbojRxMIOLYs7cIC/yEwADKtempR5491zHhbNx9DOXQlLUQN5jG
xVsIpi3st7KNFVnf1prKEo/VjpVVn3oexsxTzk2WllKkZSo52wse35fXFqlQiyFhFlOUBsccqv1J
Rs4S67TWqTE0JoAiovk6m0fz8oOg8uSqFc5Vt7Ey41V2BcvWUpM5ISb8LFrjqJF7BugWJ/AyDbg1
82vOl8Ogx2Dj6U1bv6FKqWOwYmMZ8HWIv0NQKh4zPzHpd0+Tssi5H2H+IAJNbidDbfgDmUy3AZn6
dEa3foc5BPSV+8z2+UmZy5ysobcaA080Pl7FKUizFmGPPS1YYGbqiw0rsGVRoDyLIa+QzO/O/TH1
Iks3k42pfzyW3ZTlU0c8UHrDc02vcyXhwRDfzavLOptJ5f/n99E0ARs0csf8iLsIdQ8OLLIDN9/W
xqvpvz/m4fb2UYYMS2wwRC+oSDXzN99pRCQpCFiAJvTHaiG4ki2D0j5e6eanggabdse01hPHckeP
siCDVGMeZgZ6+oEkMJFQrNDspcwDt8NmVxUd9hyquUcGlxPmWiadh2g+wbSGdvPYRlwG2Fp3Rjm3
Rzh7eW7cZp3C1fxTrUSMKLJCmYn3SMayLuDlob6pYorv/ti0WYiNwn7fHwO0Hp6tjnFiE5Mgyt3v
UxJMeEwlDinfH5fL9a1GgVTKMflzvJjG3Pizau1VvDJeMQZgZvbiUK4zYDp/IBXBsBzipExHfFLq
H+khlhlj/wr6C9ZOtw8BphEY+uZqRIf9XqzwOK0wNWwcwsxIt4cvbf+11I8fSxbS5lRKZCQPjb4m
6qyO22uKkg23Oz9d5+m+3fJe+hEgY3Fh8Dz1GAOgjEetDJ4OsdP3ZytHWqikPWRfOmQR7Ho7zI+Z
c7wuESa5rr3qrBwNQDW8nYM+//p4ZqjxhCsJSBEdGAmcjB3PtyMZqfGg5kPDD5fhlmlaau4M0GAz
4Jlmxsy9ALSblb+Ycu5kXoXfjPU3eI8Uynft4qEnCw8GmLh1C1dHN9pVeRSe37eXnWMU1kotjddy
nz6VRj8/ZCYLwGta4KMPoJRdkq91kSbVcFyerqERYF7iqbfX77njpOY+NAvLbqy8AFydvRCAOATU
nC0Sl6wWvVvimLaSYzkQqzYSfCUNgSJWxXB8fl7nq7fKeO8vZmC4M9NFc3bwhB3oLfYdkjUaEd4B
xrkzj4G6aldO97GCGOSXKDf09ttWd96r9dWYf4ama0eIm0rzcjgAFnPHvOaT5uz7BGiUQrmJm1TQ
Ce3lSXPfoo836dcAyzYHLF9rd9br4vdh0XlfCwBLvwJG51dkMAP4qUcD20aBKoFBKFW49V6MxD9I
ehVF8gDxy45icgk6q8vD8SUVMJlZ2x0gUA5NaqiMV2MC5QEVSgkQCzwKsRhZoE49VLoyQ16Xx3Wb
CeYZdSWnWKdr7HWItrNfyANFxkJfYPhq4XmN9+wxbvuEgQUiiohZHUxbcQoNGCBqYZoG2FyBDoG1
ZIaLwoJB/9oxlGuqoDgmQ0MFFFpcavIALoHAaqDQkL6VdvDKTv9PuDN3dKisiC8n5z7tQGfmwXKu
t+9XzAyag2tDe43DzmNd2inXBvlr5JaJCdMBIH9/acUgKPq2kPmjmsFWn7dzF7cFgDn2wnx8Uj8z
hCq0A33KmIbWuR+AiVqiCEXYxHDUnMroX1fmwET/+Rka3JOgDLGv9dm1KxM8cothadirxebQMx63
CUW4p0HZ2qAIh1mhgg0CqlKYc2PVWzZDVBPJiXsi1J0SQtjzcw1GljNDet0gr3nbK8UyWxNewT0d
yv2fcaicXirQeV6LaGTL9qyRFtahUzbZ7+tL3pTk0Ktdfzooe+tfKdWNwZHN07FqZBgu+P0KLlVm
YJ/u4TGBiRrjnYjonHMotkhTtqAgA/EockLz7HneB+skGHKik69BPqRFK+Mg4t/6b4wls5rDJrK7
92xQ1/wczdJ6QKsC/FBg1roQ1QJa1Rs71nDjBKDjPSXino2ORI4uiPgkUBq261Njnk5vZ9PbXsz3
7drJ0e13RTv2Fs/wjnFQPx+Ce7rU5efyoKxkcvn509tTiy12th0Zvxg386d5JkTQdKQjRoK1pC5M
Fil16JcXdGAhQwzDDI/OGF4fczKBXnFPhLo0g14Is4rPbpby135Ldmd5+32wbmprv9rFg6XngMAL
CGwMgzKDPYkKps/Aa/JLAZTPq2aPRPyqAniGE7rYTwGR8vuV8WJf5ujf/4Xit/r6FQxoxtRMkXkf
JrI8dzK4pfBHWpTPBFUvOQj6Wfv1jH0LhjM3nlQTsNkv9sZkKe1fDOE/50r3oldapQfnDOQKLAnD
duxuubP+J1P1TYK6gVdJQesria4toJhfzBeApUcS4wAniir3YqMun14DFq+rcYBry3GcT+HJfVrZ
pA80Mp9ZMBnMM6Ju3FU9q2qfQ2iIbQdn6/A4JLf0Mm+FrAiWJGFVFqv/7qeffc8f9fq2XFJ2uQwh
DsvGMfXjY/3/i5X8PiPq3ZXbTMz6tAJHp3izxljCERlF4+zlG6w2YNAin3ofLd2zQpmSGAW/SLhA
etb6iomtyEEnlmnYhxBlL91iPQATPZv35CijcomkyuckaMZymRrWGsc1nz+1pvtZe3t4lwtMIOjo
OmM9bH/xl/4RKd2z2nOVlGYzsJkGpvy2gCpqqF5VHqN8Of2AfpOh/OYLdjPImONAzuFicHNla3kd
MwX+s2x4J0Iar6lP+7DUz0TfrZNTmSixI7jFlmIshzvkLlq6WUEHiynKZMj9uYv7ouiPyi8Z0Zwz
x2piyXLRcwqsUJMlQuZRUcZDVPhavchQkQyYYVawrk4LjN/sdoyjmqhv3suRshv8WcyxMhh0oIaw
GciHoVzvYsOepwPuhjloxHpPZcpoRGox6BzAAI/P2ID3dntLjp/GH2SiEFOZWCrNwl5gPScyZUd0
gAeFSgCKsYH1jevKwZuyZbwnLFsvUwYk8pH7anJox8lCYe1ozJFdQ88/hguWms26xxPZlftDo+xH
FVdCx2tgaQlyb6B3dvbYJ+24doaiJe711+7jg2Ns554094KgIZ8HAFvpFryOvAB0dlbw76EpamNc
TgBveWyDhckbPfp9ShOBpZj5cosbLRrPaKt6e9vOkbHBOpMGI4MmxsBYN5rc2B9Gf0SQUsUrxph4
PgRBAmyI8X4S2JuOZrOWRJCr+ogOpYCJLHBy20BwMhacdS+PxTZRDoMujLigNC9XylSdJTexWdpv
TB6s+AUw+Dz9CfjwLM2bNIIjYpTiNWpfKe0sRaUgQdoAyXJWYmLaHn1TuPk5Iy0LmmB2USOwkyOH
tIVZ/yTmCMkDzByybN9kimJEi3qnWrEHEqCPg9GdaJt7yPoDO/eD5Vww7s0tZzfiqE7+e/ziIXRl
9/HxT6Sb747/Zm9Hvx5UXNskxFl+xipdUmZ/iz3nWLhzF5nW1WB2lr3ZpFbqeIjyWKxN5BvvqVOv
lKr1dS3okOASnRTDPOEx9FFi1gTowGb1DpwR78M7/OKWzD5FhiLeLOSIbT2bZXEAxKWjutXmMrKZ
DN2Y9qdHukFd2pIfZnF9IZxZSCLD+9wi5qmRQe4sc9F7/0PC+F6S1DUuW+BUAayKpLIAB+k4/2f8
LFs2F9busc5MZ7RGvFG3WNYzSc003GIYPls1effVXOx29SuDDON60b3MpSypeUxEGF4N7rVGpcHH
JixTUFmBFsOQ08B2nV7USUMi5aXF2bLnL7bF6Vf7hp5Hlv1jPVJ0Pesa8hc+LQip1HgujHrlyCu8
9irStJjMtuPTghkOT+ZSvk+LTgr3gFwC8A5OC9kiw6qwMa886GuuNSpW3+i0FzMiRV3nqhCaVI5w
qxCVkKDkEzAEcCps0/ta7ljjR9PJqRE16sHntGgQZB+MWcjhr53URkF4vq8s93VhL3rj4CFsWH48
Vspp/xPZIkwOShpgvymbL7RXpc55RJUigEC2+eE4R9wgzA1sOzQ9zBB8fXW3TByD7PQj8E2WHPLI
XuVncZZrwo3s6bTFsCbg/2w42yZ2q8LZNr/0zsjRKcR5KJfMGMZsoq5AjMs3dSp2CZtGTYSy7tFx
Xa+i49t6blxN0D9uNqyx+r/ckG9alA5FYlwH8gBay2dAjZN6f4gt8y7Wd69gO204xI9F+xel/SZI
qVERSFhlRIJaEgnCbAJXSLFc5KV2yoZBi6k9lMsopnqlKCp5bTn3hAbgNXFSfefFtTe/bXiptuUx
uCO/+NN5/OaOeodarY2iK/GK8cIaKVQGNWz3d+ky8f7+8pZ/U6JeoCLlqjyfwbQ9139UQ8TtmLuZ
N8ADfwFA54BdtZj3ZrD3l2f2myj1FKnn6j9JzsqureUZpXptZbhojG9M80Oe7wLr45mJM0FU8O8y
RSfR/WWs67PU6sTHLC0Lm+XWqrdFB1FlXd2Gwd9fvPP/8qdytLk5q2makhjjTd/61tyQkAs3b5Eu
q9VCJKJ6xBVlYuqww1zUmQSFlmNtieu8T10nXL4h+YjMCPhbrWyPN82DZwEgwQutXfKLldqaztr9
Y2pUegwHJl1NS/X2FqPJ5hgayJMYwwJxPVO2RHaPGKYsTTtTsb+hJAqLMSZ0ZWceAl9tw3gxFBYZ
yr5oYiB2ZQcyWmzoZ7SqnnpT/JNimV4S4v9Inzzc7sqYZxo+Y/7HdVeviwXilYNtG/Oz41t//ryg
H/KELid9d1mZHz6C2cXCRljbXFhh9HTiaHQAlImaKX4V+STrbAEPI59jJGIGt2HHMEvTvt23XlNm
KUTL9tUnyYAL+vPN2RvnmDuPNdtOLM6jA6YskspnFy0goe0wLyzfICBFj9mYTqSMhEWZnzYQaqG6
go3YQFJvd0KvBgG92KNP2KhxVTe2GT4BE+awWzLhpaa91n9ESJdLo1z2dY5EbmtQrUzd5v6Yi6Bm
OMcMs67e9GXkecRaFUdXkisCIgvxseCtui0BSbBL84AJMlZphWHSVbp8eumviEgjpMKWbwWZ24CD
tX8Cmr4hGF8LYHgeIkYMzFL5W9l4xGKTX8/ccKvRKQu/M/gd7IDcId6wHqsLkxBlceozl/c1CXcv
rv+K5x5wnd6BqRiPfUWVbnCNuGusiVcoxvMyx8CkvuFew0Ni7m6+4WOOJtrExp4hRk3un8J2JgSh
PCPa8bxe83jyU4Dwudie4qFmezA9Ect9GVJkvFN0j1Isax2vZxDi8oxVoVh9Exx3LPP02GsCtO89
WwGgGWuscyCltxBLIcttevoqXgDiipCCiVt1W2T1wE7dPNSR/p1rscv4DBp/day3Jdrw19vjfB+u
P4/Jdo+eoV40Pj8Nw6zQZAnYAX21PMSH3vNYkmW4wiqdPIsqRKcZuXqltTy9bZ3jU5viHJH6UeeJ
yXCGWbfhFgmM2O7FcEgKwvbMc/Kz4XuAnyGgUozDZLwCdP5MDqNABhgridgULKZba7kxJBbH0Mq/
JB7/Mcd0Ii1q/P8UQhzsMUGBWzf3hvl7gdo67h7LBWXcgVtoPBLdEPzXkCzXqED7T0CXeHyxWY7n
7eKPKLQ1sjyVglvWuxYSStt55NTLP7D6pNWX1fTKsFh0Nu6a5PKgXaEJ4eKzYGP+sjSAcjbkPBWD
gtS2LfSxkucEfbSuTU4GFbHnfyk4ynScr0mH1xK8YGzp7Yh8JtbI38oPy/SdlU5iMEZnyLI25rmW
B61l9yW8lpsvxtWZGNK9M+90ZqxpwiTKiO+a/l6j9zY23bmzllwH+rAPXNRmjY2NbnesqUf3EUMF
mcSpgCSfoTe2rMDdxT4hl398c6yltOYLqzOH3PabnbY1+xdr530dknV0ge1Y/ksTRefO6iZSBg1t
BLAdFiDN4KqiFyLBH4PX6SLjtyN5G4EYXbcyE3ks1yEnGf5Gj5VqCie0dDGosNSFikQQWkWXKwkm
i4uZe4pxOfY9gwTDMImUP9CfVS3kYvR0IDQOF6rrsUwFIxel0lsh+UyP5KAChdM63XDmm5EjMQQ4
PXc2Z9xkhlWi+8MaUaobpQWlzgRu7CowYnfvPm3KPcraDFL840jlFpuPjj+Im7jrYNOPltUpxoAG
a+M30olnhqfLUACJSlwks6KpwwEcIaK7AIgKEYPEqPIyUlwA9Lp3ncQZl2tJj0xlZ2IU1dpiX0lg
fCKoNTCgs8FCe9ToK2DwsyAWp+MGEfD7OtZbCtpNcUYyFALeVwPyzuvesxPbR8X6RLbERkmbpCwa
DF4/PrRJH3FEj7pN/nV2rqIMZyYby6un/4rfH//+dOQ1IkDdpRprLhPMcEHTMQPhvL0j8kJJLjGM
1w0KVrvl/6aFI4LUO5mJaqw1PpGgMZ+7voOWIsO3+/1jviav1YgK9UBqeZpdLyHxrQcLyA4skz2Z
WRj9PLFQIzU4B0ly1gtylZRd6CbGLS/PsHIsXaMdZeCx/sdjPy0xV086xz8RE6/M0vQOSM+weJoM
9b95oj3lbhC1c0dS1OfVO45GxRakpYL5XN3iXytWOWzShI+ICfcClDk9E4T/I2atE4f741ksfibN
3YgEVU9IlFjXw1uqUTL5/QtS7YgSWT7yBKwgnJcRFemekSZpqzQUIbXEegMY9ucVA+uGHc7R3xLk
9mOlZhKjrEERdH0vaiBmnU7lKjWWnSmhbdKRXjltW8y9qnEYFMnn/4gaR+zR5qHIBABfgCJZFndx
DaRoDVQtPHnO0nbWcVF2AYD18GdJtysq2ZhiQb+QK6Puu0LFArGhPu8whvf8mDuWElJGYobOiuxS
k1sslcYsxmAGs+7Dkh9lKMRQz1udKGE2D9fXpW5e0Vz7RZy7CP8yVH46UfJ9WrSr3gxXpdB1UHte
I7kOEQL1ydoDRwB/KP+Q4VVAXDYGVkUyRDldJx2Rpl7kWIhnUa9DUbCaEglnbNpCsrIz9UO+DYz+
6U/ntIthIa6DGC605z0+yOlmgRF12pzExaVNSTPn8i39rBwZGrrT7GfmmDVDSWlXXRr6QLgMELBo
+ACh3GChrrBaeIeQlRGdzpKMOKLsSijUehdJRDfXpHcO2I8x7sICxS2A1TKkN+mxjWhRZkVKxVTm
zvABSuvU2Kg14WGuDcCiYoYMdRgGNcat++G9XwKsFSKm30Jf4HsAx22+RzUC9XssgGPaZ8ZLTXvy
siL7s7oHtcZcF0Zg8y7goRn3brqeNBIgZUhUMNQUJH3dLJIVgEq/xKWcGgG29W6AQP3F9KFYTFFW
5dr4HBeqoHebHU0s/W329PiUWH4h7cUPsUiYAglnm9rINLXGH/S/asYG+dadJx4fk2PoBO3Paxqw
kkWfMASoZn6TGcqe5UmzDome2GjCrhdqIjS0oBn7T9KnbyNMsHcl49Ek1+XBm0kjDV8UvVLVHITW
2Is0D7ePRcX6dcow5JEoiBrJGi8VIBBV88e/zrKkN+zakWebCHqeVQJ+vjG7hXUlu+b+DItibi5Z
Lvq01VEQSUk62WZG2exQRptSESGG0z4bC2u0gb7K2ldCfIafJ/FNgnIB/ZkiXLQMJBx+KTwlhsA0
LywmqNOoBgzDpj68FvQDr9fNW2SJuS289NiaiT0GaElCvohxQtNv0DdTlLXWtLgrxR4khbcEy6lW
T/brwvQeE5mOPSSOIwBUgLqihzD4QTvzbd4Qvy/FRtA1/DE0rdQGhoMwJIdniOE/TBqAET3KfeA7
Ma3JHOBx+IPNx6a4gN18zNL0izoiQembWLZh0eotOSoMtaOXa4tBgjmyjci34WGNWSWBaW8MiNyi
LuqAR9MpgnLVS5eBoCw1ZmqElTF4BNyAeGVvZ0sLl/6fxQEDDKGTrcVouWN1kU2q5og8pfy94mdt
cwb5bbCDiwKI+ccCnU7CjAhQuj87K1rL+0CtEo3zan02t05kNb/mxp77QDve1T1gMin5xUrBTGcx
R2Qp/Yew1aAflOvxag1G+it00exa1fBqGfxNquSIjnIf2WX6dcalGjZPPD+rODXN6rfFy2MRMnmh
gh7S51erBXhZWv5iFqAHBbVn+fWDQYacxA87OGKFqMrIqGO7UXmWyNaOYh8CXnl/ayRE3ejQsxgi
Ov2IEhHqiBJqRl2ipmAoagFcU1em4cSfgRvIc1ZodavX/J2UQDdICbJ2LpQB6rdEZ6byGQtAqJNC
twyQPb+cDWAtE1y+s8NtPqydGmFweSkzVGTap/hHsALdOZWFdVX1PFmHYiW5YaDLLjOy/eHABMhm
aIrAUcYkj9sh1n0s61jm7RLlqxS2w1Pnu3+lKT8xF8T6PGQREeqaM/PXKtwkwMboVaTofFvNWWHj
5AM9kh91x/RO9ZVOAkZc+hXGRvi0CFgv2bTZH5GgrliAzV9qFeGIMHMKjJd4iZfMAOqyuvgt2geL
ObDDYom6a7GcBZyaEAla3W8sqCLZ4c662qXhmYx7LbBoUbetDYDyrIWg9WwRYNKLDbBi67JZvzWD
qR2My3y1yu3GUbZyicF27F9mvKkM+jelHd32sFRSuamglJlVv29sWOHH6shikO4LatIi7/SY2ODT
yV/MQxvmyxHmqFuRCN+6eEtvoTieaTEjfaJ5D6wL3SB0BX5feNHJcpx1/jG/GsfmMzCc3PMlE2iB
nnx8zOm03/2tpnR7ELaBosvleqN3MTr7DCDXeKU4GbJEDEqP3zWBLmHkoYylPw2UhrglvYn9Ravc
+5MYpOtz8/uC7WkWw7mbbsIYMUc92ZeLcsmlENf8Yj9LX/UiT4wFc87nsb8j3JKnI2VM9LBqpAH+
DqajZ38k87pIWywVeyy9yehrxAllTa6tNuQRud3O/uvxLzM1gLrMWjG7ZG2N7z+f4WwYLuwGGoGQ
YGJNUDBUm64rNGJ5vcZEUPHv6DD8/nc2gS4jiJkSilwPCa1911GdlGHzGKdMN9poalyEEpESmsBi
FJhfgVD1+CAYR0z32Mj9jA/yCxjw5xgFqBibLRlRAZCE7z0kvm3aXu2Imp7W3YK05tarLHSqxATM
GvoOdwfTtF83ezeXWTd/MnL8Vl663QYA1oIu1+TmL07aDh573lkfrIHF6dBxRIWo3+geSnmLWaAU
DAJIkXfeyBS6C9xEpPGBlGwy28mIvB4Y6tsTMiIHfIewC2Miz8Qqa8MUDMgRWUsUyJjuHkuARDlH
tPhZgKGcGexYUxrY65Ueci96HvzDmRV7sCwmvaQ3nil12RA7UzrV2kfQXbpstIDJNOL3SdHlAoG/
+IHYQHQ9ILpfinXRGibWzLGsP+PK0v092bUStEZATNAt1oqpPcVmizoShnt6C5Jbik/MZkeWX05P
wHGxyCWpBJKqh8ylbaC13TOxSZLVPjQN9jQSIRVk6zIXYSEuzqmTrQsWMG0OH/IHCjukXsXyzRmG
iW7fkTuRG4oa2hejsBI+t9jn0FotQOh7AHGVhlYvbM55bAtvzsCD2yVSL3ccxpfAT0BTbIDwsE+M
PzXwdIAPw3g1WLxRRuPSiII0iwDHrddG6BsVy6hPtxrK6GYAuqimS/TIRxG2bSboBAQaY4OZM9vH
61cTGwMWh9CxmCB50+nzETnKyjfqRWuw9Y4ktMl42S5eHrW59CfEkgvd8haR4R28HeNp/MthffNI
HVaTc7yeEmzmYbt05s7MHPZY8PfFtPBEqX8qxTcd6rCqPm3FdkZkuQSC4nbuW+gfJrBBJXD+AXbG
JEiC20cEKa+rBt5gfvZBsERbHhmGwrQeQTkkLiveFTwrmK22GKo/Hdx8c0kZew4DKo2oQSWflyDp
rLsOW1qe/INgcUYSmLtiydo58xer/02ScgELrqjPHYcDBApIZWhPK4JHBiQmBmfTT+Y/ZOiw7QzY
s6EkEcBzslr35uAgb3FZ9yFZUMWcDWQoy43n0ZupVzNRFiIsABUPjvOWHaXfcWz4zu9LYzP4Yl06
OmYLYq7OJAKjjyGSYCk7DuaQvbmxQM378GvTzEV4Bqw2E6LrD1STjttmOe9L2gVakqqWj8Vl55DB
Fcty0fGa6mNpmdoSU4ItPYJxklxUGJ87zVUcpHUtxivD0g3Khlz0OOhQBIIhXmLuK3x5rHq3t/6R
uCjT0fpikMXyzURZJ2GB/WtYT/NOcJGuGD8IzRqzxqt0jh6TBBhJVuIytyQz5UkZk7yW8jC+gsN8
lW7eMws2pFqtXlZ4DjxWe+dkrK1iBSymO7Aih3b2CyzoEfI8Qp9iBZCpzE6x0ppAKD6W6mQTs6xg
uykwBrFVgcaTxqh4cVZ6Ms5swW607xcTuE+wyfrmU7Ge0LoaOM0ycJTNRwCkSM1mlKSm7sCYPHWo
mVxoqIGAPDbiXNC1c/5k8DdlQ8YEqCPj/bAfijOqQ8u18+58KvPaI82eKHtlUJCP55nzmOBktnVM
kLL9vJpmSpeiVgSAl6Vk51745LF2HpLfoK/CmAZl7K/XWtK5EDROJ8e6AtgnKhiR7GRKYUSCBpmO
67KLRHIw2FV/iF6KP6jdB5X5wVxxNfVWjgmRwGlk5NuGb7WQzNOjhd1f+NYTmkcSY0X8RE+xnx+f
DkPd6F232rW5iuEVxCob87Q2y6JPBg/YdSkLSA2j9klnMPig4YHXy5ESuIqRWb42NCBWleBlN8ux
lZWVHptShDE94v2MhSegxbcLQU8MjeglMc67DICSj2U2WawbEyFXbEQk4Mvu2gogUjqnJTyoxn7L
XkNbeK10I5zXMjLiHXj78nwOayML5uT+Lf1Gq/v4A8jDM/qALqhDRZ4NMBIxch7r98I1EJrxrjHY
nscz2leYZ0g9Y1U3k5H1B7sgZq8tgGIrR5JQ68Elw/pNut2qJKDuyCuqKGgkzB5xJgr8bCg6cn5g
7MT/xwhGG6N/YdmMW0j+Q4ojWtRF69F8nvoVaD0vsdTxLX9SvWh7DYzKKoFzZR18Gw1iB1Nx/h9r
X7bcOJJs+UUww768BlaSoiiRlETpBZZKlbASGwEQwNfPCd7pEjIKlzFWPf1SbZZmcnrA/YSHL8dB
sIaLhptkXT7Y2Q9gjDXLMOJ0lfADnNNHCAI5RP0BIlSDF4csOfn8UBl71aNzqZwryNmAnKN6iw73
/WHR52ZqMNZYZsIQDg3+fI63i7jqHDdouOS4S/mVuQ6MEXZxWYLtQMJZoRPoY0USv7dV5+GtwLij
3RFpdeUEb4vpiLlEeqozU5yisqzDEhJpiuDkeYJ78cjhwJ2P4WnGXMhDol5l7E6gHDwYyLUgxV6r
+/ufaPH2mivDXMKqMQ5SjlwyjWowU4f1giqR3zjAuBgOzqUw1/C1kqYIxWVIqdC5OsEcsKp347sv
6yDyeFBBveMf7osYDQ01pokREkaYXhaYwdEUCGvp9gFXQlUwACByTo4a1h0xbGLPCq1UFSUVYmiv
y2lwjEeVoPMYhat/dXw/GrHJvcuQa6E5GVQjb1s4w2Zq7CebxAhzv4b/h57tZbSdCWQAKIrlTNYi
mY7+YLzo9Kk4qpOjK/Gbp9piS7Mxk8RA0DkXsQA2wynClZABiJ8uGDuf0F6weRJR1gW+JgdxA7lf
ustzZI6hsLm+0qwuJvZ6g5vcCZ8m/+GwDr61lWnzPh+9L+5ZCgNRoO62sqmHnM11bd2WBE/Pkv2s
oZ3tvk0uByCz02SgKUnk7FJbOM3XDLlzNF95A2bdLNv3/Uf42vdzwKN+5poKg1KV3pZDncFUnMbR
bk1fg6c48qp4lZ017yQXIXGmH4NWSixHZtzCEZyeDporj+VJ0IDy3OZfnnMzGKJOel2kJjBeRCKg
XwmP+eby+/H7inxizV0vwvtsKhPc9IJUpecBZ1h/KG+YCVIV0rrkxcUCyhz/D00opuo/I/kNqKm5
WdvFa/rnUNm+4GpI1URqIP314mKFYPTobTtfOZM6IdPzu/j2/MrrSl2+dWYiGXwJwdlYiBKF6FMJ
0Ny/AzW/wZ//yv2QHB9n+4TzM+YI64uGo3UpL2bVEsFV34Kv+463GEihyRbL6BTsaxUZv0PEapqT
bKJd1J8eA/4837IWP3+fcbKsFWW91/H3a9cBIy6l/++80cHw4H09liPPmSKMgyUY3+9DC4LQmWw7
2T5aR9tJtPWONNtnlMkftePA6bX+XxDkRznG14y+yVNJgUwNdMJEdLHfDhXb3yZZxzX5+uKOgi+9
ow1dgX2JEs7NZA5Tza5jH1KTwIZq4bPYnV80NMO3yFu2LxW2kF7f+HNyVId/XAG6ZZpow0ai6kYt
NYsZZfSSt1aYTHQCHozGAtGCWLLl1dBg5cdIMi94zm1ZtDmfU+WIZfwsbqbeSuR0QggJ45dS++3F
DrpNoHARU6MX9T0NmYtcabFdRE4hytE/SqJ4hYN1Ct4ene1vf6Ea+eS+vdP10SF5Wa/XaBM80TcH
YguUir6+wIJlP77jkfMMBOBcisv2NTt7ekizs4+QHc/MEr9sqwQaoOYRO7/AccBb1cyVw1zznQiC
KpF+Y6i2LbeyQqKVXdnfylO50V3Ol128oGZKMYhzVXu9lnMohZDwhD0ueOU/SjjA3Ob1Ai/SyWEJ
1d+2y/hLOMW9qY9UFPhDTP+kgGU/ytzwIaCcKEFggxa0JfoV09mYz6YBG1bloCe/2+ChzE0cLULt
7NewCGXEkZaLGU7Z+Zg2SudZ9u1ejl/UiHDHTG4x4D2zZsCpFYxWkhWIoyXNyYm91X4V78zCRroq
SZ0AoBjaphxUoBKAGR/WdIfO8ysvVF28o3+0ZpOM4lWJpSyBbeETXN0P7B31wgfFx0g0ioF0M9HX
v3vfzETSqHbmNtMlNcd8hOZhRrx6LaZEQHDguwn2DwTae8ctvXO+LJtyjMIYMxICBG5UH1GBdEaB
Yi1uEuzUAcnAFy/Ns/yOnynIIJaaNqk89VQeepvTw7gLAtAgctCHA/wGAz5ZlQylZkAIqo1nkC+i
pslNDHOg12CABzl0Oe3aiG663HiWp4m2i4sMjJk8IgMexBkM6nQC7k7hAm1eEShiS8RAIjCL00ll
zrHd8r93/M5gQOd8NXr0pIa0zH610wcDwyRAHaRSpUcRpMeX1fczaiyhrbvckJFzaRoMwmhhdxGF
BseZYf2Akzwrezosh5kBuxDIfwfjBgMvqapHcGwqqyGb01YubPGrQj0aSxmJ5vy7x9qPybNZ1Koo
WqPI6CX9cfGzl2gL6roDOHeuRHjgpWGWw6y/rw2TwY+kiM/VtQRkbYFZ3meBp2ixATtkcgg2/zJC
nmnGRDoYpBwzAZQotOMv3k146+IEedM+PPs3GcgYBks2y4jCsJM9DwYKFugmdPCQ5/HpcyUxuNFd
ZVPuGtg/5mJu+T+Q1jwgi7/h4vzi22J2cgx6GFmUKakaT6j0oNEEfEKUvhhxC6/BhIe3JgMeclHl
QqrA1jeny7YnRVARkMjI3CHUxRaFWcDCBvihWhbFucfZjX5cEgRjiSu4hmWHD0VLqtGpGqKTywOi
pa9NnDxavX3fq2+db3fAy2QQRDCsMkxHmAmyMJjr021lI4CKwElccF+twtoOQRPrXdFFKSduZJsB
btQIsQR97/Dpbbi2xIBMJ8nnTK/h9ePa82rbGrFtGKy0wgqlC+yJu6/8cq73x57YnazZhC3Pigh7
QuZwixU4K3DjbvdvJsE2Jmv1xZFGjYY9alPFAgFdMWUsgWest+5krZ+MHOGg4pRbBdNdfpDsCvsr
3X7hmcORtuQrc2mMCU/IrpW9BWmYBSGFk9hvI6IT7gt1KWE4F8NcflNe9mjhON+CBoFkYNILxk9e
8WfRLOZSGCst4iIprtot/kE3fALiLdB6o8zErVwvdivPJTEGONaplPUh9GlQt2snLLHCMLJNuwLx
fvjGm8XCAkXet1p6Ic2E3n7ULH7NtSIcY41+q5PTi3Sle0zJ7fBA+uIZIU8Uc9Vp5lSAFwOiaNb1
5FhIX1zJ5aSeIe31Kz/9d1bItucbErIXDf1woR8flInoZxRcaRkg5ZEuLLYSzQ+RufAa8EdH5gWa
jX6NwaeNh3FQEzsD0BgYEc1yarSc2+KGijdWBvpxw1s2lksKshgPzn8Icx9msdzHLfU8Z+u0LYF0
LF7G/76RM0Bm9OuVE4AudqeYqmnhdadhbzdLHBufBS0RKmxvVzD2Cmv9Dz0O51vS3/1P/PoRw7hG
ZLWdYPYF8AsTSZiSBsfZC62z8KIxjhzWG1RpklqTuiDeIdFzhEUvCRjqCA7uvkKLl+/s3G4fcuZ2
RoxKfaRAIdy7HqXHGYIBDNrI5tE7B2mBDS/5ujh9OBdJUXsmstKwAcjMIRJdwOAf+dgq3nmtbbuV
iBJZgnvVua/jYgvpXCDjFUrfC+b1SnXMdzUIaIPn0eeI4H0v+u8zna6jOuVdV0Gn0/SQ1cR6ThEt
0SZL54u3f0VavkT/NkJ2ZiVX9UwUe9j66wmQ5ego1YOTJsC4PEcras13rP02bjzTSjPFSJeTmr4f
HdHexXZZkyZQj8b6+2C8002X/w+7LnnaMbepoMk6yHcgdNq9ggmfpphTp9pkD9kRZBi8PsFF+uC5
cTDXatSWSZFL1BpPXn9IQwdhHpYdoVj79vX9zaU8Xw5Jfr4dAyDiJUJpWIU4SiJxchBrBoZ9PXIB
ZDEmMRUZXNIW4i2RMcjxch70RjWRSgbl1PVZc7W1ncpe7nPf34sazSQxIV0nZ2pkQikcoPaWYtoI
k0bCCsPlHKhaqkJpaBeVVAP9ZyaW7/3pY3J8LtqwVeHGqn+sPq399b2p0c+ziT7v2/1Sge8PSUyA
MDS6IBSmBkmb0877PLZve8v96zfBSx/037l9JRo3Ml7wNczMSKJkWjotrjAfLBTjsi4jazrqyNW8
CqS066ttggHVrZ2XQ7Wt/P87+PjFA6+leA81MAl0M4aiiujw+/Ngk3E8S5lairRHPFwf6cJe8j46
j7+wP4FLyHbjA2NA5Q9pDPxHVYH94kMn3lK0JZY5wcN/Wd6FfEYk9fYgH8lv29refzWPpof5uMoG
aUawwVPr/mdeevroMhSXQR0gGfrNDGbwlvRa1RXXWET1bLOV3VpFhRpRtQiJwbe1oitsOBIpmDC6
/yGR+citOCbDgKUHx/wJFVvDAEkm0sFoRhrfnhFXv/ITLQux7h8SGe8ceyGNpjAVaSlyqzjhkdJV
Id3CXde6FEn8IYni+uw0i/w8gZk1gxX1yM/upsmRv94Cuwus4xfuQZmywtlo4+TdUurChaHLkmyB
5QS8PDDhPwU3pazgmZfDoDQyeD2MeHoAB4qL5d0GwQ2Z2rQ6iqwM2upr33w3Ua7/zN8s304H+7oJ
sCYEPMZ2/Frt7fPu4PS8tOFSL/ofv5D5CH18vjZYJoRf2K1RmADJ/xb2NjV+64LgDUdjE9t8OKtE
o1sKzU/Q6PW8hvQl+PzjRzDfp87U7ByLOCZwEGsEk66oSXgmSbnhFj3vfxj57HswF3iaRlbZWAW0
xau7P8jv56P78l1/8p73S5WuPzRiru7rNCG0i6FRt3acwGrBFo1qbfi83WhEITGmACsv21po90dE
62Mp7RYbHmAQwquRBTa3arz06Pnj9zB3u5zhJtZ7+pkd51N9nz51pyASKApb0mM+kOaMNqHFSeAs
vfnmUtluFOESypdcolI32/ExeZZrcLnFzpO68qOHAWkC7DSK3ZGAch99dZfNV+SMm+6TB22LQPPz
1dm2lNSI4sEy8TNGFBGRBcEO+9AbsJ8Sa9i/ODBKA/Y7FsbSpF2jMrf0vBZxP8Pdw9Tp9wESE9yp
sGVMmynFvBzkLlYbobsJ8pAWzxUiRUiLD7aAOQtMWthQLiq4W5puh3VPQQbSMjDoiGVfQcGSjG62
Lu0piMjnzosroqEn5jHPSekgSK38w3rw7UcQ7dhdAg4jirD0UY+SvWlnb/+mePWHtTFQVl3KyYp1
+Bzw9ITqFQaisJWMf28tRJV/yGFApKwstRdDnADSQaItJJ76pSZooJxKj2e5nPtDZWAE83F5IRn0
sB269NCNMFz+QB9UXRD7PNBahmFF0UXLlGTNEBnFjEEKoRZM6tVzwpQggSCi35V+sn/jJDNBjFpX
Zbha8aWhatG7L1t33nsMoLwvZqkjFJHTjz4M6CGZ1mphCDGd3Tre+KhsQpDVPZDfK4BuQYJ2e3vU
51tuHmHRRH4ksyObqWpGfd9B8oBdS2/Yoh59pWQa7By+yd3ttHipzYQxMXKng1NBsigSyO7FTgDp
ITwQG1kO3EL3wtNtfqI3C5oFUnnVx1gXAb0Ust1IaL7W3PfG573teafHQJtmhJqmVpAi7BB4vGOq
Fq0g6EzgXE9L2Z4/tGGhzGrAaEntXTdsR/4rdMAPrFaYdu1WghN80S6QZPf8fN8qlxrj/pDKwJQp
F3V+TegZ9na+Mx86Tz61j0718i04X7HP3Ym7lJ3/QyATXZ3Ns9RUBgRiuF1yLtuuI4fv7hMgwt1l
LC0C1swWGQi5XArRPGtUFjbdfNTEW0UkB3nXgZs6WyKU+0MtBkTEKUXj/BmiKqf16OrEpLYxoGoR
3c5cYX9ONpPdPH9PL8Gh8L8N2lXDgWcq4R9X4UxZBl+wNSW2LGo/9IlW2vrvV15z1tL7d67k7d9n
DmeCzeFctxDR2be1oniIChNGpL8D8AHaXzzKlOWoAikZE49OUZJMxiXOmSZcrpivOOrrpiLXbflX
tj2//I6DdZs5h26H5+CG1vo4J7nsFDO5jFMMRpdKVQu58cPm1ByRq1HWeOPbB/TXcRxwIZuhyzNR
jDuI0dAkFwGiMpIfpUdUwg9fHBdfROSZCMYLsjBqKtOEiMrZ7vo3w8V41yHIfV4qbfn1NhPE+IBZ
i7nWqSMe7U2AnN2ZZN8omGDWjLbXyW5jEmnfuJ2THV23wiyzJzxf8QImL7x23yVXUCRdNBTYDHat
MAmwxIjFUNMnmqepMlupicONTuihsd6myDIeKhL+o7LU4Jcsiy5ia1Jv8/Zh74bod218+/v5iv4M
jK1yviFPHHO0ilam41hCXEacj4+J7Hyw6ebk8SXgNtMsvs7mqjFAIowCLvELVQ3Pw+1pd/RA3+uH
gQqmDOSVufHX4tf6OUr2XZYjJ2pq+f8cpW4PZwRDeIQeI39w1wk4pmJemuH27Lnz8dgnWK6EU5pF
Bvw7IcpnNq0FyU2wAHptbtauj5G0v8hDSB7XhLLV6Pr62UGW60vfg17rVwSWC4fzdZdAYHbi7DNN
NhuhluiJi2e3uWx8fx+Dj/T3uz2iS/DbbmXvXw2e6nOZTFgjjEqq5RecweZ0ipE/JW+PazkIuQvF
l4K0uRwGSw1FjyK0g8EXjxGhq5ZcK7VXvk/QrywgrLfTv4CqNZeBZenuV2R0T0gSzVzqjH49CmfY
TBDi+SCAu5WcQCeGmblyIENto47A+4RLUeJcHAXh2dV47nFfXC4Qh7CmfxhSOw3s5xDDUKv7trLs
LD9qMccZGmXZX6ipGPsDuukwd3j/7y/efXNFmAtJDvMEVEoCFHEG2Y4Pkq+f1uon1lsH0Y47IrQY
9c7FMZdT1Mp6alLnx+7L3HEqNRi9yHZH771erduPgDuEvMShB8P/OUEGSs/p1UQ/PxREVbVwsGAE
W04oGaD/RNnJbVrKvRLT7Yju8s522Rd+RDPIOspZJJt5LB1fRx8XJNbDZVei80yfYyJsT3VTmhel
rHCk7eHqgOIA1XDOm2jxLTs7Q4MqOrP2+nKtxgmLJBBSUBJCUCjbdCRvbz6AggDbv34dsJH1i/vt
lgrU82/HtlIrfTIO2JiNA3Q6V8CXQ4rJ5wXSS5XOP6Qw0FFMstb0BSzk1fnIU4J1rNGTSF5EgkJ/
5ND9O7yAk/7Ff15IfxsGW9MazKFSGgvn2TVEIuFqOtPGAqS7USD85ny8xcSKAmZ+FAFUtIGwhC/p
1Oj1oJ2lYzfajvgi0eLKY/lkmx6PmG2pNVKfi2LApG9budetXKKXjCNGqwSjd263W4+Sy+2LWkTg
mVoMkphy3oKhv4BtnJzMbQLFdsBIxQnXF+OwmRAGPPTrcJUvHYQ4Zk3E33pwOL9xAJjeFP+whZkI
BiR6tZryrMHnucIWgsg9XkhtmyvjQ7LXrc4lELlFqnfksb5cFKDDV5DYO24uLiaVqx7uTAdeu4i8
hj464Unxud+j5OikngZ2IP2YnDBptFq79UovSbdCwMvt3FhEyp9DYB1dPxdVp42pdKxMkl2DabKR
dRnJt37m3Kc8EzUYZ7dqDTYqwEQL2YktDB8G8XOwflnXFeHSmdFPd++omSBByzvjnIw4apoi2G5X
KfijeuI/PLyv11ziu6VOr7nzseMTiTCdkdWEtO2QEKyxS231FL7xWLkWH+mKZih4poOaQJdZl+ii
VunSEvZqR4+KU/vhStkXwbBX6T7NBu87VFWQZVe+MqK/3HeW5YtoJpxxliTt9VAtagnhAxhjtzvd
3iHM3LdI8zTuYNMabuCo+3+F1z9iWY6EKpfqFotupKNWBUXwaA+RrW5QfKd7A/5VmXB2wLe61uyy
HUKpVULsPUcl4XXbeyXBZh2rd5AK33C5qxYtVFeRbwHlGFo7mPPUFHAHhGNDAduTXd3G22+PndqX
1frwDe7J+19v+Sb6kcYeYyKHVXceLxLyLLR0E62HTzrImFUOqs0cWYvIPZPFhCzW2aomTYFm220a
OfrVVWW0WtbeS/txyLDxweddFYtdE5ia/s9ZsjyyaRMW2tRAO4X0XiHbD2swhrqDK1uoYzhf0+G+
hpxPd2snmZlJ2lRhOSlX6ehd/SJQvYPIWZzL/VwMfCXnbBLyKyQ0gjM+taDszLAcY7XhzZYtY/Ls
5JhHThGnqtIVODkHGavERSkRw3LoqebzTVNw+gcizyQxAUp7wYS7dhkk5FVODn0iHiVyrF9Ke2U+
+L9sO9sFh9w9IOzjdWMs4+ZMNBuvdNo1k68tlNx8bD+841gTLEkjdh7ERLytKw94sMXzAQaqp+xc
hWoLbXGummSLNUleig2dET+MLTmk6+6z/LxvlYs5+LkXMIgSS0asVBZkij6exmhiurrJ1mpswbcv
1Tq3+fmkxUDw52DZfFKnXAsj1mCmr+BeiW10VU9+vbp8mrz33M2l7lgPm0dKm/+cp1aCuwDJfo+i
82v/jt6VbeFZe23/1/6IhXHdyxAIMdpIypV+RSGH97CkZnrvh9Ajmfm+XLZqM0jUljD73+xyrwAj
2+n2USlrJCr+nK/K8RuWfsKImqbMU3hoi/5u76NdWeSCDPbmikjDW+ufKFhxJC4+kWZflQGfvOkS
Sxk66qnSDrtrx1ujknrEKnLe81bhHSeDP/IltkRzgqzabTzKs38qHkbbBN1tSTBqJfng4HofXPfN
V8EIgwkM7LpEFcRynA3voHnGzACUJqu6Hkdwn+KB2tjnxdZ3DRyW+1SjOt0zIQaOJDRKn0MLOoMb
XPXBegfSrPStwh1ZuPZ/a68MELWhJGGXN4Slub3deJ+1ZleVbz466F1M7eTfkBbrMxBSGRAqKfWe
LsJcN4gO8aBKiGXjhgxCpHnu2+kt3L1zjuzyu+oyqlqZ0Bvl1SnX8e6SYjZotdoVWMItaKT1bQSJ
m9yOtyBMzLdf3N7J29KCe7+AiXSic5jqejfimva2GyzS2O4u9mdCsvWK8my7ebCuiOy9vxy4s0mc
EERjYCg6D2bRR4ChrYOuzcsb7wJbIuOYf8fbv89wLuwlbGWUenzH3tuio0nxKq98uVqu5aK/Bq+2
w/WzsO3eX6NR0P/d20/7p7PfoW/xJQbTC3gc/MkXd4+9i2XGuR28Dld/eLpvAYspTWxY1OlrCO3e
IuOyyaU1hHoUKVIJAcZc89XgXDJHSzwhJ9eV9bpusEl588xL7CyWZ+eCGRce+thqpegmWHzWSJEQ
jAWctuKIEf119y7WWwxg88ByMSqcS2V8uY5yS6pBSXNESu602573WWRLZ/RcqRzXWgwL55IYLz4n
rQ4+HSrJQje0ahet3eMs14orbY33+19xsVtwJoxtmgEtcqeWGYRtMKgS1V72Ee/04zl2upVdGrhz
ajfAuqOz8+g+Kva6cAM4tm4Q3r1Ha5WsN89/B+PNYoyHd9lQpZvYEfb5SOxqTblu7uu7+JKey2F8
V4qKejhbE/TFsNFuV9t7LBLyDdsla9xtdIo3tXlV1CW8mMtkci9dW/ZxPUG3obM/vRRZeLT1rs+t
fV83noneelJmsFGr2f810U17UPx3MMY9mzbvpqYByL0PxQQN53SKdHwsHKC1224zTOyirzO2aPPj
F798Rz/HPWkMyKR9WetxCGkhts+n9nrd+7+q9TPH+pbCvPkHYhDFSvq2aCNJOsrZStijNDvFdijw
5oKXxkj0uRgGQrTOkvvCpLb3ii6dHbp0Vnvy9IYV4himPWz4fMK8b8UgyTRI6SXN6bfatI6jgR7g
BV24u9qLNXRpcrMqS7HrTD+2H2G45jnmhCEOXDuWV2zQSI8VHugT4Nj5Ugyn65iN0TVVljQ29pAm
LZYUENAdyykwaBo3tafPa+y8rFHNThF7cDM4S5HyXCKDTq1UCnEpKYgaN01IIgG1ezwmkQl7fhYe
7mu3aIsz5ViAquKp667USHCKamFrOMTX+yIW8WgmgsGjRu8FkMXL0lHoSL3V3sDL0tmJh8bl+3KW
b7KZIGqfM0AqJjFPkx66XG0nfyrtpiF02nLD5e7iWQQDSm0UG32Y4Pts+pAgyl4/YnFrtns+UI4Z
bglm0c5najGgJChCmw6CirvK+F29S+DzP0tOJjpInnDZ9XiWx0BTHPetatzMYeN97CZSwxxQusUQ
PPf1wFOLgadaLC2MweMQKwdcNpNT+saLsAZM8Cpz1Fv+Aeqz82NgSQS/b2m2Gs0YbvujtF/Lzgu9
ee9b32Lmaea0OtMeVVZJYyYFxCChrPqn7cfHboVmfaxxfHBRCnyxN7F/X+RiV8FcJIMTfSYUvZjB
MsATuG3wlJXduPHSx02VEjyG/suD1BmsuJpNp1gixL2eBKKuUNZHq8R9lThwxPaXxEY9tFIKEXFK
rn+JaFewe5lnEcs3I0q1Bp28NTSLQaRoPF/lDISteFGFPu7Glbf66ymxfVyMoOixseORnz9bjDhn
MhlwwlI8tY0jHV6MIaGP/mF8FMDQzov9bkHXP439RzUGmoZ2kOP6QsXQjepXdyKV1ynooEPbDK+r
hYLBPVkMMJ2ba2+e8Xo4gktd2odkzX30LZvDjzYMHCVyo0lxbVDow9vktK3d7RCDk1XZqqfzrvK/
A34UswzuPzIZXMLamAb049AK6cZTI5M2Joab/4oqckC+mnM3LuPtjzAGmya51eM2h4JU2DZZ3fem
xTSx/rfR6exC7qG7pmmmQBfD+0RX8X6/KgKaDUcLXImVWTZH3GL4PBPH4FFlqtdw0iBOQDRxurrV
Id80r2D8cDiCliDdQHGUUuiq6GNk7EK8xkU+og0Cw55O+P50dkDVguk2jpSlG2ouhbGEAQ312bmD
FJQSLCT1VeIqLlaMcbRZbA2dy2GMIM3rqzLWkHNbAwJKiuMKraGYCv31C0uieX2Ri32aM3HsRZXJ
E1jUzxAHhhbHixBPHL2dQTo0j2zHZzQrGGRHu/rJ/vI+PlUaeXLHhwZ7KDE4GhTb5/oNrDj3j3ox
yTL/TYzlnLFlt44v9IMOzvaIOWyCDZvo1gEig7Lyy3rg+J26hF1zgcxdpg1GpqDGLiP6kP1sJOoH
ooPzNyoMV3e7I8l2X9q5d1zt92BDH+z0FTk+zQbB9tlCT6cruW5BHm3UznhcbkuIMP9hzN1UaYMg
NyV+2GuDNhCLz0q3hG9zAcxFNBZd2Q0VPWpve7FzkSj+//DfSe+822gx/TGXxdxGvTUUF5H6KbpF
MdyGDEjhrI6gRRXff6dvOtahVxjKfq1DXu8X7xTpv8+eAmp7HbSe2riCfdrWY+7et9fFbORcMQaA
5HMeX8bbV9qcPmLs090b7gOsNcUWbX5aYvmTWZZsYZsYhswZbXqxa8cCMxvHDfjhPj4KB4wkruWf
HUydckBv6cY1jB9RjGKgjY0HrYAo0X/dfqrHzOOg3WIDzVwCg6qT1mJkOIeE6tC7aH2nZACcr7MM
3D9KMIBqUXJ1I4IIh3ozNlOu0DbDbwldDPlnqrA9ocNUqUpq9dTKPG/cHuPdX+Q37TvCUOX3GASp
z/s8/wtQ/q0a21c2gb9lEKcOd8Vp64EvDwjlPyFwpZNlvDzEYtVlrh8DkqFs9vogQT+QGhzL54hE
6zxGrzlBhc7HDjv7UNXkG6TVwhNt7v3i2OJihnEun8FCOoaSTjLkjz76CABV6N1EbM67Eak5sHHs
XAyDiIbWGuHUwlwwmHEh0balVQyOTf4vUPjz4RgozE0wBaQ1dEFyAuuBSdaBEDAlZ8+p/NZef2PO
6/k7AbM7xxeWYrK5cgx2VIigm66EXJgLkNd87wPx8/LJE8M7QwY3xuE/gLhxzOeTRbbdrzZQW/SK
pfhqYI31aU8LR7elN9VcNwZKztIQ53IC3UBYv8UGtZLEv3iK8c6PwRJdD7OqoldYSfInFXWJ22QV
zzqWw5G/rYOl2tWaJutMBSYIO9e81We2RhP99IAgzLLh3vH+cW13G3UjbzAywDlFjoYs9a5eaAIQ
H5Cy8aRNtLbs2ku8DWjyOHKW7+QfHRk0QQFX7qQJJ7lBfXFoyVWgrQ0OMkygP/w8t6hR85fcLQ4m
zGyEJeGdrEEUrQ7aUcYrdATdSOawUArTCb+f/Id3N3ZvswkX7vOB4xLsnKVYaSMKxvRch8nxVmj4
A2PCQXii7e5gG+bWyHnfkUGY7DqNRqngfNEwgaWcSoCF0xcbTe/vlGc/8tBvhWW79z8q7z5iaXpz
2aiQc4CSGF4FhR/u2uNfPuhOHlzMjPOOdFGaKYmmpqgS3pm6yoR1VnoWwoyquJ08JG7QA0Bq503z
19AQzbCEo93Skc7l/eNIW1PN6bMELGZrpPQu5IiGbWdUiGY/it7axiSdhfYUXmZlKQrDeK4hawqN
+DTmOSTnVdyPWF4Lo/W6DwNt4xXP7Zescy6C8UYtrRNJuUiwTsfZfV69AwecF4OjuQD28p6sSNZy
CEAmiob+aJbAqxbjQC5GMLCLhiNvCUHn4hjTEMq+boUER2Y2pI/QAf4XR8Bi5+lcAmMMnRYPmIaA
BNRyUU/7JGcaAYEA7r7RceUwNzaopPqw6yEH7+0TWA9j++gbzwh9MGDPEUV/Mhv5zFVibu04GXMk
n24qOQDG3JN8MJ7BlXh5rsUH01wSc1V3TR1jWedEwQk9fNIF9NpqS5E/Jmuwsjp8pvKl4GAukbm4
TaMvG6Q68Llqoh4R0PFvNI6bspmUsq3iTLtCREfb5hA7IhpHHvkNnQvP36/3vxXHvtmdQEVVK6mR
DDjA0Y0Tz5S4W3Y5iMDm3stmtIor1Qa8Dim4fdaBzaPEX0x1zT4KC+B5cW5qGDhNCJxOuq3aRwJM
eHCT4yN2znLNbjHTP5fH+KzaZZnZU1RwTtJJ/C5Js9qhkfPsq1d7wvRNsC4l8lLH5PnwxbX55dvj
bxRnn+3aZVKn60iFO1cswKG0dzwHXoqp5vqxDjzUYy6LcCtMFlz2F6xqL8j56THAokw0AXNMkIdM
OuPE/RiOch5TCzltB/DbeUfT2ftk8F++OHHFYpZgrhjjvZeqwE5OBeYOimwluPzW3r/u+9NiYDiT
wD7epx6889icC2W2uACVICEYWj3s6WAGqvpobPMPV6yS3PAKnxzMZV/whTZMk5TiEBP/mdsryMNZ
dsRLUvqsFjv89VdH+72JV0jnoljXH1XNznNwhiHfwi06/S9h2d+Gzk57xXloakJ0A3ckqLAXAmya
n5H7DnaPX659WfGuSA4WsoOdCvibByOloUXzlDwdeKS8PJRiZ7wyyWhy9LFQOy9x0WfuObiQLUki
okRE7UG63WW4jXnezD1H5uavsmxQQB5ATRI7fKcgduha4l9YpRo8o7Hlv3RndmuO2A9nfargAQg0
tp7kHGtsU9WwB3kFqPriQRXnsmQX5YTaVatT+eZvmrf9iL+i5+wpO5YrYNX/B0dgAKTS5ehcD1Sc
g2jttH0V/ZPlpZIdlSTco16UYHXffUjhOR/7ijeacALP5g2NkQLxdntfPfruen2bX+NygnGuF/bd
XpuJMhYGNLyi5+S03YaowpZuYKXuM2+JACc0MJnHQn1u20lVbt8ufCof8E7nlT0WC9czOGbf6b1Z
oiJP3yOg3MarFbTU7yj9HJBN590ti2nNuSjmqZCd62pUC7gZWp5AYYVHMvKoETZJPpkPhDy8Y9kE
Vp5g4QndrsIjneGBi8mEJGi2jSNZgqIgKvBypwl833bRQISnBG084LwmbvSzd0J89oHea2mvZSPE
dTYyxshRY//tQDCB+OSTt4fiF+Kuw/h2yJ8rSm/OHchaJBeYHzYToeRnQx8MA/IzUqBBRXXChHwj
GufoyQsY2C06YENJBEGh2InS89mN0YrOyxNzbZTBlFEXDKyqoTaKWH8KFP8FjRUO9xLnhSbsUhwJ
OcdEqiGn8U7orcAD8JijUBs6+1VLVIeg9mi7dpAJNi8rwDMXi8k89GCNnDIFok+0TcX7XGGTFG6F
IaDrOf3hOfR8nQxYPPFgP2IugFw2wsNXfiXc1MtSDWdmNxYDOWAvy5q8v9kNEkv9ClM6qyPN9oBX
4f1Rw6gONVcOgHPejGxjkKBIlSWXEBqvWsdJ1s33Gszf94VwQnaLQZ/B1NVUoQ7hfLwF9//0YsFk
fmgMtkitkWQhzbl422G1i9CihW6m0OWI4UGYxcQpvSCHF0uDmNethtzObsAj7vfTA8iH0IDrcM6L
l0iyGARpw6lpDPpRNnjEeR/b63632mOoU/AfW3vwwQjEMQOu/zHvnNHM9Ky+pa4wvNqsJgclXrRk
kCpw0Yrbu4r9gvl7yl7F+X7Uu+6AtcUAzKSKYyY21DZ6p3+bYOTYIc7T7r4Qg20KCvX/aLfJH3AD
ekd4N0gT9k+/30bPtoV37oW7GKlgZBs4byJvyzYOmpehAz2KAFBpUUm8kN0e7EA+HloVoTt+wQT2
yusOX7bRmUwm/diN1yIM/w9pb7rbOo51DV+RAM3DX2qw5TGDnTj5IyQnJ5olS7IkS1f/LvoDnmPT
arPRX1VXoRoH8BbJzc09rpUE8q7wxXG2GVYfgC1wS6fZUnfs9RW4M7xG5+n4+EqmepuejrP+rFgt
ZDqRvz529kjUH2lRAheWMrZRTEWOvkzaqyuBzH0P+habPlrUBQxVIqMCHIDLzH4sZTJgvRLC3PYk
VIDtJEOIaotPwcv/FIVc/TxzvY1SLxJTx89T1CMnHd1ud/4ekhXFUtzb9Z4SEzxe0CQUkXklkrnf
Sp8L8UmBSIyeZqQdD39su1gbPiBK7ProPXO1ka7h7l5fCWTudWq1dSTHoQK665/579v/1JB+tSA2
l2GMQ62KMRRvCXehAS1jac8+ZAe53LnDU4dp9/nfYtgERp2GIlj0cJtT0ttgC0FXzxaJTx09tE/w
S76+IHZByaJ4nfC8O80mNyIhahRBguTlAW1itO3GfyIrk3yEmEHkAVZNR+NX62QsCEbVmrMm4tCA
Vwp4SBDKgsnsSd/NTpgWAxtk+M3d2knTfCWSMSB1rQCITtSxwCVm3rfda+Y0s8iREyIhYgV8R0or
eQ76SniPAueSsymP2iyVDAU3GSA6b+t19LRO5x5cTjTOOLOVMVvZ4J8HEeSclxbg3AyDMS5hmupl
muMqfu9oAu60fnzVuYfIWBc1PtVZQZ+eNToLPQ+oAbMnQmtQ4ILjeSrT7tfV8TF2xTDzOCx6aMzy
s3m27PIJdI+8kf3/cAngJQJlzFLFy1DAVWvbGCdSokipghV9In4coZT+E97SRQLimGcQ3PFc8emw
R/0nkTkjqQG4xUAlLjP/s/MxJQTHq1vTMhEvDTDt7F3JYs6rjluM5Z8gC1MUzidyUt4LLMsfAFtm
Lmarn39+HivIJFAXxgD+bzuZMwtUqQgrPYFpdr7bF4y85K0TAhusOoPHwieyT1bk7H6Bx3z+ivr5
b0SyZxp6zMenlOCN4sSxVNz9S/Hvc5iXwuqPqpQ2WL+Tzoee5H7+6vCyOf9BT/9PyOXSXKnQqSoC
dNxizWU6P75rtUfmmN58Q1PC483lLOaiyldywElsnMYSi9G+wZ5GSQY0jt2anPm6Or6LPl2JOKp1
mId5pCDfvdUTOui6cHoy75A2eryW6UTGP0W5lJquJOVZEY3HApuG4j/+Rns7YiypdxyedzLtLf87
HfXWi+xAu51ERwhaCq/Ra9ACBXkevj7HIuFh/f+Hp/yfKMZ/PJ4zOY0TqvzrS9/3YGNZSImJ7me+
z5bhDlmhHuMC2QY9JAnPNtOFPNB1mbErfWvmgdjE9OodvE/PB6YLjSQJOt8XFJmOQoby9GX6nfu3
Ysa+dEbYjAaV2dpv+qJBQ9cC7orwtPzhTpL8h7fnnyzGtJRDWyXpEbq5pH27noAmUX8GZDoXASTQ
8jlL4102xnL0VV8NiQVpThQQ6fn0Nv/lOWA8w8FCi2mS2cohhud3S9oQg+ZakLUdlxnQTFSe7eDK
YjJRWimO57NEb/ba0+06Aadq6Ak7XgzFe09ZQLHhFOhH/XJKYN/WZ+vPb7LDmPTHR+8Aqop3Stxl
MV6lNRR5pKdU6SW4eCZiQzQR0e6Ex+ZqEq/kyjBeEn1X5qq1oqwQLw/JYX30P78FghgfDh2GmWYY
rEBpDuAdR3tAOy0v5zzp02kmaARFTQR8IbNETYE9VtRSQYDQuCN6OzjPCtXkO7tx9fuMgdSVs5I3
QwbH3EIEAkiOExF/Bt5YznRG+UoMYxxV2OBAo8t4gzNsrJEoR3D9+JQmJzjNKxmMCezMOGhSC0sB
uYVHa6fooOuWZgw0/2QdzY4Od6Ru0gBeSWQM4DkNA5CFF/Rw5NnJQZ3KSpHQvcxy8l4yehCPDoox
gHF7MpLUyhXksWuHntR5VWegk5wDpYW3k3SnHslizJ85hnmvqtjJFnIcL3J0lE4RpvHeTI7yXbTm
6l5R1olRBUXsLjk6ze4VvaM8/k+e4l08kSsR2rEw+mMOEW8opVf7jmSDXZke15pzjudiqq7kyGnV
m0kIOcNsedBnn/lCOJMCzSMVb9Omnad/Wndx465EWWadl4GG0wFOJAguXXgVPaHdvty832RK7EoS
XfSVpCwQqrw1IalyD872gp99GcJ24eHayzdeFXb6+biSx1iJsQlGqTtiE5ULo+4asyYvhv10ApPE
B8YIwILGS/pN+odXEhmbkVbj+QTKGGUXv+kCZtPQOPVs7fL3lPxvb+OVKMZYlBlYBhoFm5lSj9cA
jxdaODFLgyoMJvMo5zPHHk46MVcCGYtRlUE8CDoEijP9c7neeih4jZvmDxhR/4segfudNIHnIasW
KE1kWWXjoC6wAg1j2XBn8nQ+egZRn6PK6eTFKXfMd87S7g3HrTDGn+nrTu2ktMKtBmz32UFiB3wN
1jNqJviL80JOZKJvhdGVX90CS+iqHMxXEEbR9cZVHZHI8dHZ1LS0JMQTd298b8UxL37VqHU39hDX
1KuTM9jyoqIMwo6xXsU2uqfPlMnF4WzovZtxK5S5eVER59kZIFno7UPI0lugRWsGD5hR4M4bBa4/
em9YbsUx105KBEvq2xrKAvAvnRRfIjr65o/XxNMR5r4VdReHfdHCePWOB5RN9UkEr51tP5YykdC5
XQpzy4YacP+qgaVgAli008ItQ0xEDFu1tVsJngBPPejx377Nt/KYt9kwk5MuNJDnKNt1vUsFMq6R
qOKaD44asuHJMAK8p5YvR5T/rfc8hbs3TjfLYCGjj3j7R73C6WBeGON3Im4WXJo/gINT3Tx6MTjy
OPrNBiYCJmnGI9219Vv8FXn9U8GztpxzuSCxXlmJLkwb6dhiQRj7XiY7tXd0wcvejoj4eUhoE57u
7eYx77KgxUY+mpD1tnYENNMFfofxtwv5F2ffJvynW1GMYTAioCqYATZOsAhYxtqnCHJ4aZqJxOGt
FMYeRHmpnkoTUt7Wh/btc3AtMh4XrVPrNKJ7dW2dfIC2YyN8LNdLYbteOna1pdgic+d/cAluv4Wx
G3pc9ugNp4of66Sd/U19JSNA0uOVCSbSbbeCGMuRipnZjgNeTMpo7fSJb9iWYRc6cbitKBxbeKFf
vlLOVkrC5hR2SB6SpXPsiLka/qS8KRXeQ6lSq38lZWwkVel7qpYY/nTMmQVKw+2OzGaJjh7gN47h
vQ++braPhTYu6gAM5SLO6XAOXY3UK2Auhmi8crXnLlrzCxL0Uj0wvCwFViNjBCIqsYdocY6qxQpl
TsN2pCcLA2icWzeRub9dG+MDiJXciBndSTwqwSeasABhDASklxkISvwVmna4ryXvHVMZm2K0wSms
eizPgTnerkm+7n2b65Ny7LDKmJOwqczgNEIKeNwX+UCQjTrlhAh7bQZLiQoAzyxzPA2VsSzNMFhZ
p0BLxu2b+VyhhtRyczQTEdntcTEmo47KU9D3DfW0D86IVNQZWEjrNHIfqzxv8xiDMRZyeOotaiUB
c7gsOL/OM/UsBHF+jGqx67CK/K3UibmIj3Zj+qBqLj3rw5o/XgtPGosEWIAX29Lqy551jvhmefJP
KxN53vAZvDg3l50ABHuXYSkKRFFSaNTBPHHdeNUHXjJetm5iMv1GE1h84XaoYw1w/cpORzH/oNdA
WrLIFuWnhvjhQnytC/c8q3B9gbbE8Qx5RoOFHq4KvVGGI94TBfWHNcgx0GgVI1TJ1wYALlq02stk
b7eArirWHGPMeV80xnjIRdqmOX3KspOrjvZOsDPT0UZumMI7ScZ8SAFc0raGHApiMEYO4qLMQzIR
LhZnRRI1DA/MvcYYDqkZh1wB6RVaad7WFqZGX7TN+IksWIiaGDcTxnMGWBQmuTsjzKQBGLoV1sdv
k7xSKdzyM29VjAkxDTXPRQ1ievvtYGw9R3b71kWVaHTd+UnjBUf05x5tIhOs1HI5pDqNZd80Cf79
cjwScQbQhjPYteq5DTyD+dzg8oPy7DE7Sxhmat4NMt3MqCPHwAaESOr8YjTCeWzEpg0yMO8UGbhZ
Itv9l5bnpO7TAc5xS8F/hGe1sTm3+j+s5Z8MJtXRWVI7RKeeGq/l+d1F7oHwR9+m7+8/IUyKozLz
+jwGEHKg7ZmN7ec2uoE2aAVaFGDh5dl+ek3v1eKfOMa9MdJeEZsBXsByDYrBtd04lO6Xt3U8KYxR
0vVC0UfAge3ejiIJwBX2+PAnqk/U1v9bBWOMupNsplKN30/BeqQ40gajbmjq4Yi5VG4fbRZjiKqy
Owfn80UBmi/LGzFehL/Q/Xn6sexiU8WkX9kDKFkoPd5vsuesctqB+rdKxrcZjDxQ6xbivS1Ydmcg
R+amfXkHxRiluABQtKrRFR7wQKNDeLsDattTCHS9D+zp6wK8Fb+8ezUZr4MLTNRkXF+dtRFCqvan
kzEiJIpIsko32Yf4V922fuGmGGp6Tea8xkJlYploeTBlCYD7qow2T9yKq/DI1NCuLle1DFcUM0aZ
jxTwZ1jb2wwFq3Cz9aXli2CDGGn1roOX7EiyECQI7apZbdx9N3vlbcDEU6CJqihKoqGBZ1Fjdj3L
NdEITyHchZN9GJ0kIhZALo8gswPvNdje+vk5cfRNwHsTJjZek7DrliprIClhez9O5y4Lq9LCaW+r
z+49WAmLxa+SEO2JY52n3tQbSYwBwDh5OB4jSKo9UHwnO8tNAfYLbMOWmHbtPb4oU64f2vQ1S8KO
YubIYN66MqtUPAbQ4hSTTuuqcDuZjCGCYAWtCi+draLdvRk3wvqsk262R52BO7cz8R6hbUAEiCNo
HVRFYz5hCM/nWg0EuEcLefN9np9iEs/hjBniLPcBEw22yXHb86w5fYEYA4VFm7KoABtGlC6TfFd6
LfZpLhiBZO2QjXS7pexXfkTk92feBZpgbzctCaRv2FxRhOFlTFEuJHpxrhQIcgYQg1ZfIq221m8Z
2eqYrRmJQPKvDv+lrKXIfk9iZM2VhUgxGEyDSE88wzXR+3z7QcwVSiSrOGWCbO0aN9ysMy9eNPZn
OBeIscky0m0St8Q0PK9Pi/7q3X5fbQNzykEfBVooYhuymFgv6Qoa/co70wnjcLXVush4HWZrNY0U
atZumfitO1h213vWRiXNDriNhUMZ6xdJyTMNj1ems80ORZhqanXU6QHLi/5LcfqGJF5uazqozhXb
1Q+lw00k8YQyViLqMyEZcyzVqX0BjIwbiin02Dbcu1eWiC4NU9VVFTeFBS84Yz7yVFZpsDuI7m4X
2UgoHnj9zhe4h1u1uBXC3A4dLVLWsYaQt8P2r+ctTZtO72EUWepIPi9naw+TyWjb3fqYAQvn0fYJ
nJ6Y7fvabDbKIn+Ck/wMKmGyWMQe2BpAJM+LqS5Z9kefSI/iylKEMQgoAg2f6KAj9fubjvV2mBo9
9Jgq3s02CzQZjIuFZI8uJrQXISCeHp/DhMuGPdJM0zJhqDWgVd9+wBiHmlzXQYAk/eh1HdHm47z/
OA4km5db4YNX850IIm/ksUAjYaWcyr6zArxAhR83BDBLolstKtuyo034cSTnt9qWOZd3wmO0RAuI
moaigbYea71dZVwdzXNRFiod8qKUXKoNPBrAwAIc5GOF096jAMw724kGPTwCeNXR/ItWJXjGt0LD
JguSJu7VHdwayUF/FKrNlRNsN189Kd3WNfAqvn49Ps+JCctboYxvrBdRIAGfVIXBgFKDDww8jH8D
x/fWhyXApH5+yrnTd/MKzEuLBWiXnvWcWEfy/Pb4O6bO+WbxzN0zBakTThW+Q6UApuUic+Ln8Dl4
8slwKFz9Xf0Wdo9F3lut25UzV0kGrteQVK26A4fS5xHU9H4dejwXkSoKc19vlsVclzCRm6zUIMSx
tp/635cxAz4JUs/Pj9dy77bcrIVtHYiawjjXcqfuzFm0fXlSFsLPYwE85WSbp4f4aASiBQnjVvw8
IXxSHDTIoj1WdVbnRX/IAEPRc4zNREMwlgWadkM2LVk0WGSNdMhLYcwG7B4mH9GSS4my1zsi0NmX
5QuIi2a2Zr+KS8AnFCBAVHzOoie39Uo+cyMFFfD1uXamlyOneH10PL+yAQidr/3UfnqnI4Ob/Wu0
iFzkmjhnOoHfcLt65mrmYVvESYrVd4f4S1/gZp7nZ/ICm+s+va9Kf4O544hXvJsyfTd7zlxEBDT4
Y7rndJ7K8bbafOfrAlqhgSlMsdoXv8M33XEgP3Jzv5O35Wq/mSupDI1etEBDoEXMEAn0t+zVJ+Oz
6+ZPX+qKwuDY1v9SRbzdZ+aOqorRGaOBU25cr3B2MH4AlCXuh8HT54nyHiQZoqTCkUGui50Y0604
KUJTwoni+nxLS38GOg7M1QLFcx47A+HV7CcAp24F0kjyyl0o49A4SSMEAnYEcIE+dOgFIEm6Azx3
5LKLWWEjlOPmSCdN69U6GYewRJEPvaoQi6rs+uhJqp9t5NWPsVs+Z5+0h5+XRpzyi252lrmpxpiX
BghoVVTFgCKfzqtZNz+/l7b18hc1d0BAEvdrv6/XKXbZ8p+1reGbbuaqG47Bn74+V0tnLq18isAR
keNDUtSJ117nn0GZBDsZr1YrBaSMi9JBPV78L6oX00/olWjm5laJnktaCtGV+4YuELQJl7N6gD8q
Aq+HZycmUgO3qsXcGhlEQOXxKGKho90VME3i68eiQb/OM03vc9x/3tpYLBstAqJTEIxQ5DUccpN0
SBWjZ5x2jGMmnWN5J7oob9bGYtmYNUg3lBp2yFxXC+AIEDJDvzrGJShqauHGjsF5aSZqebcSGYez
jNI0Tk+QqCET+unNUn/++C3j2R4W0aYZT7mZ9ZBwdDxtHhJpQwltESDAGeFlcqafrn+qaDIGIFa0
WtEKHFfnmIuGyLazuzzZT6AbFGbZPPcER3B4OKXT/sKVWMYKRFaeyFIKsRSBmSJ/wUXxfNMh5A9Z
9Q6CI7Acej9zXrs379azsDaZYpjZUELw24EyC3iehEtf7gVgk/9ZuYjDFq+CU9iZndg8Xb1PBt5q
DnPrk1PW9GoP0YCbftJticKawr6v0O/jAu7sFemTZ5PHEk+t2J1be7XRzEOdD2aCRB2EirRpH2e7
A4SxPwMcy0ZGewBHdXlLZExNEqWZpbYwNcul3tsAQ5rTkgoX6GYqtr1+RFigm5NWm2lkyuou+ohe
5R8dxQDhA/wJXEDdSx/Pg/1jcW3OFjhuxVSBvkQrbZtuML23bt/qleR8+4A9O5GXFzxZq42MYc+N
TuBhr1xj9hGQOqaz5en3/78dZuFtkrCXxpbeV9mVAD5FgLIDzGTFjlz15bGoiRr7jb6yoDYncJLp
QGimlhzoAOKX558JIbENdd0DuhHq+su7IvcFmFuRjDXq0LiQiYWGMOLoZVvttBF9FObmQJiynH4J
MHhUpK0PYdXk5PFiLy0/j86ZMUhJEmp1dsJiUzCYG0S0T4Lz4u0Up51VAUGjGhrwaLIb7V64R0tn
+Tp/tT8+3uEtjPYHGF14V4kKfPRBjHsSqVUdHUW8AjrYq74FBBO+NOtA2DD/bcnP49XznDI222yK
xyYaGux7CqjT1kWKygPaih/PpJzIfz7oQIyxQn4BFLtfSBvCUD7+AN5iGSulR2lbDImKR/X7T8rl
d5Q4W8lYpUYplR6sHuouwbUlQAACbJr7eAEc/x387Lf++3k8xeDXgOXTwqUHloYRqP+Rjf5oATUR
gfTtDHHR6QXc15U1F0mx51wdukN36mKJhi6i6gbocboHV/GDGLRhnFgWLmux0r7VP8Al4UiY9uyu
RDAhitAFRqSMUBLR1m3RnT29v0sA26M8jw7XaZ0M6K+EMepfR0kTSLmpYjzmQKFC6Izvyx6M2Vy4
Xd7OMc+yeD6FejNgWcu4cMal6oym43D9LN56GA0vwBuYRZJBHZ4D2r7PYFH7PrsYIY6d335uAfDh
zbQf6+S0I2kZCNN1BXRnlxrTtU4kFoypGmlon3eyLa4yTOlvv4QbPv/h1uOo33uvgP8njO2hr7VO
KPs00eAXO2snM5FuMomN+V6upMlH4t+y2Hb6ygQqYRjG2qVbCY2w5YGLdTUdM13JoKu92rqhtlQA
7AeXuPizA3fNzJpR9HnByWZvnGPi7Rxzr8rxJJlDAFnWfO0oqNB7sn92849NyxunUya9watlMe8r
KrZFJcoCjXmdNS1HfG7XrXv0ncb2di/gLLNA+r0Cu0W72mDSd/H7CxQlbsvvdAx19RnMY3u2gigM
aigm6JfppF3ge60vL3n9HBN4bHAnruQwRiSN1bZNghAXYNk5FUwxEpOYZC6WSDKgIAHozMJ+fnZ4
YCQTMwu3chmTIvVdFigD1vd2WB8Mr12Pz5s9VR+b699PWS9ahddNXVRlmR3X7tquUoI+03bNAiWw
kugDAnzhLfbVA1wFuEs/PBJF+lqyF10BoZguo+SiiBZzeFoRBqUhUonkKBHw+31Jf0WOOzb5nF4L
YU6ua6NMMLtSu9BLfzZf6QZ41Mv8d32I0WSAVIIzrP4LAL+pq3gtljk4VS314DhSseuTE8V0dBEg
r26wO5HGmQHOwgXlElSG439NRuHXcpnXQS3bUeiHnJo0gwCeh8I9ABVr5e6BzMN9W6e8rX/S7nyV
U6N1gSzTVR7Qy6W8p6tFtwesEU/QZHbmWhDjlHR5qkUtFUQ5dABN6CGzCdhAkHkQtPtofJAE+oP/
WTfRm3JrthPVPKkt3Ufwn2S0S83+/eGPt07e7+t1MRa7to5d1iBOgZjaOZgzA4VHAx0Rx2X0EibE
cXg7eRlaebQwxnCPSdhqigyJyJoe1hqShgdhLlZktBz9j+3M3ygI3rDAP7NnTArt9wt3tN+LDE1l
Nubmed8z+T5e7wBjBBSlOneDgu9B/t/L3XJ2fgEpn9IT3uM4daIqBuQ0motHqZc50RpAM+057yFI
KMjaOsjAqfNCZGpfeXdwykO7lsQcqtoJppW0kDS+wucUMhvUwV4HA4DWJlg5mr8kUCbO4z9lv6+l
MgdryUNunKuztkssMqROPhNPyJiM4MV7pjAbMpJ+P7zMN/1NVplUnbLgoZNXktlpoq7F/Es9aBqw
eiXgOJToHSISiTzNco7zqnYCAspSUJHY7TwPAEQ2zB4vetK6X38As9VJfRaEc4YPKBqnekPFSvyw
7NWqRd4PryQxZu+2iEaf6HlMePs9dcoGbRfDyiVDYikHRKuA3DEykIQDZMZ2/Va+hM9RRvb7/j1C
mYWjVRNwKha8+n/ymPPNczRltgbkLZMjPLtIsnWnAyJzaR/f0aeG3N/grRY9sVYacMFKN5oN6N+e
K/9DezpoQBVZVUELZckGG+KHvZhSaBxjl6H5WFRJZDz3nrY40bzyMO+/n5/VkVBSKs5ZTyj4jVzm
actrIwrQom4gkAPqIyZfDyAqlnbfIxTuRfXV3Z8CuHqL8XNxWs8F/xfk5o+/YKJz7XblTPgPgmSA
58j4gnCuvWOW6BuDKc9vB3VxWDaLn9Ab5pxDn4qUacunoaE5BCH5Jft9HT0cMRybo2tl16dP8U52
kMwelrlHI+XnZhnNtI/HS7wM3DI3+kYgs8QhK+Iw6wRoGXoFpRzUT9uzE8/FzhX2uf+1eA02rwuX
RG+X3DpqmKhgngAHmaI59PGnTL35qgyVt3QMWMioHd4+wcOoS72ZV8JOEJ0aD6GX/AiSqy1HvE2e
TcytLa3F3V5EifiZ24M04dncCGdu25gJFqJhCFdkO5Htvy9bmmc/umfBRXM/4HvnnNXS5+dm47FM
XVFMCb29EjqdmbSP2ZqiINbnYBeatrcuN8dX1U08wyAZkt8b1+5cVIztfMvZ5fu0NCOX2eX6aCZa
JENuI/mn93oJilVgbja2MkdM5ezWIrLDmUdmjTfbFY43C2cJnIIk8l8z19LRHFTMMlt5erwb93Hd
5avAPoeNwMg8m3Awu1NQRKqCnjfjj7K0njV7seeNft3nKm+F3CUaSsAemSKEIHbN57AoBjksj04X
ufpTOkNnrPlkBK42EBGD0x7MG7LHvxi0k0feW3KnbfRL0OUo65KmSPg/t6puVUOXyYWO5SoBKknb
7y3lQE8apwjQDruIzpxTv0/oMAKZay5WWh3lnRbszvX8dEJjXffTro316NabTb4bXRBwImiX5xy5
94/YrVwWJrjojkWAHQ92y/R3eUg3JQFRQkHSz8B7T2PaGIHyFfWPrKdnMEK88iz45C37t9EGo+1m
VmbgHDSDXakRsSEnkZxc4Tl/wpMBK/JYie87r+liddVQJeDWSgZbIWzD1jqJaiTsluoseE6eilXg
DiRxUSy31QUQDtFTBDzfcDaiR/gj72jhB43Xr7+Pv+P+EWG+g4lFJXS/l6UkBBi4mqUVKQ1XXtmp
Ezux95u4JxAoL3kcI/djG4xMRqPNSADBiBkKOycrAYZ1XnnZn50XpyCoW5P+U1XIl+7N5eVieH+e
zzPX+PoanK89XAie20BVmTWshqailUyRqLPGWHIrrMImGBoBE+jeW4jof9x12+iQb1Q7XZizft1L
ZJG5DZxVdW4tTp8JuFcWlUQcXgu6REUxn2IB5QeOGv0WNJneXvOj2Z+AZI5bR0k1N7Br7hmYuUjd
Rsij8lyHiXVbSKxIEgg8FayeEXaKk7aujESgadT8pf3sUuQf9K32+yU7mdvt58hYGdyxpPt4zgJS
+j+xbNdGlxrlqc5TAQkIJ8Ua1YSsKk/34DnwUNSnLpgla0B+V/AvGY/m7X6m594qkxKyOlpce+7m
njLv9+nnjt4rgmoq0P3dV/W93CLdirrmN9SrX7Y2r+fqPqimi776EEbH0uMgnscUH/K2BC3d8cfz
Pj/Xy+VyfgRIRbMtoHq6vR3+7pqKtHs330k0Tqg+8KYU/NwFvVt3agbLgzgeRRzMmNxuCxhE1Kht
e9w9gwTrAm3MsR0mTu/JQLH6KSkKLg/Ub3IHLMVSTdSMLM1ig4KoaQNNDPRoLyR2tK1IcpBtcxHZ
meMB1M3O8Ia6KPgW5GmrOtk8ddzjyyL1voyvueFrzsmz5n3I9SHvy/sWhmsUOqwlIkyVWA0JijoR
OyUt9u0M3D/mU/CB4oXq9GDeav1sL4acl/x+66k8FbcOHfO6xnbcnPNCMkKrKPaYYA/B1vHbf/8X
vXZ3dQusSrFMA4BhyJ2iVfb2gMuYcjxUUbk/+oeTTMRkqe+EmbisB8R/nMdDuVMmE7kSFS3qOqL8
u4m/JMn7XIrP1T6kHDyYdwvhlqK41ZNuHTS29dTOj6rzWOj9VJh1K5R5po1zL6LAAKHr807ef3vf
yWs2OtlSmo324oTquefaxgyzF6+abyfdnCOe5oRvLxA68TFlZ2iYT5Ylli0kPjWKXptqvZcXib8W
Dtt2llckO9lIqjijm0VEj4lIxr9HYIKjzOIWs3oGRlSOt3SBWGC/Q0fFDQqM1nTp4k1dRX9VJ0QY
KTLrvbLtf40/5abanPzIk9CWG+7ylQemTVgVe/TSTUiMtTZLNoBoxiO6z8i7jQlIYJ6JADlEq4lo
vwEsfD/XZrIXbxNOHuY+MrZAq3L1pcxjUx3PilKH+FJpW3sNvBwKUT2icdp0Ii/wA0/aqNsMYOUt
76wm9PNaMlvD61M9qJClqPfWXLbj0D7jCUCC4ACSPZnEHjxJR/HLZWFrH4HdLEq3XCo+jVcf68yE
AcQOAGoW9k8xdHSv395JfSzqSDGTZi8u1sI22Y2e+LVF47hu5/MTrTnD9p1oh5j93qKRO/dxYUlm
F/bJ/TqSyvvN/DnQJjT0OoUetzt3apdMmrRBiGFAr5mvK4u+BJRsc9oDz9XfJa9aSJoPY/ZqItzb
Go788ng37rvyoA8W1FbRcZNF5ZK3u9LcVIrOWma0p/0AzXzCRKzqyIVdrYeEWPvj56+5edZg9mNP
sveany9NN3Fb0sw1X+ZgfN+n2OmnWLKJJKVoSeC1uj0YTcqB09fUzX6wi12rE5AplfY4a53hkO4G
P3Itp+T4nPdVGEYmPY6r5ddtUgJ09iLTQgfQcdWibKE4eBFcpOzojM9KoaDLbgFM+sdbf4laGaOB
oVJVknTJ0mRJZbz9NjibMXoim32/GGzVbf9WRNTI0WnnlXtysqdwqXyfSUYkW/Q6O8a/Fbv3O1f0
zyhLnTfpKy+ZMvlJ8EWQIwXDtmyyNJ9CrauCojXtvnYy/+xIjvo3wpzBiIJHjQS8a/qxnfvmNvV7
QK+8YNAPLcy2soUr4apzsH4QTkg04TkizYI3TUQjC6adWctq9YFpVWXZ7qWCVLNqL32LIF1wLbvx
TrCahn0kBUpZqoiuCkdbLZHNNDzVXnbItp5Jtcx4WnrvreODFAspXryxOkbMbzXmLJ1rs+vqdr/M
RzKiB9DvtqCgfBm2A8pbY4iHJifdyjkupHXNC1TpFbhWGQvz7Mi0SRhAg8eI/7gVHneSabRq2O/D
3jkdBldMXGVW/m0KND6vkUcfViH6WEy7d+YSN4/OOjN4Z1WkeeA00vl+gw0YxnOpjses6nZl4h9G
aMPpO9hi9qxfla+Pr8Zdyy4VBTdQw4kjlyqyfYit3krdGNcdZnv0Wb0yZ+bCXPRv5iKcS07hCK7h
xpjDrnzJtmalf9y0fjSXwXpj8Rycux1HpZ3m8jEZIiswlMx7qWGaMo3xx7vz1nota9Iszn5jV7a6
C1amQOqQdIt8tfro/WEZLWKJYyTu7DO6CvBqGiZCBAym6GyzdlsORXoODBFNRCjbEADC0g6OLfgN
OzROr95bZ8QVeI2QieFSot+lHC/CTQ3DvZKkoteAul9X1rFN8rg/GYW0W0MqerLU2UFG5VMiHkij
MLcxm6XoLPZ3EkndkaCHZK+4+N8XzfQO5Jdbg7yzT//fB0E3UBZEfxNLiNgZQZJVeiCC9A6tuKW9
+1x/As8ttUe79fpZ5WSberacv75uNsAMTd8fq+VdWoCKp6O1oimqEowA484P51NpmDX2w6xJdBiX
8ey8UecS6q6vwBzmqB6baoQwA9AVCB/wIsK1ZTwBOLxpJmgN2uEOCIXQkPr38WpYQ8b+PqPZox5W
hRKf0FD9YwKeAvkVv1ua2ozj99FX7MZk3S6Dzd1arVIl3YBlfErLyBmclnMonG1i3crcGMKqEvD7
khM41lr6eLxLdwBFzDZdctNXd+CkDWDZ6vD7tNXGwD/9Rl10Poliu+TIYqMZVhTjjFhKfzSOFkQF
6+/Y1dYJ5/ngbRXzdB3jQFMG+vvyb+SZFpF5kwc8AfTPr/YqHtK21ahKUQxwA1jSJlhfnXaFXCnl
JMPfb5zT4SjxpfvtSuIYREUvGlhS4zaYwgYYHcjQ8XdI/iCycgfvvOFzm9Cb90ilGcctGQ2lznMs
E5Msui18zc2XH8666FEzImBj8N7Cx1B0lYWKSAW9Sc90uHUtrotXyS4XHcBpEwx5L3uODzxxQW9E
MVqRxPHZUAt0nRcf6dJwAYgoL3k9azwZjGJYnWGCbgYyxArwWyTatLwNu3NOADyB0qtBcx8KAhnm
7kSZIZ6ETKKqh3jSRrQ0Q7ffQHhyJvyBGznMbmEsRFYFHY3lIeIl9csPfWWWPtUk2PAy8/SX7lTg
akXMngnpMaiLGCtCa37ACYInz+Pqt5mHPR5HDRzq+O28IciU9CsuFAVvn5g7opZafWzovOMuPzsv
GFlRPQUD2cX/I+27mhxHdi5/ESPozSutbEmlksr0C6O6qyvJpEl69+v3sHb3jkTxE3fuxpieiIkQ
mJlIAAkcHJyW3vMzFuDmQCZuUk1ToRgCCNqSk/s7siQM9loIwmbu+42I8ROujAxRkFWjHID+6mZP
tr7dOO2aX3CTM7b/WsZPKHYlgwIzp2IErXwOT7UXvxr2Em3GrADETSjVInDSpgU9jRLR58HcdZZM
wSZIgz22WEs/P+rD1fejgTFjcoKfL7/pkXlDDxKoxxLmoi+dv1rBJPrSfUGsfBiAMVs+ctCeTp35
d2N4I7feY1FLi5kYE61nadOB7eZsK73b1hY7P/79uaACKBHFkGXkOoAmGK3Z1W7FURI0mMcLpR0p
4ULzb2mLi33XM974RsjkSKq0z5u4hZDAzhxj9/+5hMlp8Fqu5H2NX2d4mIiWixKpgo7VpSj4rjCA
oOhmFZOzIDRsojIFVB5ox9fn13StuMIKs/SWpsHM2pGrI5kY9naQWhgtrGeMXRJQbp0zz17Ys1mz
eyVjYtJxHjwLKdby+qpBBm8hXgH/UwUmvN3z/8M0zlnDdSVv1PMrNTPUsAK3ItYUrtZ77QRYKBom
t+9P9u7y/XhpS5Im5p4NWdGGEXqRxOfYlde7ARiYpdzo0u6N33C1GjmIGNUrrIauSzPcbZZaERdv
5cTO98VQg+YGx7Pfkqd0fT6jz1Nm5vPjrZpXNAOAFWClwMw4kTJEelpUijIyh6S+yf7WgX1hSyil
OSGACyhgg0JFDU0Ct3vVsFqjOkM7Qm/pXu8IeBkRAC2LhThizlBei5lemqzuYQTQXKJ74cp3DY8c
Hm/WnF5dC5jcGL8kGlcNEIAc6Xd+Ed//0E2/dC3nYpVrIZNr4rO26jseQvjYpMfSlJ7ZWj0IG2KX
qyVSvaUdm1wUmqPurnaQJXrCzl+x9VI4Py8AFCYa8pTImk6sPmrwwPp2aJUaMGQiNOU1HRATPT6V
u7T5aJRB84nqKV4oqOpPVlGpDY0KXxpn0b1LdvGWbhWrszLMUHt9lmBi6v/moQdqUcDuJCSikPmc
KMLAk75iGM50Bl/73iQb1nndpnmyVnwyUhB+cW5tdYel07prJ/pZ6JXYiWr0zKc+R3WQ7L7bCm/S
FwwQzIBIsr+fgcn5/o5BGxBb5UpHUUQBDmUpur3PhI47ffUBk50Gs17QaAwfgJ0eXLjA19fKjkB5
bh6Pp5Pw9PIdOIHzvYRnvesE/1n4mOdGSXmslU1udtr4bcJndHSHkEwTK7moAJFmwCpvnixHwHH7
Z/qkoAW/NhdXPfea+8my/x/pk9NWGjGklQjpr5gF8L51hcjy1yDB9D42KJq+5GMPZeotlT9mY41r
sZPTRguSUKklxPqAqOhf6QbsJWMz3OPbM2ebr6VMjrQLM5knBaTwqn0YUZyYZEvWoPR8LOYO4DM9
wom/1Mqq5uIGckrMOcYAon17qvdKbKMu8vy1YEN/ilXT1+r1oiZeLaqiilNiCJMxGQBJstiUVv7R
OP0GwOZX69A330a4PiITOqy42SbqkQkjKDmzwgz9sBUG66Z/Adsk9sv35vJ5Qf54wfEqo9O7+0ZQ
x2JoHPLpypSuEEMsVCXS2/8d4r3/UBRrSFPp3ojh7FbjUYCYWT72AmqfGHaVOOafPxHQ+6DpKVaZ
U6EYV9rU0aH+m9UXoN2tScA6+515399fizZv3vigCCKB8VZW4Mlvnbgkkpj1CZJApSM+Z7sOfYVn
5gVu8Fas3dIrTbL2/6SeZG3CAzBxNrOBul4vaNF41e427eojJlpEu4RFQ4yPkA7xTgK0IX5J9tHF
2OeQRtxgmx+5JZlzDlkSJB7REXpuARq7XXjW6kznmxztse+lla6HdSubfWFvstZZ0Ik7PMR4Sa5F
Ta682HKSmmhMPqOaNqyVt3QdWELuGb++NbCFImTykbvUXQKq6McbOxfZXAueHG6jA94qDRno63ah
g3uBvhC6WTI1M0KAJZBE4LJRQIIe3W5k2sk9baqGP28NxSk9/48P93lYYHKYMTSKPEaZODH0AABL
cCslCPVcGlKlA8WsaAqDnTSOaRSmsqb73pR19/Xxzs34plt5U9+kplooKHJ3lr24elEGu1n1vYtL
OFKmAfO/6n/jn1WINo8e/SWxZy/l5u6wCgZ+X0MJRpeBoENGZaKhfqWqdR1oAD0FFm/53vhXsZbc
8c/A6gq3E71gs2BkZ/wTgF0SAi7UwsdMziRt4HeiBpKouj1XsbtXVTRuG4GlvzvD5aVcLQgbFf/2
3qNnCCoDLMZIST2FwKpCKiSsltuzgdlTvudq/YIbHE/pgYCf19jVcy7nslYuewjYKmaz5PvurRa+
XhqfvjpyRvz0fMouzWiv++2Z71d62LtNuWVWlxVm/UFqr6gP9VYHXwfgFT3GsKWfi2Te9zfv9gMm
dqXKBFrEStCdgaNwm3MdIcsTObVXWtXxoLiS+wuTDe1xwm1vPzXxqrI6b2zMUtkS/ehdCwF0FWGU
LKs/NCFIoN1eT+L3Sd1rEXQVqJHKikvEr73JAeJRvFPqqZSapXzK36uyMqXB8ocnoz5VVu1/LNzb
2RO/+pDJ0ySPGBuSkHVn5dCgnoz9F04lQFdoZxC8BMnhGCdy0qjVEHDQtLshOgmFWw1WGdV2lbsD
4utDIBALsM3HnzarLrjRmjx2MQnq5DqXlAIehULIWWoY2s3zr77aBsnnYyGjRb9TeAXRPG7uiDyd
qIQuVb0iUJxD2gmcydLQ0n0+tFX0pjG/2hl0qXlkdr8BUdEBJQOInx///9UNS7uoaZOadhgRmtKN
VA7RZx/QdMH8z+7dlZTJ3nWG5MeakGPvolre+a1MtpkUBC5TKuPl8Q7K9xEcVFlTJINHVADc2kSW
XvNpEVbYQrWxGxdj0DeiJ3q85184FyPQ36EtbvfHpmt+A2xjf2Ae2b1F6941ftUuWWdO7Qpe66bf
waeiWWW9xr8b5yV0R/K3x986k026/dbJcUtyJ8lqBgtAxcBk4GgQVLPz9yR7jkTR1POVT07VfonC
664h6+e2X23RJK7wcyqFKpiJzly2D/lfzH9ppLWeHhQw9ifHTICVebzQ2fO/EjiJMVikCyBmi7uz
1oQ93uVd4bC6KdaqHioLLuPnitxdIQ3QdXBRqLink8UVYlolJCy6M3PaTeWKXnoUbO6P+jKebvrN
dqqbeuXq8QJn7+2V0MkCG65T0e6bwn5yrb+lvhRaWcHkXVEGihkwiZhRhKbxx0LnfD1U/Z+lTh5U
CUtLPQ2wVLFlTrdSKsx/6A7FqmVukeIZ54i+2bQOlyxZjfnz/I/gaaFIqDtF8SVYaV6pDiKmtPTM
0bl2wRj+D9fjHzFTZwBsS1xXWXfWjWPPjpGhWw2/CX1T1L7IR5MGpia8cEuBgTj+7J0GYTiNio5F
IP+Nya1MfDESagKxIb8iiWFplWxWoSfmoQ1jvFa6wap8t+YRJKTEBn7YloVjmX4Y5WeurblPwn2L
3VZmnKXKS9H6XFQJ/Os/HzdRb6HgmjSScJUS3yHUK+vnip512e7bdeJotaVHLrOVaEtr3awwx8b4
11AAmKwr+RNN50IjbSsOR5+lBD1ICdtFmlNlhaVlSwxt4z7fnwNgvkC1ofD5Y+mvfBMnpU0jF/Aa
vvwu9iu1/lC52Ay8x7fofzjuf8RMXKCvkhQMbSWMMOfK8hv6bfAgeamSQ6lgUgG1FYQ8QJ93uh1D
1xQohC4D+o34I9FWPDt0HAYVhVshaiwxFBbu+NIeTLxZyMm5LjZVd27wipCjwEp9V+HYc90tJdTm
DSemufzf7Z6ofQf+nkbga3iFiLk03EXGU57Tj8w4GnSVkmw78B/ScEr4Da1Wfl3blCs3nL7LDe6/
WLQM2m4FoEJe1aYjJEM9qDqF9TAvWt59ymEzypE7u8tUYdckCSbpPdaBUWmnmnYtcIwprjStrAyZ
Bjlep+SpVI8SX5kRZpeHbsg2iRgvCJvzFQDJoocJr27hrpdPx5BIsWM+bvAnYb/LYM23ulnnmtf+
fryqOUF4fo6Pe4CjNXlyoD6ntLqYtf25y3MbaQSz4uoLinCrgYUHXV6y1vcJWcwj0jFxAwV4GVDU
iWXoo7iS/UbqzwPTvKi+tF3iJkNj6fVGMrZGJmyk8NtIS+fxKud80bXYiRMkQiWBT0jrz6H4rJWb
MH+PIvexiDn1uBIxHdQ6KB2q/Zzan5vyvW0ORQHYe+CGsWzq0bmIlrzr3LkBQioAPTDWT5TJnedC
Pwc3N9efqwAw4gjPPu1ZrFd6W6+CYqmydS9MBWoZsbKAYFnUpthFtPl0NAh4JEqQCSncRvyUfjHR
1KIFv3FvyG7lTK+YDqbDkEAOh7Zc7degvWfM6k+PD+r+NXMrZGLKqyZW4p6KiP1lMbdE2ec3HOv5
BXWYAVxDDCad8RowtyPDxq25MCKh5xsq4ZHaocih/0b00wFZ3jkDZ5PS5IZmzd7F8IvrXxNlq/Vf
PTIIWcDZCkF3kExXQfUnCP/K/tjkl+rZSpTXIrMJPE1bt1a+tC33+nv7vZO9Z20YKlo7wOKwYz88
V6vSblSTibZK/nXG8lbS5AASorRlm0NSoa0DfR0puRORN5QgLZ7ybqouIExm0nyQBweBdL0GDZ52
x2JRXBB1BlYWxXupCVZl5hTNSyehr6OtX1LeS3W3LXmzBfWqgX59mbcIQaLF9yp+XTeWkH7S9DOQ
WjNBu1KwUJq+t03o2UUaED08mLhk/ATwV36lbXRd7UqxP9e94Dt6kYPFJ0NTbRPRv481f6YIOFoL
jIUbu4TQIj4xgxIT9FIDFeBZLuCiO0voXMIcrX8xlNOgOll+aNTAjLiXgigWJuYo7DnjntFwqobf
VNnSgP5J9C9NfJbTD7V+VyWLq4nLqgUFmTED1585bRAhAkZs974snhs5El1BHZxKy8ONoejRMeir
0H68LT+YzlvPDv8HID46Lnk4pekkgAJeKYk0GaR26IngQMgG6pffv3/L1u/j7u3t7ePj4+npc3MZ
J+ShVhNbX4/lzxwL5COPI4z3AkZ93I8rDcgCVW0NYVDOwS4BaEj1OldxSyvZEy/0qq0EynXplHjD
Sl0LDjuoDu+hqBBv6KVePf6UmVe/jglsY8kfJosHAPb2U0KD6GpsxCo4BDLQXFW54xMndbiPcrWY
+76PBXQJLWt4g4toAwLQ4FaWEFAtLGpNPfOb4AMTW1coiT9hDNSqWMgszMAMIAntaOgF1GR0bU6c
Zc9LVMLYNxUYM3TP1mCTekfB9K+MyVuY9QU6hkVA+UwdEyIlbCAuNOK3adeFVmttlgGLCf7QfXE8
HzDZCNS2Vm8ZofnbXY8t+ubZNWFWTuVxtVpZq43jeCbF4jFyZ8GvzjwIb79mcvGDoU05nmXqWTND
hzV2eQFLQ3imK8vKwTsfI5u0WWwRvjdsN0Kn4ERotGB0HbYAD85X61f/O48d6U3aDU8pKrevFRDW
L+TlsQLPZPZuhU7SAXxI8QQPcuw7qIR/7Q/u4QASo0NgceNUud/jpgMpp0smWxdPNvb9BSRLnyKq
Watn5Vib/3rgmyGMH4TmG7xSDIw1nOhekcYq6btSRTNGfdq7xS4O3d2b6BqONwBhLPwFMiD67jda
tvCEGM90atWuBU+sSgAsksCJEDwItmixvfFSNF4e4f3vVtL7422fyTJhlaCRBS0GWAH56TOiM+qc
hXyFG5agXaMxLu1g+uqxI3v/TQstegq2Uf/6WOh9VIqqGTi7RsgV/p62dGod5dqwI/o5G2dfOpfM
W4LtzN2bGxFj0HRlmdPQ6NLW9zWMwJA3Bu4OdUOHsxrz7Y1Y8gr0MQu+aFHi5KYOfFRLMQEdWwfS
09bClNSnYhtdhJNoMxcKukr3Sw3EP+ZvoimyAVwAaoFIoqAmeLtKVch7QARKrBJA0mYbWIaTW78D
O7BHHo/MTFwG5oET2mY3uVfuW0x7Gvcg8YjJuycM8VtRG7RGileAGYGCfJICyTN+fY3/yjy0PWOa
21tvE6vdKut4z60rtLz7VrDOHRCrcYs8CrOacbWgieqrSZGEnFZo4ywI8nxhhyVg9x3bEW71yNAH
9CUI0tH7PYmWNVQ1KzATaufKli1p6x+5U+aCoxEtpcMq+hXYw4psSk94K93C1LcM+IbArLzKi3CI
/knEPvCgRvCf2mW/OsqeHOcIBkebJfJhI1Xl7XFSvQlTPQ51IPR79DL9KtaaO+xExyQYhWv5b49v
4UxqDFtxJW5yRyAuiYeU6ufaaXYlqtau5iAPZBrOJ0O/P/WCkQNrcezZDIz/Vu7kphC/DORCwjJV
dPVWa/YUAhbUmIXzlq8br3nynccLnbGnI4IGTwi8JZDAmIRGQxHqJY07/ex71JZW1RYH6/KrfCEE
WxIzcWCSngvImkIMwsBVtybPBvj3Mkv7eLyamWousEtXy5m8T2Md74S8bfXze4oW4MCNnv21cSJ7
dTdSJaSmBheJpObHYiPk+MNT9ZQM1F1AFWEYyCXeqqeKUJ7FSq+fq12+UTHzMLYLR7Y1r3+J/ijH
x8sclW8qDEzjyF7IgHxq00Z3nvo5KNUD4yzlTiibsFAoopHUHBZpc2ai2ZHT/D+SJvtJKilgA6HG
2cCcSEsJiIWZ9JId1S+q0wqWuBDSjSbsfmEqqJekkb5dn2h/Cb6xakhS45zu6Iv6ItrDf7Vz/xEw
rfZXrBd6fxSg7rmV4HInsuNdeUHZ594bioyHBhBMigEjMrGjKiGG1qi5Abgf/5lvxK/im55SRzwt
9pTOnQ+iBGBRNB2PvCl7b534cq1VLYZmY9bvif7RKhNZ8thsA3P41BY2b9Y4XUub5DiqSG1Cxa8N
pOdMgTfF3GSYdAsmh632xEdW8UuippiYSy/8Gcc3hkL/WeTEk9Oa031RgFjjUB3oi/wl/K2XCPbn
DNS1jIlzNVimCWHUGAhog8ZsP5Un/VB8M7daYsiYU3EMof4BoIOyYAo7EEIfHZpJCo7MqMRInPay
Fo+9jWGw5U5wAFWML49txUyiCPhE1L3BGgYqKLzFby1TzDcpp1cQyG9Ayw6A5LBStjX8Z4CqMODR
IJ5PgAGQQMqaWfW2/b3UOzT3UL35gsneplVFuh6MmeCrYCZ5NjUncKXfpaeu355EO8EAq/hCvfxf
2xLgIMbiGTAl4GuZ9gz2epEIgwaWQo0fXF9c54WwGb65qnUfb/D9gRrjoF/srQ4KM9Rsbve3UPOy
rDMQM/JGtkEc+icfiLZKUuD8MrHjF0Lp8dduLCSYPwwBWQy8EARo0SQM6qVIDfksEs8xByMctUVq
M18pHFGqJevxwuS7O4E0vApDJuGhjyh6WozCAOGa9oOknLnhScg3fLbV6TozTA0ji33uzfe/wnBl
0D0PmAl5GbqjAjZr8YIozdIkr/viyWe90vyXLLaGi4AKNv78W3wytjL0l7aw+Pw5JNu+C83ad31i
16VdYfYJkPRF6cSJWb9FsVk1jpojME9QA7t00VYiCwidO2eKVcKFIq4Ef79053PkuqiSdHxRpoHu
O3nZYzKKhjQizWrOiUOarwIxI05e9/6C5sxJBlsHAIRoFxmp/W41R1Y6SfHBKnRGy4vgiV0EEiFJ
zNZlh00GrUriaWWUPitGv1TonztaZQQAIuwzQNM8BaW2XJETiqwY4DfASQgm5/smH22U9CKBHnqf
BG7NNgTobrofyIbqh9SIrBxE1a3FC6uAs4bAVH4b/XYY3LIwiXoU6sBSs18iWUW6IzUhphJw7DX+
DvN9UvkW0s51/EESq1HMOrL0rfiebhT5mdeHkaPXb91C30n4r8c6fB/H/2gwOOcwnV5WQGp2u8eq
HCoIKZCOo7x4xPupAFQzxhC7PCOrrKx6uwBlsR0VEihTlPK5ilXejvr8hahJbYuCr1uK4dttkn4n
4wplwphVSYkGHgApkczcUGSzwQjz9ePvvgeAjFg7A8g0xLMjynsST0qB2KoD0eMLaH7jtSEKyZPI
qesgjnNMDK+tpgNlvuR3rpHhriEkzlwloeXC9t1HMsDxKqCcxWNwzCRPjVvDpDKjxeCfM5owsxLY
M8WVlYvWxARdM8dJRmp1DLTXRW6f++QLROt4uWPctAyWo2ksKPuqlPMFTy4J8/wWRN6t4Da811Z2
eGmrDeCYiv9XFhfqFvdw7VEs1iyAbQ343imHtRoxiUdLLbnQ2tAdnkO5qPV5MB6zJvDKEGQzeVOW
qwEk/hsx4BpXDTSzpkNm61LgO0abV0vh5N3bQkbfNjDqYNQWZWTTJzosN1UaqrQklyKSkWmjpYUJ
nIqlaIbiFhLr3RqQQjuqct0zCD9YlJapC+JcutZ7jAd5rJn3SQJ8jQGdhO8ByRcGkdzeKEL5MKsB
/7kIL3pgJdG+/+ZLzPezeOZRvLNAS9o6aehI/kGQnZK4gOYwOTf55BCzP+JOlCw5WyXUidFPiOrY
V994Ct0wxdGErSLZhvGqXYhsadzSPo7h6a3vxJdjdjdmPSC/gTzH7ZcnitIQlrTQqFdfNQOC9660
S55r7SmXDbOs3ln7t9/SwUvUJWr0H6KdO9l4faJChX+DZfdWdi+1YkOGjFxE/QnGw7fJqecAjTOD
bFOjk6JZRfKxUlzet0EU9xk/86f2VXb6zlboVrDAPCKa0lE5J7rdgmOBG0nrl2DZ94HaeLRXHzl1
SHWuaEHOyKWDXTlwpddJjqRtyF5B3bA6CI68Td6Gd4mstGcOVr+wwb6nLBzTT2FoslVoGsAtHEGs
I37jdqukFDNda0Unl7KNHPbc569p7nTE85ml+n8rbtdkXl5/pJiFIsm7oP9T8LYqeBpwQZ1iCqmH
HANIKOgux3OEz5y4sWXOG/qNQp/i2KH+kYFwo3C4aFUbphA7yrP0hQqp/2KcKrouygiYN4tyf2X1
GV3VZi3s681QfWiG2RGLhOvwJeprk083aFReuF3qjI7eLH5i92UuaeQklMlF3Zeq23O5WXankOyN
BjTfIX3LczNdJdFby2o4bTMLP9IjZatIsYdgRypXVd7Ezu6/VLIm3EkGMpxtNPBKwWIb5UH10XlW
nGBtzLS7ENFBM1cuW2F71FRXkk3tly+vteYSR+s8PQBlGMDc9TsVpIHDPs22MXClodlwa0x3yFA4
Zq9pYWeak3dbMMdqz9k7yRcC3hkPjkKTCoA+QjTkVpRpxItOPcJzKrlUkavmFrDxOVmDf7OxAdaK
TTH09Mrq96zyhMhpwdlipXZMNqpuqf1eLhc+Z84t3XzOGNRdJc/j1GCkLX1y6feJbEaaW0Z2iyJ6
wJsseK3AVSk7Mh/ZulgsiL4Px283YmK+6ljshkTmyAWDn5IEnZdFZhmlZiqqW6ZmkYJYMU4XZN4/
+REbI/qHsUeTy8hCfbvcmgySXBQkuFT8EwfPQ4duHxDdLDPgKVKzkzInKnsTtHAbAUFzo+M6Bv3a
0Jcoqe9BevgS6Qe/LY75telA14RmYi7XUnBhutKaIqoYT0otdl7eaILV9mW6K7VYPzOhPZKKr7ap
QTqbJX1nqoEgvjO1NqyejyNbzAX2lXH+EtR79gvROQnmbJEHWYw2UY3WD7QwKYPwUvvSqgipbWiF
BSh7qXlZ6QZ145TcOqWNHbAT5V7jYmcUbqQBrvz7sY++r7eg2D22J4/dFIBvqRNDrmay1KtoTbyo
XgRIk/Cmuf0exiqSLdFfi8oKGcOP6IAetMtjyfcAoVGyAeHwsIAwKpNYpQEWQyyNIL6o+VNquAXZ
auqKRZhAcpHUP1Tbg1PJR7sF/1SpTqmPo0H490w8dxmzg1SwEM8AaPregtK8j31Lz8INRKUmV1mS
8hXoHmmChQfgXXpp8snyrYoLcixziLuii6gm0qWDGXJpW5ZA8cSikxQ0teSOBQsB/ngCEyeHOh8i
ETSuIok7zU5wKTC+IV/ElwKQiF3JFu7tqGqPfn7iRkKxLYBTx88L/ZPWv7ZfmrTJnhrdWkrsz8TL
yEKgXwdgpJGLbdp1pxWJzySMub/08bAhdC/3G6HQ9n69yy/5IDst+8j6VWMhtrA52T8/1reZBwre
zgA/YP7mmNvXJ3FVgtmttR/4waUQxv5KiqHkvRm3bhPvQZpvJoXHL/Wu3OvLrcjJ5Yp7nfOFxggu
Q5BZkVibsSSgAesDtGF/OSSZHq9wXMDtSQJyDqpLWePRroeJG7faiQbjDtVpLbxIQRvbQT2UJs94
i2u1yHos6eeo7kThpffDWYFU4WQvWV6STtAovbB026vPpBmsTkavmfgXGR3ls2mcOMVIHXDntjtV
PxiVO+w7uJ26NFNxGy1VcGfC0ZGkA4lfmHuw+U4Hq2pVRqnIxfRScfu2s1gmWgl3Up59lxvMLF0n
Bx0lyd4sj9LFUI8FmtQzpPk6U0sXtua+roQsIsjrkJoF0hd5k8l9yvguKVhW0Ushf2XZuSmeS+4o
JYrVBw4JTdWv1jW9KJ0toVYsb3wD0Vm0EmvRFJnz+Jjm1G80GMBfovYDZ3OrEBHLu1bgW8CkMHTS
aowarP0SrYDLZcOKanlsI0hYer/MCQXRL1iVR5g8qH5vhSpRGYCAPIwucaDrK7kp+XVbfwhVswUK
acATjxoLkfBMBgSgsREIASA3j6VOrlmf+yEG3mBXB/mP3K97DdyVCd4bcmkmLx2C8TJ0hNrRl2DB
cxdOUTAqAsXQMTs2CbPEts4oHuH0oqnNsBfifRQl6HWpimHBdo1+ZXrdNGEMaRBi4c/JAqW65XtN
DyIkOAKTl0IYrwUnM2ecxWsR47FeBas+bDOXKDS6BKVgCjomv4IPuf0CMzn3yqcfvWRiOmsZ7Sha
7BfgjnMacy16EgypRDIQDuXRRc8U7UlLO86isQBIUqbhuQvSFiumSeL9+7uBOVVj7xIogeEObtc7
BIEw8EYZXaqeomH27Eu5HUjEol2G+5gsqei9l0XKHy06KPwCJ3RHQeGzJgoGhjWiXVVwGXoOzArj
PjaDMJy4sODMutYimyBWXQl1BmQYRasuhtqEdsUV6BzXh9SJgLF361L90mgvbeuQC0GdLopLmjAa
qDtlQ7kJiW50UKFF/nZnKhAhZMkg4DiSba0g7YpWPVOXnkqGruYNWlP50ouWOMlm9Q9bBK6KcQwJ
0mm3Unmm9JLcK9HFSEqb9OXKyF+4wUrSM3LdUuHWeKF3+rbkbfT88mQpChqv6nTR6KEba6MGj0kC
4q34ivfFbBAzDMhhTbjnmI4Waj2Oj1QOLpEf8od0YIOn6H5i9Vn78a91EfkL1N2A0ARByU+MfnX3
FIlEWZdV8aUOI3TbbiXFbnNHxviM7NdjST90Q5N13oiaWBKuSw0/ksr4Iu7Rc7l+12K38p23+j20
ZCBWYhdNmJsssjQQ4ScHGpn9ihzUxWr0KGb6GeNYBHjKn8kNk9vX+Ik0RGGcXJCeLm0mCmY/RGas
/XsHCDjzP2LGU7/a2FxncULbKLkkA0WX8kYe7EDcDpgGtZTrnHlHAcP8j6hpcCvmJOBrHaKkF9Eb
wHD9pn9g5ohucxoGniAFFrodWG5ehpeFEx01824rEfWgkVsDMcFPUuRqjYHE0aYIs+QCuJmDhPtn
fyn31P1LDxgYTm0d4JLWLo/qliD3sYX/WAq+ZpwTwNL/fMDk6ii9GgJDmCaXgk8xiFk1YodEfeo+
XudMNgUbfCVmElcQmQG5n7EEA11U/1i3dm5moqOnZqa7nLgqz2KxUdPVgtQZ33QjdWIMVb0sFNnA
4rTDV/EH9PFeHdnye2chE7wuLGljOf3v58dCZ3wFZGIOpwBUPuajTmTyRCTgMKiSCxfhRdnl5Dec
Rur59TjQrgk5r27FzpJTtgQonUk9j89xYGoAaENO1ZhcS1RwCApFdXyJ6zw40KrLBLhiItcWyTgB
YCwlH/SXMff2Svior8wuZoWyyxirmAXW8uQ1ILT5ijijbL7w3it7pKKbmgMlh6EXAdpHctBiF4Kc
FTZPVW3YE2UAj0hYlJmKYkRr/OEkxMpuFzEQRgYJ2HaEuAt+S11IQrvuaBHtmzLuUoulKjyCrFRp
az/e/tmrDKjUyII9ztibAt1E1ihKnuXxBZmEimtsvTQFAnoE/1kzrHanoGCtW5jdGQethf5edLY+
/oC7WS14vUnXHzB5QgAvlNIYtCeXnq5qhQeEtA5VM4k2JTElyYpyU/uji27nYt5AhtKIG5SmsuVq
UPdU3wX3Hrxil+PqBD7URAlNI3nJ1T2qLf/FZwLqrKDoiEAf/E+31rVF42uf0SG+DPzf8JNf0R0X
yGYoFm5Y203rqoXZ6CYeSVZOaqtQ3jn/KQESu7GMIrY6BOfR2vcdlCkj0SqiddOtC4zFwXwaDRPe
zgtfO3eTZZTPgfEFWhMvs9uvrZEg54ZOiC+sX+Xqts4xVA1z21tUBgDYlf7WbehUyO03VDCb6L3H
jFZ/E4odPs5UUcDM17r0avSW2qKb7a2npx7whsT+X6R9127swJLkFxGgN69VJNt7Ue6FkKX3nl8/
QQ1mTjeb29y9i4MDAXpQslxWVmZkRJ4xpJkruk95ALyh8JDHe354ut1+K+PmXtP5Wmihql/rTiWn
ehZ1NtEw5QbKqTIJwyhZ5jkzRyY08aQZkILAqQwNOaC7ubUc5omdBbKIWZJZZ1m0AsjRhK7fS1GW
zlzOUzEACo8K6sVgrcfVeWsqVTJHynsPDl3gRFA9VZ3ha8kzyjxrNsjmyiWT9weCWh6IPqSAQE5z
a45BfOlV4HGx2AhtTpxm+hUpC2qXT3IHXkTDewl6vXPnrq072B3O8rXZ0e1oq65n+1kVWZlM5Oyo
SLuK3agmDigTbNJ20c0RiN+juAaLw90B4JgMEPhoCVspKzjX7SOrq5GDALKI2MUnD7B6QSr+BcUQ
9egiGvINptPrgiomi5sUoH7NX/H9L9etbXHmrTURXOOLUC2XFUBnUKG+nXo24xivYhjERq5Wr5sO
UAWulC48U0g7UK+6Gy7JHMoykUcrIHZnnpdT6QEowoLlRka6ComJUWEiUGw3kHhIYjJFRmT/VelQ
3ROXjLIWhEXclovQOeVqYXjlnCMfBjaOzWAUpFGDAhOUzm8HLnIRUEQ1LDcSabNTwca61gMk4BtB
HdGcTWghv9TlFr38xIlMSYa85PAWTA202fccCnmuGWqHLN633rMa6qxNlf9nAgmoY2C7DNkavL6Q
YLj9RqYrJZ+LuNgq7ZAywsopanBi7LQ5fM1EfQiG8OLWhvSkDJDIraEsq2Q1DYTYCrf5hVlBJpYO
lJ0gXz1/5YQv6GOHP5UTvLE32nVNH9clFApjC4ydrin+Dk0b559+fwy2MnlJiUCtwv+/uL0nTvyN
3dFFAx2FQu19PrbqL7wDAnETux+xspCSFJQZ3kLMVWJLO3B0se2lYDY2PifVw8Bo0TpUbZLUSOa0
1ibO380XDZ746onA9KJs49kZWyiSD10CUHxnI+z6lnDuT9HOkoVM2gNUjZWguTWobt3a67rQU4oU
9roW7ZPLgRF0Bb7NS4s1B7KesoSmUB/3iVFnlC4bon9HG7sgz493wD3v57C1r75jdPyiGi3HroYd
sAENCdj1BRSESQFBSvQ+Vm+LQt/GgLRC3sS6NJ+n01z6dSoVfGN/dI0XcS1kXDbMOwGc1XZpvsWr
JfHBuJzYGD7Yd01PPzmfj8c9Vem4tjtmHvK6CiwTHsZd0U4iaLLHI5uGtuH2C0iDPjY2rOXIxd3Y
Gl+rYuOFqosxqsqm5gLil0e7e26dn1lgzFSK6MbU6CqN1EBMOgHDEg6QDNSQiUFncL0pGjxtSS7u
/fcGEMWdPZfRnvZc//bRuLAiOQ6CChcnuuOWCfSsE8ru2Ge2Xwc/QOb0gc6AdiUxsgsvz+RrJmKk
myGPfBi2T9OEPWaXFU4yByidb7Yt5WeD40mfNaSyQVIJ4MSYTSNvZEaUHWA6JWYzYB4lM+LQ7MBD
goCBWJ8y1HYCM//gX1ipoqxqav4e+ckIRUItn8PVDVvmfkv9+5iRu4orLnRbDuvsp7vaNVq8axga
MCba4EPgdjaRzszlxaZ38T+TI481PHpBLoN5FqQt55tlFxDxFbhibpZKZCK0x4r+szTySTzf574W
Yy+ZsY62RnCeHmhvLx8fyqn6HGgqUREZOOUBJRtNYcOGKRekYmw9mwnxD65e7LyWlBGh68HtDHyu
zfJCG2CgZq7dCRAOnO6V6dFUaoziOKEyOF3drH5QdUPXaGz2RK1X8TLuKf0Nd8lnk4LzOCio/njg
05f+lfXR9MpV0wRxiYHnX4WRQltVwqX6RIVnVl9rlZGbp4ackGjX52hep50EavTAgSJ7g3b720vP
ExgXKo94zoQgd0auWkh0GfzqPrQDvLOqPhfgVSxDNEat4KXyEAyq/szBmUBUqHgygr8AKFgU2Mdw
OEUMmy5m88hqa+KrC4BtymLnGMBu4fjS7icKzM7X2WDRiyttEezyQ56B51c0ZXUVb7mfPjKQSCs3
vreM5xrRpjwZ2AeQV4IjRVFhtC0a36n5JmAjS+NKdIkmyF9kXQzTfgqmj3IOoDjxjhXB64tzJoKJ
jR3DWjrkmDJZk5D5bbtlH4UxATbphCb1xeMN96fQMHZWmHUcadgCjHZ00oQOmapaLmNLRo/iZ52S
hDlGDtFQfnzm3uyMsD9F2tKiIWm6Dla5awJY3nu0/GrbBZvqiq/jZu4jPRTXDoo//Dp44begkeWP
oNOz4ex/ncjAHeM2p8efPnmfXn/6aEnsRgjKyq1wdcs6eKho1lA5ASJix+bo7mH8VZyRZNkc5sSi
7/k+EJepw2ZQoNoMXzG61bygU2xHgQ+0ZapsNY6gxqN7tX5MqEglcHwuSoKUVvbtLQrL9klXGzww
3PQrLEix9cRVJc0s49Sj+eaTRkE7YljXrVt8UmnqnQE07Y+5ko+LGA21X+mvuEQHamRCjnVRUf78
eB2EYbh3W+hqOkZbCFoJgNJyPe67lXwKPl7F34N3VjbyKtp6NN+AwLA0fmmh03UEhlVpteeoc6AC
xe9NXvdmvMjUc1mE/9IG7WD0QfxlJ69eCyzIoMouixJLdLsgW/lKBUa/0hai1xrUd8+lN/S9CF6X
5dTmvfhS9RH73JVq9JoIWujM3CdTfgPkERIo0SXAd/4W7uprOoAIJLynEqsqXSjMF0lMAzH6KkpW
utQ525LHizHs+dFaoJiPOqCIfAXaWUchu9YqfiUVSmIpgiKuVI/D+wD5C11hNIkKmRqRMA/n8iP3
5PmA64Ckf1AMBy4KXuj27uA7LuDSqkwsPtRlieSQRpD1PFkK5xxdmguuO4t6tsvljcAtlZQEOWIz
dWaip14rULQD7B2QRFCcjVuFhc7teCmtEotZytyOz0kDfphthob9DiTLtNLZVSEasWrwldmnJP1S
Zp4SUzsPTpRXgHlHOQvQ+9tpEF2HV1wpS6zPzwAMDNF78lTSzPQ+H6/xBPpShR0NogjIfCh3l0Ma
80LPuhgpYG8EAy36p8zNSIndlCEVLWYkktHBItHAQTImd2jfG9JzoFU0k7y5aZ+4qUDNhfQ5qJcU
ibsbtKzUqLDEWHuQLidra31h9DXA6gRByvfzTKfjlM8HUQhAMuA2khXcjrdTnNcuGEOkLsGTFIEJ
QoBNHhE5ptI+syFAo8SItclcUDbxukBPFfpyEImiv3L8ukAGjOEqlk2shk0hOJd1CuErTlymkg3+
9CTuiFILjgHA0FOjOfair2eReH9kKKODjcOFxUbooUL0enTZ1Vzm2zj5+AbbZl9QTmK+4xboJT3m
bRSSuDxxNYIACjz9TeOlREtAFba3A0lzF5ldB4EOAEcMrFYbOj3Y56rK32qCB0g32wX8S5wK4ovS
QmOcsm7RFESEtALuDCXhtk4TshrR+MZ9tlNees7joi7MSGFES6jjVDUeb++puwwAikHfiecArR1z
TIYQGcltLU2txKW+bHApprfXE/QqpDFlsk/+DZ/DrHkQHBwb6M5XHJU/m9fMlIGiBUDaBwUX2D0f
f9VUfIw2KXwPShoIA8WRZx0Q6Tl0gRxLE9OFYkDqHNRme1lZtC4t186q0RvFBm+90QszCeC/fNPt
2kPkAU2TCM7BTI9yw+2mzypHVIM29iz99b0z4tWu18sV+JDAdoaJIIdBh35QQXd1FVQQX4TQC3Sp
TnRtk0bfbgearBpEMG/IVUFd8ASxncslppcUMgMxxLrW6zW9zL0n7u89HJhBNgrFGHz7+N4Do3OU
CZptP3HZW9w46DlaBe7RbWcCn/v77taMcDs1rp1IKkpj9lPFSoYT7gsgYcFeSqN+I0RzKncTCblb
ayPv4yQZLp4A1pxG72i6UsCSU/ym291uB0Ueuvr5QlGtXbeUbPvf4CjNAGQnTsat/VGUxyEh3LCD
fV1elB7ZmZ9DDhrZSfF4fGGRCZQRUKHhhVakmvHz927+1vQoyFP5QFWCwbRim2L6ywWHQJJnbNwH
krc2RvvccVIngluxnwCqzyp0f84RE07cnLCAdmBUp4dygTRaQKZpbQh8JsxTBFGqH+Qx6/Ue7ULf
O4jVSfpcMfI+VzJYQ2Q8FMPRnzCaMzaTnVrIK+YJfA+kLVdgBSUds1eyz1J+aaSZwHdyhYZORVxT
Q0ftKPqw+Vzsma6GNQl0C8UiUp6FLplzg/fJLY0dGuSHDhX8HJPCdX0DDFrMMGDeD4xooW5VsoZW
FwAFM5amHAjmRZSUgWsAD63bky1njaoUrc08tagstaC3KwRSFLsMffOPPfuUC7k2NJo3oYDcq5fC
EEjP8XYTSC2yRGjBtMd+heFsMnbO3MhjFUUlFnauMYPcTXBuoOjF4ATjff3FUTA10rW8mXkoTx0r
hKQAxCBeAjhxNJO5kAlhL2KAoQaGAQbt7Hi3P57Dib2HAJAb6hXQQEA57nax0rAoK96LHCuU85fc
y7cZmhWI60XGYzsTJwrtUMAqYzh4cvwVya9eU6riN37doz84LpI173AHWwpetdj7FMC6mkW1CT7f
mWM1kZUaWrD+2RwtWCu2riuoaBXdmSCd9HWH4AcUp39WZLEiuGyhAWfvQ7xpLzPR7l9rzOjivzE9
cldcjopq2cD06ytLn2XjuaEdSPIkopvmSjPwCZ9Pg/9HviF3SLwRdZlUOi0XyBIWy02q678zmdmJ
3XvzRcNGuFoAhRE0Xyozx/I8bSn3tlFL7DZrOT3KS1oUcz3qk+bgZIZXFZCWY9CDz6Xgw4kcxwqQ
xOcNr5KorC6DcgMg3YwbmLpcQTTCAbcC9BKK3qOh8ZCXLlsRzbjVOlNp4WBCBRKrpF35h/IY65JN
C5uUIS5YB4U4CO3Z4CMVP5osJ8kbyn+Pt/oE4ANowavvGd0eQOFzWcbwjqVXBve680Xqm8Ku/QX1
gUPtmRhziF7HO+3a2LAQV+vaOrkU1IWGTuR+kZ3rLcttPiQkkqRdl85EMRP4NAyMRw+ThBbsQdjz
1hbTlmyUBaE7lDV3PeE4o/v+3jyHyE19N0thDto6FbXd2Bvl1H3blWrWg73GX9XlhlOsYOPWJnrT
obrl2UvkB7weAPZQD11BF8RN7R049jXSVny5aQwWADZmrcSGIjF6G28DW5mJe/4ekHezfzUjo7dF
54a9DbJx1wIZYUY0E0UP8MsQhJffzpruuXfe10tSGj9Ph4N53jKLcE8vJ/11t1lexE/vABFUurSN
b0UfpCiX2cvjrTh9NP5935gbPxaUtIfstmvxIJEG8v+lQMcntLeBeVTWvrRK1tCTQiZixevhqZN3
2ROaMNqP8szEtEOvtHt8/EETCaebLSSN7hvkRjyvKbCkkror7TeOgeClthTsVG9KzZISMylIIyD3
xOZ6Dtxhqgu6ov3k6k6tHRLasy27E3csECFI2OONjg7KMUc528ltFrORC7lQdQ0uiEX/wh89yr42
YH2ybWgDszMnduoqvLY4upa6mNei0k1cS8mXaBbvCjPU4+4dqXlQ1/0n041ChDDQnCtIZ96e2AoZ
3lrqMN2ZaAoR5SNdvOR7F2BHzWj2IYl1xT2gtUHxF70B1sGwp9rTzDcMYdjdGYFWK/D2A9TnLyl/
5aGqTs4jLamw5OWil8FpwApr3/loHJrxyO/G/goF9gVvKyRkCyrNlSQnknt/4G1ojiG+wVU08lpS
LddxGMN+t5BI9psAiUUSAPEoDcyZe3/SQ2KyketBC9qgcHY733XvOthOnWtFTGQ6xXPQG5HtAvVy
4r2NL4u47akngIHqLUuJw+isAoqU55kJn4rprj9iFBf3qca6bdS7VqVcwNuhqUvO36otURO9OwXu
qesKnUs8XURVbsXjiS+jK/XxN0wUY0FHPHDTyLguBj2k24kI0p4L+xLfgFKoGYU6V5I3gcb7eG9Z
VmQG4NR1B073Wa3EycEPmWS04wFMPm5abgtJBReDDI9HobiEPgSG2stFbRgfEv1OPufUdSfvKAQ5
/2tvtOIeaP2zVoK9aq232/wpPgZGuVWWyU7W3Y98Kez7NbPYg/0gpSEIz6tPB2zkc0s+dcbQQQTB
ArxX0eg1Oue5k1d8FBaexdSXkNW9k5IbXEJ4Z61o+yjYOt/MWpiDi09GuddWR7ef50p+m9ew6grU
fH3fuV+DPCa6P4Z78BUv83jVUQVcuLJnHIFCJR2UDeje2qto7s+JdeleNnMSXFPeFVhrSRIRdA6y
ubcbT0uDUosAvLS8dOGWT3m1ifk3Rdi4bTIH85rIaQ80d8jkQ3USJFjj5t8Askt9KLBI7zWGB0n7
bucREH3QPRRaJMr9J3cnHAs4jwdYJ9gbRkPLoywXAsazksoxJPHLUYjAGynw7JpmVvIRqE6vMJjk
t8x+sm3k6y7ELGSRosE81OYe34OxkVfH7ErI9aILGy/90TyjDJZlnoMWVK1cyOGSY08N6HmlmQts
8M13VgRkYmCAk8B+dzvkFvIBQtgJvlWXa0agJWhdjc49qv33Y381/J2RHcBV0CcJyDS0csfFdF4E
/LeUmNAKqlRvwfaHhI9YrbxdLiw9Hs0Poq8/tjgxf6CwhvgFCK0BFWTHfoOD4EfQAmnP00O57sw5
VZmpzXljYOSB88Lv7LiCgWTfb2Kd/wE1Tk4Q7xFN157mKTSnBzTwkkFNA8n20VJlMUKAUoQ9Ea0M
xQsaauN+DfWWx9M2UU5BYhosDvDtICFCf9ftjuCiKOeLzI+s58IAQKzUFeKD0LjeZoTb4k3dk3MN
VPkxhs5AHBvlM5Te15fl468YjIy3y/VHjF6cLgBOTl3hI0D2Yoh9C725z8cWJmZzoBPCxkBsOvTk
3A6z4SuFawq07XItLu5+5XkgzM1OzswunBjIQF+HWAXkGNBIGD7jKjbLYztMuwQDyevoWWFL1eTy
fK7fYioCu7EyGkytcaIrlgNCSTvU9VrY2h7kWqPXkNt1yavQLwAFJsVcLHZf/EM709XYRndilYu5
26cu+i5ooEBk/LfoTz4YX5wnrsB7aDXbyj7hRBDhQh4ZaQ/kIcahR554GtQf0YkJ0H0FkQ0/OHft
Ww5BW74iqXuae4/f7RE4RBhCB8tAwwg+/NvFqxU+zBI5iS2v86EoFILpw1mgx8ajYcDPbJQ7Rzyy
NVpCEUy1LaSPY4srFN2vNXBJmVFRLzy71Sv26/Hmv9uVMIYgekhLamja0EauJImVrlA84INqOCun
/qzz4vuxhfui4GBiAD6gBR+5/nGpMuVCv+a4GjhFACtc1ITq11fOpr5kOkd+s2HmNuNdWAqEA44X
IBbgVQY8fbRWQpr5XhCKKcrfcFirWmeABwcaXCbKoqeNjmD48Qjvn/4ji6MVQx1ebgNGSC00+2w+
HeItaurRH9+sSd8Z9FSR7yUNvvRZ8PnE6g1JP1xqYEUZeDFvt2Xi2V7gO15m4XWjv2sbmwHfN3F4
/aNcaL7+PVdvuDt2GCjAFCoSywDD4bFxa8/xElm12yazxEWCYjeImyWXoqk7/WlnMsp3seXI0ujl
7kca0owKLFXedyjrl4oll26O22NuOMP0XrlkyWf4uB6MRETsaCwuZY1Yqq2fHu+POTPjK0xmAj63
ORAgGdBKdXwkojUjAGf6m/TkeeZjY/fByDBz6LdDkUGFw/q71a8GhThRCnA8Mmx/+V19N6N3rdhX
q496cYGuV238B+YGqnkWEiEiyGlHg5MhzVimwF1awL0qZON9ZIlZiPoLSLouji6D/n0mTr3Pa2GA
sAR/wiOQhGO5XTXWFtPCc5rcQnWtI2CdS0OTBYHnQUHWCo2y4hN03RJdscEwfSmZc/jTz0WU93nn
0TeMdk7tRT2egGVugWGhcnbQgE0jUrqUpgAKtJL+eJKnPNr1iEdznCpKbWdam1u56SzDTTi3hlNu
5PrvjzwmW7iqkMhFbmXeCuea6DtTzQhbvLWBvhSOylM+t0mHkPsmqhvN38hjSkUQ8IlT5Vas7SR5
Ub8yPHaPH50ye60VgM2SuVTg7LYZxSi+kkpBKWDbCMmOY/Q+Avz0Ba2Tkel/pTwR60MSVSSCXGYM
YCDhmIAKb4DKSLNH5i5awuABJkYPBpI2iKxHd27ZBEAgMlFhcc45avUQ/AYKyOhtWjZLvzn1xlyN
/R4xj1uQHYgjAMrG2f/LpV35BMTwHWhH7MJq81eQqPNW+CIhJRkNMHV/rxJlF2+ahvRr1RSQKHq8
eyfiGTTHwh+BJ0tEd+jorLBsLfihphVWWr364ALR5foSpUQVZ+xMXBkyC0JQKNEhorlj+wHYL1K5
JCot3z/3whKswfkOGwlcnO1MdeaPbGq0ff949wEwRHVGHd+7yIlkFYPcucUaYDszP4EzUkxn7VlP
Ox+KOeRjzSP7QsE3S+KFc4gpNc6X/GfzmhE9IM3MwKfiD3wOclEs8JTw+KPz22edJtmNXILSgbqR
yZhRZsRbb6O0v1jZZUiqRa9tgnIl9UseQoDItzO6uFd/w9c8mHEm9+lI7LXrjxkdbaf3/LrJ1RKX
KlgiNp+NUQPmSnoTFF0EFQ8C7U1QZRsKQU+XvplL3Uz4MmgtYg8g0ESvKzsKUbgilWsm7Sorlxmo
B2gC+IVScXaUwyUz3gFAOuJVPCANEeDdXkJ5Ewl2xQxm+pxwS4YHf+fKW2g1KSLDB0PzErohikKc
3hCbRQYwNegb0DJSf6jNiwu6JXFTgQjbfXt81u7ZPUDTgP4uftD6HH6Orgo85v1KifgWBIhEPtuM
0S3q3BC+Al1Zhuhjcxagb+hS2mTbntebxOCEQwhiRHapxHoTbAAGrxYdp6fFtw0WJgNM2H5i2P13
wPczF/kfUfntHN5+62gOozBIAs5hW6tA8y7Oaam/o2owIAd69G96xlO8SfcSvYQUkcT344m6598Y
TdRomyLL6KlJ1rd4sr6HdNcZyFmCMVr/HJKnTzuNvL945O1DWnDUovuXjxn790hs2Ee7OLJ6KKTj
+TVKSjGa2MZqJrUI05qQBFBUiwA/DHL0zjqmo0vQ77Txb8bsMKXjKb+2OjodkaCVqihprVW2+05C
fBaCmUlbRmjqfDy/wv05vB3fKErjpV4UvQLjMyNiHvT3joLXzOjRKlYCfmHQLbLUnzwy2NFCozkB
yzl6hjcU3prM5anve1FGcz1869X1B2qfVs44uwXTe7wVXkTwrffLcwhTLvxRRktsOOcb3fD6CWUD
3ZhlRb2/8W8nY3QqoREqQLEIH+Bk3xy4iCGTJ26DSgRv8VvgpwPwM3Tmbv3J84WefzhCYM/BiDp8
1dWwGc9JeJZjMGzCfZnu5fi+Yr7KlW/KJP34EBSgYe2DvRdIuAC/LgN82uM9cI8KGuYdfE5IRw6S
BeM9Ljmexveq01kw34VkB0HYp2DtkPOP+L04r8LLAr2CEuU/xf338pfmdK4of9+5NXwBoElgpBhI
bMY8GQzoQkU7ijrrefN62HmbT8HM9geUqjxyTjeLxWJvXDqyXn8Uq721DiF/BNDvaU4fdVjeu1N3
9RWj5efCkk9sPsQ88LTOX0D4QpLKmzlxUwcOywmWh0EFGLjw29UG9CBVQLHUWV5v2IVihJxmPF7P
+wBrqKX/szA60nlhJ7KbZ+Aei8CPA1kxQcDBDRYOp+gStAvkbk5wTrqPHW9Njk4u1/mtBnbIDoRg
z7sdigUJ2XSn19fdu0sPT9nuCVe8Dp7oc0tWPVnZK4c8CZtVRBeEGIaVcMRy17jtiHZcXnyyNuI9
mmOt35h+648nZ8qzCgJ6PNCSifbQcYZQZIYCbYTD1oDSupFOfv+eioYXqTPLPGkH/IV4OwAuC33z
22X27b73o+FMpciFD6lPFcEVKwNAUf4+HtHUrh0K62ihAdALXGG3llJbSOtOCzr0S2sNkSQ0DMp8
Q2pkQP+/DI1J5YsGcxcOh1SL3mx+U7Kgjnl9bGJy1v6NZUzYixxPkVai31lKAB1IZxvhYcAFL046
V6ubmbQxwLiuJEfDbdpZldjigRXjHMZJj5Yjd/V4RFPH/Wp17ih4oV3IdAoM2Q3eVBrq/Mkcg/3U
WKBJhxAXrnPoKLrdAJXKiwkb5p1Vg6eUCwEedfaQH3k8jj8w9Ng5XlsZBUKN0jZ8FsMKUkWQhsfj
5HV3YI2DeUyXNTm3m/O5pm+18fYh8uSDJTr6Mx5/wmQseP0JI9cJ7ERtizk2YKq/gjcKZMKgkzHN
wxlX1QJkMsIpJtsPI9EvS+AoQjrjOqaWEul3DW08vAp8w+hIdzw6B//2f9UCJJ7ERA1mKCamV/Kf
hcGzX0UCEG2SHb/FAIsAmAVXl53nlJtD6P0fVvKflbHDkCJeKUJY8fxlRJ53yYBOOKzOoMj0rHNz
/BIJCOMIxFj0PaK9YS7RgzHjH2eG+sebcjVUpfE1llXxEeXgH7UfyQod8/F+mTKBIh7efv/Npjw6
F1zdZpXidDgX6N4uYsm0M3WVaXN48YmXNIqFwPSA3BtpDTQK3a5aGPiiUPF1D7xLCW6ZBChbNJ/r
q2BHjC0Ppel8rXykdDnXXDaR3bwxPK6uDXQ6slTCsEBydyF/eMGmeGePWQ1+m0UGQfBj8vl4SqdC
CwSJ7NCtiUvtL5K8WjWWy/1SSIreigBi6mJDBCjAr854J78H/kz2Zpi2scOBHfTyowWVxSP5dlrj
LouzouF7SwX/XxVeKi7VU4Gwr4x/0oR0HWVzPTuTj71rk6OV9Ms4SaJC6PHY23SgcAVcCKrn74L+
ZDoWiSpQTBJhDjP0t9XvBorakIwMBXoaxrmAho8DCFervdUHphaaWcsScG7qkfDigc+Q3VYV5Jzm
UFoT9QcOIcM/q8NVfLWUTgU5eS2ze6sGM5FM4toAiFgRaV39clSLjt6RAwVA9Grzy8d7aHJdrwyP
3Gge1hnLpzDMa0dvzfEkDN7Y5M0VFvkahJOPjU0FptejHG2iRLFBexgPxpxTwzhE+kmTRdie5rAl
whBU3y/ioAw7SMhI42pHgMZaJxKk3trtCroxkUVa1k+ZxRgLdDFSz2R1i6NfnWl8nCK4iGqZLn59
o9qcZi6pyQGDbWPQ38NBHffWcpkteI2m9RYy9YJqlkvBpTGdraxMLuKVmfG8Fkklah3MxOAFOnQZ
aeAIYqJRVXsu+bkjMvlEBk8kO0jdIxejDFfz1WYtKs4DssxlLY6sVoxxdoynw+c7hEvfD5+r1XkF
chXTYWZxyfc3vgIwG0pmyNGhjKqOXlJZVcVVBdpZi+15i5FSKglzXu5emA8bEOl2FN9RDxxUiG6H
lkClKcsrv7EQ0eAmlqn2yW1wE5P4sPqJl18vEAgHfm5QTrwsLZu4y481aNpOiu68PD4rE/mX208Z
zTIQBqkSOkFjPQtEOID8g3AmHnCAEEULIKVX7Grx8oYeuX1xuJyyOZzqPY5pNBPDfX61yCqjRHEX
wLxqvXa/6P2nB46ABB10meQsb79exINM3vZ7cGcT9/0X1frH459e7X8rMfKIfSAWclBiJdLuJSoP
mTJTK5/YxbfzO/J8JfjDFEfEAFM912vz1RRpP3RflQ45GlAHW23XdLn8Vg1txuVOOPtby6PjqlZs
o+RJ2CCwLEA9xeJFqmuOHkEeNgSRiwKK/3DhcodcOobxJkpnu43v3ePtB4xu1r5U2b4JMLcCeQ32
7yjGuPqTsFytiKgvDNZcp+sLPOJclDkRm93YvQsz3b4NuMHupkZoBp6v0Hz6Ofsvhk3W1DWWzHGJ
ZtnH+2giuX9rdPRUihjFj/gERhsqVURv9ffdZ315Ck5PyXq1WkjGS4jkdUxY8w3BIam4oQQP5sW5
yHTiUrr9kNGDqZOaOPH+fEtmDMe5Md7fyyeNQOcXLyeZPvn6eRFvSLTdvkHJcw8fToA+wNtp8T2z
BedO998WvTrdvFZlSRJj8zPL51fwXWSIrWRqrmy93Lj6+UcxtoaCLn/onlnrk6afZk737AcMx//q
A6q27qLIxarwu1IHExmiO9wfmASPrFqySJdHyAO8GMYaMxDuTu5i5gV9fzPfLsbIvXWdKkU1A/su
2gvtZqOmFgdqEzumfjbzjrznnLt1pX+941dj9VWtarXBlWZGhJLeTjQOK4NfHQ1uvac8LhJ9btPP
Tu/IuYGvPq2gltJYQCVIJqev3ItD6iEuwLvyDLjTdhvpcNxrdPS/fEO7Uz7P9fVPpJFvp3jk5pTA
ZjyPH047SA02A1ABaAV2nW+x0MEGvnYzqGkcX14qXQWFhCF0ZNCzhS76ISWAqGPpl8uZZf9j0LqN
DG8/auT6gjjKnLwePmrXGAfkGnG3I/15XnwROD7vCJ/vYLfPkYH+PRse2P3bI1d7oNdcJgoGu+BP
3EVEL7c7U0Gvra2fz+15S5gTtgJQdniXzhy1mZ3+55SvLNtg1rEDFpYFMLUjX2V2abLxSgj6BL2Z
1Lzx2N9OwCZuZngMd8vzInGjFPZy/TX72AlbxINk0Zgo0R0xxItj6jOLOvFmuzU5jtpAQcoEIUym
ur2zF5Lpre2leLA33ZzfvM9i3Foaua0w+p8bbOjV2u3qLYiMD4dYj6hD7O3iiJRbLJO9YFywjTZz
WkBzSzlyWqXWFok2nCg5WpTFwkbHfZTTsF8xwdxtNVGGuh3pKP4KVDtNcw22uoXue+QVV1RGTJSf
MNDV+ajQL/XylsCP6dbvCfQGm5ltKwzu4e7EgBFbgOyQLIFy7PaGULuw8P0YUZK427xWSG1m1DwH
u7P65DV04SKjc1q5ZrkRzqhaQPgSlME0Pg2X1VLtB8zeLJBzAjKCObn6pNHqZ46n5qWPT+pOInTA
6A6unKyUHvhR2/wie6ToLhRvgZmpmFz2K7OjZUdrYJRFApYC9FS6TFP1LfJSamcLSLk9Prx/KKpH
kz5a9QSyfWGt4d6QSHeqIeuCMgmCf55+xugCxdLjP7d5yrELVjjV+z2vo/gL7RzUiXgzf96+CIDx
siALqslPXpIzv3qpzDd/L60NkATpJ7QJ8DtmK3dzkzTM/aMvH914fOjyrShGDYRj+X0VsBbDCXP1
+ek3GbbiAGiHCs24IpLZceZp6hA2ISOlDBELslE2Tr9i9Hsg0tDVYaCHZRmjeLZxPpfZbPvY/V6A
kB+ryQoEBNFnNa4v9Rlf1BB1RKmEDXW/LFeVzeSUtaM9NJhIzCqh/nhLcEN8fDuxNxbHhaYsrrnG
d+PO0hme/Bdp37XbOLZt+0UEmMPrYlKWZZmy7BfCdtnMOS3y689gXdxdEs0r4u7T1Wg02mhPrjzD
mGNE32Goh9AwPzEGNuOCqd+3672piaveg6cqgiBoD1edtaXjdqvq2z24sOCz+EaxcKrGrfxrXKjL
4oYZ819ThB3XZnXZUowL9ONBQdDvaiycphn0JMaDy2uEiWqgMZzkvIMK3X79gEIs6DXGpvv3d28F
WoKBvPZHtSEH/TQsqUHN3FFAzo9abeB2hczutP6koWZHw9obMIeN2QEw9nl8HlayUVnA+WZrojuh
2ZGfUF/y92ZeYaDpRTRGgCYIbQvTPmY3QkTBNFLvhM2m78xckUFNdKhqQLrA+6rUXyBsIGm+lFT8
/U7cm524mS3P+3xQwCwypyZ+OwMncxdCfWj9eHf+5lKQ7g1NXMewKJXWR7e6c0GSLTWOyIdE2xfw
5KHnT9tW+mdlHwOz0jlkG2PwSh/XO5PfbgLDAd2w7WSWvGrtzaa1D4V1rnX8vcmsM0tY0qP3dgnI
Mre9QXGEdNnYZQzykfvnU66hP5RL/gD14nO6LQpHC6yo8xe2+EyggUm5MTNeyzfeJSdWhVZ22G78
pjkVEDmyv2Jim+ZhLFT9nGNTX9XW6rz6iIzYfrwgc1ch8oG4ikVIgWG/35vmizzJEyEdHM/19Fo7
ugLwaOGWERK0Q6oLxmYCB6g28FADhwgYSBKlSfSuuSGqkBnqAumO2eYgycMWYBA8PCv6J2p0rypW
0SXMHtmT0l7CQo1ba3pX3RqfLCbvVmXZxEjwevFKvuQynB0FWV7+p8K1VRZwQOpF4om5e//W5mRl
Ic6stV6CAXM7ihbefKUoesCA/7gUSI9q6GuhnB4v6NwNggYkaNGMpGYIRSaODtelcSvEXOsor7jy
QWmcWYVoiNq+ddxkjTf9sb2ZWb0zN3F2mjJhCo+yrSNuQgM9ceDc5BKdqZ4833brBVaNmd16Z2z8
+c1BEeNBquMKYxN1hbH61CjKa3GsvYU63ewcwjMYkbwo2aIx+d6O1tZyqGZ151AWKp2yFO3VDtIM
vttLZlOUzLoLE46IYLBOGl+zJbFnlp7xcWdMdisOChQTwK82ImonzzgQqjKUmLTWCSjE7GwpH5ks
mU3yyj9nn8Wn0JHk8/FKyjOew53JyaiTQOby1oVJkbXz8q35ZLhPMdDzYMumhCuMICIBt/bpG4tl
poaU74v0lIPHNrWpto/dS9Ifa8ApJXDefkdaDb7XjUp12u8z91nE/w3tRuibsVg86dS/g7pAppY/
GAmEigo9UO04tZucdOdhI6AqWf8JwZq7SVm9qF/9+EuWvtLuWW50oVtLFdTqXUjbmFRZB5sibMFx
UusgdpX73eNp+c1KKIFqgMdlhaYm9PZJk3ujpQ1qJCVKJmK+Hc4VpzNWIx6jfmypyvxNQ0HkbAoq
uNmfUrRgv0KI8/EXzDzOdx8wuUSQeOhjIQ2Q9ugMsSfJT+//oESdtHYjL+z8mf4CDFZEJz6aQ+B0
/d0jNydMYPOar/EYOXxhSSTftUa+EwwrPLZWaaV2vN6qvu5bwzZxXGuAjO1e0F0rQQh7Vt6pXkLQ
2T4wC+/GnA9491WTSybOKdNyPb4K9JZXySV7wGZH+CxjXhkQ9VXBtvFtPXcW7tKZ6wacOtDzA105
dJz/ZmluJiORcxl0wjF10kHGFmX1tIFzhJRygba98Pp4lWcOvABxeUBmVfS+Q8bg/s5BAVaNs66g
jlIzwaVFdEpEmboLu3mmfKAKHBSpwVkL8DfAHfdmJC3zeVcFTF+Js1Er04pdQ6O+AaqmvCWl4gwo
r6JKDxWxLjECqIH3nR53ii72Z7ncVBW460pmlfsmJ1iPZ2DupKGvTgMYCWcNHS6TCyhUPa6PBoU6
IbqgqFUmO1HKyanwv3lwYaBYCUZhxNKV4TJ6Udgeu3DQZkJTyCHefMD0qCdhgAsZ0PHkAoYv670z
r4b3GZHTzwqVlRV4XaEkx7+1LEn6Lf7LUg5u5qSDBWAETAOLBSanyfvGFy302UuEUyWw68gWuZ2x
j1bWcSDsUT52u+CpWoeb1eNpnwGhYdQ3Vidbou4G8DnxAC5taysGYoJEh4II1tF6eU7s75rsOmv3
peiAtXbrDd07+sIHzEXHdx8wCQowF3BPxTE6xjvAWaD0aQ36wXuAaJ0X3tW5GUbhG1rpgL1BrG/y
rPYZy8hez8IDRf+ZhEIFvaTDy5Csem2tqEuHbeZFhSQ7FFsQPaA/ahoey3AV0opyg+MnunBtPiLA
KJB8eyKy8fX6emhNtMeCOvH7XEYY6dK0Llkff35zfSk+U6idAut1sQcHJ+5NAY0/RIOEVS+AbN5s
QOwSrRRf51/84uCbj/fVTIkWzEyAbUOyRhkFGifvVhxFcpTXPaBVilXsfY6o3g+AAFsfkWzs7jzp
OLQrryY9u2B5ZpHvDE8HXnYK+Joo4qlwxXMbTya8ulPElmS87mcL0dtMjIhOGmiNAJQqQQdy8jZp
Rd4waomwohZ27aeo/ZT0RVuSGp+BoyMyGtMCqgJFXIjf3a9lgQiRqzW8DgK59HpnStfwj/xDd5wF
tntdsgryPlitwerDTrW7D87av9iANgx6/oFXuti15u4NbQ4b097tzI9+zZkiZJvWr4O+e9tsfk4L
N9ncCogKyPgh9wzmoKmmmZK2bBdmfO/E+Ql0lVphaBE6bWoIzsBpfrzPZspCkBK5MTbZZyWaWlkl
gLHt/ih/xAbo1h2iPNerL9s20RUNAkkGnOv8a7d4Yc9EP3emJzut1YQGEEyud3i7gFsUkE9r++ey
H1UA44tmbz6YtbRwg83dlnc2Jxuuq/LUrSXYTEhxUcg1XO+5Q34JF66PuWBdBAIbsu+gTAJQaWIn
FuuKGVpMa4YEWGpkuoyYA5TS7BoBbAX/y7VqU70mRnFk1srTH+kFtBcvS3I+M6UwrO7NZ0zexNYN
3d7v8BkgjOfA43uoMbn8Zria4pFx2k/0WlI074HzdX3m0E8oLWyvcfdMAjFA0PFHRosF6AYmSyy6
VYZZwMnrs+8qPFTq8+Pt+xdM+9sAggse3dm/EahDOKCYSivqAM7x3q4FY9iJF3UD7L4MOEFsoFxg
l2a0LkpDsZ0zSiOa8TOKBIBcjXlq0cBYQz2oR+pk6RTPD/3fl03eZYTABZvQmjqBwlbbyJPUg6TG
58fjH+fvwfD/YrtvXqm602qBy0sYcfk3nveaS5HCu0TXUrp/bGl2OGh3A9R9lISe5la9Ho0LTYGJ
9kP/XKjotReWHvwlE+O9eDMYQaqkNnQb6lyaXk8gAIElPebWX0zQLlmj/VAW9LfNGTXqx2ObPa3S
zeCma8VTZuD+Wr7ym70loM8ss58DG467URjmG4/9sfrR1jGqKkuZtdkl/Gd7mi6XU0Fti6alTitL
qw7aldonKw/m4xHOvbM3A1QmnhtbMxT8RNiMXvZdu4ZCX7nACv3E+C/MoOUESXjslF9KcrQCgU8r
UOrkuaer9acnWG1+rhB6P7YzF+zAX/hnaLJVkiECjwrfU0flKjNJ0a0tuSXBDspIisZtH8DhKEAy
LeR/hFDRczDvtS3KU64kWoVC1x4vXjSaLOzg0eqv03jzVZNtJEgAw2sslnJAEfOFr9TI8uMSQMka
+BPfL6JT34qfJaMKC1DCmVgb04GqB3oI0bcpjSfr5uQkkAZxJQZd0VVenzo+MIvi1A8XKeW30PBe
8NlmYPGo7qDVgEcEjPbQaSKapgyi/gJ5WbcCWCYw5JKkGhDjpIKI3vBHrNHat4lfazC5gK6D/siJ
PghgPlzIZ86+5SMxxlg/wxs7PTmS1GoQrgEKuPhJvKvLiUYsmFm7D4UPRbRCChEdqOoM2nVh843u
4nSZRxKzsaimiqjf3c+27/Mt67YeC7AHq2dIE++ZQ06SJ/fVX8ihzOVSQWOJvBlUbFEknFJEpD1t
vZRPBsfgXjmQmnzaDYrdKalem4U7cMYZwwsKIR4UCSX4yROHRYjkoXRT1DLCdd3o1KiAgKM9iZ+X
IhsQR/+eP6Cn0fEqgYVBRKL9fv6aqBLrKIfTr0GxZK/RwZXNqkYy2AK9MaeSuKh5Xy8GV6RWzCvM
Z0FF99pntGVsVk2pTLwxMCSRjyOhZ4IvgUa2lZnsmwp+Hb00KYQN0SOhih5hPYDf9UyExvyzInsV
QEdlgTxEEGd5vFNrJZBNORe1zMwSZG//RHHkshbU5BgVCVY1C3RVlNjeKMWWTY/UT6RRcgwdy+bY
UppaaQMkK+GFGqQLGkQhBOJFfR8YtPNCed0NnXYSkjYWjpmS0Xgr9hnv7Us/KBlD9hlXIAnH56w9
ZKijbEGswIfHJK2l8qpkSps9tWFQamtaAy1pl1Us5Hja5QAY0aGLRUujscBBlrzvyw2fyO5YQ+Bd
ec9zbIHmlM4VOCuNK+8Fd6BPz0kfxNXelyRf0cuREZqUUgHC2awMQkR5mgjSc00Wg/opSro8tAYg
xho7yTS1NMQh79Ga0SdQvwtcJgITDx+zjSm5vOCvuFKlAWidCjZyMjFu0y9JSoBkJ/6ALNlnwuc8
tMwiN2P8A+oDYn6Sk04TVwoFMf9JKRofPWV9KTCEr/kiM+NKiXtMfUmDQVe7JEveUzBWyWaAhEH1
Vau8V36JVZN4YK8aKiZdNZmodRuPYaTwAkYbPzR9dMHGL1kU8lFBygqddFA0SEL50LaKFDiQX/DQ
xoYaEJrotYjmqPeUrYakvOc1yijLLafcs5d1zWDE+PeiJoXU4J+5lkI1XIOGr9nlXuttqxKJkZ/Y
44K421RtLPkHpmlk6Q2/Jgc8IlG69r0W6rqGfF2qvcRD3PeEQsyQN4smiTPDLUDIbPKYaXyRFir0
UJeM75tNH/Ky7WVxEO4aXvOhE8aLbiTtkKBhgq1bumy6Z2IkxGxcICp+KTrMt8IgNgxJ2jajZh9k
qWeymVsViV6VmRTpaoF+YNBfVWlfvnhQNxRCKKdoXXrO81wZdqlSQHAk5mnM6CKD9qiVkEa8YMoK
JokjOZIVnYFvqb11DX3VFGzdacqZDVMKybbI2BST53e1BLVUeDUcWt/qSKUEzZIaQ9qqS4p1knRc
8QQGglgBvLcv+n7lBkzFniWVAjIzaHKpvnudooSfQ1bmku31jFyh8CEHrdm6sdbrPB+0vsXJXiRg
qQQqHgYZLEk4G02x4fxeBmlFzjesHVdlnIKxpeC0LyZNIIjAeo0nGQP03r41pHh8CyqWnn/0y9xn
DlyZcpEZJ15Rm4wa0MziAp7NS9KyTDwYHppR1J8uTRkTdC3DKwW1jwfVo45+P35kZroyocY70oyg
jZfHfTLJpsZFkGS0RqcSEj0NcV1T3QDpF5/jXbsarkxhVxd1LRvcNlF1eV9BQ8Om1FBQXPJstdrU
6DDPzYtvIaQLT0uPxYyjA8AKyHogGqeonDT+/Mbf8DIKmE/Qso5byKXetQWyy1wEfgpMIeGpCx3M
AdR/AWWKBUd2rpoBgUjwvUrgigStOH9vWhuKKO24jkUcQvjToD7TCv3F/aeyKSNb46xA1OkPtbtc
Ryq+PgQvfrDgd8w9X6NQHpJWYJj+xSEk8kUZRQjqnFiKO2Nok57wBdpyc7dd6hbnZkIiSMSgogEP
QOLREnQ/WlbC1QjIJfs3vEWaCjDE9+qak01uP95vM2jLUcj1n6Vx1DdLWjVgARXYhEVipAWNDagu
yPhvjUkNbyXbEGDUUUskKGcFLdkAaCbZ4MJoXnrj5/GXzK7w7ZdMPJEgVlK5lvAlyOGPH7FHk5f9
hK6nythtQnSvLaTb5pIkd0OfJEnyGoc9Ff6PwZEt2WhbgjzYOL7W9HRdh/7hQl7ktwwCVvR2kJMT
FFYeL3gNFhbwss9P7WBvPEMHWeZikm28JybO6p2hSUwSdErTUFzL6HixjGGbW+JaT4x2byy5qnNb
FXU+jce5BM/FtONRCpNcbYFddTLiBfq7X5rl6/AcoU7tkrFDqzH+hAuX5Nw1JHMAaogosaDMMVm4
OHQzvqwo61gSo3PPzKBvTvySqtmSkclKyXD2pSKGkXgNAcSdhlOho6SvGQvbfiaGA+HOv8FMFipW
mIryHO5UCJFkr/EbJI4voXbyj0AGgo5iC0EOvKxxaNaq6StEXDoFcxtFVvDaIB2voW47uQC6TMMD
3necg2aY2iURpDVBORZb6vXg6NFSO8LcblGRHAUZKAIAaUpSLheFqnau2DtMxq2zasslrPV4Qucy
22jD/2diMqBCkRNpYITeGc5uBJawj3cL/YPrcgt632cIuRBtDyG3lBxQnDzBCfyzYH98iaYn79b+
5B7LIkaFqBuGqDpSib4b4/0lMDNbNQI76jZjwxculxWDu8U1pT9LrW5LEzw5GyxHuyRWgRXMY3pQ
5WzVMIjWHw9xHMGjEU6ORpXjWHalggS+Z4FPFnJSazUvrMotXv4LQygRyaAoRBPzVKBWKn1JHIQQ
SDB/LG9r9U82WKK4fmxFmFsxBPbIVAPBMbbD37+BQRzQJFNd4CsFgneAu/b6tbwaV+AswViU6Bw6
l7q3QDfNnEBgtt+enepJX7qyx305ndXbr5isXBEpSViGDEhv8pMv7Rl52y1R98wt3K2JycLFAQc8
PzjEAVbKSKT0QAX1pGzALSgsJYvGzOKv0aDqBhQyCK8BBrmf0zoQ+Az6vmNeQbomK24LTH74maxB
JRoDrPm5sIQzuRmojPzH3K+cUNGpPrRcQfKBUArYbYAzqIE+z3WmI5u7A4eJ6by5x9cvOGxQvDmf
GrIo57T0DZNka5cEXiIOPiqo/b5QQFyUn1jV8FCT6NDbKVUfQWMy0aJa+dwDgvCXRZYIggiAp9zP
tDi0EfJ22eAENe6ZUNu2oYMTqQQOUI1Ek/Y0fW/VlyL6BIKfFH7wQ2luaO53kEAZQvt5vBKzqau/
XLkCOJ8BkZ0cpjIZUkDTR3CsZzE1gcw1ZwOAohJOMtTCfmxtZkMDh4t3CygzjH5Kq5RqnMtAqYF1
UllNLIFRL5IaWCnbhEbI9on12NrM3YokGYRv4S/DK55KtAnlmLJvQXvSh1JhpHXgmUDavz02Muf7
I6kJwBEg9CB3/NuedOORC3WjhqwPwpOYASUVCnhNfuAaTF8NOI/0Ig1o3a4JSjW1GXsg4dNKI1NV
Q15ktJnLtqOECccODzXEd6ddBADKelHEIeGbHOSLN6JMmo1SbjMrHNZgIECfMNPp2i4qSb8EAp4r
zYxUOrg9UMGXUeK739VKHMdyWDSs03oflD9n8WtQi3gBiDh8JAH00ronv4o2fiSe66Bdh4xrFyMz
87UBtC2pdTVYFeiPqT8KPzMk70cagAda6q+deTjggAITJnBInaKh4/4jh0GO+UgEZkLc76+AZr5v
4XHQL2ohEo7hBWfgBz0A/AT1cvR2XhY2ysx9c2t9mk/tPcj3IZszOLTaNM+dQhLllWUsKpyCCi22
5ZLq5AzREKRdsCQSctPIT/zKSmdq27acjAIAJb0S6tTTTDdwzT46sMjxiP4eqMAN+5LwJg8s/MJw
Z95HMHAAK4JYYyRzmlwsocwGjV8zI79SZV6pZWS9HTMmaJuBU2jRCGg+NjjX0HJncPIgD306UFXy
WIcWQHUCXVt3etbiKosM+tlEA1FjvQSyMW+/PM/O8wPDHRnBkBE5y3Yn2mVgIrEnUk33lmoxM3e+
jM4epKDB1D2qft9vPEibMDWTgHoP6fB3FTQCH1W0UNSaNQEMAXxpIJEgG3ZvoqzdUCtbHMCEMBoZ
VppDL7GzMMUzQRbyhv+MTNYUiqlNLSNdh66/0uDBcBpsEhtPtqwb1mDlu3Qt7axO1qGRgQ1V27gC
irO/YbfpPrCWslvz+xta4Oiwg1YB2MLuh4yKest7Ss46niJ+hU1g8tW67CKTiX8gjCt3Vsh8N4EF
/SGSLiJUZuIwGfcdDxZolNZ+QSaULKWhMBSs01GG0OYaELZhdVYmUQy49ECQdCJ+ylmZPxAmv8Th
0+O1mCvvySLoSNG9hSIqnrn70TfxkKipj7Vww3MjX3Mk6+3monq670OkQTwLKAuJFQtZTrvyIeRg
1M1RAJfS488Yr8yJ3wgkJ4JR6KSw6CAar9yb1w+OTi4Hscw6vEwE9qm4lJoRrCvfECF72i8gt8c9
/NsYMpmCOJL5TXnMFLUaxA4ZfIdTAdPHORJEJMgXIuxxDz8yMnkk+qLgadjCiFbZVL6AcZ7Du95e
H8/bnN+FifvPWKYPZtQWFS8yDPZPr+iK9la3lyTc+v5JlfYxNVv4YNz6sc3Z6Rt9PAHqoSj9T0aW
UYVDctznHIjtaYfWW/j1f8VIfs3cv98/HVIdFegjYDPeETxP7knFisGJZZWctzxWjlMSeEPakzRM
hw+uK5MzAykFkaA2kxZGiAwBqg8a8vdE9CDtbXV9Hpuh5ILos9OQ2THTJtJ2FDx2eMFCDr6xWzeI
lQcotUqEVQtoZecu2CbNpGOiPzSJm3cftfiO0HLAi4Bk5eARlSbqR933A+BeXh+FJKg6LrU5qe1q
PUf4Ci59BikWPc0T6ci28E3MRIjFS8alqmj0II0FqbYU1Jmd94NvhfIAql5XKphr2ZWUWo+XbH6b
3Mzp5I6r2izRUHJFuqeukNhSVuB0Qr5z0Hsf4gePjc2lYpC+/s8G+Rt43xxmthP6gmlDzil3nGFV
EJOI14MVrNRvi9fr4/AM4eVDv1NBi+Zvm5cQnRELXzDnI91+wXjr3nxBw4ro7S3GLco+qQwUdlGK
OkrCrojNfHhC9Y3mKzVVjbi02OIqyprRyqkhuqfet6IanArqkxYvdXPPvXq3HzXGGTcf5WcSip0y
boS4MnHxsIMeu6/8IsJo7gW/NTN5wfuqRvE2hxlwlYfCTvHNVrMF5DCTauGkznrrgK2KY8sN6OCm
cZg2jErCHBZaIhLEtFAv2KIdA9oECS7UEFBadieufMKv4k146j4h+FqMtYzF9PpM1gEb7t93TGY2
yv00Q0s65yStUT/VUKzcqrt0ICZqyq+Pt9ZcKn9EN6J0MhJT/tJbZP2YNn2Wcg4LGVcb/ZFci2qY
oZ2868b9qo45pCzOqwWjcxHHrdHJmrpDkfS9nHGOv4ZXVpFUHqe4BBjFUI+tU+ZWvCSeMft+CVDn
UEYg9S+sNu/5LpSDcw75VH6TpUZTmby/8OrPnogbGxPfw/PyKsk52ICUKXuSU5NNnQxhLemXOtNm
3yzI+eC1QryGRqX7s4c1S6UKXaCOGttu/CnJWzZb8CrGZ+/Xs6UKowAsnOdfGOA6GzqBIlx0ssws
IFuA3idvl8uEfZLoOlhi8FyyNpm63veaWMhgrXRtClz70R0TbBHavPOFnN7sfXIzrnERb64tdqgj
j29hSY2NGi6w/1SEZtt+ouPw8S6f2w2A8Slwh0eg0BRzype959dwm5zgJ/LAhVgHQPS9ZSxIwOX/
5j28tTUZVIaca5c2Je8MRxbOhBYQhvsS0LqlZXp2LDf5Ur5ubgPeGhzX82YW5SaQlF6DwQi9FWG6
EqRr/P14/ua2xI2JaTJUHUAxIbgw0YC51Rx27+02vaic4S/kP2YDpltDE2ci70CmJnkwJBWgAvJU
3R8uLkjny48Bawb+cSqem3PhN4QG8vrxIGc9mVvjk0hBpZnXxlnKO74GNS4DiwcpcQ71lROwKUuK
ootDnTgSLhiQqpbHUKvSims9i9de/sRUm3wXZM8DS/W4toJmVS1KxM7vl5HZAqQa0IkYf36zX8RK
LBI+rngngXbjmN0xVHB+iqsyP9KX2JJSwMQ8U80NoJBka1iE3M4lPRUBdCLQTv8rAHRvn68yxsUZ
RSKu1sv6nIIwwqC6ZArZhgttVt5V4pqKhvakBQuB01xdBnQz/0xPjgrD92VdI2B1pC8rWknWsMbx
LHfQRQJ/owX5+lQv9AiERGvlJK7ABRRv+C3PEh5/GJuxxd2gAzdZ24933tyD+O+zgEO9n5FQgqAG
yh7QPYD4HhL7aC54bGDu/KKDBDhqYE1HwMm9AY8pcup2Jed0yKzauW90OUEju/eCpOuCgzzXb4ZW
MzQLjlkYtElN7r8+AzmAJ1L4ogb36RpgVd2gNnkaxYz+/weFxwN1X7BmyMqU+JH2ZRx5Hcc5wDR1
UbtytcygfGV2bWSUZUEAPwRtyILR2WQ6WmEkATVXlvul85G7Ctv2uYrgGxz3A1CIvVk9SRcXsF0z
Om+z7ZJvP4dOllEegOw96umoJY675+a8toLQDj1wgiN5eLnbd3askMLSPUN8fjyhsw4oCs0gC0Ys
yyL3f2+poGUEcLnLQeX4vWO+GWXdeX/kap2auV2GOu8bLGuWpR68hd224BYe6blNemt9Mk5GrHrN
zUbr8rbJbPGj8F4jdV16RwlZ4cUu45lrCJ1xSAuhyxvZ3ynJPQ0q/KgPeLDCRYPOQxNNI8VwFVIT
DRxAoCNPZJb7NFolX1VhnsXYBM8tgOAraQ35SOr9pN5IgP32eA1mvmoULUZjDIohQP5OHsBqAM1T
NrayaYjihyIAcftSQX/uhN7ZmLxzTZ+0Mp/CBlOJVscklsiIO7lyumZFy33o7Slj+KWq51lnZcWR
K//XXzB5+6D2wTdDBERF1qPg1drlgEi9Ek0K74xjtrXrbdsCqHu3JlVHLVFL1kW1gL6bnWlQLIBV
QBERi0y2G3h4KtpQtnd6oX2nrqIzYbiwmDPEzJCgvrExcaVVJcuVYsBM93Zvhzt/7a8r8x0Cd/hj
14Q+I7m0/ss+vTk3ZCkDPFdvgHmUMQGL+Xuy7s8zgMGQKqeAbkAv6dNDwx6jg21xFek2ICPOSNQE
GoGVb5+WlL9mHrRbw9M6X18DASRrQKw0EJyXD0rz0aXXWF4oKCxZmZwVNRuyri2xi+okSHStaJ6q
RF0NIVJubMNYjw/m/2MyAVvnNGCNINh2P5m5/38ns9FrY78/plZlB+ZAnglmE+zlzRpcWKc/S+yV
c9sUgR/wbui+HxWd782GlJV6MHUBsSJvIu+Zh67y44H9vegm0SViov9YmDr3nEDDElktFGVJ1+vq
HnK86IE8vmBzQk75ou21PdVr8pXoFPsW/PEGb9I16NtRVvl+JcymtiWd05Fd1xmBdEv5+zlihLvv
mywzE9eSlwb4PsA4kV9E1i+2Qiuzs7375I5SX+YBRHCRVdqJFZtI36K3jrFSHU7H45mae4nvvmSy
BRK10wCoGdBE461EHaQc72jI3Q+HPvxvNtvtmkwuSFkpOfSaow6cYMjVOOkYsrr2jZYA7gV2b/Bp
w0vstiCDWfBw/jqDj/bDuCNv/I0It0miyX9tv78MsA1+JeKvEwK3g2DRKXn6aqzcbEm9+t69grWL
oJMy1eO9Z1TbRfzZ7HOFAg7HjYV7kA9OvkcUK0Fw/WHstC7RhrHKTqrRlQdROCccZwCc0agkAofl
emG1ZzK90Fj7Z3fiDUECp1HrGHZ5GwKK1+rb1QhafFfG/9LOeM3dzHcbdELnRbATkdpiN4Y0gNmw
I38WzMzdlgo4C0BoqKCOP2Uka6HfwRdyx8KM9HWEeJ4NsTw2NIYL2sAg+uweFqKt2eNya3EysAEd
UwLXwWKRP6US2l5EvYuRTkQzfrvz95p0cJfwaHMxvAqPDo0OPPrVUXa8n0yGFeVCpADZ7lsDqb/3
APKEa00mDfpVzIUZndsgt7YmkU6AvLDKRz3Ctobsr52K5nxl2BvmomL4DPE/og2MiFdxCjh4K/ej
Uv3e1YqOA3qfVfXGLpSdhlPIbZK1TZ5HuVyrsvSfdK+C0sM+bYWXi3i4aEZW4SpcWtXxuE2vBwjR
gEYFnGwABU2D1WoYUk7EqPfh1TspOrfRa3uU7/3B4V/YtMJMhhAD/2dscvd3Sux2Xjku53awPt+t
98bubHVjYes+P2t6S+Lt08u3+Wp+FPpraVMn1lexqRneeTnenIP3q/gWdlS3ViVpipHoqBrFGoNa
QN2K6baPEqPUYhVrPqDtED0bG4lvfEMbaHZkGW+keOmVbZTK2SWQU3YtoTRnh+ygHNosGNvN8s5G
i5VyrPAXCRpPW7jBZl0WVQVxD3psJfgtkxuMGQI/Hxh3zCsYrq2wRISoMGuEKwNvo7Y+ZZ8/jAGd
inVDVH0J7TK3dKoG2AMqOEB7TGH8oA9Q/S5DBr4azIH7FLiXnrF8kkv9woO1ZGjcsDf3pxomgu8i
2e+0ivMuNrketKccE5ovUUrPuvO3Q5rMZygLGYaENIqSEigFwh9pUPo1yzdfJRKa+CCSSaIndZvr
DEP+rC4L983cyRu5d8eaCXhQp8uZoKvQixOYz0tPj5W9JHyLIci7gwD9dT9/yZPRadcWqDiSKt9w
nhmJw8vjj5jdU8gPjG23wNyjTfx+tus0d2M1qjkn9exR+kD7eK0su4bSDKhSvbfDZnNS3nDrcEta
TdzMAwb+dNBGAZOK63DqCasJIyhDCfBgs4kIBLurzhx6zDf4dFYn4akhC+7e3HJDF0pB2mWcdLTn
3g+VRmosBuN8bwX0SlPyWv6MmklQdCAohaS6ZhTbVBfWl9Xq8SSPPv3kitWQpEOgMZLeoV3r3nBB
cf8IJQ8Qamdp6XvhfdXdLoa4Djo3hNAAD8pCDDCO5JHByRGS+BQNk0i0OeEXl+0VrjRkdQnsN3NM
EWhzLAgz0dCMC+l+UAkPzq+sgI2k3fetOejBAMTrAn/BHObozspke4pyVuV+ACtDpXubY3CKVqwJ
HrsvXvMgCSSv8Cauku7C5ubCdpnLDI6ZBKTogJvm8UzcDzCQfTHQWty2agohDvWscbssMRM0gaak
oI1RMgWh36CS7hk9rpwlCcWZoeNyANfT2DkFr3XK3RDkIpe0Q80DO8qflK8RihGZNqcc2KsbkBVQ
CJXpmv/D2Zc2N64j2f6VjvudPSRBcJmY7ohHUpsleZNlV/kLw1sRJMEdXH/9O3DdfteiFeKbOx3T
7vIi7IlE5slzxtvLe/WMJMxps5N1HQ2mZGBp1Y9ZdWcOoa9nANXtnaXdravWtcGSX1hLx0cXUvZC
71XEOahv7NpHJwFx7Ix38t1GoDM6ytIxfiTSp8JqbdjVCd6yOty/TeSy7Uwi9sxb5PTzJwcFIXTS
8QaibYBLuqa1MSLmIbTo0XGbVQfDhFRcvXdivxw2+bgX7dwe+35QT9ufTDaCEH2byvHpg5s/9bc1
fQgSP0jvk+BlfEnMG6vzrPccLDPAr15e6DOu9Wnbk6NVWENLSoqxc44K8GVbF66S3/ZPZb2ugJNe
GPVcKkE60KdmCS0aQOghcwEM47Qsr9HFkFAQex1JIjjQmmqbWq7VcJTmWp1pHJJAVw9NHbV+2Y4j
9bqMUajZV+B0cY1SBbSwTSkZln1pR9sxTYoCdM9d/5qM3fCSq+n4nlthmS4uT9R3Q3fa68mzYAQ5
gu6YQAhVBgNNprkmwG0nbEv72ottPtPamR2BchiJ25VYz28cIpomCjtHGd4xok9GubHjh7RZXh7Q
9+sIQoJQRwRWWjKHTEvsGm53JBtaiYGBvFXNvaGsNwpLfKt4JNzveOrl+VwI5Luzg3AXwKuSpBwF
P1OVVstpnKYxDIBEkioGDw9/6VumzLiOZ3wKtKIjpwJmFND5fb4/vviOWWekYRAx/WjWgPfzq7py
I2PfMMhD8GDZtmXs1tXo280ySn9UfNWkdymo82j8NsfedCb5gq4QQkHRiIg0ykFOr4+wThozaVP9
GOyLB5Dn+XQBTuViW/sL2x0XmeGSGV/uTAoaTUrEN+rhcGlMQwIKs4dGpUjVDXe5CypniDEavnbd
e9eJT/+G/4YoNEr9Jce+Bt6fybnAo8myoo4DRABJgQVgjMW7+qJ7qQd+Dg3Kwm7zw8Q377uneHV5
A595uSEbiZkF4gj0bihAP53baDCVQIHzcWS5izwWqAjXwUZsLbDYQaZOLK4+yg1g90c8HTeXmz5j
wr62PBXLQsFvykO9IEetTTylWKlg7+sA3VyMoJSbY8SZG6c+cUEUfexyRcE41V+FX14TfxNepR7q
jIObamGg8DBAAFGsEuaWc/m0s0fpyxx/Phy+HCVhj0YaJGi7uO2F26wyP9wSVHN6Klt4CmhZtphf
L336GyGfk8WdessCHnyTWGjYKvzkxfD4De131FMf4GDwObn6c7cg4kqQzUFoEGWI1mQrZQLBNdvp
gVDpt33rtY77HtJl4fjARnfsZaznIDHnDPyXBqeco/qoOdCnb3HtAsAPZhYd1C2+uQN5Ar3qdi/B
0xXHG2Tu9T7X6mQnIdDdi7JHq+A2UzOvbsBy/rdGBkISE885CJxPTbzS6Y1IYgK8jf4oFGNDtNEX
II+k+rEkrq1sUtV+1rJfdQD2pqUer5Vg3dUzV4Bcr4mPQVHiCIgnblENjNynpoGzJC/UKCPHzus3
/LXZhEvM55zvJDMDF1qZLmIByiaUmqIVqZhnPPd+s9Keyx/5Bmn8uQD+mXcr7ns8XCWBAviVp0/0
QeCa4aADxJD8dA0WNT3zeoiNvXVv9ttRdx3NNbf6frxBKTlbEjCc32dzr70zdu+kD9JJ+mIN+nqk
SU7RhwTlN44XRbfkKoBQ6Oss8++Zd9fpcCf3SsTV2GrkcEHQbb6vwpX75JKrXznUbuu5ZNSZYyFZ
wY3PqZXh2NNhKdUQxL1sa08X77O75Pyn4w1nmhKo+AmK/jJpjW6GuUNyAuLx7EH3luka1JG1ry4X
+U9sE//y1XTuMYPB/NWc7M6X5qrEsgHElWvkVsv6V7cCsBrXoXrT7A7Nuo3/1iEwJJ4b+BkVgNnT
9qitlUWSNQQKKLHbXbVkodv7+DW6AzmQa9y21b067upsVovr7F6EihTKKlHUDNrR03YbyN1oXdLp
Rx+knCOeKrF3zdz+2B0QOLqbw+ucAZnJGBVuAUilg9rcmLwRhZ00AxMFgCXpolD9xPGCJvK5ylHD
mCxCbvsoMMYc7Ioicrsidxm50yw4YKxbtMNR41s2XnGQZNf5WgAEUuwSHboah07zjMoznwkExAZf
bd858ihzSkRnSHPQe2QZHJnmRpR7MlmsAGq6o41+fAQxm9uuN4nXrlUYR7zwwH2b3etbv7YQLwZV
0+X9eIY56LTpyUGOu5ImaYg7Z7jTIWZf+cIP7lrfcWnkkie1Wix+IvbmGZH78+fqut1Dm26OMuGc
SywfAjoyZKibw9PgdK/0IYq6HB3XO3EhFRnmXqCB2Bf1oHfd33jLnzQ1mWkziIATHtHUo+//MK7K
0E0UV9urcNDWa2MG7XJGgxKTi6iiI5XU8J6atIbomxVWCa5W+qN+UR+tbe+3D+Q6WTxY3mqngZwI
JHt31fFwIMdjBR3Kp2y9gyr61eEOMqeXV/pMlOakL5OFtvqBZCitBxwbhaYg+1pSA8ttzEUszp17
0JiCxAHYOaiHTTJVLS2tZLBHchT0PnbcNFuFix6uYbaIkuPlEZ3zvEF4+Vdbk4thUHo9AHsfTLeP
4hjnAAX21+ioLIblLnuBtP3VuvB+eTOtnou9nbQ6sagtsh113OnkKFMAYKndBVfmVfsAYYPbxW5X
QcfyZRw9tqZe/X55wOeuKjAlISpggiwBkNrTcxIFIhubxMRLw/baNnS7Q9z9vNzEuV0CwgcENHVA
X+jng/nr9TRGYMyrMTg+AJTrgJW32cXpFZsJGZ6pKZPPFtC0IC4to0yT3aiL0LZSBUPpUE42PIZP
KB2+rUH10a5dKJi/YYPiSfwGFVBl8Upqlw0rbWY2zXPT+bUPEy+0pgYD7aNNjjkFtaWrJzWnq4yM
zpNTsvIoknwAxSK1PszAMRs/bwJUixsKs/Z9OKIW0ClbkS5EN4BAseTlQFyawMVwzSJRX/XUADAn
b5FUcstSqalHQrBCoo4kyFB3q8UccaqQZm/cNFK+NIPUWlRK8zqi5OR6YE0Bte1qbH4Cj99sRq1v
Sj91FHq09Np8ADMuv9XzqkXIQuhF6YFqtsw9kpkkXNRANIX432z4GedWhVipVhRrxUjhmAnLAeCc
xfY+oYSvC26Na1aY4btOkfP1GoOCvT8TmeaOaSuu7ExXNrwAKaTLtcJqvULnTYZyea52i6xCGaYL
KgFApzNWvai8q1TX7Lom8FCom7ymmKralVpt7d/xav5aOoiZnJ6ELmpR2AnljWP8UNoAOdODA1ZO
PXeVDdsGCydchmwmIHfW5f3a5tTa2GY9ZEi5HtnO9NjhJvbDO22lgReCL/iKzhzEMzk/nBBkkFFA
jdP+rWLA7njmxFmA3blgO79d7iGHUwKYlLs/6A249V7yAoykvsk9T8lX/sxtcX60JmKbyKlI+o7J
4aBGFAxmnxpHo/Vb5W7M75JHA4VClatusKcsAiqset/018McNk5+8vTZRv5qeXqDhLmeFiONjKPz
Qy+8xCXVSs93ebuq29sZd+CsBYBvASZo2FQ6hXigJhQ8t31m4MH9wxn2TQvQwEz24ryl+9KGcbpV
02LQI6qijWq534JcBGxUzL//CJbhroWw0NX68GttbR7t2ffv2cEBMmlowFTj7SR//sWUK2RUBi0c
jeM2QjOXrwnpuHxboy+fPfHYGoSOLSI/ezguro4MAMDLn3/WJZR4z/90fuI5WbSPQYWDBux4HawY
gIU/8hYpPQPpPKtwR3KXN6br5LtOzDhtn97mpbFNrqYS1LBpUaLpfLHfP98sgdZyuxJ4H/BY7nbl
5vr6Snf9gxW7kGi/POyz3vjXYU9OXR/GRRwy1ZBlB/vh1zPeI66xQIHQ5p5vV8Wvp5/pw/XVEQiS
uzViCH/r0P8161NUqqIVKuliDL39oe1u5AMg8CFQOtwcBNCPq3hmF501Mniwwe/H8xQg+8lU9yDO
1rQIJjUB2nEP2Qjqi8XwcAWenfdgjin0nGf6tbHJ3Dp9F4fjQBFGMBbJleXx+7X28/L6nUHfwRsF
RgO0UuBbBY/m6ZnL2iQUQcMNhCqWxVZdeuu79/WcUvLZWBOe9IhXQM6L6urUA8W5sKkFCxlVXvBr
+Vq6WYB74dXZ3mx+tgt2D8rvaw9czMf2mPiHy2M85yEC6CcJtKBkix6cDpFbTUog1mYcY/O1HF6G
/CFVXgZ9cbmVM4BYzOSXZiZjVAjJuFkTWK8f0moyr72NgZgq3dcHqHnjPBiuu1PubLfbecIzE9Ci
RlCCUaAQA1a4BhmHyx06u3uADQE6VQOiYnofFkwvVX2wjKP6rNzwbmU2m1z3UUFhzuT2zzdkQjjN
wbMRy3s6v5YOruvcZvQofNtcklc1WGfZok3WxRzJGyFnrDhoHcC8LXX3oAl32pQShkqRpmgqX9QQ
OlIO43IkHt887yHnVBxQtPsRyuAUd7U7/msBVY4HkLSmt6hKjnyQRh4vT/G5bAbyzeBBsghCw+Bm
O+1PkCqOFjJsLX/feftql7tI63vVE9+mO3rFTGiOz53YMwLU2MVf2pxczzYNmCI42oSjgegH6Lfc
Z9wxhyW2mbt6c3cLUXqLtST3vfMfZwZ8bgFQdAT4CtBOgM9OzEUtDMl0AHurHAruLAn/YbN7Apqg
PluA9yzuCxC+r+B+Kdjdc0H4s3fs19Ynd6wRtWNu2IMc+t6vbp0nS0Xpr2vH3i/wKq5nxio30/Ra
hVdgSpww4uPTCN1oB72mRKZxTFEOIzbQsKy8jFl+EreoC7f9PvYFe7vc6Nm7/GujEx+oiYasLuDe
wmd//BHsAeVy9ze1u/nobm9vn/LdjnjX3nrtPc6ZizMOEjgDgA+A/w6eNXNyipMyDmKzTulR/wWS
kg5hXh9cNf2cPKzs/2RST5qZnJjcCHkioH6AaMtYrMbYxpwqUewNATIQl+fyXLQF0G54sqARBNPx
9MkeQtGQjm1Jj4hFupKL9351u/Iql0n9xu3M0ZDH7mRguNzQGs4FBFRwyUxumWRUy47TsDtmNg99
1mBgTceamVvme+BVNgOJPIhKyOt0Wo/WIRJPq9Buj/1Ncq35ZJ3uERb/AF3XKvLo/kksDL/2nfZu
ZnjOt9MwaXhy9mhE4wyMNt0xNK+DaqscxIakm4gtgWptxYulv6eDxzxzh6KbfJmw5avzwo0F9KK5
81OvQR7pp/fQpd6Xx6HZJNET+Cm47vEdW1WBW7eozqj9Gm7zInzIb3LutTvnqMVPduoxHyKUFb/p
ixUtvToCHdi6OJjlbaUJt0KBmuLG6+wFuoV3tbMMdbxzjXWBMt+rCCDQeJdqfqf7qZcgRwnpoNCl
9qIjgKPoAvKpvaze35c0dVEYhGS7UJ7AZoK4gLFge+M1rmdL2+VR+rZVvqyhvFC/vHOcIEIy2rba
I0VB/yNkVIkA0fZOA5kfOmPdUWVRs8Wcdt23a/pzAZGT0pAIB73n9N5I2NBacgG1JbuxEKsKoNk6
YzPn2phYrzZHch+6Ft1xa6xQ/VZs9bkzfX4b/jWKyQUECtnBLkMcM8gg+NkNxMXaxwRbxC23wcuM
/fhmqyYzNtny3VBmtNVkWy6KBWm+JnxB764Dt3A1r1x2W807OP9rUS/ZKCAweAPDeQOX/unmSAez
rIWaoFFRN8sm4NwdtKRf5N2mSoE46gVUcJk6x1j1HRf62S78V9S4AppqTCY2zeMUSqBYujh+VkfU
q+mohrnOIk3iiWvVJWCc7Ffme6Tvig/1prJ9CFa4RnN7edK/xVIm3ZjMOXCTQ6ZmcSez/dlSQRq8
wpCDRYR8TnmTWnM61p/Z0m+HEUmc/4x7chhjmo9GLzDfRrkUzKUOtCiieFMZvnjLqWuNkKbIQfnm
mbeQjk83ibXO37SPFgpreGIv1HcNKML86fIszK7G5OlXs6jJLQj8YOvlfJ0091Tz2GtYPDheCl2h
TfOji3YJpgTaXKafKNtouL/che8ve6yEBXYGuHqQhEFy9XQjQgYMgkcF7Y61uY1MxIhvs1uHeAJK
5MVPGmRuv6aZyzclhWoHSkZi17nXoqeeLAdoaqH4E8UvFLHcziXxinR709jQWZzNOVMq70FJYAkn
fBr9H5AdM/TMRCcr17yKeyygeZcZG1Oswn7Fo6uEPtfOLSWHy7PzPRCARkGBIJkyiAVJuMkCEbwq
a8WEwiGD4Y7u67H3xh7E5mV0G5Pn3lRB6XNV6UsN2uwKFLRM57lqZpCv06cAihyhfGGjVg9apyqe
t5O9myiBVdMGRVY/jNUP7BA7du2feFiu8lW6ihoPSLVhnSxRBrIP7oGs8s19BigJ/fzP5QmR5uHL
MfrWlcl8KICUAc0/qkcVsHaSdG6iXgPMHaQzY56+AaYNaRP7SEDB0CYKGqrAcBhp731wa5eFC267
Ba3oUqReuiUNxNHF89Bky8ujnFinb41PnLwwGlsjr1X1KPKH/CVID6N6FbXrSPM1sTSVmeDa5Db9
1trEJddUxRbKgOVNkMwxH6KugyBT46fVTQqNscsjm53XyXGHypXa5xRlmNlGXYT1slTXGYT5QLgT
ewLWf00X/Sy9xudqTbcN8BYgVtBMcKV8Pvi/uEJaVA3WqGM1kQ5t7RWEf5Yx6LShQwL0pfY6x3Bz
dpSS0gimApJOgHmeGrUmVkGKCij+MTYWlHtUrOONQ9blcAsnkvFftbOqcONqwdvM9J5bS8SYVYQN
wUYD/O5pw2NSWtBGRvkZaVjwaDZDt+p1ZNSgl6a7JGXD8xC16SO0OuONplrDOlUGlOHx/Gc6Vr8S
Le1WtWXkdxxYuJsx14FbUulLMcT5+nJPzx1kJMJRyUR003CmWOc+VVnOA3Q0qpcNbkOmrXKf2Jl3
uZlpuOxzc0tPAwgSU2KlJu5o2wZ1h3QGCEErH3kiL74FS+dtemcu4vduJSCgoCzoYmctow1ddX66
UZclUmUgN71LfGcDOQz469FSmXMw5RGe7siv/ZrukFzTA0LQL0v/MFO+bpeijhY9wjph+Gx1eMaQ
zKO/W/2vt/6/w4/89vfn1//+H/z7DfqIVQQiuck///1/mlpULzx6yf7hNtXHS/OP/Nc/DuJFRLWI
3ur/kR/2//7436f/xGf92Zb/Il5O/rGAHoAY7pqParj/qBsuPnuBXsnf/P/94T8+Pj/lYSg+/vXH
W95kQn5aCDW/P/780eb9X398hkj+6+vn//nD65cUf3fMIvHx/jmkj/rb33281OJffyim+U/AT6T2
KMTeHDDxY392H/JHCFL/EycWCC3EqpH8snHEsrwS7F9/WNo/CZTw4KMAayfPdJ038vua/U/kBgAi
QVwS1ZCg9vvjP707WZO/1ugfWZPe5lEm6n/9MYk+yhY1xDhNKSxu4gE1pW0G0SjU+rqEftgaKHud
hV4YhcI9tWgjiN/SpgCuWKkoQAHlUA9wIPWesh7JzkB9DbPKyBQ8OfvEunIYHRpAvpSsXHdOCpVM
TtNCQbFO0tPilSYi7nMfc8Vj4oWgrNY+rD4fmnvOeou/IORbBG8EUW3zOjSjspCynlGNrhgFrdIb
pqmiA7Ca0yrBzdjRNN1p1lCiy2GaasNWT+HN/1JAyou/uXyupX/+1/EBYgjCDYCyw3KgWADTNTnW
lpaCLd9k9kfQ5VlcrkVqcGMNmea6stZjHYqo88ao4NEvrgaRHsxc0BMDLxFLuEuQhUPpI1YKnZnY
2ZjYNfLT0XusJQSiJyKHLWYu4ntKGS8r6KRWwq+YCFF1oxjKWGS3nUGGWvc0YzQ7ciVMltXS5y9J
pV2j6gj81jNzdGpiwdECggqETlEC+AmgsyZ97Fmk6Azqo++mUrWq7oejFVrlktuGIKqbVcI0nxOq
BmLzv1ob2S4YrFCPCzynYyODdTo3BWhjrVwh9ns4YM+ZbqsWvP7BjEDPAM2Joya6yQIG4VCXsRxV
vTMuxqnzJIdtyaJOxOMMaoNeQk7Ll7s+pG2kqD0j74rFAcT34GyY9AUHSYG1HyOLX0eKlmt7kpRD
c0jgZo0McMeIY1IuT8T3niDAIvWBbEQ8AVWY+JDMYgGPB7V6N8wOR245QFxCS5a06hrQS0V2YJjw
1jEFJV5XyFU/5+rQguirjXK16GZW5TTKgGkBNgvZL7AXQM4Oz9DJqggzUuMhyYK3wBkR21vlZZEG
w0IJ0toBIRREabFFLo9/gumVbeL+xSmRBfcwp1NcVuiMMXUKobxCGRiopnUvmDwQaZ+zOkfcMjZG
w4vSetDBAIjqfUwEjVTWHNLCjAdEbKFbitAHS6vML2le6fdpG2X16+VunvpMqOsC/4gBfhuqwVXD
aZnYkqYL7Eotx/61r0AVpbpqk6hYH7XvCIVWQUVaZCEgtysPjehy+SUqwmZmfb5NFtAkgEISFe4b
UEAwbaf71i71Wgy1mb9mnCqw4TGs19i57aCKgW5JQGH367Cpkpc0phksalWgHJyubSVW2gTKR7C2
0vIPDH8FaSrebo0+KfJ0xqxM4t1yvmRVMYCbgKQik2vK+fxywHrSZVALHslrDdVmJV3Eoi54c1uC
FBXC5F0JUnTuKVba4mf5UKb54NtglFEOXVEEm9qpeBx66TiqwzZlZQZVvgw1/oHwGgo12nszdcIx
9cB6BQ1UT1fiQcuu1NGBXpCXREFXzr5JTn0xWXKHIhmk+lQwUyDgPU1OY2dmZZu1xbNFcxpTr4CM
ILZiEDSOU3naaCkw7aDP+LSevDHws+bTnBRaYONHfSeIWS6bjsyfoc+A2JebDp0DlzMOkoZ6Snl2
J9si6ZM6DVhePBdSX7tckBp6WNDCZmTYkrqB/gKoPVo+PqasHwbLbVjVlcgKq3pn3oeQG1fWVWrE
4yNAdGA/s5FpwjbpjTblzippqFyevCYOthACt7S9L6o4GR9HbiYdyNs5l5dWhNnHAuWZw/BNAs9z
fLTTHhEzl9B4wJd6VENh+wWtSb00rUauXdKHkBr2y8/mHTvEU8O18z7GR+RwHtDzSMmkbyAKmiYv
vdSjLpZOW2ntwSD5KHZVlQSVy8EzoaeeEgZpvwabZxf+zOwsMB5btdWwyQDrg5/RllkOF+WybZha
Tcw+Iuh4qKAQUtKhTy4TEgxZqDkFfx61tK5CFDxBoKF2uzwGRS5pyg6G4nKLU2sEXmgDmR3c2yiE
BCXRpMW6UgG9T0n3k4yN3IxdY0jzp9cWysqWJvJM5nMAKRVsQlmyVIdgSMDzp5o55RN4FrxcvE50
ZMB1iaPAY3LSj5G0Tak4ZvqYGlkqiCvyhiofOQCgsEYsqYHtrAIrj27b2g5hcVANnoeL0Ba61BCy
rI6juE8Pyy0PbPPQk4pDybvuNLO9F7aiRh6qt/t8i02kMjdWjSBC6U8AKVEcdqZiH+Ytg3exCeJE
yJPfIkJ2A3SuVQwI/FSkb1eXJ35q1xAVANQe5be6fBMQvAlO7VpiBizryto6tg0k1hzEeSodTmwL
uFjnGnCywPGvdT22bZ84BF9C8enZKmYhtzRpAH4ODkFvyi2tl9GYVuuo0Ik0keVYq9qy5G1RR6uR
DoDQ+gFEw7FhtcFOcTotrcQxujykzxLLL8YD1a1g3MHTBNVkUFzTppG7kmTpmMcgkbYFIzhbogAV
fbQSCkJXOLqf5xiluAP6FrBeHnHYSmlSqgJy0C8K0+DGayBtxLfyMqmTFw4hd2ONylk5D+WAcNx1
UPb4rYgROcQhTM16mShWRZaFXbWk9gbcFxjuzNAmLwAMzYGuDVijAcQEtGjK7Cv6RLN4kw9QT2ml
pRJVia018jHK34RqJ3rmDiIvx0dLz+T9mEKSFQvS47EdDosxNTURLh2iNAh+Q00d09FZMcHuA8Et
rEkWKQ62GPRzCmndGpjNdaQXHcyagEeCBiMRqPgX3lgapiINDUyFEBZQEx7lTYwjwRw9xr9+z480
hclM6mhinVAlKEUIodciSXhA0To5o1o3GiYSOcoDqAhyWIff7q3O7B71vXhZsnAunjIBDkCxHYJW
UrcI2Fv8P7ym00Oixjm81qK3HupGww4Rg0DcYoW7H/NjxIWR00XQKXlfuyYnAyact0EGlwVGD7PU
VT0Xt5ZZ20G8DIRhwxjgQLb3FajOcQOkCg6+6DNJ0/l72cKyyzCVPbcznBWcIrkcYdLLhVDiSMMX
Z4id9l7N0xw9oRAxHx8TU8h36uUth6gUBndynJCxQqoMVWogPpMP/dPBwx2slVDthwfGBpMHrmgS
An7uTg3ia1MfjWpYlKwyC9tFOZMTMxfMz1F5pfKG9NBYg7ejbKswVYx9kDKLeGWX9+GbiqLBdRc0
BjIsVpbzdyPmY3Wf5mZavXSjxrsbo9XUHpX/cebQwivhPyJp1yFL315XJQt6yFGnaqrtiFppjp9l
laN5qJltkPLOe7sEoS3L2srovbBPWhyGdqy6gbu9QmMjXjq61hgHk4vBCD2115quWRVOx7QA/lsQ
io1gFjwzzxp5N4541mIrFps+GUBNXNZFbC5bxwqJT1OlHx86M9ejx8bgYYDcndA1b8D7NB9cMxS1
4zuR3iVeSHm4tnQifIh4d+M2cDJVXWmdxqB+pNQ2UxdFkgNlPdA2TJSjA3mE/gFJSSL2Si0y5R43
htW808o0q+NoQRQJ1fp5rrH6DkyVPFkFEaIbSwnkQSbLSXKiA5xdjXVpv2opgr/vTC/ytvexVYby
w2kEuAG9hHe1Fq9FkJXU9vEOoNxcAX6VmNeOZilJsmrNQq85+2AoVRSY5R6VHJWxH0neYkuPWgXG
H5QQqsJUF1lmFIW1aZCJZ3yX0T4pwwW0skTX7joaQLZpGRhp19D7INNJuTFjFF7YS+wVExjFoh1V
XOu8tqPOcUPFMEvhswDsxAOYsGuFRasuSnHboBylM2Bg2yJq6I9caUxab7A5OiXwgD+oEV9oCnhd
jisGYvfmDUdVJL6I399UIiQAHReqNwaaA/LUKF/HpnT09io2qyLU11qvKBbQrjFNGmvVZ7GWIk9t
tPJeVKkSYTghobhUXnpg41XHiylzaHgzdEVXWLdxoMSgWrQSoujFBvWIjt3emDGhETiuHUd61VYl
KEserTAIlHFrGLzGTClDCZO9h9UuGd0qkHywOJJgZaTx2zjuYhtM6zEMQbjIIxTQoRqR6LJLQ6tw
VV+oIRui0leLJEYWOROqQrMfeqhnaC+NueMcm9AuS6/C0xszq9tNhBvE00wmPwT9h8uCChVH+vQG
qzF6r2BaRsxlzDo5YwRBcnzJa8g2HrLUkibfaGUBD7KRIscGGDP4GyvhVCl+r/g9VAZEEqavjC38
H+6SOkBrnGl4ZGYousG6aIXBdPqk8V7Oc2aA5lX4SqNUWAolS2xmfJQlHjTlsooA8bC8DhTdVulF
AEc2ClbQaMrmUcRZE2WYL4WN+Yo1o6H1ezu2ZJcjrHQxHkzsLLQA2j+tfA2UXm4ws1LkytNBwfe4
k8qpkaqYdoQr1i479KHNajTr/TmeqiKkfEXAjeF7tC9y85BQI0AK1+gcBIBAuMSgJgANss/dE4y1
g4+0YkUOLhDD52Q02DWV96eP69CRyn+RmiZ7okaVcvhzqpXfv/6fSf79e4gU6Mne0osUHdAyhbWv
SWQWUbVCIf2AQZf6CHUzN9RJGKkHPMBR1+zS3wuVj63AVsPLu6nCTaY5Q0BdLWHtYN5ASCzHLLV6
yvEreoEUQ+UhzBGAZiFRB+n0hinV8U1uhWr56vyewbzACYJd+z0mpkd4o4G9HNljbT00tnydq7+X
9vf2MIMEgoAL04jwFwtqcTn43hwY9mmoVbIZZjAT3xzyUrXYcVQioxFXGCmR0/t7I43N0KCXGKT8
FCS8avydBJRid9WCya7/nlCkUEf8I4eqjmFBMYxmSbwZAWsG7CmUQSR10QEVgDPtxKGMfNQd1jdq
gb991cwww/apKTxWDL5q4eze1Ihlyw/UW/nFaEMbX3imyuOQjlT2P2vMEJCPhoc8BEUucGXKgZVE
C8k6qQdLE1vye69Ece0Ia/XnlDtxW6E7fUQSfAhugByNx0WU4J5vtXKERgU8t9hu/aJURBZ5ah0G
aJzGLMeTSXDo2204AgYI2WCZWLOx8lAeZ4hBykBPMjRmbC8TOIv9cEWcmvcocjbAxZQCTWbwFJp5
dYiwoeZoDX4fqj01vsBppPw6LRv895B2iNtRtdMQKioRy+fXbSICBAW6KkbrGgvz9tHMgh6vgGAY
5d7vQHCEIHFPSh0Wxq4Yb+wFT3HFpgBCZoFTb4AIqMb+p2pCNNNchjzPk2T9Zzg5FpxV8bJhHO/d
t8GoDULWRcwwHSvyeWbK3OaYsDrokmB8JMzOOwESi4515hocwnLovRPWmCJS9GOCEUG6oqYLc1Q1
WDlRGXL6tL6QuwbxKrnFf8dP7Trp8NdaA2ii4ooo0vGlwgbH75cRoo+KG/ERcWXUbSWZ4yJkMZjp
nhRahd8wgTDCpm4pMA2HP4Mso0Z5FSybrKwCfRMG5YjPGH+H3gI8yxE1LKmRIEQZaAmevmmKt1Pm
CQgo4x2aJqY8T8LoIgThw8QWMJXEDAbcefUASwOeamLKyWsiIkMFemMniMX/X+q+rbtOXNn6F3EG
CAmhl+8BWGv5vuzYTid50YiTNCBuQiAQ/PozibPPjtdux2P77euxR/fYic1NqlJVzVmzVI1phuzS
LDXe8vOM8Ex6F7McjClvRKi2ImVn4bCueSXDaLyjKGMtEsg0BtgX+2jWrB4ylC7AoE04ikDRF5qH
AVJyHIYCi796dMVbRW2zHRsNk9s3N8QE2HzPX1KNHSrRYemX4XQxr6yR/K5a7ezdGwTTqCqsuhfR
F/hb7C9v1iu+gILo1raNdOvB+SO93KpUdYl4FZG1aLpZf4nEUvTBE3V1VN9EUa8XuaekG0bv77kM
lJM7nGhhjSHSNerfXhrXATcfUZGcq/HBz3uV56lkS1i4DzNHbNN/F1M59eTzIGOUJg6mslMjUmj7
YCbFSi2hkB3F6eCQ7AdBh5iScyZsYLHLGyVIOuEPPT4lfAYy5bJfb/K8lr1WKBCnELddttf66W7q
etr8n1jyzZsg+t+Mtxya7Sfan9V7qcj2Z1A9wODJdMmX7QdliOpEs0PmvmEbJZBlmHKOaFHerOMS
6J2CoW5WKZrtb35tWcSU8ERg/Gx/9VyC39ypl6cGA11CngTE+PGtLXiO+aIzmtWw0MsqBTmfe7Qg
FgjL1q0cOAAnwn8owjIwuFcf+5uix72+Qd1ye/KqBNL45deNmBE40npsFe/+OWNrS7XyCuOytKV3
1bPDqp4LjRCc24rRXt1vRcjBRIZS8FSbvsO0nD6y3r0tmcY7jzNQvOmiJPkWxhXU4R58qrfHsj8N
zoPsG/a1ZHYzck02mDFrZ7ftSS5XApoXK4a2aXaFqmGN++cPgjrw5vQqzFHGdekQeBi7SkBMekvB
+iShRy0H/mGTjdsox+A4n5SVixEYAurV5L7oughPzfPcwRrmDm629+hmQfWEwkuRTGW/Pfsb2d3L
3G67fbRhNWjeYRg6fVpnNdZ13jxwlKqeXaNCDRhPgTwAlvTnW53gQrAmH1wu3AslK/z7tAFxjqs+
lggl/7VH/Mp1XdprSemRC2BW8MhRsS2qLRVWuKOGYsl+Occ/P8vLEgIY+Ng/MSbPYGYRCHiANF+m
tHIC0wmzsPN7cNDgxkoWbPH4MIBLA1U0hM5vfef/vCEa6FE4wAAoCPYycVKzqArjB3Xjyw+9a3FQ
5BVO/HO+VHBzvyz7zy94wv3Z3hC1W59BbC2GFCcEnl6+oasVzduxjsBt/Okx5mLdivZLFC6M7R0d
4mmvtFzNnZ3DRWWNbTd/Hhq4Bg8TlHEevfFEL3c6ngipVAzJOahRo40Z6ODLJ1qE7818CfsP9bNR
zYjrYOPOVhJ+vYynEktQUDDuSCZCHA4ILbxiexClw96u6dQjs9+zBoMRcZTDtSwpXH2PH4d9yOCm
XELkk+n8jGfpZzf755c4XUYsHPWh2w/EBAItaF95+Q44d9Fg77zpphiqzTOtPwMhPbDW3i1ebOkb
41X+6X7Mx0Ju/0Ai8eSbcTCyscC+vfl17Lm8gByi38Gzgik6lPl/VVrbZAjjAONyNm1jmOp/uINw
lqhET6XCVIAtCkaQvK0Gr2rYRTv024Hx5w+6Fc7+XVtCfRZy0tioGykFSDH+/8sPOi+rK83KqjPe
epBGSXkDFvKXyMBg3jLB/7wVlg6KXBEmySLJPHV1jSTNYvMoP3sORSaIY8HXONI3+M+f3+oXFeO3
F0OtELdCJwD5CcyD8fXyxXwfuAwvi+FgVuIXmK4K1Vh8SgtdK9v9PawtMPS0G3LUViGLIjFwO0ow
ZGUMmkuc1qDg5GlXaVR+rghF7cG/bSTL8+5sQWzAuhvpyioAJVYSQE6fh75vkAYZRWjb7zDTeiVj
6nc+Wo6y2DCU2q5CF3RhdCue8bwqQjISHmXbBL27rvJiEqDM2CkqA9REFKgaZ0g0eNlktac0luJX
gMI9/FqRVM9hBSL0GIdF9NONPaca1YyxP/dz0RC4bqSGWxgwT8RDQNuhm7K+aYnFDyDEiiy/CSGx
gQt4z7GNBjgKa/d1HKwlGlbGJliTdjCiLbNI8xoNn/8qefQ4NiGY8RzI/NyqQNZmfN+1j7dDnPfQ
yT1HblFFZAdxVtyyqZBVTBc+0ArwzWvXDMinUM+vVf0YIuwV4U20jILqcxX53lYMGCaDOuvynIeJ
eRnCPisq26DsigoMB8qQqGKMO5l6tstnv0l6sDAZuRW90Hze5X1EWf/AFoHOugfgDRuihRgQSuc3
3TgARHgoNarNeQYSEugE+8L0QaDSJkDQ+feC1HOIL1jkZvIlYG4Z4xuUzaS+a4VQFdmpdvB8ZMJw
HG6b4lgAS9+13YK1zWZHVrMkvofKxJQiNAtYnC50kfNVJYZxWNHxo+YS2bSIDXDRsvCHA/XrcX6K
/KZaikxSBNyYKs3bxnxqUXnx0G77DLn98kWYLiDy6Cpu4LfVvi3qiFhE0T/jLBS+tzhxacft0Hne
GvXPaLDldYWUzQgwYnQyGT9qAniyvON4DFJVJJkrbxIPcOJdfK9b4dX7pmQ5Swo0ptyzBa1S2VLO
8lDSKTwr/XA9b4ybzlDJ6D5wE5HUCVbc8HKsfdSMJ/MgsanPaM66IYH1FU/K6PpT7pfoYRKBRC5a
h+MByS5KShBhv4y1/6WrYI7trKOraC51xmlRYHV9z+wVd3SnutIeV1WP/g5R+biLFz+ssWOj5luh
7T0JqL401Msvm2kYd2xACRrcl/xs6qzICjHHd1wXENQpdfm9HNDaWRc6TxbathnDlJGLeCXNfpEt
UOAW4+Zx6XhpU6pavp9xyfMY+diTcZ09gPcgv/eiqg+VC+o1WYRi+0L53b2G2OGa1CjRDIkXdvnj
7Nb4a+21DKm8bR7mmJQ7n4z+BfVFUSYQLQ2vKMp0ezMO7Y9BcXmH4mEJvtIYiu8BoB7kM4EOPkxE
FeVeL623C4Zm/DBMFAUHuIJsWJy9CAezYL5NM0OJhQtZxJ/KiYjlHAwE+20gVAW7zuoRaU4JZm4y
hSz+EY+MNxkEYs1FI0BHyGgwqjs3hRXypKa7ZMMY9KmMi+6rrwZ95aDEfDlEwbZDJdsw1HyaLxzC
2WufV9M5qt/eRVmFBclieL/vGIETYm7AGgeYHApe4edZ9/OP3vNcSspg/ToMqoMoo9SgD67rgJ1b
1LrG1ODO2Eyvc+UuIptDHswPdHmzQCrubEFKlU5zWIcXNPZrfWFcb/ZEW3LJ6sZhODv7yOblm2+l
vKEBzGcaLNr0eO9D1Mw1E8/Y0oU7ysf2RhfUfF60Q0zmA97OB7QHgQNRpbzMGTS+bUi/ApnukpDU
7aFDoSAhfjPeuaCt7oZiGau0Gsf8sS+W/pNxusHgeUzWg3Ka0ZhUjecD4hqj5gbDc8WaUhfPt4IM
RZ2266S+KmisJAB5mo9th0HvWk/BnQCIcK4JhhBa48sLWrb06xBH7kqh3j8BdqAWN8V4QGm9Hhmp
za8wsaDbtIEq8dV4CGoyNA8gXmFq6G+jOar2cPRRlIpy5Wdj0BW34OmA2zEX5pF0rT5M1gUHpafo
qwnlI6Qn1CNmo6/xodeQ1lJ9k/9Y8EEOxcit3SEMXO5HIyA7ZGgPxBZqC4kPndbzSFQaE3oEC5Kc
D+JRtKN4Cp0OH5SR3dO0TusPiw2eTbwj1xTEgoOPkyLrXT/eI770Eja305VnhurL6nftIawDCWYW
ysk3xeJjLC1x8Ei+KjGiYWRVdMYBzKR6aNWhYtY8gtsV4vknchH4bbhXUTh8Rl2uvxWQRjoLllrc
N41ZL/NB9TvH4XKRBjflTUv98cJYOt+2gzQPBhMxvoXVBOdA+mW6oUsD40FN6xiEo710hs/n5exC
6P/YuD3IqKFonIrAsETZQ5yvnpFXUhbmbiVx8RijdPK5X+PxAQd+fgZj49dr4I3gMEXlvhaSXQHh
DtCF1Ig6i9elDbHfTbtfc4jMVyjB3+au030KZoi/N7PqP+vR0hzJ9bpeGUHtJYhKFaoDTfeQQzgL
I8vyxu1CXsVnATC/dIJUxTGe8hCVeeN99yQBB+1qYXQtRbo0DrFuxi1K2vEVBKkmPu78zlT1mNRC
y6vZ0/ktqiz1jUeX9mMNwjd+J0ehtww+Dg0iGGW5ugGbHPRLpoPyQnSafLGetHNaF7OPmRfcPpZk
mvpDQeqQpqII+CWVnYn3wm9acdEUGLoMHJeuyQS8O4vFCr17tY5iSppQtjedB7z/cvF6jm8d+fNo
rnoxAegJnAnm8xaDnY+hox5EsESp08iZAopNQpsPKkcPwg6Q71JcNmXVlZlnWgYSopSBd+DTMKwf
lrg1tjhsoYefid51dQftRwwBzSs0W8WRqdOAI3JJWWPldI1qiRrS0Ab5w8zXbkk7HxMeQdeTaMoN
ECJejkjEx4+sRPZn4EeMHlm0KY21oBWdTWPEMTDJoSXwYQ0XSaYEwmG+sBcEzs4/jykQgUOPpkGT
FROaoe6Fl1fQDSV5DS0440n0m6ceFe6+DMGaSUhB67tuCbz1MCPRVKnPe+JfbUrGbUoM6vjXvIY7
zUCQW7MOla0LRcYyxeTd6gLdOG5Qx3rxIrGG+Pyt75oMdZqm2lhamrDmOI5UxWO2RCqqCQrsQwd7
iAFvpjZYSLOjga2Lq6oAOgutQZR503V0aOMLmwXAD7eqOmtLqJrtcgCF11WJMmmmXOnOwpwGcRbF
fsFRElMmOK9yowFHWgx2T8gM9DsayXjjMeF42ihJIWVGqxClONTsPgbaM98ngdAkNFB4OnSYoRvu
8qkglqQI4QqvS4HNg4o2J7yIPiwe7aCf1tsYkwpSeNIRP9D5XunKb3BCfRztCl1jmFHeB07sqoYH
vNhpgiYidh14U2QfAeY28kz1Mf2aT9OXdS3yx7zQX3KhmUqQJjT3M7gdOxlLc/BxePhwEpEB/MXX
y3oh9Y0JS7ufCiNS3etVJxBQ83XSNKy5h6RblBkTLYmNSwr/Cmm7b2Mu1z3v0MHT5w4K+RXOlTRw
w9xnKw4beiuGIrznIBCZrJxQ68F+wIZJwIebvwedru503w7xbuA8vxq6tru3/YAx59blkzxH1TiH
6EjjxDnaZXsIJvf1vuolQxbqBzsxFpjrLJl3TSpHL4kGaNnlGC9RCaRFGSFy+tpabg9Q8yQYPspx
CGe+mPphp4OouwF/cB7PtZllIobZd2lf5Sql0TBpiDE3EhxSECLt+RDh5XYLitz3qzTldwncuz8o
4GuZgVHOCeZAmxuc8jj8y6iqs1IhvsAjyA84dcq95QLCJK0uPqoyD76g8ub2IO2IQ+eLZs81V7ee
8g2mYkTFJ79tHmsFJliOxG3PiVSfu5mgCZSFXfc59KW5sCSULpHGqTgtURy9kJrgpXMfFe4S4udI
dsOjQlpyMc1B+a0qQv6lknnwqQrC+WoCcpsx3XfnIUrGH1F8J9Xm05xG36jfX0dShohb4Ry3TUi/
0WpLhpe22U5tDPJ+6qbYK3d1VAIIRTG5i85b1pZdOpjSjcCa1g7FQj6rIA1r+JEkgtwEu671QJ6K
ohirhNR4hkTVvIjTCtdNUf7CnigWzc6byBIOmQ8QOQ1irQpC+bob/9LI2gqMgIcaxBccvJiXLrx4
ns68sYqyUSvvrOwhorrxBvbBOlU2KRdPHxlEwp7sFGscD8g89xBoBBuqkyy8AnRnLvUCUklicoQ0
V26w+qkioyvTAWXGKSmn2n0bxwW2AqNEnmY1qpjfJ6BWUwJEbtq1agovUKTOQZkq3YpgHrTRHxQU
UrlveDFe0gX5W+IhHBmzWvYe23l9A86vv07s4zjU9WeuJ5dWQzhAidjr/Rs78+Ae6FoswApCDJdE
41zUhxlB1QW8XzvvXF9AyaF3AqEnWBxedxMWc+ClVm5MvKXxmd4ZPaHDAIwUbKKUFk2haDXt8ykC
lNJUqaoQpJndlsZiBsHSlwQxddjK9VM72LY6ki6YhwxZhazg0kTUrTo1gc3r5eD5RLUYjWxDCQGJ
oC/DrzVoo16bTl7slNwDMKucf10VXQSBcWTbjurErgWam1OOA5ctWQH8Kq4TCzY3XbJ2WmRTXS6x
JKEPRXskYPq2nlAdChMHmrewe2N1X37K84p2eTbDVACjoBsnbE0yQdUyGvc5YrX23BbWa/4e+sFN
bFeA/9S0O9YDa7uXPgH2ctAgSo1tZhbq+QpqUbrCOlAPdClobFsLDGACzR2v/wNCQxxD1aHj2i6Z
0IVjn9DtSor752KtpzfAYazFVholgXT6Ugi06gByhR9H/QJ2uPLvOZW+iw7gVa+wtz4YRPnZ6rmA
lmgbo9DlIbOVao5wRMAdjx9tgYJCfDUioHQ3vhL+QlObD7avDivQLawWjjzVqacwtu3UZKwe7dKi
/Ravh5GwHVgWQwrSS9jI+3Bkuox2GO5VlOGFb22/dOAhlSNiHOQOeb/XGv3LBDS9LqvAQromIHMh
dNcCHnMRJYKomB7KkTfLolGFnVBJLVNQqmw9013eOlrWOz2DcSNQO2i7+GpF6BfvpFdHEijYJIW2
SUB7QXd8WUN6AO7XfNSxrR89sGtGqHGi+QySBrCdHdgmzXe/xWg8oDR+YapdFw0Ck3UNeCouWUkP
8HFFH+dPlv2FKPPploEde4Y6cHnV+TJMKxLZaxUsm8B32ICsNQkAwdqr7xWk3ThmldOVo7NWLxTy
SXPVHszog8XoYj23aM6Zqu969WUF1wpZjSTCOWqzMVyXD0PpzQ4BglfvEIEiQ5RKM3YwER0bjHmK
3ZO3SrdApiKf++BDXJUVy+aybb8ZHwB2MqgJqUG7ehOyEaOCYodwwgxntmDV9D333FZxQUSNiQBr
VeR79GlN0ts3NohBziG9aDEgknbdDgM+h7Ng6PjneqppMKRcEqhho6BYMmSofBluGswGtRnxmR0/
gfoA2kRiNFh2KTgd/YQAKSDgFaG4dZMj84beQ484/NoBcHPJHFZ8x6uovvDyASoUIF6juQLcOt2A
ukEWO2SQwxGApLyxOKBvAQvDXe4lIbh1Z72ue5VaFMyeVhAWsDekuLOe3+E9V72PAu1uFyx2RoWM
xU6BW/HDA3kJxUOl8ysPbnj4guRyLu64aswWdYWkPEMEE10YTMwpn+Aiw+UQTlR96OZQXoMmmX/P
TYAvH8+rA10N0npJta6lS3Tpz4+xY/Z2NnWBV0AbG9Bh3nTwprxBs0LFIKCA8iHPhILaR4CiRZnN
4Mb8NYcUfYSsGuhZS5UCPdGw+17m3X4krf8pMkOQCA4eYmHqFQz9ARMP0XK03KCnkpQZscOEpq66
BUFelJOYzvPIgJ02tCvooLmcHR5XoBl5NsiGU6jnLhikAb1AnvghGguzfAonuF4P/Q5lMmoOemGY
Dz2CgnYZrkOr7VVOginOfJZjjBuIEPphdnwE63hs8ZZgA/Av1BQYPNsgAD/23hbxDjFFq/fW4V4m
USUF6ChVXxYZDnQF5hXKJbdrgwpAskZaR7tqAsEuC/0G49R7h9/JGeh0oI00OptC/fc8FO2OyMGl
88iWzxzeYrp0Y2t0VvdT/GFgZrS4HYOGkAdOz0XYkO46rCW5jIu64qAJyQUC44EUl55XkKelLqsL
5+nhFlw9lYIDRr6iK8a2wBm4WNKSDcpgxBgtl8zOixowUyyGVIktyriG/zVhfakCskCUIJrZR08W
2t2gclVBto120K+pdRN8LgUYDwkGk5qbDgwTf8dnzHFPV0HQ1dBLn2E4YKCKh4o5M6c4NxHVIT7P
itD08fbdouMczihDh6STN3HdhJ96sCzyZLL153Bouk9mhIBJUbaoPYJRCaJUPmHL1+Zz7s0+5OQH
56UeIo9rY9HeM6Du8qXNrXduFIw6M2XFj6Mdu4uR9ej1MLy6Ql2AY8yKH39Exbjk2AZ59KTJGu4c
9YcPk1nIeTVg2l+qpnjeojW/AXWmRYmHD0N8NoRFG2Wr8BA4NaVwh5aRqf6AbtkyMyhuZQZbnaZ9
yKAsAq36y3bpCnAD5+BTIRf3ScgxSPRgfbROsmrXxLX8G7RiP6OMjo8xwv1DQGXw1IGB/snHr7DE
c/hwoPx/Qs9NfO0A8h/0NMLqYvsVBOXxVlt/kUk8dn4AO1hvRe5ViGgCCiUNt2J0nY2HMIs5yCn4
7au5J+YvhWJHhpGYwMHRUwwRvCLo0MJf03tVhBRjslDVP9e6DQCFgWlZheG3xaL6b3aVRj3IPOGA
qhrMLojRz8I/IaPtGv3B0KGj7DiqooeXHzAVB9wk06MzBCQBt6gGGsoagGN3pAuoNMthJujVIFnY
+W4szn1bNGo9B5F7GR9l6Wb2jbUUE9FVFzcjTSU1/uhl8cTobOC8KrBZgGmBH6EEpE39DMS7YEXY
GPtLmWJKnvHduV0cqphJRBzbU9rO8ZeobUc4FczqqB3G23JW+CxDnAeeQuYtUZ6D0ELBsQIdGWE8
WFUQgwEaBO1UIK+ggha6++H33sKHDIAmiHq7Qc9LBcHxtcwrsIV0LjcSOfZgDxgkhxSq399NYTwi
hSlDFxnzsYtnOakMQGyMvA8tQ6VTN0p1g+2yYY7iKNj5OrRD/2SrdQqWBFfR5ZLOHUVIhpkZBTzD
mUSbpBIpKtbbm9Ao90V9KHIHtay/rJevhCWljCv8HbjwPHKX3jggYb5UyyDrKHUQnuPT/g147mXr
G8A/NFBDBQoxJlDpCMSHl+Bc6yPnUE6Lb75CF8kv1JtEFQP8ZMImB9tzjqe2Sf2GGoJ5h6ZGI1JS
A0cZ0jFsHX9UP4GuPz/XS7QXj8WB06NdFUrfAA+BFb18rJItaE3KS/4d85C23qbmmfjRVKLGRvQ6
wGVvAJUvMfntjmjj3nSI0DsMyPdUJwJFw3j00S/xo3m+4/TMqglZawDND7ygFiS4yXceWj5KBbDy
eSn+K22Gh67B/15qLrxUc/h/1+U30w3d3+Mff+rwo9vEEP5/UHPYBhm/LuaAb9kCuX/WhdjEH7Yf
f9ZwAFr+PxBI+DndlnB0pWCTPEs48PB/GMD0ECLAaFDBeEsQcH5JODD8FRM0wG5nAJ/ibZ0BIf9U
cWD/A2nVbbonGBpbbz/5b1QcXmLsSH4opu9iVvO2s39rjh3XCZEozr5bJK3zPmwr6HjN41sy4K9d
ffvz366OBmbUP0Yvv5Vi6dKZgk1rlKnf8AqvXX1rf/nt6sgK4X2nID5WZgXgYpVLrKT67LcF/KV3
8bu+xWtXJy+vnnNSRUwLetQS0ProQaLRGv5Wjw4u8m+ywb8/++bnfnv0orGD5r5jRwaQI2TxI/w/
f8NFvPbgJ9STWBmIXwCWPjZFcQDEcDlXQfaebwKWxMvHBhUXOh8qpEfP9x+YlAqEAje8cfETBtS/
Pgq0GF5eHTUqNOtNHj0uuqv+KiqUs3Emt18gwcT3XRyyHYjF4b5pB4JCEqhPvIvUG0Ja//zRyOmE
H1PlUdAzTo/wZiUSR3a2TuTb+77ayaHVIMMepMOCMDcfc4GIvgMv/l2rDbm3lx/NrzxUOdgcHkek
5Vm55se2rt4a5fDaV9n+/Ldtyj2yxECnyZEt0Tdo6T+iSe7H+z7KifGOgcEZhz6i45pjJVcU9fVM
yLs8A2ZOvXzuzuKipSwIokVN913g+WckVsW7jBdTdl9e3Y/QGEBHRY5iRrPRnN8VJn7nap7Yrl46
g3w0bm4ReZrMyZzuibPi8K5vHp+YLybFoNEr9OrbZa5FnRAQK27t1rH2vqc/DYMY9OQnPpniFjF2
AXwe7f3hoB///PDBtjP+02eCpfXys3tWtgzxXH7bMvUAfQuRoR2IHaZOYSZt4LXTfvaG4EckLFQo
FAMpOx4j9PE07n6M1ZQxD2W5d77piUlzHPa188b+KAN1MAWNz0irm/M/v+krVhefmLSFhAZw9qI/
jjX6syGtl0arfN+hCXn2l18xJzk6rEcdH1kvwErv9RPSszcU+l578BObhjzW2Hc61scSShyPFC0O
pavkG+v/2sVPbNpC1RCUeaePLdAbiB2D1p4BnkfXxvu++olVA5tHwtM0+sgrC3SzsVBtnoq3xka/
9vQnhi16tHhZJ7tjC92YxAo6XzMXLp/+/OzbzvgH0zidwxqiIr7GYuDHedLAaPMQsxFtyy4ge1Vk
f77FKy/ATw7nUPbTVmSIjyja7CRoVSAjvXNp+Yllg0YCeeSeRkcbieIQggOSDminfp+7PqX+diAX
o3fLkWPPCXCz+qrPqzem8b72UU4stY0gVryix/xIVA9tUw+qo38Zqfv3+Wu+3fa34xejo9DY0Af8
GAYS1DH0E/Pdn1fztQ1zYqkSnKDerxd+LGlBdxLFjo8oNUGWtrTB459vcdKC/3/h3Gn3eeTFWoZm
iCFPHIPPJoIBYxrHez3yMQ3jsowy5+Xtx7LD6Li1/3tVYJf0jq2PSziQxIcq5GHMtQCLfGqjiwCU
XByIPagphavu8mF48pmPjjfdfbBdeR6XTqRoRR3PTd8QceFK8vHPL/LKIp/K7dBKV8Bj/OA4c6RI
TNXRvuyMemMlXrk6P3E7PlrBTe9JaHaTFYNzAG1mABDlG3T0165+4nbmrpw0+knJEdDZt2kGiXQi
d+/6LFvS+vvm3Ah0Re714si9+a8wcrfr2n5/36VPfE2Nalm7rJ04AjFrwJfTR/AR35eToh3o5XM3
S0sL6AiKY874ZXQ5g7f956fenu4fnHB0EhNIi3bKERc9cl77N0zXwy73UYHG+hJMF+z6r3GhGQpq
AT3++Y6vWHG0/flv/gEN/bbJK82PNAyWq17WFUiQIzpvRvdLivOFEufbWTAk2V7eAtNdMAkUGOex
g1klWtTXaNJ6X84VnTihoEXDdFEbcYwCoR5c1/efrDRv1Qxf2fqnkzsaIhGihzgT0b500ZPuiyZv
Tb987buf2Cx0aCDfmDfx0QR1ecNCDySIwiOXMrbTG4fWT6nuf9pNJ5YLJhRqfGsYHyf0cHyuFjAi
dUSgxluWw8PYsu6OQ67mrAGdLN4VgV4PEBvzdpCXDM5WpYPbZhkxarLj0c5p1X7784575aOyE6Nn
PtSBcu2zowsLP6G0OgSR/ut91z6xejTBR4aFChGGqM5iv81TrSAR/r6Ln1h9iw6nUPIBIUYF+XH0
TKs9Wic+ve/iJ3a4BnOxzP4UIN0cVKKBJv81xbl8n6NlJyYYTuCoofWBHC2KL7tqyafEw7Chd36Y
EyNsC0f4FAAuy0HXPG9A6K1Fb993/JzOwFI5gBzDcHGIEHyIGpInpWHv3C4nRoiWJGBHCrUJpwE6
CJ1tuqp/Xs8TOfv/C13YifFNAIFEhy6Qo4Kg0iWw7vyJWkwRj4ASpQoEZJCyIzF+oDWmhcRdydEY
y7+JvG0ewFIcIcrh4r8KKAu+JRb6it3RE7uLK+tc2LD6CPEzjY5SKP7elRON3rdOp81cfr4I9GPX
zRFqbQccuk+gcATv22CnA+SDvooDKAjUx7zlaj8PpkgAbLl3Xv300EWbgufFvD6WHo+u49gkXU6H
9x1QWy3/9/M1UMEQ5cj0j01L0XAaAf5qsj9vsdcW9MSoocHGOASl6iMC4asA6lMBe2Mo42tXPjHo
ivZRvkZBfRR+/bSW634IqnduE/LyezRr0wwjSEJHz/OfWoMuFTMu+Tu/yIk9V7EBZQzs1qOjoK/P
igyHOe7pO/fJiUUPdVzVYRjLI0hgMvNU16f1Eryl8vbKNw9PzJPbKFiCslyhhcPFmasrCkw1fguJ
2M6ofwgFfk6n/y3M84vIJ6A8xEdJ/R8r1A13MyDXDz2nmL1j5xCzn9b1/F378lTnftbBRB3n8RFT
IvLLjuTQ+Ajr4Z1XP7FWEUNqEJre1bFFX1EC/b4HNAW94bRfW4MTY7UQg+EtaBpHqyBiBbXlYm8d
n97nCn7q9v+2BsWEtp51ltXRk/VwaMi09/PAf+OzvLbAJya7bjKTSlt55IwpqJcutb1mdq5p0o0z
uhNDXcZboAVG6ftW+cSQfbZCQ0QueJsISWFiSQCpLhD1x/R91z+xZbH0UlNKFBgyXplpzBBaci/Y
ve/iJ6bsBXEFbXJbHZdcQ4AZNMz0fzm7kuW2cS36RagCR5BbSpYHOZSTOOOG1Ulek+AAECQBDl//
jrKy0ZZVhU0v0lUQDOLeC1ycwUzRcmUbXXqFsg1CaRWONYhEaLoorm84g07PBhns224EcrurxulB
mXTFkRu8NAnuzP8m6eHU5/S32Vr6Q1H4TRF69ambeJbo5g4iFlfUHC7Ex1/XnBc7uFGKKiBhmlOZ
tHsNUa6lGN2OYn87QC+G7kilytkbt1MI2Q+IQPg7rTvHzP1X+PXF4NVGlhBitvUJJNYiiwQ0Imf/
SuBdWpPzv78YG4B9zwdCscih2P+HtLi9SRU5Xjn+uv++GHxhi+lRy5YTm80IKGGZw4c9cYuwv67z
LwZHwhcLlXWNt++qG8BoYdEPILVnx+GtAE5Kf+xXvCPj5FPdAmq825i8ddviVvj2EDtUZRLyE2WQ
KAA3K6A4TfNrjpoXPulf1dwXC8M2A6UlAIFOfOlhhTSln6GU4vjAZftce5CargC4Wk59A2ZADA6V
AJffLfb/mp+9mHlfkQ03+HI5bWMC2YEV4mEQje73TstuI6eqHptjgzTGqWV1+GdhzZBB3jdx65H+
7WK8mHtKojVUI91O0Pr6H4SlTul6LW+d6/cbp5+/d7QXQ4Nf48GRwUynah35UzHMOusj3n4BhXJ8
dlsbq/6mbayTkKnpxOKm/khUGe+qrgvdsuNfb44XfwDY3tCviNh4grAZh7h5n3zArTK5ksLOR6e3
lseK1Ko0Iwi7ajyxCjTfOAABFFqT/e1aFhqMmPKqJdaFQ8rfevnizwCdHvyYQQ4nNVH4qvYD+wco
7f7rkqzlpylUoLpKcEqvlOELYUzT15kZ+hx9CbuYJPdVdOApoLjc8aJhi0wHdRxvFV3UiWrApQHm
A6UsMr5bFNPz8r1YprqZk7qEEETeSPUovc+eqt0udmcLoJcjxzIE1kCFSb7VWu/GebndQjAinELA
xoFxkUDrohKYNkgnO+iCdFl75lS5jX7+yi8WJRRFC9GvgICFWUE7ZYQyvyMkiVqxK2C7ALy2T/Ia
1H5/I08z3dyKIPVfz5rrAqxpdDzzGKoA0gOZoKwdF8SKWgKrilkPG4bW4jOVQGCY7pop8qXQsQos
RGBMJStK8opEwa6qGJjuHdh+Lp8SHlKvF6X1Aw6Rn4jkXIImXjfEy7henBoMQDe+HjzSUHFioya5
1/szmFLqtgjr2OlzQg779eDGgI0kwSkDE3z+clb0L5vyytPP20sO67bXQ/tlXRj4mJBcJfKGhtF9
3YkfbuttXWtjPXqxSDDrUTQHb/o60qs64ZjcfysHenCvJ208nUYmWUlOafcIhe1DD/kMt0lbQWmS
aIDsICLHn8KPEEUFQWByO4N5NrbLg92NNiOmvZTqA9jLN20f/+s2bSsqIUY7rTKdCB7vEli+RPpH
NHpO2Rvy969XG3SstTMCY4PEkGTbvDyFvv7iNG8b19VCrAlC4Nh+gNR90l2MN0cQ4Ny+pQ3qgsB8
Cd2fBRtQwa0londQa3OLSBvRFRfwS/HrNM0Xs/rZuuKuoUOzHdxWxQpKEKIVSIczNopc7uKI7NHT
dpy4FZQj/Dw4CWmRT0zcDECqANXjdE33bHwWKpg/RilmXRloVnifIQR15aR4IUklVlDOzQw3psKQ
HO6YUXauwiBaNI67xH+9vcFCRtoG/ysP1frFG8APDTfdOy63FZeqDOdUdrU6bb4mUPMNvngkvgZs
evt+AXeO1zNPp1JUpbcNp2aTX8GBbw/wXv0E1D25cdqHNjgLXh1j2i+wp216EB4hQayyKsb5ym10
u2T28IbzwhiYu6oqoUXjZQJNHsfBrZIZcTDooO7Yn+pEBztRQv95bWe3omnjsprkDIALNsw80i2U
VobkHnpM1x5YzlH+RnVjVohCUR9KlHCwOEFFWP+M0tbfgSCv76BUFoGxBI2jK5vzwv6xQVq9hBJ5
iOvPiYGnjxMROrk38BZIn6EKiRh7/ytf+hErds+GWSs1a38CT7B5AkGaHRNe/4JtWnTlRHreL2+t
lx3AfQNOFwgPeGSAQgpUkCBGt5UhiGP95n1SQ0v2CraPh0VQaPy9/1ddyEg29oknkPUhAznXxOC5
gO0ELPSG325jW2HNWa3mpFACHkyBf6cVNKymJgzcqrkNfmJ1RIINXmV5XS7pMRy2ewW3QrdTsK1A
2aO5hKt2eUbyV9WHHuoEnzav3pxeMiD89zrf+XFZEHgqGjQ76ufQzJATj6557l34oDYEqgS2vAv8
egTkr3mCOPcTtCzcoPGeDXaaxVRDdWUYTxFVftY3/QGS/T+dNouNcpoGfw5V3Y0nWurfUKF48trW
cWgrcrVGH8P47XgC+7J8hOiE2gMBpq+0SS7kBRvkJEdIF1UE/iQCrEcIanW4f3AK/YLETHg4clsd
q/zK3mvX4dzI7hPSZ7EIj96oP7mNbYWp5xF/8le1nqjHHkjBfuhY/3Ea2sYqEVSUaJ66JF9GEmej
9h7jMaB7t8HtsqtUFXuGV3hlX+ssFM0nUHzctkxkRegE+KoxczEDfaKfmq34ySYYjrrN2zoUL0qz
sl5ICh+mKYVe/PgxShx7MV5k1dyJbxraoF2aw8q3h50Z1MfgxHjN4/BCcrFxUDgs1OM0iOm0xckj
TdbHoh6e3VbFClJRGn8RAZEnJpFbwjXIAnQ6d26D+68TroJGSAwXg+FURemPMgygD4w+ntslJ7Ji
E8asOKLFmwDCSj1BXQlmP9dC88IJygZBSXzNxqtRQekc/w9s/RLiRfEPPY3xHSTQ3PqlcNZ6vTpQ
ZYvgf0HwKwwvH/UUHxhUFN3KtI1rEl4MmT/IxZ9iYaY78Pih3tWJKyemC/vRBjZBBmIEbqrHExz0
1245SaKsqyI3OANO8K/XpYMYRD2bqj75FQP7EW/d0IV2ZGp5NrKpkzKphJw4HujTZ1L6VZZQNwgJ
OM2vZw7JHVDWfcpPy3b2jix+b0TNbukrtAIV9Jx22EzCT76oPkJQ+F8osbo9NHvgU79qUvsNtAyh
WcVPY6HZhxQSVD/CKiBXKvWl3WIFatrxjtAQqxLXMIPr5j+TMMZxVawiykYOTXsu+UmqnqDS0Ql+
KTx02+c2uGkMerCIAlqd2oR+S6Lwq27hhu2UG21ok44nBva5Kk8NHGuyueR3IQR8HAe36igdQXo3
45kRS3ixSyDBn0Ht7KvbzK34BHYPEmsRZk5hlLlLIpgv1UvcOE7dqqTtNlWjSUyRp9pAbSSFEBP8
Cx37KTaYCUJnMLmBj3q+1OlPGMk9KK97clsWK0AhSLW1MBtGH4jHtyoYnlnrOZ5Dbe8PY+L17Eeb
5KSO6A38Iss9dOxqxyW3AjQMedd4q2Roj6Xf0IODakv8xW1RrPjs9VgpKICxHPL7EhJOK2ynGscV
t/FKwAykoYQXbi4FGe/S1LuFYovbMyxUfF/nxD4UAG+NsJMM2ZL8XOo1/neJ0WV2S1w2Jkn2UOWe
IXuYr71KDpBP9m50k/7rtOo2KqmoxprM8GHI8Sb7ha39ceuN2wndxiT5G0h/kMX283JI+0zu/Dp2
PKD7VvXUI62hrtzMOWlDcWO8JYuhXHRwWxIrOretKahMyjkP5+RIwnMhCty6eTYgSaUQnDSlN+fR
StPTsAVUHdpyYm6oP++vdfSLJ+RVJYkENG7K+QZ19Q6tyV07jW7J3LcCFCwq2m7wA8gDMkJzONj+
l67UbRvagCTVFBOwx2cFYunfLFVJM6hqO6ZEG5CkIG1qIEY35XM33W2afNLFteP/hQOLDUeKAIPp
F/SS8/7sBOFtQQnPdPLstBH/g0YKEhh+pe2Ul0Ic4i79np7VNt3Gtmonh6rfAr7gmENntoNBeAup
5MDxqGWjkeDxrbcG0vQ5BDq/NLp5YqZzSyp/dQ9e7PBmHoa+k8WYw+Q4LaH6r737dYoilwMonMOs
4y2VS1hAdHM7jmOhdks7t7cjC+uPDouO0a3qGc8FSaA/tx6ZXkCECzsoWUND2+Ueh9Gt+IRhQpL0
XRQdFy22ey+o+a7lmxN6H84u1hW0TguvisuGHeHmjfMKyPNVCllpp4WJrArK6Bb2VVTGRw5fiWyG
/3lWl5HTfQhTt464U8fpAEOe9QhlHgVyTdUcYDTjktIxePy6+A8RqaGe5gXHOWI/SsEP4dg7vSpj
bCtIa6r7SkRNcJTDcFjTL6KQLjUOI1sF1NtKGOeJxD/CIDXds2oIdoPgVxi3byZFDG4VUAMhNw8W
if6R1PpYaMWhV+5dM6G6NLgVobWICxHAS/DI+2Ldj9B+29eBdvyYVoAmCUtlpUb/uCkPfr1ygptx
AL1It11uBShaiNXmwV73KMOq/d75yTzeVRutqMsdNP6rnfYSQEZiWAGBiBUcWfWY8IRnHb0KbLyw
7DblpWKS9KHcsOxxP2TeLJusap0uz5i4FUNhYtp4hZ/Bkc4GILJqZJDybJxg2nFoN88WA38DUDb9
Y+OVMN4q24c2iT45fVK7d1bOg6y39sxqlrDpmfvxTlHjciHCvK20lZoVKwUL0qMKqvAgCNT5gc5y
QmdgdGvNE+gjy7WYwAqdVh9609N9QaBU67YsVuLCi2u8aYjDHWMQyAI8h4De7xZEduOs0wGLzmat
x3IJ76iJPgQN7GXcpm0lLjByGHjwcXxs0fCDTv1hAf7LcWz/dZ0wXc8aGG2zo1cFT0O8weuLuRX+
0MpafSDaoRbpchwIvLh38MnjUPUH2NwJBIe9YiWuGLw9KJGFiKBAfpj66Fut229OSx5YO4XCszmG
Qqp/ZEVaZdBvj7OWxPzGbXSrzNVx0gH3JZdj5MMDqKTj/MSX5dq74qWcaG2Xuveh2y9xkpOwUspY
j3f/mn1ym7m1Xco22BIywm1LL+boTfPdum2OZcLaLmqL4jVdjX8csTIHEur0pKC07HTbQjK3Nks6
LRCFhg77sV+XaCeLoH6G76xThziGDujrMFJbGqDTIpZjO7HgkODIC/uYpXWLJLuT4428G70OZltT
5YWZ4CV0xWlzTZb2wn6xGzlTLWpfVnw5dvEMv+XYH+4g4nLN5PTS6FZCn0I2tXMlgyOlFbw3zANw
I64zt6I0Haj015jMx8jQ9CGtVnMXe0v4w2mv292cznBYUCzFfKy3LnqYIHfyhYWDkzgLdowVpYD0
9tBLrgMUDFggFfQmrH0XDAqGtoJ0nBkPzzbmx7qP4Y3SwaIKOvWTW/Kymzm4tcRqXDHxFNo492kC
L4iiL6TbTdfu5gQqSmt4esxHGjX83uN6OBbdRq6szHlj/AcoFUOC93WYMjNXQYsbHJJAOR0g0hz8
adO4+xyserjyB5z39Vs/Yd0Z6QS0FZORdxyYSMDX5MO+jQcIuXRwrWtJINxuM3aLJ4UyVKtgZXNk
svoBAtQTTIW+OG18u8HTwm52VCL0jhDroie4FousnOLYBSSLb2AFrfFDXOv4efSZfaQp6TI4Hf5y
m7lVWAcIaafDNC/HYFTNlw4OSxD+gkt19v7w52/41re1YpatmrKxm+djR/r1c+/BOycrqepv2sYn
+y3ohic+lAtc0OBc+vX93zwfq//7m4GNPa8WlCo2lPooWy+6XQmurpyQA+0975uqhvUJHp2jE6gP
38bKHOsUSBhthUiokflEavIPS7lbDfPs8h5Xc9QLVBko7e+0HH+VYJNe+S4XaoxNb6tTIMDCLTBo
G0AHz/TmiaeJcct3NpstgiDYsqzKHKEpre/9kpgb3DXV7v3Pe2HqNqENL/DQDtCJOU4DlEQKiEPA
RMQxkG0+W9AytAnwXn1sIxnASBj/KZcr+/LSxK26HvlFvxDlYeLeTPZLC/+FgXVOuBuYJVhJoqYs
TQQAfccOHsWnmZhM03n56LbmdpZY5rMBtdRHXGDrO85IkWm8UVzBaF4oADapbRnbfkp6IK1Nwfvn
ya8TlrVwP955MIuGewuQkG7b3ua4EfjMFFGMz8s3/8cUwVjKlI7HZWqF67hSuDeJ2BwNH6MMLoow
YmjUd7cPYJ3Fexm1jPDZoASUIlvC9MwFcqqLgc1xM4ilrpmVPsI9qL0R4SDRomR/XCYe2By3TkNn
iRo9HwcIFd2O/ZJARceLnDJNYJPcoKw0x3BQmo+qBIsZDnZdRsHGchzdClgJWxG4m2hz3LjSZ9ts
nXWpjA/vr8w5MN8qU1bA6lGnsvXr5YgGbnigyMiPZSiTuxX2x04VJLA5bxpmm7Mpy/E4kyAXgf8v
lFec8ENxkFqVHQC5OlYNtrvf1/AOh3FOFkWxE5gFo1tlFc6+MBcsignPtqvM/V6Yu2aK2JUT59uZ
GN5B+CQv3p7SFDY1rN3m4zpANWHx0881jz6//1kvjG2z084FO4YWoznOIQUx8qcpV7c4talpSQgv
uYj681HOsJdYp83PtkBLp9QIY5fXa0KlF3TejDUJaGtu6DpxGCkFsVOrIkisUPIgxArxVCRe6q/1
UcBT8MgHz+15JbAlxKHu47HRNBh9VeTAt3HYqWT8x+2DWrUvbdJmAX/WHFXifZm7MmcbdduHNkcN
WxzOljXWHJoJ4qYWxZOgZL2SXy5tRCuEQsE72FIG05HzRe9KOoidElfGvpC7EiuAwBVtyCxSfQSs
etl1/dDeLvA0g0R97daTg8/U6/0YhWHFy4lPxxr/7zCi63rL28jt2B7YLDXI6kASARbjR7iGbY+E
bN88I+T9+zvmwurY4uGbCXClhd/JER3RprmTUdl+bGB/dT+WfnztRy58XltFnGkY0eM+Mh39eroT
XvhtZdXH9+d/aWgrWPUKvVdIbk5H6Q1BNg0QfG3oemXwt2+E6PG//q6cG07hWYr8yCP2uAwmvZkX
zQ5L2CWfPVgZ7vy+pDtVLNfuoJf+nPO/v8j2gC76/bYacxz6AVpNMW1vaLnxvdtiWXXQh1GfV/t0
ONZ8fFyi5Cmor5HhL+0jK4J52MJDeULbOBZ+eE9mRfZa+/1ecTNcOSFc+gkrkCkYiFPL8GCXVP7y
P3g/1zezRtTBOzW9doy6cB9nViQn6aQl3NOXY6pq/VvXFb3RYyD3NV89mFCOwR1AVK3TQTmwnzeJ
xjdutxLevZv8A43U+gYmIMTlWzPPvuzXXMeQoUrOmJXqT0fB4IvhGe9yr8Xg1qfYICk2w9dszPFK
CJ/PpGU7tY0upxIMbn0DLzFNDZaazHHY8XcJPF7hc+929QECwGoShhFMWbuylnmRmmzV7d4LnZ7C
MfQ5jbwI3jqppiHyuIQAh7/v9T8+KBMOgYuRrQOPTuEgP00YeYyX8tCVS78v8RLhNriVQmFvFqqp
XkS+pEX3iOuVDxPapq26G7fxrSwKA+pKm80XuR+vhdrXfjiut/AQ2NzUYKh9vFdwXk0pakAutvYh
2nSwr9LZbXWofbpfKZnm1vf6nG5FtNvq5iMp0z/vr8ybGY1R+2xP5nodwMfA2HAvfCgm2G2ecb0y
C2bpiM6kVkXZkpGugQpEPo3V0egxFwl1OeRjV1rlBATh0URxJPI2qNGk9KCJxjJYwUi3RGB3QPyl
DFoCD9fc9FAA2AXDIv49d/U/vb/65xX4z6UW07eSmLfB8T0pZplHrYELal/EmSGd74LqwehWFgs6
Bfdtr+zytBvhhav+6FB9c5k4tZsgm0IVXPta52r9KUb6GyiOn24jWxlsGyOYjzcYeZq9XbRtmVid
IFTY61YKAzldh8PMdW6Ai8tESHd1Obih1eE/amXemJWzL4opL3QkfoOFtH0B9P7ZbVGs/IW3tTKC
HbjI4afcZWWwfo636Mrx++09SO2uRzwlJU+KUOT9qtKbbmwXeA3Ta+q1l0a39mCP5/yGwzQ394a4
52ggznI7cTlG19yNLvyA3UAoOsidj8M25ElJoj7DETC6WUkY/HFaebuLsAbQ5pvLuc+3uDy1phf7
paud8CWM2k0Eqas1YfU25jVXH/yFnHhRX3mIvLQs1nZMuqjTeFbG2cvUz6kZbqNocEoraBC+3ulR
CzhcOzZI4zVhO7ARnruY/HJb7vOf8+L8UtWTUcLnKjchgWDJFtwvo3LjCFO7fwBk1laRoFR5o4Ll
Y1L4226Fa/3t+1M/Z5H/5nKaWNcPoLMmWLyQPp8ETeU+hSX7T8mrpcq6ieldNOh2V3dx63jksJsK
27iogqtO5WTx4FDdggF9k0Btbdi///dcsGjC3eb1txjgQ07DYhzyvmGa/bN5gPh9gFm7+A5BhER/
6WJYxDcQYy+ZuIWpIlyEYGdD+68zZf7wEDIZdDvukbF/AHWyFhkYX3rNpr6pcbrwgm03pcAQ3yaN
Ic+FAkAxx0Pt8zIO6Xw/w9y7O3IyBfrWiAo21Lxc/EyRgDm18BgefF7/fdpncu0Xv88r1t9CKPD7
sFyjjPy9KLyxGeyeRlIkJqhIr3Kh9BY/LKmkyY+IcFx/EjkNZ3O6dfwi8Rg63/daqPYwFKOes1mO
wc373+9CBrDR32PZLMEIsb+8KYYDmHC/oE3uVqNt7Hcpq8SMsETNt2bcJ6k8eNV89/6sL5xH7T5N
nYi5GJJN5YwPOr2ZEr3Q/bTxWuE6Q4Dtff9nLiyOLS9EpfT6sQlUnmzhPvUE2zcxPCPdBrcSpCJ+
p5PGV/lKe/3Ja5m6qXQ5un1XW1LIjz1YXDaTytEaUM+wjg8OnOjG7WDHrAN1zOathcfemAdrITOK
WcfwQ9i5LYyVIucEys6Txr4BCGfJgiJ5wDOd25605YI2Q9bNn1YseltAszU1bQZrAjdjTGo3ZWgc
6UqJRYE2FI2ZX0b3jMgrS35hy9tyQbqYOlOYQuXF1kY7Cq7TPeMMVofdUlzZkX8pX2/kI1s1yG/b
kMKMEMWiS7t/GjH+a7pC3CHFQ0l+K5cf8PEtjoQUcr8seJsam07f6ZSOB0/p6mMXmGo/tT3o9IB6
jvdV4ScPFWwaAInH/7qyEBeC0mbDiLQPvLFH3JRV8+/QtmbHi2W5ddp7trJRzKauoQFrchPwj1ug
qn1koFnoNrh12upYSuqZISbxJPy/qlzve+VmH4WN9rpKBYHptmpthxzUpBsdN0e4e/xxm/X5O7w4
bDECk+5olCr3ZaIesfHSOz1205U9d+Fr2gZu8eZJENaQycd6/kDZUxERp0s/tclqzRLLQupU5any
npmu4hNh9ep046c2Vw0K4osfzCU6aMGC+8qaCNDhmme3FbeOVIWuIMvfoImWCtnskippM50giN4f
neG7vRHkNlWtihY8PpTlkFMNdiDpIvOhXql4GKOofejCQH7FyUpfQdldyFo2R6ssYd4lowEXo5YU
O6lBRliJhDgc9OfcyoVN1gIpwWPD0vd56JEH3Etvh2Fzux7ZVK2g6kSfUhyOODPR1wY9h49L3E9u
ucZ2NgsjWVVNi88MA2iykxydbyPdepnUFvVph4YvM0HUckPkoZ3ho83K5Nf7W+hC0NqyPmiThrwq
OonrOvsTlnOdLX3nxEpg1CYkzbIsVtrg/hUPZNkXK4yalYkc70M2JQlSsUT5jZY5Jfy4wS4BWuK4
rjuti81J2mjX6nnEg4Dcqu89DtNja9yymU1IKnAmwpO5afNYkelhlOkOmg2D2z63pXzKvlhmiELL
PAnCPbzjvzWi/eq2JOct9KJ6bJUEFTnB0DE0iPa8LX/LDVQWt8GtY6iaJ1XopsflhcLzdonLn+Pm
O57PbS2fQFK40nKkLolH+Ds/JE9JIeeD28ytlu44zEXaBVTkRjN5s0LUZ8954vg5rfpR1l7fR825
D0imX6wqj0I5gXwYtYV8uqg2LWCofZ5WVXA76zLI/KR3omphdKury8kMR8QFDzBegxrBS3IvVH+l
El3IWfYb5qqaOajLWeSk37dhGMG1ISjc9uF/GJoyScYkRp2gRvxuq/GeA+njOLZ1shurAV5OKVqL
dbBmMHfaDaXjedTW8Km42WISIY3rkX2NAHwai+9O2zuwArOBrJbxhME2if00UzsWxqnjevivE0rR
A6vZc97mSYIx+6lod3N45XZ44bQSWFGZTH7jlyLGHilTnFRYrZd/B12rbJ62+dltaazgTBcGmNzA
WqgbTe0NSerTEs3qxmlwm/+FPno6p2nY5gIdMxIW97qY3a5dNvlrqDax+hS1DSTQh2ANDwVTf96f
9YVlt5lfw1RCQbtfZd7jtnk/hULtarR17kO2OU7eunnVkupFzQUOLPPo33hREn6o+97N+4faUj5y
HWiHPrHMh0Qfwm6oIEfS8iutrgt5y6Z/eSvx0Ecr+1yU0W0T70XlJuYOMevXkaQH0pSk4VUObRma
tWL8PDXcLdva3C8t4shAhrXPiVp1lih2Gr1r7KlLK2JFKZ9MHXoDMiJ6ON/hdvWBD4PbacWmfY2N
z1i0tn2etPqrXpNP0cB/vb/JL8za5nwFJgkmOcjzE9EE/nHao9MdXSn45/r4xpXOlvAJ+mZuur7r
c+XRfhcHVfAJD731bRJP6T6Jinm/FJTsVKmuPWP8zShv/eT5dvniXBeZreMjS2Teqmn9vo7zBMmD
rqhvdMr4seMeft14Q9aTCfyaoUubT+lGcXyVrP9WD8nyKRaT3qGboE+NV3S3TVuvz7QLp33J2aeg
HtqdbPptN6Zp8zjBJCFrml7vh7FPbnk/1LfDPCeHei1+yrEjt3RdaOlWYmxcj6FF5K3T2uVRHH9s
0/S3V3hXWBmXdoGViJJIlyGhos8DOnUZhG01QGGD41nB5rSlPS8HHmOPTSMuk3RjW1YPbgZM1JYt
Mik0+WjZ9HlclvCnHflujZpm7xYdVi5qa1H6BWtEvq7eDVv9OitS5oR7Z9RGmElpWOrzpc29Dvan
BHDCNOD/c5u4lYxY7c0Q5Y66vPTU9zhK71a/d3PspjYCLFFD1yQJgobV5e+SdL/8OXE7KNgIsBUi
4mmhsSS1F02Hht0saD243W1sDBhnk1eYkZWwL/PlvU9l++iZdLwSnBdy3X8szBgxc9vKLq99r71d
57W92wAW6DdW7RoWkj0JBUSSTOTmBkltDhiRoqkM3jvywfimutEa6stR5yEXOe0gG/ekK9b1tBcC
KcG/DRidMtJLN60xaiOf1pXFU9HhKmg4/0LCedyrakvdGlg27GkteuHDbrvOQwpIs6lplfHISfUG
VhpWYG0bnhqoXzW5Qss5Kxq/hec7++i25tYhHLoMw9R26EpIor7zJfSzdBJOXYk4tVFPcNImAUT6
ZF7VpsC1/hHyXcuVzXIur/8puxj7HBUvyu4IsIbvV6UAOK5Ywz0dNd9BolLt1BD792Gnx6MshdNx
CL9mFXnOGg2ZFK+D1iP/XHX3UFX75vABMLJVBxs8dwO+OXX5OosmC0Q8Z3TtPr0/+HmQtxbpfM94
sUheT8TaMR+ItjU9VGm6j+rklqbtD2+7hgr4W1Lf+o1zgX/xG4JHPJi2EH/AlNDlZo75HxEJ/kRa
qHkTU3nP2wzFttJLpjBrDG0eA1iHgOumA/UUFgwz6b2ZrzuvqJbfZvTaa5TJi1Ozain8ODywVNFF
4d42qsz0qKZtWfSPXMDIZtcFnaSHIfT5XY97ym3FhuAxZMT/LlYePDDVrHdkbqsPkrF4D+CXG8c4
tQGqqV/yzijS5Rtbo31LWyjYjk6tV2woK11MdIvDOkQd1uBiHqLZb3drCizm+zvq/FXf+tpWvoB1
bAzxnVHCnM9UEMedxb6A2pTb6DY4TQ1+HGjRo+3gwTpg2kDnX0ane0ec2tA06KAFE5D1uPrSmUFq
SsUw7Q2upKML62JD00RR6TVmtMuDbd7Jlv5b+GS7UugvjW2lCC+t0RTo0BWAgCC2igjrDFaAV25M
b7YcsCpWiqCmH0gsBd5eyrrabeBp7MQagBfddk7wF/zE+e96kSFaAT/HUMZNflae3A9T92BWfm3L
XJq/FeMweOMxngM6yEEn8z3IrtuuUV6AYFbM5aqC+fuv5895gCO4rLtcxdH4pZ35U0Am8dUpoGxY
WgMfsI7C/TrHa6QH6Fv6tZyAJHEb3IrWGS/hixAzZn5mTjD52CbkyWloGw1WLaEZkqIjH9AFhwon
rYuMJeOv9we/UNztR2V/E7M/eqLJ22kR4a7sG3qIoVT6VSo4z2gWr4+LDtqb93/tQnzZL2FFN7LK
N36TF6vudooOz2PL3JbJfghbZVUnNaSic71WcofCl+4gDOCYGey3MCAGRLzWMyIrpMHnOUVHwfPn
9sq+v/AVbFBe26EHJAaEFshON0U7HJNR3MkgueEQYPZjNz5gakPY1n5II1ogApqy+J6W6WMqJifE
cJzauLUOAoDzFiTnsc3/QlrdlWn0/P6uuXC2spmGxuDJOgISEY09hdZ+FfTingICdCsanX4rw6T5
/P4PnfGVb5RcG8AmYEgOtmfa5mkZJUPWxlLhyXMVt9NG53uxqgXY/EUOWVLQBhig0VwjovztC7zx
0/ZzaBoJUaHcd+ii9+bDMq/0E5tCuGKZUhymiegM8I90xwWHuXBUkp0vav4cC8YfoRHl9ESIj2in
eIrsMsf4iMLzv/O2+dn0buqWKbNS+yI0DFgbPBOErDs0HQTixRD+8/53u5BWbIQdhG2VlBvG3sj6
sQ6mIOtnWbtldhtgp7xt4RXnyCtMHosyqvcJj6eD08xthB1a1tLg3Q5HSN3RXaOnf/D869TLiVMb
WpfAenHohqTOeeUDMRmbKQt4f+U0c2HNbdSa9uqqkWXZ4MF3/T17w7Tb5sZ15tY5DOhtn3gT8mE9
+QczkV/T/zk7kya5Ua4L/6FPERJCgLZSZk0ulctjt3ujsLvbSAjNE+LXf6feVReudEaw8cLhwCRi
uFyee069+UnHpC62llTVuDOD75mGgsIWrv9zlonPEwRG/GWw/hN/bVu/D3o8midpwvimLFmSwyK4
vvWbLO7qTEkUc4U94pin4NOot4c+2uyVve/S93TW52AiqKxTHHD0sNVdnwp9jxT/tdfqC7Gjq4Su
X0SccQVQT1VI63PCYNsNq0R5PpreK1fMUpcxizmXduNr8xSPME41+iPqS/z2Fxf/HJJunYXZarx1
DJ/N1Pw4Vj/Rv9Rl4bVqdzLuU/M0G16dt7lfc1TxSL94y8Xh967uA4Ys6xMq81lW0/RBh6iF8JqO
Lmd3dDTVB6p5ngjtITkUQn7sSPxUaVKXsAuRzSUDJFCfkhqUQBqqLFxx9vv13FlIoTz6bYROwQuE
kDwKotMs7INrGNyFcMVl7MaoGXEjShrYg0dZsCV/LOV8Cqf2i0rV7vkLnNTDUVGNpD9tniyqYqda
ZltTf/MbHOcmg4IasoxDinWkui8ww+7yTYfXSncu7DIuaJckYOFTuSCMHtWQgUs2GcSBvNLaLHWV
qCNNAzOvIKnbiJ6mJP5yED9F1NR1cNtoT8gssD0yu/05jzftzv02F5f52iMknFu4Wz4pM97rXX1u
9H6trvRCQOvqUE9GzMtGJvWEtOfUvhsHzr/IuKtOfdfB7TZUFQzGWAyZM95V5IdZ1/LKjebSh3Zm
kYgDQ2Zl2qd5pECJZ7iHW7b+9JqiLhE20hhed2mMKcoIv0W+g94u/eanC566RFg7pro9EtM8BQG5
26ayg8i7b2TjImFsARNC1xBhU7PFnxvS0xOZt+1KhHDhmHWhMIi6J9DuqnAJG016x6pDPkNlNPkJ
+4fGM6Xq6oMLOptw7Tf8gknPWbdqZPg647evuXhYNyd0ohPi4SGp/m1L8bTDzTP3mzXOrr/teKiu
p7nBey+eN81wqxrmp1Of/uLx1gvLpnptnyYZDGfCyE3Eqecp7iJi+2YHUreIESYBBZ+AyOexsz6o
D0tdbXC+bnrfJZbSnkywSoIYgvo+rkAdvMbchcN6etQTVbi6E1Rq5hDeS/tMES4954tLiEE3PZpb
OrRPNaOfwnrXuLSnXrbgLHUZMY5Tth5r5MbkEDU5JUGXJXK89qh8Ya26Pm9Ki3VcXyI/At2M+8ou
9i5oWpInENT1u126kFi8kEQdetFPIa1GKFnmfRhdk2q71H3nqiMJIF+8BDbI8U+6y+akmc5jY7oP
dTVsD7+fPRfSYi4tVoWlBoY/IdUf2uEsXgxI1i5aEaxhAu2c/7nKMbryf104sFx6LDmgeKZiwO6p
DPn7oxLtvaip5+XEVQ6Hu0SndYur+KaH2159Z5PxC/FdfGyzTVCxPVFw9krW8wbR6dtgLL/8/gNc
GJRfALJpTwINhvmpXHifMyLFyUTGp1qfpS5BhlKCfWwhR/tUEtLmIV+6UxCvf/r1/GVK/ecm3rWH
TkVp1ZOh7O92OHZYwaVe5s/ouZOeCMdlaVq2ILGCQvI7TcvlgerOL7HiAlUT8GjaqV0/DXMJf5kl
/VHFs+f3dBYtQCexEx6qp1Us6b2xLDkdYWX8thvXCU7pifMJepxPJDEfR7Kr80B2z+dQF6jiU2gn
EeJaAvEl+VCxqX2eq3T27Lp7n9qOaphDPJztc/+PIDCEEvGVjeVlUryR2XXJvnXvWahihWkO3foF
T60pXsJtFNqc4xnnrusjdiXm/l8+4o3/yoW3amtsGDAQVofWOmO1LLMG4h5327ys98m0pNkizb/x
kM5tTnVAYUfF5wzV2vNdO67148QJuzFyJLflpEQeJWH1HLOVnqD+vn5IIZIEWYoyuhvwonvTL6G6
KaEIhyNrhr/9iRx2P0to8d/s6QD94XQrw6weF3rH1x3lzwus2c/UHl+qoGtvJmV6ehOZfjA5ns/L
MVvNDqtJCa28z01NWpGbJWi3EwjPoCClhVGkbuNzGL7UTtVwkLxtFzWAk68sF5moEn0PJ6yoy45j
ZOWfdI3aT9SueOCIkP/8Ksh8PKMaltxzgUAnDPnwDB/h7spXvrBTunBbZVl/tA2OWog3PBFiT93U
XQnRLpy0LtsGF7uZBdGE5w8IUt8wFO1lqtH8nASbvPfaLV3AjcTzZJoac5QIi4qPMfyjH5Zr/NCl
oXn5Xf/ZigO4NXJ8KcTdnKe5NXF/bvZ28ClSY6mLsrUjBC1GXDWfWlgsZ19CSrxKVdCye18QFpop
BxKKc3PEd7ASsZnE7PS7jbggW3UMohc94ie7zV0u4Cp63sXcn/0+qLOfyWlTQzwMwORI3+Xxmryf
UWHud0lz1buSgHOFJCtCv0DesbSrcuRb/CJ64ZJsEdHIzbU9quGP+SZW2yMAHi/IGgbtDskWQlm4
SQAQPx3ykPkRhPJLukn6+fdj/r9z7tftV7joGujqBE+TeN2uqeSQX570v3iGjk8GLF5mjzL82rTz
kS9D2N/G2Axvuj2Mq3yMDnavut3U+Jf4V14TTLjvVokOVAi3rRr4e68eaUl+zFOzXdkw3j7UhMvS
saiMN4rq4ac2CCSUXsVBYLiLF6fTuLw8nZIxmP3WoUid/UPE7c5wvVBPoiof+6R6Fib0k5QVrsRY
GuudTEupnnZpGwRbLa6nfeenai9c7cUOeZ4QFzCFOprZZCjYo2CKjNdbk3DRtmowayI5ryHkE4fZ
LmEngAccr3hIuGhbXe075GSxO/VpH+Vlx3GKmv3aXeviSnGygzy2NtXTiBQ5PeZPtTKwdwFKdAaJ
PL/4CvTb48FkWbSmrd/PrdbPnYChG2qRyykfEr2+N9MeX5nLb5+vwkXhdugVS7u+3M1S8ddcQZ5U
Dl2AFKmZr5xRF1aLy8NteOQJ0iqpITjRHnmIGlxADLJDSY5Itiav+sEPjoM76uuzVpqoNBY+UoBG
7OOGn5bVOr7yK94+x1Hq+Krt3++Rl9pw1jIfejYdXYW1zHaksnaFyK1ZvZJNkOx51cH/S1Y8Eqcr
2PBtL9k5HZPjzJvgy+97/rZwFhOuRpuybDdAMtVTNEd7jvgTOhnVtkGGqB8JiHE9300pzFUyy+mR
jZJORdBAufT3//2lgSOvfxtZt7pdhxpbSUK+K9ncYuO6cm241LQTK3TxIWBxhUu+pusHGD3Fedxs
o1esgMqR1/3W44hYdcQ36WYDcbVl+WL6q8n0/+Uh3jhxf0Hj9u04ygBhTg/h6TjvxpJ9mg2qwTIl
bGezvUv6vzVv5jIvd6STT3WsyiFvbLjcRYOlt8lSBl/l1mCdTLo8kTImDwcwJnD/i8hG1ow/ppKE
XhkP1Aq/HgwoZuwcgh71E9Tw4JTYa+hjyGevCeLCHtyWB6JVK6EiFPMspYfIAuuVTBEu6xGDY7BV
zCoM8wr72P4LXQPPpl9vKv83AH5ddB1VTxBBsqdlGdUjMk5e0gFMuKyHmCG1zjXuj1Xaxc+LSZYf
uuGN337jUns7GcgUrId6Ytv6WagOKrxGU8/wzdnJWxknFSJfMAd1XhtUNSYJuZZ6vrDiXVaPHynd
FW7PMKUkx9kQskEEUl7ZKC817mzxIpqGZqSo6k3a9p8Db34lyhn9dhMX0EPUaVYBscInGgxRxoR8
v4ThB68F5LJv604BevUIaQ/V3pc4pPBQ4bk4XfgtIelkldH1U8kHmadLlPNx93PTFi79xrd4M3JN
66dNzt9norYslrGfBZxwiSbgwcmMzwn4OGGfpGif+3T86DXgrgxX03SkY9Sgad0NeRr34jTHwnNf
cc5LgVp+pKtZUKSqHXLT3g5mXvyWpstMx0NCFBRDg2JDpXkeBWWd0WE4/Oa4i0pVPGwMYiT0XC/R
Y4JV9Fmt2+J32LuUFLRe4zLZTIVEZ3OuhlM6e2koMeFCUo2NcVpWU/VExXg79vBHpvsPr5niQlK0
HWMJz/gKGvYHP1G2HKgwF362acKFpPp2tG0YoeONxR2DRrjrTDX1kgrDsDjbIbUTEpoan3Ot9vBx
pyrMBWGlX1joYlJqQvW92lRQTG1d3g7NcJxWoMN+wx6/DlckF3yRCy+LRg7PQbe+20bmOctdSKqy
qFaEng/WUNPhbNOoUgmGyXOSOxGtWS1hKC6ungJG7pKol3eDSas7v1FxIloxSJz09VA/8cPqswpr
kSfdcU0P88Lp6QJSadyKhO5ofd7fH+n3pfzp1Wu38iKI1rqaIoQTsTR3jK0FvGeubFiXbkZu5cWw
8TZiUYDwsJnphwQq2VlDUnka+0a82zf2UzZdV4xltT0F67rl6zb6vasKtyxjwUlXgXKpnkzPLDQR
7XaWplMnv0Fz1u7BusgcM5NPCQZtro4ma1bpd5t2WbUgwlceqYASSlgPeRzYBxOH0rPjzsplndS7
DKh8ElN9GuiaU1tf+dqXJih5vSmk686RCIrQdMlUpjr7La5Gr6dP4eJq4QjtzKBB283EHtN6/Nl3
kHzw+5bOsl13VjXQBpdPZJQ1POSNutsRlfldBVwiTe1tYBo6ofVl37IoZeeuXA+/rrtAWtMwLcna
yadWzWFWqYDl60Iqvw/qEmlRQIapNRgYO7VfS7p8SZfKS/mQCZdHk33aAv/TCPFAqt/RsvtSUa79
NuJfQLSom3ZYkmK2kBhPjMHDDm7Ma7K4GFqPAIkMocCxavD4UIaWZLtY/Z5+hKtUlshuZPDNgAFh
cCT5sMcIIqspubL2XzanN3IiLooGR44G+h1pUKggKjM8GU7ZKLQ5WcgXeY68c75CxCDdm4gExTJN
A9BjCY343fOO5xJpIuhTtmgtn/ot6XIb15/maPzh9V1dHI2sEd6vNUmLCoHMobY7EaV+i9Ql0ZpY
DqrH83vBIfmH+ql0vVv4Tv0yRy6K1tZi25vqSIvADDpvp4ifxvL44jcqTg6GLzUd8dCJV3Yxn0v4
u028uzIqL028MRldAq0lDYTKhj0oQBV0N3Tu93sFY+77jS3Jn8hUqRuvn+A+v0MIvi3lNqUQEJCn
wBwH1Fg84U7hyqEd9c6FxTWvgLfY+qD6cr5DednZq+cu4yZkKtpgQJBdHm14XkaI6G1dEF8Z//9N
v7c+gHNcr5bLWq9YqkjwqlMYhv1DcyiW78323ewTtp+QmALanXW2l+szp9N73YXl6UghOdOn8mO1
M3ZrjnbL8SwLnqO3n/o40fk4JuHtqqs/9Krlp6Qe76Jlej8ryMiECSjPhG/VYxS1CmSX+Oo3Vs6+
s5tD4h3FlkWFH0TMuGQzGz/7te3EB4wQIkQUiOKoyXiqyuoZIM01/esLQZPL0Vml4Sa8HrhJ0fZR
GGhkdZieV77xpcbF64is7+DdCn/YtCgH/rhQ8UIH++0MkZOEXLqgClqm0kJP8T5n2oTBkA90bv1q
iIRL0qXprqaKRGkBidcl39f0Lzz3+232LkgXR+sUrXwTBZWhZKdlq/c6j7qAX4ngLxy0rjhZNFE8
Fu7Yk5tGTnkJcZa7PVnVOVqk9dscXKKOVIbU08LSYmJhoccOnK1oPS8JLlF3JDXMVDUqPiAYw9oM
BfSQZzHpIKlfcsI1wlTpAL2L0qSFXdgI4Tnd3XRBJ648216a9s6C5aRcNYWWXyFX83EKwj8Pmvh1
3OXodrthj7QDVhQ5TjB0DofK85xyFpS1kOyMhx4LitKbBG/RKHSIrj3QXnpWdzEuwAxdsymFL7qt
6mTqVdzMxM55W5rhgfRVc8IZqb/jqSgkmZ5Yeb/zITiPPNW3SuO83NrkWjrwbWMPJlwNs5JFfGVD
XBZ8COeHQTTdQ7oj2ZbVNpTnVmg64i4jp6/TPpVtDow83rJkBw11IhGrH/BeV5+amI9rhmLj46GV
drl5eYKts7Cqm9uogQb87/f+t1cyd2kWXJKjtZpGUXRL3J1LssSPtjPsM4ySuNfxwl2IpaVQ3Wd7
LIpa0r8lGb6PI/Pys2DchVhK1ULlcmpxdFU9zcN+SrLNMK9Yn7sMy2wseIK5EYXsyZcERZn5Gg7f
fj/uby9hCCK+PrkgqbRAWlPwAnAHO1fa3qL8Zz75NA5DsNeNG6hixXIVaRHS4F06r7dRoj/6NR2/
bhohG6BGjmhztORLNy1wpdkmv/p08QsY2GIlWD2nRbzSj82w37dYrH79duKnjcVkov2CLbMUz2VL
vm8p8duNXSaQKTLHc4SmZ3I8qFL8DBT3apq7RKBZqgQ6Ulg6cdI1ecIXqBVCFstnSLiLBFb1OPeb
FqJI2d6cyhWctBkbr+Obu0AgjcvW9EijF0aAzgqb1kJgh3tNQu4iWim8H+MQFGkR2XK9LSFuh5JX
+un3w/L2vY2nzuFKN2IMnqAF7ptsu91bFWaUl/akd4sdRkXplXvty7n36/WEu+wVVChRVktXgWh+
RSphh9VeBZX8aDgxFjZ3YbqBXq3gPPH7n3Vhw3FBLBOkoz2agRfjEP6Vduo9iyKvDCCeRl7vCQL6
PaQKJl50eHDMEra+t0nz7Nftl6/0H4IaQllgS2E5U0yJ+TTM8jtsc71CHe6KkjFeLUwqgnNp7stv
K6vqLzC69fK1ZNwlshihqTUNOi6OcjtBdO6PMeF+7Cao/dejYtVGhrJE481oRfaYUsBkvx/vl5vT
W7OSvG55j2lFKsUwTVRM38WKqodaqe02huVnpuOxvmmiNbjpQjlcWW8X1oELHzTlUhmxj7youwR5
zLHO6lb+5CYuOF5uTkRvn3//0y6tAOcI0HUqcA9deXEMTfI0BHOU64D7UWrcpb3iF63pim28sJyD
ex5fVFRN4HcOuLCXbcYVCJdiyLBpfZKrns/zdk2/88K4uCyP6qtpYnxgBUCKR22a224q//Eacld1
K6mrrYHgLitiUacnq9Ln/sU92q9xZ2to1nm0dGUJMgvYrXFDrD6Bv5FXHmQuPO1BiP71SkggukGW
psd0SWnYZ12VzH9UaRI/pWb+1kfjce4bu5yxWNZsNNvyDsGWn6IYd2GfVYSzgaRYUqBUSZ6WLm5u
KNHU72x2kZx164k8LE+K6ChjHPohfW/DPr52pbhwgLpQjibVBItazop0qiAxcjB1gkY1bizlFJoP
Fk9FfvEidzl/FMlakuD6VbCIzh8TNpvcJHq4ckBfWBcusljLKGyVoqxIqlScJ+gmmtDvMsx/QRYX
GR2bXZJi66YHOcT/yPVaLcalbjunsQ5rVAaj/LkI52M9J+SI7+dkH05ei465iw5TfgXY/zLkZs17
2tJTAmdgv8adJbcFMRublmJU9r3JkNkL7uOWW8/WXwbsP6GEnLph2iLMFh71sPZtTHSLBPTffl13
TuR6q1Ekr1JsRgF8k3tS4NXPr3aHu9aKa2q1bCpsdDNrwmyw683UVp67qEt0TeOCovXeJoWcg/BU
6hI1AHCQ9pwuTjCdjKY/amYw5nv9k29szweJShmvMXeBrr5EiYlmLeai7tSchwsoUVbSxK/6hrtY
l0ZyFpujxrhvx8cQ+btsodQzPnTBrqPbpj5quqSow6C8X6bhHwvdY78d3uW6pE3w8gRcvkiXY74v
N9HfQP7jWlXmy4J5I0Z0uS5OmnohqFzHXTr6K6TRoxnnb7//pC8r/a2mnTWq5gV1rMKSgjYN+dCZ
sLsfpnK6k6ZRftu66zKJEGEfQ7g24V1uCKA4xjPYz7P89/2/NDRO+ExR9RQlbUCLOILsj0z6m0TF
16TGLzXuBLDxZEUb7iMar/clg/TjA+us3z3L9ZgMCPIuQVK9zPUQrgU78u3w+vVLkXAX7QJ/VUZQ
xU6KSkC0qNU5iFS/jrt015okmDKsTwpY7vw7KfWtIcmVm8mF8XbhrrKSUTxp9DpuxHtr1O0WXfOi
v9S0c4wutqy6oapJEes+OZl9HLKxD/w4Au4qquqy2rmiAyng1/YtqoPTHNKfXhPcZbeI6ZJkrGHQ
s6Zw54CHQZf1ktqTX+vOKbptxIIA7mmxRN0faaIxywG5+d0XXLWxYUUB7IbrbYHnAJM1SsqsBlbn
t/JdgCsRywDFkI0WUMAeMtjv/rCm/dNvWJxT1I5cTnO606Jv+U8yhT/FmHzxatqlt6a6F2m9sagY
JjiSZtCo1F87Kja/HOMv/EA49ZsMR1LMsk8y2ofvmnTxW54uGzYRwSbERQQnaHhiXRPmuqr8mDnu
omH9stdhKbu4SEr9D8WTi9Z+K+gXMAxClxGFqXoRWvoM8dh3aZR6RoouF0a2XZVy3KNioRCk4JtG
XleK0u89xEXDujGt04NOUdFondMDqo7KT8qAu1xYD+CgiaMRTdPk31RWH1soZPjNcOdI7gge+gDn
k4LBEACCGMG/w+qZ+XTlycQ0bXW8H6SI1BKe217cbGnl27iz6oM2lWpsZFxUXfclti2ULtXyh9eg
uDTYEENrZ1tQR9nPRmdmYs8D0tB+W6HLgx29gaaD0KTgPet+xE1YfZJR9a9fz53rrR01P1S/kmIK
DnMX782HfjGerxauMFlZhjSUWxQVxxgcN/E8Biex+9WfcBcIo/ERjwoy7sUydJ83PsLmZ/HyXGPc
RamqoW6RY1miYpPNlEs4TWY2AprhN+bOEpK2bNUy4FKrm/6nkTtWUO+ndstdeTCIPLXMKhIWtWqT
Wx60Sx4LVLj59dxZQ3KWtayiISxa250WTR4Dqn54Ne2CTRW0aQbS6RC7oS2qRHzd2t2riIO78mD7
RMbRJKUtGgNP3ByVsvTLspry8+97fuGS5aJN7ULhb76HYbHuS9WeuJp6pDDLOPhLVmN3JdtyQdaf
u3wTQNlNd1aGRdzWSZnTeNAfddjCWNL2OheQ180M7aBOhot3ROArAC9KE2AbtYE8/k6Gqjr//ue+
HWvjZf113idsmyEdaWsLAbPRWxGwb+Mq/GRHuUtaQXq/ite0PIpBjWbM5wkavFnURQIWHKXo/PTF
uAtcDSZmfA5TW3RHZyAYsbO89Q67XdaqG8plmGfMt/bYf0Lzrc5pU105aV5uNG/c6F3UqtvS9OAm
sgVPgfFTRfS3apXkfIRt8rBOvUr8lrqLXIUYD1kTbpElS45vvE6mPIJs/LXngJdL9lu/w9lJBruN
tVC1LdI43c4oYFH/1qNgfweg+O4Z3yt89nCczv1moxNLYMFCeRTAD8yq2C+ScdksSaZqhohiWFj6
D8dWnE1h7ZlbcCliGZmlx+NJWECWLMlb+MDHdTNd6fj/FBnfGLxfdLyCiA8o1rXFMYcSYmYQwDBQ
N39cqqM/lUrUt8mAwsDdtF1eUhtlOlVd3kQ9TLrqtMnYXPZ44idzlYkpiM+QscVbarXBh4lWx3Gr
hjBuT2U3tV4XUbwyv94z9q3tyawbU5h4Xs9zindtGx5+YTrMRl63PtQDe6lCR+udrDK8zG83nIrd
s+8vK/E/ee4wmNoyNNq8UDSo5zx0Vgnpd1zDa+B145oAQ56t2Iu9wctUpyEuCUMJr55zF+IDcZs2
84F9KIhgQlyqux5/+G0PLpOXHnap6rS3xUaPv0Zda/CkybPPCcNd3qqjTOwy6mwBV63v27Nt1N9+
DcevR3tBsckk7IyNuWtHeAEwpKOzFX6XngNOXrevQ6tR0V3ZgkJ08J3YhyGn03rNtZqilbdWvZOv
XMutG4ZysAWjC8ngXNedD9JfIxUute5syM0ykn4c0Toc4suMVWOYbUnjFYFBT//1wASoAzgqzY5i
XGTyWc3R8czmOfCai5Ceft16nwjakkAcRVf1+qwP1KOmdPGrmYN48+vWA6Vp30XjVkw0+kGiSZ36
OvLTIoUA7OvGZaOA0Y0GdRPtpvJ51+UtuEV55aB4mz6B8KDTOrUx6arFFBFr+I0pdaxPaR3yR90k
6nvCyfRguARJkC6L5y9yOaxSxPsAQbe1MBU2m3FCrXd4eGVMoJz0+vcgmVGPdJZrAVZhvS/jKLpJ
UCjsF9i63FVMd81KqIwWZIpgM1lzfhvhjdqzdecY2YfoAL7B5qLp6J1ePgGP9wKvIAzwelTmOCWL
7elczE35T1j/rGGL57eyXOqKtoZvJW5mRZfYG3inTdmyhz99NmOUdL7udrBZVJuQZQZV+443ZsgA
X10rLX45+X/dKpnr/nh0k0pQojcX6TBNN8lwLGcAH/FdDHPvh24ryXcut2tV62/vnMx1g9RbhEtx
hR8SWxFlSZtuH8w8q7/8hslZwzpdBmOXeEJNzmrvwbdvGeys/GAlEN+vP8LBeok6rHYq4BL+716G
RYJ6aa+OuxxU3DXR3HM6FqiW+ZoE5q86DfwOK+aCUEuzpVvUYcp389wXirDh9LLt+C1VV9SoT4K4
DIJtKtIetWpJGGapqQ+/JeVyUJ2q1smg8KnAXqbecQuURAeDl6k5Yy7pFM9NYOSyQzBOWQVF7hWF
EGb54PdFnRULWK63KXzTi6FZboKw1RnMK/1qz5Bzez0TOa76bN7YWBjFg7tZpe3toWfPNepCVHEQ
yZKReiy6jnxCEULeGvP996NyITMDw+DXPTcoc8KnHMciJjO7Kw2/G/cNR0efl3H/HETJeUr5Nyb3
6kEvUr2jHeCnw7TX3hEunPIuWHVUBimf3YyFiPQxoKRF09t5FOTvrqrMI1xZZZTtOt6/12Ol/KaC
C1zBnBrmbiIdii6a58e+n4Zz19Hp8++H9MKO6qrErRi3RiDULUJQ3KctWP4YtN8dgLnEVbivKpr1
MhRz99UgwZH1c7f7rW1XJI73CRnTjvYFzD9PU7SgMuJa3ufSkLz8/X9uoYcxB/QsGgzJLj7dRPjD
b6idNT0NXBxK72gXBT9wmG8yGlC/YlXmklZDPAdpwsxQYJsbbzjUSs9xRMvcr+tO7Nwkffm/4LxY
eRllg2yzCTWmno07i7qBxtqqg6gv9rzpQp7NR+d5eLmcFViFBfFJ3BdTFXaPbJy2R9L71dkyF7Jq
yThXok7aYq6je7stX1pzTan5whR0ESvIabeq5LYrFBN/oQxNZuNef/T6li5h1bC2BA1y9AUV5PMW
mEeVIAb3a9uJj3tQrWGNd7kioEzprB2UfISQQO23FbrCWalZaagJ04Uw65jXWh25CQ/PY9HFqyrR
H2VH0q6gafk9qEubrcvst/Zd5SyiSFVXItaYK3N0tnEwn5qofvYbdWd19uVCUfT4MupTeIcrytep
im9/3/TLh3sjunfhqjqmtYqSQxeodGB/9iJITonFO8EMm9QrFdkX5rpLWEHf54jLssdOToPPMLOA
4Gwa+N3XXMQq4DFRhlldULOJU8AnCUS085MUZC5lFbZsjWQku0J025HzdnywMGW/spQujLwrkpUs
FTNd0A8FpBzmDwsl+4mXYnynS1D7Xh/Xha1enNdRU1j3BbFYTnZeVM7GvjrXJrReyCJzoatBbnYX
i8KaYn0B0+S71bIrGZdL88Y5Tqs+tLghN21hSFsXMActz8rE5srYXGqdvA4CVLOYoTTzULQQI26G
Ms2CZP/qN+7OehV1DA2hoG+LKmztvdwT8TgMpjzB9/nao8iFWzl1ztQdIiDhlpRtEQVD+CnYd11n
cbPP72olwBsHip2PirAru8SFwXJfwmc1zNMIQbni6I73rP4xWz/8krlGWVBlYFKaoS0mm3xNg/5D
3FxTkL/QaZcfCydJwKaJvpj5rM/L9GhH4qfozlzAK9Aw2UVeGnFH3/OsVdtDFJWeFywX8FrqcBvT
PW6Lpa+gABFsTSbHwC+V4DJecKQQUQcpmCKJfh4CtOFWM8/ksct4NdM2zGSvh6I5SqS3UtLcz+uW
XOn5S3bvjaPKZbwWwuO5DkZdLEBgxAMlSaVyUJM7LBZ4Iv/VyeCnkcFc5msCqLYdQ6chghve8mX7
NGx+5m2o7X697+yzIE3c713RtM13ZNP+HAJIAHntOy7z1e8ApIceQUiVVnrMNVPH52aWKI9UUMX0
i+ZdJbB21U0ZRYjRzLxvudAWHnflNWWkC2vWhb8QiaAM5iC6iGKa5hFb2/MgJnZlfC5smi79Resg
SdtlxnmejuO7fS87WOz28LTCa7za8ojw4f85O5MlOXVuC7/QJQJ1gKZkZjWZVNk+to+bicK/GxAg
etE9/V11RrbsdEZoWgOKFGq29v72WvebqckNzuTKCe/Kg4mxDZe9nxvU3kgL04OFApNDEyOp9fe/
f/Brw/WyVH66yfJckBo9qjgigypNKLwrqMj9dAkiFwprRzXCeRgPX1rOM0PsfR+Vt3Riro3Nyy/6
6c2bZZTrFHZYBlBzOcmi/2b4pM8VpfWNj31tbJzwwcgYFjUjMU81XQ6jgvsAX807v3F3FvEkl00H
Zqyf5ij/XgTd+zHobwRUV+aoy25ZWPTs+baYp14s0z8RMMsPPbo987SqxJC2um/gG5r4scSRi3PN
ZlYDCuf4DEKT+2jt9VEqXvhtFS7NNSfNHiHhjq2iHL9rOj4QqET7xW8uwzVHa9ntW1cjY100x7Vg
r6Jqak5e39dFp9amRtccfOOe6pgmRxl18amC2sqNg+zKzHSJKathSEKlrZ/EWj4z3FlSOUxf/N7c
mfW24KQAxFI/tWv02I5RkeZwdvf8ns60180exq3qqqeFJ5c1XM5msn43fxeRspstEZqQ8qnpC0ia
9e2aknHyu0m4Zo8BldxW8VI+wdLHHED7BIec7H5XUBd9QjpunexO9NPQqH8r3BP3errx6Ct7gUs+
BZPS3Yj2xCcYlIfIRutOPfJumM5L2JLXeRAQuHHX1SevqeOSUBIKTI3arH5qEysf4BuZH5DPVDfW
65UN3wVoijGvI1Ht+slOqv28bNNwl1OynSf4Tt7YOq+sK5ejEarccr1O+qnRCu05Y7kf6p7wo9/w
vPzXn06sSdUJlG1zPF1sj3O7Fqe1j0a/C1boLNttXNZuNFGOno75VSfsgxp3P7OfyJUuItE6KV6z
/KkE8Xio84ilATyU/faE0LnrVuicbeZ4y58WaT9WBSxE4+Kt34g7d9zY1jamIP/Adov3ahyeDWs+
+jxauOCt4nk3JbrGo5fkwdbtB1oHX/0e7YAVMJVW85j3+ZO2I/R5+I4rXOSH54nf8Dy29p1qgyCL
6/G4mPFxJt0Hv/d2YkkaLCFyaHi0IvQ93aMuLQNYovk9/GVX+Gnx9Dir56jU+VOAlN1pBZAMyQXt
hxWJ35CoYLatpjLIRNi81nx9UjbxigSEy0PlDbrD8pUGWaK7+NW0tfGr3CqvQ0+4OBS1S26mrsif
bMvmV0nBl1MvE+6VdxUuD7UF8UK2VuTgochL97mGTmxIbsQZfz6ahItDFRrrxzC8urY6KFIZ8P6V
gI5zA7l/Ot1bVLSPRAa3brZ/rssKl4QCejknxC5BVvWBFoc1aPWxzaPpR1JP0R2Sbc3d1vXBYeei
8NqSofr465QlAWzrdKyDbNtt+yNIgumIC4Xy6j4ULiBF1pnk62jxg0j3ZSzy1zFEzrzWmuMI+H+F
aoWBdDDOkugH5PXbo6aC3jgEr30HZx1zNiIUaYL8qYEf2ZOJuu5uJ1N1rmtUg2ombWrQ1n9GrdYv
wQz88NfPECkrm2kag6xZMYuTEpadVefX1CtcbqrgcsbsRW6NrN0JEp2vuyG/Ebu9vN/v2SrhYlNK
TqwEhygzO2/vzVI+7+XmFeegBeXXISnmRQcNWhaeuNritFu2D5MSnpPHOXPDZYO0XIMzl4fbmcXR
DyMHP5xRuIAUpeuoI6hPZbYZH+tNmZQSEvqdMC4iZTm0kEW+qKyqzGM98k8b+le9FpRLSI1FzKY5
Z0EGZvIb6ZbunpLJTylEuIAU7ORMP+yrzKbQ/CgIeOEB+TSv4Ey4gBSvMbepGnAEdJBlSOr5cxxa
v1qw+I2Pkl2vh6WR2VZun2A082bulo9+I85+neF8mrRaQ6EyvUMmdGfzl20Q+Y2t97+a7B+WpotH
1b3gUY6DJIPYTvO0kXi6m6fEPuelDe1Z4xJx36NlPoXBrrqPcxG8xhbXPG6wpoQ35GCXj0RO+WtK
YGKUQtCIH6Z1kknazdX0jaMN5l3csuprGe08T2lRRW9s2cR52pgIeZxcMvtDgw/8yEIOtinoqxqk
40JPdZ7UhykJ7Zci6fY7FBjQFLwY86ooSGDTtZwWGLMiEE67QE42LTBlntqI7zDNpvQQ5UkDPaU6
XFJeFCjOL0N8AXhRflqToIA8ZzKLO7rsVZaboL4PIKb7GC1Lh1dapB80B9nAX79cxwv4QjAGS+hq
1Olejijl+zk7ChcO28QITn+QKhMwcWmXqE0txSby9yn35+qCcMmvLm6Kyr68eIee9x8DLnuPsCX9
rmOTP+e0nR7+/m+uHAsu7DWu3SB6HqmM9OG9Suq3C0L6Gz/h2rNfYrWfgmwd1ZC/mYckUyHqOkG9
nQTv/UxjhMt61SaJdiATKossy7QS76FP6BeouqiXmpGfqeWYZDVJVMqCtwEht1rv/px2EK5TYtLG
bYjFIzNVoQV+Ylt+b0ZLDs24+xkcC9cxMTLzaE0PF/QpGps04ttTCf9bz29Kf/2myw44twqiJENS
5pHsJTm0Myn9jgdXYIvO4KDjak+ySczb8cX66tBXbe91daJuOiaa9tmUEFI/j4zu22sFIQWYDU+o
KEivxUTd5qa6raQd6i08N3qe7GWQuZRnIEn0X5/FSt2sTMX4xtgm2DkWp2boenmpu35RN8KKP09N
6uZlJIE4ZAl+4pzbZZweWVCptFCSshQWtno++v0GZ0Pua2tbIXJ2nhPe/hsNzfpBsWTwWrrUFZiO
yYCugwihooVs0nAM4BKMxDAOOq8ZStw8TVcWzLR5u50rePqOqR3XpEiHoKu8ZhBxmylVCL2PORro
eU+GFcL3YSzvihqFbK/MM3HzNapnS86Xgp7rkcSwlGcNNL221hPeh4PZr9tDUQ0Da5pkPYd7oD+B
IZwyOefSawVDUu7XpwcmHsJxLMiZGYOdx/TxcJx0uflVGImbtwm3WHW8H9YzUAHwK2hHwmW1iLfW
a/MkvyVv4mDaNzKEZxjejM3BmBFkW1Ga0auQgyLxr+OD23Cilh4ruA65gHnCWAFFKPbljc/SJW4C
Z2xWHgJ9X86yqshrulStOrYoZCSei8u568X1PBSWzttZ1Mp+gcsCfdgr4edTClWBXwcnWcaO2bFY
zmMeLpei1XjvJDGTX0BC3PwMpWyQZsHoiH2U7aFXJPyHdvn63Wvw3QRN3TM+bMm2nmuz1MewitFF
b/E//eqX8HL5dXhmEU3oXGHLWe1J/racmd1OFWq8fm3iwjUszls9BQXcUrJ+VN90S77CZ/2fvw/N
ldyfC12LfYI8ZDiprJi5OeqczqeYyfK5TGCcJ5tgf9xhXXPjn10Jal0Iu0ZRZIVXicrWrqQogTWv
hYm91q9wKWxIu/Ch0Ij5t0mOh16up3yJ/YB94WLYs+Bj0ogRL67C+q4Lu+d8VH5at8LVuURjKO0j
iIdkc5NwCAEl5UlEJvGKGYSLYQuzRtDsQU5iHCN1CEhfpnKnndeuLFwMe+ximC7HQma8A3QDB645
3Xn5/u9z89p0cbbkvCQawXcgs6ixMEELv2muvGIdIZxIyhbrUG0GowIvgYekf2jj3i9X6ELY2LQW
EuxEZrBZfILABeS0xOB1iAiXvo6DobF8eXnrCPImoaoOcRL4NeAJF79OKrI3fbnLrIXrW9EFa8rh
KOQ3T1z6GtMuZ6rhMltb+dwYOxyLsNR+U9ylr/XGRij65HG26ua+Kdl8KJPCc+m73PWYlIghdR5l
etUXZtRjsnom3Vzeei101EaiiDIElkPakOWeDvKz19rhTtatIwWBr1AZZdX478SbV1U7+23irr6l
gYtFGJc6ymqN1S5p9Bjy5rXfWzvL0mBnIsnWwZp4CrJg/syq/a3fk534aFXENCF5GesgCjMSlMHD
OqDY5fV0F0+uDZxDh81EGSppArI8y3qoEnLjXvMfLvaHHKcLKFtTrzBaAngOqwAs962x4WEto/wR
JmpIngn5TQZxkW7JKi6hMNEXrGXzsI3YewrcWnSaV+FyitgkAPkEaO3LcaC9WjtaEBBitTpsZU/8
NlYXy2QwEYkWWYtsJenLpB69Ll/C5S+jHDffssZzwyhaoCLWhmlT3kgiXzlnXEZb0RHpVcpirMPq
AqUDXNrjePEKzIXLaC9dI0VBtihDseFrFJpPFqvRb9Y5V7qmlX1EqBTZ1oTLUYfDcsfEfqs8eG1U
Xv7+UwayKsp2JHkusn7mb0XVlSmQ2xvpkmvPdnanVRJY5YFSzbSRB8SXX+W6f/QbFCdoCOwOgDzg
IpNIXUMEbkatpEo8D0mXypYyR2Q2QlIKYrbf5wSKqpwNfkVqF8be6wpuHzMQe827AHJ1fQvNppuM
5ZV2bOHi2DXuO209Y7a8IMDp/GIDFUcwDUwJzrdDkyfsda7o8C5UsCs/qEkOOoWrpLxvtmk5kKnf
/Kbtb+qXYz+HgVT0xab1Odi7DH3NXno6wsWctUZyf9gsz8aCZaZrM6Jyz0c7yyHRm42aLmFZOIM0
D5rmiU3lLZj9ynpwdTWxp+nQNoxmnbZHFtX3ZJ/99h/qrIepE92I1gSaAWM6aVFcilXcePTLPvOH
c+m3TiKuUc6XGOmo7RqYlG8/2Cj6417R+uS1mN2Oop7qpp54QDME0o87Gc/eq81ls9tyKUNIVNJs
MhiTKHzT1dJvqrggNkEgINd5IxlLlE3jQF/Invttby6GHQrddR0hG7a3vjzKwsYp9OMavy3IBbED
1lE0Axdh1q302zb0oBL0jRe/MllcDJvamG+x3fdMF3K7dOZlkk9zmc6Se0ZhLost6nUvbEf3rI16
k0qlPnWlvHWPfsnl/GGyu+KVwzA0Ok/6HexKN79reF6+qZe++CRWnT/wvhw8bwWukuWO0h+XYltR
ipdvoW6ATo3JL9BxwWxFDboRFrFkyVxvD0HetofYxn5dmMIls0MJhIC0eLpk8XFKxv6u1iH3m5ku
mT3F217l84hRsWZJg0m+6lFMuxG+X5mbLpu917YadlwiM43N5mBIUz+MOsnv56KiN/bKKzu8C2RD
OcfKpIHuSN6CJIWs5mFo6a3b9bX3d/KPQRjUtNvCJYu3OH+OSWcyaJrpV7PinV/87RYAVVH1sMAa
l4wVff8wBjCRKFFHPnrt827xD9JuLQwqMDoMMGBaU/qJxdYv1nQLf33dljDarFe0jJaQFJJxOsA0
8cbMufZZndO1pLYfYJq3ZqFo5zsG/7n70EA1xG9Y3OtwKEnSVcmcRUlzHPTwamnGG9vxtRd37sNz
z6TqjJ2zJtheJ3WRHGhuR6/Jzt1KH9J148S7cMjqKTja5itc2byQNu7W+CgX0Vzv65hxlFyPedOe
lrnyw7e4W+Cbez6tdAuGjAdtfuB58iYoCz+jee5W9/qYm6QM2zEr5PsqNBbXnsp3vF/2hZ+uaoGc
Q7QP4tmWt590Pv4DbQmvlcndsl5ddVVfF+UIqjLQKcS0ezbVXouHuyW9wjCkv0Q+4oYJNrGg4SGI
+sTrwOBuPW9bG5MP88uLF/N+6Fp1jlAUO/ksTMy1Xwd8rVqocsFTL4PF51MVxl82Wb71e7SzMPce
YuUrmt0zBXG1tGTTay39zn/ulvFsb3GMJmbIrAm/qzl6F9bLJ6/Xdit4yBwP1TLh0Wqsn9V2H06j
13WRu8U7K1TRSaqHrCA2P9adJgc4Jt1Cxf68D3K3dFdvXPQdjMyzEVWwJ9aQ6O4lhe+3EboSlEjS
tbXIgy7b5PqONuSp6Kp3fgP+8oN+WvM8LGFw1eZdFm3Rfleb8Fuwx36tpNxlqfe966sSPfjZlK//
o8BC7XQz2Lo24s6RGSspm33TbbbGy1M0dIdtWb2S3tyFqUtRVGNL1iazMBi+yEjOjyi6+8kvc9d6
twNtaTmI4QyhrT6g9//IV9jken1Ol6dmtdaEIlGfNfAlOHW8tac46YlXXp27QLVaavgjrbTPtk0+
CpGBk7kRosR/vBZxl6duZk5L1DCaTKoqmE793IKrHUPbfo1hK/+GzEXyEC/13vmtKBexjisJQ20y
YZx4FJ5UbOWhGocvfh/BOUepMFDRj+I6i4fga9/EJk16ZfzODBexVlBtIHsgTZYP7XuiEuzrxCuY
4663dZSHe6+n1mRBbNmDHcWxVrv0ivy5S1iLTUuqpslko0BH0BRAoiMJkTH0G3LnJMX+mHStLU0m
TNgd23mA9gHMcTyf7hym89oVBo4WTbbn8RfTbpmy0Or9+5v/l5z7PSPAXcoY9G8iIQHRZBgd+xCp
rmjSvhm2o+XGPENXU9+JnuyvhyW2T1M5bidDWvIomqDE3hdPcOPUtTm+bIYyXXitxgOEkPuLKu1M
TmIAc017s2G04QVxqDnCgRaM4RP83v2a7aAf/+shElrYJfYaq5dt8beZk/vebl65Bu5qVRY0LjcC
79Rs7FXadrC2Fpb7peG5CzAbvq89KZFHqqmC/2X/SlXDrcv0lfPJJZg1S2aGvWy7zK15qOFC/6NY
2uLb3yfNtYe//P2nU1vu1TJbUu6XQM/fzCiPC5V+LAZ32WXLVY8sdbVfipBB9JGMUJREb7Cf4TN3
a5ztWiVrolV0AYTwjC6GJS3b8l+fYWHuUpIhmlWToZsvhiUf8m7R6ZCj/OD3cGeSA8OVQbiK8dIz
8R0lvjPyOz/8Hv1yKv70OduSz0sx6fnSY+jblDVz/b9+7IifehRz53kVabhKyXi50JrWr3JVQB55
br0SI8yd6E3ZaWHVOF6SNV32Rn8bahV+9RsYZ57HEC2ajZXDxQTtB0P1m6FN/KykmTvPGTRVDE22
9mL1NqZjLh77it7YtV7mxO97OnOVWYvppS7Qi/YCz2E4hBUXGjY6nbuKpJVYXulY7XeivqXp9+fd
gLnMvmqiUFTosrlgQ9MHRgqRRkmtH/y+gXP4yVAaNNtv9mJZ3n6ODfQmZwLpAK+nu+Ag2+TckgZf
YYRdwiu1VeqezGtx/PvToz9/B5cUXENu50ASe5mA7bdpuyTsEENqK0/JQkH/xtRP54y53CAXY4K2
rHC8wKcwSVtI8KVUbc2NAOQlcvzDfHLBwSgyUHxr9+ESRpt6q2F5iraDhtxNCWiNG//jBcL90/9w
otagDRoL7nS5yLUmB/jC5oeNNsHTQm15rGSR37VLzNJkIRR9cHk++u2rLlkIh4xwqqKRnMWqutMO
c4FTsPq1szAXLBzg0duv+0zOQV6wVO0CoafnpZ+5Aq9LzQvAB3h4XdRNij4oWKX4nQguWBgNLILp
Kh4tIyAqydSYdOo9TzKXLWy2fZ7bmM4XuaM7IGXoaL/0VbzeQGivTFYXL9y0jvKYIwKt58KqtB/b
IsubmF3MmrA3f1/YV7Y8lzKsAtqFq2HzZY30Dx5DGHgCiPD3Z/9Xx/rDSnApw8IMMD/Ix+GC6KSQ
GHgEnBtQry8FZJlPSOh2DwrGlY/LVprDlHfmLpyNOrHWmO9/f4VrP+9lP/spIIir2tgFX+kiDNpJ
k+RLpHqvyylzQcSKruvUbON8CcgK0bt/ytivvZ25HGLZ71CX5ROiGFO9BpPBZr/aC3MpxEWgaNrA
d+wiRPBmk/EXnvupdrLfMMSmUEh/DVgLsHaJYpSNxqT6n99XdC6lMEKB+P229y82FF/G9Q0NJs8l
7Gq91vXS2ClBG46RBgHdemJGetVGmBugK8LWutlybD0mRm9ztxz40nzwGhEXQaxgxlZwhWfnVq8v
1gC4q0a1FzLNXEQOd/OSkVZXF9s0n5gRF83CW6XdKwvSlTFlNgw6FcvwXNjtreTB+9hWN2LFKzGK
q2Gq22hpmikIzznr7UOwI3LgXZc8GxuKI+Cz/Z3f2LNf9xQ2hU27xyo8o8EhVZV6hgzAe79H018f
PVZjVEK2l5yVbL6Xoz5aaHDf2I2vjbyziMpg3US0JOEZ6YrvYRx/3Abld0dnLioXqC7KmxxDkjfd
c2+oOEI8PDp5DYoLymF5Yh5SvHhvutc66aE3LEc/0ou5fOwA8fSyVyI8w3LvVc7sg9382vWZi8iC
5JUmQc/XOVn1IWHiSx6Ft5JdVz6my+y1A5/R4cTx2mxMlWy/Brgm+U0UF9qrWJfkOmHhOUqqd03d
/Zu0zY2I5tprv/z9p+NYLxSw3oDXZjt5nLW8H0bhd/9xkb0BwoMxXNcwIsWXdtjOSRP5bYcusQfv
YjrXBONB2+qUTIfV6Du/me0sSabKoEfk+7KTVP+G1Z5unV+6j7mkHt3Q3DFoDMdQ5q+auko1q/3u
sS6pl2+2EFBKNJcxnLs0Met+3IvxlhrVlSniwno7j6PFViWFXG3+rgg2oK775nm5dGm9oqALCwdN
z9KqT+UsPyXV6nciu6ieTfplZfPLqunVc7PoQ9SEflPbRfVMW8hxXjBNlMV9bso14E4VH73moAvp
1TKvthz1ocugO/0AmRN2tCW7dRe+9jWds7LO0WYbGIIFL+2nuR5Oa2f9+DbmgnlJsuuyrfbqIgeW
pMzw/3XL6he7uWReqWmkgtyQ8zYH8LGz9/tiPB/tpIGaclU6mYPyQiEcx8t0HT95fUkXyYtpa6Ra
8eClG7HBtgdjE7+4xAXyBFoCYJ9h9/MsZpaW0bAiqQ1QxO/FnaztGtBKCSLLy2zLJ1LWX/uo728k
Y65MQFcadeJ7FWtVNhcsoLpNQziRsxQk5+T3NV0OD4JA81KFY32Zq2J/iHL4UUezb0rH5fDWvBql
GKv2Upbd54F1X4d48VM/YS6HVwfK1GZt0GDfiyjd6BymVPt5lDJXf2Pv25mWsdnPhnVHbtR7xopb
aYVrn9Q5NfvEhMMWQdk2YNUntaNCORrheY11RTfCMUnatrX0bKd1rQ9iKGN0RqOF3Gs+UhfFU7PG
ZkWG+qIC8TkAGlGGpV+ET10Yb62DcCB53FxKpoDnd+N6x7TcbhwUAjHa78kc6tJ4yxiOYE5le9m6
rv2yVDz8Z2itfpvP8pZh0p+/LHWZvATtHDzZWXPZl+1zXZonqkMvaglNWL9GngPtQ0VW21xkC8Mb
3sXhYyV6e+OK8l8s+KfBeflFPwW28STKdV3q5oImTHOMV9PfsZZvd3m9kQMVfD7kfRuqlOhper9H
yX6/YA5/WYJl+oiyQP6R4nxXRxhAqPtqLqIv64AUR0SGorlHO8F0gNQYUScIAQ3HXI/R3T6K5saH
vTbqzhnNCgt8G+N+RvHpCGXTKh3WinpdJuhv2B/Tm+AL2lwSu6el6e6ridxYSv/Zevxp0J2NoIS3
44TOtfaiA2zBB63AuQOit/FDSeKxO0yQ0RKHsOwB6kIe8SFWLOgOQaDWwyxzfhorjqygmMrgSOuE
lKld1fiO1SS8qHzW90U+h8cKBMp9jE7Vj7ZP4mfCSjRwaimHoyIbPgx5iWoaxsm/i1XFHXqghqeB
yvJk4OX2CLC8vai+v1W/uPKtXGJQjboq+xHDGZlvwyIvofVT2qKu6GwMOQvbdGOLsISHb/p5WlM6
ydirtkldHFFP8zzJHO8Nla3naPlYJcwrNKEujighMYH7wVJeVJQfZ2I/wWbND4ilLozYVlDdVSKo
Lv06vJWFggChurFjXPuQzn5UxQGtVUKLS1cuVTolQ3kPmbPW62JJXWFXQ9e46equvuxBz57WuF3B
ungKZFCXRmRJKKQqpL5EZfwcheHBQv7AJxSkvym7hiszNbjJi5HT/1QwvN8J95yCzm7RzdDJDrTW
Fwz96zhARjM2q592OJJRv+7/ptQth+CbvuS4k6SbQXmsy0uvBAR1WcSCYzsLzBKceRl8riZkfHgx
eG7QLoqYTybY8n0KzmzTH2jeXnhtvRIF6NH+dVB0XcB8s8VVfhrG8mlt9GNvWPTaa6a44OEYbHVU
JHNxWYLxGapoc1qOnV8plbrarnDmETzmXX5paLEebdeguz3fva471AUPWZPzHEKPqHYSrU7xVG9Q
z2q8cgWw7fp1zBsG6c4A2diLqYP11FKVpHSv3/qNuZOe3qcu2VesojOyVtOjSPb9aAbqV2Kmrrzp
1iZLbQuSnKcdbuwGhZmH0Eg/URLqCpyaYkNTIPQYzwPsLA9tKVhqiznw23BdYKppB1ItYPnPI5HV
YST7ce0L4hdDuVTglscQuIu25By0bZKWPP4susnPd4a6XOA4wMoQcunJWQeseFYB+xxEU+83G11e
KplI3SeQojtHRflWtWw51WKfbxyhL0flH8I/l5dKinpAl6CKzkHc8rsYNq5nEFT9EUY0fhKD1FU4
7TsSVGsRRudpteRIerq9k+sg//37cqJXgoDfyKl97xls0OPzEI80/sxJHL9dahmmxa4J3FvK9hAx
8L1zr6rXsGOHks5Itrdbwec3ExS5v03o3a/vuEAjhqprdifKcfknpip8xRGs3kGfKXxPjKzu52iX
B4tmvkcJM2fwGxDx/vuPuPIbXF5HFDPhc1+Js2CmewZXyp7GNkr86rPUBcDQSgl0RkXizBf1sQ/a
twQhqtebu7QXCTBlXmKZc1DDK2dP+vWQR/JWpH5tdjoRQZNIMMX9Ks49oKMoNX20H2g0kH+Inhu/
wMBlviYqIIK0WoFkRb59SmyyneK6uJWWezmm/7C+XOarDSFD10AC6KxRE/+n6vP1scTmmR96K0d2
CLsBnWcRp7daCaIr/+/l7z/doVH8tHO79+K8yEQeW3yU+wLCrUfYOei7BmHK1xvf/eUT/OmHObF3
SPZqKhfUh2htyfy25Uk5HLqhIcekHsyhRcNoujHRvs2NCPkR4n60SmvSWnzBcUBjudzz6kIHwR+j
quQftFjzd1W1yTdAv8Y25f3MsB5NCHJjX1D+g1XHS1D7Jgnr4lU5Bfl9WY/Lu1ps8aNtBphyhXkT
XZA2eL+XPD+1RVvdmznfhjpN2EzuJbxh73sWNO9r1gZZW0fTkoqYlWlb6/FDTqEgemNwrozNyzL/
6SM0EGOvda/2c2MbQO+kWU+xvuUae+0LO8EJG+YBuYsqOpdY1fdcj+WdMLw9mWro/hn1Vt4IPP8T
AfjTF3YClWIby76RHY4GtJKFj51ZemgzgJdIF6jFnMA4NR+ifuy/hmsvThUtvhNa8ZSYrU41CiH3
Y7ElN7CEKxvkbzQP70mVgxs+j+3+bSRDnCqDofX6XC7QE/TtthkOjV1uo8+rSetxurGvX/lWLs/D
grwqoxrBexg0MLJt9HAIwwWenjtPDkMo/aRGKXeuZXCUiDRRPcWnqtghUNN9E3vy2vQ3+g9eUegS
i8kZayn+0cWJuhvQWPi/vw9+cmWtOFu8tRvJtSUcGq9S/huH03pmZWQyXsbtaczz9m7pku0c82S5
//t/vDaX5K+rcwjnLZqrnp9LpF/PHFP1CPk75XelcllAUvQQ2J0MP/eSD2fdNCQdNJF+lwcXBtza
iIXQ+2bnZl+bJh1aRCT5ktD3fx8allxLwrq6g0h4d7VGyvjchlGR80NRopVnOLQhCzhNZZHk4T/7
MkfjN408tmzSci/XvU5puQShSXVCBayV9wrnQZdChawpo9c5iotzfRhGYucCBhJRgrLd3o4bqQ6w
26r5v9N/SzCdVpRRf+S2l/maooxg9+cyqkT+Ne/2CqmpNUePP0m73ZTNM9VLfRo2Se9zNLwGpzFs
cViss9UPZoni5FQwNKNNqh/uUcbPaLWVUI1roHw/d40ID9wU4riIuMYdssABLCe44DzAuVlkdcns
G6JDxY/hrosltaoq7tDb9iPXwf5NzWDRajuVaR/K6YOKV/Xcwj7wk5GrfdUXTXhXxGhgXXZlyh/b
uA1tWq9RrV4NMNL8aJIkDO6LVtT1q9iOmB7piOjPYJLrMkgrRvpXUlfD/3N0Zdtx6lrwi1hLIDTw
ytCDZzuOE+eF5ePYkgAhBGL8+lu5r3Ha7m407F1Vu6qcLGlyi/m6Qu3tIstxZha9LvV3JjYaprl+
yFve/RjaI73L8Bkw26fDVsDLuy551DZF28z2WYwbnPSS0YvTgMf5RAzhy0PW1ZsratazR4zz1o8R
Emgv3WzjKJ8xtlm0B4a34Le8JcMPyLERZqFt9jtqRp9LoXiCsKnkZ6oM+azT5JvvrbsZGjO+sUwq
l5u0I6aAfqwtoeBmpR2mqRzTMJ8aqSZIQExUA0wWDkD5Mg1vw9QlsGvoNAwpR50l82XVR0Ies2iD
CB+JQn69NGO90Z/eDV5Ukevx+nln2z8cOu3bYhHcXrzh8RUPwOFd9g3E9ddhVTJCBhHQn5AbuKg1
b7WSa3IrpjbbdYVj0zWhiPpO9nexxEtzatxSHKMiT8YqkiKmuk9OtXIWtqfzms5RGabVqWtoO6Mf
+20eTwbr/a7bYVY302GCG5kYRNlPhuYMTUlf9p0dh2fRyo6c2OQFOfXw0eenhm3ZWJeDPYAJ5ADR
3fDYi2iW98zXXr/13nPy6GR8BJ7XqBxJ0eu+9S3eie+iM8DD5OgL04NKuuFpP3enBFmN4ymJYE76
sYTFHE9R3cPCw0C2P/yGm3a7wsTJ0WT1eQLGYkFc1bL0d0lCOnq3gZgyn+ZQsbmLzYT/avGdsGcY
jpAo3/Ew2Ekb1vMTncZMXta+HmXRkxoCs3wgMDwplmnP5D2yaTL1LqCNHU9QutP+UTq8oDysi1Sf
r1sa6meM6wt6gtibryfth9R8tbyfwOWhOVvU40CxEM9yXhZ+49zQwJBrsAZ4w6BmsNwBXqDLUytn
VTVjVIPU9covIp+ydeW/Okrp8O53uPw9y9QyVCxEYnumczzQy9GnYvtGNG+0PMNI0njM3m6RulI7
YcnGumn0NXA9hC+ajQ29l6Rpw3s7Zpu8UMpM9FPZdEAB6SaxSSgyGpoWUqxD/YZX9fPT4BnCaPOV
RrJ/MIJM87kJO5+r1E6kf+1Eus33Isa6vhWzjUTlE74Pvzj4NYZOs9NYx3A0yM5DO2f+/qAq6EvW
NNb/JodM7P2eDpOKi2X0ZFY5/JQov4omhP7vWDf/5kkcpkrOTdwxd+k2u6vbAZLL+MJ1hsodOu6t
O65bZpdVFS1jyKsLZEv/na4zouV+IRnZhdMw+4HeJTiNdlY54+rmpjUYqfq1YH6x/Wl5n/Ek7/sV
gZV50h2Q7XQ4K+x1w2dqnkfMHrmqzuqJXZu+Zt07AlwncaPhCHgyo2bduVvx/zEveri64nsv/XOd
wE2oy5u4TdwFZQyypkvWL6S7kKwxW386Monp173Dg3mIeAo2EGags+VnXESYG4gzY8J1dfPafwkY
MvJL4oYE2YKLbVU+jXwcy2Fqu/jvMS7RfLYIS0LuxziKZc+5ZlGpphjp2QWxzs8fLhEbeeq7vu3h
Mp3CMCtCH0O8AkzFASNNXdaQIz9ihwsqY9bU/ylu1uhF+Dieb3rP9XZObSfkXdzGi/xsHFLFfoY2
QSZgAwPT+jeNxzW5tyL14SVtsEi/lyRaxFWDvvUEYUpJnP6XkiSMF4q8KXI79cvW5wyKf/8llmXZ
dU4XeCH+EomZ4pMzkE3ft4Hw7W71FM1R3i1Kth9zmOvsQcbdpN83bIRF56lYp/qn3E0dnZp6Tfgp
Efum7gwGCKLC0z1murRJSm/he7NG53acPbtdwWKbD2BHSecxvYTEl6mskXAJnIXgMiGfMC0jpsQf
sm1b/tsc017UKaigNU/6ZCSiSnjM2juTwKHZFIdSfPl7WD+1H03PmvARDhMJtGfI7vopnWz1K3VQ
iXzNnaG7K0cZ8ZmduKHAk6oQhljetRqn7HOCVNBJXywhWq6FS0Lwl1n7jarLkNVm/7KQq+N6MIym
dbUfLrMGyWN8YFvOD2sYL4U2hKV5SIZouUukN3XeI3Vc4Lat62kYcz6GkcUVdAFcTqWmPXPpWczI
eHmfDFk3dl4xvG6WfE+hlPvTzMyHveDzArLc7jUGwXK592rhOe9jxF5hDMhsZwT4uqk91xiZVHFp
eCaj/gbw/Eyfk8UiCaugW8b9R2P7eRhy2sba3DgdqNuL1MSdPfJOrqLF7NIyHLyUS+iFLjJwkuTc
9BFsb/LI0oZdDzhstxcR9fHyzcjAxXlNTDScNaAnWbKDj0ikF7ZBwbSZSTNzip2oVQdSBmm6FW+W
Yz93fG2T96jW/VRts0y/m0P08ZewC20vwwZvjZCkSdEFWOIn0cZIztu4Sc8wvFXyNlMJ2eC5xeS2
X9gR0xuJWfMd9/Vq21M9Rgv52dNWHRXPopo1Z5VsLbIup2iJP6VNyCVN47Q5S1iKNpXqzcSWIltg
qHZvNIkT5Ivv29QVQOkSqImQivOkrOrlj9gui8cABN2v0Tz2cNSfedENM8luFqPCOUMZNf4BjQvh
Gj4yIjSuY5utPst1v2WiklRC+ZQfmGDvrysqS5wapjFznm2YqpDQYPU+R1W1pv15b0OSvMQImVfR
iQritxvLnWmeo3hi8W3KkgTlGrYuclAxCthn+j8VUT9epBE3MfJwrjpBhhpO2My9r0MWzbd+OlpT
NmJP5JXF0yjxs6mPJqSnwUfxv3avMX9xLDrSN6isOf0dRtxcjxD52eSlHg7SXpElhwXIoU8AsREa
FuwZttEe70S26TFf8Py29vngDNaUkzV/QTrhMmzq46LghPctxKQRdbMu/TI8UV73850Y9N48Uowl
scd9A7j7Y6eQ4V6gU7RG50unGb0VHd33E6bnJ/eVxXHETp0KRL6ns5jXH2yG0PtHrexYfzZ4r6h3
WiEO/acOAu7WEAwfmj8eNmscRie7LhB8MsL7XJPOYLhiSnfs33FatrgAYmv23JFUqKsEvn1qNgfF
U14vgzkn7SImnBVb2zzWfFYRKsqOwJAQsgaTWUhGqkVKeMYisgJ2fAUxdox+zM6bYa1ATNRsuPxL
Ez1nQuKqDqKWmS5GxEpQFGcHE3/rHpOdvuCIGyQPfFmZuSbbwVyerMt2Pmza/BCNVfDDbQX6uJNr
XGpkvhKE0t6ncuwHnbeNtP4hqdvOxfnM4dOK+zkakwkPLlLNcW+nWM+uaIZ9z/HvEcRVHdPz84QL
AscfhLQ1AoPUZPqS7uM2/GX1Hj0j8Q/duyViuu1RpocDJ1oyHsDr0ki9YtXGaS6aga9XZEO4Mcco
2U4e4uAlyNg6Y5m64/BtS1EyLAj8qvCLu0u7YRO/ajFk63bvs3jwT6tD8mfZzV1HnlEoGIJRynYP
6hRZwsXLjPBRfupHPsvnMRv0ep5mUd+lMmBsOGPqjJJLtRg9IW1mz5Bg0/jxQBloqyHBunLViBnj
yV8X5tjgUVH/w/d0vERI+2388j2tTRD/rXGTvK08kV9oTnGYnbLdOp4vSb3N5ZCO7O8ON53CgEo8
hYkke12MslZpX+DwocteNSsGePw5nYGI+quC966v0OBnrSzTGVm7rxrZyGsowcgGr8ooPSQ1p3Qe
k/mJZdOaPMF3NHo3fpWQyyh0BrKge29a+YbOWIbbuR1g9wazINiIiqKJRo4YRQtoNWWlTvvQ58ht
DPd6o+RjoogmHeCRHjVJXSbLEMUitw0mAX4jQz5ay4hu/dzCHXqtl3u/rQ28NUKNSnYG3UW6pJo2
VQ9/kBMt16rFjmAvEh9ivsm8WFlXgPIJZeOHfUbQkXTIZ4z4P5exPug4Qbs7dMuHoyyOz7v8Z55S
iC0aozccspaP6F2jdq8ODQeLNc/GZEtZ7pFWO595q5m+37eR0ssKw8gZHtO96nUelAXdMh1gJtgP
GLG0453tU5h/X2Hbh5u0JhRpljD5zwMwghve/TOYTMkQV3KdWdlTRZNybMn2blYZnUWSpI/9vEdR
GSFQ8gzsnX55TFUPp9D45h5rhd8i/iEDCRX2qAjLQK+W7strs3H3YxasRTzECEyj7AFkhjwGW7Tn
hMbCZa88TTfQEP3wRRuk4gBah+QE0VBHvqmMP8sFLRZKkqGIY7SFZ4OTFlK0I8UI39o+TXTECb/V
B70xzo632F0TkvLgegKgOzuurSS2QCBdQPW9LhdGAgqUbYQn8y5tARX1eG6GRZUxO6bLRNm/2M96
vWkMDigZL64YrGP3cQzAJtZDg4INwjiZ1uMtEjBIJaYxzn3XtIVM6FrAns6dlyUd3qdlwqHluqRs
ahFXvMaxG1lkgFG5/hpD1qItS1E4BbTcRzeRSjc4M+ZEHEUb4FkvHVwndwrAA77Rb1QvAUsOwncc
FHUVAT9J8B1E9Sm0ZETH5MJ1j7ZP+ChyVI0KDZsVeD/GtVsRb1ON718l8VTYNvhbGJEn6ALS+dt7
Hv8cOhwfqYmW985Na+HTkT/Baav52dCmvsIXr75ppO9xnvgJGY2eF4gEU9Vu6IFClFtVQTWOskln
Prpg0ngud9+gpOO8D3/mvUE8ag35dAOdyCumxsA2capOEv6yl3ZAEQjh3XakBYtsfYuuGrUdtEdn
aLz4LdQmbsgZjoazcguHFSqlQVdbnUp7289s+w8hYiiA0dymTwgwNGj/xTZ8QTxJLlMa7S8pBj/P
TomlxcgD3O6tMqxUjSdVR/3w2S+rvJ05n34oJBxg5ScGZAoHkqyxGE6eqQ0aqCG9sEbZ6sgoFvpo
+0tnxh3hq1lYTxYxrjonvtZfqrPmscmo+u3WlufJEllbUR27t66vt/3UIoyM3xji2pOxgc9lnHb9
D6bU8DykHfuo48F8w3orggsQR2GWSfnzcFFE7ymX+nEZ+/q6JjqL8g3OEyUG01ED7O3szgYk0EfA
Oegv/ADMVTZa1eeG1TCnS4eO6AIRnvulzmKlK0eiaM0FaZu4HBwyw3M5LfsI6KiZ+7LF9VUh7nOP
3ye74V7ODYIWb+NUHOEtYWEVtxlbIlN16GOmCt06DOKnI9MP9BDqnsa8neGzKTqASHb/JGS37xx6
g3seie7As0OLiLZyAZ6AezKqgpDjj3AkjubjTKfuuzZNOxQENRRyeZONQ1Ia4PqMuMrpScUoMcPR
zDf7nMCcqY+lVw9gw4b24UD5q6o2pOoxTbI+Kw8Fu1W8e9QXhcRV/8H5Jq7Q+blTwqPxuw5kPIB5
rvUNtL1a5IjKyFiB1dGooiMwmioSiM4fqVixjdbln+eUiBlMALoxWpGouzEx5qPIMlnMkxgs5jgb
6q+dwO1XWUs9rMKTwaCCtOxZJ37i99EY5F8iTK8LDhci9Hjwm30nQyqwisEAkAqCGJQpAk/VVZ3c
wx/UeNMvOHTVX86PlOWxjBQyf9cUpbGe+wVq8A1dZrEv2TJjs0zkt3Hr/IBDIf4YvV6/RtByT6vE
8GBOSIs1Ga1HuF/XjN+sWulP3gX2H0o28asnVqAnU/0S3e6rdt+IBOERYinTvSkV6qSH5Zj0UaQb
zW5jNSU4zMOUvLTIIR9ygvWv82Pp1G2CCkQXvumT6VRv09Gf1JQu7spjZ298/A8CEfhjWY5f0QfU
nRagRud1V1BMQohfMFROu1KxGULjBEMGrJhX2MU9BEZa2BUhF6w9nqZN4GSTKc6/p+OY6+j3hqru
ho1bqNpZYwzzIBsQV5mFNqsg8Ag/kqGBoz1JN8nymtYqez7AtV6AeKA3w6FIagBDsnN3PhDiC9Hv
EZS5HueFdp4nv7Qasscj2dyriw068EOEeixSoYF9BF8jWxbXwTb5Hx3SmT9DaObLRuSUVtFu+xcK
x+g/kbPi7EYZzO3sKco/xAK302VfjXlD0i5dSoJ+9nn1Sn01R9u1F0jsjrkYN0B7J24xtomBiM6+
d5BDP2L4qn8YBKZ2qpo5PVbALPhS9OhB1I0CKj9f8IrsJoHEqD9TEfOmTPno8JyI8arYJBmHinNo
jAtNhEbPAc1HKMOY0uds3fFA8bu1z4Xuj0dioV3OHS6L+rTRDVeWS53sb1fVrB+GTdOY+70Dn8F9
Ks8kHQMAlH1HEZ5OK1TIi2lXAXBW6VLDPPeoDN2UuzFHh53aQqqRXPG9KV4x5CVcTQaGb+1DTK4J
vrqPaF4BvXcoTO4zismEU02Gab+KtnXptc9S8Xuc3dI+CW7glj23R48NgZuN+yvAA91WowBAdjmi
beFFOlt5W+ttx2SJF7iGer4s8SNqrz2gS1iCLuSyEYMWrlnWEtE4/+7fpHZZdlFBtb9SQ/TwnIVY
R89ij5O9QIHutnOEKJ1wancRP81L33y04UAjzcwOOBOWLi24lTiNPzstUIFQySZVxWGACJsg0nO+
T5EoGdDTLmQrjTficWii5b8xzIZeWOuyCh0egBWM9gxdjgfWfbCloaU45gZR4HJfdNlzVAYjGjN3
ktmqzyPGLUXeGhZ9HosQ90AkJD/v1O/Xfx6DzScdRvKyjMqiFxprezcQ5Bo/CU3JFRDkk+5W+hjD
N/AmRtvd5253mK0ck1oAbOytpud+2iBZ7c2s3oes25ucxHS5IvW8SYvEbOp8JKtGy3xYVhE/jSjw
3Xo3pE2KLn3del+yjSlyjkQ8/PLDlGQlqt7RQbvu5uGMpJMWV/KMxiwf2kRWDkBlllsXN+JlSfVw
jySoJuQTKkuLkBUbXnQPwwecLqs9u7g7/mo6gxXudLamD0OyjKHKMoz73jCPox8or0R1wUw//fMM
ilCskcTDcCQPzKS63PjhlgpG4FlzaTmRvAA6Su0Jdkx2LXvCTVasCoP8fFo5OI+dI8mUI0F8yWOy
4kSlaZ89MBltRZRK87nRtl3QYxiynBoyOgEDvw01D9nVicNBtUGWC6VAmodBkVxpZ8P16Ifdl73b
tcy7DnZzpfWQsFX/TJevcHLkj8CtWdl0VD3IOsU6SYx44yEBXiXR5uawvqjtm4rCxPJ2yzqUek0W
j8Xm0qYtGejGfx8FIpB8zWbl8zWm4YyM2YPkdqJdtTFm3+tZB0TJz2j69WTBsyzZ+DKPbv/DyMww
WW9BIBTriJK7mo3BSZBIWME/abXx1+44Wnhw1UP7ErXLnj542W07mvUVRh8O1ARyy+toAzoKifJw
dnDEpQU2nujzaahNlINK21+c8vtcAtPHPZDMwP/ygIzFcCWqEx8q023/fdBhbXK0l0ALyODwJfWw
NL2tR9okRd+nPfS4tY6OJ89V3Z5HFy0eFXLI7qDVD0/1DPO0ivdGytJAtBbKTWTtUYy1Vy8bJjuW
YofHwiuYtfFriMUuK9RSzYV1cXPGPY+bSXl7Y4GLYcgJXeM/ZmHRj2bFmoJZ3d6xW+1XPd3sBqk6
INSAM1xmldmt6pq9+/AAuyvlEKexpnx5pzbe/+5obG4AwGPV0X17hXsTZgU7DOvIU1v79HFGa3PF
1jJrudPUd0U/YmAJ3U0nKKyLaDS9xi4N/Myt64brP4n8XoAcWB/6FLqAWxBYffZn344YbNyI6hsH
xmi/hmHcP8dDJ+q0kiV+bRTYMWV8fIVygd/Oa1zDC3Jg03k7aoMKHWTMV+AjVoGSWwz5DB0EiGHu
0ffWMNVkHMDfglmRV7muj0nN0tKytF0uKBBc3iS7Rk3hw9/MbdNyD2PMPql6ro7bNuXJVXo63oXV
srMmEj6xgOU0A+Yr0BDBfXW7OjxoAKQuRgsqJlxwqObMlNstHQE7AC4tOoNBiTPk9clfDb//KF8i
kDNIN16+F8z/GBz1S5s7Zeq3vfObwPKahCtVNC44eFYf7lm0mW+bZiiCGYKjWQ4yEyyLUGa9H0Lv
3cUF2f7YIg2SE0NjPzdcbbiMp8MAwNxSEMFe9je1zeKXPaLub68jUi1D4qqYgCtrcMbgoKOoDKnU
osIAvbo5hrk/rRR/PiZBnybjgPllLS4ZC5In74XUJ8DCiHFbxWJ8ifRv/9K2GToxdSCDqhtJfT8Y
h5J3abfwsTStL+uRMdwqUWfzQSbHqTZw+ANnpWqkzWfJZRX98ia2ee6KABPzHBMn4n61YrjQHQmN
4HYMf0QHBr4bpFnRd2wECFAr+j51ZjkFq9QzlAOyDFys5Taw9dccTXuZgHJ+8SLqHi2DOyxgTnfR
oo7esNshFyUSmnagYfF5rkdSrRMABNyF6txRpCBD91GjLZFKJIW1BvvSHj1KuB3zHnzVH3HsMX7J
pEPrZuaH0ULvKWvUvUUMauuSTMAAyKjM/Uz7JAckuqHlDDBL3MZ0zJGfZ0pY29Nyt/5lgSqkTChG
qdgm2MW6erukyC3BKbLvd2g29tOGHfG0sMhcIEli165z8hQie5zhOtLdhY5lFQzPP3uMshV4KYay
hrGGO75r4Yq5O7OXLtuyp7Zh5G01LilBTJJHgLrdw2Bs/InFTssj1a6gdKnrcnMELIdKVO6oJnnd
H3VVt0vzQRUwQ2qJQh5JrEuhjgmneBR9QG5WA9A0H0iWs2e+1vK0SOixsC7SvwKjh7OuDgp4sGzg
Z/yshQknINKgRettK+ko5rMIu4hyUy//wWoP0EwzH1fv0r8ouL+8WvkLxnThZQtbgYetAWe1Aqd/
JYqIM2jfpDTRll1lNkYP0+o/+OCGqvUa7Iqqs1M6gdpDC9LgtmxE+gpkYToDtGpvCOzcTxAdelzk
e/OVpMFdgEPy524Mr5PozFtHeNoVM2oATChNNezZ2vY2mCBf4s6I8hiBR5wintm81WOW5M7tNt+D
IGXdx5+YK5vwfS6sPLLRQr+idy6qHlO7YwElS59nK1vWQkM9oXHZY3Sh9C1kTX4L6gkRB+9JAxex
D732dINTqCA9TyslXFTM+kBiwXkNMy7ClkfgY5783hB1Z+cpodFp5xitAioVgjoYNoBly6/lyLb+
grJt334ASm0cyKp9TLOfelrST9buTj8SvQlfOQRfjt/IMj1Cm29ry4ZST9on90d2yPAhjSfuBl83
xtVZAiUBaO5x0I+Jbzm9O0bblqlabPJrp/HhbxIkQIJupGHV/iXDSNmIa2+JcUuSzsfrz2wetf+S
0cr9nvfw1B8h58UPUG3A8HLNA9Q5upjTRgHT3ePszxw61NCpkOoB9GcbV+PS1/+fRmyqRITwqtfZ
2Hyd5BhV9eKbvQCoK1BapgHScdyIweL3ssEl+mP3bQrOq0bWVPdgVO3f0FAOqJE6HDe2MN2xv5EN
08XPmZGrPsHYKiZF1vnhHqBKAjlDW7fD9wL1Xv86NGzvX+Kk2cYiM7j4txJT6yPiCrFZmzs3Dd4W
WQyHTfSdoLHSHNdy3z/2IRz4ptUBtDZvdwDWRbfGI6gGivyP/ibLaIqYLXgYq98hcrt8RLVFzNu+
smPIjxlW8G+m91hMSQLqKa7ovibvIF5l/NQCZFHfGvZ/37OAEhsWcxCqm3JhRKKbdUAYroiQiGkB
pOmInlD6BFVNUkev2YpVAv/btNWeQJhgRFvD4Zgx+BxHs+lPMgQD3DiwZUttIbWctx9Bg5wpzQTV
E5IDkTmwQ0vrwmZB+5KazN/xOkDBV4HPc4hG3Dqt5hx50JA+4N4PY5XVcTT/blnUr18ZICWZwDhv
3GCqnMzwct0Kj2sdmDKuJwPyb9oG9Ys2ERhx+INQGV3toCdpy2aA3OymSyA5akHGZ6G+z3Zm4wv0
PuN+ncZosq4Uk5Xdw7SNW3YWupGDv64iViiLlOTHn3SZrSpWQjEtq/oZTFNpLVxwf2pAW/R5m8k+
+HKbxMxrmGXAKRu+qfHBHiKDOhekdQKFBknxDS05qyEYGPIoUtvdFFNB7S16UnS7eZ/ALO0v2xlj
04ku3ByQ/2gHyOIWg73KjafNLMDAZqJ4d+/Bh3WfILD649eEA4t9N3EgICa56VZDLgRjoKlFrSCg
lQO31eKzlyGxRsbVEfO+R++kQxTgYHrEEdCGs8XDVN0V5wkauEvfu+T4TdQihpJOQZr2BWTBvroH
SRJhSQn3EX/8x2PFt48OqdstGO6dd/9tQARmfzKUKn0apNn8UEwJO/y9OkBg5yOaYFJugAfs+fg3
O/8yHBSlKfROwRfgQxU6I9hJEgyFNphPyOGcmHwD729Fhd3XyaWUYR/voUrv+vuYoTVzJ9ylQnZ5
PTP0JzvFOYFv2nbDf9jMTXpPQmJ87le6pqe4CRq7v/VUF0s8SfiPhOxbaWI+FtQ/WwDPpZmcipZC
XqDOQ6qO7qXmE67rg9jxCYcJb64gtyz70Uoz148r6ZZwHw1Qp97AqCKc4noabQnNOqtgCs5Qmyxe
/tVZ02b5RhuPLapQVqBk9CF6szizXYXP382VgTS6w/y8pFXMyTE/1CkAnQ+mDj78geIr+evpdkhA
CyBQAWuvMr1jIKnRc4DaoOeajxBcxS7rXuRgssjmG0eaY7l0JBlhJ5B2vzVENvNjhvZiL0CMCn+v
nZHmtFPs32rIQALndN6OISk8XNPZ2+rCSqssJtuUo384Hnfn1sPlCwY8jqJpgL8+RVC9sBMo5sXm
Dd3ZjoJk87c+8fNW1Mj01Rd4xiEEm+g9anNsHkxzumR78Spa019k5WT7IL1M4nKf0ZADHF32ty2J
l/F/nJ3JctzIsm2/CGboAs0UyJ6ZyVaUyAmMkig0gT4ABICvfyvP6Brt3nfMOKuyqmJRmUCEu++1
t1McE9v4Nllhsx80xJqTev4xdAbGfgK2NLZlKViqapu8SgwyCl703GeCHdqeiEPusXXTNFAAkVgz
fzjUPAD2SyIFU6K2NMq4S4ryQblB590rql2KlmwYZ9TCojpJmfvrkR1P/RF83fsjwtnMtgAb5i+s
ZNNzyjdL9KDuFjJbKw8a1Df7px5GwP/rMZv/nSS8LQdS+XW9IQeByaBvUgoefdR39wSUMD26ubsw
5K/qIIlGYU5XLY1C3hUya6g2nGr8cNvQma/mHLbvaHnz3yrxKxmHbZK5UTO6Lqpeik/EgF6NdZhM
QVxMRVZxcQj/wJiRvxyphJGa+LLSKF+N8tKWgbet02rai8Cfi02Xa8YQ5u1FbuwQNWRp+/dMDyz+
VMjp3BVTm/qMQm35aqup+SwRCv+SgNyszytLa94XA9vBY1HKLrnre2mQMbwYU7hLUMj7LeDk2m7C
WlUUJtrJ6iuLHDSPbc4QZYfnqzCePPgOzF6r7H8jyd0449u4XkXz3IxM9OesRbKTqdknKDFp4cQ6
HyHgxOKETRRYgSO5UIWZ3DPAxesVwbtK9c8aWM+zzUBZKLbMcAzlphZLZe2NtjfsX2aTNN0rb5Wv
b/4HBly6M2V5HzLG7iO+uMr/VGErf+dW01k8Q+uY7cjhbL07GDKu6lzh+/JC2fnxalj2AUCpUHgr
GSwMqmkfJ8/uGG72oAr5Q2o3bvrEoMp7YgQr07+eoqcwx2L61ZDd+IjFdK5jy+N8wDI1Ks5+YyyN
p5Sz69FN5tSPfX8SwdabMwl26neGm9/psnXKn9Jta47LNDPEgS1ks38IA0ZGO99jPLKD8GKXa2pq
EJVqCfDuiLSD8fHLwlyeO/7p3Ed6aVzOJd+tg0Vt86knbsNJ085+qWaGu/O+tKvV2UiMew/p0Jjh
1oVK4rlaK13F2RIujGdZIQC4EhEM7zf32SKz5L0UZcEG5FJPSRB7bRK4EUOktds6neeLS5BSGt9X
UvfHqskdFxG67ziXxiJUpyFY9Eur1i6LDGGrLAq7CtWhQeLcV8uYHv2Kk/4wLaPSEWNTL0fg4By6
axe12nfgo6Z8briVgNprd+GPl7YMKn+JdWzcrQ5bl19j0lO/0WvOn8LLSUD1xqR+Dmftv5is7flp
dzzJ8WBp0/i3sMSDvxZ18mkPTv8emJPf7GYUrIn15u2cbsuV0XFsUJZ5f2zOPta6j2xGNZ4C7Yl1
O1WZ6l5dnP3GriTbJPnLsmPP/7m2YnrsU7u8Myh1nlQbdDAosuf7KhOxoDGMbFc1DbdQDI79RfHU
j2XdZQ9uV5fm/WTBoZ7LhFX1bQXRws1ZL9fWoKyCzi6kvHZDhqYC+YnhqsrKcit8IyMHoBxWgVpu
pc5LDTd3bKzBSx/qqs9iTZcQtTTTU6SFFx76Gr5zqo3ul2OWKozK1M7uW4vonQfBqZht1mJo3uhM
UgCAzqXqahji1BdZlX25rRuNw2goZJHFZuDOHGK1HRIL48w2Z1SQrW/eYjUx2LJi4RAL0h5Kpcz0
sZqKvnkO/CYrjn1Wdrfan1clWheH8dIyOeJp9oYc9toG8NtnVP/VEPksuYF9YVb5TEcSNtuut6er
a9fikrZJdwypFwAtQsN2niBaZndDs6XU61ra4JW+9qryJW8Ts97m6QyxY6HBMBHUiUqvphOa99Iy
a4HCIJXcpTqpgkPdTiI/A/EVDIinbkj+ISkUw1sXlm3zkjgrqhCF1MA3sFbqkjCQdXcw8EPA6HEa
+YdqaLp9DyifcRGhMR3CZpj0sYTsfSpGW9q71m6TcoM0vKQP1pogdWcGMOa1QgwjYKay6M0jp7FN
/bQaI499K9NhwCXBzScuCNz8IercBlQseKtwygvlRXWyDt3FITK/OrhyzVYElgGWkxn5uleNUe1K
GJ9jpzkqogK/xRRTqA5XZajx1AdE8tRNkz6GvmpOw2R7XRQaHjSQsUBP9WgtYiuy3rmk6F9xMxqu
vuv6xHF+UVEsXuwbbuMc3VWs/4qWt+hFr2V+KWe7e1dYTlKWe+gpjWnX9XIZhtCDr+DqGGKEWMg/
to1axd2IOqS3VWeooyblkF+za/wHkdyicI3RGa8L69p+96HX7tkGZeJPGpzZPIDwi34X6tUnXXCl
SI7r25TnxCyTbS5mkq1711Lp9BmEQvixO2mrjsd8qI9gCP1T1xhuRr25uEu4EQ1XVwwGprOHaVyh
EHgTB1o13/wHOlHF1dDYcsv/vHORGzrPuXM6ow2Pqur6coMdLPXiRNKD/+GpHt/TdRm2cF7YEVwv
afpta1X09m5Z2dPOTlVLQWjM96Kbgl2RFmzimcaRSLDB4rDaNJ057LtVNX+psOR2ElKfhWtVOxyT
42amvDuPKXPNBs/Buw6bggeylQQhrW2zcdVQPVgFazn3JXtc7pFGqkNmzdV9Z+TOlrPMRnOcl2nX
UwtFRbiGB9EWywOf8jBuKQnLFprEM4eYDhe61GnT3ZiiFzy2XDY9X6AVus/mnE13btiOG5AKwlzn
dARWdfsQoruRfs9YcNXcF0q5aCJNf3HFmr6J1p3tH0VvDZa717iI7F99X+QsHSh0ebaVKZ7tzAt+
JpBv7M4UvFxRYCAS+5hXVdRXhf3JQjBrjcxw0pdMNPpQOhIIploRaOv+NjYgPf2OAPUg5bPvnT9O
I71mh7iKdwB5u6ziqSaa/piu8BOVZaftwUxE6FAS2CRWmal75hujDJj7BLBKWh25xqZ7TYKcEanX
usawE7hz7udsGS78kF9gWwSbEESwPuM9xNQqg15acZKN5mEV0EbbtJRGE/fwciupTNwVwarSY6qN
OWppvw7g4+q5kb2TMFPypuXJD2oGDSvJfE0ke99YrgCzcOEUfcYPb3KQw3U/3e76tdlbtgiGPULX
Mm9rrkTz0zTH25YGSCcZM5iAMdSOU66bgT53uWcuDKzGwdKJdmusVqVJm7a4K1aMPc1+NmvX2HSo
o9kT4lKuzqMR0lhEiHsdhWVhhkZ4Soos6YF9SrqjEOJI3PnDiEK6cEEfOAYBs4a6TWgwdTM90M+7
H2GrPCxH7pTNUWm46asH3HYyfaN7EKR5uVt37RvrSrk5JhurAZH/aebSYCxoGsHW1zPVMg9tcOh4
JqjbKLCzWNA+IotZc7duMHWNS1T5XtM/rLXOEoZ5s9Ux+VZpAtEBW/tMpTKN/Ld5iiWjbOoXYkp9
46RbOr6tCq3uh+s284YDJX1hfwSlLcF6OeV3voZe3NVIUlkEp81BwDiRU9xEBLiSjkfRhSo/bfmO
rQ+TxmSbja4QO65KWIUUbAjNS1JJR72WkCd6gbC9TBSsXsxtyjZawui7YmcBgSwP1tgpC9GE9Te7
2znM3htkSTOIRAnFEOMlsbJtuhae96BnvOFR67Wzdx9Wwl/vAfkyfYSLuG0uMHmrLgWvanWafKHc
w5K2Ob2fOWt3HzaJlX3aWA7IC2SbFMUQgquOTJkEb2ETuN5DYDXK5aU2MhunUVOmGy8z5zEe50R6
8cChUMd9O2AziTrYt+5xGbh7OfrTEggrJq3RrGPFBYIYMSYDNGe8OMC253DsegFEyzDb+MG/O7nH
GdtxNJpOcK76pkkuVu+UyVbXc/rqjHX2gT2McbebCe1v+n4RjG9D1w3GV9RYt76rtI/ow5gSbBOc
tYPLdjq1a0066GjCMmUzV4UB2EjoeIZFSv2wMe20u0r5ubmvA3/6TLM23GXeqtrD4NAvRClOip0P
9ZmizozjtWuGsdqt0xL0T/U6SgPoJU9ZFMGG0T7bTmEt/xiI+OpaZ2mgtq4bLnvPN/QS6abMjKi4
uQyol6t0tyR5jnkEs3LszV7wF87MfeqSNj9njY8CGmQ2nW2gc2CTdR2WXU8pMce4ZMz2Bd2Wj95I
fZMpPHHPRZSWLB07jE1bJVfHWM2b23OoHYByE1rs4hJQWL81WuX3dV37SzQunngRrTYcenQzKM62
wDV50Qpx4jOVPj6vtc785/6GcSHQoSGfXCba1c4uxIocZczrhQfJopKWej0oJZKHcgWtfK5o2B9c
Ll0YAnx1m0SoeT3bRS79XYDM/U6xRaaeXXOK5hGc8/rTHETY4wXsIa+DxZkY9Y+5G0l7FTw4Tfem
wo4F1ig/n+wqXChVyLM7GJPOfmZa1S+8zQiXIrEPIyrvny4X6/M8C+9s12r9veRFuSMTqTj7pu+x
UQOmAfUBwDDviz8EXbR1XNpiwXQt5rMBmKfise9mVL+0/1VhaKA1bUf/WuEM5Ybg7rSMusKZKBmR
+/bQvoW5ZyCnlesrEON8v6I+HkvDxztYJWG+LYiyvzPmJr9a5URnvCYG0y+/IxqHVsz2IczTcddZ
9rQHHRne4cqMe53lKOyQmHcYS7twi6Gt/gsaZcY4ZpjWK228BJnun5qlnT9I5Z7PFmaVh9mfT5IH
aU+t1D2bU8fdZfr9uAc+T0/B1PfHxrChqw1JjUn8l7m1xPSHuQRuHJUVZ6gwXGD2bLG8JRRvgMMt
KT5zeLsYK6CcJBma45oK82Drern4nMIAJ1Xzs0mBag2+kT/ZlDf/6pINhtY8GC8z1NATeQb6LKd5
PLpAIGfHKfq/cnGMI8M+feRH0dlQVmcXFluH53S6EX0qsdgGulrYPHvq4nJq+w0nWcDg0apTxDBz
2aKZokICZAvGYzPMTVigTeKixwWTjl77RCbTPIGABUYX0XpWj7YN4Ci0UW/tIde/qqli5MpwKws3
y9RnB5XNA20xmfVxX9D0TY6bb1q/srlSTaDTaKZe4bhkwh2nZQgeMbT9CAPod+lFGR0oQp80ZWxK
60NJ3ziyoCI5JcHsv82G6zCUC8QFDWT4vRTGCLRhFq/a8lFdRm2fEVj00ZjW8Q4jTL1Jwj7YpgQ0
ntrRyDdGkc6vyKIEsQbmHA1Uvjf3obV3aF7JIp13GKQ+fPjaw7CG04Fm1vkIuna4U6toHhkaMn11
FLU2yXWx0fpTidxiuhx5ubGHjZVYE8xwN2PCJNAzWf+sFk6zAjP4T2+o+98pDppHpHEMzxqhkt3H
054lbQM3JI8R9HE/bhhg2Spean995fkFWuma4EeCviU39mSm/xZZG1uEAHpWNOurxTuHeDsm5kBV
atYXtUhhxcJxrefUEN2MNG9WpyWVLY10MdsXujDz1CJ4ctkQxwzEjGrD0gVLwRXk4jVb+iGW3Zjm
ESvGsEgHmgrCXtVG2iMQEFOV5XkwxjbYuXIpfwaeyxSWEdyWfghWzp9U8QATxlSHQYFxXNqwOjQO
GiBr+jAOcUbXEZW/3OC5G/94tZf/wp+hED18TdCYKy9tmlVPoVq85rFycRFkWVv9UrXG2RwupLVE
2eAGNDj4onHUlRBF9iCvrXRAuADL9qUoitNYJYy9E2eY0QDn5ZS3rnmHQ7vfG2gv1ZbaV77MFIXw
f7jcMGMYJQoji8iE3To/q0a+14HX4TseRi7C0SvYCkBICsKk59ixpYGrD8XSA+lmo40CjWt7Q1Ux
bTxmCuBDY7V3i0V82EB5V4WXZGMHNTctX6vHLaJpgTK0CRavNzLmKZtfTSCzMUIaw3/nsRXoKMwZ
mLxTdOiZUec7DQ2Brx29wT/hh3QeG+31j+m6LofOquSEupyNUE2d9U8Wa3XCom7C81cG3GHo0oAB
ZXXhZ8dkNY2Wm/Uvtpx8uLPdUV5IwBn8O8TdQmDNpzU8gKgv0E2wRUVEsVMnkcaUdqAUDC5d1idb
hsHgJH3rxBVLAn7ja0NIhgQbtqbqhh8JHkzrJ1EG4eNsLYAaaZePZRF5jsYDiBll3PnVYB2rHlQH
y+e4W6YUz1fWVckYT+bgn7oyJZWvCZt6PllkE1CaDVa9H9RskY5rtuuD8CjaZdhO08b3yvVn4mVJ
XGXksu4lcTzvaeOpT4oKcVhoqXarKM0t9pnmxV4D62V1JuuzbXCviDFIuJdWJD/tlOl71k92Bt5j
u+esqoctabBgxsxzhIwcnHsM4DRxsGFuWCeIC80ccjDehxAzHgNmX/7odOUeqyE3PhgxuPVhwQF9
h7mMkFhZ5Udtdv2FBeU1kGfYdGdpTDwb7BC6Zgt/tlBQ2/JGMZIipTbDw6R0GDH9mv+5Xq62OA4E
v5MpXjTJ+3mE5I0uB737TAZYcjGBV66p09Z7xm0tfqRu2Q2MD9zISKc22xK/1zxPTUezVpSMYrLC
aa5LXje/69yoH4zQMw7C79aXDvoL/yfDqDUewrEt8LoUTCo9L9zZoywf11U7O0uvguFDE356+JMI
MFjNG4wt5WEgxWg7ojs9OH2Qn2Wy6NcbEnO1UfZ/+L47/Sozqg/8VOvf3lLA4sNE7xDRwJYnRmhL
7PSjOhnw/483kyG2F4OHIu5Cc7rMqsJMM9jrn8x0nCcf1PqYOEH1UNjr+NvpHe1g3vBkw2mP1ADp
y5SVmDWJCEBTp7BAWByErj8mO3dOpiskHyGHxKrVReyqgmE2cIQHGZUGzY9gwjO75aZZ7tNhLOqt
Yp/gs2dyTUj8rb/n0QUtmkOE6KuJF6v4yBMLnclaoMRDZif/TEjDrduP5fqZE0W2U4M7BvfBZMEV
DUY5nvsU38WJzUnmq1KMqbaZMDsQwKH1i2OWwpg0DIXTQW4SVcDg5AXReHuc10H1TNRKaG3VkjUX
SGHjh90yhN6Ftdtlu8ZHwY4lvGO6w0wk/rZZ4jX7pcMpE2UB9zdhSHZlvkrL86x9z242O15KvgQC
NaZp7T2ovxpX9jwayUkt0xx2ccs1QG7dIqxkiWn4dHeGsltYFxj22KkYJxWTwPOTjQs9KCbpnTsa
TsE8AMxm3vXDII6Gv3T2e4UgHw9lYk1PXIL+8KJ1kGbHtbG1+0i02jpHsjN4c2nmnDt/+Q9erpLl
HvQrKM9VYpSkuVFIF+oqVFfMA3M4a92R1AESPve5G2yMtpuMZucIr9sAodss0el9s235V9NmGc3N
kvmmfgPOv8mFdLoGlqO2CYg1ISTmXJK/57yyIr4MX9BmZcPJWMrlZ5sxgc0vraccmIa609bWrIgS
XPZqXeh3kWWluJCWYuuY6U4HGxkC5U9P8yBpg6QH/FIlptvOcSFc1V+Q0YIAt0kl+hSOzIe+i0Ra
9+tdO4ZO/bT2kHf3pmcCf8fYDdf+wQno26GchQhfzNrsh2ie3HE+M21bPkQTAoNE+GTGXZOhc4ZR
n4CzUVD7wptYa4V5hdCCod8AUzSPCQAOtiF2Bb57c4A/gwHh7MToZ/lTRY3yC52wO/EVqudQyIQx
guFi1vCF+7tD735PMa2cxs6F0rc0EQ5NXTFVClHMfvO6MBjvSaqh2+zvWSafx42AMBRBD4KiBw83
BQa+t9oZavrEsLwsWRu8cCuEe7cduJhyyd1rB2q/wq3SIzAD39Axu29eaTotvgbi1SJIBisu+hsV
w9ixisuARmuTMzNhd0NT77wSlF2pohTMTZPS3UAg2Q+yTMXd0E/NCbKteQKl/80G4BzbXqHeKBuL
nbK9YrukvBqhW1nPZtAOD6GU5cs8TsmjIjhAxFDE5sXrffz3plJT8ixv4/PYM6Z02nSrwU2Dbtns
rHEh8GDtUvnLDZNOv+ok99t9WDAnIKmE055Itj7l2nMtd4LSdEl/CDR884ZbY2KZSDPX2T4TnMRU
5Hnf7rxi5mKdEnhFEgwCxuz/mYxW2tbWARU+eOT7KMrtOgdWeG2KwCGYYwDr38gyyJq/GWEfyY6d
5NK7wgxVS8x2nr66+PWcFzs7W7tuLxCuORlm37iUuFdgs7Cuvnvjite3a/IPZYPBbUEvnAcz6Wbq
S6/he0LYc8I3YpZQpW0Am3bXyZFXeQ5J6Tl6ib8OR7Q75g66r9WHBrTPj1irSgOD28wyJgs/bUjc
TQGr6IPUlafaa/VHp/0J3AJUwmUe0QVm5PQmrjdsx708TFXNsQBioeyHlT1A44MXpMWw74W9+C8+
tNvZHpY23y4LQSAHhkcT4r0a5RCDtgzVNhWpvW7Lxc6rJ5upAk03gBMGCqCO5pes1mU6dzVW882U
FSN1tGgsK6qAAGlyqAXaMyt0KZl8E1FsK5kixLOu5umhNn1+S1m0Rr1pk2YVu9YXUwtGI9UaYSCz
aW6K0fvnlBVXCleM/zrarToMcy7fA6Y14jammzi1vfBocreIJIL79UYMqFIkF3/CWvHWmSHuHXNG
uHhSwrSLc8++STNaRjxCMTDEpB6WDIU/r3LrWbkY2Da4mJf9gIWqB1Ctg9tOXpgWhlv4zrbNbFR+
bM9pbYMQM/HYMaQxAtZm+Fg8ptRECoYem4t7XCjtu8dC7nw3te5IKUTG4RxpAh5QztKek0ZNLLCg
GJjWl3ot0vdCKs3x6NfMGSGAPFJwrLzFeY6zZz5nRen/WnTmiliy0yE/jgTkbwt7ro2z20qp9sMt
gWQPYVm2EUGO6by3GH0anwSjT0Ws8rS/8Tlhkf4pedk0O3kme4E+twhm/TBE2MKuEsdTy6clTCpe
pXGQxA2MiZu5f6e86Kp/Q+Wj8DPYl+VxIbiAEiWZCcfJ+jKbNqHd18B3QdDj6FizMk/vlkzdNkAT
4OVzO/i1aJ/C2szcLHZpn6ZT6Wrt73HyjgoDU6PE3sm13x+IG6ifUFLCp56d5i+Dbmd72/OlVBvu
47m6GEM16jtmJsVjzUK7n+vkLWXMDmud7xyv0smuJKjm0LRue5fXkvkrbT+CCxEU1mnmuYsz2QWv
+dDjOHEpWP/kLF9OTk5DdfFWEAjk4YwgdhROb1k+Fua2HTtStPoA9iZCbRopMe9EHyb+noGzSLYd
qOollVb+MWNGenaMxf05UPsgkIO7cCiJLHdPI6EKS9S3o0kEEpVu8Ix6oLvnImliYBDGTRX3aBuE
dwnZAtugGHG3Bdgy5i0Za9D84CXDU8P4dmcPq3ldCCW4ICQKSBAjHchzJNGI3DNGLT8AGAoAVZkm
uxtUBf9VgO7Qn4k8rkYxHovEEmOktQ1mZJb1e1rehpfrFOgPxtDFczbO5ec8o3nGvGEQcwNF0IYD
rDowukl2LP6UNf7qpH0diSPbT37m3VUJARJuaBvXMOXaGVtmz/vU0hq01kCJq/jJ13AIfHtfroO6
KnKpsGiqxD/PHtRMEdqq2GYJ1WUsTSlfwtGwftVh5ZDya4/WkU62oFlPi3mr2S9ubpjTC/QnkH6u
iNUooHYYsO3dxBGbMLDQ01t2UxPBgQklWtvKwgxVDUaCPNvnjPFYvB5JRThB3/kmqtm6HAXGQ0Jw
OnfdJ7QeEbnD00fntxqrvRxCfRzDxd/1lJ870Rf1PTwUQTxgLuWpKdh1g8Knr2Ulb5VCkl3rpkgA
agbnh18ZljwVZYW3e0SjuAZDF+6dIjQ2vQgfF9O1Ti4ZPMhziQxP9MLt3wHF5OAXs/Ie6i4J1QWx
8kdK+7ItfLvZdMtMtlRoZJxMCGa81t36yG8hLizjno4M7hWhsnogKgxwgSiW6oRv1aU+rcVR0egN
9yUhM5jWyAlOiSYI4ICTPKs+DdKa75q5kycMZzpePbZte1Klf0BHh19BXvdwf5j0iRNQRIp4AR+v
IJAvsiaG0kgNPZ5W9iHJM8/7sC9J89iW5ajoF/CL3jqDm4Cjxx67pwflvElcR/AbmBCAeDd+klIh
Ys9p/1Z2a12HmmA9ThiMxtlU7etwFS9jbqo/LInuUTSG8Njn0nluYFvIN6apTHkVLBibwAfjCKx2
7xgMxRjMoMuztaSj1MDt6EWkGix3jpo1NQeVW8Q7ZrmMC113AKis+4ShYMVwqW0kw1dvzS6wpMGp
mrqZvycicY3xctavc2e124T8lnPWusFHK7X63RBTdF68WyaNt0BBISQfsPNZAF/IIyflEQ3i2256
dXXpPXGzTpvKYrJKFIZ4pksxzl6px3NnZeWwcfn26xMAoHXyXDbw8fITKdJgT71hAGP4WsPXW/HM
nZyf3bJsP7q+tw5tFvCxCpiCbeoOxaEiIPZOJqO+WbkHfZhYtHdEDx43STrYvykPlhczsZG6g7lr
ekZVabfF9urttF7wYxZFeLBZ54QfKikpuYjvflOig9nvsA9FApJ4z9SU1zEx/XbZujSr6SFoZPcS
9JZ+ZRtFCrJWGyTgtdACs82DCabAFwgq00aTmih/FGbhlVLwiaREcQ6s/3AS2u6ouQwOVeRau42q
wayvlHID3JlgEJCskORl1neHpVT1RWRhsh3cZLibC4R16N7k5HaG+YP10CSnLKaBdaG5ZcFFqjP/
th3tnS7xglielT1xqct7z8u6TWp77aspx/IAouBdEFLVbrFnzoCWOe++6IZwwyxNnjjYkGu8LGef
MKjNtB2q1SO1kqojga67yUG8q8jPb6a1iJ9ajcbOmN3iQteEWdoay63vgF+mTTAR1kZK0l+J5fv3
ejtvF9+W9/Rq1rIJ8mq+WGODF3Nch2JLUISF96WhTyNJi8xOza6FnMRU91jaRFAtu5AVCQUhCznZ
6L+LorHbc8GlluFG0qJT7KoBsS8jQsOomKPe8EVyNTOKNqbnrMcZn4Asc7egKG4r5p4FSTikMDpZ
GFSwnqSFwT5BBFUPHn26IMclyQYO1sprV3Vl7E1/QesyVPKeexh3c9R4JYzlBXmd7aC7lYiR9HOp
CJzeBSu025MBYtZ8/v8zU/+vONkvQdhDqoFwfNYNU81dQ5DKDj/79370l2xcchwqXy+tfeLDeevU
fKp78/itH/11r3auXMsvy9o6YZHEErZX5fDNrTxf12obFnSKpIw+zcNC67Z6kTJ1+72sZufLOpTU
SJh99NI+pWq8p935ydX3XwKv/48v0vkSnb4kHGJgefaJmDvM2umzIQG+v/dxf3lIPG3CitjYJJoq
+e0Oy7vPo/7Nn3378/yPtHFUBjgXxx9PpNiUnNXWMTe+uXvC+Ro27mDLtJl6nzKY+o2T2w4RNEH/
zS/zS8I4+HxQCJMoBEpKTE5yB/z0vVR/50sidtW1BDPkoj2RChw1v5xi+S+f9u0b+19S0b9u6e65
QDN6svbkwV4YcQkHBz4DhJMTIPvNPStft3W7vsB40fT8Tyz5z2mre7zAm289iV93dc8MB7jj6/ZU
hsG77JsHJhn/vvejv76bnTPIypesjSbA2HS3eFy/t+3n66buuRt7BKV8OZkE0Qfzg1jk94Ll7S8v
JqFzOU7pdDml7DTcuNZtuwrNxfce8P/sLPkfr6bfWmZnK2PmtQ+ce2iJ7ghxOX7zq/zycmYKtlgF
oz55erpTVro3m+Lxe1/llzeTb3LtyKefTrU9bFnf9Kb84Zuf+Jc3M3AIABwsNZ0SVmFuAW3E1u8W
+5uf+Jcrkzws3O7AOydrKZJrP9PiEluff+/W/Lq1WxLe0AkHVlXdfOLt6H0mifjeb/51Z3cRwjHo
nsRYkaH8h0ZDs1C58r8cW//H5WZ9eTd7o2qTyl4HUiX9ASCbmVKSWd/7Sr+u7Q5ClUlSSyv2v/jA
+um5d5vvlUBf13YbqQrklPbdCYwCxL7EVt1ZBHp96zH/urfbTWdBBDXJ5RzghEQY6Y9iLvT3rqD/
7NX4Hy8/mzRXW8ixPSWWdbOj+RSzkiil7/3qX97QwAIlWf2mOaX1GhCUMV0Zyjfx9374l3e0JgOp
sHJ+dcwgMiIZZGdhcv3mD//yio6lyqtx4nLLzfKFdBe0mHr8b+t7xX8u4v/lgja/rHfAwmU6SyH4
YPDIvthGsW/c8RUVkcS0lj2L5NI0N2DZP7b+epqbPl7+H2fntWQ3kmXZXynLd9TAAYdq66yHq1Vo
Sb7AgsEIaO1wiK+fBWbNNJM1UznTZmlMowXjCgjH8XP2Xrsr54vjB8W8gycRPWNozI6pQ56NF3YB
e522Wi8bHca03XdnROGChKtfiPPtmlH3Xdiy24XRgJrEwFvaTmgSe1SGzmQ5p2YC7z7od28EjYp7
cUUzwL8dyiC7yU3UiyjXxmvcGMnJAya1imPjmPfyIWmDm5SEqn7QL+MUj9txzmiSsc2bS9629kpj
ePTLMtsp14y2yGqCXdYGy1S1vsuwl2zzqBfogWN9FAgEHSQKsNOn8zh60W6unL57IgDgYOftUK2w
dRnfQQB7dA4cjQICGq8GioKIx97XzNgvOFErmlApINk4uQmaMLyBh7k1o05/SScLh6NyNxPhsFv0
/Gfht68z49qj7PMbo9QMH+LGePTaanwbAyoD1zwXZQZJJqy9gzAA8uCpBErgJwvp1xMasMOoEWAa
3bgSdokABa9uiUFHrmgxXJKoR7BZnUWdH9m0lg+jH4Z7xwB+7SJjvwZdhrVtQuKnIQJK61Y79q32
nWHHJrDANOqNuLkwhK/L0FBbOx36tZsG+UuaIKtKlLEXSERuMwBXMNiuGVaVm6JKn+a88NdUZ+W0
m2vjAK/ksTamgbYIFkrqzU3ARGzawFe+lbhw1ohCgR2143SAGwDKPov9C1TGAZXBdDHwWuJ9c9Yi
CsO1z9lvDNvx8O674z6ELHpwbYHJoPR26K+6Z7qMyBE0E2WY/3QrvcINoNXkqBjXFvCtNWATc+cO
huWucdbiRXOt9uzbEOqh2cgGwjJzO2V3zrFuJnUJA3VdcTEucNqtH4Dp2/stVRYcncFZF3o69Mq9
DFH5NKhpLzK/L7eVxtwkAze/75jUXybHvEohUW47aMHr2AuwLAnQmRrO7Bl3k1qrxnwSKEJ2JhRs
LrQ0KNaOX2Qnb2YY66Grd32cvjLaA8xn9tgtc12fA1r3n0HmT5vCw4/t0Xw69liiNo3EIBm5fkGi
xQwXuDc/ZjnfKUXs1G0QeR0Y866FLSTGC+S7CZ5zyS3sXvsWKhoGL+PVRBgaLJSpmfFHMi/CLqi0
fYrIqXiVfY8LsvXNB7AU7sUZKowEsGuLlwHaCwdBDmsCr4LpAXjNlUNfw3oKq56gg+qY2a55SUC6
vnZNZ+56K7htjLQ+zAPTIS/egDE6ujZz/WDUu26ZNWNvE9vGaVe9pH/po8Ha+0kEHwdeAbwErun1
Yu3BAzPeZZCAdsWQnFRmn+GYffMi7V+L1ILepFru7Gmu59c5yXOwCEni7EH/W+tqoGeqm/hUmDYz
r6KbQEyAuCVlIkBA7jpeMu8andgXx/LSaGP1o7mD13zlJIHlb2CPI0yDxrVFVREam3Kql8rqaxwT
agHlhHD31K0+RFgaNM6z5jlJGHmLrmy3MX7Pi57D5zxxF3/YrIsbSetnZxXViRk89wbw3aBfeliV
RDWIaH4FN4dlJpQHXAZvGCTFc2CwiUOyTiIs09NmY9DhRAOIfJa/a/PGAXSxHYfJYA5fL+ImrzWM
rY8b5inGLbX1u9bb+FkLK8eLWs5FjLluSszy0k35DcKa8IrYhhuDJbwu6QDatoE4Gw0NWSIDiDGW
AwFC/Itw60OZtQcuMOMmwrKzC70Y6DEDBn9Ep1W1BeoAp4GihdGP2zls5u91iTAq6+zsAQGXhZpw
iF6FEQwPqSnd17bsjSuzQvm4HnoVBF8ZjvfvBvDdFqpO2TyGbf+BcM04w75DKzlxKlG49qfIAEk3
cUY3jfLme4qKeaeKuJ43SICRADAle9eyZT+tXfLYDAwoZoEDaJL5VxrjE5GmOsM8V1vbYG6bTRy0
JcT29lYNGPEyRdSeLVWEzqQdOTOycgPQ4MFXWorRwVRN8oIkQFUnbUg9rRUKvEs66MBb24H60nbo
QG1A4iddDMjpss6fGOS46q1H/7AuAzUjy5DOY2AvYhKFATFkcLABb4KjDEYx7g8QNAJ0yLoD63QI
dO3v56yKLgxOQD6L9oQPOMZb3chbJBbFxmbceDQCk5GDVW9tB5j0eiqiW/qOBBTNsh8GUD52zEh1
/GR863pnA2p489VjvLPOxjbaO7UHzitoH3WcixeTU4qur8BtBY6ikrVTP8FumvuN37SVvfFTy3vN
dcCkrTFN/7op5gM85ukgHbQ/I/EP+yadMbkaMnuLstgtNjTSSwRn9idYDf++apmYqjz5bpuM6lDV
ieq1n0rzXBOq/qqXCXmDv3eTsyDDmahiL11R0+TrOOkVto8E7kWaC31j9Pip+7CATuUp3z4CdX/E
oSWOEWpBbKZe/OQ19XRjpIXcL2MOFMFyFNvAwoQGgI4pE7C/m1Tp+VaaMxsP2zmxoEUgE3MI9Lu6
y72UFAtEHWuPOW6zLsy85ZFV2WixA8HQo6jL7oyaEFwVwUz93YDp8bFKdXfxPV0+YZbqt8qxo2dk
qTUFAnp4tSMVaDow/R+rUyZIAYLEFzukTXWM6fq4ZA1K82o11GyejVli4JCxsUG4vk3CBpa+O9mb
oZJXA6DcFZZpVrUhf5JdOBBVEN41aLgF5qU231s8SanrYNXYPe+Q/fCWJM1TSCG2RktW3k5Rypkr
POO/l4lpLlFnPxX+qkLSBipMnlQlm2ydWo2Dsr1DRfMXW8X/S6yc+ctmDqupAjIw2TBLUP6ugCRw
5C1wOMDELQDO0zD893Z25i890TTG3x5T5Zx4wlBF9h0WTtqvAC5+bDT+x/v4H9FHdftHXd794z/5
+3tVTy0OFPXLX/+x/6iu34qP7j+X3/rf/+rPv/OPx6rgv1//yZ9+g9f95/tu3tTbn/6yLRmmT3f9
Rzvdf3R9rn68Op9w+Zf/rz/828ePV3mc6o/ff3uv+lItrxYlVfnbP390/P77b6j5ftprLa//zx8u
3/H3364+xuS9+pdf+Hjr1O+/oQD4u2cJG5Q+PG6m/UujYfj48SPWvb+jN5O+6TrCd4jQ/u1vkPhV
/PtvtvV3bNDS9DwP3IIfLGerq/rlR0L+3bFt6QbsfoQtLWLE/9dX/9PJ+a+T9beyL26rpFTd77/9
OavPMT3bsqllYH4ISSyUvzQZfrrACXMTgBBizPVDAL2qqaxJ3GRc69a70YZcgWiSPHlWnuUYuzAH
Wvv807H65wf6+QOIZQP6X5s7PgHf25ae50r2Zbb7a68+GchFxymiISE1jYWAH7HOA1lToj9iw4rr
0zjZlnMbtu3YYXEC8C5POZT+qlhHaL9mSuNukbH/xWb8l6xMPpdv86VI2kDi9H/4XJZpOxj8c3Gx
BpV3G79yk2jdovTXRLFlEX62FMUnlCBbdnC2xwAPpV1gOcqZS6a3zZRlkLBZ6ryTg1zqrxIuf7RL
fj5uAeZiQkXAWDiusLhY/nzmEPJLNPhOfUlAA+GJqNgrn+3a8DEWmEX9OWb1zPYt4xm60xiGh9Uo
vdL/BoChZ3kJnPY+AGyqzxHjtnmXOzpI2MzqxPmL+ESxdAF++qTCtALf9LloUa24/Mm1/PM1JqqJ
ee1oiTNs5Hw86lLV4bHJyU5H7D4qi/qyKD+qKu7vGDax50qHpnMOjRwBFv/7q215qz99lMUu6fi+
T0sFpaf/y3pO+kk45q4YzpBkNU9fUXQ5WOoZv8ScYY3/kuByj6O/WNyXPsUv7+rxtV3TM1Ha07b4
8wEomeG7ZTqpc2XiYdn0FGrIEd2MFkYBaqF5xG/O6NdA0zXuKxTG5pr8FV/f//sv7/zLxwgcGfic
Am4zypdfrhgCGdi+l0NzRnpmEVpvo4Q7yoKorVVTkwj2/9XhdwSSTe4ewdUZWFKQUfznb01qTB7H
TQ3ns2WIiE6y5hkKdikoSdH6999seUr+fICx6iz3gM8+huWEpfHPb9WE7CLxrWNMSw1IrfUfh1DA
XDmD5DQKBvmFnI8TCij5FyPGf3lrYPOeb0mOp8XHkMtB/2kBJbQst8GcIOExAKvjJADPa2W15d5U
ycwXNdIJN3MDgOavRm2/nk6EJa7HE8C1Am5/y/3lqjJA93atzfgH9Cv4uUYV3Ol/LEexO3Al/ftj
LBxrmUL8fJh5hgkhAn5CX8AUv3aeO3SGYWXUeuE/kNwSwdX8VDb6zoMdBVgtuK+rEmlWASAzSF3K
Wi3BSXg01kPaFDe2h+9NZzLA8DSBtaIBsCqSCih2m1jbwSpRf6vRXZGkvYj+CvulCdzh0JiGe48U
KFkDfBNbu1fXNHvjBx0S0gcJAGVwYOzoKicUaqYxj8r40Hnerbu2ofMALv1b3Xd6FxkiP8YILq65
HL4VfW3sYcGoKzHW/rp2TPh8VigO2EwLh52f5Z8x26u9T0jdI7Ze/yYhUGRdRLTzx7qik4Pl6sJc
otkkBvX2Ki3zjINCk4KH6pPtivY+RouxmkirQ5/ppAwaq2hfhsXTQM7nnR4s9Hoz0hkt+nBPS9IF
SVvFb3WvPj1FS2Q1yAwv4pDNq3Aw5g1462wfBKNc02nQwZ7DYK/KWNbXyudICCOF9FHXArcdyv2B
PLDnUAzF1nLHzEdPWLZvbdZb+3CCdlXiRXmMms7fkm9Sbng8i2/+gKIK11M7bacqmmArLIEnrncH
BwDXlavEHf6s7F5Xpv7UqTPil3MCYIQeZDaCBYfyzrYFwUN8EtiaER7xNQmTi+rD9+2v0O6iau2a
QXOxqglZQa3mtROHau8gftrjpnwgEc0mCc0dt6wWZEZgv1nHMf+sxCDTbF0w1cYZ0MV8IUCxfwzp
w31J4S7g6/eDlB3v5D4IP7RvjCjWz4XEwF7FOtg2fWacGxeD1Zj4E07xQApcRYWPILFp4i1AWgWY
JGM3vwn0lL4ThXS2RJfD9Pc9M0qDHdJ4HAcPIMq4uK7ZTjv9iXCkd2cRoI0urnpQyt3RKInwgHfg
verBSMZVDFziEBts7/D1I+2uzPbZisz8OxYTdIp+N+xTGytvjOL+GkItjcEh3ZkelNrebK76CeE9
J9UpnyYgkXBDOUNazt4utxKk406d7dIe4awFhmvdDtN8JUMGoKzJeissKwS068QPXisuKS7sNSLH
724DSmyoo6Oop+IB29oLWqCObkNKSAKGoNUkRvOLSPw9O3l8uVGPSDvqCdoFFRdi3dlbBN4sM5z0
MEYjuAgry9bCCPFOD8Q777Qw6ITodL4elBfsLYvemUXo0m1pT92DS5ju9ULXvU3CaLqkkd1sMUT3
Z3CnOHA6jxbveh7aHho6nDl65JbWEXSigjxiD5yIZuIVjx92nVjOGuk8xhwx5lcixnp2xrScg7XL
wpy8Jj0BWVWArxwgIoGXxld1gFX7uwhT8Ynzrrae59LGbz+VpAXiHVTqmpaA674EHtDf5xZIMULe
ZCYX7qRd08o+/UrDeTAIZ3UfoFWZ31ufsELKwb6db7X0kVRbid+ZkLI6ke/+KMxKA3t1vkL8qIER
xJJP1U2pTbvLzJZ0XZAJydrvCITfQUmDbQoSiaqu6xHX7gJ0WPFx6EipWUOT5RW0bQDPM6Yku4pJ
CvLWeqx7H0O1ie28I+WN5MCJQ4A3lnio9jKKXOprj5UYywlu2ZyyGfBkNj8DeBsXG7nlmavS7CHW
L2p64AKso1h/vWqgHV7nTna1OPCWzsLCQrfI8wg/5on746oA3flmtRSOpxrE1lOJ6LWCgi1aymPy
D3kqeeQuOq8IHzk25FGZMOSMXJ2IYKlttCiha7Li1vgMuwpH7DTnc7izhfL0fVFg/jhBT8PFqMrR
dx8Ll0ArXH0BLM01VyeOQEK5sJBzYnEFcUvLufwo5zzGcGNJpzpbHfmkR0bgqIHXheEng7ubTc5Q
vPXKJGjJ/PVAUrm0zOxd2TX2vc1mKE0u9G4n6a6NvGnS4ooEzDyLzk5f2PTHmmEkUcthlTeJQLBh
Pq44w025kxZpgnsidzTzjlj7NoYs30zHDbnQ2SKcjulBlhuRmd53fKQ+ML5KTDRs8SORZbX1UiT/
e2BsOfyGGGv3RmqZIZXEEYpbxY79ivmEyKJTMHpSPhNjO7QfRTlwWggOrHWHsjFOeVoO/DHu2X4S
pgTbncYrwIIy67+qYSC/ftVUJiMOHk8g+T5kYaraXtlz6CibURZL3ifVByMo/CTmfGSRlN19BNNK
QKKmbD8giIySp1ohdbzWqFs5UrHAWvyFqK2SJSvsYcrfN5ag771apuyQ6Ac2VZK+1RQ36SdoVxOC
a5yXujHWNBIBYGzQyVpUiVM59umj0QTxixelYmsk5K7kftDo/YjY4BiRXAtGoQnltbKd8atTEn0q
Jh0w54xdSICi3vi5cJ8py1+aLkqOfD1o5mQFg/2zB5eeWHZ2ZTjkO5gX+DGJ3VK3QT++kQNFyGor
k33op/7iIQjXg5y4zvCWHN0xNB6ABJa0aWqeLSi2mKJ4FW85mnc168om6ALvJvHQ3AZJ4G5gXRMB
18AfaT3fJQQGmeQW3A3tZOTypwno77YOotmG1MHC4lfQaGaMvfm9g9SSnu/cwwBiKzpumiDNiRH1
c0SqhGVeMXPJs2MwS9w2sw4PSZGJg41BZwsKdHEpDc94C5gFukHUwVaDwmWirD/rsZ1OMnWas1UM
6NaVzM+65Kp2FMcagqpLFmVZO99gGOXozkNct2OP56boy6Nakn2JH6bFT1zpsZ1x2pL0/CHnAvhV
hJewE16/qWZa+GKs4vsq5eUQtXhPDvMWIqalX19asyztFc417yYd2oAqAVE3DzxMaUGrBDQxo9dP
cBXbYpuoauSZp2343baXaHPbqkF8BmAuLukk7Weoeow4iVzI6TMb5OzCj0x2fdIp0ENO20LMiUMH
36Y1ORCfooKoyjaI0ms9TMAZfRZfdp1Ox5wYAQRxJo4Pp52JOe4zXEYtwCTKA3LDMIU/JDysQesn
1jd8BeE5swcLrxNuRdLLIw0oAeMYAnprOmQqmlDsVxAjIBy0yPoiNbxUCqmWwjqFibv2/HvVQFGG
suNlj2WRQgiaIm29oM/znxL0/Ke47ap7hQbhGC8b+w3pmB1uJhKYgOF3yRY0EOA8xkRyZ7p17W4n
PagQOHYWfgecFDw7ImnALPa1Mle9QTYOsDx2Yah3xwZjBq42IgFTdeCFl8GlNpN8s5hu1wyYldj1
bR+disAOmGTYPLd0OkFHshLaiHBnayaHSdt+BXOWPYh8DEO8t/38gv8eiJxZ5+nOq4B7YGEwwHkJ
swB3m7egxRxGssaJpJDuSbHhJ/pnQV0IM09v2jHMD6of6s04mvm0w/I0JFtisgAGA4TI13LCCrAL
CkaAke1G3SEN4mHg+E4gboMRUPQqnNL8bE2RwXRhHt8KKMZbTK7iQfcoAbRN1nqcOdGua8n4bTG7
7zrILY9Zmb/RxJY0tFtiaCu2WC8c2gaO8IJuB90svI0JsWlnEHC0j5gFnPHXAsgggJQ4Ls9uVuNi
dLoOqA9vm8QcnshlYVwykMn8NAL2P/lpk12yPoPHXGJSYoD7TshDeOXmjX8DalDtTIguBxIeXEQG
OJ32UwJaJfBTekwZkM4Ay+FlNul1Z50FYpPVwjjUbtHeONVsAGOH77/GmEweFFbEYmPabvkFaFv9
5shy2OOn/m6VFJh8nd4HzTbbsqdcwZZrk4B0kAnbsWIBmiAEjz4aP3VR0nJfoIcX+7TL5/2kyXHp
sCFeWQqHP5qSbxjBBn83+sBjDEfj+WYXvFnYJwf25PUW+vGHA5N2I7riHEEA2hHkG9zhIDAfFXuA
E1NlvCltMFxDoZbIMSprFbrYuxOdeq9OF3bXRqpZdQwVIwTJLLiktQf/Qdf7QnY4/YvEZMyCBcuQ
zUX45HBVWdesCdDs1mD2+NUMM1o1hNwjTSm+yCE1dwCdzWNeSnOtCG5ba787hKFrU41pMLtYoamo
Zj7QDjF9CPI5e29tL16nuRGgpydbPCWC8lC6C4LR7dmOGlm0LYAQNvsRDeI7iaBPNRM8pmdudHJS
8CBUWfdubnuf7LEgDLCPvKYTb3bbyQVdsiUBc7gPJQXyxu/6+gZZfOldgajNx5VhEbgcYy5LwLK2
PsYsw2EgswIA794mpWM8AucN/L2PwzU9pKWX6lXtq/ArtQ/zQwXtbkUkw71pm9br1DbdvkpqF1xy
lLEpI/DyGQCYvVHAwDYZMe/3Zga0a86C/JhU1hc0LDW42pE6qglxaNbNcJrmIGLN9sQ5dCdFeo7s
HkLTB+dWFeUmGRnojI7tvzRu6687OzduktR6ThVsXDeeaAISAERsPD7mnqjund9C2Ghi8Nqkehbv
LGX4HGJjfKn6mkxFOXg5yUSs15OiClrQjAapdXq8HltvunBvI5zWMrgQAOie0jD7xtY4vcvYhmC6
bKy7UqLatHlCHcaSiPTIjCjKuE7gPRBWAHB2xL5s5clDCi/jWlL+A5M1MeWYvld8xRZSv9ZN01xL
XPYEaxQN0YyN8UbjlEV8zssdV7SX4QAx5h0t63kiLTYUn+2ATWj2vHxbSwkTlj7WtgsIM1mJrLVX
LDnEnNU1K+NWVhBPFNaqdZdVL7Fqs1uY1u2969rZOrYZf8fGRFQELtGrIKE2M8uhO9S1/p7IDDCN
bjpGl12JlaVGnP4VjiU+LgdP46rkuc31N/YN4S/Rm8PLwkeYErFKTXErOkRo4fKsXbSuZ2QR/tWo
LXlNW9HGiWqljGBJYT3oOET0E8mG3NPcQ/ahYpuEDgHtKzGGcUvigXoAnF/e9DZWx4CsE77QbH7G
NDSo7EO2qwOM/g2NuvBBmsq8rhj8WuuRmvBSSkvt2qTWi8KrdE8QV70toLBhH0njqM0a1QiA2V1E
+lSxQoE6yxVbdPWBWdpZdpN6g+u32ueVnBkZp+7XLjOtt5leDDCLnnWMep8D5nferqVk3XIAPnIZ
vNTRAhsgZuceGm+9FYOXrKawyA9iaHCIQY/eD02bHiPZNusoGuGotd2i/sE8I6ijHefFtBp1N2pP
0xJxHD4CtBijd56MdgKi1XUl8jtdyO1otzO7KK/+UkTDdOs3k6OBBBQk1wfdPDsb2o09HJcs/5rP
+dB9mSbucqqjQO9EyUh+VbaVfA/Ie/rgYUn0MSf20mkj3cCpNwH0DJN86MkM0yvPN6sLuDAMO57V
awh2fjRsEnLrkjMtozC6hC5cly6jc/TNHCJ0XDaLXc+g23VeLIcnWJ7ZKOMEm5fAIAYtFa5qUN7Z
Ya9eRlfooXFXidSW3SCtE76qC3szJoCu4EbimLuaRCxeUg1WgeDJl5Yn7ZXZZngHQR3T3MCrL28z
JZqxwjmKBayqcfTx2U76xx6mZXiJ3T5r2EsSTJvLPR0YBXIFZRqPBo8yCbZ8wk+tuq7LqwbdRIPW
BzbcbupiJC3UjWQOcIeBKtP5qq3M4HruUcxsiMiQ+jEKlLzKlVG6V/UAS5/UeNvKrmasbGTduLnv
bbzEVOW+zH2DO3BufH5ranKaiHHSQBQjetlx7icLAhbAWEwinBM+GHuEpLZjua9/bJ9ZuMPx3YiD
TClIZ04TPrWZ20GHYRDQ7QB0+8VHEnRqvocPk9PUq9ElmiAwGMXu5x4GMx4F8IznSKLlubUNZbXr
wo4TOuzVZMX8T4pmYgtlRn7DYjgW5pKdPhGnffAYjFznjs0+fk6dMPk6VwWhb0U4s3nsJ+Rl8aqy
Os8/qZQQiBsLgVl2hTDDts5NLUaMjTagQVLsJ/D3NNqbyGL7G4R2cTtA1TV3lSc7uiAZtfSx6fMJ
R4UR0fo2g8GTWM4Svgsbzmh8caK09Mk41mUHiBmwoNz7hP3Bpw147rxGGe7lIzmObBiYCqkA2QCY
9pNJe6HfSC+AgQW+sUo/DbAObII0FfqxFmUjdnNvuoiY6DGr6XNGwUg6AdlEvvvpOYi20vXYd1xP
QsTLyIzQDgI2jJY/w0C7+t4hYZt9qXJnJnt447rkkscQZs6FsHnv0qO0fWUxTq1baiHkQ30rEBci
ssCyaiNaJPcb7BF7eLsdQUWzNebOqZmQhEstY7rTtkkICqCx2zo9UX2QkT+bzhD6ccgCm1OXa9/k
f57jLhcLJGHEosoRFcUTaansRuoQdFgcUmI+doRf0R4eJygEyKzSE0x0T+5avFXNWrRqtu+QgFTV
DvqjVe4ok6d0Cyy3RMIXuXN5m6Yp3zPuqozG4mylMQEpSSReQ3AFE3JDjH8xdRxTsrXLpXHgETgE
l5lS19jaPrPdq3LuCEziwT9bd7Hs4JuD2ljo56DFaXP56Fkz+Nu7BvkZn2nygrNo+5GIzlwvnTNU
bNmV61ui3IaKioC0EHcoGI6lGMmHTiBwGvCdoqLP5NicSi35Lelpz6fmY+Z26gZC6U4AW8v4SMUD
i2f7x1RU/jitrT224sHKsYisG+25zZEUMrNZT/Ck5ovRAcZdVUWt9A7Ehb8oqfRQXg9I//JNCszn
zMVlBNc9WvgjUFuvvUeimdVvQSdIKJ88N9vTyE7rE1tNawJe7PeESbS+S2yz1RfmPQbJqdywEDrz
JjBMnV43s+uQ4CjR112NRDVunA5Z/26m2KeGLQM3uLAxaogRM7MRPBL94/TkgDKkuSuD9kUHBagx
eJNctbRpVID2aa66d4IVSbEVUjffpt7Rt1HBKTpMlmi770tiUEZRWnG6exD708YGHfvi5QX3G8GP
bKasOaq/25zqN3pEmX1AVkvomwuBpNpYSRUSUcbCEG6XO4wl2mdTf8jL5dJQaT59++PmVK3gGiXl
NWiQmBHzkZHc2UHxLLF0TJvYtWgMFn01dycrLRDykutcujvV0klkKIR2j3DDLj0LHeG4TWw4N5vY
jODT4Y1uoxvbhNl5Tg0g9ytK0V7RS42rJUZFJcLXYlMOM/1Ht/JAY3LhejuP+PN+HVVGetYTaKij
Z4r608PMGH/aFYEpdJ6tkJxaISWdnQYAvHdiKFIUr4CouOcTq2GKlxFjReM0qnJGc+vZ5svdWpbm
FNSezLO9NRMQM1itFW06ImAg6xawYvM9zLhqOrFjZzy8slhx08+U3k524jHgZleO9tNq2jgml+mO
8S+ddcOp3RLXcDA9N+TGXKwpYyjOIKJl/QxswepFFAV1d9qS2rsmcw/LhjOnZrNTMkE1tFIkWYXP
CdjaZo/w0kdDVfVU2qzTRTjc5JKe2E0wJkRT+2nAFWGR22TvR3I+URE6BPB1EO4ykteKGlQToqyk
yvMTyUiGtxlAuh5mMiKcw+I4T49sN4In8MakZnMH19Mm8k3F/ZpWbbwpSIX7ZuqEbbfqEuHsBC2x
17bxw2GDWBZp6x/PiD9GpSNJBOm2SlLx4CRuFV1xkCBLVpL4v1XLMFU91yQ2utd/rJheQ5bYE2jq
Kt2NwkycNfA7y55XkDB1TDQuVFeoiz6DXwglYlmBzTI+WPM4p0eLU3lEho1hmZgZ1X0Htx2qjeaJ
x+rj5i2ZtdRhT5lsfbkxy7z7UgvPBMU8+ei2cVLXA2jveOxdKmVOMjl5E4pS41Ai8O92hBdSExs4
sOvbQTK+oPOpRmOPJngMbgw6n3Dgqqj3ScTwnfyKBAT3nTZDM106sNVL/kBImUFF5Oj7iMp3vg0t
betHL+ox0lNq6CMZN66+5CVhufet7fNDF2lRTxuEKyk5hkYby/e0dCdgINg0CnW2YSE2HzxPcigz
HLIiwdBt5jNReczz6/2Q5qZ5cOC90xA2QJg4wYYt9JLsHuuocd/DAgQbpAo4lRe/dQqEayxTAs2q
6VdzvKlGC3PvRgBxAb8Cj3Gq4eH7IBfoztuF3rqaJ/3XttAOMccDUZuIUxoRMCJIAnQokCGo5DX9
0rjUD10Ll/WOzcSU7JnHOv7Fy/tBkjRkFcUBL1T6JWsnAcQEQ2S79LBHphyHkrBacU3/CUAKOz2F
KpyhKc32NmXs8c8aCQmuTdU1Ra4kwhBsaLxCleEp7uKimK8jM9PfRQL5aGNg9TfAY1NU1l9bx1KS
XsCg8ysYaPX44Nd1Em3wMnCdlX7JSTPTwKmOtC7q+mCQ7wWw2sGy+UAIti8OZs6u56Bnz3hm0NQd
hoHQsDXYBTDCoXb0DziFnkakO0b0ATxJNW/sWY3yNfIs85tngGZ7N0m+Yx84jLHrqdXQxCM1ADPL
mGRkVVgRsMluiF+HAFXhmzOFXBsh7c3gkwHLCPtAxaE+thN+f3s2spkedswo4gzcx86uMAUIEr61
25kPE/0sQj2XA3uwu8RQl7Kgg0IalRvUu7lQVvbiMOdnoc9yTcCDiGO3y3e2Ly25JLClgLPixNX+
ingdH8DOBLLkkqcdOyowVBHHtbi1GyRPzCfhyu4nPvIAMNSG0XlXh4ylz1Wi3O5bUfYtLg0ZDYta
lClUf25rq64OLRo7sQxZkvkyt8qyrgFa+OXK8HINPYO4CAf80wxKdnqtnLwhPLMsnQEilyrlvRY8
HA9EK7I2N+zQs6s0GFyEzzqHi7mtTVA0RClnU5cckw6t+W0aetK79mcVWoxaqFhcmiK1WO56Bdbn
zJ6h77emoCfygs0kCba0gYu+2+ZpZXYWfAqnpVeYR0VIdCr5DFlL57Ryo3xboKkw6hvb0EoEVwbJ
fDFxgTmFbr+deduk/Aux2y8qwGX77gDM86QjLReu+S/KIIeaunV1O+5BL7r2g8K83b2UKcSotzF2
GNoRuUdZP+ecodfgf7J3JttxI1m2/ZX8AYsCDP0U8AZO0tmTkjjBIkURfd/j62tDEZUlerCoF+9N
avAmsSKXMgR3B2B27d5z9skctp+f4pJ/JBr9WA/6TkB6jL83ZVu+daeq0Xf/r/9Jffq/UFrKvgyp
H2XUf/yXhvNv8tJNmb6W//qPf90/pz/aKM5xW/6pWl2lqf/+7/9Um6qa+gcVt+o4qIJW1ShCqD/F
pj//xNRVST4AEjx7vcX/pTW1/pA6x190PRhDNH2lPPylNdX4I42PaCuI+AwQfOY/0Zqqqwzrv/VD
CCp5vpBKIaq0pGYo9oliicEoSjgjK2/C/C3RHyalYb1oN4hgvSnDkNSEHkNFz8o4E2BZIEX0N8/5
iajz75/gxA2J0iTVnIZPUFfsxfQeVxZCaScbWhQHo0kxBdzE/RM6G6/DnOSI13/+nP+fPcT/L2/D
/8IHfdWS/c/PuPtMlOTzK8/3rw/3+t/8+Vw78g/DsdA6axwpkEX/93Nt238orFwo4RBLS+AyKD7/
eq6l+ccqjVMcFn5dk+YqV/vruZbqH6B/NVtRpKLqKrKNf/JcvxeVWuxxnJy4tE5dxSf5+dj/IgHM
QzmbkXBif0lKfddOM75HWIQeh+tsH+Kf2f3y21z/+cL8Kpl+LzlkV1Hozhtk9aEMVzVEj7xmv1yv
0NDqDEUR+jPMd7o9bXCvD1F+mJchOc52pFzILAt+8+q8Vxv+eVFVMdGsazYGwp9v1i8Xla099oSz
hn5XG+ICJQSlY4ETldNz+pvv914u+/NSusICITVd0Vbl/Mn3GxpGbaaMfU7jyQXTbcHxz9HBRKXp
rlENeLGd1e5//ltk0538/Oc9uTxqfNVmtUNdj9rR4Y6+v7xBc3WkHG8Y3/Zw79Ca7zqmatcyagUF
7BpnTr9bv0xiu34pNDCrn1//RNlNN9aUmmqoOr8Eay8P9vsPkFKpBL2p1j79DG5ySrARbo34KR1i
wIZzTLUcUNSfVxLkVFb3+zovjM4LJ4noY+ha9c4ye6Soaj9+HQEwhpvPP+DJ8/7z8+EVIIyJPQH5
xsnni0sDa0am1D6j4x7CVjFsWmMyfTsbpi08fnH9+fVOLAI/fxCb7UI1LMe2Fd04eeBF0yGb6vrW
FwuXdXW1lyrZhCwWW1oB+m1U1sktE7QNOVnBlg4OHYG0ZxoEFDXttp9/Gnny+nFS1BQKV1YcNlUV
RuH725P3VtmIPoCcKkEiuVUDb8QdLNmeoXXBnwtfPrlgdlh+jcHymfgy9i2l5LbNZhjxfWBHt6hs
lCe9RJXPYaXhaECUiv4Ydn1FOR5NlNqVhQRiogLHOGXzwpWsLxd5UZNkHNlAEmWYyV0wkGRjqbny
9PlXPDHcr4dhTVlF29zl9T08fQOrrlPxk8S5b1SjTe8SzxjjuK6aHjgSg3m0qumxdOpkhaSqziV9
6nRXIxu7aHq93aeB0R2gI7Uvg2qI66WbsrvM6JWnyZlNfx6S7C5J1eobp9rgYJFW/KqpWccoqZPP
/SLo9JKCOKJo5qj7qLctZQK2/vY4Eg+NktrJ7j7/uusL/WtZ8vPb0ks1VWYKCj3w9zeUnJcgtTmM
+0vPJIkZbuq1syG8z69y+tZwFZUySlnNQJTY5okcnrG41SMbhtGYNuFXQaBeFXTtgZwt44edQiL4
/HIn6/V6C1UFye66kGnIw08qHWtq64jQq8wnpTo8rsB0PthE72gafrMcfPA+sDGsWyyPjIln5v3P
l9NKDollzYD7h+ERxvj0kJhKdreIuj3rtTi7yyEu3H7+9U4X6fXrUQlQC+AuoDg9+TWpcB0l64rc
73C3vnTJaJPjlSJRXL2VKlmTaP8fZ2eqvqVdxkvUGOJ3N/SjX9jgQ1ga5ydMDusN/2VHFKNJq1lJ
K78pLcLNoV/x3PRMpj1p5MHx8+/74cVME909i47yN5+WhM9vysiufJQgQNUFm25gZcU5aQX1/eeX
+uh+mrbJkJB0Lumc2kRWCm1bw9Jkp28IypKteuxpXZ8R6mOf6bBcz5lBm/7nF/3ofuKTIxjQQTNp
np5AazvNFmPEmA1vEw2VHsS3Ec7P2pusLDgmy8w9BJwKSRMieNdybGbX+fwjfPS9OTsZq+POUC39
ZBlYWjsY4EpU9AkVhPhogAk/DxRake1NjncADZzMfre3fXRfHZIRWWkd/EHWyWaCB01Taiavfpjo
zmVASKLKkLbOmVGbQfKbwuqDhY6jIUpetlHTolp9/8RWVIpA3m1S9NizLuO8ecAP9Ltv9MFFVi6L
orJv2383OyEUa4wFB7vfhRPge7USUOuB//wOf/TBLydpR2L70XW+1ekvl7XLICoxVv5k1vpjGrck
Q1cA+b0hxRTzm2djvfcnW4RkTaG2hKVAaXZS8jTliMiO1CafY7fc55FD1Butt26/gK84j0QtrokL
GGgECZMD/L9PQh9U+x/9nrpmOMb6ZS1MDO9vmkhYCrupaPwsNRETDvqLSJBYfH6RDzYnNgoGyeRv
SumcPhmDloBQSYEqVLTL7vSYCxBdZe1LDjMIdLvu++fX+4nAOvlBMYLwwlNJrc2Fk5etNBBo1k5e
+sw5l8XTB8sgx8MqebX1biWTrA3Ja5Wwkk20ShQ2tA3jC8Y/pHYPUWwnh5K161gEcfvSm03/woI1
kKA6BtpujOHhBnpXffv8Q3/wxGlrx9JyJJ0Qy1gXkF8W/GVcbbGFKHxEfPrO0orgOI94djDSiN94
5z5YDvGSOYg8LFpzf1uLyghlwTLT1Qw6Upt3OTDdC7qC9nYg6eiGbuF8kFrXEXbel8bFaOfhP99v
8JVKR+doy0HI4Sj+63dFh2uNApK3n+thDz+Xb6iSUnXVIy38jSH9g3cLlbyuk5arWWtR/f5SnI/N
tVYhZpiS8WwqtBYm20JpbCuL9hgiR0hw3zIsFPVvt50P1nwG8nS+LJVW2t/2cGaxtTUpVu7XSLEv
g4WiYQmn9gydbrxDZ04Lmhix3xUvH7xt7HH06Hij2c9PD1CLHpFNmAW5T4ai/liks7jGDAv2WCvR
7Jn573a2E+Pez3oe/6mtOTqPL+PBk4U/xKOZZ4tZ+gkKXtMnoxcAcxKL6I1NAFk26GuBKtEZH5bK
Dq6dYnRaN0IhNEApSeq3SlezuzGRnAJAa1t7UXWavSFn4MXQY2r/1OhGbEIlGVwdohNtq0X14JeI
yO5ZWaov//g91BVWK2MtUOjfnKwd2NlbTARK6ctKCOSNmakxNg7EF8Trw9U/vtZaEPBkIuFyOHu+
fzgtibNkRn3nj6YINxjCl93SiHbvrL2If34pR+MVgNvHJU/fg1lhEDHLOfN/djxahXmDEtgCnHeU
+J9f6qdT8/3yiw1F0mag0jHp6578hHkcilGZAjaVKeRE3eEtoV9ADrbaZMrTGhZlbPQGMfFVl80U
Xf1sm69wnrO7VpAMRVgMIK7ZRj3RWVX+oC8TZjNuSUxehihfPv+0ci2CTj4tey+VNu06Nnvz5CbU
+tziZqIhko9FeF6NWvWcWZm4qNopatGaxOFLr0QNMuI6hJmjBgKGj1xuQiuqr5JFDzGmKN1NU3ap
l1ucRcqsH9AhdO2ZGQ8kvtjFRD7D2G8aFNfnoxn37udfgQPX+2WOfgFrOSZdw+BkbfCrn+zjSQu3
KCUC28c8a3gSd9u3QEodkmBVVLmHpDAAttWa+ctIHcxPnoYx5+ulBjhAZy933HqyyRK3K0R226TC
f+g1thPZXmQL/TGyY4h1oy5JgCnJEM33sQWlpJwXVs5Jz6bJd6pMC9AHJIJs8CAJ5y1y4+Y5wo4R
b1OGy4BpTAVIlo67EElleU74knWjpCiCaqYKx5n4r2M4NDXhyIS+XCUhyzbMPTLQiG3izL6vx658
MRjgiw3i9XiD6nZ07ZnAgH5JLOKuU+tB1XFlWD2KoUUvna2oJz9gaLllAgxkLBBldhdnoXi1q4D5
GLqS4YfVLrdLWrwpaik3LRPCbTSpLiHkWMAqM8SqEfTLszI14mDAY3K7tETnhgKX7z9U98bSvBLB
ER+1ylHIklXa3NXpPj5EmpEBSEJ/fJBOOxzX+Od+n6mLfSDcLLsKQQH6UuBkd0focvdMsuOvM9Zg
wy2V2PTRSYg3Q7YVwK9OH4BCxsDYjHiNv8IJdYVgION51YtyK+3Grryqq4xdVxG/geg+Yb7frxy3
lUVwJMHXgYbVB8OzU2sp6K7BiLypGp/acjJeeBDKGRFYPn+D5BQf2qTGN8RRLd330C8y125Mg5Du
NgFIX2QdTZnhG2tn/l2duulAU0+7yPKsesSjgkjB6LujWRDE56a41blHY/Sc68Ed3stHhxDT0S30
xdF3Ugd84SYAva7aMSfVfcrABC0zmVqujtFJ22RxVu4iBaPvhB1xIxcmvlj8ymtRF+0FQcLNl9gE
6qA0QXyGEr08CK1QyJrQ7eOMigmVSNnZ33DmNocFFg4BJybwxHH4alVm6po5+QeJZrwmzWDsgm7S
fEaUVASGfadPRJF2Xe4X7AR33ZA290ZiaX67UCX2spw0pv35gNZIgb4aKlq0bVWT9Jymli/UTO1N
pKV4zfDXndHKkwfEDcmDKlSxXSg1L5Qg2pp5cr8EQ7Lp47E7o1/bkKgsxmxTEJ/nmuoybkuYC1uG
wiCXcFvW/EimE0e7pk9mwk9QxuKrReUaRrSz3bAbGAt3ylSRcWaRc4l7UMGuA3k189jE9mon7Jep
jlNqLd3emUW0oO0KyIgrIpU4XzvfpEsWXvRLrTA6i4ZjFCGRcsHFDZvQBEy3LEjsMHErNhJuSUJb
rPdIKgz7aRgTFuvCRsRYrQIfnvE1WTKphGtgKX205+jYLcHyBcxhtZ+mWP0R11HxFoRG+CAUs3xZ
6ptAWJJ9npVzrzrYOIJKT66mhRwn3JQRUlXyHDFymHjiDLPmf1tjvDHGvAKIN1aXFo7el6qJJ5/B
+nSGbFS5bXXCJHtVyC1csAI6wLSc6QNByA6JeJM3VupwW3eD/IGuRSHChhT3VoFcZBTyS6todMlF
UTOMaKZucTgfKPN5aukj5q2w4ucqywomZFVbD7jo+y8Yo6jwCtMYEKobRb7j2Dj4gEjm7wz5i9Zb
JqqZdFRqYhaqwcxcUFgYo8JZu5oJXyXcN9enG5L+li99LFXfKCa5max+qK5jjeRF8hsm8aImCFYy
RWLGi4f8kQw8+3wCG+vVDc8ars6FLCwtaFJPGUfAcUORdvuoiJNtMInYR2JIqrATtPfCiOAK1oYB
pSRUZHWNVy4S3hyBDXBTFEKYGLpU3artgrnRGGEA4rgNsEDkTr5TeoS6cVhp90blIKHiPqcHbp6s
YRJUw36FaL5iq0/uBl3TXtribcIXjOdDz37Qm9S2Vmydp+MFeIJh4yS6cdNqLL6TFVhehJzCyzLF
uoOk4px3XW8jtDVJ2zXGgcU80hCemEPrXHVVUpyNxHyddZUuAqStSv8VkSfxFHlnesYQEZMUZn4+
JYpXkBi00xoVs7oDMVKtm3rPa0sSqpAoIJDTYjgi/AuxmtipuakfsFCtOwg1xNMIh4XkBtpzdzGJ
sunXTCTJLrVk56s6LAQefHj9dTf/METVH8WU6QcSNKtvBki5PRON5EZWRoNP2aruyHYat+DEotdZ
L5ZHjPnZtq7JVpUyu+kt/bFtosJVBFS6ZcSr5kZymlm9ykDFnQqNJHAD2krfdBSDx558lbNc65EO
himBGROshYMxa8qILF1T4W0uWnde6U2MEbBQEdO0Ir3A7j1e1bPZlGd9xwR/y39gbAjuGrgJURbe
4HCIPfI/zS05yexshkOkiiKM+F6OlrILkO3cN6Ww4ZDaw9Y2GCJZkhQ1Hc2La1Uhne4i7uw7EMTm
vKGpGQg3M0kUjKwpvyk70B1eJQVI0bFTqU5bS/sRKQ2hu5mGyx0pT3xjwhDYZHlUq24V4XAKZqc6
GEZabvj1swtdEf7MuOFF47x5mPIB02WmG8PeDEanIayryS6GeWlfIxLdiZupjHDZwBPH6I9B3so3
oYUjbXKWHvxGVrxlokfaZUbGw+AUhnTxi65IwRi2bFzJjMW0JLCvhSdhbsvC7G+GsJI+jrLyIHPU
0kSly/OZWD03ZHR7Wc1YRlDnLOdNztcUbcnxaKoQALRAPFzyhp5bzgHIFLMCMk8bsNtqSroZzWyN
CDawU6HH2OpGVDGPrYCRsmD9iDSn2C5UK+eIDGofil7xPEwhD7wVbqpSDIeuc4irtevhIsS542mJ
ll3VnRVuadTMsCjLZFPp2ksyEF2mNFhDkqVXv8atLfwusB7VSl2AOdbQKNOMbOsI2tcBYeHkziXh
JSSdJj54kWgbDmNHEp4h/HicnQ2mGu0ioESQ44jffuDo6IWsfi6whxEnGX7nmWX/jjFavk/CJiJ9
BeIVfzwUuxpf81WKzv1WIy/ykvDMkfXL6ehEWGsOW9DeNczjiMeWJO+VOYpIpG32gWcfL5PWiE03
NsHjlNDHEGOJ4zYGMrDDTVT7LYkDviGTHq+FCZ+zGcOtln5l92MVL2So3utqulD2Y7TDKApNCsRI
ER/D1jwgpA7PlHZ5tkmZcbW2s3cS24+vFhhzg7HGWioapbmlwHkzRV4+DUQ2nQ9R86UPpuab1Tgv
bbUG3VmsgWCM/TE14g2CsKdAMcpr8quTLfGey62Vdo9iDIIdDKX4JuqXDN8XxfQ+rPPJJXt38dTe
HDd9wxSylxysG6fD7mK2zlY3QZgEdQ7K1wmNXVRmzg7krpfjPD7oVhwfOYTsZzZYsrW0Wd3l9RJ+
wYgZHuY8utW1/B7rfLUZkGaeLYWYvQm98gXhMsBZ1KHb4Id/IfJvre0mEzIk/6DY3BZ5FX+Lscph
Jp70jdqYgZ/YC6lgS2RvRQJpd2pGvCJm7rAYTO1W5sVaaDbHGawFXqPu0VHwXqYazBPFUarZVVRo
FKoaJ6mrmrGj7Kwg2MS6MB+SOV8KFx92ErmWioVlKlUHL1vobMGkmsckA1mvLuWwH3Ih9kuskcs2
5NYxsaf8akqM6ntVFOaeSM27vgzQCyeLsouAon+BujrsR44+W1mO97UzSYY8lQGYFhJGE5L20KZj
egyF42yU2I/1Yj7LFJImZDYql03fDfuoLHtfrUMbiaQdb/DztWfotrXvaPiUXWcmrRfWFsVZb09I
mkHF8PsjSqr06Iwhb78tIu0pBpe2mbSM3Mtu5AlXg4aWACLEnAjoxIjZFXFrUiWJuLh0SCZGO270
WznW+pVdatYB2fR3tY27R1La0FQqoLpRNtMux1iw1XsjfBlngxTwmjztWmrpY2v2/XNDDvqNg7Xh
qxwUgq6NYo9hQTvvxqDdoBRpXGmQ9CAGtXD8uKCXUOrww+dKg0XBhAXQRzQUb7pjIfmcyZNPln3U
M16JFV+RTXTpEGOFtpJNVxGB2Iqor8+gOQBpGIIBowE5etwy2KWVaCjBOyRSo73X+E1dNgcbiQZ5
VHXbeWR0EtmVNG6S2pLic5o3Ys6aXT6miae1TnU7EfXkVzFr4ZinzbZiOu45SKQ9kzPMJiH77mim
+MdSBec4JIUU61xX1zuBwGAnGrxnrk5hH7tjkg7HGUHntWUO5jk9mmY3m9rCc2qe4Qm1iw3Ah/JK
jQ31qqAC9LHdDQc77Xu04pyI2zoMbzPOTC4XGDcd0ZRQiYngJdjM9jOBhXhSMB1qba24drBcZGRj
KTjQL7NaH27yBY5AQYE/iOVVrzvgqnl6JPcOuPco5Rv4oQhSRTHfLJaR7aQSmV9Bc4vzrCwXnFRT
T36kYvYPwSDJBKT3i/6+uOyG4YlZWOXqrfKlSNMVEFtmePKkcGWFQK0lEtLPILBwlu3Sm2oo2bdX
jItCapWeVWB8mkDvz9RBxhzMAYsqJIXxtk/pNiIj7nFUJUl7Sfw9Ncblom7pV3plslge8Z2xqw/d
vDeWKH8dqK12RGAmB1VWyfWYEIAKbMjERUGx4jYN8wGvzmv9SR9SmFV5JraBKvMHQTz3ud2a9i7F
GuyFs2rS3Q96l2zU+QrJyIsd4hXolxhsVRNZLykcOo9zk+o7ka7f9wZH3oJsMBgapeNCM040NzYz
i+0jWZ6snrul4rxxQ8JQH8hyvVDTfvJtayyRFU/dJYzB4oFg+oINBWfhQMDl2cgsfEugHhrpTJr3
JqjbmczZA9B0c186Q/Pc9SF5sM10CVIWzW/Bw230TnVjhrnxHXz7o9TH4mIorArr7LQGB0zxmZMH
xE5YrbVJzViOu8lsSSoPyvZuTrvRQ/kbjx4MD5uwEUBl51owp3hIo7cFJiCRcyLcqhkQdGhqmNzg
9MTuUJDr2mmR3Cn5tOAFSPxSLYZtRfSiJwVAhrBvdS9L+tSXBFK+TVSkFyKw1C266KOIte5OI2N8
x2gVWQxyuA1kjvJVA3bgabVoqQ5482ghYaO1GAxeJ8gDUPSwOn6x4mncG3p11qdRfUk0mjwfsunJ
SZsfUZxgqSE+yUfCPO+AISh7ZxzzM0y3Jgb4yhx+CORVhSfCcnjAxBJ9yeykeTXqt6SxOGsapeIT
H0+YdkHytIVv5ltYYneXGtm8zTDqRFpOw/UiZ7aQ0SwIriHT0IfZZEcuYeDmXslVHeYWZ/kqAt1A
3y64DUcWL8xwmR93BbmkZTZ5ssJCloRp6AWkoxJFB90dv1HHm4S3ZQZWXLcUjCU2adJsJ7+Hw0An
Ko22XR9jEzHU+UyznJdGl+pZQyj1PoUG9Ehn2rqCUePgwktIA9Wc8GIsswQUDBRwzMt1qnBCJ8V7
h3U9U13KaME+SvQGEO65SfFAwOBStoYOydtTw0YJ+UB1NW5aOeNTzVbf+6YcF7fhCHJfjlOxK+lU
k2aWXkeGpW3LkBI8WuwVhpFmHqaGGtbUkh7QDClsHHb1uOQlBj6K2Sn0OOClmiezEDsXjvLJNdSe
jFmRROq2j+NbelZMBFJaTNVMOUgSLzR0ZzI3mgmSJcT7suMy42Vgt8FeTeL+Etux4hF4rW8z4o5V
lFieWadHq4+fh2Lp6SLGnV/QMdupjgB4Y9auGuDpXGqnPx81J/CzUb8ms6KhS4NvjrNT9aAMeunV
yiRdlP2x2AJrmL4wHCGL1uAkXSpm/YYxrXgGH5fcJAJouUP15UExiPaqGWpHIL/yawFNhWWBSltz
81wmP6owJH8h0J+cqsq3owPepUc5elBJHDxYQj0PS+NL0doFUQxttYnr/oGU6vQ8w0XkO3nbbgzs
jdvcsbtvg4ndZz8HY7d6+Vl/20I39kSrGHfZBP0CmH4NBibrjxOiNOzr5CpGUo+eNJquGN+byN7U
7VAdJQyjreW08Zu04/hSDLW956Q1bEwqvjMyfctzKoOSfGLL8VudjLKmg36LM0Whhu20B1oKzrMF
KOO8icwWI9lkXTtOyMBmJESkKW3qcFjkpJ63vLIcp+QuzKbuZgli8xquLj7miI6OETb9WosZ5+00
YOGyUq1/Tgcc5qDTJt3GQ5zLO6XTYtD8eGVeY9QMsUv90lwXcmLDaGZOM9QNZ0Eftkc2awtcQgDH
oTOrmMBKYfm9TPNDIRyJC72mv4OXO/iKObA8JNZAFFgZqo8qPaZdCtDGoZKIepbWYeGIzCj6qQlQ
GCZx1e1U8rq3gPRywk7aUXdLIBdfgDE0d2qj15dh31BzZ8nqAZxYyUrXWURjug6Ei8jFdBw/h+XM
343jIQ83M7y2o8kUDA9MNn3vooRgzjrK9umsQq4gdny8WoRobsogledZUFT3iRqmVBOkWINqSyvw
7uZwnhIMmHgEp/d4GBfHIn8lVdVX6MYNSIIxf1EIeXc8wIbJ9TBHxRq5XsXmRd4VFAF2XSYXrd2h
cknr3o421hTLL3o81G9tvzIdZnzS5zKx2ZinxLIFsFgZXBfjT4Y8J+4LpUcdeGysQhBLOhqmX9cA
xuYYBS1BCfVbCGvEPqcOM32Youyrk1AjKEGOCmbBSJviHMehQaeoFfU97ET90cEr9l0pKgJfiyBM
sO50zEhHlqqnvlWGzZIPfNw+EfEFaMDsLoXz/Jg5af2GwUR54iYTXi3hq21HKXS3j5Kq2jChDG3P
MbuMLFVNMKdHXGjvWo509O9T6QeRJu/AYLSXc6RoOTtjPBduKAHER23OrGpUMBG6ik6TfBP1qyzY
CacHkpMQTNZljk5X//m5NGxU0KASJdlRYNbf2nky4ASmA/+sOlY83ON8E9VyroDnB0ejjxraI04U
+LD2p4cykJmyH3NyDJNmWWpXmn1aH8PCUqBvtVPc3iXViFAoUMJwb+WMSeNhiNq7IalSdafnib7L
ManinS617E5TijA9ZHawhg8NZAFslLRpYm+BdwlkwtHpbGD14gVKtGbTtgyF2BAiRJP5jJ7NsYP8
3AIBeAeNp9tXfT7BW7V6fpB2bvlJVTRZRMEalarveEoTdcfAjMoih0F4l7ZMvMAs0N3wAmvJ7mhp
hF9pw3OCdkSl73p1VJ7K1mrP6J+Typon2SOUYEAHjsGcKcM1tQ8KOEUt8RaXJK/gxSUpOD53GPde
0pDlryfyuWfVZmIJZobnlBN9cJxKHkwPgT5CPKevvpkFlYmTJOHRQpu7C+oh8W3yiwe3sObwRRVh
cmHA5GrdQdo0aBuTxpOXRByQtilNy8GrFKcrNwoOuTsrryDRxG0655su7nkaw8BgTtna/GujBfFF
T2v8kY5AHIPurhoWi6ydnkvHqO8TItK/J0MgLVp0mngWWIu/GqVW39PVFBzu5tLcxHaqWS4K5/Gh
UbQGHi0Ni1Qt7EfODOYlJADgyVnqHMvGpD6ooYWyyQN7dK2W9YqxKfU4BjHUQlkV9rskSpDUtSQJ
KZOgruxYSC95D7rcm2jOkjDQkxziaips342sAoYHPZ7OcN9bo/K1ytLY9rIOiQ4dLJ6sZkj0R5sO
fYH7XuNGAChlKNEoGTczTarzIUaeq80AN24RebDv0gzOr2LUrZt6sKOjkznZtdMVQbZTA/qqLknH
3feF+00DFLrWFgXDHJ2hUDEetTrnIWjN6lsmO/PV1KLkAgSgpA05jywPCqC8Yyewubr4xCZQMXOc
zMwYFF6erFz1WdAwAE0ZmeHck47FI2+RHeGKquYmFD2To12r98g9hsTAwVtIG/3H4Ki5T49qfIDc
mPgKAocrjYHBHePR3sswTj6xLQTHyDKzO7i29X3q2FF7Bg3EeuWwM655JGSBYRpAgkxBsAhEqqKk
MuvQ8+ypo8NkV+qBLL2FPuLXbF4kdVZZyfaAIyW6ZSuqgcA2aZAczBmMRmOTP3MR8n7k3siI4ymC
C/ctZXoFo4S3czZKgL9VxqqbzuFXplP8nBbwueJqbO2ZoiMKly1h9kuy+zm47lHAvFVKWMptGQws
92al8QjXyfp+dxUHHUKQkHkXc5vuVjELzMu2wCdPgjPrPRfhL3Xm8QssatrCoyObu06bR0ZRAUjX
ZF2ZCzaAnbNM04ViBACbirK6LeKC4JZF7YjQipEYtcRVXSh0nJU9rJ/5aCp2w2+A7ve6tYLSeIIX
lMUcISOTJip99bVDxU2a8qzbl3C92VXz3LS9WSZmdhV107Cv4dsdFFGVB6cUylm3RNwLNrkKF6gE
P9lgf9V2xsQ/N9GSsraPMFKuMsNkjYwXPKdbQMUsIgqRWo8cKZV9llT1xghFdAvPzbmqpzQ4jthT
tl1kDL4IVYZlEzW1l5cLP9JMNkl3bg2gJTdWUdBpLYQdiDNidzKMoSUPnIQ4q3tgf4e9JDl43MCa
odhW6JLuI8Y1pGP1ZPMlWspKUhDYkDAxzZA3d319P0EdgRlIbsHVUA3AhyJe/ZVJ7aVaTibP2JQN
E5HWOCuZJ5BpbiMrkmpl3Os83fsUQHlIXVYazxkbClWyutR+FY7HJG/a4YJRKFtWZyIyXgnuG4qH
xHemRPP7ZDJ2SYizmt6DSkw9LmwPxCX7hRLN4wMWY5O6sWGTMsgm8HVtzu4otGCjUPbw8HaJw4wy
gnELYQOfrOFRHcpzjvH91QwHE0ZwRGpQ1LbI+JNJJYWhu+pJknDtQlFds2BvEGJCAl1N4qzvR4gO
YOjCnRFp4DlpjQt/ympKwNwaWONFAQEJQoChh38KNP+/gfQ32SSoNn9RovzNPOo2cQdm6V+PcRPG
xb8ObfZcvLbvTHbrX/BXVomp/0F/CHCZicPFoo5Gizr+mVXCHyHmZSKCZhPdFeOof/vsSDGxkCra
mGI0tGyWzR/95bNbA04UC48M3mI066jk/+99dgYqLHtVhqOhMX8mC5xYGual4TFrTWfDI41XfpwY
YLPfDsse0NDbLz/TB6rb91rPP69lo7tUDUc3VL7Ee92XAuMwG9ok2BC0RFUThgkHdqWiWdI+fn4l
+V7d9NelbPJfcOUqOjKh95ealsJxOI85TBAjjEDO+WA/FvlEa2sGlpZTJEIGHg5mSmhbMFZfZ2va
4B+6juKwfMq1tyG8FaqebA2RK5tgJh9wdlxNS6XHQDffRslvtNDvNZN/fl5cATjUJM5g+1R+xxkE
ZsuoOiswChRRy4if9irwoXGxXAC4dHoxAW8//5X0v/1KmOJW2xXKP1xx6ml8eUYiY9bPubOpEtvw
OC/dhPXwlkknuzEZU4wBc9icgdIxisXkTZq61WfTOdJOgEKqG5u6SsjSs+ET0TzjWaYJPVAv1sdq
eJxEOu5iKh0Pf6mB5sqKXYPjlGeHztMMsyVLq/JubEzIbi3KaF2s5Fq4kPQB/pO581py29j2/quc
F8AuoJFvQZCcpDAKI41uULIlI4dGBp7+/DB2nT0EWcQ3vvp2lXe5yrYWu9Fh9Vr/ECFLji6FqUZ+
gDYTePdg2tW12/h5WO0bsoBvTY382NjHGxjhF17pf2FxfAhLLCilZYmCLON/pwunHkZEENLW9SOn
G/3axohPn9JfRZaDWoVe6HdN+D1vaa8D/AfM4t5lmA8Bkqd+dv3rvGATz34K+0RHJWFhjK/AbRPq
hUYO582nLsBlNOSND4hj8pLcAcotk9YDJYDhl/DTCHsAraFiPKGcPJjy29Bb9dtsXv6emf/+HHsF
13eNrrTTvnQRW6oA/mBM6/c6IsN691QPc7K7PvpThP7f34F1CZjShYhkqcs/f4ULj8cwp0rkUtSR
dIbp9vT7sLL6jR3AWfkaBfl3GMCDnMxUauEsr1CQuYGemRb3ro99Iw6NY/tDH8eMYn33LlfotYbJ
7KPgq99VkY78rWbeTTbVdd4DiADdNBbVuqiEN2uN+adKx6UCZN1NUdi/dKwVvN5912VagOKdSrFQ
7w5BISg1l7TD6el50YT5ktu/1+eYZ3bkfq1ppnRBAwsV1Vp/hsICQAaZCjfGqRGcxKIyurwUfQf3
4VsZ5rkfRFhd5Ip9LBA93xtjgytvFvxU1ORXWgzPIUjUB6T0PRiAs+8s6gCmy5GSxl/7uIR0a4Eu
sMpm3hEn2qeFg6R1D7Tu+te8uJbhVOiuDdmZx/zq6I9IWAYrzVzfzjJsMHCWS4AM6AWFuBZ9Vbo5
mNXSxDlYU6QAd6FaJ0YfxvCu5z/bAI6eokb/+egIIJiWY1p4da3uPNutuhbvUMe3a0rfOkRSL8dR
wFP/BFhZNQOcl6hVNxb0xaAAbrHTQQbWXAdVZ8BaFdatfhF+7AEpHEKLXBCE6rs5rm3QBuhZh8kG
u+LicYaHjsMGclWO5NVxVgD0MHqZcL2b3S3IQm3vTGN67JnTslfcHVJOP2yI2F5f2j9o38T36Afd
OMjNbQx/RcD+e9ItKLDsaXg3vG9ONzT56QxiLHT9sEZniGcCCALAg15kD8szBImK2YXfL8OxpmuL
tD8dT2cvbNyFyUruHMtXyq70xrHeAm6/cEzWBy3rErUO0PyWqq/OmhRkbGjit+W7+bNuy+xDNr2n
wQTeyjqojssDnuY86sj6rY6FhhVg4QIMCehG3KEJb7Z+GnJHaWqPrnlN4b1yn5tcJ+9vkJtN9E+x
qDH/bRL3CNqGPw1E884urJ3udB4oSBCyg7NHEOx5RIE3dOvKs9KflkrBVplYHWP2kA68TsBHeDqd
2l2HkBddcFnRxol+AosGIjVPh6bU5gc7/CDp8e8UqstUixqcPGVHN1hJeNbj7sYD27cmafMKDHEX
kdkjBj8b+P5lUZ3NJ3js5VQlzXNXh6oZITfXBbbjD4nb+3qn7EKHblMbf42F+Mex6U2PlP839Y8P
/e+67erf//PuZ9X8z6Erfv1scSVcy978fyj0oZO4/R+97cJ75Cc41Nfvj+Xf/+f5IZz/OMaiNmMJ
levthSL9z/PD1v/DglcFUmPQFm3kD//v+WH+B8miF2UAGyID5GrO63+eH7hu/weCA8tZJSVZKkNv
8kpc1sKrtWIhAUWNjOcM6jVULN3VWbys50SENRoQZpuxu6DM1ceuwxj4LpxN6iyvZmb7CUI4Ay0e
6L4YRxrwHFf3EEy8oEtbnt/IfUzmrzFDYQ2n5CBWjM8hGpDzn9fjrdKYJZ6p4mXGCAGxgnY8PfXU
GE9kYBSjJxW1+NSixfJFxlZyfEsUS+fB4C7dUd45UFA50k+j9DNq4WpXYLqwNLqmFoifrRtbIg2n
2/qfKLrgj6esCbl2xW8pg6aiqJs3HpVwdx90iunVxZj9oFyLW1fqKhscttO5W+JBRFLhZS90JAMJ
ptNRwRjgxB7BjdB8Mg6YRI6HKKMS99a545zi+cMTmz0CA+o0itZRAK1VVJESIxLf1Fjmty1Qaf96
lPO5IwpKa6SZvEgx5TyNQhFbjeBt1N6YGhEYXyRAKe7XJu/g0p1KPBzkEH25HvN0a73MH9xTU0AZ
ZsNCTTqN6RY6CsD9xIUkC3GnKtgt9BSw36kdl+mbQ3HEsKEWuqGw1ktDVORPOT01WgGAa8CPzocK
oY5dk+TZ3fVQF2bSMtjFgvI4nK71q8iko+Zg440/Q4wcchcn1g1dk/bBKHX3A1VB++Z6vAur8HW8
9bMHe8O5pKkJJKfQ5uom14JKQQHVijfiXPhalomTLSBrhkcx5vRr4QFEab9E59jNZITOfzIn09KA
mX/oYS83gl2aRNO20HPgAlhKQKfBXFlbTpNgLBbCw/O7vhbvI8sKdkiNgVYekZC+PokXBwfvHroW
xEnLWm3l3kChpY0FZdisM3iBJAL/GfoTIVnIxn6+FIpsV8f2h6qavdbo0BQQ0pi1wkChY+O3IsNO
NqEbjKp7vbHBlsP7v3fXywYD9/7fUKsNhtBkVTcaoyK1/RBFdnh00kk+IR1sPKDJL59qp/t+fSIv
rcbXIc8mkkLMkGpMZKQu/DaAnBjy/FP4RdDvsoHxxSiagWAFbzbo66u1CJIwqufFDK2K3e4jwvHA
6J1C30gTL0ZhsbOZEexD2eB0EQYm5lSRCyoUgP2i2VNahxiw08bdeGmpW6jkkf1oLkIDqyg1sEyQ
Q3QAlNrVLeA3WXqXWXnwV1410ReX86rd2FwXV6CDeAsKCjq11VXEBNUbLCh0mkwkZses756RTv0D
gpu9f/tiWErLYrm5HGEvP+RVjcSiPhYOJkdGBH1oR33I8Y1Mazc21EopalnmKJSBIeBtBEFfW8vC
RLQIu8wsYMvomGo0hT7sgDAm+4r37LEYShwxLPMYBGl6xIlsUDzZIzE9q8bWG/J8wVCjpFQtxEKw
Jek5Ha8b82jsIaR5WtFm1mPRGFGD92iXNxtfcFWu+HvI+PkuSk3UkLV16jHS/I+0ERBVFEfpHdL1
/UFK2D5lX78LLWW8qxsqMnVaAmAlPiw95NT5Bq3WurfdpMiNVOj8pEEdDl0sEm5BsXZdqB0m8iOl
HwHmqc6ge0Po5oheY+mjIxsdispDGt761HQtaPm3rjEiC2cpSqPHd5YeLdYLOZg2qBt66eywmErR
6O6Kjfvh4vheRVmlR/BJ8dCRHNr4YeDljA7XDmytggURXBD3uVx0uv/FuPjATBzSzdCHT9cScFZU
5gZmVJ+cGiAf9q+90W5pwJ4fPswejZ+l+7NUF1f3bIFceNrYrfTA6VufSmeScC+a5AghOPmjjev5
cH1Ul+aRJYv3PLHUsxMhSEteiiY3kpUMBpQGuLe4clN8dJy8eSf6yW39MSQL3FglW3FX48Sla5Sy
NIAk5BBAkgFOUAWL412CQ/M9FC1jp6aY4F0f7KXJXbJNdHEWOQ99dfyNlZPLrC6YXPTPv7cKDjx7
4fbJcSio13hRobTfrkdc/sTTCx+dGo2KPE8grsV1Ltjh5lWYOEN7fdAUviVl7et4ktCCHd+edi6a
TYLFg9aY9SJn+/psRy9xTgfLqLxp6LK9ms7dYcRA6s3JNFAjBHAWtQKEf4zVdwP6UJaGmCoEnavh
qKfQMNPEflRlijBTrW6szvPz+zTasope3VdDKCwAPJxWmOEF2k6P7dTaBaKep42VseQnq+9EdXcp
M9NNo36xyl/YxzF2nXOF54fa4O2o5AApcvWuzE0KbTAavoyDokDcQG1jePtWWCqtgvKJxYN8Xem2
09GZ05bbf1Za93MmTfEBqR4o9cKUtyCaEASo8E3cGPGFlekK4N9Q4myLdbPKC3mTWK2uDaSiGlSA
SsejptLAecdqvyXRdmGvIxzxkl2jt8L1ePoVHZhiwGYrEqqo7O+tTna3ud6adzGqjguFbjH6lM2W
2MOFT0qJg7oDiQg+j2J199eRFHPbEhWqpwg9uEmUF+OyuQNdBmzaKBOvgO69k3Efb3zRs2W7XLqU
rhHFQs5PrCWKzGAoKoCfCEgmixS8WugHajH9m8SBSDmIwvW6aOwtXYL12QIUFzeomTU7xwhFeig4
zj5PXLQGK7vY6HJeGhGnC+kn2AMK2KsMNTViIzaRTfBShAXpMXXK/KNXBK5jbzwvlzHR9eGTURlA
E+h0qcTYtziD2lWsSsQKoAIa92rW5bfYUjcbZ8vZBiAUBiN0F1CcpJ29CgVZC0pJnhNKho1H2UPx
q3l6jkp12kgOL00euRBbAKEcF0W200Hhbh7Fo6gqrzbUeF8r5LoRYOCNDX0hynLNcDUyeWjYreqi
DTIrroxjjjBzcfOzmgiV3Nx5+wcioV7qecRw0Cg7HcukQeFNUN7H1r4nueSg2pejkzwGMpyf37wW
ICIzHu4AatHm6oSyRS4jJaSjacgOwZQU97pU75MdJZGNRvWlqXsdafnnr64Z2BES762k8lyrf3Ls
Qt8D66421ttyM55cMfSMKU8u5x/nLrXk0yCg+2ReagquDFapPshklJ9zEBu3UFANHIzhrR+vz9+q
lfdyQOi8vpCaMoAn0I86jTjLLMkGSUQjdJlAqUX+iPP0Dn8tkXmRGUQ3OPSF+yk23WOhSvGXMil3
jQlTIdKH9NP1n3NpkvmQFo1M6rNnPdQQQERHDxUPMLfHo6RSkj0lgt9vD0KXVhhIN1E9NVZrxpID
PsgV1hdjXGMIASLWav1GxSphYx9c+pq4m1HLAWuAjNDqTguMtFCBeVSY69A7SyLd8tQBGQSQj0UL
I/jtwwJ1xeKx0XZlm59+yQ681Zj3C7qnNfE67id5W3GK+v8iCgUP3Ce4t0CVnkaxM7vWp5ATMWny
+qHsgAdgGRpvZJAX1gHTxiOKE5EPtZ65tCiVFGGWJU+1o/fZAOYeTmj01lIRjSaVCgTHBm8bR1++
36st7SBLSb+TtZ/Gev4ODLXwq6BwNs7c80rHEmaxUbDppfByW50cOcR+U81t9G47cO7K5GAhKBdz
W7Ci9GPfO4P5qVLUAHaKHdxT777DqqXauF/O8it+BDgwYFlQzxawxOlYUaDp3DbMSASsXmj7dsQN
+aMxmmr/YHaImqDe4Gbxbd2DIN5YmBe2Aa8BcIVwAs0FPXcaWikjFERysPITpFBsUVW0K4YqftAN
vIO7JuD/37xGuXwAoYFypEW2vrU7gRrGDMnNM3Cy8YZGrw92Pm/thOVnn57VGp+UChkrCJjj+jlA
zRlQgc1ntYD3IbNml7dTMdu38HWjjSV0PoOEcuh68/bGM2j9oOKstNTaZAZLlA6wsYPtCoh/jrSv
boPeUjRgIb+xz5dzfz06dt5SaeT4gmZ++tGiVJpjKPUSa/UcYTtXmk+yG+Y/ZGdjWqcVCIQIdbwH
wFTixSOaDV3z8+WqLbBWwUuHTJJT7TQ8iD4VKQyQGWpWh35m2b+y2v6BApDlYToJ18jYyirPj5wl
Io9WummLRPZqlzZDnCAQJMEgKoJHq+y6G7ZKsfEll+NxNa2IhSIpCTJ3uXtWx6dIWt00YAt6daLU
SIIUcfxdzlNu+OhxGB9l2s94vjsRNSMwTc3WHXFhzZoqxNYlB6R6tG5U1zMuwwXweqzZA3kw4Ty0
OzfQoi+LefoW2O7CwUerhKcyIFDqKLwJTj+iLpTUGFqVjW81HzkX0y8asnJ+b9SZ5htNZH4Gdc9T
eQyGpj2IIAhseIKN/AqOv6g23lsXZp5+LGAAh/R6QSec/hiBC22NQt/C2sPEivp5+8dgkc/DrHLx
eguw0XKeICFGb77KmATa6FTOAAaYa41uNXczE0dMiOnQh0sctgJ9PkL9iJuNU+/St+XhtciO85zE
NOV0gHlRJAEQB5CyGOl9hSCh2/tJc4P7FlEx+3j9iL0UbJFXpgKJwK7urmazNYTAYy0t0Z6y1LtK
K7v3QwHtobcQ+7ge6sLhZy0hkMgnraEOcTouLTDMCS4IOWFiB7+SVpu+Oq3dH9Miy25oaEbfrse7
MDRq9MBbQLEL5HtWN2VmKBgqTyXnegnYSIloYNY1fLmS/+btn2wRKeZKZGiLjcPp0GIrr8KmTeC9
grDFNXfs8Jg150JHvqGgFnh9YBfOVEDZDIxTTl0KjqfRkrFABAlfOk/L82QXlGDHPCQdB5J9pxG/
2qnu1aPkrtl4OV2KS7mRkOBuAZOs1krXDloGEpm4Q0EFZ0Qs772YaDTWiNB9HUoDa8I+UjaSuwuf
EYACKYBN8sXfrLYDvt5G3qJq4LFMJySV2OVVKssdBn3WxtFyYYU6nHOLECxVY9BPpxM760NnA6Qu
vaBBIDuDHYcXZe/cdDj7+uigbklOXxoaz+qlfUK9mMfiaTw52KEcHbegxWkgh6kgUZeHZvlpduJs
Y4UuK3B1XzlkUQtZBEcXLsjTUIYlRRsudp5qGGfvjZryEbpy0eH6yrwYhXvXFIiak0qtoqi4yeYW
EmTQ6DK5lwFyiJESDW+uhWk0HRfXEIq4YEXF6ViwOKdQilK3J7F3RPZQtbIJ7T76aj5agarcOCIv
rQoqVMs7hqQCfsppOFWdrbqLObeUtv3ct/NjXsrBs8inPFsmcuNDXYpGjW+BUFEm5l13Gq0qmsTS
KzZ3Pcnwrohr/YCMk32rjmN1j/litzG6C5+ME5lKtKtCKnzhNr1+OyHSVw0j6DNv6KuKvmykCjQt
Sy3YyiIuLHZCLIUxarTGC9HpdaCxMrSohT+zMGuQl8vBDvh2isS8F8dB/fn6Qrwwi0wircnFVcOl
PX06i8Go4WcTYkVpuQj7+Pwc+WdRG7hRBgqFXCr/RvT205Ebm2opOQmQyPW1PZdOPkYYs3hJHwco
qoa+IfBkbjpT2RtBPYJN1gb/+jAvzSlJtbmUoJc60zINrx6+EZbxAIMNcswmuxN0E9EF0aF6GmKr
wL4VabkbXkWyKmBhoILQGOvaGAdc1W6zfTGlPYI8acWnvD6wC1eNiw0HBW9yk4Xdchoub2snixoN
R/hxxvEB8vRHkNWuj4KF3CuYGt3ZMg6+/Yug1nKssB14La2C1rk7aLGj458+MIkxUJCv+WR9jayi
PiCCgstBExkbMS88zzj4yaox9wK2YKzmtUERrkF9ACJVITX0aos7txqzbxMC5H+WGPf+MHO19k1F
hRQ8jPnGYXOeSy9dIY5QMmoAvgsv8fVXVY3SRlENb9POHrXHThSTl0V1+FMJZPdudpRg3wSyeYde
25tbDMtyZaeQR1NQWF9HRWu4MQ4bEFMFwCFaGuE+0RPxeP2Dnp8CvDpt6pDAyqijre/X3i6Q2RER
BZugi36EMzwSv8XstDgYwVj+aNF8+3k94vmELu9cSmq4wANxX587UYt0slqTQSDIi7CjjAvzo9vN
KDnWtFUOJpQWz8Y3uveCKki2UAuXor9k8S+mKeTZp5+zV1DIhpbIY7uqosy3FTYmtfsyGnbukMXI
dxfBPPjVqFbpDcVi7ff10Z8fEugysZC5Jak1UCk9jW/RkSBN5pAQY6rf8tfPFHbGUWAKfHhzJEqk
VIZo5bwU2E8j8XYQLpIJBdhs1y58pEiGyXMxk24PVo9w/cZxdL5LddaRw7lOnsbBsJrYJlHSZGzh
UVsik7+4QHwoF6mvpQEVuLYojyHezM/VYFfHZNKNp+uDXS6r09yN6JTSATzD7KUgthpsZ1lpt7C4
QY4l9xjRq56ZFOLNW3KJ4tDop9sDxHR1FrBDHFDaAxnioKC/Mhnve2dUbv/FUByx7HrQnhgjnQ6l
AeungEpjIoe5+ggoHfJsrKqo9V2Pc2HnY6AhKFXaGM2ftZPon6KrWnSo2CxEVBeNcfyU8/AWvB9k
IdQN35ySAjiDjkifDMrCGSKsCcVUyuUTKUqi77Peyd6b1L32eTgaH68P7dJaBHmp/l2wfKF+vz6z
8yRWeW8h0GOjTXOrJtLYUUzIfTEN2W3V1OqdpN/+aCIx/hzZKJdeD3/hjCGNY0qpOr1Qx06/oJml
PdAPku9gDBXhSSqKHw0ns6ljjnb9RQgFF3mk9OQXBAKnemPw53kBGRZciaVtjL/DGjFVKnNFSzmj
rzaX6jMfI0b8RbAZd10UZhioADP8FCqj+S8OHAKDL+Ajc+ysa/+IFyFZCfPRmzTZ7BR+4W3vzNF3
ze7Sjdx1td3ZeS6IHs3mAUBmTmZ3OsNBHxW5a0yxrw6N6WtO1hy1st8yJlsX9f4J43CewfHm0F49
awouKDXW9dhP6FG0btb5fTij/qYmyk5ajfqefmJxl+rYbI3BeJB0Ox+Drn3jcj77GasTwajUoSW5
jf24rnNvNG1kW5DnPpZ2rvupi52EhdI+u5nCG2DG/fXVvLqxXqID8FusTqikUsE5neu6jCHLIZ/n
O2HY3ZnSmvZq2PWHMu632gyXPuvrUMu+fp1Bz7o9mXkf+5j+xPtWzxxfjE25cTGuDr6XAaEUwCcl
m+Phs/zzV1GUPkpNdGVgxkMbHe5UULDBrpmqtL7Vp8RVP9sVKodvuzqWoCDpF6I+DTLS2VUSq0+G
xLjGRVY2iMJ3JvAmf6lcve1Mf4lCPU9Ag4CPg1Pv6dA6yCKBQoHJd8cJB7hOy/T0ptVzG5nxqG3g
ANkVJ/71BbI6cP4OSqpB/4LYPEZOg5aBjXrYZCBLPapJQAO46uJ5Z8/NgEp5imiZu2udqB+OIXKz
6caIz5YM/XzWPmgFwPaC0sVp8LpvbYT7C2Nnyja8wc0DtQSArxtRVie6gXs2IHHSKNq0SAms4T5d
FkNgKQWKk/EUosatZ+WHRI7YxFijsm8mbuu8qIqDLuZw4zg/236ExuNowcMJ2ilrC0o3KdUgTXId
Kcsy0j4Ks+rlU9y2i3gdGJem3ehGXYrHvuDOJ5cDrr7ag+hHZCJQKrGbUqxjsmGGb52gRYrSUO1f
XzgXQlG7dynhA3BiH65O8QpGV50CqdkFvDoQIC9m9M1akyNN1hsfcJURLB8QFAQtdv6yTS6n02WS
pJbUxm5gVI1a3kfoJR6VAJcgodjhp7anxx8MXbJL8lF/GHRz2PiIZ0fOEp7WCEkdyB1W6ml4gfA3
OXAkdixS56jMrfAMq6YwraLZIY1Sfbw+s+e7AhtDetBcxPQ0wUmcxqtCtKeSgGNNZKlxk2bI88o4
ajcm9XxUJ1HEau+lru4qMtWDHR19G4ayhb74CPJOi9zHvtfNjXPmUjiqsws4GyIF4zsdlFlQO40d
K/Q5xNQiOaDyPMXRLjIzHZ0/pzAmUeynNou3nO0vzSbAIcoApP4Uvleziap4AYYfyxrUz6znKKWN
iY7dp7d+Mmi1gKKp6NABYsefji4rJ/yesBnfTQznGdX2wqeLUW1U4M6HAgECK/mFlgG1fH0NJX0f
hHDKkRYTdH1MJy73Shxrt28dC1GWGhEtUQpT69JUU+oD6l3K4hMhyMygvB5itdlaD+fHh8WRyBMX
iiYd17X/GqX6YNLRnfSR2y29KFK53gYtuRkDmvXXB3R2xS2IJnIqJE5we6MKdfpx6nJh2SLmv0gq
hH/OaZd/wWpMHhA2HP3GKZW7kCLqxnq/ND6QEDr9W2ABUF9XQWcmOJTMYhJHkpYxUPZGFPYikTps
7ORLodhR3C+8VzCTXW+tLOpjqF90cPB6+YBXSr4re0d7NgAYHq5P5fkKXNh7YJCoqC9lvdU6R3Ux
nqrOSf1qmMsj9lJ/1bq1BT04/16sB9oR4P5f7L9X522ja1DUYbayAO3pa1fOsz8rRvQA77V5p0ZV
9q54Ud99+9BeR12dE4E1lVC2AkwMtH6+6asY9cGmFzfXo5znIjQ1qaBxbUJBp795uizMxc8MzcEY
Pasu/pin3eyhvVXsUOIR9xpKnjmW1IGOX3Qb/Lwe+tK34xLjZSvIgQBan4Ye5wZrS/y3/MSyRt9C
O/khbZGY+hdRKGrT3afaC2HtNAoCriCeAmxObNH3B71CtRLN2K267vmS503DQYh/MiUQ3IdOo5S2
ipkRuso+TlRBdyyHqhGHGWVsXFdz0bYbR+L55UU4CCkoNfCK4jV5Gq4PCwNLYSPxg1kauFvJ+bHA
kc9P6qVW5Xa9u7FMLmwBqn7ugkYh4zj7VlFrGEpvD1jS2WQbbavRs7KV0rnhodIeUAN2Hnq7afL9
9Y93YVo5jwHdEBUjWXX18VplSb6Qz/VDLh+c0JL5Nog7Srolj/kt0vyFSSX5xxp6Of55Va0m1S3U
yUZXPPER7sI8oAfnoO9AHzjWLrbcJrpJjRIjwzePkGccZSwuOPQonNXZYtjD0DRdh/UPzdAdtaXg
izW0+s2sl/2f10Nd2G80rtjmFIpp564RVG1n0wWI+twHR2/vem1RwpzdX/8mCJVo6hxQwdbPYVWr
QvB8bY69RzDso0LFPGtw540b9GxdUD7hGqPvR81mAbqerv+RxxvNxaT04ZbLx4yyu6829XCMcN/4
dn1AZwck691cGmJkidB51ui2oi7qBVwt/aQ09S8ByKzgNp4nSK64f9aqi0arHJwIqcZKpj+SoXP1
jSVCC/Xs0/F+AipJgrwgQWC4n46X51wK6TOV+8nEqbT2MFHLRPaxz+YG1SArN5ocCbQ4nzE4gD/Z
JJmnOrlqoShE6y6QezdWtVz7POf6FP2MU7AYxu2QOZXyFNl4fLTfcOpIkFy1lb5RfhVoemN8pMRq
gIwqcuIo/u7VIVQDfRdNRY8pY9vT7k2OLVrR+pd+rBAb3llRNCz/PnL7+rO0o7z9S2vVavg2i9nS
39e5Xee/ZGq03U50U6ztE6WMJYasWpvkd12VxHeqnVgJzbGkn76PUdHSIC+6sEbYXxhxgZeNlvaD
69Fhc+p3KNuilpBgDOo8Ud4Rxr0V9o36C7MBw/2KXVikJ14JLQqXDmYmt/0ep7au4MeXY3BX1Une
7ujcFsNnbVIs6JJlm2DwlNMkR6V6QuH762jodfKhLk1Fv8nQsKRAyFhK81lmU6fPvi6H0TZvajys
Zn3f9smotLtMzZAzvKkjjISPGLokMzrwI93qvTbFDmTa3MUX3pumKlD9MsIF61PZzVrxK6sKCyOb
Fkmab7LhOdv7WV1WynvwsmXwvo3dGbBzhykBD5W+4adaIEu+a12oQmrVsQSdP1dWBabVDZGO2I+N
urgjYMmTPDaLDk3uK7rSud/MYLKbH1VXZ1G3o8hUdJ+bMqHoiiFLktURT9nA1W7QqW/HT1Y8timv
iHDuJP3KRFWMBF+Zupu/WaOdhV9j0+mlckBBYOizW3yHu+jRjroKa21oM47xOAx2mQ1em4XDlOyW
riw5djxZY/mttmHs8+4qKrd9micdLwwv7s1ZeXQaPcz+NLixRbjDkclBLnwe6kSgUdyrZve5tCLV
/C3wSsRxohAYrKP+F/Z2Eu1ip69xJ5w6WdYtGl7lgGlyy0Z2vyTBlINZR5vZmY9TaBbFs2OmKhZf
4CWiibsl6+wBf2ijF6rXdkY6f8SuABjkUWncqdE9ZKNrM9ylYat3tRc7swh+N3Uh8LJKAmtRCVSm
SVO/OwZ2f3DWjXGue2wTFDk9VxGSY3eDqIwZk9K6Cz9jEtIWX2C3jplvuoGCLZWhIwno4JhaoKsf
T+q73AlxkmHbV/NTpoAeaf2yswheD9J+mKbEMp7axOnmg4OMtKvvgN01EVY4QamFyo2cMjqvXiGN
aXoujJyNesjVCZkGbDDUGYhIgYh/rd7rtcgrd7e0wF3Vj1olavq9GiEk7XizSOkF3HcKTE53p/V5
N/8yI4UuFqKHDSggTysntTSQubYL1JoxmJsnzUMZHd1DEJZKEuJSwTgehAgVUKro/ABLxsfPCdOf
pqzHKt7ZoTqrn6yoQjwB1g6eAYk3t0BksFoZKrP7M0+wy8HmTqDL1u0WPETT3NkaJlXt+7RUzay+
rdssqrpjPUINxnGUR4Ft+ZVuBeZDoSdW3qFdFEdFdNtyWidgpDW3rdA+zGssqw0FNc1d3A1OJW5n
Pef4+hpk5tR1n4pUl6m7bwrXHrSv2B7x9iG7w1c9WXqSiv0OZ9ZxvHcADTViX4WzMSBTPnXavmkm
ZIFQ6hyS+iMuCpO8keh5IBuHM2iJdh0KfYP7y8kFPY9Dm0zWX20VDzYajGmj/sAYsim/5DaMfFB/
gJUAHkIkLX8JnTPZEz3Zwm4YsWa4V63KDr5MPJC7J7Ut6+yYZaEl7hsHPaodx5f6x+Iq0nhxN1W3
dTBnx8EMNEQiBhkiPRkO4TsrENEHF+bBQWB18YG+GlqXi459Y35xYjPHvM2qa+xraHqX0Qer6gfI
u5UuDeW70Kl9/8mYYv374jNHWaBTFPfIz6LloEVpN+3AIWT6Ebi1mt03UxGYvjWQpu/SxBXyu94J
R1E9BPNk9aCYqZt9EkgCygeNGzj4KI14nB4476rvaPlP0VNYuDL4055jJ39MUsWxH1uJXdN3sECy
RIRPiW0/0qp+OpKrTtiPjwWg0b1U8uB36TZa/RHYapwfxhBbyT9YsiVrLtCAuzzWligKXLWNxIJY
WDMP+3Lua/13bPRUp7GRrAWrmjWijo+mntOeUjCQsD4XOFnPd5GSGFD7MRTP0qcAzT21uDGGxmrs
g4oR7KjdjDwUgnE3DzhH/dU706D+7lNDFoMXtZqBUF+D14D4Q9Tj2Okw6DE8nH0YGj0+yighoR7o
uW4U4602lNGCSq0jXSIZbU2FLH7bGAmrCEs6soEtG4WidX9KI1GrJzs28piMoWShRx7IsNlCYb+c
dBNkitbh18JB6oz10XF6xEpT+h7yXayYw2LjESEZ5JQj5znQg6Z7zsGF1h4cKhzlBdZ+Gm7ISye4
1EqFRhIuDsCKkLI0nKcxpHH6hD1d/issEDmmWpn1KdXgSlt8cTRnp7MW9Z0twzr/s0GO/hMAL25s
N1ej8dEqcK8K2V/BA+acEd5bXSS/OxqNXy7YPkXmsZCfsqlMflmxiWc2TlT6YzUM1iPE07B9uRae
Q0erMc3SGuuuGGTUfSZTwGEKA2I3P8oZcYsjgiYB9mh4KY07vcSg+WZuVGAtwH3zp1Kz+VjTrNzW
9aRqPrXRCMXHCsWDHUA85AhMmWXJIbFMFIlNdcq9Ks/mn7HC/X1btUIa+ypqBiDYbZvva6mlB8uZ
8DQx8E858vhANaSa0gpbaXBBkV/lRanuekDjfk33ojsOXG/POljMxU2bOwZvm56PEk8ZykA49AmE
h+uhS2+buLcnXO4csGOoxbkhCkLj0Ps48zXjXYjsBfLFSWHfpHnd4kGdD47mY6vrop+5hELaUqRg
PrQuMHaYoVmKr49ixDO2C6NPHHdYU+tl0XticpuvRmKHX81wDP6K6Ow8ajXyJ8yIomBsGZf0kVS7
xpEObji6rq7TkKwiHFNZD1WQj+kjToFFcxRGk1S3YwlH59DprRi/pjDNpW9IW4m9xGwG2kAlS9Nq
3NzYB5OjlruE/+bD8h2ohE8pZqhtEAixI0cpbd/AgKkDlzhhIMpPzHs0/Tvx0x3M/D7USxyqQTbH
jAG3bf0YKzNCnmKOkx8lnybexUOmHHSY3ya/tgBSZJpVAewvR3ycx06O80TG31KGJQcPU6dAwhb3
pKc6TZLgxsD6FDMoMhUgGAmevTtXy6oPaYaq9sEWCZo2btNZ7UEvG5WWvjunrlfOTTntoh5kr6eY
WmSw9XPV3ONrUn0a7CY3P+dpmGi7wVKQnc5HG5tLLOzG8Z1phxVU6xDDj10RDrbml3zP6r2cVXFT
hsij3uLUMwb8R5gj+5ndaej+wgzqvdZuOcyaOTayQ5H3ygf8kNXyD63EME1xODM9aY1d6Eeh5I/V
U9tN973bk/FZdmyGIMUL+97NEts4kuM6CiZ7bpH+TrG3GH5bCK98z7OK+ySJ4lj3i8Z160M7hypj
wdh2R7ZkIP04APe4w63WfBLm1Dh3RQAPAJNtFOBnOyzU/+XoPJYb17Ew/ESoYgDTlpTknN0OvWHZ
vm4mMJMggaefT7Oe6dstiQTO+eO5c3W/2anq1KneNoY8bYfEO4S9LPaM4KmE2MVyrx7N6Hl/Z5mU
t5XqW5kujl8sHIYJTdJdrjkYN+vKP5PnmL+ib3LSXbWs3GdvXYgsCJA4tB/NNGqwsWZe1u6e19JY
whZ3br4wrxzxWDLXvtpVEO3i9F5107t0KNKzN/H/m5u+KQ6UH8b+JT9VoE92LbeZR7VLnjV2k3MF
ekV9bgFHXVJaLEZqwZDqNKnGxhSd8iUHDrYibwnl7Xf3Q27iLIjCzUmjCo/IMfE1atB8L/ML62ka
m7agKFqyrMEk38uabswhjpoqo7OIswtmI2paImqTob2c8Ls+gr156gB/pN2rMVoorhwFOwvvV1gJ
fUGS5l5fdjKehhtmFba2hp+FuuUg4b/j1GswH+ZdYofHwFK+Q+u3v55ri//Kod/+I/6l/NqKRt12
Adq8k8+WTr/G2rx2uVD7weGB+lipZ5ovHLruXqeGjOxT3brWP0V7qBgKSHMXh4CBwr8I3d1trnzV
zq/w7DRnZ+z7bG926fznCY+dOeJAGg5lXofcBYJbK0PGSz5WrmRcMQx2LKha+eEjrDzhFBYzU3JC
o+9MJxFNdGHVXRI3FLw1jMOLdqIj5QjcQ+lcdT4leOTVVWkoRPlZFzjnU0RrTvtar2abD7odc/+C
o7i/Q0SRY/H1bYjtZk3oArU1WQEIKZJ/zuTt/5xFJP9mGbDZ6jofTbY6awBpGc/cZwjsaFqWbusd
84D1HN3LOTByd9vxa9s2nC5F6bdNOifW/4EsYQdaEkrU7SKmP3TR9d9UGgv/2sedfuE6YVxl0IfT
SBYHKPAJ5wqNh3WQoz0p6TF/0zTx8Lr0tvgbdsN2H1qZfyWLEU+r761PiUi25mJg4kE+udD8nUYt
pNORGp3xtMl2ro6Ju8d5Wq6VuaN/endOinTo74hIUtpgBGVatU9OAkkvnR8e8t2LLpQzaQfgprBf
syM1Vvkh7vZL3cz+97bJNcLTY/qvgcPDHqM1ru+82nP+eWu73dOvMvAojXP4pQtVv5YBKRlYGs8t
NWHBiBRAphD7jMZHXypEuOYwblX7bx8d8d3Ne+1xvhnzUlFVSTdbb1X5UFejhDZtdffrqnky2WaS
pjkaIZVCuanWG9HuA3XblMD/K0KZ/zX+UDytXOGPoSqXz3IJYhrG+dZ+onGZbvZ2dJn1yfrGmJRw
W2aqEcyBSpVn266ckS040ihCb8tyvSdfmkWOwtqFrcqU5zWB/vpH12upwxycKgCRd0k0OunZ6DWt
xyqILmAu3c9waehtwJIvHuQU8Lp72C4jgCp2+MOOrX1KZbRHbKUoCc51jMIkx41A/Yg3ee+vLZyv
PG0ei/3RG89tdYtclouo5rtO6fOmVKFfvbWgCS7iIcu1lA/5GJdvKC/U6+at4EAsfuuc+kMy0gFG
AgPR7WG8P9N7HPxSTqDutrmai+u9FL48JjFDzGna25jq9PXMqDi5W1y5Y6SW074nySt3el8dSPLu
bmoc3svV1Kvwb699Qc+ksNRkx2X5XjCwrtf0UyXPZZJT/8nXi8cAjCWg1r0cx2Ps7lFzObqyo69Q
DvK/ePR3RECUgN1IO9k3ua3Dkk3BHHZEHhmxpYZf5qKFitxOVNzZj7zYzX7LaRG0p8RrvGMrY0pu
RyQTjLNDwXKX8+H5dkxiPli6/deg8YuXZsLom1bLGHgpLUTUq3iNcf6pqm5vsPudj3DQq/A06WqI
Mlw0y2O0GE14L9kOfAF2CzOLLeuBXDd/p4Xahl2qYxGOx4KxPciEks5VoDc+ZoIJgizIdqOKkfdZ
/sDw5X+cQc70KibqLzSBuSkUHUrZUqrkPd50/x9IoHqc1qH9pkjNv+r5mFMGS876u8MSkZaB5h8d
HEWwV343q5i/dzU8USJftiMh8Zqya5mPfLOcGeAgXjA/K8I9WPY9VBGcntH4qNlSt5Qg39q9GYwI
/mozB3dRWE9fiojzdz+CQkvpOFu+6cOKmnRX4J/Z3Pa05YqgVl46rXP8BcPMkLyWlM/aYNyn1PAl
3pEaTSu2U+zrLSH2DCmOu7oHk0eqx9Y1UuZg2Ds+BdKsz7gKJf9ub8ASgnCjv5BDnTep0RO9dhTt
cl7T+NCPFzndKnd5fE6gDqFil3QsvajI5rKP1yNTk+kyOdv6A5l+/uit4abTlv3I0mp4ntpGqfvL
LiSTMNVDGPVZ4WPYv44nM3152sjX0CaSs1vY7qnvlvg9KHzXXCVN0bwOS93/LEis74iP6M2J+vOE
VltSMD6cHSA19biBMf9Xo/usdMcVkFOLqjhiw+hp75zoffUHVjlUxPKt1JqrY+sNrp+QGlx1vTi1
f6NmlmRmX79fDz51pR9V3BNNx86Qs5DGkjCnmanllmL7hcoFqUad8oqH30JsqjiW40b4Uc1GnKmi
aR46n30CHAhO+UKNeX07WYISLnKRuFfx3ES/RSu7a/TrTDFKM2K4S7y/gixH4wEZcr5leyxoAY2D
AQG9AhAjLhPf/F0F2fSzqSUJT8vSe6cg1Ez03UKDe0ae//zpjFvyGCLuQ2vfEUmSNkGrpiwh//EG
KrMPUoi36qVom2XIhqXzFKGsmtkrJjjKTxe/aF/WRFAA326Db7NFuvutjAsqheJ+qZ5jkngpRKRA
Mzr58eqe+I0HKu9nrM6tN4tPxEXY3TG9e1TmqmC+VbjjtssGlug1EnTfXpMcyeVYMlZTsO7ugq5v
h544pxii6DAFMS71oOCQkYBl17mr7MO8UCh4tHvZ3JjOTAELWGDoxBRmfqi2kFutiwpoTLVO3WUV
QRQdLcrDjyAf7BdVhM544DdsblfKzdxDss3/L23M2/dFNMN30ipZZFQl9D+QDOaujralPLAz08G+
G6EeHaIYluKZnuGlOuy9vxABTznx9On6pmXsqFa53tMfWFAS2MWj+W6scOa0o/ebvL144VdwGNXZ
DGe/8S/OAgAsztWU/IRBNXXHcZrt9rnlq/sSQxxeGu2UvDhWrx99uyU/Lb3v5Sl2u+6N8HT5vvaC
FsrNF+2nU3Hrpg4b9x8ravptxzDpT+4U8pQm4bqpo5jXJD7uaz5UlxNY95x6FMTZ20IlzCyWtfgl
lDPwort7JAP4ANjqUA1NTO2bv/b7MY7rvgHm8NuXZic4gfh024l0n8r9c5E1Y6gXuV10bBX/GKoW
R/7qPR6j+eBYs98xPI/sskaZMWtB9Koj7vy2BVMbxi9hdBgXP8qeIQXjjONTXIuYKg3iehg2ttFs
ma2CDmQqWqk5EWa3VM6agf6vHk77n2ciamIGfofKuwySbfg75itJp3m0jj7F2Ja1xkT+CtIjwn64
nqUnFDGdvg86RLjeub1+oPmiszZ4XOutudWO2LrDvmysQoVFtpeV+0SQfDktw3byPGYMFDAFMuB2
aKn1qzH3PdfT6jn833V/7/o1c5uprdOeLKivzMKuCp9ahWqAosx1AHFr2uieWDo/SpchXP/DEE/r
OmCIMxxCfubh0E6CKp1pSIpHbQjGoXW5bZwLjWp3OwQ7CZ3g0Ek88eh48k7l+fwMqdKy25u+c8/H
t/qqdrlyTJPhxh+vmKZTkbv61bMyeRjafdkvkOvXj3NXuN4hICPiaaFBciXTeyH1vQs3D7rKLVcm
AWf2XHFaEyCjt7akDedg60K7Wd93lb1rZMOqFnANtmm8rMF+HKwgvFMou6mbaopd6gGHRacD/D+9
nz7/rF0o6mwaXNoFh3HFC1WhlSnSHbkXi2gY0Hha+LE9EE48QGXSYlmkVODGeRau+f4lO7U4FyVb
6hWYqv/QR1v4r/QpfuLcKhaTzTxAURooZR0KpYvGHqbc068bJWmC/pPKzGRjSBVBwlRRmw3tgODb
kI21x4gufLsB86KHbe43MtSCDJ52G5n2t/gOkmj6kyORcyD8gULIs90sqJ+7QARU22hFZvIZ/ahL
62SqXKm+qbC1gJIyaV5zGPrh2EYiMRmVjfEjRY5MTriLpjJ1nJnOldCo5ir3PXy9yw4tkwYkM3SH
iMl1ylY4PhqSctuzAOwymLKgHuRLMrns1S6my2coHxcIY3RXBqF1bdKlieGkTLQMj2vFyHsgk7u5
apuSGUMXlI4f9Fbqby83jmLe24bbummVe+VRWf86Wek/of21bRoseQLC6nTTdGxh++5sHwCAlUWw
/Pk/yUA/VDL8euu0P4guX95E3o/qmExj/RtQR0dom97t92bE9OCbrvwdeyI8WA78/GEwXcgRlPfe
m1aSzF4N+nQZeb33Q6O4fOej8ozBi9r1sO7d9Jeea4B5azWJW/RlKyzJRLmQ11YHR+45ScdtOD+z
qtoh84vAfCCSFn87mAkusqTc51StrqjvSCyFTyqWUb8MJi4Nen9L9cHgRdPv5JDZwrQe/gqCHJ2M
ZTS+97ytBumd9vkPXblM1uWyOneqPp80e1nmTx3X55Jti6tvIEdw3yJkjujjqmY3vNsDK+k9Na16
2l3DvMtf2T14uwiJNtTcd3GkOaymKHSex7irx5s5j7wdgomuo0MRKWBKYrRj73IdJVFZAQkrwWFx
O/OPb+h8WDFqNtkAnPrmbiVgabOybaWBBPYoiCYJLrkEXXDtNocI92zbPzXnpIFT0nnmlmPP71g/
GO/TMBb9v1y0UmbdXo6swtrvn+s9mbcMvryaTwltpD32usp9mhhBnCxE5fM4M/7T3MWPAvmEfWTF
GU+XF0N2QVtplbeDThvOOuxJuorMlcQR+BsHdS3T1l1lm/GQmA9Nr/hr4daUHxozTV9dk4PWalpL
mnTd9fAYEk/6M3HzPIA0u49k9vbe44gWnuKhsW2o3zgzxHvdudN7DvLnXNS+WR9bx53bmzxcrE1H
Xq/whBkR/q8W59Djc97wsZ1nZnk/rqi4X5ZZVBkS2/K7a8BmMVFOLLRiahpooqEpHz3csOtxWvR0
LPIZin9Hysf3azyGikk54VPjNg3t4bZgVuhRg347DcT0sZs5ijNT7zyxce9E/xbfMc/SrHq+GeKQ
K8fguXGzSAf7Fzh4JLMZEfJFSPRteVVJ5PHna45MzGHofca/vgC3I4bGyzNgXftR79r9NI2KXbq0
G3GD6b3/Damw2jOCnglcraGA31cV6ShVTguHHxTReNXOgv9yO+mRkVZGKsjGJg7+wXsEsB2oCM5k
cYvnqpMzaxbB8c4P2AmweMehprMG+tC7NVPr/FFCjt5RUI5TZVul4jOOnEPGRyX474Esuf652Xzz
vaPk+uQD0dLCsqG6Y4Q7JMzkqOflYiM//RrAx9nSnkfohWmpU4fCz4WT9bEV/oVxF//TCbrqDZVq
+XcFm/0kztMtL+Cp27exroLfyfblnjL0OGD+cHPfQz/Ku5368m06BnRM/yAcH2zq5TUhALRRyObK
adT23tliCq69ssunw4IahAcZY+c/3sd9BD0c4YkrrQwjHsqb8RjS2U7t41TJm5m0CeimvZO/ud+C
BLh9nB/KaQu3U1RZ1ITVGjiCjaEXc3FXBHXLZ4YZENnO82pO/br6Kmv57a47t3fgkjFk/jbDtjwN
nWWoFfmcB/ST7cI/Bl1AF/rgKN+5sbma8pRgouBTeDuMUFfEHjXQLLDPUSPcIUsCIcxVNZXeK3JY
kgEct2Q2iHoyXPrFBZ0pznMAfer58KA6f6DXUG/di5igx7ilafygNnqInpw51MVpo8D8bzQwHWVV
B1idKlEE3GeeGl6XcQ/+w3MBPtM1ax+l09JhvviQJBm6d74xnr1tJlmJ1G+opedKCqIHtLpDc4i5
hy1UezxyKIlgxV6nSYc4FRS4qItcjVF943F8gDyX40LjJ7Xzr3VTGOCeYBPVsUeXJIHzPGDlYQlt
5pkV9bDb2OYNX1fYpi15FgV/fLKHsPPsknJFwnGs3DS/MyG68gDj416HW5s3ZFgm4XXYxGIH0N/2
l5Kv8m2wFpPxXlN8mYmGsy/TpVcSOdz143ACEioe5/Kcz6G20H0TTrm+4/fg9aN3DAGKocN+PpQy
nmVWCFqfU5nH3tVc8/59oRPggJQR9dKD53PYNoxZvJydR/GaWwExEG6Ce5fcxJkltgrHhW6g1vUv
1ELuG7dBlB/lzhKRysYkp04vor4NzJaHKQWLe5UWmmSiTHUAqpexCYPfIRjL944jpeRLiNar3mUk
OsRooOSzbdR6a6TTV7dMZ+HtNjhRdxHoTldZELSIapgcQGtcV7s0PWqPJjdhCx6eMgj6T21WPsjo
V8VTy9L1vrMTYPERPQEHNh7yP01cDAY3pY2iDOAfGgCqd7oZBsaUUwum3mRqMNOKfdaf7t1163+E
EkF1s3thcIn7ev0JtQqOjlfSmA50D+e1YIo0HEpj+C/RbfWfgVv9VaCvb3IIkU7kA4k+md8UTG/L
yGh+qPQgHxbkHufOubO9M9Fmh3LQFIcbjxhyQje36Suqew7BlcrykZtkiaasbqqZn2KLePSXeOhk
2pWzfEuQHn2Vyt3fnDGiRq/1uv2rIyTaPdSlFk/MExaFysg/PorbP1Ku01uz906Scla7NR4odCco
x+TE0GIKyrTdLewsu5udl7QiAAaogQR5YK4hmuLUXXf5FbiL/EOt8fokBQtqOsd6/vGcomMeYQka
Djm05lXLB2Sky1f/pmIkDTNV6blHs0JuNWGfPsG0ekBkwavfDhfcheV3JLdgIV7aWJ+cp7EKD1LQ
gHvI+QLdDFluxLua8xxkledXyJbJDIM/HxBspeczGdMKP7BMJ2qlbrsYuBNGrhneCJhS/zW7nnpU
+FY9dIrJ82h0MUBrQe+2h6TWcj/tNbT2uIftmJmokXyyHJfo0eZcMHDj8f53aJzmi4UAH3fVCvvq
ucbBtSLGjb51Uz97RruARu4GC8f10Q8Zeg2YaRUv/YNe8vG+lZ7/Z+rY9J+AnXyZjSiv/hqcdZ9F
b9qXOWwYsVGA12jCqtx/KwMacA8I2Px7Ac1dXvZdMX6Vuj8rENlBmnQjxm25WJ2uob9yTbgvhFlr
6CTIxNcwRNRSl8RcptvYLb8aw8XfkBW0YN7weT99hgSmCTiu5NiHW7Vk42yLP+7iIiYaYHTOrRol
dEXQb3zPVUv8dLqunvu0+9v+1FJONgBdyvoLRR1LiFn0fzvK4jYt5/NTPM+y6i/t0HQfPYQwD3Si
9ioTAANOCndQJimgE1CUDZvyrlyGLsom6U3cwxt/6DSWci2p9ygBx5UjjLqUbY5waC725amYcyQW
9Vlon0q5lQY92io+2M3Vgx8AdfPN1+JhmJbiETsN4bm528krz13AgClSJuqb7yYgILLpV4pQAdXe
ABWHT6fYvOAYOQpcVk+Ve49mkqpKfCUAV+xrIax07UYm45xFvMHo1T2ZlYqYgxh9fvBygUo+8Arg
8ihQ7H2I0h/2g18a53IT0O+c4cX+FQ9B/howxfA9hWL9dn0Ly0+CZ0XNjBsYFnWxlW9uXgX5NZGs
20M3khhz4lXgYEOax13ZB5TuwcDqsWBy9yfwpnYIuSpMP90KydmSRkuxNIdFydGmIjT5A34L/ay9
ePnWcpHTpUtmyE2noOKZ3PocWlIGX+B4G8dfNBWXvY/DHiy26i+cbUTZs0sx3PBRZ6QNkVeWmcFy
9Vvx/PA3kOF+mp02/DfIUoVHMenu63w8sKXBeZDlzSRxFeV7S6whfOnnGG8ufofSLzpuKBEDz4BR
3KsJcwHymDC/t5Gi0c8CxKFFKG2vD0ne04EdEjZybYMOBHvI0akDYKD+OI3CNPdN0nN5tmO7eTw+
k3/dBHBOZN44vWKHCptnZ9nrn6230V/aVzcEmaXvvM92ZCkKFKk7ci9R2xSeg8ewWJ2csTzU/jtP
YX2LFP9nz2c1Zn43MO1FFfN5ZGOPRMhOOZe1N6Bn2i0kJwd2PZbHOmZkT7VgE01r6DrERsnmXSHK
KeMjSXd0M4Wd8L86xHCcVj7XcN1p57KcR14JgP/kcfYG/3EAge5oa/e3z9Hj1uThk9u311E3lNZN
Hd7oGe1X2iV99bYZ6DIwqS24w4O98YQjriyPK8K+iWyoQbLNRw0sRji5zjU/3IRWo9nFa5PsBUK2
swCxD2gcutAjJeONzrvPCRPpx+bP/X3nVLt/WavBOXViX+QFh+vYZNHSL6VENQEkSB0QeILS100H
/+memUQ0dXEa4SjVl3sStPANbRXOnEAeYC9FKRgdyMqH3tZ+w/vEj5BP6JiWIIT40PFds1U0ms0+
8PgdpjLQg25vQrqciwl9LrAEaAX3Rrkc9RAp/0RTEJB2vfrTR1972+/WcQeRyAXjfKgXM75EiSvU
LULf6qbmtGizaDtvVXDM/COQy1QFTcxy+iCHVNzgWoTGjuxWf8lSbr9wfPytUzM3VPpqV8UPk2wB
hGk4tOwD5N/CunZxML3jgxuCmzLoqz+IDpaFgUsPK5KZSqAZ2bGyNNk0oMC6LIDU5lvstPOdRmi+
ZjFwl72kIXGoyge41t17RWFhvxm8NHr4PZL5/LYUDVaQ40QEV3QloPK/SPnePvbC39cLOPm4PyRs
xWgsVkE6JPs14HYRWfGZEIlGbFccJvfl2iQlarAyZrju+5cZGh9hlVM53wJ5RHewVRPkR8QhCdIo
VtP2IGc0QjDd5xdAroawQq+LNQX33CkhE3aE0gymL3ld+jF+squ/OZCVlo+JQ3m8QGm73Vk9W+A3
y8lwgBhZnwtE0yv8kNuMYJpx81YRj+Af1r6fSP1BBciQ2bQGrHgOOHImt2HpjxGGuEjGlmVBlyLK
BopB8NjA3xLj2Aw2yi9HsOWKkCIG3Kx3PChDKLguPBE7NpDNRJRafAK5b7ibfA9qTiIjJzNusqzL
3aQ9SCvKWl8YHjd9LElQvSZMxgVhcTohWI5nHt9td0hVGOvW5GljON7hEQF8rkgFZ5lGcBKh7bK1
+xU0XoN/uCNGk7RV3eyH1tfyv9J2nIGioo0mFX4LRpvUaIDTlcP6eVKj+oMw0R+ObPX7my7KtrwS
DN5wG9XgP0WFR8LW7g48kUvYLS6soevebQw3X2Ot4xfighPER7QV5UeVWCyd1veW+ymuvL9l70XB
oa5358oGRT88TEk/PW2mCxy0GzEK9v482re530yZdFZUYUzkAud1F87vXanYc2tiQTnkEXHmB5Bx
+cRxAIeExwxJrt8pIRC/ifWRY8rqzK8bNI5DTaLRNv7/HpBLotPe6Zc7jkZ4YnRE+QdODHVpSFbd
DwgeoAeR+YyfBn/cfBgRvI3X9KY4/4q9i/0LR4DxZcAELleJE9IgyeEi4qO7+ayfBI8v/7WFN28M
1E3xRsaufjLlpLlhhrD4Ghdj/hURMrtTMyXNd8IlPR1DXiyYiLGORyJo6ghdqGHkzHjiIbtlKXhv
cDEw+LF6Nz9g9N1XP0TVlrpEw7/B4oLRbPNi7vp+S77IfkHNA2McjLAAtkay7Iv4P1W39rtit+JT
uQpN29pGWmZ1VdOvDZ0X6MypIvW3ItuV4h7XYreXIHWwntXZ0zHrBLFo19sW8Ynj8OMX0HbX82a8
JXUibwt4D6QoURnVxXSMhwTZNXcLlUpxIW2RQciO9zSPOeYQOaFzGxQdZQOVu6n+gvmxeR97TmWG
OKRHqzdw9CN4bH+Qm9aP+FoXdIaV14ojivD8ceF8KjPGfJc1rerXFw+t+J8B7uY1COERJLfjbdsr
/7lWvuyexnpbidpJKm0uvVjvL3M5z8Sg2sknBmhQS35her9+Xgd/BnnaDKYV41jQRmYXQlOtFzfx
kS1JhMdK9qyL+zyG08FbeGuOxVLtnI/JNnVXndy9FTvuJuMEbDXgfAj8hf+5xM7zM1R2EBlZaz2J
BrVr6u+4RzhxQUSGzu80Ow6CrijXzzu6uV/JasBP7Z7DXLoCrD2XJXIygwIGecPiqO9t2vPXnEn/
P0KhzjCr2TfJQcAMeMSK43/iB0Hp0WIP+hyrnYt8WtzkYlRbA8uKQ6i93NF3PrOrDBQb196MfD7A
HLS5dnSzWeFETBvPUwqFCSDJIc+xyTBHRtEj2DTTZoAr4KaekN8dKiomY8iDlesJcY3/5pmx+t5j
lL2ZUudCdtx/05iNTpw/drVEZ8Tkz5AL7Vo2p95vwxfRegh5KDfPH2fhLjYb43zdUuxvqJmGyOlf
m6gyf+M1dF9CCC3n6ObWEYcySSAn6IYqqqyZWkZTJfzuyY2X+Jn2xv7TEXOAYKnvCy/jPAQ+pB2u
u8WSJjp8zZP/RZ48gk/kuO3VhPFKH11y35eMf4/zmuN5vrZ269GIAKD+NzdV8emBpqGoHfe2gonl
EUs9vxUGpaA+6y4RuCEOQAL/nnemlAcUSRYaPoqHCxT2/EkfbV3PvQf7xnCMJD9dfXLSjsW0RPdL
HQha5ivlBmB/df0xDU31muRN8ghtCOJCW70VZ4Br79M4FFhb9koy7htOti+GBlYND5VluvSYHVKM
Vfl3WAJVnOZkrOXBoIVI0Hkt5lrasCXrwjnfMLUzquoodQksq1B0+Ee3jaOH894ZcKis9mru52LK
8lWD7ZHf5N3O2so/RcMplhJwWdFAxFpyiqeBcYbw5unfhuHvthrbxTvoyYEvr2JcBXzTPJBZsIyF
SrU14gMDIr/xbohEjyvrvvp7RFTLiO7SAxpjREu3pvcw3jRd8rQ0uQ1SlvWSoSF3XV4IxxN/tsq3
f/JKry6C8DPOTBjc+iXr2R8zu4HDZJYGivycK2gg3MCMHlszFAL5LGt1avzIvcMuNt3HSYHgOHJb
JvtCRgtlUcmw7Zz00PPebKB67d5s+QmhqCwulTsnT6IrSdFIEhj7G19vsBnQ4fMh59ifsVhw1195
tUxEOi90KS/dJNhFF2j3I8tqV2NDrPv+yTMusgA0YzMmmtyB78Ijtx7HvTTDYXJ2V2axxQKd7c66
fml/E9txWye3PiVl0vBOlUnIpIUA1SKfK4r64AIJVv/tBcDMcbXC1VnbY4BnMDMNkotk9Kpr8seS
9m7TVfwYVI0aD762CptWj8buAcsPpPaKT4EvY/Tb/9ymc+eTKW2+H8wOZHUqSgbjg8u3OB0shziz
RQ1LxRerBuGCCnn5czVGzBIj1RcCoadmCDG8q7+q2ylUr/B9PPeLIeHlXANwRyHC8oFmVkJC9nN4
NwbwzplvzYC0OB5qshhl7qK85eRKBUTKvZu7SF52kFSUeBuy7IPCP/Rfnw/mT6/c+kGiSnfOgkGw
Y9DYiEW0H/7FuWb5A9cFKwQ9ZOKqAwibJVLOXya+bclYUTpGUD3FD+7gj+5FLmP7txCbc4fFVDs3
mMn8/7bA9c/gjEKeSZdQcQUwXFr4Uad7wFzgu2j4/bWEZqfgIEMExBsV7bXzVFJ60GS9dPjBtOME
r+s8QSuPawi92zhzcmVEsWwXG7/3i+UG3y8laMZVDXrytPgaDImMs/UWQQS3ZI/65J7pgOtCOXOv
UzsDYlzE1TgBYHm4CV7AJBUjSK899FJdEz+FbY8YluumeBgVSuJU8y2/o1DXD+dFDymOo/CDCdHP
j/gk859mAEHOtL+zYcg9VshEqFT5TErDy1wMpYnQZyngirYmWPdIGp78UYBtJMN6Q/laym5h83WS
8ZOcoVABsnXqp3DHCRVE3gAp4eZWA5r0bnh1exQAHLLoL2RA5nFazZSSH3iLzd/EhFb/j7oza44b
Sbb0X2nrd9TFvly7fR8AJHIhk8lFUlF8gUklFfYdie3XzwdWz20myEmM2mwepqu7SwvJyIjw8PBw
P34OcbwCFqQnVauBwiFsBCetpo9qRC+DQxVK/66ZtfHAHdQoXuEH1Lkx3XojtkFNiF+XSunM3nn0
5JjkziYeWtLYmjkBjAzN7DRjUEc3HKrhSOSSN/ouoKI9bkJVMiuo5Srh2HTcmrukKJS9SU5Etk0I
5nnCF0MpnRqaAX/UvjiddLpFW7sHWHHetRP5t3t6z3y4TQWjYG1CVSs2qHi1xu3U6mn5hXeB8EWw
SIxSBipF8Pl6TJTb9qX0Nc0nVSQG5Hn0hxXEnWDz/AKj6Es0TW3LCtT47waqoRYlFyvXcBIKqTFw
tgFJeABA0fgZdGmH3oZF65KnlPTy2MV5RIv2esf1zPvwhn0TjTVCe7RLJBGSM7KQi+buVBo1qwL4
Q0FYlV+Ec+Hb56Q6b42kH+4FIYXsVfADtq49u2lylrbXh182fM/Do9VKO74JjS1VsMtea3pY6xbY
SmbTesVzKAXKfN6JoAQVujvLEzUKy540NbiphxRY8PXBl6pir5Onzi5SdVT0mT/lcnR0wnSN0l1u
Jz5X7qaWfA5ShizgJuFVEQFrIosW0JlN/TziRUWP6CbJQZsQxJDwrvT2eeUTLXvPX9fjzSdaUKwA
eParOmM7gkLFD1PCdOPAkh1CpS8VoTCOh1p4TTfaJm17DX4vc9zmORkAuQ+Aho+kHMCTWCsrtaQA
eP1YiBjOrLeS8o5ZrBrw0GeVJ3GeBaRb6Z0LAHakZCOTptAL9/oqLLkh5tFmhg9jZjcFE7OgSSl7
NUfmHSQIcGDzuxoZCvA42qUICwdt+I7Qr7xCovORGUK5J+nabIOStqC+ACDZFElDHZ52QPleB2ZC
mCuBxW3FYQ96ztqWOb3bhaL/mvwDFqjqII312QIZX1pYoFnQgQj+hXIfRHi0XJH+jcrPmcpdsCcT
RGn7+tK+n+jleAv7GnWBxpSypPEwF3tetP14HBn3BjyGAla8at3KrKpHS0sD7/rI7y2bkSGf0SA1
NtCjmj/ZG+rGZtQKKVKxbBSSxEMAtpWLtyx+kavldT0RCcRs6MggiXM5CkNHilVxopVeag/aDH0z
M+lAUb5/MsBbr9jN+3MB+zbug+oxBUF283I4U7V8KxOw1LrlNmtJDTtkHH+nuUbaXV++92dChWfD
QI2ccg/8vvPyvlk+Wrnqeoi4G/xKrvZEMPRi0T4cOQA86UquSeeuyK5/OKICERMd8LQmLNkLJV7Y
VXbmzJeh0P/hjyS6rDaeM4l1mNzD1miu8Ix8ZCFIJ5g0QpjQPy3ZxXsUIVQqt3jj+sx7xZrKpnRL
o+nyf8MUkSCCE15SVXZtsZYRYHIiCtZyqowKrHNrgTkaqpVRPlo/6MolwFOooICJv9yx3gCnm4SM
0oIQ0GkttKZdHMr1ZiDHSgWfXNh1E/nIGC3RAj1AWIY3W5wwvai1YDRnE5E666HPIQZxhiAwhM05
JahZ8SRLkqL5pFmKIbKKKqwRS5mSwjqnxMB0HtdSkH2LKOiBD02ArkzlrdnksySx0HZfrk/xA/fF
xQAJmYSvROlZvlzTyTcnRQMkasMpQEenZPjbZiTfqmSxV6W+SRZCUbeqAuBxZbof7CYksFSb4WTC
uaiLQKWToyI0K05645/NrzKN1zF3sdTtECs7ewH90ZvrU/3gNMwBGdIsisSVtHQtTW+1YOxSalnA
Q10NZkvvLChrquQf7KIhw+imS7AUQf28mBZ0NUGcz2fOlxNpAPWeNPFWaRpJ9KRcBI0cxeJ4ksD/
hisO7cORuQhoYUMsEL70y630wf0PLWpgdmyeeUfTDOO7fsPZIEnSSN/x7YBde1o5/ZWBPzgmjCcS
XUB2Db5t/mBvPGlNy7tBhykLm5TDocnFbgMTrPBgkUFZ8WgfzBH6PwUBE47KLBd+OVSVivLUaxnd
+fT+uUINtGzQahpvIwpIDyUw5edEstb4ij+YoDVzw6MfpJFBERd7SsM0HMwdhySSINARa+BItLb4
20CkS+GXjdQC82GhsoHsDSSYlxOMaTonn8QEfQiBXKsFx9RX2hrf2/ujMCsuiIisajC+6UsKVrEz
UfGo0IERIBA4JX0Cni+Mu5VQ7INRZm48/sF7QqG/cJ9n+lWyXLMoRhtgREsp10DrhPovH2uiaI6c
DIeiLMJ+drligxh2A+E7IAtAI9mphlyncItaaNfO1wfTwTFLsNmLXHJYwuVAVJTUICd/ak89zKRR
JtcOgMUVxuH3XvFVUhS+LCTiCX8Ws5EJWPohJ8nJdJMDzjMaN1ED/qMc6Prf0GFdjl9/1eQg40Ws
EYi6NkurLPxGBKyb/AERs6KUPNlCs/TKcRjc66N8MDHDxC+qIpebzjvvcvV6+FuDOql4ilsVJcM0
NG4Rk2k80ziHTjkEa+I8H4/HEwAhU+K7JSt+J4tnwyCvAwRBaKj/ISdKddUP6LSJxbh4OA+18sf1
KX5gIEwRGTNuGTj/3z294cena4WFHMM8onO3oLpQtNOv2zucPCTGNGX2utaCaNhqdHrcaTqwz6no
35sDDU9NnIwr6pXv4wJSURpXicFdSUv84uz6egjd1EyfqSBtB1IbVha6ZvonIPvW1upNenCTYKCE
17TZ9voyfrBzhFvwBWpoFUrkUi4tpYvEqKoQLLELXQ2eaQHSnmnNUxsvLaDtsPUESJF3fcj31wry
FCzlXMnh9lxe2mEv51aPirbtK/m01UBlvaQCFclbQeZ5fu/TwSvZRRWSz70+8AcmY0LraXIATc7f
kmsW3UsCWPgG7Q62qrtYUzO7Kcv+l+NYpmfBeynTcAXl9+L+KsqBXn4T4JeVmvmWvkYfkjchNzgK
aZppKwb6kelwNZMNnFcU0Nzl/p0VJLHAqfIuNYdoC7cX2Lo0EmCl9434CB/heNRI2m0VgutPv76c
BsuI2oiJ+Wizab2JRIyI3HWga6D/ATPdS3A+bQo4FVfeqB8ZqCHzJiaG1HiqLmJmOJ9KBcZ5kMl6
YtgNgIUXZYDVE/xttaNPpNn9G7PiKQ3RLc8eXPXlrCboVApaBLFOtSgjly73UgfmBUnWijV+ODFe
+XPwwf+bi7c+zFTAQmFogMHFp4cAZWAKJk1hDekuyTSxeZzo/FnLhH0w6CySwruHxeQKX1wMkwxM
uZzosxlRbKNGRQvXCA6+gNcmyDL3+lK+j+QwDl6oGu9UbgVl4VuyPqHLFlodWqJamoucaBqq9Jne
L6Ma6BAfe3ntVfeqi3KZD54lU3hZmawr0cNi94bMCgOd0oRtceyyTdS14rEfYBCzojbf+SalIymq
mm0IMhINQIHylB2MBgXBDI68FdP9wN9YEJ/g0hUd374ML8MeZCbqUAXYmjrYIKQLhC+AKf76Kn88
5zfDzNvw5hzGept2oo/6jT9Ng27X55lcC6lIVXMyxWpPWhYKe7GnvmamMNaWKaVoiMtNVHlicUVs
5CP7Ysf/ElbAMyxOawGZnG+oTDkAO+6ooFV/KnWVAAkTg0PX8Ea7PvmPlpjkN3cJN+cs6nY5d1Wf
0KaAltE2NKWCd40OImPM+pVZfWTIBkLiEuT4Cns5z/rNCoMMVtPhzDsBCr3qqx8H1BErOfiG8PZa
KPDhhHhzzQzlYHvFxQLCjgxAQCLgqBERd/0aRCCFmnAl4PhwFJpKcDzkPvDflxOir8kvZWRTkQkO
ItODpkg9u7y06IC+vj8frRzyPVytJN5JPizC+Jrg3qSplYGEVvQEkOmuUXTGQ0nH8NO/MxTEz9Yc
WKMBfjmnrBma1hLYpHJoy5PptyEVThMYL2iiPv78bwyG2hUpOEJsafkKh84mhB2agLejAOOdzy3C
lyDE3a5NM+/6UB/tFSEaFyB0zNzwi3mBYVL1JiN1oyha9gCVhXmnm5254qvmn7J0nJAkG3N6iBti
ycWcp50+RhN2lzfgJu0zWNE9zrH/EpKh8soz3T7Xp/WRZZDsA6IIWoka1uL6U1qaxjOd0hl8WrkT
T7TH1TEiYcT14cpmvZ8b2RIVo+DiI5OxnFuvSlbagKmeu6nrbehXD4VZH4DK6TuxjrqViX0wmgnv
MvIJaL7McLNLO+zPioDaOOV1rRf0Q5BZwieknWjdkc7TPRR9/kq8+d4+yKxLCOcQR8h0ui7OciTq
APaFgqZ2auxfS2kaybnJ/eP17fpwFFQOOcakMqh5Xs5KEDp9mGBnAtEGA6vaBfUdEM41TaUP1m6O
hSi08Dgg6Tz//RtHS7qe7igTXH3ejd29JPkzZIKu34Oa9frvcuWnf/7ytDBBkkwybPVUeBbTUvS0
joKQJwEMYwTrmfwjyo1f1KgmscB7QMUt4dC5PJYhpSxANpFPHc+7QoFFt4E7huyymjtAMWhQE9mz
ldP8frfw6xrym7wpCTGXBcGqK+nA6SzwfGl1vjWm2D+K517pf9m701IhGiiXG3h32Vx4dzMD7wMA
JIEZoy02WZL9nGaoWa3HazJY7yakKxIvcEPkiSyjXr44VDD91sJZpBFRqsboa1YI5SZpw1/OzzMK
T1PCiVksgQldmh9AUNDeBnTDNW24lZ3kJlQ4/dgnyrE7l8D24sYCREefPIcfpstqtU720Txnt8GL
HA9CxfHyE6S8dOaGX9BLdQpWJqqV8FaNtOxX73+uk1lji4uZmxnXeDmMCD38WZ3TeLSFma6l9D9z
QMa762drjrUvrhQynrNcyFwLt+b/Xg5SR3lTt43+cqZHuCyEBz3aZaLhFZJso3hDgEPTF3oNKzb5
Lrswj0qzEWlddSYMWuwhWELYegf9ZTgfrNC8zbqNXPhOqsfuND1fn+ByKHLHItUHRHLIuNIBvXAe
EbwSE9BQuoL1IbiD7cR3zn3W3QjwrW9EnT41Mnvh5vqgSwt5HZQaPzVNmRBjmdqLYR3S+mIIbfg7
kgf6A9LNZI6me32U5e381ygmMa+izMJ6i/NGETqADpiphbQ59YBKhDkVC4uSQ1/5GmDig8FmsRD6
0Kh4I5Gx8Pp1USBTps1oxNBnrL40H7nQuDGH1v9Fw2deF0MtDF/Tfd+YKoaiN7GniSHzt5Cr/GrI
No9C5gdtDPJqeJKFXzyfpRDkPeyMOBlt21M1ptg2Gd71PXpvCVRn6YLAT5FtIj9yeb7oOJhiTac5
0Y/KkldsE8KwmP6q56XyczHK4hTzIIETYODxCCGob8Ob9VVMpK/XZ/LeAEhHQM2KOMdcbTIWuzKk
QisHE1RqiBbpP6QBPoeUBt2ZV8LQV/zDq+m+dUsEGAxGioBqCfWlpUJdD0eCOnZUsaiiwyJDzCjQ
rG00t7WQVXeAbwuv1c/nHeSvsjNEsbyHJTdd8Y3v9o43MponElgpc+7hXMw4q2BYz0Lj2YroAKig
WXQGPVmLpj4cBIQHa0rFRheXg0D7Ao1w8DUZq8zaKJWiHXK06qztL+3ejIhReQhRQmEg9E8WvuKc
poMV6kNvI4YXglwuzc/wptBCqsbhyhtvMaO/hiLKRaqVGjZyhpcmr/hGlOQEt7ae0fzdMEH3nArS
mpMQL8ehoEtxi2VTFTaIW3JZXOCPJEEKpYeb/ck77VzPs23v5uh5rusdHX5/dPl/13XsHb9yjzfe
3t7zNccjvz24Ln+3cw/83ebAL/lqb78/uTv+9sg37/lSx9nz07ytzY/kx89f4hV8//6Td9rv+Wk2
P87ezH/t7T3nhS/hI9jO/Cf8mt9sbNvZOTvG5Wv5iffbEz/+xnX5US/8yX5jbzb8xGf3aO/3n+z9
xuF7NpuNs3EcZ/6yDd/Pz5t/mHPLL47MhE/0OA+/3TmHL5vD/KWbw97eOHeOy6+Z9W5bMHmHT+dt
dreO4+2P3vxB+WxbvvPR+cZP3fGlh7un3e5pXiYWav5u93jM7HnYJ4c/vm6Dr4nLf53qdzu2LNRk
cd2owJYejt7pZe99YlIb55uzOzhPKyO9JnuujbRw7m1Tp3KLbXjuw/P3U2Cf7M3XO0e0V8ZR5mNz
bZxFdNFUTUn/MuOwRc/7x0f22WG92ZLdzdG9cZyVav8ij/h+CRcvcl9qqxgm9Yej+/IJa2Gfru8R
CJeVKc3H7s3zDnw2/UewIx0fbryb2aC94+s//Pv04nE2Ttjq8eXovRxPlc3BOb68sJf27RbD2j9u
99vtdrPd3tp3WNjBudlhzl9vb1/N8dZ27nbsNyePY+E6DzeOzfncHB6cmxus77BbceGrhjDfam9m
o4pIWsasl/vsfuLcsGJrVv0a7l+zgYW/g2qHJkaGuPFeTsGGY8lxP80HnmV75D97e8uv5lMd2Mzw
8OcOLk/7T3e32/3Z2w9PaybyWhG/9oGWV0prKnE2G+Vp/+nkOX/u9pHtbb150Y8ePs59Os5uko1h
IzY2PtCZf+uevE/up/3j0X0u8G1b+/nmu8cPYCqnrb39dN+xfC5e5HG/xe42B+y8tDd332L78MRW
u65suw8YxItlf97c4Uk81965mwf80OE4O5jrpvr6QL42z0VslRTCoEhYKg77aD/jczubz/1169mP
f3lmpocTvXHcG48PscHvXv8Eymsccu0jLAKvCWrDsZ+X+hn3fmQVjrNfOz65J9e52e/x1rsXTgvO
Go/PLbHdbCrcq+ex5lw9u/kWcJ/ZHO/F3Z9OOGzs5vQY2PbvWJHHnnBLbA6cwme89sF+9WX77f60
f/y5D+yfj/MP/f7p9BLZnyb7e2DvcXb4odMjv/35E2vE5++cuyd8LP9+2D1tnnZ/Orj83ZP9iVtk
sO3A3nJUf7+9u/v97rDbfN4fdj+eHrgpnAeuA2ezeXLtb7dcRLuHG/eJI2pvDodbfPZhx9K7rOrr
MjPzP1luLldG5G7ZHbmXjzfObnPHUX/9wi9P/PHsFJ7cm4fnZwzR+bGyI9e9F5Hb5XlHVqkQDK4Y
bskb/oftbo8uVx5H33bcw1+XnLNiB0jVXXWaiNldDpt0htEVDMuYLMfxxPnnqM2jzrd3ZXOK7O/z
XY+75Fzsbb4Q7+A9zrcyG83G86tHvmFv3xEQePxq/t79fnvHv3dPLJp7cB5eAxuW1ZtvTU7UHSd3
/xou7A4HDuRs6t5sgydvdqehvcOEWH68tefij2/mbXR3z0ciHXd3cvme6xsw3w7/OhD6a/AHIuc1
xkSZfAkQnYoCds88pAE6lCHGhajmVhGnNRzVsqvir2EAfcyayFQRtMU2Q2fYAWsS6G7stHoXD9V4
C7nv+U47B9o2pI5Bw/2gwY9BW32foG0Hf8052GvQ6TlE2mvvr8Xb6PXj6CA05pcRecp3ZWIzl2E2
hsGrGIfUbtQkvRlgmfIiKAeO1xf4Fa6/XGG6F2TieTCVpCwvTU1VMxQ5RsLrMK4/nem5htFU2U5+
skNJYqcV9cs56l/OEqqGqv+Ua+fnAWDgSDKuapM9ckFr5aPZzS4+EPkVkzyLJdPdsARx0/kKWYqJ
cpEo1ZbyM4OWPznkDeCzeyjN88RLoimTH6Hqjf6YIkRCVkDkHyy+ruuKCIIcHCucyJcL4teTfIaV
vbNB7COtoBeFS1tX6VZhnK4c9A+s+2KoRTRRSaMcjrPZha0u7BMM4pYc4XklBvt4FIunEw0Gc4ri
ckI1bCN+nnKGzlMQerI1CF4pQwF63ZA+HIVstwQyC2yIvrAjC/GrFEZc7KiI4xfIapo7oRP0x+uj
fGQcIHA5EpStgNQtgiNwsEHZZZDdJJEUb7uMcJlGXSnYBGrQ3oolZFvyuSwPShd3n399aFPGIMBx
y+8PCow3udRnMD4o1EyPg6T135CrEvYw8Gj3GWS/MNrq+j1P8rWWjfdLSz8jaXBQ5OQ4cQmXGyj0
IG6EOoZWzVSrY5zkxS60mjUQzPulNQFmsXWiKZJ3X8IoQrHqdLHMRhu2hEdR1751qvnJn/RDB7Ee
VPrtzlDrleByDh0vzzqFYhkSJ6rfMp1Ti9CStvCeakg+QggCh9SzVaLXsislJdIdmP/LECrtJgAb
A3N6/OX6dl7e7PPNYkqkE4CZgooB6bwYGkwzPf4JQ5s6fXLK4MebogyrDRKU9KC29VpB6KOpquBU
aJgCTEs643ITR2ny1UCGprDpYaGShyz+PQ0C36P9LYZzwih3SESsyTK/92UzSgvkON0+WM4SxBAi
AQ1fDbTX8EwKTiIWgpuojeWV0J6619fzw6EopcDNAcU0N/bl/ODPnZDRhvsPQude5gIRE3HjW1Ge
eVI8Sfru+nDvzgRSyGBcdRWTnSGUixtbGKC0MTUaY7UBSjWhhna0TNCzvT7KOyOZGwgZYkZmaCjV
z2fmzXPP8nlBT1CDwl+cmc2G2DzO3VQPtR+07JtQ1Jax6l0f8t06LoZcrmMKL4OJ0JQDA0fpSmry
Mzak1s2qtFuZ3LslfO2OBHlKdAWcUF/cC+E0hiJMlZETjNV5D4Vc5tCyna/YxftRKDcBjgR/xpWK
pM7lEkL23sVGBXmMlTTapgq7CSJNfdpeX7Xl6SJ24VRxrrBy2YQg/nIUGuYlpDgBIJ99X3wcrA4t
y+C8HxWjs9GFHB67YlzJGL4bkhUjnzx3083NdMtUfCoZyqA09LdGTS25A7IymmMVrXAvQXh5ssx2
phEe2831ic7b/9ZjUqskPUmTzeuZJid5OdF06M+dmKDP2XqRfXb6TbFVjrK7VnFaJIZ0nMblOIs7
h2jxrFcp45Tuy5fcRRLN/nG4/3Z9Mq9p4muzUS5nM+hNCCEDo8hbcJ42Emsb6Q72PRdZOkfbgIiy
b2r7gKqRPf5+fexlTeDdDGfDfXu26yRV61npVNipTu/Qm2j/YRyNw6/eq8uVnA/8m3GGNIemK2cc
9cHfVrAdfaHP7OCv2MXy9l6OsrheYEmKU2GezeQh2ebA5+zkTrlylt+9k5ajzGfizVyUqJbUeN6v
Y7X5njiffmrbb1+e1gTNpXnbr5nFwu3SX5aOUsQw1YZuIAdaKPsLHOinyTE+Q6u+X7GE2ZavDbdw
uRZC4rgPhuud73Dx23/k9uFP5+nLyjAfOIy3R3dZM8mavDFgaJ9nBTGpQw3PQcrRMV3d/bb92rif
oXBc27AVd7HsSyd1V1rhPGbn8rDjgEWb3yf7j893oX3fuN94E9ihHa9cLGv7t+x5VOBOk9N5/0bn
++SJW4RKN40X3kV73063Z3tlYS+z5u98lbzwIokKtQWsD/MkQyfjH9WGiJ30/Jr9L+/mhfkvkdSq
gEJkCKDMnhsN7c6nQ7Woz4cuMdbmtGYrC6dhGnFj5vNBM7Xns7+LkLAoZTRo8wSGuDUc4CLt+H4B
F84jNgVZgwf2rwVMT8hnuYaHNK/zOXIjl6zyiCMW7T/XZrlIp78feOFP+iBD4qliYOVJPjRfirvq
oHz376kCo4ZSfhs/5YfopNxrn1YsZm15Fw4maIdIL2aLUbAZCLGwz25HlOf4tuGUm3wTuKZjOvqK
k36XbFka0MLTjHKepM18MMCFedFOcj9lDolV3y5Z3sKT7dV7/CMHAE6L3sqZxID2ukuP3SRmlouz
yVYbJDA5H4prETmojnWTOSgrPzT3CI1s6616a+1XVvkjv/p27MUqQ/M3puBWiFXcfqN/Sb3Q673R
TbxmL+/WcmYfbSkwD7Ak9DqAVVw8CGL0Q+KxLhu7RpRHlCBFgTVUHX+e89qNp4frU1s6grlwRh+T
DDCS3kuwpJerqreR7IepOjmC0ioetJWIXUh1hPTtOK24cHVxOTEUDTfgL2kNNw3oSi+HSk1ZH+QO
QVMf8qCbwspz2rSUdMWHLldvHkUFWMRrYCYxWeZVVGlEj6mBhbKFLOUEF7hxqLu0ccRRzk5xmWWf
6TCX7n95Fcng8KwiaAebps/28yaaKOCvqpsSCW10wMsNdPn4VLXNHlARStdscXZhb+94JsgbjsQN
/ZEaXfGLc4BIYj1ZhjA6Rt7llgMlWfMZTl6oLWutUJJPqdS18PBnRtnbAA4awYayOrtP49H/orV5
W8Dr1HXdvsp0+QGQb4X0Yx2Vpl2KyFleX5d3wTdQOCBLYBBAmVsKkKLLhVHRNstbw0BbXOo6pOCE
NBjxhkgJhO7Q6D4NLLrWDbGH8Hz3rQYQ9kfQWIHpSoC2Ji8uFX2NeGgZX84fScE+QB3BwI+85OVH
EuDOjESpHByUrxL0HxTZRiMs+woeQ4NItuzMw1jKXLtRN6x4zfeHTWHT6BogH0yG/rXC/MZMINgX
+pGmXaduzZcKTO3nFk7IE0Toa807H4w0NzjroCPJKgCxvpxk0MxKxJY8wXIc6yBcaUF3izGGxB34
0M/rm/z+XJPCJOdlkGCAGWCJlAwMccgKGEYdA4bCTVsP6G5Wwcob9d0jh22D7EKhUwZcH1fAPOM3
axdQnFDi6dw5vhD69oDQux1ngWJjUNkhOk/Fxkj9dCOLsXoEZJn+1LJRWvFg748enwE49NxEDvp/
mWkbp64PiorTZSKxoW+Cwhee1ESkVcNqoSjcoyoBw94vr+7sx+i7BoEtkam/nHemhZlSpD78R00B
MeGoJl6WGcru10eh52wuFgAFhcDkcpSg76hNjXEH+x4y6xBUIv5QjOIvr58qKkxEIrM2w5MWRy8Z
lcRowes6UV/mx1RtJDcSIAXsIXV3s/Pge786qxlKS6MLFRAsR13YjDyKTTrJLbI9UxQc4kKY9j5S
eSuPhPcOxZQ1qDSYFCW3d70gkLFQ0hvNxjGEKHdFEVrCFO2cnWhqwsbMtB7C/qHp9r7Q/BMp/x9/
DP8Z/Czu/3L7zX//F7//o4CDc0bzL37738foj5q9/7P9r/nb/ufLLr/pv0/dz7o91z//dvxWNn/z
zvmPb21U5MvvufgRjPTPT+J+a79d/GaTt1E7Ppx/1uPjz+actq/D8Znnr/y//cu//Xz9KZ/G8uc/
/v5Hcc7b+acFfKy///Ov9j/+8fe5q+E/3v74f/7d3beMb7sr6jb8WefMq46+5d/+tm/Sb/mPZvkT
fn5r2n/8navoN3JO9GaYcFmQbGUv+59//Y3620xvASCV0imN4pz9fP7Z//i7LP5GYp1bQ6Q7y9SV
GVjPWZv/SlJ/m7P+RKXwXZHCpcT2vz/pxeb9azP/lp+z+yJCV/Yff78MXaBdokiI16aQoOCx3xUw
Ia3Oi8HXhvtEqBVXFKQXI6lgokb0lj6SfHLCuvk1eo95TAJAcpqYMD3QZPQvD37Z0DEwl4PuIWTt
vEiE3DqssmwtaJlP9r+CltdhoKhQ6PPk6iUQWPgXqYzTPpOl7r5G2+Y2jLPdFMao5U6q7MbCQN2w
kQN0BpI9ZMpPvIKD7Rur+Odav11b6d3i0l1ESy3KHBRDaUhb+J7C7BAXmMb6Hgh6t0OPyvL6UtM8
EaJgR29g0MgyUUYsB1qvrOrkvZDQCKog7L1LJERqNb0eb86hkhylVgpuKBIG3xW9C1dW6rVL42Kl
aB0ChqrQ88WG4PIvN0ScQkIh1LzvYyUPPT2PY1vLA2FLiKLtJhnafsi5UJeylOouoniALmv5FXn1
2MnU6UeLB/mDmrtyF0Mofcj8dDiGfmztUtk4e22vKNsyMGPPNK1yB5n8PSKC/bOkNCbvc2tkG+DA
TVoxf9Hj4WllC94ZAabN8oN+AH5CH8xiC3LEA8ZOUdN7zUrUQ5VLg2MgJndL6axB0zgVnbNa92jv
Zv0mzEckLtCtWbmCLp01hkhOnY5mIL9kvMGeLx4h8OX2sFnEyX2fw0Wcptrv8dzUrPT62RuNkzUF
kkPMGa6Z37u5w/OJ96A5kc0jfFhsaytagMMhcLzvjRGYsSn9noZnNM8hs3Z9GnN2URs+Gb4W21mQ
NNAVdcJKIPGaq7qwrJkKiYlD3cKJN5dwhFyyijzWc+uE1lWzhVoT5u1qMh6DPOo3JoLiW2l8UoP4
1EBNaI9oUjVR7XvSWZ5cKNOLmwQ9Pg8Z8PEhqc1diESJnMMRjjjZc5vKKD/A1DlZKyCG2TMsPrWO
QxYpT7Bn9GtdnoekVct+EGTrVCO0/DRqaECgILKWdF48VLALfjpIjdmF0y9CRf5yGHmA/7wwzOmE
eP1+CM7CFpZy9WAi3HhGxcaTiGu/KaX6PTobuC2dNsUzzCbXT8irFVxMVieCABw074+Cqc7W+ybI
FZI6RCRkkmfJcfFOK7tbcRrSr11rmfct2mZIFCmJdCtnsarDSN5917RKD11kiE0MB0Lwr5p2DBur
hw8xEa3zxtRqeZ9rwM0h1FC7XdhW812i1i/TuVZWHgLvfez80OMVTJDORSYu397QpiJ6kljiKcw0
GhJggudR1W9i2v1Gp4bIDFmOsxUf46opjkgPGgTyQ+fvEcUUFU8NoTNXx1B60Xq9OVIs9VGKVsbg
mMMQvHYgL2P5ecOJQSnlQSRBG/m79ifAIwl57K49AQmtHunNR5uy8g2KJ4nkCUIg8ITPjZt8LIfP
PG9YwEwqEDbuTFwtoh6Nk6iIz9llFrcnwVAqL8xzMBWvFvH/IsArf+ZPbf3zZ0uE9/9BWDdnmv7P
YZ1dtE1POPc2jJu/468wTrZ+Ix7jjrLgTrJovVL+J4yzfkPPAGQJTyaaLMQ5g/7PME6QjN9mWhSw
NnBsQIpkYhL/jOMEWf9tJusCmMIbFgdJ0f8XAjk4ES/DDVo85uchnp6K+9zZrCz8SQ/XtQhBW2lr
9TR04P3qJkE5OoE/XU2lXnRUPQkaF4+vmCdhFAvdsi2tMbmRyziKXPoAeb4WUgBUK2ARxCPqd+TO
LUAdvtcByNU2YSZDbh6cg8Q6iG2TcocPXdN+Ngbu3r0y1cHv0Vkamp0+ja1/tPog/Sb2U4VAehdK
lp0JnflNUbIM2IZ1vvcHU0UHUQk3id8kz5FRaJ7e66jQJ2HyVe1yZKs1P/tuWX1Eo0yEyoGRxndC
YEXP/uBDZS+1oqullvK7kGsIpjRov6rVOb2v0yhHMUBqNyq5AlaA/lBbqePw3hw7MAkjW0pVTIfl
lF1LSCEb6Aydz4L6SR7K6gQps5+5aVUEcHEF5k1mRdp20qfhzsiLzmmmGL2N+NwYG3RPlTupbxve
6NWg/xCr5qslc6cbIrLzEF5L903QGwW0+37hFeqUb0YfbQFklKphO7UI+Dlt5UsHUTvPGud6YZ4a
w4++UyeZdejTTzD8hfs8HIJPVlCihSlUZrBT9N7cjGNkfo46ke9DYj7eaKb/Z22WX9GVR2oSTgKS
S/H5gHA0VdqRmBdtA20v6FK6zYIy+awrvSf0hRsWak8+n0jEKxDEdJGt0CBnP1c3bcmdy4YJ7gRN
5OekraRT6EvHqEg+R4oGNf9o1paLhnPwhVDXv8mCVpUhvu+yH3UXopRXp9NOUrIBwcImDY96L6BV
L+uI2RixgWIMny0j56yXp6bpIGg02K0hnRUeC8pve6hhUdZQZeHJIvR1rEZSAXbEyabM9WJrheGE
eCDs7udR1A7QEpKjMaHoQS58k3aRxXjNnR7AhIgIYYReV7wNjBLRd2U0XLNTYHyaBFdPrPHWqvQ7
rcqVGzEEwBino+DAZSZvCTSC4yxr/imPjezOL9r4x4ROR2uPDfokaRt120EZI/SywuqLji7c45TD
IldZZvhHA4+C20xKDGt3gdB2LsZ3lS5hgIJ8U7Ns95FiNvsmg6s4FKbqkI9J5NVZdkt6tdzl8PCD
pTzHKFX1JdVGOQlQ4ZBLNiEzIKiR9caOERXZ8FZASt0Km08qr5JH0n7yNo6DaivDLS9HVgBhv6Lb
elyEowvR1uGcadLNhNiwm0Mo1itqvG8zJXgkdO9HZDbQbS5KPXH7tBxOJgreCGMoMW/ETnNQQd5O
iB+dWkHLvQ4ViaMvCdapCfLpLhfQEw0UrbmZIt4WXFeW+qMIVMUhOdLvm2qIbqooNDzJaJ4l6GQ3
BQLR6MuP+TGWUHmhA/tLQFA93ASICAdOb8Wt6aEbLh0CEW1226rGcj8G6ifUBmscVFgbHirvw3M7
wWc/QUqYjRVbHkZ++mIO1P78mG9ra8oZkjq0TjEFnC3CLdcXtZMZwq2GeEnv5rUM0XmQ8zYR6prs
Wq1Xru4H6e8E68qh6iX1BuE8dF2bRDkUkr8RjfqH3CXfI6k0/hd757EkN5Jl0X+ZPcogHGoLIGRq
yUxu3DKZJLQWDuDr5wSre4ZMsplW+95UWUlEIAD35+/ed891Cxx4W8KTDXHcwgQnFrd/xKy2QoVP
Wl1ugZf4UC/4afc0gGPSQ4ZcU+Nrb+TJtKNePIXWdfF8BptDGlHsV5f+qKD4tbFt7IdpronQWQAq
DsKnIhDOhZymQo+yQgcZnqStcev2PhkQ5OI6Xb7BC2+cg/hi9YHyIvogLvkhb2awmmBe4yI+5WbX
UTUBm6zHi3lK9n2tN3uzaw5FkV9pKyx5yeO3N+PF2BmlFeXp8tjE07E1zNDhGud6Om186b4K0Rwz
kWwbV2yzQTfDVix7vUguY7OU4VQXdwPsJYLPV/IV2wi2TcA/3fVEz5ZK8tf1vnBA8bnLF5He6ZJ1
zrOf29Ug1Jh02m7awci4wFa8rbKVdmi5sUrQIRlOsgxNUBRnU2mdybne1SUfeu12a9IelqzZJX11
6XVm4HbwrSd/Qw93W8n1arGWTQUR0gfqBRXZBFdaEPpPGFYzN02o9/1Ro9oNDIgWQa7JWyubWRzM
PSazaKzkOVEzkSaW64HKbR50cc8C5xsBIQ8yYBcTkMfMNEE1yWc7dEdnubFKwF1ybKyNWSY3raqq
zeRVV61lnddxdpfDne+KbtdpWQejSDf3tl6IS86MyZtminWFQ6eMG6Njs000Dm0VdrAHkpU6f0OC
/gPiVLIvOsUiyJwuA+jOAjGFxXTbwana2n6hbQa4dyFxk/bGHvxvECXBPpZw/tbKOK9E/KVxWFKc
WsE/wV8UTss6HvxZvco5Gy5kovfhTB1/yAlmuXLmuopa1+rCyqqPM8hKurnDuEEmsLd+Jo4si2Qi
qhakbNMrwmlxJ9XJPm78q9rtlnAkLDsCkVEz0wvps5Zuu1H4158GALMwJS+MdD64Xj6+rpUVdbV/
VVor+qfyO16m+s7W5Z2tlX1I8fIyZE78nTtPqiZuRs7kIWso8ZDtVmXapTHr60VB7GZIZ+hmYl/0
YYqGM/X2oZjjT9k0xREwqiPRisdY9jd6bJ23ymSRnIq9N1oSppJeflJlnUZUEWo/EBB90VaL+6JI
MzkWflvtoOT0hJn7c7q1WridahiNZxosbOws4hxO4nHjlj6l0NR433qjMc8hPpUbu03zp2TUtWfl
rhfsJEzDk1HrB7L2xdeUj+RU0AUHBqE3rIEqrGwDZKUjPksQr5tYB7tnKx139+gW1U4l3rMxx3ao
ufJOFT40qYzVjyYVod3LBM6i7noYZaIur6FYg1sc4bszwhWmzfqJlHt1ao9c5esaNJOtfR7WnjXQ
6gJ++/NJrdmx6LvDpLRnI023nt6OYeJhUyGwLgTwdAOx07wsM+u8HFMBsdrQdlq2slKY2re+UeIi
XtXtque3o+0zFtIYPL/N2VA4W5gk0Qw86VuGdRD6twYpzIKlE6frLpv8ep9PkxsllKkAtxaHoo48
96HVl4eejkGANjmFzaIpwN3WM9E432yZmdu2zLz90jRnjtv4oSrbT06W2mE81YSXZBgdR1l2W6fJ
LTKphN7ynZKuuWjkXBzXYjYid1X3pkkJ5ZTiRXoEsxGLtx7ySScKEBCmNhm3Se9dZZltha1kPOG8
S9z+unfdbkv0irGhIi6iVmrODtRl/RabawcsSE+WB0MffDqCnYxf7L7iFOgV1hqkcdlD+dOW83qe
h5uaOxb4qWj1UJv1R1POfmCDPUWgN1eoRBN/Pap21fZG7p8wLrHI97Kn2TOMtdtsUn5TPSjaadGP
YGgXKDtlEpMG2zqgamFV31S9VXyG9s0FzdW7gsHdXRBKTqKQmuUlmR3r9cCcgrUvq3ZVYVM41UW/
mO1nfcaWHVDzHnJXH9mNZrTeROdBM6VNPL3mnWuaa0M8Wnm2XS23dqXXtFsKb/c4u9lTVg5TGpjG
auz6SRhnvRGLpx5GC2VYQZrkYLfbOS37jZek14zc1jiX51fsnMY+z+a5uo6HQW8iO+m86REPtZbt
mkFCi9U0Rx1XpjjmnT5l9WW3jLRUGVa3HbzWiz7FYV9Xbr/L5no13mZ77feanybzqeWqO1FZe7dS
pKXa+2mxgEElmPch8XReGIRt42UCPvFYWBLEJXFm9nnjAk9wwVOBiCrdOO7eLC13HOae4PNFi2Em
xaZaRGYd9REgLpTIuqrOWKs7bccynmoRgk4OcCatOV8snhiKcCWTcUgDfdHlsOsckelb0+1bO6hT
p/U/VXPr9bdF0vGTJHM3a7dzn3W0Wg1f5H0wV2Y68rI7TruZ415zj4C1GvMpB4Yk9o3jpRgeyT61
ozGp+s8zaQR94JZl2kUndF5ycNl2zOtJrAOL6woHE3jwwvksaFcnGzcrDZqGFzZO9FDmtv0qdFne
tybtxIPjsNLctVMpzUsOmmzTLvNJ6rxaxhZCp0uqDqTLvpteqrGuNJiKo0hvktIvGUJJNLs+wAL0
uj1ULYMwlSmdj/mUN+OZkpTbVlfyvWj8B2tHYAOjJUMcdZXGQSar069LNcUHazDy1yKp/ChZzelG
aoN98JbKuU5KTw/rcU3hwDpaCBnLC+XkJDPxar4febOWXGMdKe5TnAGFC99SGAfUtTXKk5VGmNbr
Ue5qD4BOr6xy2hKn7xyk1bv7NncjK+vrK7aNhlhNTrNl0j1lhQfJemzbDbQzlil/3OIZaW/HNB3q
UNT+Za6m8qmuvRfZ995eONNjNUPKKzW3i0ZRG9cmYWh3UnfuipLP2TXlwzomxEiRl5tL0Khl7IfZ
qK4HUh5U04CRKrQzAxggH9e6700jzARMS6MvHpXTNNslnfPN6sOW1OG3wtx87kr/yClBhh56eKA1
9c7Mh69D7WzmenlUyr9US/ZJjosQBLTMA/2D7JGf+pnwyuukBpWnae1LgczIeJtdDV8yvd6XznK+
rkgJzMI8Oxk/wOyHJRA/kbjh5CjopU17yFpixLNEezQr/bbt9W0yGVej3xkB1ICj9NVX3SdYton9
+tLU+jtRrBVQtfI6Fuo2X9sLozXnsJ80qILNdAGa5Uy65vUAFQ3M7PANLnNgt/kxl/NybgGDC+uJ
Yr6eN6lmUhi30w0I66fF9z5zOld7K5cHp2VE0XU4IfEaMt+zO22CFalM7bdT+LTjyOvCYyuzLOhM
45bFdzqRaD8Xw3qWjMUM5HSKJNLJVpPZDsxxFBfeKwRCavLlAHjxefETottU+gwEYQ6lSg/LKp/B
2X8hA9I8M1BF6H8cFhTrmEUyKpd4JZ+pfJxjU9+MYtqNuvui4aeKtJWUHpiPajvpSkBPrPdg5blh
w6XbiGkOIcy9DILHMa0yPvdUhqoaxWGcTd5l3QlHZ7WiuucjQw8PzL56NnQLhiUH18Dzircu1bb1
kOiBxYIemkZ2Nhf6OTyaKGugY2hrcyKxG3RcdetWudlDleOQy6Zda9vdTTqZnPg97rLnHFw/PSBL
7r11DFf+PpOT7s4birtG6/dDeiJzVrs4M+90SnedrKgsnx9n0KoPxVhuoLZHjJZcWn7+YOlT1Aze
MZn0Q91owMm7vUtOYde1RdT12BfcYhMrgnt1U51Ng9xDsjl648DZPn8oTD10vGJjiPhQ+dWd6Z26
rqo4nvxoBoMk56AQjkNj7PRUHKxee5BoymEzpl9n0YsNRFY4xGI4ygXbo+nfWovs98nCC84+TwQQ
hHSYd3bAix8WJyVw1byryWmv6KNANu2fsj59kxSGK1t05AHSvEwtMaJPTUbALv7cJYt15jdmtWeG
I+oSVoxsqowoSxYVZZ3mXytF+tmUVUj+eu9sOEc9zrNhhRhbRJCqOY8skn1viiQGhGc2Z2nH9tsN
DFPlenFVlPqd07cbL4PXfGqBp/Lezu3tqnz/lkBz+hZaPgVLo4ez0dLn8HflZIUuXZ7j2oijAaTZ
nvKNyAdtT4MHJ2ZhbhgLuhtWnlvRYMPq4qjV2rO19cQ2X04azpzeSGs80tziFE6Hcr/Cwpqltkmz
aW9XZbVrCT4zFQFKIFNfV5E89Zp/dHNw2IvHi5K6Rijy6tLKIEDr/oH0rYDzEGQ+xz26xYoJwqeo
aQ6Z529ir9iLWdcutO6yq9vzUrV5oAhTy4ectojhRbnvh5WQbxWAUR1fmtXMHtXEEGVymR47ZonI
9/rU1xZPbL/r2bJrzozoKtes10HVdpGyCWodqOMxymgXpp3fSulvi8rZLMNt0biHrvUewINE01re
mtxw4XeH0eS0BndCMyhJzXzruOMY6CT0Bm5NXt4kbcHZfFVbjuCEIufti5esm3iJ7zvFUTwtMmdr
xMCobaYkwl5v91Ntfq1Kbb8a6zevS8NihC2cdU7BOy1PF8DQM8zTfepOF7HBR+9bKujCuU2wggRe
5m166IRbTYfLkrrt29RWR5Wrz3mWXBQAVgdjjpxi/dQ1xbPhY4GVDcVKQ2ynXkHJ1tS1F1ubyh7O
lqq9UNQcLsHuTS0e5xVpJTfST1mZX2FXDMXYn1WtuEwzzb2wS9YOW9LE6HKHcGIZb5zFfl46cZXb
3WW1mGBEMYSx4hcDXjbjQCHx2NQeyFdK8bF+pp92mJ1yJ8e0gO8XWwcp1TkaqB62Dq1eU+NIOI/m
A6kE0XDCrXv8b8jrny/weLmBV6V3nl4+e7nwo3TWt706zeOlOk5fcqAGuzK2BmngOyhZL0w8xIGN
Lj4CdfcOBnQSVkXxLGYKyraJ1bYAKY+fj6PgMjXdsSmh91ZJlYS0915HfoIo9ZW7Q3XaUw8+45nU
QyMBQF60MqIkbcIJiG2ZFQ+VHH315HOMopRNSaNah+1aFKpo+b+mtXRwNRJkanh7r4y1Qr8jarcs
jI3mge8dAVyTiWiF45Qw/b16pdlEZpN361ZphrztE2/BTO3VaX0mMvhVu0Jm4mEtkQv5PeDnbYRy
jPuyKZIyTEWhJZuUwb5vq+HiVUxZYXuOXDCva1eqaZvngw1IcXBva5xrt63uwV1OfG3mPad6Yk7J
a1gj4kKMdDgbbe03Ttw1z8qKjTxsukWrOUl5FTsdaeiXqdOgLfiT+UDl7IvQTL2e+c8lWZ5mt1k4
OMZSK7ZuOSac6pnYTPiMXvpgzhILYi97qwkGS7lOCDJ+lfucGXhj68/4W0C+CJtB1SpZ3f6Q+bUD
xHbWrXkz5v1IQ7/yEGSXuvwMJni4UV63XhlzHidhZVDz/i3D/ld0+59TJsJ/Ft1CHFXEFf7kvjr9
F//yTjl/4ZfCM0XqH15PQJT/Ft28v05e2pMtkm3se8bu/4luhvUXlh8Lp4Wuo/I6J9P3vzQ34y8H
TwRCLJarE+iOGZR/ILmdrHz/r5yfLL1MIp+SXDE5kA/wnuUIQNKQVlNEkz5We0f261lrYRXINNi1
P9yT3ziJfhaO/30lLsTdgLHwXfn7QaMfDJV5pBBEReWZScisZAa5Uk+xZbr6q+Pr5kf0s58tK39f
EOerw3gm/vlf2EjrKFUi/CxKkjylVpiNIcyGefm2eCoNGMJAS3MmU2Co7nzt8c9f9ne3FUYmkqkP
j4bswZ8NCVIxvJY4acQrCse+x4Gw7ITRD/gc6zwuPri1v7saCbZ4o0+BIURD/ny1OZFDJZo6agxy
Qz5psoONEyuPGkA1Yztd//m7/e6+ergIcGM7pHOcROQfzRapsSSqpmncuVm5EybK05C7TyLnUCRr
twwZibauc8DHH1z3Z2n4++8p+DFJOP4eYfveiTY5Nk1fmqyTY8Th2rahnQ9OmDnWF9kxqLBoa/yB
9ec33xRL4ym/2Sec+pecaLPy+s7jgG5AW6GVZbg+i69sLnJ37aPCxlECcHKNzFiNH4SyOOJn4xPf
FjYVJkMLpZ6xD8A1P99lcgprMefmdhq0E7hj7tYs4OdXBekMAja4a8qLpAbEvHelSWfJGBLnkMhR
v6exFqtQ0V1BcrGd5ZaqAnmlMjzrqzGs0wOhNYMeNmk3reGw5LoZFLQuzpFG4zzMjbF6VR2R6oEP
iP5a851u3s1mb5QPosg5S3mV6pOg7+e4Rqtt7Sp0Zkk3cxmr5UoQpHObDPUwR56XVTcjjwXB8l1h
S4IVyOXQzDpFgMkKhG8dSq4KmKKxl83c9dKMVgbpkDBSjCNA0o26PvPiNF+z7dwtQ7k1B9tGjqX1
nC9GiDGfg9nSCKeKQKrouLDnbMpRtCtnCtxJlW9D0c1PnDBSZ5caaX5rr6J3bia/sbdKdIy6NwlZ
M1GiVjMs2sqHUm+1VboZOXb3kInTqdszdgcAqmIa79HT2jzbaoW7fp5oFFA9476yAsW8xTNBFVm9
TdjKbaqyOv8cOw4LTSd4wKi8K+OBBjFx4+R2OB5NPTTWbQabw9r05mTzRBOwcWkvsylCYlDFQUec
/Zr007BsBlJJ36zaAKTdyj7j8Ixd7ejYGZzBrBaTeLQSUFIUcnFeHUqfDEGw8ZR+z/SQForuZbKN
J9/CLEonokadvrRxUTDTR/201ODJ+yp5xNdT63HAfiFlBE0hbm7WMte1s6XNChvP3dhnnGXySeTt
k5ZjB9gOiZ0kl9TrmoT/VY1tri6reRDtVW5OSYegVYtsS9J6akdF6q2Uh/XsKNbCatT9aNEHL7/V
7TRNjqWuFnGRJNi4EBg8v0bNtHPNpUejM7BwbpSNrT0lJfejCnQCmeCcJaVD0YeMYdjLM43HYuEk
35nFuWqtXu0GxJD2rcWDh/EimXM9hs3uDJMFirPjd7k0hEzjL/qo1cad8GZpbb0ipToNmpZObwRC
ZVZPq27WtGx8fKGRSWiIfOb9YlApH3UzjhZ3QLwth9r9NhbCbINsyHM/JOxD8TpChIpDfXDzKYwd
Nd2jdg8rSSpW3waIKEMSEPmzPCWTr+5JjbYzNNdSqtBt1sQLCO3R7mJPqafGSmmyCXbq0Fj7xAg6
f+KQ7xW5RAzqnGcr7uUOhIidh7R1qSkXLRNxABlHXOpNP9IzJz06C8QKtQ+oUu0k57E317x92WLc
JY6xPpTMXH/RjNl4Ie+3eCYaXH1p8XuNQctnGjZ1phfXcZXor13v+W/5IpsXRW+c7mfRIbzMXjtx
thkXqYPcdoj+Rl2zCBu3rS8xkxpmYMKLvqvGpGkDPfG5n2uWqUeJkpuHHr0aFM8+z79ZZmI3YUHC
/os7FCs6vK3VfSgmfSk/txg2Fs7u1PV6dZhElT0bI+YcvC+ueFtmFLigdYi03OS1TCM/EZgNckzA
zzQJ6yRsxzxBt7IzCap81pvHhtSUJXQG/oSNN5FVpNKmfMzjmhaOMgqtjabWbOIgqZzKC+J4HbpA
E3LlsG41nAc9E6Nj6CMPkQ8ikRCVj409wK6e3uMsWL0ITwU9IqAT9lPj5YaO2O/GTtRJTfKwt757
i/94rhCfWsnzTiLX554+o78hdBnFU2R1PAYOXflhY1trChWrr8r6TGZ0jC88f6WNp7RkhKhsQP6S
Pc3KgE5LfNvnY77Sue2Tg+fCLLlKybpRm7L3kzqP+O8K5sHNalmum27s0oNljJzz5hLrKgNPs6uO
SGuGs+tN5TvbmbeNcagJrnPQaXi3AhOB7wJdS8p7X50Gz+CmFCWre2VNdyUnrZS+gtOBotcWcjJK
1VvwlzKFaKq1zlxs0sQWw0YVmkfbo9dFEn/1myn2H+IG4eE8IbNebddk9Yudi69qPBuyYm0Cs5mL
5M0Q/dSd05NYAFSknlgORts2foSPRbXXeTM04ow11015EevGY5+G8EWUELDCL/7S5Oca65q2kdSD
CrVT0/XqjGZPKS74XuTG96M368EQy3hhOxF2OtzmmRzNq8m1Y2SctDe6HWH73XTm9Ka+HBPw08W2
RXsZT6Brq41fncqcjA0LgeiboB/x4aI3TlYdjVNfplGTqvSu9nT0qIalL+c8zuF+TPtvSZMkt0ql
6dkA2hNBtNa0t74d+73hlSh4CxJ0huKTCDc0Fuf05gmcY8GEKr6EpsOltigZNE99L+7Oas8u9cAg
5EAE/ZrbKpxkO/e7QdY1fhI8pV8mr21afAp+vzNSPDGbubSH514V4jF1KpmEmuq8L6DZataftG9f
VcJWvsn9vrUCEUNU3se6N4gtdE356BSLpLdQx7R9UK7l/GQ5Fs12w9HyMysbmUPrMdUVh0ZPmh6s
erEe2f1T6DrSkR4dmqwbz/2x7tcLlVWGcWfNifeI6YNus4dxd930icv0ULUyhLURa+YwZGynqr7D
FSu8AyMSvhvFyAMTTjzDLY+TK6byoq4gzAZjaw/lp7SLV+eJxRuHYK7VYxoYjfS6UM2++0Y3wn5q
18F/sQlnu4yVUfFLDo5xaVWieJJt7ixYG9KmDlF4aJIltlNb2yGusS7Mzkz3CY+M10WV1NI0rNmY
1tACmgqhSDdsxC1W+QJmVk7+/Vosp9uq4UQMe6c1szCup/gzkNTlguYSKenMgdp2YNmJ9tlsHPOi
LwxGzlo7ETN7eg5tySJV502sZX9e53gcEfUJ7sNum7ja1rGHuQy1Mva6T0obB23bp73lvM7e4lc7
xmJlsUfvdbTdMK4rMSz0U4dj7+VE781YG5KQAqOV2yRf+nirDQIfWi+X1j5ru96p71M78cbzLsd9
c6anM8tMIByJRaQc44qSLKGUIBs85sUYao2jUUDkYs6T16biCeN/LINyHjI/tIinQmQk7LDfMN8m
mRgXfXzEc+Ra4eAnzatrrIsbxq65UJD6ywWamtdtACMg06qlZEDFUMuSROWQswxnAOgNnC2jtWg0
2eXovCnyvk4iey06MyS7KJbfMqueup0JnzKNQBGl2afStxr0QSYuEu+LnzpZsaFTOTzSTapfARdk
fB0TxHRApnidh6fZy5c61peVpMLBTeltJ+a3aS7Sy0EZ83PfVuXtmgAFVLcpumQdQT8ofWB8yKXD
oAZ7OzNJuFuJy9f2hD8kl1WaZ5/JKaw+4cfuXJpC1uhEYzqxa3tTnH5epvnk9BIFJp1Yt5rLmemt
bw4K0I2vGU2+9euue27NJSP5I1e6FjhiELSszGy5SrqJApD1N9aCZcnjPMpBaD33p9Q1ROypBYo7
Lvmwm7q66gNKY6FRRPTmy5pm66eCSawq1BY3ffNwdYuNUbUM/5a6rS6Stu1drth6L2Pit3e+aDU7
4KfX94NRZ/VmKOR6nRJL4LDhd/qeZjHNAOx9agh7lPbXRNntYWoqn4R8tCgcFJzv45DPWbyM/ehf
C2Xa4C6tcplabcdeniBs5F4fATm3akou3Hz0PTvURaY02o1PxehuaE0DHxycto9D3JjltdRn2MkZ
LbaneijVp2Zpq0+ikPklFZlRbSlEcU12Wfe8gPfMtlZq5Oe2NRT3jt+uqJBC2fTs5q7I2JN8k91U
afFnliur2fjWlDwpaZRDYPqde0y1FJGqN6XzycB0e9Ordb0f4vw7MQJxPPTjeWKAZFzMM/jbNi60
zsAzksCLvG+kn5AAIjhunWXJLNzIaWXuhX3qj37QAosQO8lGflM0MkWKFeyMJbNyZjhaJt6SKoZ5
FApKp/tBjRwDfArqS91fymprAMOoMD8Vw7npeAhlvczm5e8Bov82B//n1ND7z81BlIxm+NGOf/rX
/+4MWs5fSNCnuEXiCGj2/b8d3xR/0XIQwCPBiTHve5ra/pcd36L/RxPNPs2nE2YAquX/OoOmgYlf
GJBwIJ7ZDEO6/6Qz+K75cZpJJ4CW54bWJe2H93gOT2ND4pCEc9UTGOQxzNTFsTm5WQAyiaLftun9
DzfmNx3Ck7f/h17k31f04dtzVYYN38fRNWWCXWlFi8td78zS612Jx/3Pl3g3Dg+j2oUEzB9o6ABg
4SbxGX7oQi6F0cDhliyb3Zekvyo4oCROc9Y4sFRiLRL6ZYmUWy7f/ul1PYZd+SGZlHLpYb2fn0vH
cUlynetWA90PWe+0zrisY+/Msajp482cNTdmYe885/Ofr/yua2ZyL2mXWa4lvuMY36eHDJ5Wx8ti
5iFAxtP8/wlCjpGqmKZ7uGQqcg1pf3CTf3lyuCTMe2Z/eLAZHHk3s8cxBxFn5JJ9s7z28zwd3Yxy
Lxm160knvwuM8m1fZv+w33v6pkBCmB8BGQwg5/2ooA6uxq3TLDkZozODo5v5msux38g5PyD/RZZ/
FMrVvvz5/v7y0H6/KtQphk+ZQH3/w7bGqSe0xFlYaKJHojKG4tNSUKJ/0ON13r8cXOeUXkJQqsGY
jHX6nX94cJ24cDqKiCyUFPltbWxnGuY1Jxa1fNT2fNdO5kba9JJtRydygNzQ94+ME080tE8laOWS
bbhezrhOxPpBb/XX+3a6CJIDeR4MRrzPhIBgVdSGpmVh2qXbdHDhEqt52vz5x/ntN7EZWT3ld54G
1n6+aSW29W6crCzsklpucRc2wbw2L1amJ9E/vxLwNlbzUywx87o/XynO4AbxjvMYYCFj7aTKLUJe
vg++0O/uGg1wtgs6/ewC75YvF6e4MImZoPZM7l27u2uL5oNLfJ8p/2kZ5udHtuDdRYLSES9+/iqa
oglAuZQh3qJw59IyrwuJsZ1C8I5xiSiulJ9jAxynyNL8fN/5SxeaNPRuzW7CUD8P9rCZISp98MF+
82OSuswDAzLKgv77blkpNYMuF0PYIbPP+DQppbQiEHTi/vxLfo9uevf92X1gxqOyAbB7vw0NeoN9
Ph2o6TGMd747b+Mhu9f9giTCnH6Bqddffbd2nu0ybgm7dlIOARzMj6mt5+dt3KZ7kc02yehNOLqj
9W0YsRyrwkqiVR/1tz9/3NOv8f7TmhaKGg85iE7r3RPhuAy5+MLlrix3xfzmyssiNG8W6+HPl/m+
Mf5yHWZ8HQI7CHN4n+5t+CtkydnCLTE5x7GZFE6xcr6kI5RpYdX1uIe73nBd7LKzwo4xd/sxN0fo
zHG8W7Qc+52Oh/3Pn+rXneakXQLkpSLyfp0OL5tT22Xs2dy0OPS6Jb6e/eklH/ajzRyQ0vZVC4H8
z9f8zWMI55Go6lOwBbcdZfanhRjYMMs9Qn8r3E2tPKa/Urx99fBBcs9vXnX2FFYTAmwou9+vKDOz
Bquutygya+XGGAil2uLklbd//jrvL0PSPns0SyQ7Jzkd7wuizNBMYyx5fpol1q78hMCjUZn9B1/m
/e71/iqnT/HD7rXSi7XKCnIsrE2yaq3YDYt6dc7MCYB3UXbjBw/G+x/p/fVO//yH6yW6n8Y47LPQ
7i6wYq/tIz6RP9+4316CtDny9Km4f+G7OrU+YtrnEn5x7jD0X3oM8oh/yLZ3Tb6JYO6W144TKcnG
71Y9M6eFi9OD986O1Xlv4bwvZDM/T24yXep617/0PUbTlA74XM7XvcHiuOIJ7j9YFt+vM98/ByHL
7ul1gx767rGfyWNlomyh69EnO2ZaMVoxWklClr0ZTB3HgF9/8Mx8f8J/XHL+viSCNnIPcX7v3wDP
VpatV1MeCnecdzRm5Q1hR6f+IOl3azpld7L37WjJJYkM1sRciGZu5zy5zo2YyafskgnGveXeGIbT
3jOd+kHCwm8eAJwZHtsERyTsE++eMaREzidC8fGk6r9onpVva79nK5Ry/ohf+NG1Tu/XD89z61m1
jaLOPGzL1KVuvTmLzzBB/cFXOv2Iv9zxH77Su61fd0p1kkLzUMW+dx5XzTFPZagccbX46S2sCpNW
4/jidvU/A2H86zH/fnqlVqN2f3flNcVzpVkdj7mDFXDunJzBUu+jNdU4vS0/fUF2L0jn5BlxDjwF
Rvx8H9mD9SFOTcqak/s8Lcv9wrEvsGs9tBtn22XxQ63ivS+r4zTiI/OTDxamXw6glO6802i+Ph1L
lwj7nz9BrJXdvHqio9Eev7kDc3FWcafXWLnGMrkyuv9l7sx240aybv1EbHAebpNkJpWaZcmSfUPY
qjLnKTgEyaf/P7rPYKV0lPDdaTQKDZTR4SQZ095rfWt4VEc96DNjp4v44i+XrJOxT77YoZk8taBn
4gvjVU4lckIEq657ZqU4YUTzLk+GOXnIWiubTnKV9zu5hI4zRgC+fgyUOXa23h7tKsHSuVzgK7sw
HMUEF1GngdZPh89/7LsFa/tbOO6G1NgISqcXjMJBf5/1vOqhyO+gzlN/U0JFy78YZRzGDYCSvx9v
WwfcLSidysnJw3WdeCmM2RI+igK83s4BS09g803hIpxJdf58tA8fMrR7fp1H/YiL1NvvKFWmCb0G
77KTXpS22TG1pvvey4612d1ruXfd2oLg7NW5arNY37WLqxMvfW6NPj2Aba/aQYXGP2mv6qd37iJz
5CgHrfPXtDbHx6HXWaNWpXduFRBc4mttjLL9UppGg/epnFrr4fPH8O70wkV4E9dRQON+bDonp1+S
gZQVl2XHIUle8ZQBpdjpX1ZQtss2GxBpsBQ0KMmd7MBNnlWNPqvEWYOUsQhDTloADIP3YKvNyxAv
Z86XH/6kP4bT375YWaTGmia58HMlG+kgdcd5OhcItM3AN8vgyU86eWwAK+hIaiv6ZWdE1y+RftdO
OMXMRtaEMz+I9NR3yy4XY/JdWG+pQ3GgOZkbsaW4KX4fBfkFzr8Zv50WWKOmiF8j7l78yjSAlaCn
NRiHHi3JLw1XT9K27NEydu0at8uKYo/cYx9RUXtLKNuYPqeJa5Uor7XaOZINlecNHAdr/YI/b74p
paa8LBDgLo1VXYvvfd/FaWAPZnNLFjCVsKyNm3SHgihnePghUSE6rA3OUgGMcTP9NlYnUTx5GjwJ
lo1xvaIp+ODkm7rcUZwnx1Wre6mn0r3K9F7iy6QBjpw865tDL/vmXqiN4WsasNadvU7zV1XqE0cS
YrtvTRVS3EwiDkYHPf6VsbG+4GNvr/VGc25yx0JMUww0CBFDWFa/mhd9MXvYYCYNqUKSrkkXzEg4
/EGYahEuxMjYhwWZCiENnOc7OgEGFzHhFT/KwhX7DHzLsaY2KkN6oynFzz6dXlQaFjRh4/oq1u3E
xYfZruI4DRnqvSHfb3mnlxItEC75YtqX9OW45gr7WVUK/CnWoqlXqlab996MjH/J1y920Qw3HcLp
C7kiNQoK4e57YAJxl9fxhYan34/1Jg0xe6RDpDRxI3/2Fo5EH3Mnjp/RRDFtZM6tmAZMTzEmubCy
KmNPivYcaAj8xi9JXOtP9DJ7SUkqa60ARbZXXaC2XnGJtequ6PSKB1eFtBlHcB2im3dGr6Z3slqO
0swHPOIoWly1O1QtukW7KftfQh2MkGbetdYntARbYH7q0t1VM04zvswSlsf8y7U3q36KvR31Sq3E
yGIOrbUcdVUq9G9N+x+yk4Ac2bhYinzFzJRJO3RWBy2bbibGTVfpxR3B0+o972u4pTGpatf0kX5a
qAh3Ki8twS8L3nNnggXBXdccDa/+ZUzzwmnWvWu2uhKkZD/J6SHLhuZO3anmc9GvPx0Sk77lpVFf
ab1sw7je/oJZ0V5Mjd1eZI0DgsBOlAu91X+1hiksv5ApiOwiC1uS1kaHlm9ZPOVzgiq2bS7cSYFq
N5oPcfqvt4CiR7W0KC+z1dwuDe+YhUnbdXSTVgMIilyX9ui0QGD4Q0pUkWJ5FNuGr6wxaAP+KB4L
hBOZR8+RSL/F/236q2dV2+fadGuz09H2XrRIVpQQSnlZzl24lupjaXSoCJh1OHSSrew10c035ux7
3XN46a1q9Oe4ezVUkYcd6XjXnqatR45OxW3JDPtHzqNK1x2OwTEG3lXmlxTmNHzhQ514L5B3dzKu
bvG6PVWIc+IQN658avg86nsdpEYTunKs93WZjRF8MB0Sc1EXX6RC02QHrlf/Mqq/zFUvA9UdAzvF
dFmm31Zd/5EghwPOoYqds9ksefXDY8Fd/7LP+/Kpx48baF1uh9TI0wJnhu13E5iBUen2o2Lrr32m
2Hvc2d5FlbAqhAl4D+RA16I1wwQtDSJctAOe9a8zZZd9Sch3muzl0obr0DOBCjNMXdrZ4VRaeF4x
7UyYmBrUuUPzNZnKNrB1Td9pC4oMmYsQX3LFTRZ75yrXg5mmkUncUb16F2llotP2vlujvl+gKg1s
ECWWU6RXPvyB59kpAjXPGC4PSq0c/hmrpG+4pEQQe0IwdKE9j1E7RrmB/cVCjajKXT8By/Dn3dQg
loim1jae4ZLMQV33L6xjgWeX6nRUl+TIZVdwy1x/2e7gm1vmfVs6X4d2nm5ym2UhQQaJixcn8F6j
lvdTU6XkEKDfKnwXR1OY67VaGHa3z3JDYh5buThN9KJf+7x7dRPrflVLwAhQF+gMx1V325pDHE5K
ruFjgamJp8PlOzPT23xcFdSvdG33o4i7h7kYVt436nlSGnX1TtfK0jcBDf9cVye+mJb4H7fHU1gl
k/1VpQEbrUZ6bYLcGHCI1pb5kgNhal1i3RLXvaPRP4dOb0QQ5Ls7q5g6+DeOsVEYWF5rBQ1j0s1o
ep1k9LQLq9NEdRTLbN5XHnVIbY4F9BTa9EBo2B/WMn4e6kb3N/JJGeJ2lzMO1BgB6pQc4pnpHa/K
+Mus2lEN8yVb0seaILY7Qy3mg6JUylVil7GNXbRyLoe6SJVgcVfXz3oEUkgdj0y55Mp1SRQTIvHb
nno3bFJYEW61WzXttR/nZ3Wa7fZIQ8EMx0nGr9ilZ2JPgFgcVsu6Kw3QFgDlAPQULabBZjlwrA2U
eQ64LwRugcvRtHalwDJX1zhnqo3lAeik7ecoI/EA866ILaqMo9v4NmeP57ysG/OolrUwH3pMrf8K
DZe53UqAHo4TqsK+NtT0mhLJAWtNuDrSRzceAwWdbrKeymHrISov0wZ2jCl6X1J3gTthdw9iIekD
i7q08IYiwtOkm7+40PLLY5/OiwabCEN4Ws35TizeXDKhmaJW3OniQlgXeWKIr9DzrCNaBmM3qrXe
+W5dl94liIvV76hQ7PiY1dwferAD9UIlh3KsvQMPFaUyWR9hsTb8wLYbnlYhJ2pOgtH83rXr0Euc
NSLxCsqi1F6Rg9SvPfal3m+09oWV6ge1bnxE1WD2gTd7y32iKzJa7aq7KRUCuoIeMQTMn3gxbhSD
MBXQOjN2usQrJCbUBcbgnLuAJhYtxo43K8317EC6biwjfwLAiCilmvI5Kr0R7QeFBABYqiWySO8c
RD8i8TDA4p783olWHmbPQmSkJtacBHrvwu3a1FVjAOyKEK3Sap69GtJ8br/0TmsHeMAdudOn+WrQ
yVtsuy+zqzXfMwf6IPLxbt/aYOx4elKGQyblTWVXy11aO6hKVO/ZyIfuunWUaK4bid8jtaqD0xaw
f7AiY4hqmgzQGapOQ8l3cG+qdac3a7tX6+qpt3K6HZ1s1WDpYDCiZcbinSTJS6I3HFDizGUNrbqo
HWoEtrq1fjOXBRU0qIDITowodVtCIhAnb5S55m6Q7nAVF3P+Wi0GdpDak/iQ4/k+NuMDmb+XmjV0
Dw04XURQwHEGBKwR1rD0qnblBc5lQ6PUmISY0b+JfLyQdSnSsCvuq9h9rNu6v4Vj9FwBkdwltbFf
rRatMdJiGt4UJxWzwJ+fwLTyLmGMFIeW/cFnTYtv+sJ0IpNkXa9Kv7iF1eDTHjkfTsVEjk5tVw8G
WQT4TZlLiHoVB6JZaT7knQ7kyFbUo7k04hJvT/9SLvNDUmr3Rjw/K4txkE45JFGJWzcuNwlr3WBc
qxP7RyFXYwpjvH2/NXH5nQFnhfX3QqzmdAdToMf2b2Fy2BVuLRAc1t3zgEDvoeXge9v19eDLfm0f
x7W9BB5SiaCR7UOWbfbvYTgYxeAETdMWv9ZUPQBhm1/a1gGshFo023UIG1MLmrKl6j8c3NBVtc5X
qT4naHcyKz4KZ0R7p8sDkA3jgJUdP3+RfTUMAmFFMVYBgNViF08QqEZZXiZWY90mZa4fLKuALzFx
HO+X7CZR1atB6KG3amxsTi+/dECdgjyb5wI8gRMg0v8BOte3p9b5hfOCYgHq+1tAqUc7gxHn2nsu
p75NL9tEBoqunfMAxoHmSuJMiabGm/a2m8IrxP/DPozk0COzGjAOy0CgtFAC7MrHj3S3gFeZCr27
dkobJgfoCijJczUcAHqhemxLNm7MJPp0aVgTmr9ZxAd7tvFGaMOvOW8o+KqL6JB1zmp1KIwBjJfD
peR1TGCSSkvqvtml8ruIOQlZGfLXDTYzxgn4grR/8Lzme90taTghxa+uOiGI2lhU8E6EqRQXYtTG
6w6bOGm4w3zriZoQHqudm33uAdWyR3UqggwZP3046oU7L06nsNXsfWfSbTIz1lNnxjPvY9Otf+nA
Ny7E3HrhlHe5ybbppKQ4G6yqlScoTHVZE+oFqth5HfJQy/qf9ULDc4iz58Lb4HmSE9WCeQArbjq1
e0TuZoRSsQhoZGTTrsHOX5tooc0Gdehc/Gr0UdyjEcTYYUivvM0ytsloYBnF0TlKzqEaxm89ACXV
JAETp/6xOdS7I7fmOLmcVr2tr0CdLGvDwd6o0SpbmffgxZtEgytmMgejBkfYz/DCF5EHU42AEAIb
Owf1Mnid66IaHLphUHWGwAPVDbwGg7P9IKjeGKTGrBPJAQtW83k2Sv3Ytuai3uElqWPCJuteRpNZ
uSBu8gF8omNr4VjCF0Mma+JKSSzJXyBXPNgkCR2pdnCB0wy1V2FYV434GaTDlEESSGV30FItFztj
dNofnR2LZJcXRc3xCBTY09JP8AzkvCxP1Pcx8nft4v2b6MU0BJPptFdTbqR3Tl8O4BKT8duIIwUy
AWmV81WbT/LIn9SU7zJxk+qQg8v5mlbrtPhLU87GzyxrvTuuHQ2rMk4045YDiSO/piO46jgh3GMX
Z8rifp2UpI5v03aCk5e0s5NdIcqzk5vGWFQrYHlqkekCImVLGq7aJtWiWcgHWTfrhVJ3Fr9FEB1Q
4IuBEQLsoeKitaP3LYxjVdQwbZp6GsdLytElQskW5kBRWN4h4zw2RPOa4csHk4Ns0EqKkM07tvka
vZvFHOQ1PfgfEjZFrRD8GaOsJHBMIQYAjeRUvEqRiKdMk+kVXuOSK5dWswyOZkodezBnWJoGuOdD
Gz8q3pcsE0eirriI56wqq98CRmEn2bPxtVN608A8ykFzJd0Xgb4xPqLr1K+4mif4i+QUJCa3WPWg
qfe479YAil05h5UwnCpK18ACPpWBCioVIiniVBdswaMa9Ficr+Jldbt9PWjh5BorTqupvwF6cUlc
TNiqy6Uhnk3n+7J6qKe1bB8bS3OTYPMu74XQbYxNoD0Aa6x8dzf4jJr7trYAWN0xYPMida3dyynH
089xP1lxZmvXa/ws3ECxW9+cL8FaxgGYcCp0uQAynJs/KXgovpwWE1eCqK/aPrsCaDhcb/k6WLJa
hadkgzrbaTFaSWUetpBp9TDNq/pvT9dgxJG0xo5vgPN5LLkLWAUTDztSPIlL1fGMB0PXuq9S757a
S1JsxJUzNiW7JYAi5pSfc99GOX2lGxCoAPfUfZBUaljo2o3d5UnNcm57RHPjW9X2pVrEtxnwoR3o
ozTgxr75u3L4mj918Cc2NqudPay+unkMVvIxcdsvBSxGTQvlVNus7mXrZ1Pmq5LTIU/IMQBVQDGo
Lixv7fBeCLtSaKtlHgtcknXw7+z0flErQ9mbokmH68pSjqmuf/fWZX51krIIcHq1UMyk4WIHqAcu
N05t/6gLhaILnEiJA8W16iu3yAaxVzBphDpzLpg8vUGsVC79TYKDkoKOESP4ga7Fo9dYDMbOMR+H
Zb4swHW4O6duv+HXunBELDnCAawi5jThi7+B7rvsujF97BCZtaF0zH97ExKX0z8PHbewqKqG1KFk
ldqBQ7vyRqtr+GPszSGWwfqRM2nyMHjtHrqemYRxGlsXukYJapWqcesufS/2pZJ04DO6apofTRvD
BKWvzs80N5ZB7/QhRr3H2a5b++eoqfFVXgA0lysgNoOd2ScueLPGVD3rXb1PHdT/F6OlXBdFD5g2
FUfZTDcT6XZU3rzjqLTtzaiaYd2oGhZKty8CC5NmmwSjAhwPjZc00pEPxyquHMNYh2BINiLOWlvX
bScg1nFs+KHFMp99RMr90akrnXpCgeKOYsIM/3Uq59upLlgV3WzlHuY0v8oyLfN7XK3qFy+mLwQL
dO3Bc5XKcwMm4wq1tFrfFrUKT9gb5vhidDuBvlvoY6dAthDjepysXr0ykFi5YRw3PdREyC47p0zA
S00ccPcF1QsSJ9eifkwLT16sqZ0+N/BX66s+1RvFd4uy08PE1gt5i1skAS+kL85y1NrkkePTooSe
ItdhZ86z+UstFvIN+oL74aToeTBSML3wyGx4jYFKPPZs+v+UqiiUw+Qq1f1a4h3bKRMEUmzDHbeH
npwxlpoK4eqKZCVNyoNnLclrIQf10tPyJIrXyRkAgA0NkFmyaIwLBPVauGDlstx93jtzV++pXbeV
9dAOThrPHJpWj/1u14wtt9FvEvANNy/FnHtIUFrvsMbv1DFBbKThDV35v6BvC9FtPKx2TFc7bVsK
A1adpXecocwnauJ3Rr/WUVEZxiWsWet2rrgYaaMBoqgoZH5MhrJ8zCe+LOoSGsY4nK+uyf2syq1Q
7xaq8BFQo1bGmFqg1QGVlKAjfUU1t7zKaZZWWexYAZbo82bMaVeBz++3cMpGP4Y8yzlpSWm6uaZp
I4XfDyLIKH8trOG29xjPZ7o+p12nbSCaeqBkdRWsgnnSYNTnbvDMifYFXQVIu7ne+pWWPxcpyvpk
lgHNqAGdktmc6WSctmZ+j2uh2UZkrRqQ0N+2ZlJE2cBJULtNVVUeVJEUN9XStGd0D6eNy20UEkw0
G7WUxT9OHmMyYBFKSx5jato+GTN+UundHmPIHlfldDFMan2mmXiqLvg94ta7dDD1ozk66XAN6QRo
S9JLrCuY6pceMSl2ap0Z5KOvg8YoEAz67ogLTx4eJ8sa4d4mFcwuKDtz6wq9ydg57Gl//xl6tEXp
i5qWQRT927fUlrpZ6ZsQw6SGnCjxIa8LcVOMdfeQxfmZlvoHvwqWnEYPVNOQXp7K4vJZMXW3HBhs
4nbI0YNzdt8In9l75vm90y7wlkAfbDAQHiHigZMHqDr5kiAx5+t78W7reG+Lp7gKWzaHWlAvB/Zp
XdjauW/+gx/IIsdPROqEMv/0B2bCSxI15l5U9ik2+75Tn2c44j45pk0QN7ly5oF+MMfQXWI4AC2x
zbOTX5lSpBXlwmfiFcBR2aDgE5la+Pkn8vEgoFdIb+JxqpsO5g85jaVyXthMn76jUYqAgGsFRorv
+/NRPnh0hCMg9UArSHDCqYNipMPaS4NHV7u31fRQy3/M9EGUXz8f5ffE+bOZy3fBMKyCOEK2eJqT
5qpqx1XR5nPn6yWtsrz42mfyB7sfup3yaOT5HaKevaGWDd5s0m2FC27UvtIdmNHSfdJrHrPSEzTi
Nd6dI/u/n41MRHSptM8dpIYnawvef0yrnBqoP2lV1NaU7KelrS8EKh3fQGcUff44tlf39mmQXoEg
1OFjRcNsnayemnSMRm+ZJW6fH7xk8UvXvcmFx110ieQy7JdU/ByK8uXzYd+rhje7DCmHRHVtavZ3
slB9HaYYqy2R6/kFbu+Se/6v+JhF2e523v2LhWY32q9E2be+d2bKvP/OTJTa7pZ9prHakMHx5msG
hIpM1BEsOm11YNcC3pD6Vm8/xIN7ZuJ8OJRpYbBgRfCs07V1rsH2T1uVpKIkTXSqitZFE1zxz+yB
2yx/+xbZjFClssl6uButEzlYTasNigVruNHlRGMswTC2G7MqlCINFpBnnM7PzNZ3CmdYHaoBKA+9
EOECLEJvH6MrbUMoDqeKUTMNiCvaAeBxsV2/aNOrT+Dtv5GQHSX0VEBSEM5AxdAYHvKcPurnH9O7
X0/ej4POHfE9cV/vdrBJ0fql2BQnIEaCxbhvyD2hTbkzBFfEMgK29/l47+bMNp7FCoWFBUzvKVnH
osemioaEAbS4d8PluusClIbPw18qsnjAnJDATaGt92AjnSwFtU3xwubO4lOKB49ndY6PaOoBrscj
B+AMBMQUfP7D3h2lTkbU375SrzZgxdFA9G3InyWOhlKhd0MDRIETXp3dobe15Y+vFlaPucmRkANz
OGVvOfmCkEl1Q+Ky+7fNeNTs+Mboq6DlfkxppkkiffX2Savs09b87wfzV+bKx6biv6cJRm+iLQ//
Nlv6Y3/6h7Zx/k8A5v8f6ZXbmf7/bar006z8909T5fbH/2uqVGz7P0xijrFbMPf/Rq0pSNv/Y7Ih
mCxcKpLiP3Iqt4Aj/g1vDiW3Tdt7Ow78L9gaCO3/cERA3bsd7xDa4dH8C9ra2+WTOxHcrC1FzsbR
zuJ2qnI1nNLIIawgVUl/M9Ldxi7vB+GWMftw1WhPCL+an388mbv/fn5vEhzfriYcP8C6OZrNFEeC
xQ51siPGeqqpeVO6UINl0DYHQIO7eiUjEVuXgz4SZX7guREpcRpGdpXQdGVrF239XOAhhnkswJCO
7Xhmbm7Hkv87WTYbCZow1htcc6S1I/19OzfbJF7B0zjDoXFMGaL8Qp6VcWruEsW5+/wRvF0G/jsU
l0WDCCu8rJA6ToZSYn0m12A4KFbcPCaWe6zXOY+wahfAWqA1DEWnnlnDT171poU0MNDxyDcXHRy6
t2MW8NHXwraqqOu1fr+qeGKsaRQIQfT6SFBOdmZxNU6f5zagxobJ62aDxivwdsBYoaEgdOpwHd1C
xMOmHZq1sP2GKiVJd5I1ndIbzaPUg2LROZcAjVs0GrQfCwQE+6QY5I+WjaD1qSGOftzWQMOzbEaZ
nM0rTfk4f1DsalNDVN41dFMbyXLWRKAv3QN6jCHMKOxfkCJbXSp5AR0W2kFgQAvfW/R4qU6paUhu
uMb/qsqwnSpr//l7fnusZ1IRJYtpmkMfLTsOw9t38MexHgs/zPfRS/ZGm6p7ryzLPfqS6W9Hseh8
YEDDG8l5gVP321EWxTLiQqXpvNiVjj4gnvZCGcWZUd69Ttw4JmYLG5P+pig+2SzhNBW6tVTmfhg8
8RUqtXIsO0t+GfFCRZ8/tg+G2my67MqscbhnTx6bXsSVk2KioCfg1Kj2lOJpqQhAcVdzfPj7obYs
YIsoERboU/9iUy0AuwzV3K9aYtGCkyvsmYzSGGTUM4eadx8DTnJWWM5qvC4Cek8eYK7XKyiE1N57
nNzD1W1lMEB+PTPNT5cW7l5kkzL3+BTYQNzTWdfD6hmkh8Y91vRfdautqS8g8fwqY49ljYJf+8Xr
J++cX+JkUQfcwICE8XFO3Dy0xsmvU/VU7QZzig8oEahQ21MpXiASymIPcjJ7HixHfAOJZHa7Uut1
78zafbq4sbqxWXJexqhPJec0XLSqdPpmcFpI6VDJyVpRqFnR3DeIaRxRYASdvET7yydtspRuU449
GisvnIO30w5HtaiGGvvTBNGNPqybvLS2rPxeOMbl6hJkT0L2cGZqnH5EWzGMTYP/sLBALT15vVYV
r5VhufD/Mf1tZqfmGohYdob2eDoBf4/CPcfGsYA82j7ZK6gEJogA4ybqhr661Kq42dnI9vYF8va/
nBUMpcOM5Qika+zA1slTTAABLlg+msgW3hpIR6OavxJp83fTfBuF6zdLMVd/yKsno+RNNzsUYdtI
1jSFA69fy2yfeGaqE53LOnT7t8NtVFC2PY37G6XT7S3+se6j/cLjrw9zJMGP7VAkpbTfKsTQyDLO
OKTefxDbLYaDIlMPGOnpqrKOytDAeSIULI7FjRWTc0VbcT5z/f1oFM91SFRX6Yhrqv72BynYERKn
6pdII/t5P8hMREpX//z8qX0wiEV5yiG5fYNS6Nsk/+Op9QMfm6fkMmobLta5bOhk5lk6/vp8mHdr
xXa13Aw42/FkKxu8HaZx57kztVJGCt/krTN28ZWuCvRYqAnRx8zL6+fjvb3McgBgPOJpOQGwT2+l
xLfjaRYh6OPSzJFNENi9DdI/1IxC7PKKEMPOk0UwtINOVkBsXwxGds4R834uU3pS8VewL3DCP3UF
FqyXTqpPMuqtDLZcC/VnJ1N1JrTInp4+/6kfvEFywdm44ZngRj71ZHb0ast60mREFHVB0g4JWUCE
VLxjn4/z0W8yOINsPR2+fuPkc4zbnjKi4S3RvJg19mrF6SO37jPtgG/NaC4+H+2k0L1VuClv8+K8
bVfV6IS8fYN9Ng6AYUslmrZGM9FndufeqUrSfCXQXcFCUVf9t7zy3EcZu+5DLRrDDYlqkqiMxhKN
3pm/z7svGPIvpXdd5U6P1UrbXsMfEyWZ7dzMpapGCc9hoiA0T95BcWqn3OvEzhNyh++kDzOdQ2/A
8o6onVbUhAyBzpRzIKxlqPel5SgzbVwIgcgSBuWrlmTLnT7XxFF+/vd9NwH46/52huGjpNd3+vhm
28lHAuaWKIcT9A/tZ5VMJX0LCxG6dSn1JN97ldtfj450gBks8sxqfHok4gth93WBe4AqocZ+8rgc
SnWWWXVLtBgoWvUa5L0mEQYRmCte4i2PpOa3n/lo3n2iDMrdesvvVVVKoCffzDquw6wTMxZlpG98
L7ypxKdV9Bh9JnzL65ld9MPRNGLhOf5RB/W2f//HF9HKYhaTbS1RPWXTBRGw9M6TnnoWDln1zOf3
0eOkf8DSqTP13tnPmPaxHAcmXzkgORm5crFML/gRvAaUZ+Poczg7UCDOzPnfR5s/7+fba2RloZSO
V5XF++RWkGrECzn9vERrg/AIyWI5HvTBiNFoutL0c7WOymXaI6gsnkHFtrfmbIdITuFmpMLYEZ+W
XaNHVEpCxZJBP3Mw+2hOcgx0XeoZlDZOT4NK5iilVHM1Qi9l+WjXlsdy3IQRyjAI4FHluZvLR68B
Bz44Bg43W93i7SsnBj5zVVmpEcKREvtw7V0DGW6eQLIlIXmC5qGRtnL5+VT+cFAWQspPprqR7N8O
qpbGpFipvkYdURn2rs5NEUII7b7omUgfUoTsqLfaBrPX5+N+8H1TvKD6vJ3xKaOdlIzmTudSNWRq
lEmvNX2Iub0SlvHk/mPzcp8/H+yDH0mpm4MOVWHOi6cEE2X24rIg0ZKGgqrwFSFv2FmZPd5IMk9D
/h7jDvNQ/7cHuW0f48RIz8TCGOJtq+gfU9iGwVoawl4j1dzgX0IzIcqrMneS8POf926T/j0QNaDt
QbpsoW8HctPUQHg1r1GVEyvIhaqIylkdz7yxj0YhJQIcHHdRTsDbfPnj56hd7BBw0JCvu4pmIm9c
1mpAY6X6yzbJtjvDUdIppwFRxUx1OvNqu/SUuFC0qBOqOocraYRd0Hpmgs0q2R4fKdjVYz8kphsg
3kEt3wod4KKSChLoBlmqDvFEVkFnzM3ASPz90+aEvgVtcNJiyrx9DpvBhbDvVou2qDovaPLC6vc2
/OVz5YWPpsifA528Vu6qJVYJBrLqGcMfqAkFmTzJoQ+a6Ai+/Pxnvbvus8RBmXBstnMOYacTsus2
hyRyrMhSFNinqaEQ/TnoF9DVqi+Vhd86Ezqyb2QH2ZmhPzhOgDaDWYfJHNrJ6T6wxLJYSoe1YKm8
+tFy10H1RefND+wLIMbLwVOvUFkseBWhdi9Yy/Izf4MPvm2ud/x2W+Of+ulFxdHRnXs29FCbKKFm
V6t9T4jQ2Lfe1edP+YOB+LK37pQFg/CdTbleSrRqeAYijClmUJIZHvTEDvz91sUN5bdtnTWBzevt
J9pjiR+8OXYibNE23OlKzl5AfF71ykIEIqdfY/Pl8x/2wcfqbGUiTu98syge3g6pFw3M9bR0ooZg
T7K5ETEaCxGqXAHjM1fXDzZmj12SpW47M1PBfDsUJyMXEyCpnF01DN+rIqnvDC9WJiIQKtjOonHE
eObsh+mJ/9OTswqXWKp8bM9oVE7vmNS+oVtDgI6mYfRyv5g5BBDzNXT3ippsoH8VQPMBL8GQHzLy
GKH3z7r1OiQoK0i9HOycD7eerNDO3OIrgaFdE/Qs3M0F/g9MUMRIpC4+AmP4WtcZossMpgIZK5OZ
l75KKNOXBvffs6Zk1Y2azn33YqyFMCKv0ObbynZkixwB0VcwUU+yD2nSxi0xEqjT/UVXTHmZFt3g
+it2Rayp07KBi9xK+0fghP7Fua9r8KVYSu+XUi++dkpaIctE6++EGZaNB2tENr/Lid8i6LjvnSls
9MF8nTxXLn5G4mq1I3+CRyIXxXsBgu7MvkW6COmo1qSQSs8HKYmsAmTrV4UR39KWmZqH3HAtQgqN
yVt3CqUva2/kHfRBk7sXJqTO1eNwrc35O9kjynCbZ6O4nqRlFDvUY+J73nIu9ktKTD/6uFHdi6XK
5BIIRJdfh6kdH3FMEVqB2lF7NGBc/7sI3XwFBG92h34y5L3tla3OyyRdY7fGurcEccGFitPvbBn3
pWaTyTeRznsvMhU747IO3t3Qt5q20+okfkUEODuECsbtzaASUEL0fDM9NeNokfkNlZrwMztXaXk3
oroZaw2bdkUZafaFIRURSiL8vkuVTsDB6N3yCdmkVoRxJ8d/THVakmj8TbauNPIYiJBTLdykWGlR
JrRE66XVoNa+s84AU5OmoBNhm6OeEQ7LX2jfw+HGkVpzGbxXV0meHf5M7Lj2NPcjsfCGGl8oVb5M
/oC7XN+lxlRAlK9SYttF26iHWfea2G90wpWDpJPYBeepMF4bK7HwSmmoYICoiqk6ukpb/gDoP79y
ciNh2SlcIt00XaBex81v7AW5Fz8TV21+msZQoVAW4/9wdl5NctvMGv5Dh1XM4XYiZ5MkK/uG5SAT
zDn++vNgv5sdDmtYq7KlC8slLECg0eh+A9h0J1CV/FhMrvJDCVW7OSRNWn8qub25vDtMLxP2WXh0
1RY7ZoR7hoYdgqX6YUjHDIIyd9N//wcIeMDGtzK4tRr5V08UHXfhFJXpxnts5XoEUIAuIugFCgem
/PM32U9slF6lBI3pm4MBC7ZGaS45JuMoftTgQbtdaNU5RqJGSCqJfebWi3sh6vOaE4G/4oa0adgA
A1oEPauoy0nD7tnPgNs6p2YCx7wTVZZ8rDWBaSTuln+EVQjbtjUAtNtzpH0q+tQuDvfj/FoctLgg
peCN5rxqA79dB5D7QT6oJaQjfsqXmo7FIQPqvTGKnM0y2hJsWWipu8eb9Hq1MeRrjcLIdF9vlL6Y
duQH3PwuZtCoGHCDpvvOSJ2/hTM1xX/3J7h2u3A90xdDNlTeotdDQ38LZaqg+1MagwDKI2s6N4Y6
/2GVLoo7jf3z/ni3UwWySieRug+vTTSbrscLSixYNDFYPl4ZUoq7V1R0umGDdo+oYOC/rTTWPJ7E
rJD+3h/6dk87wB9f9aEt+mXLO5umkxZVyhhfEOaLvWPROsbfeCFBD67UwYVKUjh5d+x0gvxOF9gT
brw9V8pwFG5p1clHC2+z5cOlnYRtTnacXezIFqHfQzGs9nmUF3jXhOTZcPuBL+8wV4K0Th8AZEtv
1jA540Ztv5pqnicbS3KbxtDKo6YFWoAUmG1w/TUSJUL6IY2SC54D9KHB+HrwfDTroa8j96/7y3+7
0xiLoOLRZlvR9S1Dq4KSkSaX3DW6ozAgYiLP2z0Lc/BOltuLjbnd7jTeLEAGWHIq1zdKRjBr8XxM
Zwwwozg5jxaCLLY1Z88G/jznqEFCA9m3ZuMkryyoLBA6Dtgvdtry6W0gfw/4xfB8rpD0hYyiwaHc
xp21U9WN+d2GJskxJP2kbaLeNk7qUNhOazWeX1ilflLMDtGLeNrqmq98NUDznBrKtXSyl4mgFmDE
DFQFNIsaY/SMw87nRuBnCIdt4JRqYqOKoOtsuetYSCZPP43eIEeFavz1lozH2RhGXm3UhnUUfw2B
TdieeoZRPY5DBXSvyjGCGtoEeY1BCwLQ6EITH5qhdj5GilkYCEqMtBbjoFa+BJPThEihGVn6HOtm
bu0CI5oRKiit9lOsAjB9caTRKqJT3tc5JCc73d/0K/sBIACvPVp3LmDdxTsBISJyXAt/6VHVRw0c
CGbtR8NjA+0muPrJ+7efC/yHugVDylLe9eIp2EiVM8gfv6w6d8JYDtffI1Xj+gsuQoXy7mckcBzZ
kEQtDN3WZV28AraqOEILfCDJ5Llhb//s7KzewBqt7HNGkd4yGtVT7qrrOXlwoAKY7oFf2IogK0rw
uvmqjlCzNwZauR9AGup0V7knZEC8HihxzL6yzTLwZydy5gN5u04aiiFO3XQZHN7AHo6lO4qnaJoR
Lnr/RpHlAJ6vbHt1CaBPqRcrPVYWvqq00RdSs1b/kcRG/lVXarP88v7BKA2CwuMNC2BsUY0MGzcc
vLHHmrtulV1fobW9K6pKvfTIbW2cgJUAwsanvis5FryZl32Ecc4TE6kpP0y97JD2bXtQQ304tfX0
NzL6/UZUXIn6NCtA5lFJo+G7bCdbKkR3L9MUn9a4+KCrmHDbs50+NUma7/Kyh8GuZfbGzrmt6IBT
oaTP9U45R11K1re9aEfubsXXy8zGxzhTRbBPKq2xjp3djODwsgH7RyPKh78UPXDPetNM5kZ6sTZz
+nx0ivglmR6L7ZuPdmbZneJTuMw0H312gGE9HPPhZKQ9wiIzxJNm7wZT/fn+dlo7oQ5I0P9Vk8DO
XI/MURR91+AvnlYoEGcxZMCQd/XG/NZGcTmb9L9IVymZXo/SILtg1YjjoEU2CWc30IczDnnnNc7G
QGs71n1N0Gh906BYTMfuPTOxAsF0HKpJsddCMIj6f0200lFdQazs/uqtXREcC3xfwW2CeVoM13oR
AjQI9oKIacwDwo4N7afWhuvX/8bhoIcue6+v2o7Lw+FaNLj1Lg0QEm+Bh3Vu3H1SkaMCyZh1mb7D
85bpxZXnvT8IEE+hN/xP8PEmCBRs/XZmjl3Qtj5lWeSG8cv+mvYUiii25sd3rylryX3r0CPQb/Ja
K6WoLl+1fqpZIy6JWnyYhGtQfGy2VEpXtiVNFsIost+yyLm4nmjl54aWVp5fxlb0kuq5eOjsPj6/
f0KkYPQKgC6y9xebPwQaMBRk8j7uRuMjTJz2GFYa3n6hlR/uD7UQQpVvb1JX2wPyTUhDT3cxIz0t
a21IY8+Pvaa4mBR6TuOkx7IKgHmNij3WIW2DfJ+GHSi9pu+h43vu99qYkcFCd3Kj/rlyLcNNIQMA
FsfNvHy2pVRYUPiV939TJjQKkUw6F13dP4QU9PaREr4S78n4uNCqjbVYOZseHtAcSqmFetMqjoCP
OV3G2PRa6vhpsEfgUG5ugsq10Qfp3x8KeB0RBPjQZI3LrxwZUdnlhkW2qHjlRdij4R74XMPHoZys
LVOSlTDnIY8nW1wuBNJlujMEM2y1ns+MYpeN2tmo7Mh4DJS7Wqj0qeptTG6lpkNmSmcQkLLOP8tc
2FZQ78qt1vObdG6R2mp1I9t3ujBnXD7VGku9IgjjR9Rpm+SM5F1fHEWOTyuF2XFKNw7U62N78c6Q
0H34M+wqLpXFiYoxwTNj1wz8Jh4QQfMowlQPdZEV4kNd1NR94fO76BrPmJwcUHJMHvssHn/Zk939
EKUUQ6m61A7RoEIwlXtBy6CKtZ3zMFHVwl0yGKpgI6qtfTGZXbxWxmRn8voGzPHWRedNBL4X1/Wv
0jOin2qSFD/By0HoyuPe0jf2/+3Z4ylGp1w+KnjSLkMBKlOBJbQMLVZzRoPGbHrtZ4AAm3oAXYHy
VIPndXIAlGN+nhsoZhtb5ja2ujC2VHl1qPKdu0hpOqtJ8GJNXPIqo/YQ+LZj55SMAPw27qf1gbAc
It7xlFmCfwXI3w6ikeNXYeieFZHmlw7hl43p3EYTpsMtAWCNYgt77vr7NWmICjtm0X6ViPSkzb15
yOpcnMAljhvbe3VCPIGgpwBHBPh4PZSYik6AU3Z8jGacvQc/wC/1vtvfvypWJ0SOTeGQuEVWdj0K
IFt1bibb8YVT54fGQ7a67lXj4ihYOP/GUDylKUZqEpC02Aq6EVrRWA70HAgVqPyp07H0BPoTmKr9
zqzwCKHxBVEbjtP1rPKMBNsEkejPYvyOo/UAEHtozm5SDhtX2+2BlggrBwszA/gHFcHrkSJIesls
jw7ArqK9RFruntQsGfZ4KOqQhJAzvr+IK+MBIgbMCQwQONmythIIQ89BF7koy9jqQ6GiZ4EvL6qk
RoNgiT1shfy18cg2OVTIVbvAR6/nlycYcOpxS/hwYvVjR6v7E++2qnkKst76R4Xsrm+8xFZ2JBwI
wJsA9iQhavHtwgHzcBRgXF8oHWacxVDs6OA7h6mcyo3YuDYUH47kgFRTu4FzOW3Rgh8zXH/GkRqx
+LY50ItCcdXMt1iXK6eZqiEHWaZAMgW8XsfEqwy75dLxjZ4qbVsjaTPWyrCx79e+1ptRXu/vNz0f
A/fbskWZ2OdoAL709Inm49R/mdwIfa3Mtn9jN7LpqYhLVQ6SnutZDaRvE21lvlUx5yg0F96nyUY/
OByL/GSaMQ4O97f/6hejYIrXEFnPTWlRcXuHGl/h+k4fhEen8bqTDSCPdtu4xSaRX+Q6u6AIDDsR
WoVNFdhbxN/OihsSgpy1rFV935Z0yBKTHZlkM3L+g6H6pUsbvIKpcLDiWv/3/kxXcnjGB55AFQRw
Hf2W67VtixnVe5u1HZzYLP0I3aNfCGN35iGJXCfdZ7rdFB+nKqmHs1vrTkUCZDSfMxujopISGW3v
QcTZxpFZSSeIBSA84bmAqVrmXHk9xV09Gg51J2sqd7TrtOe4Dpy/uq5qhj39b6TwXKPv/tMqi170
/UVZO0V0uSC6UGKTVnzXa5JJaDSCox5MDaU5jClqkhA9t+Q21jYZmwtvPHg84EMWMV2gOTRGCm0H
J6mml7rL42PcT+7BHct/7s9nJaGW9FluqlfGEu+F6wm1HKmZAg/yE6PefxiQqUIQkT6HvR/z1P5p
5g0K/tIE+KKqPLY9baDt3CpbTaSVdYUi6UrnVUAqt1maERkQbCbPzz2RvHRJ2e/6KX83NB81BpXL
hG6VB7pwGdlrG0GmodY8P8jjKHitjoDCnlw0qe4vq1y1xdGVwHQoFnQZZLnpelVFFkqARxj4kAyK
4JA2ilEd6rROvqWoN0cPQ5xWz4bWqlvF+5X4q/O6Z3bwOG87H1MNBCAvUvZnmmjo8rr6w+iI8NkM
63afT659vj/R1f0j8YZA+1hV+s7XM3UKnRwx0aiSmEb/M3GD8tluEIsLDHoHYgjGoxWRo0J39c5N
EmenAffk9186NA9gZvLEoN+/LJ+MZjujk0YXq6ut5CeKqI13tp0s9tCzRRzgyH+Yk+P9ia8cUVJw
CO003LlXlxcPZY/ByDwuOrdFs6WeRbQzChTs4vqdFouyluICH4UWRu2Gk7q8Bwxr6vLOEtxxICq+
ppGHuh7B2ULV2kJj/P68VsLr1WDyoL65wFV1GHNr4hVjd0I19wpZ+M9uTpvLCHwMDViMNz6COkFk
tAAhPPr3R18LAzw3ZGMfrpq6jEY6vUfTmxTXV/SheInMZHiCKaBvpMxr3443lAw0iEPwDRdzTMgn
ym4ivE5WfTSNKNyPk402f1UGG8u5NiEqpbSQAYresmZMEc5I2ZN1BV1cXZJgjg5ubmz5Dq2NAgRT
vq5lI/cGFNDGcOzyxPaln8t5TrLiMEfVpgfpWnCRbUHSYlWC7hdnnQL2WKJNbvsFBqdw7bTmjwmz
0R0HnJqemdj7MpjEudTH6NCUAUYTUN2eQLHRtDQ75aCioLpznKp+yeKwQOk+tja+7FrcpU5I35eX
F+oQi58w6GWqKKC9ehi/7tUCVWntcFRzoR5H1AI3Pu5q8Hs73OKwwKXMIhXbEL/se+2voDWNfzmq
fXbqinqw91mNSnhciuILRAGzfAA805tHL0D8b6PdsLajYRcRzGSTmKzoekdjOjLZpd3bvjLE7Q9P
aNEeIFn4IbFycXz/EZX+XbSp4KKAxLgeii8vcGCYHGidirEHVTIfQgH48v4oa1uNQj9er3xKuHuL
UYBRD5FLmPGFmJyLaBBoNkCNUeYo8o+V2YuNBVzZOAYbAM8qHhLoNS1CAqS3si29wCatn7vHoEeO
oZ4z5YUVGPejZeXAx5r3eee+BnZa3wjTokEDM3L5WEJYOAhdhUGNNg12SV7qh2FQLF/vrGgDRL2y
nnAQAM5IsywO73KnirlHTkPw1RBi3tsaRid9WYRngbTpHhJfe7j//VY25NV4i/VM1W6OMX9y/NBG
Q6iOdP3FKZqRF0IVb9wZq0PRzUC7CHIMKeT1hixHJ+0A/to+wtKIXoO9/TBUCn4xdrAxqbVF5LKX
7FwYWGTn1yNR5W8qgF3hZShQGg+ioTrWjYs0E54T+xj49UZyJX/yRRYpFdpgXSL/IOmk1+P1UaYY
s9GGF6N2nPTSBn3+Nc411ASTwhj+dO3RS49SP0JaGxn6Y5v0W0qKcl/c/AhEFAy0VRLaZXWuFSNu
UrobXjD30I5WyeOPO6jaOO0rSQehCzYyAiESC7LYLZaeRmlVGSFJRls+oRPSP9vu7Dw7tW0/hUjh
4uhiOTjmOK0X/nF/py6U+v53CmWPVgWCYlGSk1/9TcbT8p7PlDEXF+EUHjL1EwBwZJgz13zqcG3S
91pVUB8cS16TqMU0Iniw0p5OZ69kZXHQg84816Ntziep94BMlxs73XlQXBfRYLfEhWXWJGTaGcxq
i0KwtnCoaeqsnfy17Gd3wNmN0vIARlDGFQgHKc4JFzbxMY3m9sFTASu5SaMeMVDbEp1bO3ZcAnSa
JLDrppsYOEWQuu2o+GqmDgevm/VzkFnjISnG4XL/E62dA+A7UomBLOr2jcGhU9EpjS55h2TxuQLx
Me+BXKftnzZG6H+6vaH9RPMTBEokTPcp0XgBbfBn16aLTpQu33M0e5adLiP12tpE8/viamN09Nw6
OOLo808zIbh+f7YrVxGKgTxldIQG6JssTn2cxKFqThHAGq/s8JmJQmhSUafU815kgCPxUfLa4YgF
Qvc+kdbXo0C9hwcU1Q0JAVsMrQ/URY2+UXyD+nX3nPUu6uh1X/DmL/izPxpTdNXGzbSysCZBVUJa
JU1kWesYRaSXXpzgCj6oX9Oqzb+qafY1a91+4wuurSurSQIIlggpAPnnb8556lidoulFgOVJPYqd
qmS8ZuByPlSD09e7HmhBDmqiwPfo/gddmyFsRp4BfE46D4trY1K1tmvTgeZz2goX4WslV3dw+WKp
s1vPGynwSkgAK8jXM7g2CAuL2pHTKSlXCe1mXDb08OyhiC127tS7rV/EVl2g7OXavwSK4J9zJWy2
jDJXh6eijegpvYGb4nmi9ILj6gYANHTlq+ZlwOlDp8FOsiHNGJ86mLyFb7pxUV+qeeiVb/cXeyVW
SAUcqvf03DlDi+kjc1RoUx2LS5z1Tv8vxI5WPBTsv/4w6wMMjNJ14hweRoIeVwcFATtWRC1/o7Av
4f7AIGwEHG+geADhqikpgTMpYxM+prh97dy0g7PkhNnGAVrhhLumS0NYci3Y2cvnbJG7aTLj/OPX
la2Ez15phOoJ+RKRU0MzzEvhFCUExA4D2BQ1ZDVrvntZiDK9qoepc6pw6InPDnzJB2tEA/1xUJTp
Zezo72xszbWDwJchtFFVvH2lWNlQql4dKqCpBxxOuzIJ/8QxtzZRd6/RS7q/E1ayNSkgSOuZYMrH
WBy7LAnQ0EoAKIrc5mFkVYW1M10xG5fQKMO/Is7PdLo/5Eq2xI0IWFzn7UlNaBFiyHHQO0Dq42JO
KNo3pVOc5sHWj/dH0eVPvkjKSFRsT/UAfMky+HUkS9w5GgvXImOpW5H9W4WJhtugpU3RDmX5BAtt
Qw+9h6nFruvcqc6sXIpusKDZAN6KL6FupPH3yjRxxppqox4eA0xRXsQQ2e2+NfAD3k9z7EwQOewO
J83YKWtEumHy/VLIwtrdkJUjWQ0UiC2dlhV6AwxPDg0oXbrBN8d3MLUxAeAaXRQvNbyLZmMyShkB
qAu+lpMXPnexinKoHqCosu/mhhXOLLPRT4ahpC+ll8DBu7/aa9+UWhFnWeqWA/a4XmxbwyhyMOzo
ojkBnp0VauLo25cbGfDK0SCvAZ8MZp1e1vK9W1W629e2iwi7Y8UPKukwdq9zeXaiXPv5GxMC3sC/
CCPfZFNzFtdRPbPEehiO51Hq9GvwIDeWbeW2lX83xxy6DBniYo+miB+rVC2jS9uB61acukp3Qw2Y
oCghrpWm3j6HmijPvzM3FhEdLd6fy7dgOvdGXrUcQD3UsI70JlOJDxiHphtruHLLQb6R3AJUJ6A0
yD9/k0sEg9sUNq5ilyTEjvXAHClSRo5ulJi35sF49gI3KrHsq/qvqK7E7wdE895hghaceumCvQg0
YTWXo4k9DIGm5lmGN8K+yqryJa/VwM/bVvj313UlljJVtIYgiVAcWTZO0HwISyqp4pJZmBDPwIIx
pSsNbKvE9F0d4y3hhJXxqGciCgvIgMbuMsKB6nIgIVQhngRNeUxxDNoNcZSfUW4afbXKf+NmQvkV
XrELvvS2recgeZ7Suggv2A2DB2nT8jQRyrEVCbbIKSsnnaG4AVFbltp1i2uJ0I2FWZWEl8aOPIBy
tv5YqaV2KdETu9z/aqtDUa5lq0ogyvIlgZqqlhY6r8N+gPY6Y3H7GFSh+6Bk3bBBuVk57mhuUhOU
uoM0ZRcbci60bOi7RFzmyZryx74JjHpX8iA0DmU1Q3XGgzkOflhZO4vv92e5gsKjywaujKYsOd/N
5tQs3KUtutOXYkbr6QyIBEbp6HrFv41o9cdkJPHE3KgKjANNc7y5WrBv9smxI5Hu7bjrJqwgS/N7
30gyeNV1zlNn8x+O+H5Ko0BsZr/d/5HXPgwQew2CF80dKoDX4SOBmwSqpff8obLCfQhxz6cKlGKQ
mm1JC67VqEEPoJMlW/i37CHFBA5BU9eTMGb9Jaork0S4wHNcD4t9Vgmcv7NmPFZBFB2qWqj7qo22
VIVXwiXqJ3TNSf24EZbhqsFLtI7VWvZdy/6/ohj7BzQyzEOAmOke56/hD9fKfgVx1W/sjZXLm9ce
9Qkwozz5luC/GYcytHJp+CZ90PpIg9gfnXHYUh1ZQ0qQsXicMwSpbylT41R2xqjC2CPdxjyrbBQz
OExRi826nhn1T2Aw8fc2U/rvVtvzP5ixyHlriqIoTsosEvvs4FosNrLRlSBK0Q4uvIaeDusvn0pv
LilsnxtB5x6sbF0nz5ETYtfshTOSSJPYlVNQ/ri/q1e+MjA0FpovjJ7zDV5wcEKkX+h1DTV9F8/+
z9GiD6K2n6vQ/l5rxl9FDlzl/pgrcUcST7HIQfoXwtoizcDJI8rrZASAHBrFzybIMGV3ERIMR4cy
7Vz+qya2uRHrVk4vR5eHBQdXUvIW62obmcBis4Bs4cU/qTS1+wbhKQR15nqjciD/pkWiTyoowdw0
t2kVLGZn15aNULRJYzsy8YxTWh3ZpcaOy3FXVZy2XWG3Vn/ABrH6O6znJth7Wa28Hw5HHs7q8klp
ny2DVVHjRBxVFBS0EkO5nZOo9kvjWAHEILuttpxt1hYXaSvZZKTmfJMIWziG9aZJsWSIuhQkShF+
qy0R7yOjr35nYm+GksHjzfnoI6UPx6wP/KiJ83PVKT+NMsaDUUuG3ziJFHQgyyF+BMdxcTtmiFTo
cdDBmclG5VLqQn2aa4KDOxXt3h0b83z/VKwuIjk3e1PCXJfpWmkYFNPSKvCxDUcED4FnFaPtps1+
GdqsbyE0184gbyNebDRGbntnUa5WatPacD1sqwl37Rhl8YsHViQ56NOEN7wW6xo2mKBvt1rSaxMl
DQecTJCX7cjrT+gZoz0I5FP82Y37o1T6f8mLTN0bhVkd37+mVPBoKzuAvG4wWcoY2ZMr4D1hE4vX
PH3WfWOGqq917lYFeG1W4IOpkIALBa20OPY4f6klAHXHT4oh/ZipWsjZm5x9P5d4md+f1lqIIXGi
LSjbrTeZ9uB4eTKrNAZLs3M+VigmXLrAVD8BzUc0QGuH5plnVnOBWDr8HGjNbL2v124NsJSWFD6W
SdwiFwrNRJmHzOJhKIJAvehVkHenmbLJLzUNg/8q6QV7CIfU+E62kG7h+daW2nvVraCwf4v19ejh
0XbwHN/JpuxDm9njqXQbXAHAkH+/v9KrQ7nIPJGMALdbNrmcohL4V4euX3R9cKpjYz5UfZQ8qI3+
GxhtuJTU7xmIb7oM2YY+8bZSGKrx3PmptA0kawC57UUVj1hN11sbdmUTsXgSTAMO7LY5Elpx3kWz
6/oS/duA/bLmrxUoRqxxjSL8OVkJt1edI+7EI6J4mPQm+nV/cVcSPUAJXMlEWcl8WhyZKWzr2SgA
DuHc6+zrpk0PPfr5x/ujrHxCGH/0KUFYQHdattsMFxlEXQDX7kbXOQ2VKWAR6OM5rhN741y+pqaL
u5+0HW0w6AMr0hMic7vC6jzP7zs16X1riBIDI1l6G38jGjZ437UyDfCC6Lq0/hUqrfU0j2b0opWB
UX6bTVSBjibW5cPLgHDSeBraakq/KUPv1JeknRwNZakizJ4zTWSfi5K+yw5C0Pxi902n7KehTuan
vtTUzzSA2/qoIB2OO+YUTP96MRbFuF03unHSh6nC/nrAZxQXLxFdihQLAVl21tCUgmIsHqYBg1Iv
9X5ozjCNnxDm85q9jqW85udRk37Gjg3PigbSOPbwWJP+15j4W+/AMZbtPs7wd/cnO2r/UopKD1BJ
69hKbtWIP+zEncZdaSdmfknbvsIW2cE3F8yfh1uG2sUtACSVNtlRy0pr3rmla77E3hQn39HIM9SN
vbGSbcPt47HNKWADLo/3VPdz3MkzR1ULQ+MhLi+KEaPIlVvzpdfx/n3/XkRigCsNdaVblZCIFDSw
Buip1qA6nwr8PR7aEuBVr3obZ2tt1xMDoVDRIUTdQP75mzyp7VF4QWk2vAjLTIqT0+VhuNeS0G1O
ehTnWwjElXSCm0/aN0Dbotm6PMoVYAfezorfAQw6cT2GX6xpbPAqxz04Nk3zQOV42Dhuq3Pkb5Vi
smCblie7smscYVTY93k/NBc+XvCCmJf9AaJze7z/4daCJfxzBHLRhKJRt7jwGmc0p6Gp6UsAWOnp
COkhRQurjmxUe+rYPRjpVJj7KFXNB+hWqMLFwjEq//5PsTZhcEey5Qrl+Obeh5qeQZSgWliKIfwK
WjbfmzOm7Zmib5kNvmZhy1DGLqV2DmIWbPJixllUO5gwtzSoSASnz52XF3/SD3XKXZlGpjil6TxM
p04P8vRxjpT4KWxpoO3iLrF/JOjxv2Rp6bUXI7WUHLPxEadt1QLRBAVJMeNPUWh7+T4aLSfaKaKr
v1Zpnrj7oWlVZNDaRMkwqZuiv8BuxN9IVXPlBBlbe8DnKBW7AYGTxzoMot9gm0mxeU9aVQDLXO7j
kZqcgs+lgupN9jVJsJovJxsJZnU0Nr7lyuUnNTgYB6ltrmB5oq4OaKx7CDZwYpI2Rd0+I/YWZbQR
cNYqSZSaaTXSmCEaLHsURVmaXp2ZfMbIHJ+qwkAWw5Ja3p7GEse5af5dwsU/jnbyY+hFhGCR9uv+
rl0JsvwIVJEA7a6oxWgdhczcUzimqAH4ipmkw66IyvkIUEg7aUkeboAGVo4JYY8CP5e9KdHX10vb
zHYypA3KIwnw9l0e9One9JTo3CncvffntvoVyYEJe691ssUpqebRiC0MpX0Lwx8fdS+cMb3a2gA6
ro3Cw1oCuqSq6rIoFOUVLjFDoPhNiLtoUwOM11swvPfnsrpXJEgOIVVK6iQw1+tWuErkjhMFfDWo
nYsHJdbPR8P80NtUvi1vnP+jZ63aO7P37Ccjs2ZxAAFmf7r/Y6xcJQiquIjhEdGpYSyuktEbMtyF
Isr6ySj8CZbpvu/q+EhqivKzN3Zn2oZbuoNrg0qsEvADsOWwMa6nXtGZysxwoMstQrTXVSV4MLQm
f06RE8U8AcNjjFfbjQrDyqWCagwblEAgTT0WIaBuqsgeR4RNQhGV3zRUUo9hWwFSnI3oMCp19jhC
VN+LkZtTy3+HgSHxJphi8cC5rdqoaFRJbTbOJU3O57wt84Pmlb8Cl0qjJN2++6hQ1wDcAQ4dJt5N
+yvWWq3U9SbwxezoXxxjEpLuOm2c/ZuXqaRcAMUyJdCZf+VRehNWJ71qq5auhu+Vjfup7uvyQ+fp
DR73nfNSZYYDCa8ElAh+6d0PDYaGVCK1HCknk9NfD41dWhDj59D5Yy86dTfbovqzCeZ52jm5FWxR
5G9Pq5QO5/FNS4p2LW2J6+HCyTVnSLa4wfTk0YgSFEqKJGg8hx96Z6zsg1ZSCN3PeZlM8A0x896l
+pCTU1tWHG/gWVaWnQeyR8+S0yOFeq5/mDhubTWM856552jcJgD3s2PIanyPq8794apVZ57CxnAG
mkoWj4n7MWNleCrK8oIhPeI2XYThbkbWdaDD75O2GPuipbC0a2e72eVJ1D81OajOMk2dB73Lvr9/
ZIjO8mXJXX7TrPBwTKLIUg9cAEGNRkmZPqq5WY07TNqHszaH7mNdV90BaHVwuT/0q1vKVYqG3hPY
RhJuWkSkK4sdgEIZHiCeNfjx7PQPSd2ayWHKA/2g92I+j1qjPJVxZ/z0pq6naxQ1p1g1gl1lN7Ps
YdY71PDEP12Qb6n+3ERTKUTFhc9vIIdsQ2YEbw5hYUCMFrHe+92g2N9c7GpR4JqdMxyE+UvtCeNr
Z6bD1/vLcZNmUHyzKGbAOOfhw4V8PWgJuCa0Gr3zy7RU1SPylqnfOCL6MHiFUp8gK+Ide3/Im3tZ
1vtMBM7o2Eg+/3LXo+eux2HZ+17Ou9fSo+moUgY//sYoYIcQw+CyuIGKtU1t5kHQ9H5dd9bf6P2X
HygvGL8xCm80biHwArJHcr18lZm6eR1RtKgH10I1eiyw5PG2OgVrK0bD3lFBySIfsYS9NZNlllM/
9L7ZKtO+rCeBc5rY1HiRoXZxMuhnY10FoEsjl19kMmVFpQIzd4YZHPfc6UVYH/LA1j7GYWVFhxJw
vLejAGK9zFFRfMTns3APqF9hqzCVqbt19d1sTdgb4EiQUyehoaMgw9fb8+DA4Xe0CqNvpUv0nZFT
dUEJXS3EzvYKXaHxPU7/vnPXyDEpr+EcB83zpsnWloXoGwBgvkJ6+rEz2+YlK4NhY9eszgyyLEwY
7nUupOuZYUFpWeitzqQwyPYWJvaNcRdVf9C+1c9aJLwtKv9NpKcfzlGjr0aSRta0OOXhiBg4X33y
59SMjx5wticnr+PPoyHK3aiFzlnXisoP2yh8bwdRjkwvgX+4Y6glX0/VjmgGgQJRfUWpypOZGdEn
c6KXYGOBvRVY5N91tX/lWNxnfD0Jil0+Dl0DrmZbKrMPtNk81oE3PbW1LT4PtZltsR1vEwkGQ/UO
nhHJLxnMIlqPdAiRncMaZ0iV6rsx6OKRfNSNTtlQ996uN9Eg27WN1f4zhJ754vbe+CGOqQhu5BA3
sYE2jVT7IjZA56Jlc73AbtiWPbYns69Xev4RskZ7AgmGVvR7D4aGrBEvfF3nd5gr18P0WVtYscOW
ZYMF8S6sUL7Ye1o4br291+bzdqDF7ZBoeqZUqTH7WqaYj3HdV8csSd+NumLV3ozyijt9E1vwFyU/
jKfZh2zc7ETez59KM/4n0Of+gBD+uJFp3Vztcjj8syTnR7JK5aTfDFfPSD0KZCJ89LDmY4FhyiUy
zfE8xHO1y6UG0JBRFP6NT/Zm0MVK5vmkWbPZz75rjdoZ5aHsIawGfWP/3R46/MopePFLyjThT341
tQRrHdOeOQd4XE8fhT5Vx9aJcWWG6rAx1O3WIGFHogMqJjIyN2LoihKLtjF7w8+VRBxMAYLH7Jot
6tvthOQo8khTcYZjvIhYsmIJ5hDTAJyqq70+pcN+MMbyc9RRfb//hW7vAQArbAwYBEBHb56ysamn
QRKphj9Bnd65uDofp7lxj22WRYcBNO73++PdbkNpgUniLTkTMJr062/VsrtTyO7YBHhpf8ZMrPqz
KGK0e8MyjI5xig33DiirulGIWVtR2SdAEZCvR33petgCirCDToTpA+QUB5B6/T7VaJYXiqFu7Pm1
FaUWI+EULCsQrOuhcl5ylYpNmV+lSXURbZd8DSt7fpqxUfnlTZRsN+KiPETXdw5YM5ImbgNunhu5
ZQvx3KgUsD8HLNH+QhveqR4ge0NIMMqsQBEZjwLrnNYZ3nxU+i+5qRf/3P+qK8sr+7lkSaQTZLqL
myjQhyYtoxwBrgA33c5zMH5MAu3ouvG7ddLoiXA62LRkh7eN3WkSdKlCaPFzYYgzpDj7MLM2x/sT
WvmIUGM4FABUqaUvcaNQQK2sJ4ySrVQOrTkLKY3S6g4QR8szBh84mt4fcBFY6MRysaFdQo4J8ocC
yPWucUAB5HSY0guVFffJCpCrbk2x9b5bGQUKNDcLCBIAxsvXflp3WJg2aQpfJ8lfsKCsD3PhbpE8
F2dczkXHOo8yjg7P86Y555hVkpRAPy+mlne7tEu0I6IWfzu9Npc7c0J7ZheChNhYwcUxeB0VQAyP
OmrI9HEXGW3Xthosizq9DFaUf8Egp3noA0xb0R2OC29XJJWkEXcRqHEkd4yPiUs/7Xd+BljR7E3J
YVhCLxXDnEYu1fSCerP7h2WQcOFy5eyqMIj3djTXz4riVbv/5+y8eqPW1j7+iSy5l1t7SiYEQoBA
4MaibFxWca+f/v2ZKzKZNyOOdLSPtNlijVd9yr/4S6mepNvWj69voksTT65DO49kmnxz+/O/3vha
0vodq7Y60WZG4XKZnK9p4Dcx8Vmf2Iat30IO49b751EdKPXIB9CnR4XnbOuuUzt30dJUpxWy2UPW
m/ax8efuc2fO4duyFv8VYDCeXh/zwkZmf9GxD2hyvazeWJWW/dqO+hRVjXPfVEYT54Ypb14f5cKW
An7AA2xTqwFxf1anQakJgFxj6BPKu+G3sClLsZ+aSdQ3RDaoXSk70xX2Slnpx6KKkDepu7QtHl7/
Fdv8/XW/bxsbHBulfSJ92ljnra2pD6MBS+fqtBUTnlJ3/LnoxYuNYrA/vT7SpVn9AzokQuQiP38l
c6tecStU1alJ0/4Qycw7rM4sjq+PcvF7uOP+PBWUlrdZ/2uX5l2Rt2676lNXknrSgmzjykkDMhXj
H+FOf6YOZw9KChB9Njfs50N1nleVGhOiUxDM9ufJkTBCB4Oz+xYx4C0CtqvRP2VlXtY7CpGe+vej
QWmGSgb43IBy/dmdhE4MSNqir0/rIIxdN4zLCU/GYT9Vrtqh303EM/fOlVjnwioCQgockyr6puN/
Nr9TWWWYio3VacpM5+CkQxVH83TNjvHCKsKKoQey9fHBz519moMwP7l+qk+5Jd1YFHV9rB0bFTrD
GPevb5hzntq2jIxFQcQlqd6W8/kyCknt3jQ47V2Tt/PRadOmizHCUe/lhBfeoQZ4fpf57bjsRvRw
xJ0NY8/Yt0vQTLj0RvqaWOClKUabB9N46HH2C3nHWeXZsFoLHz/O+mdjTz1kePxCr+RsF4fh/QRh
ReHtha7pMHeiId6pTqLp2odsEsEJA1pj9/r0nlVm/swufz2IxK0P8oJs3xTSbueo0SdvjIQTa4qZ
/s5RQ2kd+iyfbt0lR2m6HI3yWNlIQF5Z3QsfGbmkA9TDoSCxYZ8vboTRXGZ0a3ui9eF8MrxqurWi
wb4ylZf2EPrLBOSb+ARl0rNh6DRM5CWqPWWGaz5GRpve160ZHI3W6pJauEZSY+GXjOPaHzBvjBJb
zM0nz1DiSgp54eDQo4UwTc/SIh05u5OKeWjtPs/aEygQ/W70Pf2FMlGDimI2XrlpL00tmBOyVZAE
/G/7KX/dtGVdrLNV+s1poKe1HzXkOfbQP7ZgN7ASwfimAwXphMjv7CaA7pwaZMriZAYa9VbJTuNr
pmjkjPJ8mgdK8d37zE6nf/QV/jMykc6GTYAE/AIsLzWhUNlADKRemX1wenjf0FOHK0TqF7PI9wEe
4gGhGEtcebZgadT2OrRECYcsGGIN7THWS3PtrL/coNswdAtgvzokqOcbVMmsIEJNi1M2NpzxRUFC
iL1WRfW7UagpfbTzfjVvp8nunMNojgVgduVpY08HYBVhjCBHaZ9evxrO5Vr+zPDWFt0IuSQo57Fd
WuvODvKuPOl6cWbeLZPwcXEzRW90ZsPtTZUup7qt1iDOwzL66RD9pjH8MLN8k+bF1sjqhYjNFmPQ
ePad7qu1QE46YCaXf+raWmgEkURxjany4pAxmahAgEGHMEqIcbZm7jDqHB8ncUIFZn5T+ro4zZXE
JlOq6Mpze3EoggvQ1EiIvLi/jIgmsYpWcYKNJG7WLrfjuRLBTbHKx9dX49JImxU9yS9A1Rd820xV
QNiyvuSgKT/unbY/yXR2EFaQxv71oc5Nvf4sPHRX0ritEMWt+fzqGFEszjAQEydiTftX5dIng7rm
RI8GjK4Fy2OpvjWswbeyNEV568O6DWMrG8yvkNxamTTt4Dr0toUxvPXq0XvoZe8Z+0AWQZXMdqh/
mGnqWvHYzc7nKsQUNralAm06Zc5y7WsuTtyfyjzoopd3v92A5KfhXp6CCYMyMMRl3Jhtk4w0Vq5E
fJcuC1J4xLohfHOWz0IVrDZzDW65PLkFBsDrsBR3QLeyw+vLc2kUnmxwbptHGSWj56sDILePZBCU
J7+Mwl2ZI3tUFYu/+/dROPm8zQBdXroXYKK7UswfipOnFm+H3ZxzgHf4j3Ys207jBgf7sYFdN9bO
828p4KvkFV6Wp0nY2fs5RJXb8wf175c4oxBHAigHpX/eZF4Mf9LOkDGKubR7eEjigE68cyXKuLDR
6INQAdtE24lYz66d1ogqqn+Cu0A3S7APMtGhvDiHoY79GvOeK9vgReTG1G1sko3YSgx1/r4LlSPB
2K/lCXjIcjOMoYZEImHlRfgVf5mtHFFws3S+m7K8llltO+xZUroNTeLt/bn2XqildXngbwWV8lRF
rbNrnawxYD5Zq3MzY6T71srn6bMG6vYb9eLgV2N6v17fm5fG3ySbPRJzGN7nJ8BPPaF1G4nTqFW1
HIj6whb2sBzCkx8JkWEe2LQPHfC7Yc+NhdmBs4aiuhJgbet5PguIzwJaQFDwZegskQh1cF8Rp9wc
1dGZOy5iF+jWh94q9cdclIV927jdtRLzhW3mUKol/SCSZJedbTME0SfUbz1sSSfPWZI01I0XF1S/
wd5CY/j3B44kkotmKymRt5/Hd04AGsPT+lQ1k2nHFhbdH5qwyX7NzuJfC+kuzOizweznt4Fw08bz
2pSMfRDqjRGW2Q6dfjPuykejNJ+q1KuuHKKzUu92/yAPQKsFJVyu1PNDNBT91ES1K04eitFjLGQ5
feo0asNYYRdmuCkpqfnt67v3nMP8Z1Ca+97W6Kc4cI50rTrkPEec7k8qbNYHdN4zpMfm5QatO9ys
fT0dRvybd3PpW9hqVmMC/qHdEz+2P7pFX6O/XJp0HkZw6bioAYk6q3Oxe4q5s0MCC6/kg81xuJ2j
sL4bsrzcpeRNwMUFLsevT8KFR2y7KAmrKdmicnv2iKHjJLRvVOKEOfv60FcAwBrTCH+8Psql5aUT
A4VwE0jxz6N3JHqwdu8JZNY8NA4ai+wDigTNxxb0wQeBX/uVR/PS2eSMcCw5Lxz1s+fM7wnPu8hg
Lh3qzeM6V3svG7Co8dU1cf7LQxGXUwfl0TlvUpizP2OcocTJb20v9pr5R+1aa7JE3jWDlYtLBe0F
kCAd1hdXQNkVhiEB7Z/yodR3ZmBMtym1tSvl1gvP2aYoShS9scpeCCtHZtsNwUSi5ZZqHe912mVz
PEfF2uwLVPlbXJgzx95F6dwEtzqv8t+vb5Vzba/tVKLbwU2AIBKx1XnWsLpdEHQrobzQIWKOIMfN
m8xAa+BkrK2YnhyrCOQX3VTYOocU1ae4MBbU5+M+CqrHpSh9d1fWZdslq1e6eq9x0vQPUR1Z13zH
LiwIvzSCHMAb8JL/BM5YO3nL2ek6shohC/WG4saVo3NpEPYxbWF6mQxztpXH1KX6C7r6VNC+P5LY
iNhbl/pKPeTCAd1ySzYx+HVqpWePGQpCetxkQU/e1AYfrHQp7jtvLr4vdSgfG2L1a3YBlwbctJKo
F/zpWJ69ZwGIRiNXY3YyqqrZ9QVamv2cLW9DY/3q0Pzev76r/oSWZ0ECkTq9UZCuW4Z/VnmqU+w6
pmrMT71qqgfHX3M3hsqXezt63vqjNaVj9TZMTR+uIB3Pm2lYR8r77rTc+stqewdnEGG501vL7XtZ
KkeBCyjzZef3anRicxFZmvSlnt1kmG0LLLHl5NnejwpHUNUOHeowcHyMWKvSMpKqzQQCupsEz0Ga
qjpEQWm0t00aOn3czrJ0dqoMWrrW4C+DQ2vNVfHvdyQFcQIK3j/yy/MZqWzthtBY0ZBZ3GU/hRgo
QbZxdmnfLVeGurTYdFWJxTnWW4HqeTwh+aOJ8ir8gDlaTqm29ae+r+Q3uItmUgjD/l92F7VMhEDQ
jOJhP9vOKbwKV2WYuk7WEOyyynmXWS75Jk5st+tqXJM+vHRGaXhS6+fy2lypnn/fqoQ5AN7BQ9Y0
u13heNmuxpznys184aUBJ40U1dahftmdNtEhz5rIN24suzehdjXWm0613QcEQcTH14/LpQ/6e6ht
Qf+qWUIQQ505REapw64ucQ2hjkGFGNX/MApMA4oCQCYQUXo+iu+vcz5ujJlMtm0sqIsf6eJd8wC9
8KDRNAR0iPTbxmQ+u0Blkc8SH4fslAYOhiDCMvbQwYsDtFr7VvltfsxCae4yyZ33+vdd2vbRH1Se
C2cDbdDn3zeYvQ3viBM2zEuRdBz5YzVKK44EnzuNykteH+9CBEnpErPITUuEYPps10fQwshDAyTL
3MV4cDsrPAjKf4clw2EODRUJcXa5Bgi8OOhm9kBXiP87r1H1NFtl6YX5abLsdC+mdUyGNvdOSNIE
u7Hy+puImuqVqPXCUUDeCTNM9ODgqEbb/v1rfwad36SG0aF3E2rrXS38nmQ3GD4bY+QcXp/Ui0PB
owKdyzPPEX8+FIaN/hhK3l9dFOFh8FMZK0Nl78Jm/PU/jESOB4ScB9g7JzSVOlKeqlFkC72mGRKr
wECBBlulvipsMa9hj8+Bq1ucBcGHAI+zxxv8Qj9gzvK6F3l+6vphuHNDQxwC7O6dOAwz/2M3oea3
99S6qsRNO/ebWznNXbMqda09+//8kK35xWGhtXi2bbO6CZpKokZeWI2zy61GHDH+Gg6TXWNlOkYG
OWAzMhVWFSaoZnErpUO7f33yL5zV7XbgjYI9RxJmP19mWD168mb02DsxIKVWBr+UY3dIOgmPwoof
/A8b2KHpR2UXID+VvefDyWpy7bTarOS3+t6umocCemKf/+jBR18Tprxwm7Ob6HNRRaZgfd7UmKsV
l5eqNm4KNU0JzLz2dhGmeXp9Bi8dlA28uKmzggs+fwQX1fiDJyH/znXRjTsPvNbNIqB1xWNfOF9f
H+zicpEHob+ziZ2dt7vyyfSryoZxmEPf8hLdV6xcatEFKStrN63kBVdW7NKIUBAQ3KLQ5b4w0qrd
YOZtgcMOEwGd/NBVAzCGMkvfScNf+p0nVWBeudAvLRyFEVr4Gyj0BQS1qQ0SNTlkp7IoOYbKjSAJ
+NdGuXSDE5YRV1B5eFnHTuEW0dojFG+1MQDE8DEPPrYQ1g6ozPdveroQ+I47uXd8fQ0vbJit1Yy+
Jow/yE5nUWE0UVzKtcm29ErrNs+rYi+cKYhTYANXFs+6sHr+BlzYWlGwmv3tz/96MFD9XpeoHIvT
mGfKPNoq7Zud0jJdk2GyW+NzOnmNf3CUrYob7XtGk6S6AxljrynQGLM0w49mmNNHzYRT3YhBjY9S
daV/KL3UM68EDpdm5u9fe3YjtsZSyr5TaIsAHNm5y4h43dTbMZaa/+htv70CYCjoLaHWjlvTeeIn
u5L+HT1q6j/r+Mmc1yqpNK1jx+ia+2qo3V3X98OVld9W9iwZ20hSRJBgq8n2z5I/pJfbpmqJGQId
lQ/9ZC2xb1h5MuCknYS+NHZoYLhfWR5zNw6Renh9413aDHSRuTyoNW7P4PPNMFa5309llp98Wzt6
l7WSxmno9co+ZjPGHPFiBsO1HOhCGEp6AAiKQJes5DyPVwiSAcTETSEy7OKNNVTdwZsmEa+GtNhE
lFgtLACBCub/SL35s8QEZ0RJ9Fwokp997pzVpbDBYJ6MOvXvq8CsafjlVmKXbXBlYS/NLKQbNA83
MB5tkeczGyw+WD219ULKdAvpG8c6Kl/YR7+mcpmZzXrlpFyaVbgUZEXADyClnA1YDqp0QAiWpzwb
sy9TJ2oAV025bz1rCW6LboiqmCszOpC9G+rK4H/+9rN9jFspgTY5H2DX81KVN1gpXe2GmR3ycoA4
arjNTsLjyG8dRE/afVZWI/3OMct3Tk/KSxckN+24dUJ9b+Td9Ji1BrBYkdmdvody2npJnVnpbeAM
vXhI06J/iNqwfYsmL36odR3W66ENvUpfOREXHhroptCYuCGxUTzfnHObNy5SpPmpqcv5HpNRK4sH
LKgOrx+8S8NE9EzIT2gYvagyQXsSKBDK/KRHY7kLB0SVtBtcEwG9cHsiHYtkBlsQLeXzeNLvvHXw
J1+dag/Wy86BgYIutlGDkHMpC397/ZvsC1swRIMLgA/NUxBUZ8/YiMlTLbZmSep0YXZIu3oeYxBa
9sdCudOQ+Hmts5ht2tvHxV7qMkafM4Jh3c2L/KZsr1wPfEchd0u5DL8cNN/WxJ3tVt4EVcBfMCsD
BfohCtPuWK3Z/DBBzZjuXTPPpo+972cicTV+HsnQpJlxi6Jtw4s1DvKNmw36AWbT2lxZyAtTDJMP
ER2gdxRZzvcLQihqCAZHES1rtSZpM05HJ3Pz+jSU/PNKGHRO1d5uMDxSAf/A+IGPej7cKnU/4u7H
FBejFSboXEkrGZTZqlh7MhuS3O7Vtx7zxPrOhDpuHuvMKKfYzwIKTOBKuzA2xtYaqM876DJOq6qb
3ev74NKUwIgD109MjxDG2S2rTUut8wjeXpch62/Ww8GYly72pPxHrcs/0wFpFNgnPDIQ32dD9W6V
5zi6yBNCqdYBMbT+Z6pSnQz2qn//+1ehHg3XY+uu0h96fqFnW3e7RgLmZPZVeFiE4+96dE4SX+hP
r4906RjxPgGQozyLpO5ZsWRKxSDWTskT1ZhvUhXhPkJ9MjYRTXlwo2lMsHIRu8mqyyupxIVL6Y/7
z+YgCwjuPBhJey8zlcdsVlVf751lCd4ugL/+vX+7qcJQlUHoC9WQs1tCdq7UXduxPbBru1mFUe/z
Gb8vY7CuKbtv0eHZq8RQ1CN5mYAonYd0RW+myjJLPijM8ttcTTppfTKyYlgsHiAjT6D4V4+vL9+F
7R+BgGCHAEd4iXdO+80AZYQ6UyxtBxiqS9+UFoZtVVBcAZFc2CgbzxADJWKMlzo7fWFHLbexOE2z
Ma6nyEau9zbnMq2Txplhd6xlNc/vRqCm/scsC+302nV0IcrZujFcyjwwL2EP/dIqM6tMCDymW/xM
DWr2eEnn5SfLl7KJu8BXnxDrolKL9F/pfzCWGqJNS8Trx4PnFvd2j4f3cUSR4Q0YL4xl6ynL3Fim
0Gv3r6/Lhc1A0kNjkhcRZvB5UakI3HEoBd20mpDsqOzZjytTrDeV56yJVMT3aTGPV8jeF5cIkCbZ
JPUlugzPb42wriYzDUZxGgLpfLWiSj4ulZ7Iy938WHa9uFPML8+b6Z1e/9xLxSQiDE4xzzEZ8/nQ
VI8WjRmkONnBkmPjraBixzBV1jKRSLE3O14aKREUqWqdjKOwHGzuQgeK9tgYH17/MZfOBBSADTpO
cEij8vk09Nohdw48ifqk34Qx+b39VGRus1m3mP18ZaUv3GOwZCDJUIvdwp/t1/yV4pJlq7yqeYCA
/gXQHDqEGNGX2/37NxHvUo3Y6GsvdIgy4hUKhwOjSCt4AETrxLm56H3Gu3jlgy4dM4JRCtrQsLeS
6PMPwn1QNEbvw2DzUnHslAqKxJnz4MssptyhXzDox3/9OFi44IjAUxHMEdk8HxFRYEj7UalOtkS8
PQ5d3A2RXqx7L65WrOBfH+1CUYJImO4nhWWf6+ycmKJdyoBGyj0SjiGq4kNVoiWtlSc+YypOJuOq
LmySHoJg/RBVU57FaRoBH19az1iOPg/xQn04G9O9nvwy3/uNO+l9o+0+jbGhaNx/XhAUi5Fm2qIO
yG3n2Z3doWuikfk8QSdv90U0e7fIqWCLHNrivo/69cp4HtP9/CGDJUx3EowO1KEXZh7g6WrqLlV5
SpEOTgg72qQMsXXQzhjcXFmL7f09H4vogwIpxShoHmfvM8ph+KVZvTxxqSzdLh9GBNn9TZY6RkXC
/FSRtn9NZddUxzVoiyFZoGvMMRzVMoMr3dQibnqV+29Apc+3cs6iX4CY2gEh2NmEx5BNU7aD6upP
u7GceI2v/H775e+nIfJHXxOYKM3U51s3WNHADRoAVEVgte9Tym0/ppS4DqqnvfpJm3rufySOESwo
FXEDicAtPyoh1HLna4lGcg6fprgS9Lw8wcjUsL8BxlB4e6FVznwOOM1tT7VV1Z+swvBjZ4qi/ahG
67Ee5i+vT8KF4bbKPRcuMdZLzfnCMKdJjoWEOUc+kqNa/m4oVwBNkU9Rx13La6yZl48rR5eoGEBA
eAErU7pc8YbwwP4UffFhysFkz6a5QN53Q6xBl+EGufPySvzz8p4H04wgO7ZEBKz01J+vNGyACg6b
GE+1MJv9GnZy05kOrjyk2xF7uaVomZLUEuXAnzvvfPmqSM1RyOjUZa2TH3xYLNk7vQTePrIWI4/V
hLl5MuVz8NXqp6rb597cBTtkE8YlVqEx/sKERdsbLc1/6mcvu69Tmat3XtPhpdZaamzuYJX0XTLp
ealoM7d5BqTHzrpjuqSInTVZP4/vu0lLPy5WfMaTWaQS9+HBVC2K90H0vTWl8eQ2nnqveGUzynh2
+hRmWb7GviSs2gE7NH6vKJstO72O1TtLZf33ZZmluovWef7pWeNYQo3wRp04Al5HwqfkMkZxD81A
AGPd5+0I5/FMWdQ7NL2XL8kaBYt4j1KZ/GRqJZ6C0q6erHkt22Nuy+5zHlLX3lvFuq6xbKcJN6Ah
FeI/JGLy6jRQGzLiMJL5FNcenq4fp1T3GIjAjRTucZp8WieRMSz196xwqBEuS+N9MMwq/FFMUePt
C+Lw6WjjzCaQURB9eycMWqV3CrpUthu8WYo3gzIW8w2gccf5McqoMGLElab1JzeaQG2rkTZwdWvV
aVJEi3yrbN/gxWvb2novddp8VJ6RZiNskTkyf61zE+kbw24m523pVPRmsQKeTZurOTC0bE94agNM
/WWH+eAn4LD0TLzreL/oLGj/DQn8chTL2nTJsHnl3MxUnMYbGY7yV57awxMNYyIVBZzhcTCR4L6Z
Jf9BDMpy0ruyX+w5RmExwDgIzH2NF14+NQkAoux3qGvHTeA7lms8aCW/VUs2Qe5W2UTTognDDwgb
WxJEmMq/NF5aN1DMWvm1R9FVJnbYEZMvPHYRGDeAe3vMR1QTg+ax1litEqiObHUE5grG/K80Q34t
sSzAHsDxsyXbgVOL5I5y7/w5XXLrHWFM/xUQUa/3ed2Jdj/KbGrjFq+7IfaR+5dJGCH1m7Te2v3m
jHu7EXjFw9JFuoiLpffvDD2EQO0CGo+qsoSVkImIpExrf0jGKC8ejK5F9tdDT3mIofkPb0QZygqz
zar9nDVCvik9Rx8Nreofi+Or6GiLxap3Hb4ZMokQIX4o+sovY0Pb45yw/UWJTSKKLnG7esF/1uik
TytOebdVORfzHlYN3mDalI7c9SbvzF3eNDbkElG7tzn16io266l7MxTlAnI3yNIHazWLp4gnVCKr
XmQfK5GWn0yvWb/lRtmtiVfk1pKUdpr9xAkpN+LCHmWRCFiWWWxgQ7bsUhHo8Ka2+vmzYzfO+6iW
zhAXVSY+z2L1HqPMHaZkbRb/3aBAlu7yIpx+Vq6x2PEwVtQv2zCschhcgwP1v6tLBLwDVZi7vBqX
IY6qdTT490O0L8OhTXGaqMp7BFoziy8rgqbcDV3lNTtn6YrlJ7Q9jnIXFV6+q+j/yRujb9w7Rcvs
fk3zaKdgqKNkgunkEgM7dNekH6H/7iqaeypWaPclSnbTB8Px22639JN972aO5B+ebneqXkOVzOvk
5YmKBv1UiFb+xjbXgTasa4vVXbKgZxdq/b5ZcLVPvKUYvuSZ7LKkmTO1xvifcEDGdu5RhvZ080N4
mF7FKZeZ2nU41KaHPvf9z75ZTr87P5SfHT2Ied/7Y+8lUefn773a8LMjeHKIQItuhmyXy9YbgGhR
CNwR8EcWUU6WdvGUGfbR7YTKDk5FEykes659OwvbFNx0anpMbZvil3aJm+MqKJ2fhVlk+X5pEYw6
CLGElHbovnx1Vl3mu5BSGXatiMA9dkaeDokqfO8L9b2235dG1lYxvMz1t0Gfd6OxzeEar5axfMF4
W7dJlBnqpnVJqpOpERZiE+iyip3Pnoliy6j1ezhu5RMACzBgY9ePcxxFZv8ty9IG8yRdmd/xi+i/
SLAWSBh0tvgmvcVv9hmyfn4cTT26j0HBWElZFBvHAraZF5dpUf+eCiBEu9bzS7UfxzkIkiY05b0N
HeDBgpUwJ/2c5z2ma7nzGSY3NUizGML6Me1NvweRNurv6wYw4ThaRrtfM411oh3gNOhaqjd3OL31
bRIG+fy5hqVDaIplrYfbk8aiWqCtiR4KLgZWvLY2wpkUbdH49fW6BvvQmAIwOIEBfAGcKiKqrlsv
p8pMvfTYVfXG+AvcgkmxZyr+iSeEbSS6ti21LyfD/kx5oGoQe50A6A1V5fzqVBS9hX0E3TBY4LjE
jaoGjbelXB6ceazvPJF3QexmLeAmnkhxv9jt8uhWYn2sZMNeRSjM/x2mxHH7aiWc5u4Q9u1cCjRf
ZZuFzcGdsa2Lo3roF2CVyIHGRqlceec0o3sqsiH/nlVcC7gj5rlIlnJsHjvXycWhHCG5jJT5q1uk
eNaG9o/bnea6s75jPlhij1HzNwyovRdc84OZ7XUbTL/rcXWQ1IbYQzVZdVyDZldFbyE5pNluGZbg
aNm6axIn9XydoPnZ/+fpVHrxWpt5fiiXPlCcsiz6DYm7xUKW28SI14rXMlHAAHPMXAusQOlBq99D
4Y8rsUVeUYuupLvEFrCCPrGyNpOxNenoPs9yRFPMxZuTRWJuFbtOUz6Ncsj/q2p7GndpoMKFqrbh
P2SOWXH+PcPVdJykR4CBqikAJR5W0bDOsTvo7n4N7aFLFkLmD6kBHe7QcfefBn9Oo92sUoLjmpfI
pla4DCFw6gLlW6h6vLq+n7ZfbLeyV0A4mfjULmsk97oCABvjJhXe1+gNjLtgTtmTld3P3Y2Arfaf
ow39XhgaQx1PuWpKsjCsRTKV0TjvFrHdWnQxloc5qwr/prTL4i1SVdhXdNj1gefw2vG9wEFiOS4V
JP8Dt4T5PsQRfiYosJZ9Nag6ekcKXz5gb0Hu27pNoHbaW4C6LcYGl+C9WbiR10zWe7MwZR/Xmcmz
g2NbHiCII83izjCyuor7tpJ1MkG24H0c55ojym3/n1778j1yaWT/lpvjGYsryWrfrL2ef0XWkB07
X3sR56WfP1X+Ur3JF6f/ZJqKZxDJffoPuumaNK5sbtgEPwk1xco1efwNIZBJCQNwB347+V9lWHLC
zLV1btNShT1fQOkzTlsu5cSSU41/npGPVZzZlf+WXK6Y4wAB23rnls5g7ldR2XYy5w33YuvMnrcD
pAOMSKLOYHNEovAeEBDOHEGapyI2piXVbL/cuOsQpVBx3XQjf1iM0X0l6dvxzgS4CqdTNE3Hsadn
SP9MEniVuAb8V9veUMDMJ4gFTqkwKpWdzV5Jl0H8wv92TpFKzq2PStXZo+EN0VPQmTzymeROH0ps
no5TnqftocUlE2ki37ZaKtS1UeFiM/sGG14btFB8XT2NkTnWVO7EcIPva65v5Fw4n1Q7SIf8wyqc
uG5tMI3R0Fr6YDaGC6DbA6Oxo6uB+KE56fTeDTdL5dylUwwWyUPqkgxLYta52Pl0yGnV9GiQGchA
z9DLhtjwPfFjsPXa3mg3Nz4oZSJS1AFUf7Q2gEjitQioxaUPfDwGHWHfaGXM9O9QgMV6bJ6Gj1FR
N2Yi+nD81plWdpfjJbMkonVkc0OebJUJlApeEoNkRxAeKvdd66aa3mCYW7fTYljTUQG762IZTsMn
ZFI8frXpSYy+Ft/8JuqyvJ38dBKJDhArTfqmnr80gPb6OLc6f8II2JnnJB/asY+RgUlrHMcnke+t
gUA8iTSZzY6taumEVlL7MxfuiFpRVARlzCtjmG8tAyDIG5KDQMY2smmkUqOtPjRFUXUx0j/2T2jn
HiFIpBGrDppa7adSs8lcjFqmGMGP5n0GpLGKUR5IfziD1X9ea9XOu5ngQzNPWybQqlm1u3ERPYXz
cBZtnNK0BH3TNMXHrlyjewgLvP+rv7TToSNMcuOyibKffeOk32l7WirxwsYcEz91a4ZFRvhdRR/p
V+t6RNi56X9QCAa2sTZa8S6rTRqwi/bm7xgKoQwfWfCgE7equ2m3EHn9cD2r/bIpjBmHiXjkyVit
4TeqfUrAIR3C7ZJWSx8LopfvSo58nt0tI9VleADvUvox08E2ZPGTFG3+LWuZdzQEJFvUVXUryCbG
ZorL3OUSTmePHzxNFqItkhxDdZSYUqd/C6LBcxOha/kT86j2p5tFvBrSReAtbvJuLXZ9abhP7kBu
lrhzMD2R0HKRcWGBkwy5nu9EptwiWaxizHeEefU2PwpJkX6Vyzdv9ps6xr6H3NKzV+cbRFEiH6MY
+3knvEi28JfG6qlIi+mXNyigHKUidYoBpxj3ROwe6evQyPQ4Nsqa4mHoZ5ZZek2xx2i+g7wAzrLn
VZyXr6pAhC7ug9Y0Eh748jbFDIXbphXLD2PKijeVPXflg7aAAlWG8j/nEMXFoZ6WCDJCVf8fR2ey
HKeSheEnIoJ52AJVpVmyLFm2NoSvbUEyZUImJPD0/VVvetHdcW+pCjLP+ccsuCcAXagy1UN9SavZ
dCVzp0LA4u2rugwr8Qz5Nu9BzZxdyRHZib+wOQ+hz2s9bH3hVvEVMB5qrnGaWeZ/lOamXW73Q7AD
gv31p+ul/Xk44WbyGGlQV3JGV0/bFIivODZhW0ba6V9X3xVjeX2o7yVdKgzuU+xOBb4Cn0qHNgFo
0wb1nGV6/J7u8TIX2trNLZCEOFx/Trf87aoDT1rmHDLKWXK3m7HNJi9ntJrf63RPtyJpSaDInXl2
fvdcGv9VWyw/u6A+SF3us4WzP5IRG3HM1OWFm5dy/CknK9pe6Y+9TyJBrc42J2fu/f1760rxG5nM
9I38peFzjg8vuWyrN5kiIwy+znW8K26MYVxk0RxDwvE/IAfOBzYcluOuCX8vy2yeAsG/Nxc0gvzd
VDf0bN2HrcgRaAOuGu7qqHCnzb70/G+vvXAy5xIP3v6rGobstVpNm5WVg/CKN2GauZlDAPz8/xah
vEHWcLu21dEUTr8EyMHSI/JLa0fx3jH7XrIhzT7tEYec49nYRpx3xNTnSlXZPzJ/pi5nGJznUzZX
YX8mFyFtiyBtOFD3yg4fTI3egyU/fclDFXm0sSee1mfpTunvrWr3z9D65i7yrhl1VLfufzmueVZS
E/EvzIZl5JREMVjnHhDAX7NH6fOSHNNREB4r/mM+ysJ8T53xDlOGSUApFhQH4AFTdduoAxxJT+5h
L21mWyB7t+X2iI85yVhog+HSsplvNzMdYw6m+MjxTo3u9SO6lX0vhEmF5GKagKBGp+bXb6dl7nPt
jz3XWbDb9N5R1n1fmnl5xvLNMHSEQ/PA0My6tjd9PaKS0CuF1KsPYCcOJ2AuROnX540if/80RH79
zaU35Gb0fflqD60dyiyonckrL91kaasmUfmRrnYkICJNRdE0O2/HgqUCuGz191MaNv1/x+pln65j
5pbevcyDkJ2ObMnXdPfrXKWA5MWyqOAtcFf52Zpso+R0Tq0FfNbKvWVvXCwTq51FQbud6xUNwHKd
Rymxq3Wo2DfidWqeXCfrp4KJrnHOGBNhO/BBRq9tE3tj2fsLWboBANeeh15M4EmbbPJv3K/U9NVr
cnDXZ6n+0bVb9Wq3oKpKSAb/n+aveeoyHz9h4vXpt02Yjc84tFc3sp98VkiyhrxrWcpyXQFq5+Gc
1b8NcY51MchJccPUTTqdFFv7Pz+waVMSIy65VswaHHmkAmyhEmHxUxUM3KkTAI0+e1eH3Z05pvXZ
6duhQQ9oshcVzwsHtOMeABvJHJjSAW0dT0ckHR4GGG8vd4fDv5OLjEM+cBX/JMsFN1var8M3J/Sa
R+pBthhEb5Mfyb7osHBjsb3Z1q/5vuo9vnNm6SR3yI9TD2JpqTdCbuskvqPHfPtSZLNR+4B+7kuF
O7BMHbrEWQ/IUZhXTL/8VZFd5nw3nf/AZLYvl+Fq9cszAcZTbKPanmfG2M8xixdyaiDj3zPq4hoW
ct1K8iCX9JPeuv5tpVuBq2IjJhUdZMou1h1yfcky2TZs2tL3TuFwDDGWqsT9DiHozLejYbfOs8qP
n/qoCu4IGs78PF3r5XOro+E/Jjj/Kxh2uICGHmHK6VRAkI+qkq5hYju8+VKNwr3HQ6pmhNWV3MrU
1uq3CJY9hULLak2IQxbrkznq+ccK1uYzvNedOjELAC0myyEIjB6a6at3J1fDAVXDn3WuOT57MNu0
tKl0ePOObXjRndd8odBhx/anZX07PL0972Fjf/F8BK8xJXT/NaCcXb5p1KFEY1bT50BexGNdy9q/
HN1a/96ZGNNibnd4wCxhGcuPzpcftV3HX0fnuT/X0VPfZ7KCfjqDnuOLRT/4jF8/+S1EXSliEfeu
LScQuLE8HG+7oEtDVciQ6f87UIH/0oQY/ezHbdgKoo5YXJlU/b/DDs5fkiQV88wtvCRLGnQE57le
9xaHFfF5nV8hKgm5/908I5o5y/ehz+Yicrdtu2QzCAtjizQ/IK79b22Sye9L1Mh7bxJJd2MG123K
jmyQsLBcJltumsClBcWnJzHfbVi/Vc601/Bwfvths8bh2NwsFQ5SztG/0Ul24FQon5+HWEjcbHqh
QqDtzlUnOB97p2K7JageEvPDq/1m4lCrg+QyEiGd5jyXSJ7564ga2Bf3gYOI401UsoJ5Vd76hZSQ
U8XdG/ojIZekc+b7urJ9POZvu0o29gXDlnMbqM1G+S7hEXOVdVuaM3qsnxOugTHH9pKCxbXMsnkP
KzDmkxIhxSaGEyYfEGALKJOFByuo/f6fBmAAz/ZcxJizDsZziLbQK0JD6Xq5NzN2XGwiHI2T07MS
H4pUlTwCKNxLCXpaIyXp+5elm6isbuwQS+5cmWVF3U7znfWJd+MjtmtbDhSYP/bTkMUFZU3uj2qb
4y8NffF9rFdmDNPxfC4ofWdwwkiGHE/ayejr68cP3xBWnm8iEe/rEqzBO0Uu4euElEyN51RBen/A
Wet/y+Q7nPE6XWhGvWjuuuhCH4B67PxsYZ+ZhvnBE+g5bgjgW4fTvsrqc+HsuGUy3IZzq9BQFH1s
5N9QVC256VWfzuS3xkDPVN1lrM5yXd4nbRtQVs7s5rImZnnMjMELTgv8+tVM9rqxsSB+i/ZOvezC
S0aSDubAMvy3w6NVnv/SrZsrThMGLZGnUu9f7RAH97JJ9rdIed3HwFMakXQ82Zd9C+bfsp3iHyNE
OwiaiFk3x6Bd3nvk1vIhoTdnZiPqLWvl5DM8r4PXAgmta8QuwUEqpicFujp7N71Mg7UDhIn2KADa
d3dpXNRMiT/EgAWzrk+wAmPClNPuTO4uwuDu1Mxexc7lBeJO0f/Hfz1So5Y76ea55cz5+t46XfCS
gpwybiDF+WcJAfpYOu38nPksXj6S4b/DC2kPeyLb+t/EBCH0CityUKA4aO8MmJYqG62uOCCnzBPB
sr3EheXb6dRWfBxYjS2+wxoxhme3wSD0t/dwK+ch5Lchda5amWQyBkoSudjoORyQoRky3KpYVE/R
Frpbse5D9n200zbd+ET17pd1IOX1Ci646sa3LHGnyB+29dQHY/0xOuhkgS9mIB1qFJu4cIl9bctm
bw5z78Z1W5224Eiychzj1ORCq8SWEilGylhixlccG3sLMb9PSLETyxfRZbP9DhAhddFmvZv+bdw+
ghVMm9m904t3RHnC7dkUWgWMZyat+o6XiTH9AjFEGYJeWBymWE1DOQ3DtIOfYt04Bd7osgCK2iWN
K9sReJypi928F9pwVqSb3HEf/l6lgP9jdE11VGEwuKd4aLcfa7KYrLRBYnAwx1BZeYj44njm55v8
wsQwbqVZU3XPpT38XGcb3GRtP/3puMGamxVlbndO7T6053iasudh1UNX8rIAIbR+MjWsGXGXnaSH
WzQXS8SAKADY1fl6PXq3tRUyeWxZFP5UfUh53bQGv6Rpdlm2vTeO+UY6iyyyHq8KqXOH9xWNIZNN
Dhxm4ouXKN+87JFYjp+AHpt+PIDA41PIGNPkVW/rf7j46v3iQd0N9wOVR6wES5MMPyQZpP7Zm4jC
KAEFw+kWaXFbn9dkbuRTuKtqy2t7JOOtBU6f2URDmsJ5LxiCQaPFfjcEofZ+cmyx0WQKF4LIhZ2X
OO8Fd/DT5vYienEygk+C3Mn2zZwwj/ZvTFVVfOtug5yfpX8ViHVptPvl4MrjrxRAgb+Xq3nzYnjQ
DK+8C3HXCNc7BRx57UnU+P2K1VCZzqk7Dt55SuuF3ZTnByrVs4S4CaKDDf9PWYV3pFHF5j67Dt3v
9Iak25+2dxbNG8zhk3esj3xfWujtiezVhaNNuu1MVm8fBI/JtsXijm136ArsES1AurUNyaEVN378
R8aRyi5A+UNd9KmGH2miOltPcBPZj2bPHLSA0+H/CfZQb699FevlJG3XZXQkr4yoeoLJLQZPCv9i
1T7ZRwJmHe/itAJSz6FNRZ4556avLXBml17oitgGAxd67g/P/lV1Cw7SVftmGV4y72vlH74+AMFN
3TkAxDTvScMZdNmPkeWR78d7li7us0LhUGDCJYYnKDziRcyD74ziZlErBXvE9SwPHq2K818ultQW
ME+j9+JUUxoUTaoy5yVkgFOENRzL+pRVNoWi5P233zy5zPYRrDoJf3oEgiQnvekQpkXuvr1r99Sa
R94BzxRsmYqcTsMLUYYSl3y+rjpy/3jw3HOZCqD528D2vboF1iVdAP09l4jBj6A5t7gsbubIqKaM
YmH1xV+QE+U4V3b/rQce0vnQWRdwxwVKL6ZdbuPjmGjugp49Vpd2HhGob2TXDHlPEnSfI5Rw711v
bQGdRDDvha/CzLAaEZB6lwG8/T3UDseMNl2bE4trFZzrqSIJsOa8WB/GbOI5guI+ttIw+sjv7dU8
wV0liMXZlm1xSkmldMfHXKo2O6EJiLeikmb99LtjDYsMY/SR88CZ+Kbuk9acdXfEbBEZffUnf1xH
U8wh3bWlpqFwP1UkzPllY8Jp/+jSwXchK8Mlfou08pK7DG6VJZFcwyJwRj44zXfmfZ62CocLNdWy
WDGZboWm2/koRb+ulN+a3Zjt7prrvZfbEYr2hKvG58+KD/w0jTNb+ZTZMXrlH84FKfnjfmhjtVce
ZsmIt4DX/8smpZ8IQar3G0i+5iOsrtcRzeKp++A2m2vPKrNMFpFl3oSxcxjzmrge1F1bG+7FrnGO
uEQBcsB+myRQewGMOgV3dBiF30PWW9R3rSHgLges7EbWhmo5fsjdnYac4sW0gl4YYX5ltlTV2V3d
UL1DRGh+mLUd6nuADFQAWhgDxgy/FZ/6rUGIiO5MQ2XXvbf+AIZv6vOxVaSN4pSIp1LR/YPOO0rN
9jQuifMYIa9Ib4ETYpU7yhXefQT28b6sVQRY2iAIg0PVDifYnI1Ac2EX0pCUoDws+j0gGl/7gwKh
84aqOZukjoe8FWyTd+qIyASmFdB7BZllxRj6mWw9k40gqcNc6c8m9ORRSnuIqhjiQ2mq8mQoynZE
v/NLDQOTbwA91eZJ0I/9zSyFdp+zDg/leViH1H10ybvjBF+BDOA04UmYerAGBNGJEYJQn76ysbnw
MB7UsM8aa0/T9oC8Hspf5ymokJ9/i66JHB+daZoGMniFrT2ptmLvDVFeR99VLNy1XFYChv+2pkon
yALO0Z75HPwGcNblQZ9clrBLOANZPh2+14rSQfganExkM3Mz1qFezhn6wOb7Mm8z4wSuuPG8OSSJ
q37d5Y2ljfltII/6fqbiei59YQ5YRXQeZdB40fiQBK1Ut9xyA0rDTQCRCKMhCmcRrLTXB2L4Cd5V
xYWY0qqhFiZavobDxIKAgH4Jb1U9E8q0YgX5q5Snny3k10+87dv/cRMXIsCYPTgDFTs+NUPAA28U
t6U71W1hMpW+ap2KLCFG4o0QZEgv1AXBeRyJDnwjuwbJekIX4b920dtxN3II2pNjRYoKhCOPHHwF
bWN53fxX9BdSusXQAX//k73t2wuO024oZnjspPTHJF7PUwhNj61sc5ZJ5snRdtR/u+66qseaWPGV
uGIgmgc0r2I9x62cPs2MNgqMahEgi5k7Ep9BtGfFiVhTx679A4N+vx7zB9vEsD7PUdY84Cqe60sz
72twloDEoARrB2+rs8MbkdmMQUWBXdfRPG5NironngEF9eSGSR7hShvyzQnso4Czzy7CcpgUnoYy
LKJh83fKtWa2ucXRYjmP3aQuBrFVXQQUVTUPPqTZUFYLjuGblIAsVLj72O0lVcuLKqS/e0dp6kgu
BRwDNzbXvAjgtcPFKfYoqR836oYIUh9tCrKXdc2TQcKJkqhZIv4w4R2nWHgmuOzZOP9qx7l+WnEt
o4URfG6PQODhfLBH/WiaKX7a+dxjkVXpwvZdC/lht97/TQhC9xpGvfqsK29AebEe4fFyVd6kj16w
ArqiXdKE2AB6K+r8UnnklgTZT9FFqskDk/YaCMShmq7WcXZcjs0Z/3mCF/vcb5UZz/QgRtGFl9Gk
J79J1v5McgQiKSP3XV18J+62S4yiQBda1El0xhCkq7d1YVku5zC8XgijcT/4h3nzg2Fg9X7TOZtF
Fykdzy9lY4/mrNJYZ+e9pczkdalW8R62Ia+ukHP1q0szDYKxhcEndA86rpbYsO9mBzA8bbWNPuca
C0k+seDBFTO08MpzMP3QYG5NUTXz9GWp/R1KATf0BCLYIauJTfJCNMCMuCGN1vYMu77xJvlN5eZu
IAV6I7m4I2GBdQwyPrjjeyO37L3dY/WFajjsH8PdFYiXB5wP/ir7oUhkA8YWuULhaZv4ZN9NNMnm
BukW3YbbCnL9tiRX0oJJe/kW22n/z0OLMxA2mbKzpo6c/kLQteKBUkQu/CqOdXgf7Ebrnxa9ZHKu
6OUKL3PD+XLnO0C8l/rQwVJOOljRzPh2wIJasdi0QErb7SIS851oXh5Rx4nV54CX7T+L8vqbk5Hk
XIw1ITO8kbRJ37QbcQFlM620jKijcsOrOiugtRRN7Hip1Lq+HmYd2KdnRSiMgaHPSj/d4Y5qpzfA
dY2gK0Ap1lvEHHbXNwiZFls66+S+YDECLZPNNJMryr7bnAfWwX9yTTfIqT2BjJ5rHr0/3bjNdR74
2+GDYq7bdIvojy+BQULlmoqQ4Rw0xmvKeDPhL/YLJAOAaPvwY5HGcoMvK3cSRbSw2jneEEk+svJ1
c1oAYdvHTrbiR2O7visnmXnuqUuWWf5MpmqM+dECWJSAllxz43omtCQLDe5/prIIdxDjRweSKrv+
p41zkKYwicXcoBSiMiGJItrUU0sbT5n4XfTsMg/bvz09xGG+BNBzhXU1DuJ+dBqJwmuOxbkJW7Jl
MzL3SOcLlPphfZKuz7OdadDlTOqCE//Zw5uwwo3wOh7Ps54GY/GjiuOn17TVeCHhl+wzZHuhOVU8
qMC+KO3f2752k8cprmq0CrXx6tPWGDB0N3Piu91ZFGBRk0w9HM58nVAJxYwKquAQjNQYzwFXa7dC
kQQBM96OPZUw5Tqm9VaifWsaZCYKGGtVtaE9V6Wgg55MnB/7OLBJ8XX9cp2UYt1FYSOD2Yf+Lbe1
gSZCa+kiguCEpuiz5lcuj6VP5hsBuf770AL4LAE7Xpnj6o5BQzTT27qKbL3dms37F+smrk4z+Pe3
9tCIjLgqG5wVKomv9OSwnLBlx1hKtiYs4ROjtwk5TXzC0lD9I4sQbc41ROfliP2hvWTV4CZ3HJ9r
VzJuBz5XhJrYiKPDRUPEPt+ca8bG9BLxw3+5fF8T861JxKVHqNz/1jNJ+TkjB5x0LpLRv4EWqO9w
xjvLLabSrLvqYA5VxMPGfu8DQU6vMgZNz/0xBeTTbept95ybrS2iTKWn9Oodyw2MgncTEdw6XFiM
Gtx+ddf0dyiXuw1RZqQxpicgbWee8LF79BCYDryBoBwnDPvV3Tjv82Nj+PnPR7y43yHP1tcsDbJP
f/RhvRvN7eiCT7s8PAgV3S8xZ06XG4jNpoQI8oJzl22QG6DwPYqwDSB8mcT8mtjQtSWtORuWzmVU
aW4QzlmEy9r6J1D3DtLPEz76cTB6cd/RaTJjl/NMDZEPrvUzGQPpPIiAQaDMJmjgInQ74ur8xneO
b2g2QN7MVGVxaXs3euzRgDWvuyTbqKXHetBLgSpFPPZm88bn4LAzJJ/em+wSOEJck/S19+riwySc
zxH+9m3KZI152FXm3yZNa+83MGD5zEiyXzMN0op5eHSle4F6ZRwJYzP5LyBT0pwcNmnF6Zq2H1Lb
LsyDyo/mtwP8l3Gqq8GGGcI358ObJmd92HsPdu7AXBI9AX/165k2gSh8d2R/BCWyrg3oOBZBet1S
LN4NREtNqRlsRd7Z1jh8TSp7aVnQgK8hRt0bBM3ZrwD1d3s2S8hzk2X9hpQxCPY/y5rt3IHdBPVc
o6ThoapM/eWoOVtfkY5DvIbQqvNL2KQ7KlLAIvtyBMv6iaC2m5G0otzLp/WIh0toEEOdapM5mlTn
XetCbsn6ciytvzLIVvKXYRCq8Z9I59euHIbFPvJxNWXBsNq3FB+I+RMDCiMlD63BHCMPtX0/KA5x
XwyAEZIJfwnD6UbYlQuqRhH3zU/2MAQHibKP0evd31M2Jz8ClPrLdc+bfg1132bf/apFPO4fQ5s9
WFfV/ct2BFfEKhXpdPGR3aLxDbitCuVD9n47BMjSwzxPU/bgqQR+ITRr9z3CZxo/OWbx2wsTUOWf
/A4ihaaibHXAuZxqZrONa7E9tBF41Mku8fon46pdC90oxVGtpTtSBDux6leep8H+yX97btEkDnks
1IL8YmQTftkBkGRJ1tdY5UwaA92t6ujXHFnsTDomlXRg99s1zYC9a2VqUQe9xzPD2LWh7qhMkcy7
BAqT/hIUNd870VXLZCXTRZyqwuXAvY6w+AZLucN9A+yjobyreAWzYhdgmEU3DalkflHTWBCDzCdM
M+XOX8fWBn5z1Ucv+2nO/MgvPGDxX6Kzvc3xgAb+aUmaJHzUs+R3DDXhzY/kWiChVpmv9FsPRnuc
dzpKrk9jBiiHM6PtiyPWY38OkarsSDHZblqSPNBEcV9zCa5x9NNTAE0Fk643XDpHq/nerp1482Y1
6GLV7e6Uy4ZKF0Y2QLMcgl8/HzRwOGfKzofgNKq6VnfWm9rmPkzVyqQarGg0+WqYP0dh96eR0AQi
vqZekq66tbJl6dSjZvTO9jv8IG3/E8dzckNi6PI6BQ3yoW1S6reNkv4LLjJ9o50GSHzxK+T3FKA+
+m7UPfc4n1/sKM182mAqUHguu//aMwjDeUN3v4YrlxCcJhFIzEZ2NkXV+8if3UWvZzvqIHsApvSS
ckkb/cnbMHGVAgFAjXuWVgfJFPprSNcVs8Q+I4fb6yj9qrfMr0+t0N1WIIzT6iZrpuBrcJC3nuIe
UQWLJJ17ROdOrYrho7vtvwULwMemuSOunHasz+Exde6zt3POF9AY/nwbiKU6Lh2S9V+opDBB+PuQ
vnk0H8/PCpGeAbJKPAvOklbyeUl3DmmdrsTYrVsa/W5E1yYXoA7YMllrcRcke4apgQT7/oZL3SA9
TWr3lETJPJzQtCKe03gw7w8myx2lHQGDd4OXed+k0fKmGiWCJn+q+KN2YSsGGemGd2kycMoGs9S/
1sHx3XPStJzv7O0csnxIlqRO9PH02+NCed+aWM9FQzxOcHKjJkhvBsGAf8INFSqmnDEiG6qqZYLv
RaEsa2M7/Nn6dPnYd2da7pzEtbedqdfwNTVHuocQy+L46yqLrSccfagAS5bYrxl1fnR/cHCVCMzb
EVeumrLzsUTsX2C3WzOcPWfzBBYGu7w0jjP+JfGDfXh33flTir6VZ6Ra6JXbdQXal6OSEfP56H5Q
naabN3w49p0NBU/dlu5ZuR/cm6gmAhd3zcw9vDOq/0fVod1KRy4cZBRkI89ygxT588CK+dSiuXwn
VAC6LZya6U+CVs3kaZep+ySQtGin1QKYo49O3AN98PyQeLvpIm386JPi8PbHLlKR5BrCpMnnHZkH
3mtxrHnYNwId1pU8fEjpntlOXqWZKxPjoRTHdI2UwwaOD4Kid9K/DEkab+Ex1PAW6CT+JAtu59tk
tQc+aveI53PiIxQvKncLpkvAmFZdef1MFCtExmlyGqYvEuzlH8GL2NyZEdsaYKLv96VjAw7YxZHh
zMXMSPswDFAaKPkntCUoChHQjz4LwanXqaNPKqu3J5KTbPzfwTdJzgoTo3uvknDAJdUu/npuRLYE
p9gGe3fTJ1s48X1FnBH90RscP2uziZK1hvz6fGOQ1HSewIUA0iv5SfYWpi9+ikCUcKNXwZFys/9c
hfIqRznei6fD1f10cuIUbRcTSRjy5YYjZ/M4rdVynjHL6JvUAXSHyj1Qzc7GA2PWaF91SaOIzFDc
7Eh8BeM3xr2aGrETid4+0pbGPHWJVY9JYnRdJo2pk4c42L3/go3sYpjV1YYXgKVtv2iRWfW704n2
C7Gikb+7qsVUSS0GGAgQX7qWsVPj8mK0SNMb7dm2fTwmT/5hOd5fOc86ccFJIx4dHS/qYrdaRPeI
xLM34qnEn9EsOyFnqJxDZMHjTP2XHEXDSkmEdz4kK1czqqpRsJUgOy0wG2BHgr6tAZkka+KZxDTq
/CYRcDUjxIsOSrVXE75grPLEufJN+0AM82FOmlG3e9JsGOdxCcjdypxp5rSkAvGLEp+wvUN4uP7M
wko8hWwaW4kc0fyrYzf5qQJsV09pZmd5c8yu+Zb0W9D9ckEgjvejXu1wk5q9NjyjuEjKMZnWjBGh
S/RtWyfcLRx+3vvmkXpb9GHPKcewz7HLDbiQK8rWpEmj9cbw4tgldEq8CuMrALb4ks7q/FHI+Njr
FthEpIPL8NsZRibExKO74AbOKBanqOk7xqd2a040q14przQQCJSYZh9mEIWxnFxkunjbgy48dV7i
RKD2R/LfuDWQd96KU4jpZeqOchtxmZ76RKAnXIlhC25iBwXJpV0O/1eyoKgqPYTZ/cWNk+q/2PJR
56VaSDyCj3vGNYLUatmQxVzTcNDymGHczW0E9n3u4n2bUDzwLA0Y4sb5o2lXx4fmuSYQzkFkt8sE
9jlxKAzpbzzEwTfkFf5/nOprfNVSdfUZsHFqvnuNuyi0/dzR5lvTWQmDg8q0OrXDtluun0h0N55f
+8zZ8c5yicx9lKUDPP5TTk24XIKdVQtOq5bDY+NTooK3r5LLi9tESpfrtK8P3dqN6E0RR7I6BTCB
jxgvpIssVhyQ/0OgaJYMjVi2G8cD3s5BWL0bX/Wxi85rw92DaUO3JYFA433UjlP4TOdEM59j5wrD
6DUTL3yg8ROdMd9PfsCTMa/tXgOkQNOy+h5UG6THcqwGmS+R9rhirNz1XZvIbDhlLgq1Dr8dWnzC
ytMLZ5y73jgNAlbEEZnmdAQsf0OgvjM/R5NfP9bzMponmx3Hgg8yOVAvuNghoC4Mnhe9YLW/gOlX
ySsfagS/xbpTFbZyg/dKQuwWyhOsu0nTZBVivJHDOGuQDO7ugu18RT7wUPlOlJxHTA/3XcdD/y1x
SU66YU9HoM+OhYgunjyn+tl32wIeOkr7FSFEOG5Zu+bt4kDzBnfI5Rk047ELzkjdex6kVnSPi/Qs
6lQ08m+4p1B/8ZzK/pXhM/uD5LHDN5zUy1Rg6fLZWAkIbd7iqal/ozNK9rMiyjNik6CbD8dWmPjn
afj/2klSXsB7B+b+x7dqtjl62vYRjGgWdzQ9DCt5XJ3+2vwGlBswCN3/RGggD9A08msLBvfj7EaL
Ou4kr3Jd9qEQL6IeWhwaCa/yD27nES8AyoD6sUEtnd4hLBdBuXTYURFLQuOW1W6m+6EP2qoAwUs/
JkKnugveQSaZZehadZvMXtfceb6QtGtSDIFBB4qJ9Eyqz8FmK3jvYu5DrT6s7HjLfL8l1JK4NGoQ
otE15gTanfbPCHVJ24+3HXfK7qv6meo4ya279tsJEuB/pJ3Hjtw62KZv6BegQJHStrI6u91uh43g
cKycs65+HnmAGbe6UAXP4Cy8MI5Zkkh+6Q3C32fxQIu71CznE77qBYiUahr8ew4ZEIulmPuoB8Lo
TunskLn4yuGKkDZEJQnZ19k1RkPod62ykHfdqKAdKNoAXL7GoO6HRM5fotoGL9fQlHe3meUzdXMT
nZrGjPvpKWMd3gpMhYgDXFKJJKbKo60OfMDeWzhvDPvMghe4zw1Bh6II6Ottuhqk1VYGpkiOwHES
52BGTiaOo8awFE2uvD7qTgS8tmomKzoJ6Ufi0EehteDH7PixbQe/AOOWyPJxzuoo/8D5LaTnG9ow
ehApaBenonsMFUzabVGGPYBRXiK5OPJVpl4a3T0KQaNz45Z1/hBMENo9d0J1BPhLMlNDRJMD+sWP
f88wXWuP8SblEy0pN9KfMs12yg0Sa4lgt8Vzusva0C52NWPUH03GKH+vGq2ot5Wih0SKNQcfGngB
4/eqtZiRRWRsyd4HHCKPZc+061T2tSJzxB7ht0WIhOOh8Gfa6dKM82PfiX54ao0ikZD70ulVDej4
s4TMHAgLVn3rFGOgH/UW3OummwPGE0g+cLHnAXxF+lAVkSdLgMJsxkQa/FA/Zu5Bcy4Frqxr8pcb
qqDeBuYYRlunnipjnyFp7Y0u1+cWtCUyp/Zsypr4NdbNp6YPZsmcCnelgqSJ1LoOuulTk/jOh4AR
j0HqAKR/p4sWT28DYBJ45yKE9pwj3wyrI7WbYWP7qvrOKISxvZu7FjWsCIEa8nIiehbkhckJMLmR
7E1LzbRqZCcipmCQivfI5wTqYNQ0/70JKA1Nqxz4KSlYojc0A4HX7So1RNo2Thpim4/yo/DGGUD5
yR4z5xczB8hYtIPiYG+N1Wjt5yKbPnGKGSdCxpw2jjEVxtHK0aJFUKEXLxX4w+KucIepvQkqu3/l
gC8OfX0X7DO3KH5ZrTX9Bq4bwSCrtAlMmEPyLDsQnwQNB/5TGdNv192iZeINqc49amMz19sx8P15
X1sW9RPb/akAI/WbIbq7AwO4cJHoTNdf5qmfY36cJBceKDeglvRB9ciQqiI9HMG8eGTug0NeXtfO
pvBnbj3LReJhC/UmL/aYeNjgXypuo90YIgu/IamdPveu3X60KqP5OmZqOqXIFEU3FX3qW4VS2kJi
HSDfpBipgONV6P/T0/LjuwoM3BczrJ2c1LIwSmDYXNxseVWNezStfDqa2K2okzNoTrKbrBBqkDug
vBE6gB2OJUA/JB20ygGR4AT5E0Zh1VfkbsPnaEq0r0aXM9jJFNHkDm2s1NrTqOztLcB3507FI0QS
HHcEQCgdUz8rUQAkMt8cTssQlNEeoHv66iDs7hsxlj907I+HfTcKhAgQVIAzrpwikMcR/w6XjiCQ
o+d2ki4FHrFnQ7HkvjZg8SJ4M34nkRny7RcbNHPMiMYcX1Q2V5+lSLCdsowi/N5y6437lP7zj0oD
8bUBZByMR1Tp9e9sCZRDKVN06iI1jI8ITIhFMW+2BT4idZLsG7drmid8XmpA1dZs/JTVnFONMIfL
d4VCTXsXzKr8GKH+Y+2rsgueIiSkfhHMldxpXTqZFNKGBbI2T9MfOZO6EQh6pahr5kGAsrMSRlp1
XwAnmi2S+bmEswo21knskzIpzrYhuHuaRyYazBtZo0+xNY2QiYYYAxeNigg5o5YBTXdMgqL3CfOD
/IIT+wC/xcrsx0AF1EJG7Fpfel+Z5rEr1PghjtIgvZUAV35L1UdfGq3kLGecrT8t0rnboXiXqS3S
SOGrKoq4P1XRDF9DBco9aa5lDg/ww/D56t2xA09pRtZ040hQpySPPd2QIsHDdJO0o/w6DSMwgbFz
W/+YMJa+NSDtRYcS9xSd1KhZ2sYQIsVx1ubprqvaofNMKHjuTiYUrTAOB1fdMiVtMg5hxa/QuoJG
NDzNOGEGiqbEzjbauHzIAx+JC3av/inhtsiPQLbwetKsZGqeE9nFT0kzzT8N2A7eaMCqXObkGNK3
fVEFuMZP9gw5yaFh7frSNbeiJAvwclkJHSiKhuaciMIkONpoMzCUt0UR7EZBfnmkIx8a38ZmHF4K
0WvNAVKjvJ/bIKuPEkmIr1FHZUF7tcyeAXTmw2aweXFsA5QKtkRM1DYGX87PRdrZ04ZGwgR6t9bQ
YQsMCZql0yZKHqr9KTgF9Cj3pj4y4Y+jzBAkLn31qzUdioQWaEG7aQc5Cqqd2f+QdZmlHSwIBD/1
NLWkJwbT+q+bSzujtSL1J39OMiD3hdN9WSykAYtA/CdVELlr38wALbF6RzXkMUe7Cigzw6TuZip7
ez5ANs+fHBrgRA0USL8PEOhpmjt2892VWah5He21jxX8hHgDJTp6aEERx8yASvFk0Apnl00WswBz
KiL/Hv5hBM8zqd3HxkjT8QgvExNec5nIgKCpPmpGS2NKz0033NttWnF8tLrtHt0hGIP9NKRYiTUo
vxcnricyLjczMPRlO6ZYB41OkrKfFFoiUQ52JAyYjnETtY51LE1hg9/50yHKFmYovQ3C1HaC331r
F2PPjstAMZE4hUxi0HDpgAYazKx+JHXoPsaEN9RhCCTfJPSu+iYK/cDca6Oi/0BDYrD2Co2RaAf1
Vj2b/mwAebfKMMOuolZPbVhxyzcdSZ6WVbBjkcQBt0fjgoHchnlCYO3mxC/pr5mlOujMpcA45aFl
bztmL/Qfdb14JkkjkRsK3YDq1nBNHWfbmh5Tgzt000+M0QY7jpYUuqbfPPcypjNWROE2GsEBb3of
M6Vbq9TTZqGjkEr+oKZRCkUQ23zkPRNLbFvHMQw+/fRBoMf12S+qBvGF0AKHP0fcIAdUu9r6RqeC
eQ4GlUDDt8sIiBCEqn5TxMDR72k70AgLika8+k7iP7XB7N/rTGr8W1HIWW3R3NCGvesORraZJ0NO
t2Ug0E8bWz37jftg+VULO/91Ajw6ewmKXL8ZfkQYmuVAIDZ0FXtUwauQ3pjhu9kd8tBcupbowx/o
GYXqiKgcZonTlE6S8gdZBE9TZfXoh5VBB15SeO3tmlEfnyHM4THZ0rdOSgNEDx9fzqAZ66pmBlE4
xk7kWbVNMBu0T4zFGFWAjon9nZiVA3gNpDPeG0na5c9wHrqnKe76D1ZWNFzTANob0Pjh+LkWS30C
f6S/QYsB2JiTZGq45Y7z9Y/sRogUcrLyHsiabRv7wKdZAhEU/NqGwnQR3tfb4dZ3RrCStmajlsnw
LttKJzD0YJNgsfRfxYR9gazBNN7QtO+/doYDApw6pX4O2xLIPmo4twUoKXvvT4zg0G0K4KP5VhD9
CqrOGHdAxpF+WTQzzM0M5MM/2PRdWgQDLPez7ZvhK1LtxcdkjDg4kcjb0yQLXWcME4pbCDqBuYnZ
NEj/k+/EezuxUJWYIt09Fm5s3TGVbXPcuGlzP+ZdCiaHRrX90rpO32zKzqo5CMB/fNoJARFTkD42
D7MfVe4mQKzK3jZGvrC4A/KavRYY8RfZxNV8qBi0dE/81PG5JjghzK9VLh1UaVvtfoZuAJ6S2CV5
XTYTzkzMzSuST0x/0tQpfzZur+qNEUiHUJF2MDcAcYAZEXULEjBYzBG2seVn0bHWR5A+iOJg3UE3
yGoezNmNXmj1S/uBjZiiGWrKzt8blU1Mo/nP6DzoQFvTtLSrYK8nA4ow/K99tUf+GN2CWM1I4cFn
ROSfdwvnivYRjVekHVS8q/uhjQ8NkrYhBVbYP5hmry8iAk54P8+W5nwMfDG9ZMthpD0RU+WWhStf
dBAgyBvYZXIb1E5qobDjNl96hp7jMYNj/5ARELBTy7GFDRg7FYSGbvjWIg39H4oJ4k5omUDaSDm+
sw0EIOobmGw6Cs5lMXqoE9k3dY3l4gZiC6iImcyK/Uqdb38zaIh+NkBokjaBOaKhCX1TfZRmapX7
vu4lSjcE5G0DychDiKKvjvxdmGyaYYR8k5qy1HcWzKLs4Ihu+paqgc723IdusDOpgLNvNGWdPRTf
paVj1eTNlHeadQJQ2N30Vk8fSXMqm7xE2e53pmdmCgnfCJf4gDo0fIl0sF5QYtM/jo2Z/tTYJ1+b
bCzuQxFMC23E5wa1/Sn/CVFfXxjKBu0yFxG7/8JMw8yO+YscNxPx69Zlp0+3qcjSJy2JE3s7gwuO
N7YCavAFZYwAths+xLDTkGembz9TKRJnGDbv2rEcnsc4ntvngnEdvCm3bl8zepJAQxGi/wLCYnCO
wMesChRQzk2JKaSyN1VF4Xka9EJrvjEY1/OtOURVeUdfo7gpyK/mYw0sxtyHeqBBaQDChUhPNoYf
yEPMb0bgk33mM7ARMNstGLhZj6sWOR2cHzYVc6WCtrJVxsd5dicYZXlK8lxK3WXPhbkgTeYCHA8Z
JRy3QNEY5SMw1+QBMk0d3w1lagMF0jNAV0lg5aCFYxHsbXrJJSlkv8xBK1QYP6CCBnXdNiIn90DJ
SGsLLsv/jgJXED+VnV3HB6wwzHxfm+4AKNMxqwcMnKtqY0Q6vxqijWnemA7wb1DaTnpMjSwNb2iQ
FuRt2BP1oLKaSf/SOqX2i2o85+0OhfowyUwAvZziWm6QjeyijxXQr4MVjFO3T82Rin82+wYArOUX
B1B18ZOB0hFSUUVRzg9RVVnYzkK1wQAO9G2QPfwPyECptVE7eNLpwxvkOUt135uR725mNY3G7n9M
36oFoNjMm/0epywjy8scyR2Rp/sBVeDxAApdL/inZkAJRVxOp7KecrVPOyLW1PHhIE4kwxV1zzNC
opIEB3lN1F2pUZa//0sal+HnxKCn7DwEo/WtYRcWuBDwuyZ15jVx6EVocyUkikgIPVaJFCX/rYRE
40UtFEZP53XIJOx8RI/2kTSdhwlxmC0dIvVN82fqCZc8kJk22LOCbBwiYGxdUd88JxSpLKzjGQsp
bJlWkqAaW5p2md55jZrbQ4ceJjLZUX+8LLp5RgNTKsThHNNaXB2slRylFtDGnShDvM6vP/IBg88W
CPNltqh59A8ooqoUQvblRY2zbxkBfAM8M+ZBa0+THArk4NN09Ia+N56AMThHYRraVjCQOZB1oVwE
vmafNXLelUNSbTA3dbflUFwz5T23tZDt+j8/ZNEk/WtrobZUq1rykvssQ30PmJXjGNEtdNH+ikXr
2c8JXANDqEXY/Z3CqxxlqkTdeZL58dFyLPtBIht3RbP67CpKKN6WZQFsW33OHnxKZ4AQ9UzcWelO
CftUDLW9v/z9zm6av1ZZKWNbbSBBYY2dV0KK9nCoCPYO06HPKHHlN3ENkJKcr79yHs58Kix/dExM
DV3hK7x6NAzkXRqNovMUeoh7u5zahy4ZfMTboP1dfr4zbxEsKKgaCVwJtfqVAHqH2BJ4kLjzMKoz
4c+20jkAlWR4/q/rmOwG3cL9xkCKdn3ZhDnXOSAWdl/cWA/FbAIVncfgyp54r6vLKqSRllBwJN8p
ziLWCC7cZuf5yC0enKIyP/nuqI03cxSbHn1A37xizb58/7eXKH5UWEpydykE5Nd73cTqRKFH1Hik
CN1raFNmaHGa7MdcBkgqL1r/iSxQf/NN84rw7R+jjtXaCtMEV6I5jt+qWr7t3yeaqQtEsGj22l6T
hpcA9EV6SWguBXCZm4XXK3CHXt2Rj52YCsiKMsWwb7oOdsIh0d2KusqHU8yMHt0WO1VTtoUS4dun
HDotIIIMHVAmrY4b3GTKZgpfAu/epFDysz12UCBkMzRPQAqms3hR9WyVV67P99sTlWsCgwAxI/Cu
WbkPGm5aRFFkTl7oJPIFoShwDHOof7i8Od+ft2WVZb9wQ2OOtDpvdaIlgpnGxKgKmYFQG1rIhaHp
DeXcHC8vdfaBXOk6rkBCEVmmt99Mh6o6O4FiKfyy94mgM7tAB6+c6nMPhMkFDnKWFJJG+9tVEJBy
69oVmAwCJtpOjY30wUxRB2fhmtvgmQNAZ1Ont0rVo5jKvV0KbHMOb9EZvYACqdik2YA+VDcskkYI
GJrhHTKr4ffB7YDdmqk2hVculuXfXx0Ch+UNoaCsMhdYXWB0U+OsE9Xo0S7RaCFmzGuLAZgeHYfb
qtLjnbSKaybkZ96vQwfQxqmMawbn5rcPXfplFKu2nrxYi7D0kEO6V3U37C1kb/79U7LU4pMgcPDA
SPLtUoGMEZFP2JuxGL8Ic+xgdzHrlZbIrqx09k3+tdJq07SVhoRMl01eSxL6DHZLPuRuMUGNMXuv
QuWEmawjD5fPw9lFXaaJFkY6OhnH28eDD0cB7UDoaABv/ODEBD+zkuLFyU3jPjM68/vE5PXH5UXP
fT5BzBO8VOHoa71waGsBQ51k8AI4LjdVBsdKEzAeaFHXV17quaUcaQqweK5hokj49vnQnqZEHcrR
GwSi4IOoIB9F/X/dOLhXItGZNwl4QrcZexAL8KB6u1I1iSLvDTl4cdO3T6iIWocJ85BPjHarO8cP
gC9G+s/LL/LsmlgFwTkjBoLMfLtmNNFRNJbxaA8sOGPq26S3KRLzu2hEOAmNAB35nwk0uThdXvh9
oLcMg3iAH60uF4OPtwuDhcsTdJEqgp4dQp9m2J7igfGryLriPwuRkuDKd3x/b7Og0G3iLEYfcm2a
VXPwhtBsKrTstYaaES25LImaK9/w/CqktCTPJnf3arcYTY6649hWXlaMwEdcYPsf3FiaVx7m/abk
YfCidQit5vvPZtA6Fb3f1l49oGcGeqeZj5J+4rALUS/+fflTnVlMLtEbVy4kfW1n9amYbk2qisLW
Q3BHu22xHzyEo589THp5zXBp2eJvY4GFBCfZkDQWU4W1M5c72DYDBb/xyrKp2l/oNVNFmd2UPiBQ
CGq6Z/jY30Dy8Z9wMEqpdA1C/eXHPfMJEUHi+BHbMYNblyUoQM5+QkvVs/2wu9PbDrgLfKPXy6uc
e6lkKy7VHP5B9jrqOdFcYC9VdF6YmeHBn7PvMHezvRKgjS+vdOakLWcbs29F8Wqun4fhwhAao6o9
Gc/6sRudIKaHjRg0M+e+OyK52v675TQ1IUa+OiUQoW8dE8oCMwULaQJPr7XxiWiAqpCc3VsTYu7h
8tP9SSBXW4YATtzhSC/41eWG+yuHhukXgoNBFEnA/cxuFsO6mok59JwNrApx09h18R/U2OE7ZgTm
nntQfzGR+b5yn535nmwY08SCxCJvW0ckkM2jWZkLbgFM7wvatYwpnajRTlMGvP7yM5/5oq6F4DDX
Ga5IhMG3j6xUlsouijovAt11qw2l/cmvugzCX0OjCBlIPGJ2/7qkAEDO1SkAqGAktLoDQOrkeRrF
jYfFBEoOttwze212OrLn23yAsX55ufdnkOUwYcRcRWeMqFaZzDzQ7gpbp/ZCI+w8BC+Ko8azXlnl
/TdjFdLexbBMp1e3eo8puGLhD37tRa07PyC34xzTwAVcvUi9XH6g9VJ8KV1JenVEHolr1iouaJVA
ub/TGKDXfXXTFFYDUlUVh8CO/jVh+bMUh91y0Bx031k2MoABRVanuoeTSH4iafkCcXBYWFnBlfe3
/krrlZZ9+tfRMxBwSJK2wKAiLIfD0PlyJzTkOy6/unVMWFaBQqNTphtUXev6pI8ng0jRGZ5BNoLi
qi1fLctVHjm72vetEe9RhXTv8Uxp9iMah1cO25mHxKnL4mwb5CmUYm8fMsEqGe8iJCNNQBc3ueZ0
p2ghG1x+yPWR5iFJhxSAF4iODo2ct6sg5iVFxM3i5YkNNz2Dhxoh44mPTASqGzuYf3T2Wdb73zmK
yZ6EhvN2vW7WyIZ8TfcYDOr9NpuT+EtdK/ToLj/XmX3PmyMPckDJ6O8iQQ/aZ9JyacJewcMV1nQ8
o7HU0siFY4O+wZXlznwskKe8QNphLnSwVTCwiwrcOPwDymYbElIVx3d8XOVdfihreTt/xxzeHhc9
ZYepK4zw1heH2cqYYhYUHie+cV+jIg9pcIiiealKDQyYg7tbRE8lCA+5aCbcLyrTJNzOqGSCX+3N
rRZEBoInTqeiQ+Dq9Ym9bTTb2nFBOFdzOOGCwLUKLZ153oeizltth6COfJrB6tC6STVLHOSQRO5X
hJkn1FBKswd/DZ/AZCiG0cnN6OtJt0VBJg+3uPToYMdBfE5X4u+5D+zg1GbozDwUDYu3G2kMTHRn
UC31Qt2JvRm+4SbW0oJmAmSzy6/9zBmhbcprx8r9TCspjhGyQE9+RjYr7D8rHGw86GjDrhNd+d84
9VfclpcYs/rIFqMDi4Oy9EfWBYNTD10+6yyHTR+6QnOQ/cZo0vkU4FSxRfzWfETbA+fnDL+Syw/6
J/l7t7RNqULFQht0HW2zNIibqgJuRW83sG/LXERfwEO4z73m2IvXqoOmXdgFj3OnVV/MrKsO4Prl
S+UX5ucBJYTHnpbh/vKvOvOl//R/QajzUt6167PRMIIoEdigQtA+BXXb3KD7UXwCQRdfeQHnl2K0
xfRVLn29t5vKFTNSBprkS7c6mpFFDVrHjvL7QgNg8v/wVEuX3qQJxP2+CsxZb1b4qhMtETKBu4RI
drtLtTB8hnHePl1e68wGtpb6SdLiFhhNrx6rmkhB4saZPfABc/IakNt9GgET3HcpokA/TXPSrgSv
syvCZFw6TxZ/rFYMtSwKjCSfPWMoFRx7JCVBveH00gX0YdPgmjP1up3AxUictGymBGRt7+q3ptdK
VSXt5CVhYO5GE9ZjX4KkAp6RgRQNfuquJf8x8/6zJnuSi5iMh/HjarOE4DizwOYCzlXxDDgEPicQ
4GMxpNH/51JL+Pkr4WkL5tdB70zebDpxtM8xH/iQJWCDNlqqm9OVrXn2ZdpYyypp4Wm4zgmQCpZO
CAzEc5vBuB0Q+D92Ik1/L+D5UzCX5Su6uOWVPXru6JmwuAQzbMZK69C2gPLKoaNbaUM6ehgRGDy2
ZR0hhwSH+/JxOHfB0rZ3WEw4Uq1PedzU8Lxzd4SmbzKkCIrqBE3RgC6ZoPw1kP1gi4VLKQDcK12a
aysvx+bv74j4aaxNOQ8JMnFbZQr0kzshKjrm7kmMRverDxswBbUs8itLG+fWXma4HDasbZ11WKns
smcAn/BV+7ouiOSt34NonKJ+h0xw7GyxGgnHXU5ZNGwlEGNvgtcaI8HvuzfoaDnGRocAEG6dXARI
XMOORl1tGn1nU9tVg1nRbA7wogd0f/aXP9i5vUEXiOSHuYR4l4lnYeYbE3JnXpU66WFwNbVDOiAl
e9SdK3v/3MVFQqGb5HHcW+t6Se+ReBbDPHt9XU2HoAibE3Y5xU4PpvkuDIvpePnRzp01pAIZA5Lk
27R63+4I4MBWECD+6vWu75oH0VndPdgWP3jqrcJ0vMxfVCWMpGmfLy/8Z160jvUgRqAfEOrJlFcr
y4A4pyNw4RXaaJZoS0Tie+3iAuO1qnLqowAH4Rxw6kqi/VAnIeoGFfQXcJaj/WVANiF/hHWSmEjL
R9CZ/EIMzq6cIqTiHeQFkkMD91s/FVUff8pQQlu0cvyyg8AR1sENGPz5U1z1OhilyZZASEGviW9t
AB17Cyep/Tm384xehANEaAd7pnqZhliBaHaqEVR+h+LdLao5Fr5Bl1/MmR1AtxaNMJdoQpa9utbH
OG8knN2RVL5bZMxKI9Vu4yQcvgG3jdND03VRdfj3NQ1Fi4w+Py3/dd5V4ikR9q1GB76AW7+rynxi
23Ez7AG8+gZk1Z6mx//Lmkyghe1atHRXCUgd0B0ea9achPL5CAaA5pa74WBr4/ix190rG26JUav9
BuCCUKlbtN+Za7zd6QgUWr2PCL0XZHg3bPwWG5utjXD3NeDMmSMl6E3blEhSkhesPqCLQizEs2z0
BGoPIQoTuqGh7ZPhVopWa4LMfzjPd3Ezxd8vv9Ez15QQSCyTP/MHQ+G3TzgPcSN1m9meicw49hAy
mtw9lj1Wv+9N27wyvjy3T9mjhi0M5G7ox71dTWQjmrUQqbyqnTu0jVqEQEWkmeNOtTN6JRIB8yv3
8JkQwgjDZotSvNLkWW0ZpwiD1gqrGUQSqpr3bbLQg2WYSCCP2XepafcqV9a4zZ3WvxKzl92x3j2M
S5f037DxBF4tjRparjeUpx53SnXi8k/3WQtAr3ZE7OEoK04S26pdXsfavCn7qr7yts99W+lSXGNU
YNG7W+1eWsAZybnBrdDmHxyshDwMD37MuLAcL28i49xKCg3xpffjkn8tf/9XjpAYqGrlQcV3JU0y
H8PYpqkK8UDLd6j0MBHZuHNW3luqgxuM50v+rWqq/ARIy3nVs9wChQiz8QenoJI3EbiV1kNamT7S
5d955jgTrnANESZZFO2xtz8TjEqr3GycPRHC3TS7FiXwBhbylVWWw7r67vBlYNfTV6TLvc5aNNPA
QRBZSM8g6qdHv8+68hbYdXDT4Q8EUbkfagtejRHfKow4UXsK8vkrfdwCd9IxgdoCgD4/6ioC9K8g
FP9qdJDdKCmbFiYns6naLYpiqPmh1wPFhBITqy8/m6B7xK4bqx9SaxC1RRJaN2+pD9Pp5DQVpstS
qGRAyDRTqASX7cRHipISAf6Wy/qun6b4xyjC8oOIguC3Wcqs3fmDEcDe9TFg22JWilENSvn1jYUq
XbDLNDnlOOQM5o2lN1n+9fKbfAcnpFyRdO+NpRJkFrkuAlMEYxFLCGzK6C4yf5IVlMN/HWI/n+FX
h82TLhpBzRv1crituhHF0JwPE25ppE2/FSDx7EoAOrPR6ehzlOjPkZSupwmOgcBlWhnCswpQ75vA
Nj5R5YsnvAfHj5cf/sxdSU3IvMuhHuXRl4vtrzOlu3U+FKWNt6bG3YKUW1shpRMrPIaDFt7oM2OG
8N8LGtoo9CCB0bDk+rIM5siMkP63UIPIpDyRNrjRYTDxoPkyCUNdm7Yt5211UBxQQTYCekulv04h
wmZiuDgblpdZcLgtWAvHWmIBgPJ69hn49nDI9PLD5dd6Jh6wn2geS8Esw1iDhSgdVd/moWCqrcCf
InRkYi3uZMNTXblkz1VPmyqYk1so0ME1wPOZCwhDesCOQHe4kt3VNx2yGc49fougUlHohuqEfBaS
6v9+zRHIQQYyKYVIskbKDRHeKcmUSy/p7AFvSoXNdmhc87s/cxScBRG0QDYZ4a+74nFru74gIfNG
5O93LlpeWK212t4qmBxe/mbv5pbcA9SANlJVrmvw9pb3+tdZAIcPcxeLZq/uFexymdl3wmmjfaTZ
80lNaqJTnLVfRNdbu1Bz4t2M78mVt3rmPC6IE74cjVt+yeo3SDgIaErFyrOhHX1OY7tF1NzwD4Uz
2J/xCQ+uDYbPPTWgYrH09UzAsc7yi/56aqdJZQnZRy7Zbo6hvQ1dZs6haLp2uWOWhG/fhD1OMoyo
sAbRgDnjrK5ceGef2iHLJ0Xkx6yPSzLp0ximukKa0xWHBFbuFrcc9KqAFOwKS8XXSv4zR8TVaVqb
3PkLfnuFgYT4nsrY75QH5yl2EAhxE5RqRb5rHaxNVCkW22snegb4gHCUozfY2tPvn+y43vS0fHfo
zzvHCA2a18ub8NwPo+8p8JEyUYnRV8mDUSBBP+iazdl1xLMixd3YXR9cef4zVyJv+v+usrohbASS
MEOPsLtIkHol7H3Dl978PA7ie48A8E0ztNaVNPXPoGd1DRNomFgz2YVI4652NtL0pOwOUbass07b
lErr6kORjyV2KDgCb1psXODppIgGPOboWcBVKhEYujdjNIXvEr3tvyLWOp1wufH7r1GqCfwezBwB
ngmlFERCQGohsQhdN9jWw5A8+3LAzSgxe7mlP7qw5bV0fGWGo+GAGASNjTuf3ahdBGLlGCYtGmwW
1r8wDpHxxzKmjg1/hzOJ7T87/gguqbCWvmIAFD/YNQPaDojs2uLaCPfsgbRo9cFHheCgC/PtgVSI
Y6Ej3UhaYcXkHuKY5O1YV0oPT0aC5+umqYWrbYwpUidDdhMCDCboVwhZoS+Pl7fjmet3Ge2wG6GQ
AMZenRM36ozF9UV6M5OGfSwD7NFiE3MvN9Ov3AFnQiZL0RlfoObLxPDtYyd2As3IMYlaQRT+SuA4
oVtc4k8Y1NM9xLfx1KFDcMNI376WSvMvr3fmgmqgfcalwPB1tXKG9Gc8zdJrZsTfctvst2KMrs3K
zr1KZqBUiWRZ2H6t9j/yi1MSOcr2hnnELDEwMm622PqMUO2nf/9o3GxQGhzgUmSQb58Htww8YqyM
yOzi95wkUfEdyK11H7XAKS4vde4ioVeMofSSrDIIfLuUlqMwWJbsj2xU1k1ga9WLzDLzLqLovjNH
5NaVrK/kVudepEt1RX+Gw8EV+HbNIEZ0LcaN1FNW0Km9RhKWbSO7L/foq8RXioPzi1EXgMYmaTVX
h1HUbpVh32N7EW7m3AzFol9uxCcknsSVA/B+KcpWnYQRQh7psbXahlMU2YnouZRdM51vq3pCrtq3
54/lHF7r5S6v6O2OXypkC1MKGrqkGqul0HtIuFRN27Ph2cOOJshniB4eLm8O+f5IG8s1BkZ3AZ69
a965feiHZhdb3hDYlXscmVqYH+yuGMJbjJ/zFFs+t7td9tWvHJsK1IsJq4iFNckLFob6iyvAFW7r
LK6QrTJik7E5cm0K2Ve81PBaaFqj3sV+67yOSsI9N0Iz/z3DbfjYl+DzD34hBR3K0fd/yhQu40az
w+ATTLEiu3NQQ3M2cUfvcQPJQjO2Tu/Ln2mX2NYxQiTwp7LRWkAlW7P/w6nX+llj3PeIr6rzo0Vd
t9hSwvYTvHSzxPiwUs0xdMtOvcA1o8WVzHPVPzdjGue3CQ4NH+bcHpKD35fzLxwU6+zkF4j376YB
SBBympX5MsCOB4NUgfLdguzKjQM9OZxfRJoP1iZAJuBnmvhhvy+muEUphIT5Pik1iYleVrX6DT6M
aAIaeqZvOrXIqafS6uSVMH6mWGbwTghXS8FIh2N1IKJW13FNSCyPLBiHRmSu3OCHXoVEQwyqDXHf
l9YAjiKJMbQMpZuix2mq4YmQZXyendKtr2RMf1Li1WYGOEMZabCZDbUuJ/u2H1CL1BlMZOFHBzdm
ZD5iBMnQsx7re2dS7R5/Z6QvYkZXhSbcXSjCGMkhy2LGpCEeRFf55fLWN5bXsP5RNMphZlFLMIBd
3cFzViArmRamJ9KpS5ANcbT8LsrR42C3ucFnNYNhOY15hCJLg/B5vM1cfdZu4Oa06U1WZmN8EFGG
R+WVH7bcyOsfxlCZRB+QN63K1Q9j/AXOdCqQqwqLokeVzC/jfToNlXs/uXr3fdbcZNr0TeIUW+Qc
dfwAGGThtSLwEXs1s3bUTxpaT9bOwim3RBaibb8znp8ey8jof13+tWfuKRNcj7Ogqsk+1tWQjbkn
lqi1xbA80z8mOJaO28lCyPHKW3HfvxQa8CCLgf6ymlyFsb6DiOWEuuXpQ+5+TfsAAwdAnI8WqSra
NtjVZEg8/y/OzqtHbqNZw7+IAHO4JTmBs0HaXeUbQpIt5pz5689DXXzwcIgh9tgwbPhCPd3srq6u
esOAANHYpIgeVVgpSDvAgNurlNsF1D/iI5QPwQryG//zDhPgfiMTVBGT+Y83PqmJWmwmIzeCYnyA
tO1knVNgkTtPga0l5iKgqwM4XgL/fD1sVKLi1LQzxa+5l7HgzeILDwd555Bu3G2yqgAHwGBLoY+9
WmA/hckPJ0X16AJgE49qivW7s8rgRQUhHR/fvWt4aJBKUpCGe7YOUWT1/Zgjiu0VZaZ5E4YgL3Mb
Bzt1742F4/FoUOOl9wrYYTWlajDzGAVdxSOtDC6+iMQNZK7q+f5clj9ldVxBboDWky1KvbwIrj9P
PreGrwzV4OWR71t/rEHWExdegYr6ZcMBfMrpWe+MubETVbgMEI1JDm774fmsj6ZRQP+SKqX5MYgL
OgW5EdtAZsct0Q58nAqc/O5PVFlmspopRgUaxQ/4JxTsljP6n/3fKNhWR6PSe32CpclTJldg5ZDm
p3cCnKn+yPLgZIXVaLsIyAb0uFH80g6B1oTlIhIPN2coQ5xDoiyLJTdAUTH4MMIu/jxEM32uBajx
ZKRVjm9BEpbSpzAg5bEB4y+eywkB96eCuUryveSq+im0oVScEwJGA5BLjozjkCYIxWZk18FravaZ
bofFPjlza+3ZU+AyKf+IfPnrVTBCSzHUqm29OFamNx9DF4xCEBYEztLKx5H6NdYoUjW83l/9jW22
tOZA69Ofg3e7nN//LH6YVwi4qeDXJUhUH9MA9XN0gQwHyqv5QrBqdwLuElXWH5saJb1IHrgLSfR6
PEpgHQk0QHJsVbWXIZea3wh3hQ6qCQiP1u38G6BN5aD+lO/ss41jy9uSGKTxdGClV9tMK+Wm9Gt6
oJ3aIIOGyNhJC7TxdH89pY0FZQRO0RId0AxbZdjVbMZDVepw1KIOyZJW88XmrMeS7OnloAds2CKZ
bcyKBMFNkSGaH7SGPfHWYUKa2Dgq++0/dYBBwJFA1yNuJtcyuJ9CGD7L2FGrO793Y9sRLemrLdyl
W0IR9iJ4F9cxTTzkHmgP6+XHKU0R3+9bJensqPZTrxjb1HLvr9PWuIRo8ARAnmV5DSopYwXhGET+
PaEwynPatdGLWhd4AveJ9IFrskGQtY6+3B9049v8rY1T+Vvokev+ft+PKKov/EHFnEsUEkXcncze
PIxd8cXHY8q7P9zGjsPnj+Ys96tIV3p1pOs8EdUe60qvaTqkP4zewoZBLdM9eMZWak4Pdsk2IRlY
BIrrQzVrFe1ATCw9DSz07A6BEv3MqTAt0r75hC1yWKuehH5vD1Qjid5E9NblU69WGsbnsjr9vD/v
jW9rkNIofCaSN8CH1z9n9HMBPVmx8SIsNrHzTiPjpWQfn9pOLh4SZMbkg5SGxfsLLUumyLFQlm97
0++Zk0SMaEnAKOwRAvd93BPTJGjOPWnB4f4UN/JGpJepf/C2pdCyfnpM1sRbNSobr5hDydECXbKr
WrQcMY7a46iU/knyxfYYcZaOIWZ6n+4Pv1EqlNhUdJOIpdQo1oCOeAbbHsll6yGdMfuubHRIEuXY
FHyMEKuGpW4ghAVSid1+UKJUpcoaS8FXMUT5dyeib2R4BjkkGSx8QdAIq7g68spG6hHmzph0k6uD
0dFtVRi72m36ot7rsW8cYSI4DAbOFVC09TXJexfoVtvA7RoKEHtt2J15ZnW2hYeOi0R+vvPs3Zqd
QYCkmMHXJlO+3sshzmylYsWth1AzpO2qVvASGvMp+I4nRyN/uP9dN25HmrI8z7io2Frr0Wjol6go
1i1ssq51OkFClF+TCq+LJeFojCgEj5KhvVSoQe3EY01mItcXM+WWJW1mmkuPdvUZgbfEfpFCIILh
l3BUe1J1jB66bLYpY4i0wKCOPM+pObxZcYiRYqGa01fEv4XBBcPnU2U3TV8/BPNsmihBlyKWUaY/
IKA3tA0mD3M1RvaEh4LkogZV1odmSBGvawLAMiczKcZFRX1GETRQfOlPZuE9g6ZjMBm24ZfGm1Q2
QmrPaJk9+52k/UkMSQiP2kjXwFOomXwqAh8l4L7OO4AeTfdmDQhQHC2IGsgAtpqg8PEmzCl7Y7B6
VP/0BDAvZmSuBisRdZ3QH/4UIQJ3HqS91nDwfdFyt0Zr0nckPcIpztYyRJedoAp1bWeb3X54jjJY
TsplEm+yNcJFjyeIfkixeWhnl+rbIsRg/cFeqwtP6KODJgmzGq5JTLz1bVI2eQ/6tv0DyIsoW4jS
DcSvCkIs3QyB+1hX2/h1bsDWoFLcVE8B2dyJnlH8DLij+TDBKP12f9ffnmnypaXlQf5BUFv35KKG
XtucKDOay9wJooHOqIiRnD0gonKcBtKi++PdnmkSDpJAlprnDmoz12c6TYywwu0HnoHa5IcIBfOD
Vov/tn03OPdHur0Jr0daDt1/sutRlvMI1wrRazFCP7Sj1WHA1COCz514lEMsgLRxqk73B71NOxiU
U2xK5POUolYZaBtP8NFDpif7FFGHSDEv/ZjUO8kNLeLbiEEW/bdmTf/2JvDn2TS01E+WrnmcD1+U
HrnbH1ZVJMrP0oBU8SCqoTycYJthpt5GNfriPjrXyMSnaCwe1Ea2Ko9UJaEkBXgttkt9amcXM14Z
y98imzVbkdqyslOMwRYBvbKMH2IrpSge6EnZob8DttYl0HSV15Rq2n8kt5hl9P/N/p9S9WHGhlHV
oj0d+rOA/L+EPWaVjEbvVmFDbJUaqUX5O/XxGA5ws+th0UxK91EIDbJQQN3h+AlIkPBZj2K0MYM0
6IIHrTcxlcNkPvjj60ZiuGqJWq1bdRGdR1UPG3seUB50Zsyv4xN1//KZjnaUHpbq0oxsS6R/UOmV
hMiOtPnvgiTxqGq+9GICfv9Y8+Mf5MHCuTQIAxG3SkzCGneeKUWgxx3H1SOEZo3CM5rvX6RWMhMn
xINsZHqt/Dy00hx/a2bs6Wwq4y2Vdp9cgOsxq8sfZtyZ9a82LSiKIvllhQ8ayoHT8ywK8Zd2mkLf
rapmKI5InlqnXs6V9jemONEbwqFZctJ11KHPJsZdxUex4Mj8zqkJ1MxXKANsGfUGJFc7y29o+aPl
1QxdnB7KseyKj3EFNc0RR82MfsoN5dFLY9ZcLQILozhSVsuoGmp5b50R/vcjj8OLesiM3QYs8rJF
fD6ppemCRaxpOnkIBe9D2gLLAhedYyJh4vnhf9fLWL+0rYyPF8VxyvsK5d5vglY3PSVxKRk/pXMp
W64J+0X54EexWh5gPWSJY6DfbH4ZAgCEj3MFivCLjgZ38TNIEkGyZaNuz0qN/hrlftEYbTVGJfRR
aP1gsMexI7uaaVmrD/UcqfE5yIqa91QDktxGFFiQcMKe9AjP7blqjggmcuulZk0PQIw1pfzaN5Ex
fG00oZHttJLln0GlhM1DEeV4fwRNiKDRSPwVzxNuoSNuIks6Z7VK8UHTdMIk5EtDPGJJISLoqCPQ
O2aAfF0+RF67LZX4CAFaXVLjQ1vjkw4ab04vYoH3sTOXmvwDaz0fVV0M9EDLpu30go0W3npmgCmV
hWyzwn/q41ORJVOFtGYedk4CwOKX79c6taEki8uH3LTGf6zGiLijhpLPTqFqxBI9NDTBM1qoCnaK
R2uEyyg5ziHFF0K3eUFgx8fVLKdO05uthKG2qfyqNXAQBzo/dPjxD0VzKQvbJnMDuRYjNx+FKDtL
WSdlwNV85Pqj0oq/FJgXP+j4udEUN/30RdRaXTuYMVj1C7yefrqUlhQ1R2M2fI8YnAwfeElET3iN
iMUpHfS2drDt5mAZ4URzcQynLHgUpXZQzmkqDm8pyku/Ib/jqqumCJA6s6Z3oTsMfYB5TinEqD7q
dZc4foNI6Am/gflpqs3qgVVj0elg08qqaEFl9mSKuXSYYwuTR8AoevdlFNva+Ae6R4cFbdNh98W9
4GNWXcvcvZOWL6Z5QEKgcXFl/ZPj7iH9HmWx/zJGbf5RSmXpswZNJjhFYRp5w9hkkjsVWJuBW6zq
+sQfoXi9ycvLLmqNlg1CQXvJ698UcZVC/u35kT4CZ6eAeH3b4XBdIE9i6t5QmYHgYE6hPVN51lSH
aov1CYhl/AeSg4bfFFi40l5gqLXT1EOuo10O+MKmQGKUR1TthOKk+/0guVgHx8mxNxETcrGorE03
sPSy/jhkrdwRIqcgfwsEQKlP0zxDOIcxsdiJ8EZEvxme/+DQcDG9fq4nilpxovymPdfJv9995dIH
58IF5AImdw0kqIp+nlD2MLy2yuNziD/Zwyzm3U6OfvvohEsNYYBMERrGzfpaVtSXlqAYlLeH4rWb
6uQ7RmNFiQ12KykYhBnhJc9QebbluipOON9UX+/Pc6PlRjl6aVIvJRTrpsJuJqUWxWlken4bBRUJ
e2ge1UxWf6poBL4l6qT8KDUtfapLpX6KosA8NoGsD7ZRa+GPoM9H/4DpKzYEOElIO2WHjTQSVSg0
JNB1kG/RHIIeyebYCagR+H7lENnK42hZ40Mu1tOD2Ofa+5M7NB6JrTQ4gMHLy+/5T3LXBngWtiVr
EfP0f6mxShltEpX07BOuQjuPdOvTVPjdl/vfYCO9AyIsUXPQKBffIC+wkUIFOZkMz0J3xKUO0T/6
tGaP90fZ2GugSGAXEFWAAa3PcscJby2fHS2kipXavPt9HMPjQXnOFTX5Uldh/qBqZf+IbeTwOtdz
tXOkNpJ0NMx0aloy9B9l3WVBpjGW25rVxR+odRsFqGkZgIIeMUA735/r1sZRgJny+llKGGtciQjr
WBw7mblS/7R9PNl5dXPv4yRgPUuw3HbO8ebUqE9RH0Zj4iZBl+OmwZmCcyzJ4U810KvLnFr6a+rP
4s7MtvYKR5VuPQCkJTpdb1FQEHLCjQG8Mgh5/6aD9Kz1w/R6f/1uXzkogtCiwo4V5hziP9ej+JMu
V700mp7WCOJDHAcCVrKhwSK25ZmmT+EMMrvn/qC3i4giwN+LBu7Lwr65HlSf8bZPemq2MsZYaG7i
2wFGQIN30EuH/89QtOXZIbRp12cBX5bKF4eaSuYUhUfkPhU7VLXplMV+uHPsbj8YVUXQaLS9Ods3
2Gp826KQ3N30qhAORQXn4ImHTbVTZrrd8IxCtwcFIvCYFNKu125OwU/Fg2p4RHJfPIDLDVJbCTQD
xy8h6230ShFkf/8iWpAsKIjTcOAWuR5TjBtOAy59aNbKS9rMKZAcci3B0dtq2Cmn3EYvkOk6ErIo
QKEMuu46N00TthglaV63uFLYKP4E4Xmo0hh08wBi3R1HxcRCnuQdA2WAni5N3bHeOed/5byuEyIF
fAonnQ44BYU15EJsorj2UfXzlMHIZRfciZ6/DUlZdw9mTonUAVptZU7KE+lTj51pg22UiD00zP2o
/R6iKTu4rYAl1RlCG35hIvqt1UMVD4ZymIQBkyIJP8k9WvTGHuSxTwKnw79dmInXXyqdDaEkxVIp
WkjzIYqlDCcxDDTevR+W3A/RJ+pe7InVHhxw/LTqyNK8fHFcbhOaBHYZkQ/OVSrv6RYtcW71IRQ0
+jhSlI0XWsH1lGL8V9pAhBgh8CZ2OmucvvXzYMSYrYTTR5UMpnK60BAfI6XdlbXYWE+FGdKYEamW
sKTXgytiHyiJDs6+MijbBZOeOO2k7UWODfIy2E4k0+DLIvgAuv16GDRRGqOuOtNDrbZ9go/H9CYM
018aWUCTjnfJJFBYE1u54pVOCgn7JeFVkOSCMkD0FwMJc3t9/gmJC2AbldeAnLKIpcJGYKHN8NGZ
c+xDqOmnBzOJ60vZAu12ME2Nnip66QCRk67+rvdcR3hLhWbXuwZXg3iAjGf9NqUWtS28cZVnK+OV
z/NPFgoH/R6cuJU5R+kW0whrJ43YWnyNbqwG6whC1foIZn3m8z9j0zO7Jj1gXq2cFWA47w9uiD/S
AyHqUD2VVzdgYYm+HoyknhG8fGdsjQSngRxfpWraC22bEwK1Czzmr77HqnjZyykhFldLkodGdKmB
a25IJrdT3du4XRfe1P9GWU2Igl5cqWrCssnRDGqnzI7B6PefYgyFdobayB4YClmNBYbNtbTKUfwh
SsskCE2vE6UB6+UJg0leOrhcUht6tCqa9VDljZ30YeMKhMHEcVwg7qa8JjH5c4v9mETxUg0xodHS
eTiKA16RNBTGQ42T0sf74W7rs9HWMbARY3/dwAIzsR57dRgML2Etn2fctR3AZ+bOvbe1lksLjsjK
vc4+vo4BVgpiKOoRZKMCaX0vMPi2sOykroLn2aVsBsHDQKrf0xXf2CxQ7NSFakfGcnNhmJT40pp3
t5eOWH1EpRB4mLzhFWeF5k4qtvHZiN404ngBQT9bp5pEd3B6uWihNhXmPEgSTf4tKML4TJcnfYJS
me2A8zY6rYDkkAAGt8/NQdP3eklHzB0CfAh9j+pv8IS+lvEPQEnlK/Up69MI/tHNk5aAOCeWm8iZ
/lLFhT8e7++ejXzGIHcCAWTpgCbW9xeZToEiXBFcCp3SOp7v8fAwx9OITgkaBV9Cyg8WnlVhEjqW
nAdkcFJeRjtBbmPtF/UbfKSodaB2uVoJI8ygUgPC9lpJnCfbEoVsAgUqTH/y2SekhnpY7ETvjXub
97yM7heAAmS/VvtZ1RAQDUdLwENnjrwR/MbHAq88p4+m+hyF1WjnVjjbPenm6f6Kb5xXeO0LKhP6
i3Lz2Ycg00prpnipGa3xcdDxUbNyK905r3+D2yoxQagNwSSeMkuWuPyM/9QQYoikwWxVAo4Hoyjh
tI4iVS/h9mknAxgDGzi3+K8oGMnHGF40plbWFH0QMRv9KUuzNn/KwiT2bZ3kMCSl1ubxuYiyIrOB
mCMtW0qVLjmW0Lc4swRCJB3bVjJ8/JpiEf+gLrAodGIuPx96yKyPDdxK9Eq6VBogOKX4g4X6ZGKm
PkVD8tin9BnsHty6di6DQPoEk8EazhLoanobQa+8NkPjf0WnJ3pt6zyV3QRr7uZAKyVsTxM82JcZ
/SsMlobFAbzlvQpSfapUbGeTxWG4j9TxTU/g7zsJEnwjtumd9AHHCR27Mi1LX/s8zHQX19T8U0+2
hsOjWZJptL6AY5UWASt16jGrgWNWrdG4WW+VmdNiQ6fbbSDhNqfRH3rlmulB9yO50tlhN1b0coox
f9GKEMcmvBgwDzfzdJQ/5jGSQ0DGFQxT48ScLjkvlT+Z1sp/ugCAdzmxxoch6LIfiFImlj1Szm4c
kcb1L7jGyqc6i7JftDT9710d1L/NFO+FS9zF82e4VZjimUy1RnqjMx+h0kLkig0hPWIXRoXUp3iA
LSaiUinUtthUP2eCoYc7d+9G5F6ybwBYNJ4XGvj19ps6s1GkrhPgm0dfp1HW6Q7UknlQ1TzauQC3
hkJHGpEM8nCypFVGUWFwzM8gURHzfHxBfqX4mOOydYnwd925JDbO7gJplFHFgBxwc9fS4It9TORM
r6Vjck4w+XyeYgyz7keIjXBoLmwIbUH5UfddrZ2OsRTG9Ybp4VgifOMDVg9hZIkRTBXF5MlUmEXv
3h9ya2LgUED+gKoSSV5WnytugpgGH+XsCdkNwej7p1SGu3p/lK0vRe7HulmUmSl5XI9ihoNUReDF
vaGRZjfps9FVu+E3cLJkZ/ttzocIC2d94eQqy7X3n+in6kKq6yHzMbCjPuM/icFp6e/1w7fn879R
1NV8BIigeZoDRKMSljoJ6hcnGkeR08KBPd9fuq0JcV9RE17EbpA5uJ4Q/vZmgpkfRQ4Jl/qGWsg/
jWDEv949CvfvYoe3kNNuug34H5upUIeWFzR9dlC6YjpKRZG//xTBIRS5lMDUkVKuli1G/iHD5M7C
FSAyJV5og2+dcZUe2p1F2/g+vJhoySySpYscxfWiteLsZ1lTU9Auu+5TMsQABWQF9TS66FWwk8Rs
Daay08BXgem64SPIfk/5peVhAxnDd2HZg8Jt+tHGVWzPE24jebGAAuOPRv3a4KV7Pa9Az8lcZAr1
KeUPwcHfk/64n5ixYk+FULYAAnrzVx7ihifx7n65v0k2whMKyXw6njikTutYESooWGUzRVnMqzNb
mAQcQYewVGHZltMndE2Cnc+4NV3QiNBw6Rfw92rvzymFuBhwhocgRPIb3C+Gt33jzy69oPRZSMFg
wsgQn5u+Rh/v/mS3vio0CRqkCE1RDl6PjTpZ1C2vK+C986XVe41UR6uNJ+AfqrwTHzcOOfQuBa8T
XgRoaq0Gawgg/mwUBqi8QD/UipU9m5mc7oxyOyVUKSipU91eOorr5eyVDnPFpvE9C7jDGWRDY3dN
WHwYjV3/jw3OGorG6I9psHQsqqarGQEwlehSh76XVxR6XF7pU+guZaOIMoZifuZJUQ8OxrH64DZt
1oxOkeF6bqulmmOLq6rkhwdjbPQ9mO3tnlp+GC1VuBhw1tYiICIKQ3qTR0t+MgfBkbpn8guBUfWI
A7FUIrPXtKojT0Ed2WmBLerh/rbaHH4BUlG2Jtiuz9BoFhhuiJLvRV2nZQ6G2VOPvBHoT1sImuKh
H0TlK7jINDq0A8pm784wVJE0j8IImt2Eq1UAKWpMMfHa8BEGh/WjCpbl5mLZH3LfUl6zINnr42y8
dblQeFebqMfw3l0/t+q6qmi7Fb4nKvin92oLoxS1A/00dXiddlIrHjQpxgWkNIeP+BdjL6kO5ev9
Rd/a+Dy4QJBQMDVumhM4LfRNY9WCF46D4kzWCHk2bfODnBvazhm7PcnLBUrJlJixUNlXC2wkjR4U
QyF48ohFhRrznjbkTPl/7CIamOikcfEsUuXX94Axt12Z5+ayqvF0FKUUG8c2jw9jgpRUh3WKmyaD
4kYGIo73l3L5k69fl9zfuEQsYpogptZFrrCDmOfPqu+h+6s7la6oT0FX5Y4pCvkHgQ7E3u26oZat
wvxezipj3rYCcX5TMfpqLW8GO7C827JE/oFCWFC9av2sZ8c86/KvRtsqn5s+V1PHwNHecHLfjAr8
qYv6Tw9170UpGqo79xdjK8qBhwRUvehagOReTvt/sk0tMedUrEv69amWZMd+SJI3UY9lxFpR5/s6
TKJUHqGP5z9EwQpUG2n8/EWJDLl2h86IZ6cSSinZ2YK3lR0gqKQjnDptqTOtflSTLGootWF4cSS+
Tl32WCBDfoqsRrtMgZQeSA/+wWN7doO0Sr/dX5HbaiHrwF+8YRCMuPED1HM5VPSMamEg6U9dnrhJ
WDsAkdLntAiBvaG2eb4/4sbZBjqC7y3Xpkk3RLn+BEHQJ4JSVZZn+SEAcEvsD2Eqif+U0vT+1jeV
XZJKrjNUjblBrofqygm+FzgjLzIy2VGEunOhfLU7n29zQjBNFlwOulvrxCOJFJJUSjAeMD3MTHn4
8cKAavg2DwqPjfevngbNnT+GTiFp+fWU0KCSVX/kCR3ogArBnuYukjgaPs/+3htw2XaryAEYm4DF
vUcDc902EQtY66bQWV6maV10bnsoZLY/Yo1hYzo1Fo6oRyDR5d4M3kQsH/cO60bkYnzSLN4E/GuN
/qD2YZJiEUdEU5hdE2LAYVbayi2MPnUgre3pe2/cBADBmbBBwxY6yypGwz+VpWl5zHeNNjzxGFJR
1Y/2ep5bs6LYAkmLhJwLbnXfTL1AH4CHiRdMlh5dtEAq3rJIIQyLpeF3B8SG3o91JwqbNHORJNho
uw9YSjZywCvOGJR/ZbGpH8ts9p+oxKV71M6ts4C+LIowFF4wNFmt4SRknTWwR72xFAfkXdE7rqlJ
OiLixjvV2Y2h6A6i2g3uY9EFXQ0lzsAjlElXvNAARX+YBzoflMw04U8ZNkl2uH/utm4OSrPQrJbA
hbrGarikkuZhRrnIA9lZ/RkyBTEwcMdiYscpb+TTNBfF+KrUw4zaflAjENNbsKfdJJFrqrANbNbD
KJZiunO/b+xaE9QEJSj2EtWaVYxDAKVKsgAKf6oK9ddZDL6OWi683p/9xiDW8qzj+YY41U2nTAx9
RcKvWfekUg4ciUqhJ0yg+++Pcns0loIWUA1w7NzP69Sz8SupUxdUW2cW5Yugd9aEZ1ekAxWd45/R
FKg7wfQ2wjHgoqFKIUVD+2J1FhOULo1GQm8PHp//0upqdhwjq3wrwI3Y8xT23+Aa5Y4Va81O0X9z
qsuFTw0PaPY6jDeS3yqx2BuA3MfpBKSopJmk6I4M4ZZOpPJ+VQTU2zWanNwbNMJvok5i6XT4KzCb
fj+eitGXznU/GO++2pH7WYpRMoLE5ICrvdjJCG1SIzI8yMvwvEQleMzr+Zcl98X71w/VUgpFy66n
4766BlWj6xN5AK6Harb8LHcWsOi2QXe2FqTjLEbaTpXyNk2i0wiRBt08OsYo7l5fu7XRx6EO8woI
AeLnsR7VhxGlCacX/PEixOrkINzzXtdyFdzQwsrWuY24htcdP4AZljw3JT3V2tLdqMAehA1VHhYF
+M/3j97tAQfSBnxh6bBZvFNWVVjAPh3jj/551KPwpW+G2jNLadiz1bqN2cswXLEorrGIa1bwpLRo
XMLtOxemKpSOIEmFCyURD15RTvZaAJuDUfcCX7mc8LVGMhLJKqEx88+TqKenpivxY9Ir/xxK1R4M
+G/f8ypXQraStj45CcVy7Ya+JmF2ZmZ6HV6EyQS0FyLPYRzELkEGqZ7U9veUlcPoFiiv67ZYp2gR
dVqb/8xnK84PgaHlKPiPY/U114rs3yGn6HTs5m4qqDSkxa+QceGKVUPlO6rWGakTzxVg2FExBeOD
EvDNZDsI8Ku10zlWDYSOoi51irxAYTeTUUdz5y4JfJfLdPqqVH717zAlMeh7gF0dClIAOojsE9rG
C6PVIdYb2CUmE5st74y2d8rBrz5owkyJK5uDEK/KWcm+zvmASNZc5/2fOQ7qM7giTXLD3JJwah+6
FMKHOCev42xCg3nnhl0WfDHRoTNLpXH9ZoKBmOU+DkgXf2wCl1ZP7uUyAIf7o9xsIRCYnEDOIC8u
kISrMCOGAhIF7Sh4DZiwz6pYKm46S91z6HOn3x/q5gT+HeqvWgQj3WBZzRAZCE0DnWHUTXRQ+lp+
mPNsD0SwOQr3APWkpSywzunntOt09D0opg2pdUJFUjjk8Nd25nJzuyHXgnzJovMJCv+m6l3OVh33
puZ7NBflg2+0qSMJcvTNt7r4otZjtOdtsPGdqHKjm7sA37jQVxcPrbBGn/EovmDsjWRtIxonHyye
HYb93qvoFtDJ5LCap0tBF3PRvr++CgppkitgmYI3h371mZel0rpLMe1RauO5tylu9L0bpV06QHWc
B45KqLcXLAOD11iOx1c5H8W3UVPaEEe6UejsopBj88DBzX/Req73Wl8bn5yohM7KEm/5HKu1kWY9
HluobJ6R5fGLWHfRD8iV4o5skLL1CRiCbgdtUOA5qxtSChIhrXQLYpUpRDThw2CwuJMVnhhTDVfu
nPSjOduNHyHROuF6JZwDmvZ4hEut+TOLLCV8UfJA6FF877VvOAHBmAqRilLOSZ7Uk03/sTUOg0jw
fOhR7EkcLdTq8EXyx0RDLCbTY2Rk5VY7CVEkNA6Q9ORnPqr95DS9Bl4RZcycCIfCoHLQjK6qjqGi
+QWlbhGsBTij+Q9V4Arum+/Lew7RW1+BVFPmH95FKE1f7xpBiyUN9wLquLEaEmyr6aL4FYTS+1Fk
6yssJCTUgxA7v4kifSMPWt7lvlepQv6705TwqZTSUbV1BOzfjfniJAAwW65WtDit9ZNI6hH5oDzv
e2ncJ9AOZ9nW5DR7BEnXH+7P6yZTX4aCJ0GliprhTdcbIfXOV3y6E1M0qs6go/uQJal5mMS5f2wo
bJ2EHCudatT1f++PfFOcY+RFgI7gQgH3pj7ch4hVCuZgeZUFRNEup0Q7RxllAbQbK0cwkWSU9RR4
XabNBzhrxU7mubVxQEvwcEcUipCz2jiDNItcp43labkfXoZQnx3UALLj/VlurS8IBpGiLdID0Keu
tyd6mXOv+YLlqUaNxB1+NP0p1cL0+0L0OgvC8LMejMYBlPfuigHrS8dpuY7ocpAbXo8sFIC3cNr2
PW2YlVNZK+JpBOUEurjM31sxIH/nLHMy6KVRe1mW+j/F30btUfhb9qtv1sljLov5Q151xrEu+72X
5cZXY6uCCFnEjG/LdNNSokNzJbigKN58qZRgYXxm/Y5838ZXg3OzvEtoL/NWWK2dXsB9HFUE6JTe
TP4Ecj+c8h6G7aGsB+vHLGUKcU3Lw1OWlP7Ojtma4cLi+AvXXTpF14tpJIJptnTBLmXRaSf498rg
iip0HPf+zlzmcJ1ZA0GmFsADnZ4Uterrcax2TnLaBsFlhvp1AGd+nrP+YEXteMbTZM9Xe2NFFx4T
HEJKHezm1YpOyhSpchhEl1Apq0OaGtax7CYdUx09/qxUcuXJZlZ/ayGQ7GzOmxfmQlKBz8nxI8zR
9Lue55gUFiKUdXRJdTB+o9RrpzZNk0/QKZWHdK7/wI/3dwoufyP0anEBcyLAhUkFjal1BJ8yHZih
kaYXqAmlf6C2LCAhZBZBYxuD2Y2Htimy+NhGcaGc/VFq+ksGog3YWh8GX1P8fEd7QiXuN0x+WbN7
NcrLA2V/nENkq9PstCma1lZ6tqndqEJwkoRRV+zaqjWTMKaJH8ZQkdJL3etteWnC2m/twmgxTY9Q
v/zHzCa4BIIVeX3Z1bJdFlb0DLY2+Kbju/vND8ThTxSI2HQFFVgvO2wt+Td4i/R7jllBcNARAwqf
NQ0/3jbR1FcatPOzwYaFrD+L+uSgtVx9ur9fN78j5573LYjVm/puZeVSN6RoFlAjp++VzVIr2Zls
DZrdZEGpn4YJ8zZnhDCq7BzJjauKRzUD45tKjeIvO+Q/8Q29lggp8yy8xEaXtqe0TwJwjE2gaq9F
0tRPbPjhlwBe+gNpcSc/ou1KX+v+9G/rpOzjv3tqyccJTqv7KpKUtBuUKLpMcdImL6nGtQ2ekY49
RBLCkt2hqDo7Au7Jv2Cojx9H/IpEFwJoEzpSZfRvc6/Ews6L5Latzc9C3RDcPdJ/UGRW4UofBz9o
WkJlkTdNf2CgpnT6qoTZMtKElGwrkyLtJEl92TrNVGmprTW6mttmqko7r8qt7wSkGEEphU7ODVJF
7QBMUA4ILjKcdXdpcx7icvKf0xSMlZ/p+LMKee5GI2y0hKbx7/ufaJnq+tADWKTvh97j7QPGn/pi
qK0suORqXdmmMGmPPkn1zjnYyEQRGMfIBJQam3LdV59MXoAQrRgl4KUJ7AlNFEY5DtW8Fzq3h1qa
p7R2QWuvkheeoY3hWwlXRCJbh7Yb1RcllgYXDYtqJw/dHopiO9OCoLl+P5dBRxYTB8ElzoYWZytR
dbN8nu2u7/a6wptblucsjltYYC5go+sboR7SMC+wP/TSPNEf0J3JD4KvaJ8UIW+ex6hAIUzMU0dE
IfTYjhJML8VPv9zfK5vHGcQ/L4mlEnmjN1DhLBaFEolMJ03Gd9qcETlwVZcfGjGNUTLBMjY7jYka
gulOCG9P+GkUs1sEyvC9UCXBsmU9V/YMqbeCLDt4MabAaekGniom2WwQRYILd1v/Cyn28f84O6/l
uI2tbV8RqpDDKTAzJEGKCpRsSycoBW/k1Mi4+u9p/ge/iEENSj7YtV2Wyj0Aulev8Aag7EWsfnGi
vntEUhP9CX3CCO7223jtT26ODqJRVCLk43iRm8bbT4Ln5MgEUUlDpi5o0LcYp/yowaV/r+dF/Vrp
Q/tpXJyi+qRnY41ySasOqg/bL0NfpxAUpV7fO59QwMm+rMjoFn7prMp3vAHHKqjWQftsNN6S+GnV
tqOvGpNiBqjYaMPJtZOFroLSiMtYmzqEYI+LtZ2aDjbekDkveCIUVmjA/cNqKhH41iZr0n1jfFEV
jyWmh7+w/B2p/AunOeMI9wpVR+YmQAEoAba+FNmnbGnbX0qW1lNQwwMAII/eCdpIZZIZ57yqo47I
uNTfO1erNR8B+xZdtswoP1AaKvU/nWvVjwBEO+MlXuf8XJrd2j223Zz9bJPC+jeNk+nXwQe5DmVv
vsfmiDTx4i65we6crPy7PqbOeRFOG1Rmvt7/8UowsoGsw+JkwLmNMcNC4TSRB4WLCejNGvHtqqbR
OVXpbH24vZT80ZtNJuca0iuT8ZCzLVOqrkWAWenTcKy9+rFfoc3btahPt1fZiWSof1ILMfdCwHp7
ITqAYLEcmLOQlvjwtxnl6XPlRemlwj3nIM281iYFKEmSCbIFMAH/tAnQdGfR87XiLJwUr/3eTer6
bYFZ+JeKMMjL0PTT+0k05XetHdPmPlWTCZ+lyRia82S60bfbz70TOrh3ebOU9egubCdHiQXCeGzJ
T8C+iWe3X9EgwprlwsTXOVt1pv/jWYV98El3ihjXpR1D1ACheqX2ILxCqdpaS8IWra0zZATIHQgg
P8eD6AM8TOIv/+Eh5SCONuUOVwxhrmGNecowS1N6TFKt/CXWKod/LNLoK9P/efVNulDGQYTc27su
8pXMQACNXCFuiIVIOzGzDRPK3dQ3KnfFjjpxP91+vmuMGTuKekXi0i3MZ7b38IIvee/oSxKKJIKi
DEBw/KyaBaLdfWQie9bExQcFDubPtormh25sCqTWOtxZz1M5tUHfq5l2adexPfjQe6dKchMhMrDZ
r+aEsQ5VQgwJ2b+u5c+T4kx3U+R6T/maH83Sdl61FNyjWCQPkd2pt3dRkYx2VTdtEurJqH5zhG5c
+hUW5O03vXNcPARm4TEQLPAM2xxdTKxbb/XMOGx1LpzZWE/pEAWLmi1BlEO5GtB7+vPIBJyDa5aW
Hy32baid5grVzR4r08oqipNpx+qdrTGQt1H5OIjqO+cSbC3C83gusOK2uYCYWKaoxZSGzdIpj2Pm
Ds9rmilLUJD195dKqfXh4ITsdBgoCqVAsUT/MFR++9kaEL1arHFCVKMQ71oy75fOcZdHZEXVMEmT
4dGyO1dhwpcpw/n2x9zZnfLQMM+SR+dqPj/qq+2Uqk0bsTHKO9NJv46tUn/Q2/bf2wvt7U1cJeCm
gF4HCrDZm0sOymiUx7NGa/g9cKHvKnCDgzJqbxGSftDKSGHRRdy8yQhXRGOlERFqHT47MwqiyTkx
THFEA907AlwGEgADCu1qkyiWVqVJz8MM/fjS0oa+Y3btXMy+SAVERrUJUgG3+mCf7H0ralWQYswd
r3HYdoVuGU59RBLFjD6IZioDV8MXxq6XIxPn12i5yTgk/51WHjQsAuumZoexYXSx3RQhJN45uuhD
12bvkckf/idMC+VH6CPId819bJ4M+o2Ozwyj/9CgNgF4dk2+ZtmImqSTRs33DqjQTzWOh5eq6NFc
LCuraf3Ja5yjZPz681vMZWQ2gVwxsAz97UHiCJndUi5F2BguVkRDpJ3RGm4OGgd7q8i5mSo7ZNdz
G9cbSHadmA7ZVKWnDF2U89LmzR8fTLaxQdeGTw2R+yooDMmc9H2LJONqFxc2fHEnhNY85AK2xZ8e
TYY10EnkEJihzXZ82Qo307tpykJHAUvfFF1zFnV5pC50fWbgTtEB4rhoNNu308By6Ycy7rMsVHv0
X329b9c+QB/DeR/1TGZ9vZk1cR6BnBxBMV5rsLebmYkUaYGcE0GS3M6CbYoplCXTMgQfZMhEpNPd
YNQHMZ8abEESP9NW05sosuK6u6Mfa9u+os7q96bQhy8V8qDjacoGKJXcpjbDprErf7Zlr2Ei1cYI
3iVgAuInr04TwK/AxP+lDTm/t9BPtQNIEeZ700vST61mo5fS6p4ASVGXxnxae63A9q/vXfuMVqkB
pDyJ9eWO71UtQVqsKLdb0egWMJg7U8DQ1so+cIWUZim60kyDulHNv1ajhi49ehYhJ6sXCkCzEC5i
Qhb/+vZeuY5BvEqLvJ3eGTJ32/kCsHjwlIbO9Vj12V2BzfdZr5s8qJ3cOwjmextGcu3h/4LVuRLI
aaIlmRRjTsMZgVMfxKr9w8wFOF9nFC9wUnBom7s/xuJyCTKPJcbShUMJehNCxqHXjDYnTQY5ot13
C4QXtfawhJt15QScsz04e9eNP+AqFHQ2xR2Y5quOTid6lI6qLNTc2ipOaZ6YPzNhR5okA+YoxXID
XZzFq6YziBfnpx63yJTf/qbX+Yc02yDdwTBtT6YyS3Kli0byjyaromCMlvgzvejisVum8snu1fbB
1MWArAy//2Dtvf1EucmYg9d+jSgXALEWfWLtqii8QOIfpYayiSpucdTw3Yvb0unMpg6hE7991bnS
UuKU7KcIEeHz7FbNfe2V/UHcvs4fkdcmmUL1hI4Qyk5v76BiMVbOrZ2HulIGdVGWdxH9d19tkXYB
dnGQi2s77w/PIVm08kjXUhhxVuSKVYOhifVBRxlgie37DPTbZzepuugso8F8suIO3rE70s3xRZsr
T2MJqkikaRFUCtaF9/aEbFgQQVR/zNT4SCzlFVa3ib90luUECwgoF+fmncwxEQ9dM+6yGGeAuxX4
C0gYJgLYMvXIgz9pSM+p53ZohvdxNJt9AM5rrM/p0BSfVSwY/4cVcLk+2mpaP1i62ktZa2FiUpxm
ztmGYped1DF1ISAWalM/FPS/lBCfnGIMXFf6QUUIscznMrK7HGxmNnYH23hnbwE0QhHEkaUn4oVv
v7pNJyNdBj6DhhrIZ7M0Pd9AR/pAoM+RKk7bF8l4FbNOmA4gJjcvcjXShnscoJHninkJU/TiNb+2
mY8BzVMq8QigE83tIW0t7aPV1KYSGDnjC7+zJJVNB5ZXoua1TFGQOWr1EsWriagHjPTZnwe1p6Xb
mQOqd6Nb+zq2B+XFGwAnBllcFSKI58V9Rz0ChHGxG3UNBjVPf+a9OTCKXO0f5bAan6x6mQxfAyKX
+mqXpNk512fXPsWDYnWnroDSddaG1tZP08h4ly6LM/9VC6M0g3Fa4vu6tqbeL1NN/dY2afRv2UT2
s2YvuDg4gGI/p1Nh/IBCj6BwX3mN9xhViDf7DY3P6LLk6/hVrEmp+ARxlBaKWMmmczlAqH1yYrqD
fj1Nijh5WCl/IcNS8suK0djDkhfqLzeqnMlXTNH/KNtx4fyC3YzRQkEV3aezkWrvMrOd/9IEzusX
FwK8RV6wGEfl7k53jCoGiBZPQZP96pZd7AQnIrTAH0Q3I81Mr/SUmSIOYrWc38s+4bPXZTUTs756
Vyr9cOqZoQSOM+gH0ey1st7uONBOsqACx3UNwI91o8ynxX1AtMQwz148Js2pzbpWPK/e3HKy9CSN
H3PPm7K7sic7QOFeydP7LpuF5fe9N3l3wLSi5WIYExr0pYO0So5IruVbtObdJ8Ymy/Cvqom0DxBK
ou1dsl2+qIPVFTjArgmS8bGA3zMro1p/agZ3bC51n08/ysLBHgDdc61+57qr985eF9s8icQWHzJL
yf5xGwxeIWOYeclfmzt+eV8uS6B0zpT5CmoCX9N6VfNL6ag9cPElpTBZE7OcPkEq58AsCKNX4bgM
dTh16YCtMAFmPhXeor1XjRW7OMdjnx0Ek53Eh+JCQns45iQG8or5bWg7tojnrHPtPegqLrmtXrae
31NjnSaNPaDkXXtKyHQPVt3bdCyLQAXccgZM2/FcVEvArlDchwR5Aj+zQW9MeVmf0mZgmjXUReCW
XRT0HemoqjfTI6pb4s7oliOI7U4+wvVMOcJvgel7hSNBYz1j9MEPgVp2mtp8fVb0uT8zi7Ke+0Gd
UbUvnYtlHTWCdy5TXWpbIAapSs3uTRR3wA14RiM3u+pVl6jL1CBrPfMipRrvbudcO+1KLipmhnRC
+NRXrYq5YtRq4gPw4OZz/xFhHWx/MxcMtt8ZKzNgu8zXj1k6IrnvtCqTTAhhQ/p5mJT1m6EjntAi
zgjbyY/TSK3+GGEG7p8sRjIkqaSvmjUzliuTlBJxFVGc87RcQ2OeyoNV9va5nJwR3yCJXOG8+IOy
XCDZ422YKQy3AM5+XnJPyNtj8MJ5yB0cma0kPcoEtZ2sWzIbmLVboF+vEHQg8yenbxPlIY6Kbj4b
IpaiiaVngV3hj0wQ+n2DaLA1Lj9mK53/JRb1n9g3DFerfNEw7U2M3jvbWmS192SbuX6KnGb8ewFo
xjDPyZSLOwvm9xk16aeDrbP762U1S7oNpHo7p6GdPGl6DD+9WYlU4EiZaVtZ0QES0ErzaTGwsYD8
GV+aWlMf5yjWhU9dbAXwwcznCa+UoFNG5b1nzMpldQf1JV666R4sivKPYXbzXVIoR5o+O2kxgnnc
aNTOwFC31f/grU7nJUCOiSPFQ7aWyd3UmOW/2Tznn9NS0Q5e0s5RhiAjlZjonly3G5O8hVPSsx70
qeJnAcOkDepxEB9iLv0j5sHuYjTEHXywUWTYtqd7lN0xrrOVh2UeshMtKFxacDW4R4rNutz++DuJ
Jlx1QqNEaF1LOdbovyESw3MxSJ4DbcXtoF4s46Aq3ftaEuPMjuZx+G5vbyCekHQqqagRCqAnTbsW
Z5MW0V1MInRKav0IY7f3Arnt6IJDSdvpp0JFEdiDRA9zaQ8ni8zqrOCj7qOm8edNVCK7FAFjGqNh
xb1pbJpR5MxFLB8tXfonmKkq0ssupl/FmB7Et92nAqhL+07yxK6gAf3EmHXIlQezGdN3g+LND3Qt
u2+lljj+7W1xtNTmg2E2oyVznHG8EGW5OKpLaw0u8Zc4Sv9Y9pzOOteCzf+YloJteLs3HDCAEzTf
6CHDkifxh8UQAWYv0/3sEERuP9bODUFbBCUEWVAzP5OR8LdMSBG9noEpgW+eD/G5M9fsOSnH7ORY
67d2SP41O206uJh33uTvS7qbHGCqViufrdV70OwUehjudvNLjXbqSHLaHUEI9p6PdgGYlVe08zbl
aiXERsUM4qFx7epZwaHmMW8787GyO9Rnp3jiElydg77a3hNK7wTZdaGvtgW08i/XvhsiF49VNQ/t
ZKD3Wq/6Jbam+mBb7sQRvDClsBbDLXRuN9tywb9V63pSynpU+tOKLONpMnqM88w0DSjV7fPt/bK3
nhRllRg2VOW3M2DYwdEwVqg75MOYXdJ+Wn9NnfXV7Hs9TO3RO6jHd94k1RmdHsagpKtbvnmqpZVS
CIk1SRI0iS0sDUqMd+6Qljwyo9hdim/1en9e82jnOoW3CNsgJPhOT0ZlLc90fewPgwvX6PZL3AF4
WeigIdiFEgcj9e08wLILXM/sSKqPetplXkolaObKPM3gMu4UzVkoRFaItRDUnoXR9H+VU14FutYo
j3FMx/v2z9l7csa+NrgF9tLVJMpoWb/2dMhVqJ6eFwhw9+R0yjmmU3uAStk5jujPsHPktcf1p78N
N6MYo8kZ4fbhhbY8NV0d32upol7EGhdn0VkfZqXODsAn8ghsCmxQAdxDjOvpn762fH4LcWpXFgjb
L8pD1lXx2Vuq/COzCHGgV7z7En9bZfNkjVrWNm5JysNoZyn1OLaWfua1qY8uNOCl219sr5IEnw/3
la8l3bw3V8QQFavZY//2AM3D+Y4puvUwIUVxGiMYAqSinvGhxbHtsY9m7y+tzU0nSFcDKFkb/THL
neoCwoWcVlBmXNXShqB4zwxSs2ZRi7C3nSL0Yu/Igmn39SJxJ+VroO5vK1ZFzZw4K5s47AxrDt0C
EI1rJf2z55X/YVjHO4USQJok+dKbdzuBKMzaFhCtOydAMHWvui/G8uX2F9w9CFL1jfYDjfntFYEQ
gSfcCGh0hGeVvzgL3ll2jtNghgzuWKRdMOTJgU/T3jt8DdzAd7ietjohgJO02UEgNzSXuKM3qNeY
w/I28wjS8O3H211KikoQ3/i/bTFSEz4L9MvQj4aBFyxLjtlGp5YPEfJtB/m6/Bzb4w2oA5FuCCTX
wG4maKJWW2o1BFqLu2FwVSRXhvyCiGp2Kocp+0oBZn3p4/k/tKQBJ9oknyBZJJvjbTCbZgR0EIsm
iieNd1cjuXVy0mE5GEDshS8KLNolpNNydvZ2FRT6tclyOeoAj9ECEYr6kOt6fnAHaHsbksJRKhFg
xQTr7+0yzqAxbvWQLFOEtcY+ElUtKNp+XDTfxr9I3EfOavzLgIxBqli1uTmJbhnFXVmsluxbzWPj
MwnovZPjOcBp5d5I/LpYy19qtYruTHtTPxoF7W0zKaJMXUMnhRT27Y/W9TWZcetSHqpRXcLVFcVP
r9KNs+3M2n84sA7QfaZ4iBJeoQnRyRKT2hQ0NOrSPUkYlZ/a6nDX9NV4yfOl8su6zg64Znsf5dX2
De02uvTuZoeBbPQSoQI3U6JpRPtRwwITI4hzbikfbXeBrgAl6z8cXUmGtylPadJtO1OeDo9Gx7M8
dLTYfMlrkQYocYufi7N+vR0kdk6u99r0ZhWq0u3OLrNVa7oMmJtSoZTEOMEUj0Yaa88Yo3nYS1px
+WL3ZrPeAS09Knx2jhW1KQGeTiSdnm2EcjLMj3CAjUNrBnzra0IFs4kCrnrwOnfXoQdGJ0ziTLad
C7OO7KTtLFjyIm8mf7Qm5zJh2/7jz9+ltAcEu6eSX23fZVKiJLGaI01MlJJChs2IWi2AQZn3RiGy
833gxdAEsfw4Kvf3HpDWIvmsB87tqjWjM+yyu4g2qxjK8RMDrRa6iTi6lPcyHuph9MsRoHE4g5sw
GOGL4iwtlNUkkZKsa9p27gmygtTYbZaVNuZUNc65zLwy8qGmTDPd22RiWLIagxMYojKag2R278kl
kRYMA2jNq2Z27c6xldWw70tTXZ47ug8wAuaj7Hz3ySnwKBYkGJTnfxvkrAKBxAayygPsCO1+pjMd
4plVn2IbiodRKDp40DJ+Bn0z+14yjA9q77WnYXLbg27L7i+Rs3dsE4AYXtHsJmtQRg6t+1AoKJmc
ygQIA7xwK21Plb049j0SRAMijmqL47ROoXJuEGkRFwOogevnij1lBz9p5wLwQNMDXZG16JUiiQW0
UixWHj3kS1pcBCidJyObtYsED/6Hrw0mTapdAOC/0gUu1zpCXCxlnztqcrb6Njsrc3tEQNqpr5FO
RE+ZdAJhw+2NNi9VZHQtvhR2DoIqaZv4flS1HAiQiE7Nmv28HTb23h/IN16dTrf+iqHnUUzXRS2d
eW0o/qpAGqKpRhxkxrz487tM+vhJmJEkF287B/QnWrSpYgURszS664wuU3zTFs3T2K2WQSaaaIaf
W8n61+1H3LlDSbOJiqQmKC1tcZY1Yuo97qmUSvgw3IlBEaHrLPFjlLlYXyBBEM6dcZSYGDs4Ag9C
CYGBkE+5tbm5kwZ6Oy6T5PeNUpnntEF8KUgTtFiYf1SUYxA5h3DA09vwMyMRPwfhYtXltIDkoGJG
XPRqbionSCjOct9D1cj9ARZ0HbRCLMPZTYrp47J6CtgTkYMU1dJhznysOLLvtBdnJuvlWqaXHvmj
f7BmzOMAvq/4qvYwTz503jjiMgcI6j5rhOsEIyEsPkgp9653Qha6s4hZgkDaxC1HSZq0bRpazkpS
Iyo/O/lTuzTepXUyOs9l0tUPiZd7zH+a9O72R98LzUDoXfj5hOcrhdXCgkReaS0i3rqenofW6O/K
NDpCEewdVs+gFwK2Si4lt95vnYW6ZL6uTlx9SpsV95YqVHCqmD5HjYXFSW3kB33FV3T1ptbhkv3/
C252lWjwGIZ4gOqpU9v017sykALd7+MZgCD/5PnmgjFSAeDN1yN0vpyUScntV7v70LQAiVL0Gyle
3z40zuLoqMBLI2Q07ftZ8cQlXWM9UFrD8mOvPpqUXoco+DsME8hHXSQDXyeNv71kpe2yMUEzBv+S
EXfh0UT5B1bC2Y6KoyLoOlS8WUrfPFqdATDyMinb7DrVj7Vcp8BDTSlgdmc8d8ypecflkVSQ7LC/
/aY8lJRuZmQnLSw237Qlw2a6yTedM533GXngIQGhnN00Kka/sLv6Yx7T/fOUDgOqwv5jU1zJGAZR
qnFEIY9vC7+8s9x11ockNIwyeZ/Ma/XkDm2zPmSAW6ODHbz3MTknyB+gL3sthdWN3aQrONmHeRwX
z0bU9bipRPOHou6zg/t6bymqQhR7X8kX21bjbMaLmYkCcKvtNac+czEZQqrg3OWoX98+EntL0f/C
qsyFcXZFb1NF1ahxDzM2XVLlcdGU4ldnjP3JWYz58+2lrk8fPTB6DaRgUvhu2zcqhlJZuHaAWFN7
Kh23hWVM8SWPpvxEk2Q9315uJ+VjPWm/Jk3QyP3k7/nt9IkuW9J4QjMXqUT38yiqyJ/XCDSyUmrn
cRgWEGi2ccGRYTlhdJU/NdhYBXOuGQdtkOvbhFYLzAM6IQDMcUd5+0PsYkrGZuSHRFOfffBqywsM
m9oU2QInMOfF8tNWAftdjdaBocdOt/7t0vKy+e0dIHJUWOOw5GG7qmoHUqdreuusWnn+bnXR6PMb
saajT+sZAnGpCSMcMBVowqGI1EvHxdzz9lrjKHDs3AZY0aB5gfghR/hK0mAeGGKN1OehXmEbUVWd
fdcra3rJxplyryyaR2PsslM/ji4fTSR3WT2p/2HrS/VFHPKoca9q+M7UsKtgj4R5bzlBVAn1qzYM
fWDjbnbwHfa2Pr0eaZ1MW/YKUjKqcUsLCSJV3qx/I6VQqYGLGs1J6RrnpaKTcBBAdt8vCQzJKrLT
eLxurgMjMdGqsJQkjLKhuOiJRocrXUrDH7TIPtVGZJ4tQdyqdS15b7X0bLEgEgf9g72nJpORmF7y
V2rst5sPnXq36mLYclqbud9U0dvvxyWvLshqdI8mGdyRwNjugrxfDDrBB11RORwty6LCI25qLlvL
KtXi06Jk5aMzKcnHAm3og1Rt79Kl0EFuAYUHIugmwtTJkBsNRrdhOaBU4UwTLoPVjFFdNWQLpe0Y
nURmGp9uB7bdpwTdIfGfr23+t681icn8sxHNIeGN89e5SXq/UpLsebIihrVxetSl3rvlGdW8cmOg
Nm1vWb0VpdpXbhI6rY373oRUjFaOXxc7stDkL1eMA5M8WKiW/apYft1+2L2djIoTkvIwS4jn256e
Nda06T1sLCPmVLgLxhoil5qG2tCd0tvrpcQ2K9SF7lwwCpje0S4zPlUjVvIH5bqMlJtcR6MfC7sO
UTDEnzff2m6tOSnmIQ4L5tl+gcDCSzMp6kGSsbsKVSYwboNDs0Vvubxht3CZFS1pa/yiM/elRZLw
74N3unMhUafjnMWYnz7idt8a9D3aQVrkqJWyWj5tItqI6Zr27wa1wcd5oUMQqm7i/MPJLXKwr4im
+tUIutQvBjC/vpJEq/AXj83oYxs6xMFq4zmOG0Rr9aehGqW3ZJ3nytGlLu/K7WeQrTqC6J7xV0Ge
7aWlRilum60XKFOyPmVz0rl36ZCa6n1GjlOTeur9P3GpjtbJcWf1UYvy5nvcD9GTXRdueSIXqP/Y
fkDan5NFIfgOsOyqjTnBwygqSwFUpsTTZW5745KApf+lF7X6ca7WIyG8va1C5kJDEZ0Eyet+GwbY
Ko4yIvIc6vDSQ0uPEB8a4NB+uL1ZdvhxaPOTQIFSolq8moeh96MkdMHisCyywvUhySXfk8g2v3Sr
3rITygg1Q6hJ8Xd9cLT5nbIY5T2aRWIMVtiv3bOx1Llz1ktZk0DvnL8mjg1CoHF1xb13rMIViAqN
yz+g/J0fYsx69U6bOfEn281ahA/Wsnyp3QhDUZ+ZjtvfTyiKeed6qPF7s6Chuv6K+cR0mWYkGu6X
3l1WfzHr+hF0nxf706jlL9XS6PY7NcmGhjbsEIs7HazEN4f/SP6/PoGfDrRWxM65a0iRzvBl2vjl
4E3ubF3yXx0vRmBzV5HM0de8Xpcehq66GCHobft56rrq/vYqO3cSc0MCJtGK5tg2To1eWiMAwNyl
yWr1UTRT+2hXaRcWa14+wz784tWR9s/tNXeKCMoiQgm4EMaJ2wl3PzadXtZsfXQWmmAuzfKhZQZ8
gkGSHgSAncsP6ACkY2bpSAZvQxeXfla0K6Chpa1/Np478k3z5QWzD+99FHvVcJAk7qwHb4eegbwA
GXrLUPpbAr1EbgyopAQiEBkLBEoJGbi0hULDKlYMMQfQLdXsy+33ubcoQwmZMlFwXs0Gcekt2mUY
o4c+VbTzOuk/nGTtfHtpkGZs1iNLiJ3PB3+DdwlzlMC67dK3TtpBUGI+MYh6It+OZfTmb1tmUKdG
dvAFd+IWYE46t9yTr7nh2zcam0YTq63Ef9QtChEqpnhgBo2Di3TnFSLZCQ4WdREJ5t4mwCYk7MZm
vCpUhiiXVqc78WJPXgIE2hNrfW5EHdun299t50W+IoSoNWnXgo14+2gYxlodaoLKQzuZLZqHq3LJ
m4zxIMXuwVvcWYq5ClAIyYVgwLJ5vqJbsgTRMgAr7VhfHMrXd2NjJGXQFoeBS9/5ZDLNpXiR4mJX
/W8ooLair0YROuguV+cx0qBj2qtqjb5ljcL2U8rIn2Jw0m9pWQ6lb2rjnEPTKsx/8zxr3xFxm/Vk
CJjL5ybX0Xie48S9mIur/QWXx7WDxGt0D+LVAEdImfruhzbq6i/DjW0MU+psenFx0zpyJ997LpIs
nc4+LZ2rVqs5D3QIZiUPm9QTiN0vzSnCSuQgIu+t8tpboeuB9er2eJncRNYcU4Nb5lrcNxMSN56x
HPXC9lYB1QgrjASV9EPeC78HqliLU9cYixAkYP+UwssKuro/Mlc8WmUTDoeWZSa9K8LUAkpgzHZy
0e1W/Q+bW4YjyTsgxdneJ8DzYbJDLgmbUlWCyaBfxPytvpiAUw/ihPzBb/NJsAIECcRw/5+41dvX
Bmpk7ro1y0MtilMRUE2Ic2SX7qdRs8v4ZEyWc0H5995w8uSgSL8+wmT5tE1fO5fYrWyOsEdeaKuz
mYdrZVYYO6Wqb5jjEibKsBwUL3tPCWqRAZYjgbZbXFiC+FxF1V2ERgLJ7S7psm64CGd246CoIND/
1J0RvQKzNKKwnxcIuLcD4+76zJkhPZNJQl57+5ZTkU9MonnLfWNVj+Y6xc/0T1Xf7azkvkzm7Bka
m3qBUdYdrLz7khG1AtNP0XDF6+51p0/BibPyqmprgEe8+8OC8Rn7rt4c7dvr04EqEMcPgxmWvMqD
qqkphg4l/zCFjI3H/JI8wcwb7m6/zOsMD8YAECTiFvz+K++QzKgm5rwVhGkk9SrU+2arPKFD0NX+
GLXE1jbpo3c2jZejodFOS1WSFdADQb2O5HK7j4QaV0Nn5GVYI0HxJarF/K4oMls9l6iF/Ux6a/zY
d5VzQmF/eMwNJc6DvCrqwrddXMX+w6elbQerGgzNNZk+BlGdoalR0NtsPrdJ6TwkVqKfYB0nn//8
jQOWkChRmQduZZ9AGev9YCdlCDK9QFvYUz8uUNZ9r2i6z8IbqosDCvJg6LzT+UBgB+UnOQhARnAb
H7qxpXdbxmVYjXVzWewYjQnNmj9MdJpPg6P/WtrBu8tFjyhj0VVneh5Hs+C9Dc2XZqfRN5F1y+bc
KlOEXoGTh4IG+d3QukaQges9CPe7TwoqASgpSJTribNiurGmRlYezp4oPmJ0Onq+qs9e5hdak0iU
+bQ81X2cnF07LWu/auzpy4qD4RE4+TprlIBWaWMP4Nq9ihaRPkFXx+YuxFMlX/3GcKYfTQ7tE+nM
OT5XWv5fDjPTM4KyBhT6igYkBrSEB/ICSSHGPcflcn2cOob+QT5FdusPeTrmgdBHYR0cn71v+/vK
8s9/Sxhof+Nr1GVF6NbK+mxOrR1iXiwOOt+7q1Dt0qJgTgf6+e0qMw3SuGwjPm3nWVUICTBC5zSN
B+90+4zufjpAJ4g8Af67EvVN1Ilqw+OKi0y9vVjGL5SofmD0pQeVh3Tz7cV2QjDRgDhID1aWhvrb
pxp6dY6d3MjCfNL17DNzkvxvHccM/X1uO9EdRgj1g6oO8/3tZXeeEWofIy3iArzgbcunNxeTKbWF
5ns3gIAeV6qDIMpogaV63j3q1TAedH+ue7+IlyIMiYIt2oFXgu/AOscmFfSa7Wqiu+5P7aS3T67S
K6Bi3Xr8tKr6aFzaKi2S/3UoUvWXcop78/OfPzhgWSlcSHv/6uOiqKTnLJ2GLoDod1Ba61OjixGY
XB0/Jc5wJAq1MzfjuQHSo0cN3/2KKzQSEBmNoDzjGgMmWUnUnMZ0MZ+Eu/Z3wrGxDklyJJcWvQvw
yhEBVriPuRJrX0nrxoPPvrfb5L0LukqCt7a3LiLtg2nS2AnrJKejWQymUl6szlv+Qp0rPY2D2T14
jRb/ufQgeGf4UuAXJNBq2/uIUXGL8pKpVRxH5clcq+Ik3ItWAvdPx6ex9z4YmVMdXHs7AYMkFUMa
2Ru4HkgDFALBMHqMytQI+Zamd569tT7igu2khayCCqCUUJCqeW8PcOLppUehhOCppaQB5AxxWbUl
Oi0lnrW39+7eUhD15C6S2ORtS78C0FI7KyJO3jrBf2p7getT3nsRas4jDpK3V9sLEVCUINjQ4JeI
9rcP1iqwjLtEycJSnXFqS0G39AAI7r01/bGCq/rzqEt9RnsMMBLdgW2OEmdrbaZCz0K9K9sHxtzu
qZqM7oESMT9nkdUd5L57L5MmnGxHU7FfIeIqREQGXWG9ceqSMJmi9dyjqnOqkRc6336Tu0tJZCYT
+x3KSaHNi5Iikx4qJUlJs1b6OZ877e8eH6aDt3i95yGU6bK3jsonUW6zG7su9rysmfMQVXrySyrP
s95Dh7z9QDtpFsuY2Mtwg+z0jIDg22x8nWUQGA6wmc3vZDlzbrzYhdZvuB+QD2vvHCRNfUWbzZNt
CnFwc15fKPI3ODh+UdmjurfJKOesR0poIaO0rIENQxS/n0dlecr43sHUeLPlE89rH9cvtHWW7IgL
Lf/7b+t91kdrEHVaduxVe1ztYxuFQZd8RO9E5tu2eMzdTpxj5nvBAPLHH5t1+dg7eXpwMnc/MgeT
Fhre7ezHtyez17oBmfWSt18m/XlFNv2uq0zjj3fta2OcaakEmsD2eLsKcNIqbXOErOZEiYKavxVM
QnNOcSeUg8C29yo1JC6Zh5K5XoG7JY9e8fqGpaK+vp8cp7/01tz4jrp68KZm9QKKcrpYfWcdcbR2
BFJ4zP/j7DyW5FS6dn1FRODNFCjTtFpqeTMhtLU/4RLvufr/QecM1BRRRO9JTxShrCTdMq8hz1bJ
ymD8bDOyttY7RaKMEdRDYb2fSj39lQ8G6N+1EzFcKE1iziFiKXmi81bVV6ezkhMPQe+bU5t8apcY
rAnijq8u6fCzaLsAOCK0vsF5RNowFJJmEBdGZj2D3ErDDwuykK0vNQ2g4fsHem9HwSoAPo4OAwTD
zY6aokpY2EWnQYh4tuaij2V/qu2ufb0EILPisAKIXUlW2z2VWDTel6RMyfr7ZjinSDp+thEHHtDr
sKfHssvJ7SEniwhFQi08yCBUZefIojyE3iyQzVspfUsfRNU5eRosy1JnH9S8m9As06Il8pVVefBr
PlUDUk6FkqAtNqajOvsaSDbNVRXE39zE1qsYX4S0KF0pARnoT0Zrt1exLO23blIrKBl9NaDnOIfm
ucrnKbnK8qCF7jLrsXZwAd4+KyizrZwL0iH27ra2aaB6m5dFlgaNrOZBnk2T39mGuHaLdrQ/di98
sOMcE5R0KIFtLls1dJS6HYY0iAFTvSsHXUOpDJWq04w+2ympk+nJNkbknCC4/c/uYhB5CrZJr9+l
aBghSQdHjz7T5kZKu6SPDAMBWXCG3dtpGSTPynPr4N7bOwvEqHjR0YUnbtwUU5EkjovOBraQZ/Xw
YFiNdEUzzD4qEOytHmMghMniocex+aLLYA8lcnN0VxvF9GM5Mb22g7HpiMg6YGXfRnIUIEDGofMF
DP1GcYtLe4SYMhLlLFX3pCAQj2U7JctpUAZ/0ezZv79Ou7sFrCRdM+pcVHE2n7DPJrQXVycmsWjy
P6gBzcOps4pBfxSKVSh+QzG8dgXqgsJ1iqy0npO+sN/JWQeF6f5v2fvMaPKuZU4CopvMg5ptJNkz
ku4xJCHf1pswiFPHOqc41B1Me3cocnh6vJyTG9VEHRQJZFBgvSVYwcFXhNwqTyM6Xx7mLfR9709s
b1HJKymdsqC3IJEYaxTZkjJSqs4ovAlI02OUgj1wklD/BQjzCN67u6jgQ2Aake8gSb15I9QKRXVK
bjjfhKMqXDQOxaPW6Xp1Red4ybyxpHqAOlX0aS7itD5VYRNds6nSjuozO98ZceW1+I+emU789TIw
afkqo4ZeFyWTZfJyZcFRBrhVeh2KsT54MnbH4nIlP6AVC8Ph5Viq6FlqvGgC4M3q1XTS5uRY8Oky
BRLK/QXduXdo9VJvYhRa6NvvG42NHkMjZvugFXjJ87Y6h3J4xEfZewOJdTAWpRrDU/hnmf8q1mnz
BG0XAkVgotaquwhSTr/wlVJ+AGyy32pKUWLVMYZq8diXQ8VjiPfg9BOt9dQ5odZefe6cWe5POvL9
17LpItkfq3TMFFdTZmxRFR3Vai8l825czE2yFcBjWyd9roTz+qMNBIZkmNwbXZRt5IbnOB1m1IsD
ydSw5K1txRV5lF0zUxgHR3vnsDEUVyfPDhjUba6RD4k2qGMighJ98SdF6jvba6AjfU96aTprejgr
B8d7b+NBcYE0REgM5nvdLX8tU9wtqHXkRN+4VMxPfavbl1qKOkQTe+cgndiJvnHxAHRK/Asmczu5
ai6XAVofXSA7Sp6lwkkfliYzywsfX3+CMmcF9DVr7CjhGR6s4d6mJ4khjgFlROy/fvi/pomWFNCN
nLETdDxOM2DMU2ck3cEM9z7mqozFk851yXv7cpRSG5SwW7tpTp3XpgusyUCjXUp/m4ueHtQV9rYK
OFKw7eRMt6QrNDVTZO47gU+bmZ4SNa4eJyn6UKlD6ReWPR5oA+0NB4xiDd0hBbBjXk5tRHyoGoHT
BUWZ637La/Ml6qE3S/qQXXLNOGpg7X1KSsbEYGhG0VjfhC1GklmNruciWNCl9zN1DH22ZOEXmvT6
lhE+AZSDKB3C8b/BwJCvoKUCSiuQwyF8VKqhPqVRftRQ3p0QYg80TQBJ3agcAq/ue92mzNXNkeVN
1GbflpWjuwv6vJ/v3/C31VcmBBUHAjc195tSYTaUoKMqkQV20y1niXuRHlhsvwM6m1/ats0eRB3K
r66CMihyFsTL3JM3CN0CBF9dRxkXSU2obETKwFtW/Xt/Znu7EFIKdUkiLdpe68z/PsY5lukqlNlA
A8ULBb1xS6eez9E81L6kFAff8Wi0zR7U66LlWUAFeygT400l8p9pnWXPHUfPq9o5O92f3N4OAcxG
rE6ZB631zXCOOsOrKKIsmAd4Bj2QA0+KYZ9GJSfg/lC7MwOUDFQPhdibEBIf3gVBYzajLknOOdFU
cVXbqPOSNJFPTTwN5/vj7V2/7HvY7KCMb2l3mro4VmFTeHEyRZwJ5asgXFWV74+y9wGJnRC34Jm+
7XFVOla+Tl8iAmcPzsmAhnuaqVReo15t/sNa0WEgQ6XdQpC4WSubkrEYTa7DKFWTcxkmseZL0zKd
EH8e8oPB9lbLQlKXxg5VsptiaxktVhNp3IVSLENSVOLRSyyEnOWFfp1VtkcIlL37A9QNyFRIgwDo
1t/z1ykDdQLzpOAZm528+NzkXesioJuck6qVP6Mvs5zURDqCre4MSpDIC0MmzOptoyz2Yd5ka52c
D9AGpUA12RWd2Xmz2UWeKeWYGfdN++3+ltkdlTtyVYbi4d6qNEmWCsfUWtKgLbA6TMigL4IW0Vk0
sfWITE9xXpZSef0+XQU76U0aylqr32Q41eAsQ5U2DDq32du+WOIPqZJkfq5O+gFYbOdIkPdTDINf
RG6xXUrVinVnCPElnKxYsc+hKep3UQZy8qE0SW0OUoudjcp9smI/YEWuKhovN86Em4fQ4pB8PBPW
jzquw8vQ1+3FSEapdem1jgePzt7y0YQgRVvltW9gx3zEpRgGLB6hxUlekuAloupxdNVidTgXwOM9
XcYK+/6eWc/2piC/pgNrW/dPQLRZPrW2+8HEpj2oC6V6tpTpLWmseU4sfDmtuE4uc1RMlwmzrk/3
B95bTMYkPUD67rYupRRNnwE8oRCHsFfq4deD9G8+wmIaTDP8D2u5gtYp+3Nv35SnZpWQAXX4JNDM
Mu48NPKr1qu0KqYYVkKperYLHvqDd2nnneAB5F1HsR20wjbqw3M2XyNe6HBrr8V0CvFk48F1sIB7
o6AjRoJFxMcdvlnA1KyhRXXUvOvcqPxsXsuN1VAc3No70DPOGy0/C+IPidV2MmkkxgrpbIB8CkGE
N5D3fXPqSnpuOIapl6FaUbhtUReVq8AE8qNIN2J/SQCayJbWHVQY9n/OCk5dSdOrFdrLwwk5ocxB
MBJeaGA9oqHMvQL/jDfKUphfcQmvvhXolOMdJeVXQd/N77O6e4omVCPvb+P9X0JldVVz26GMxc4k
OLkKCbXIjMabJz15Y6RSwpY2hRO0YdS9bZRGP8+lMb9DuVl+ihs85XHR6V7PcwWkITtsB/rPaB5t
vgrWwOZSlNR6myz+JdCcIWtLWxfRVfUyplL9H7YeURc3P9f+LU44Ei0QFMMkpFTS5YNh1dm7GKjC
wdnduSg0In8FV4dVLG9bwEZ8w5wjdNMDwGfjqdXsX3Mbd2dC5ergfdm5C2H8c0lwjFbe9nrU/g4V
htCerEKGjN+U1U89LtPpIbdb8VaGvVC5bZwXYF5qTC96ezKly/2dtDc6hV/kXdFqArC+CVSixa5a
QbkikKi90gAGbpPWbXlWmim+ZrVuXhp8B04qF9nBOu59YcqQ9PS5iHlb11/217z7KFLmWeSUuuVs
PqWWZPuxFWYXKlXlwT2y038GPAA8Aio+V+J2h6Lkwi3cjlGQLW0XyHLXYCOS517eRtMnCw1/t8Au
7WLFeEW6NFlfzxIkAV8fAV4cLuZtqx/biBHzbpZ4HrITDJXlvHQLPJuuTXxW9uDD7rzo3Jj8TKgH
lHm3aBA8z0s0GJvwoUgd1JgkY3hjW/HsNXIz+xl921M8ytGn+/tohzG4MiDRdAY9QFq5LVa2RN5l
JHgRZFxDptMSWXSFzcXM89NSlzi8DKDFUK/WslKBNzyaH1Kji6HgG2Y4eJNVKV8VJcK2wLbH3/IY
i9pXM6wYvKbOpTdZFUYCnrWKQG2D+5V1GZYpep8oU6fjJtRVj2GZLbKLLEeUnrumLb/pTanMF3Kp
TLg04buftIvq+Eyzq/mCRW2is+gopvqzcBL7WhjmnPi5EpXPBfTA3u+RhhS/KI+T3KHlsJyWrtej
61SXkfJVVbv5E/6z7RFSYuc4ohgLNYX2Lh9z23XNkEyE4JjEgSHC+pLj1HAeenTwhFSl/0srGjJz
WMSQcRL5en8Bd3YNdAQKOCjWEXlu24ZxqNRNMdLkUqu4DPCVhL05xf17qh7oYwxRgyBqdoSd3zmY
xO/w6LEVAe28ja1rgWVO78COzPuoOjmLkP0MueyvtaoJVHpEdZmiYvBaC/zZMJX99/tz3oliqBas
poXAmFbwxMsrqLSGNIMWSoCGEPlDm1jJWRZLc6AEsjcKlRZAfMQxODVsLvgqxyPLmbO1xTaUkYuP
7+CXopgOyov7w9COWMsRME63IVm78DzEoBeNcSlyN5+j/GcRl0fOFjsJCtpGXNhcaH8izJffLFp1
atj52D3GjvFU2fgRJa2mui2CCX45Lkf97N1pEcyiHwNph03ycjxtxCnKKQiii06qgtTuxMdJDEe9
lv1RHPqgDm8xf16OgrC/0Uc89dT7UPn3o1k2vCgTifr6sAK/Y2CdvHdE4Vv0hpVCYweJhHjRqHeR
Oygl+VZptdCWRwmQ++v3NyNRLYJWJQNOeTmruFTUNK/BzIkC+7OmApEdN4dCg3t3FiwbWMCEZaBS
NqOYXd9XNQikQI806S3HyfJTxN3eLHbWomw5WT43SuEpyvR6ke0/1lTwblSUOG5KSIvkwBXLgI0q
Cw3MuZSxpVuk/j2swW/3v+ROsEKHfEUFw8mglbnZhWNsa1OT50kQmdXwvTSKmpkl7acJoPTBou0d
sFVpHyowTaUbZ/PUGTQ76fB0xv+TPkTjBJ0qhGcWy5cu7r7en9fuYKwZ9eB1229jBQj3tqRlOmbf
fdQ9OUYSu3kv2+cKd+7TxLc46JXtnLN1WogLUMKnyL3ZK8miq2LUSiRq8nQ+E0jMDwtcUv/+rHZW
i1GIZ4ndoNttQ8ukE+M0KxNm3GqyvJta3HBMuoFv+nY8QnHubH4TjA2RJSfsNtgyZbyDMECJAxot
jh6kciZS31z65lrakmPgLWiml4ZN+sWpF/Pgyt+bJ9BRSBv0lMhLN+9XoZX4xuAzFEyjaDI/HHPl
Y5iOaeXLsTqf73/UvZwTPAHIFLqcFDW3Z0ASUViYtVkEAg3DkzJroZ/Jk3BTq5POg6WG10RxPpEo
4oFsFA6kZCX27T47OIo7W3Z1Y8P/geeHVuH673/lDWjN12GTDnkg1DJ6KFDC8Saw6mcjdwjShvQo
RtlZ4ZVEuF5wK8ZoO21VLiW9TqwiGLVJbpAWSeJv8iSprW8p4Uzkkpjv2ixO/BlC4r/3v/nOcQHk
B3QErArtte1zUdsjj3mo50GbA/FjgUPjOZKt7khDaSf4A5xG3AfwH+OSLYddzZfOkGBpBmIcIpSJ
B6ixvMenogXkVyPp7bVNm1//w+SoOIL5Qej0JvGN0go9tEYpAj2U28dcb/KHZkzrg/R6b2rkJLBg
KcOB91mX96/tAg5VrzJpLgI6Q8avdljUa6hY2XenKjXYNBFSTmgPZ0eY9b2VW1vKFEYMwMdbXVxg
KsAXw7igKp71p6yxEkQ31fEALrZzAdDpgWZARwgJh219LKTwDfVIlIGsVaXsAuPRvjdpWw7YUkaH
pmY7J4GCNCeP2rSC8crm8q47IrRBCjkJoen0V9sa2ye6LcO31lHiwrc0oJMePru9Av5ynkrjcn/D
7AGA+QEQoWhdkjBscxQ9VDJ2jU0XZ5kgpyy9nskuOLHmZxs7KUZ8tVEt14FrI3atLMr/1XCt/7LE
7fRP3al2Sm25ixRXgmsdHrzaOyvBi80RUgB57UCu8I9HQ9Dkp0VoqcqRPZ8tTehXMh/54DPsXICE
IHTA/9xKN4QwCQi/SQ1MEMvVlW8s5fAGc8Qea7TVeh3K9cEltPvZuWm5hIB+3DqSS4aIYBeD/Oid
sHvbpqbxTOxf22fcVmf7nEyytOAfOGWy3yL5bAaaMJuPqK2i4m71Uio/LHmmXcHgI2d5f0vsfXay
nbUcCC0Ng+2Xp1uq4rFUJnZEmRr5LymZ4bZLSHyEo6G/HubNF18fgNVG8Kb4K6m2mIg30CfQkt9G
qDtv7KYfzhrFh8+vnxS9LWgolCBX66qXk5pgDIWJaoggm7PSn+UkIbtCYC5XZ+sgH/mT4m46MXTK
V7ApSfhtCI3LpjHHSZ0HnQjTH2PRLO+7USyhO2ZO9qCMjn4xqcCYrp7maO/YpXEaO8o3rz4+DhcL
LTabBPkWq5IqheSkpZYHtaaMugezsM98sG4rqG1WmyOZ0Ntt41CsJ4JY072V7PfyC5dZP9hyDLrc
Wq/NMpvFl9k0fyL0qr36kWMkOpTEoxBhb4rjA696ESI+H6g4aLmGHC4PdSmO8De3jxyjoMOEqiUO
uTcXI2XyURvshMYE+ruf2SfylSAu+6WBt7NcOTb70yCjMX+warc3EXAwXJ24+MD13dSMMt7stE4n
RAkXU3xECViF0Vy2b81Zr6PLoCWKer5/NG6fVUYkmaUmDy/gBq5slQ0JmqEnwZhEOG2PXe5LlaUc
3LB7n5NdActixUHchF1ayWXX0q4P2lpE16YsldOc9/bbBG+1M6lA93GV83z9UaRtj1Dun8SPP5tI
JU5IVJSFbDZJC9XNQo7e4vSxR6Fw/tigbPt7pFv6oPSNOCNCGLkVnPHiYEn3PjC3HECktZtDUPjy
ZFS2PvJNaOZQSc8vYeyEjwQvR2WQ27ofTUN4kVSqTBDK22sbfMesYP2QBpUkzf1lTnTnKvF4f4pU
tPzOajfIMvz3WHwAgJv0Hp3U5vn1OwmEIZVWlZ3EvfNyosj2RV2uxnAHwiF60DRJ8UfEcg9qf3sn
hKMJZpP6lUF89HKUno/cdxjUBKodLd6cT/1z1qjooUfRP6kA7HJ/Unv3Gpe5SQ0L4PANQq5AxQVn
HugDssLlJjWahitNbD90yI4dbJS9M4KLo7Ii5NZ0bLNRhlzV2H4W0O5YVH7vGEDM0SKFYWKZ8aqy
3EXXpZj7L/dnuEPSpioCeXflKPPsb3PefpaqUS5JuCOjnkLPBmjjTVMov4mAvP428rbpPDjzysWI
stlxyRX18FQvi/0Ozy2J9k4R2b/u/6a9M7Mu7srAJSreZqQ5Coh2Mw9x0I6J9k8W2cWzPvwHQ9f1
maYKBcQSCPU2F5RsCaZGQ2vANrowsEZkWBx1mJ/MRj6SzP/TEHsZFbCwSOBxAdKuusFzkgsjOeVw
sadZIjBzRc3hTZ2P+ewuWt2C0cgibNIiC1mvc8oT+gk3wTz6p4nKGPaI2n4dzKp/J3dd3vidWQ/a
xbbY8pTousV0l7jUFRcJR40ezAQq9mx3jnHCMadqL1IvV6eqtXVBOaFOvnWaM86e1g70AZRpAb3l
KElpeQt4Xc2dFKkdDm7/neVcJbuol6JEdSuUiug0sZ4EgmIqnU9KL8wngTD7QVq6c1IZhD2Mzwd3
4fYGjDShdlmnJQHkos7HL5yegLrUj8Ywygdv5s4dBDgXTMi6lLdZkxpn1VyvmBd9lBU05Zfx3dip
8ZO1LOrPQp6Gg5thd7y118k+3RHyGqwCyXyLN1oSiCQmifkNHU5xHahevkPB1z54N/eWC10O8kJy
qVuWhFQ5A+oYMTp1jdzTn1OmEwz17mCUvfViPmgRU2m7LXLX0aK0JczLYJpF+qj0ZuWXkqp4UMOq
g6R+vTk3h2+VDCcAWKXDeaFevhkleoy4kABwiBtj/pWhNen19O+vUy96r5Ls9I2FU9Rzlx6aVu1M
EtVE8qm1K085X305stIpNBc1xMkcykDGGV3P7G2Sp813kUrdj/uX5s4uAaREHQHGF590qzJkNtqM
tPJKJ5Dn5IyNQ9l5vU7PuMhaqXGbQlcPErhtAZMSHjksYTLCJsDdzG0lL5kwaKONbAeW+y5yP3x9
8/bj+6P22CayuRljfTb/Kjc586BXtJztIHO//fgUuW9C9+Dm2KbjN0NsXt7ZrPJ6cRiiPb3/9vTp
OfWfF++77B5NZZsb3gy0zvWvudR6I2ZjZqBHx1X8T7HPZHL/KO49+GLGygT+axToRv9/Osv53TvH
u7xt3CMa2tEQm31d080bQsHC5+6P2PvUuW9V92gaO9cQts/k7HT1oG9un+dM05ZiSqo8WGKp9Myh
0C6ro9Hp/qnZO6GQVSh+rX2NG/8rUzJgvC5JHjStTv8kipMAG2jTA/J4JASzNxQROiQBolc6MZtr
CFW13sHGNg9QeVt+4lcZhR7tXvNbAgP03/vT2gkmkRsC0mXQiyec3Iw18PTrqYEdb6mO4kmZxrnx
wrxVPyahmhTupColWrylOHjp94elRIsRoUIHcV3Tv7Zev3LfqxmUdmNPRe/2PFqVO8TCOMWTLhle
gyZeMMujc2TmuPdt6fGBKYalQA60me/MHfz/SGrj1Jt+gnvlp0LDVzefZPXD/U+7N9Ra0qdrs3Jd
t3G6lBnqlOUWgUZXGOgZYV/gWpUuTvmoAaa5P9je00U0A8YbZNetpsmIAfecm7i9yKNhfm3FpKCe
rLXWgyka4yFdKu2qwE17SotUP6Kc702UBgbkPz6qbqnay8XUwWXPekfMatiQqspaX05yndTnJLGj
g5dk7+36e6jNvhH9KKJqUsAk2Hl6LlK7PY/EJr8XLcHRqo7D1zfywdfjWfmntLxSd17OTZPaukoK
PC56Zfyd6EP4RrTJERSQKIb/ZhN5rGEU24XCI5XezT2JzE5CEwtIXljFhv4pJ3leShctBgnWd6/K
Z7EkreWGoZp1HlJNRu/F+ENQjIG2hLFPUeSepfTSfDFr26y8OTLk93goaV+tNo8sF95W2uBWkU+G
L+uiNZ/nJWt+ZxDgUte2G+dTlBlFcXVMxEwuml0r0amNi7J1JeTfA6EoUuc7eRbKXlxM429TLmz8
fUpb/qaYhaP6ERjc98Mwhh+ywVza05irReWb6oQ9gJNGwxtpctruXDup9s0upGnw9ayPaq8Q2pL7
ghfR8VujHnoXi2ZJwsZ2Wd5OqlaZD9XYw6QYJQgdngOJ+pfRUrb4EFLH5c4IzUy5qFXTQq6dF7oA
A4KG3pyUmfC6ULImdzY6AB8LoFgcN+e8aN9CZ8PHuha2qIhdy+mfHDlL9NOpXIJ7KqLpyxRN2Wdu
KWt51zoWXU8XJokw/kXKdEJopFXi721aJ+NDXunOJR9gJD1I6thGJ3JFJfW0TLbFKZRFZp7kPNLx
KNEjVeNeSzTJK7U0ebuARhE+TmLt/7g9JvNRFVOiniJJakDdjWkxfE5nUmh/sfW8eF7Kuv1YpbX5
hHhjlLuLOU7NMyFJXLmiMZdvtpE5v0Zzmc/OhEOa2yfISF0lxWysSyHXOfqZ4zC87bNCzZ7GdhxG
F3ZzZPtULUaSx9zIIn/JB5jJmTPqy1XGeTFyI5lX74QJhCV8Ze71xqtGE9/Mispne83kQcndSFS1
7jedkzwW89j22MpnzjcU7kbb66bC+Fw7Rlu4FlAw+0mVxjEwKmUU6FbDKPdkHprpOsTlXCMqYud6
gnlOmytu58DLg0ZWjZ0vQN/VD0oWmzi78VjUrj1E3b+1joikGwrJrDFDBM/gtfWcy49VtxhfeimM
gRcaaeGJvkCy08xAQLgzGMroeaBU0bq5bdbSl2JqVNOLIO8HUtUuH7UUC4XnAhPnxSUjSAc2JfHl
w5TUzedhbo3O1atO+1rV6qKckfE1y98Ynqq5p2LVchTf7FyvwBGRgqE2yN8tTHlKp3YRY41sdu2U
76d4mjGoDEey1iY7339F9odCOgRkO3feFiSSDkUROTI8yHCErpoX0QI7ozLOqhQeuXStF+f2xiPc
oHOKgM8tRSOJF7CedkG7ux7rf1ezsl9KT6Pw9RNapYG5wlfJpG1RNUqQtoPLQPKoDeyrZplSx7Pt
1Pi5qucur3+EUcQEGMErTEF5+1joXaXNTkH+mCFU8MZJtPEy0B+fLqY2EVfVTjI96EOhnEpZmf7L
NsH4m6ogzXYwOJuCZ1GDPaRClgZGi3Nm3umN7KqM+1BIXfd6MWAwRMAikCUGuXeDJirMRO7ihTKy
qiB5kKmcIbubLi1eLAffdCdSXHNG4GbQeWiybKZVZVMEmxqSm9Hn2jMkh/CTUzv2r5y658e6Vf5t
pmo+GPPmGKzkNuT1CA8J9W9cKNrMHq0adhZWZXPitSuOuUqk9DRLxj/39+cmP1o3CsE3UCnKKHD7
t4nxRMtUNkYrD8xWFd/tycnfR1pngud00u5bhfbxpc/akndnnr7AhUir0/0f8AfX/OIcrsBYnko2
LK7IN3mNakpmieAvcIlUpKO/luMf58Zp/1n0wv6fGeu8V3JuZ6qbN03xlJlNbD/NeqVJfhdLtjiH
k0i+y2EhAwgYKZvc/303gdH68zDzg+dC5/3mAGMIO+uY4eZBHDaFV6ga70i7jJovKufnEFnaybYn
4YVhcUTPuwk1GZlMAe7CClBGBPZl5FcqSTxGdZ+ThoTTSdKK/CSqargYmbW8URNjPqre7ew6OjJI
bANZJmvY7gWEreuwjhmwwDM7KGd54taqPkB4EgeFjD/3+HbR4WiTmNDmpuC8KWTgqTSD/7boc6tL
OLjqGMEHmNTRiHxd6xrexbC2S5eIZeXs1kWNYPKcNj/ULC3fy1iEfVKNRJ/9ZUZv4Tr0SLG7RWK0
8VVzautz3rbmiM1Ilf0AjCK+CzUEGTdPTO80qKWynMZaW34Vk4SUbDWEQGeQ81UExoxNo37hSuk7
N22XaXjfxNSBT1YLZZkeLvoNLmGPSckWDOj3OoqMySUdsBIP/9rUcbkMhs6NSryF3vIqZB8bRMZC
V5nt8ev9jXnzfrE9YKXSEUFfEfat+nJ7FEVsTnGBaULCXE/mEnafjUTKHv7DKNRYaZbD77q5Z2Ur
xVtNFnkgi07lGUmkpyavjzRTt/W5P9cQ3U+eB5KQ295jkqbCFCCWg8UKk4sQ4Xgi3pH9KUl71l8J
vVio+rs46RI8DI3lR9xY2rsRVIR/f743tz1fdRVrIvKDogrH7uVXNcdQpk4KqiTJ9PmE1RVvqdSC
fJC1yc9siT3J23NwHPbuGIbjKOi4294QNzlpzrLCmqiBRMX/IiMfHlIpsi2X/NI6h3qp/4B9mD6F
SL4f0Tn3Dj1qUStvAHQLEfDLCbO1Kg5ZVQRmP4+PjSwG0IwhxnuDcyQuvTsUEtoU7BntRjsplSrS
vRUYh9S5TflciuBBIUUxZYt9EEfuLKMt075H85eiHN2kl7Mii4i0GTWoYG6d8jLrWRVUmWWeFBpZ
XlXH5aNshcXBoDvzo6CE9hCoXPqT21iv0WqTyHzJA4Tcux8afqeXpOm73k3UxTrCbSo7zwP1MoSo
aLbsWKpSOCODGNg0DWmj2wyG8mA2Te6WrUD6MpllFzJIemqy3v490oj2qwREZ2bK7TWFonWRisV4
oArWrVqoixvW8pFW1k5sAZiAahAyYDJI1s0DtupSKdPEe5IYFuA85ENzLkskEM8Yh5SfsJpqvy2g
089ThgIZWi5ivt4/zbvfaG3Cc2TXfubmjqxtwFQNqXawqJn5KPfGM/Yn6L6OOTw8/HMOwra94ega
UgymKX4rnFmZdbHQz8yDylakz3bZImth5OjaVoM4LdbcTQcDbuv067250qSxMgUBd9sSb4eqcETe
gYgOzeotKLXolHdVjKqXkaXfcb4az6LuKsvTCmf+FHbp8ACTrjyIkfY2Pg0dBCCII2/dZ9VJEk2u
A+HKzTZ5zOHWoQo91G4n5cnB/bz7ifFlI1IlFgOa+PJg50Jeajsb88AWZneyosS5oMYjrk4VWY/d
0ljf7++gvalR29eBXYJ3Yo4vx1PjqRpHs4dtHcXtD0YyFg9db/2zMQyNfrCce5Nj+3Do6Gei5rs5
MD1W5hEGaRlKXni3Z0q2XJRarS8lsjdeb03xf5gceQZ+q5Q02bXr5P8qggulyKxwwYej4qRclrD4
MDjTdEow3P3y+s/490jrzP8aCcySEi2EQ0EHhMEHdJhR96LuhjvxUcF0b8XIJzDeWum2xvbMqy0e
Q45Cxj23VemWoESfRNvhWQa38vN/mNWKSKYaCntyGyzMsKqxegZ7l8pFFyQWh90vbe63EZM/6aCS
sO60Tci8EgI0ugZ/1PQ2nzCjVCZTJUqDPo56b7S1+TGu7OUgFNn7eqtsK6G5sZNXj62Z6B1ga1TQ
F+1zusTZaeqM5Vwt7VGSuzchEhzSDTKrtfP8ck8MwiGjrmkDt5FA84pycgA07AgfuRNbsREIXnkG
wFJsmyDYu5vpVONlBx0Y1V25jV3dntsHYzDjU2xTnk3qob0QEB5dVXufkggdghAo01u1gtwUYFZ4
1BB9SxPYQPJ8JQ/PPDFl5fn+Rtz9lLxwYJCAA9wQY1pzwsIsNkVAeA2Xfu5QbB2sI+js7mtDNAWf
kJyY/uDmOUW9PZ5aa005Qqc/pW26UCiV44+ztqRngkuRuqhvdSctW6hVjH2LHbZVHjCftk3wP2/e
ynmCHMPDdxOxhj1qsSQ/Aqf6To1OqRqaE7X0VD8PKUIXQJbsHM65hIyDWxZO01/KMkcvO8vwAybb
znMXoEr/QMx9VFPc22zcOfwySlK3VIBmiNIiVGkCFIDxH0ezpolhWtJznpT/jOEk/3SQAvwx0HI4
eDn2NgBXA8kDedoteVwNbVPSnEoEkzyYT1Y3Jl8RwjkSPtuLqnnlgYbBhsQmZrP+WJ2oRVbleWAl
VvQr76fomyN1s6tMSCgAUJtcZ8rqy/29vXeMmNKq+LTCjbeXbKdj0GR3iIUZuSE/5cqcV27oWJ3u
AvhT/7k/2N4CrvqC+M7YVPy2+Huzae1FzhmMHwNhW0vG6oIaSUh83MT6BcWp+O1Uy6NPfa49SLXX
C3xzwa9IePJLJBSo+GzQEHElIiRfuQ9pKOkfakX6N5uE8xujt5gcuB+ag1bmzp55Md5mNZs4VAdn
bYF3QhmEW6jd/I+zqKl//5PuDgPTHpYSIc1NDM71D3k21jLUIUrpSaphw9PEPYhk9q4m5D1Wni7A
Iv1GiZ/VlOlbYpI3xOowXJGxopQ0S6npm4kwFV8yzURxjaI3VTduuqZw8XBKhJ/jZvfqdjRyaIgD
Ax8n/eSgbF5q2coaLj9ixrrMf2hGhke13ZsemOby9a81xjkYbHAn4zmz7czIod5oaYeMad/n5Zeu
tKlaFSXcUzGb/yEyWBcRFNXaB7qBhw8097VeUIizUTH5WFmZ8S5Oq9C3psE6SNv2ykFrUZCrhqIE
J38TGmAyU0hmi2af0eo9zKZZ/T/OzmtHbxxr11ckQDmcSvpiVbmc04lgT7uVA5Wlq/8feQMbLkko
wT09GAy64eZHkVxcXOsN3b95WpU/a1lUj2OiBGclawQSETj0nSDo9jdVKzrFxSlRO9i/O/GHHYUX
NLhGNE4c52WaMjV1ZUsKSbJqRuGXrp4UzxjK+p5l4XR6/ai8PhQwvJdDlZho97MDCC+agtgru074
SKLlbySNh/PrQ+2Eclgp6GRSh3EW/M3LoRoNq+lmScijVAGzZMF+GaMkvjljm14EuvvXKTrCTmwj
AcglwKjsVx5w3OAvxxzVWLRJUVNKHwP8/YLQ+Mi7UT5SnN7GUYZhM1IAWvLy9ZNNi0LLmB1qiX1v
T6c4jLWnZpAKP5AK8zFumiOZir3xVIQzIZyzaanIvpyWmopSmxXKPnFUKW5TKcGTOkTpG1XrTfBL
2DK9vnR7nxE+MUCNBcpIhvlyvMIcnbYRsKCboLc+dJKSvmllRRyMst2LWJBha0LHVyOjWT+jYp23
vInkxn0g9f8fiszBOe2i8UmT0wMZwu2dy0g8QBdtAF4363dAqtMunCLgcxCWqv/NDp5cntXKxsUO
RpoCqOLeDIPuU2xjR3pwDPa+JWMuxCJePLievPyW4DjgsmuA6kpMu27NOCqP8Vgd4ZT3dsgfo6ir
FdODKMontWBHGq38NlSn9FxF03Q2le6bBKz+IGPaGw73zsUag4xwg69NOhJzNBgQ0p6q1isGyUpc
7FHCh9jsmkvDnzlQx9tbQdrOZLwKcLMNQMBsNCUY4Lzea0WMrhlZQGxQ6EBIcgw+SDADKEr2ybe+
apyjOPbbUPJl1kTNCVwU+2d59G/ed7BFOh5U+X1IphZsiEUG5bZ4zSteT3/kYyVShSgqg0TRgu6e
jp30CCcEmzSsRr+Qz5k/EPBNa9ce8yRHBi3oD/b3lrcC5ZteNSeWlHIxuHi5yWw1NQaaDdBHwYK8
D9MyPQ91H3xEIat/xJF8vgLxwiI9w7BG5LbsogiueWHf2E9ZaUUHB/v3nl5/MQA9/CIexUTj1c8x
ZNBQcdvD5UYuonA7Mw9qL0k1/T7kg127XWQUsY+1Zj6dpaGsSt8e0Zd1Y0XLbA9Yk567dlCbtgdU
HF/zUGmj+G2S1I3ltX2C252Vz2Cv4simwj+2tSofTGE5lesZcCeTgxASgI0uB+CPalIk7KiMHTO/
O7z9TjpFpHOHfhWMY7t+UgO0o5wMGcKpGgoUfusjpeSd82Vg34r7wwKQ3bxIsHh2piRSi7vd19Lz
IPftWTEy41KXk+NREzoSE91JbjnMGtqePEyopK8jJIdLKsIQ+yCROPJtwgXSE4b2RR+dUnjGNM+Y
cFUlAA+kAPo3Qhj5Z1h2499+dRC6nLJFAgp9lc29WhZm9tsy6YZP8VdR6/lbxBXMpe1qXOuqzp+1
uQYFJs/Zgscybq/fepuEhf7UQkCH8L04EKybK0zMxIhmNG+OBNOoBDf2TO+of6L1MJ5zFQNdiqdH
1P7f0ePFTkOOfQHQckFZEF3XCPXRdmY7kRPn5uiIWj5qqgkFqhlSPX3QjdH5jJi5jYRY1sWuWdvi
bd9VsunmeZdEfopo3DO1PFm6Bs5E53AO0vBDweZ9I5uo7s56Mz+QPahH74/N/uRHI3mBlDeVXSTd
lnD9x/GgUD2OWSnZt15EXxLsCy+6FabnBiEJr210cZC17gxHXmxCZwb8vmWMYTnZBIsd7w0t0PF9
YDWNR4cYd/kplH7aov74txsBqjPgBIpqiyzseiPYVij3Ou7Ct1IrNBpaadA9ar36VcoC/W2OJOoV
JGh7cKVusiH8XnA1xlGYyq1OzfLlJx3zSvS8jZwbWK7pZuvC9vQJ7cphQDrz9fltUhKGokwHh5Nm
Iv2dVXDru3IMg2Zky5moRPo22oXhVQcD8s/r42yXDaoCJLSFasQHXesN9ganiVqVdRNDZvuJnkk3
qwM9FcxxfG4roRxsk03QRv2MZUOui54y5dTVrmzVwRa52tg3owvrd05atlcBoOIaGlV5V0andyWr
LN/YI0r6k5Yflc+38QMRGB47KB1S196AW4SeOfLcKtYt1+TgGeGQ7Btty45RjcL4jmwml7JjidB/
/StvNw7DIvbGZUGCtEnWu7rFkwCOxS2ypPmSgi/2EK91zijVJwcbZ2dBof+ShFE8ovWx3jhhHqJp
qfUSx17+BEBbvQ2xbJ0xey/8vhqzz6/PbGe4xVoGMSjg4pz8VRqBFmZeLqr7t8Ssh9yFTNh8G+w0
fjOWOTYPw/TXeCjQEfAyWUTa+ktH9+UZnBromVQCnJs9FPYHSVSym6Ao+hXYOd0dpf739fntbJhF
znR5+hPW2Dcvh+twk+Stqji3YHnRDTC530xppzxrkiXc2lG62yxr3fn1QTeZ9DJHZDDo9CxaAOtU
ERoK8JS5dm5trjvhJcRHr3KdfIF9zKCM0hsSodJ3IyuUH2Vet0c+2NvYw/DAMxbNwCUMrdYUpd9u
ME1Cec2kz5OtpdeASR5UrfZG4d+O+C/3OIdx2Vl/3E92omld0NrOTdRC/yJQqL2XcfjXdUeDzULD
xwDUgnLEupyah80YOhLUbCsuKMNLjXrqqvQom9453y9GWX0xu9b1kDo/kn2T05yEU4GcDDTZpepw
dK3vfDZg2OxJ7gRWZx2ww5Jtr4foNVvtLHylm9Sb1tnBQcDaHYWlAeyqUv9ec7/GqHIGiYye/mw+
35QxBSsfzn/tisni0K2y6ONArOBCeLkFlFBRclEjJaolxee5DbJLXiuxJyxzOMhaeYHy73qZw5Gn
L5gMlBWJi2vIgJqLQR1jDLmbwbaerVKEX3vUUZ6VWY4St9NSBKziItZHdyhzJPzAhajZ56I3EGwI
+s4ECRlFwKb1Ib4iF4Ofh05R8jmSsuTfVA3hgHCkQVMvTLL0KTbRpvOjpJP/J5eR2blQNdT3VmsB
Ei0o6+FbmvT6U2Tn2eTmOvVnNyWlxSJcwj3GAtQce04b9+o5U1qhfiQpz2XXQOGpPyFub5FoZrmc
+KXAg9LDVphe12SV5ltzTguZN49kZSdp0LnZnE6x/9HtVK5gL4TcN2k96m/tqeNt1ISzM7vRIObp
DUmu8WA0NXqk/WjLP8rRSf6NIs16B4E8DPxBws3ANfHV+QUvtHifZQgaXgqi/zMKXEHpD6YF/lLu
pFTzejyFviRSUX5v+i53vMEwctvP+ioY8Fe1oo+pDbPGb6HfnbTAHrpr0I3mk+ilsb2XXVxnvtQE
2tekhYNBqV5bMDtRKp2GThtD10TlUzqnSiwe83FoYm9IpfR7jBxafC0QlRtdq1Fq54zrelR4tiMJ
8KMxUiLwX0bE7DrVEM+45ynCD8ZWrTw9y4V+mxskw1ALS76UuA4I/D0jKC5SPHfCNZrWNl0zjXrJ
h1FmdV5S8h/XlozqGUlsKfVFABXdN0nbZBbJlKhAtFzAb6YaDBS9okl7sHJrrJ8kNZ+ad02oyb+K
clY0LxVoeri9ELN4qwZpeknMEu+WkJqV5IJ1qf9Xsc69N8xpkHiiKeCM6PZYvputcbBcI3FEfZVU
VfyLzkUW3WqGZClUyDSuEduJ89ZMKlV+7nuT0gwPk+aRWItAB0i4CjSWlVk/sN6JUkhSfZ68D+CV
lgdKKHshhYcynWNgLfTwVhe3GQtFhlwW36c2HB4UrQlOhlnUBw/EvUhsc63w5iHR2uD0J6LwiAcO
GjrdEPuwe2b60F3i18FwZMi0NxTvXwoPiyAe7d6X0QsDSFRa4wzl/FnCa4qXByCJOL3wCmoOFAF2
hiLFgipPpWanTi+rTTkYiZBuQdJqXiLq/FwJM3zU2t45Qs7sZHTwDnBW4G7BF3YdKFvDxHMPSDP+
IXp3Mic5PRmlkf2Q8jB7HPCMrA8y1p2NwVVGxoE4/9JhWaVYGcRXteyL4DZbzejnuHn4gmN2VH/b
HWbpcSxuB1uhsxascIa1LvkGmZSfic7xnBqnexshFdccVP1/Rl+nV3PKNT83w/KhF9NP8H2ZH85m
cR0qtfPauuyvr+d6OwkmVVjU/Midaamv0yA6JNj9zKF9a8wKm4fQicCpC/nUWnb5XZ9M40I+doQU
2dlPDArCebEY3vI8AwLSnAErvnXUTP0AnZVzP4c0uTvJOjj22+1ESXYp63MlL0Lvqzt+mm0kGI1K
vSlhmHVuFI5B/LmWIQIPRdTEP8ohONLP2M6O7USPmco3zUMqVS8PZljALB2bXrnF42D7NRqjp0AF
vZ0UovdfX73tplqgSwuzmtltRaQCG6Cnju/AjdeK8a0Pg/YzqfLRKIDA19kLU+EBwl/Lp9xgLioE
tidb0IdJ9N4WJzy8zbMqh4HptREyGu40Vta/adEq3IpZm9iurOeWfdbKoEo8/BWsTyotsNCnYBYH
/jiE8DARsxy5m0qrdFNNbYQfdRjL4w1cqs8xlPQRp+uSrAjBZj09S81gvHVqLKAvWTG13zNgzr+U
JM0/G84UqheHirZzk0P8HR41AqPu5TRwuYScUf3HbGujOeNpMny1kGucrhU6TdYpoHr2rcCOKYbr
mzXzudWy7DwrQ08HrS4N67Ywrauz4iST7Zs98iwPUtdwvYfIH+m+oWex48nS0CEdgi9PcIrKEXit
Qkb1PYdoW+JbkovEVQHcG35sS63q1rpTf2gaSMJczzYQAOQWLcUrg44HOUL9moUee19HLqlIGbiS
Y06qq2dhqnwb89IsAY43GeSOVEt+GnEdBx43Z/q/kA6Sfi5ix/kqVTa8DycssodGcYL6UpMdlF6m
m0107uCo/0xzJcjOnTG275W06hKcKOJydAt4cplbap32OMzzMD9olROFT04q2b0XgIH6agyxSe4X
WQiC5046P0TyNGS+jcBO6/VyjZu83gXlPy0OwRgslog2+kocpBLcZq16tJ0s7T0kfybdTcZQ+zVn
ef49bVvtAbebcjipWTg2rmUlobgmaSNfsUGVW7dzcnATQyH9o5qIUdpKbXyfBke6pr2a/ezqRnyt
C/wy4Au8R82o7IJYv2aB5nyYUm1KTk1ITndaYi5sXzNPCjeak/4Xiy6eEq2blbfYLpjmyVb7LnuH
Hxm2sj2EzNoXqjR97OMRhk6e9f1FSqZYO+lB3qJlUMXOM8JbkoCzPcT0Hcy5PeW2mkS3otOC0sPg
s/qeZRCJXT2ujfbcOLOcXi0z0H+VY+UIn5eWBBIsavTUz7oZ3tuYGsFZyGFVeGqrd7FfNF3IFpCl
sZ7cQRmb9wHU98WNvdTEoxySbLtt0RiWP8iBlroYQELUHmepvZp9NjtXyvlIaY5Y8j4LKdI5Debw
fi4D56kpdfnDFNEPvFZhm8Vu3pvZJ/pW2cRq6mF9Eq1th5fG0prvUEEgQ1UwLPsfoToPip87QiFb
TydDXKIYMH0eN3Xqzq0oIy9S7Grw7arPr2OsVLVPqFfft0pkzG8caWy+1aXp/LRwiJAexrmX24co
CknJpTAuH4bIjOxT2CYDEJlRyxQXAkH7XKdaBr0S6rV0mSQ0zmAlBs4nbPDG4QMCX3xKNWGHcz65
Sp5LEpX2A/KscfNuVosm9LqM9+CdVVGBoc/tlwDtOOOiF3P1sSprMR+E583lQ9ikOc7hBodPI3uV
opmodnfFIrKFNha0h1BO+pNtUNmMRaG7DonxQS6zuXqWco28UCnpS1HbWOUygxzhCt5CJw4TSOut
JGsPiGTOXghv8KB+sjM3au2UAaAZ4FS7xlFYfSDBL8OLLA9FfhVpkZ7qrG0vopQrD6r/YRdk84Je
5kZlnwyeZBfw38trlV6lYbbxkN71Ns4mX6DDJ+EqrGXvcimZ61+qkhI1I00daHKk0fS2GHHo6aNJ
UdxpShCSMIrRunbW4qj7l9cwPw3KItf9YuYC6+blTwv0KO8jHdtXKbMbTIeU4F0TdN37/zIKeFMW
mDL2Wh3D0epZMlObEkKnVr6EJvIbYln/z+uj7G2h37gViuTwYdell74TRlcV6ProRjk/BmL6J7Mm
TJtj7a/NcpeZwMOifWpRZFz3UPRkmBtkClPkmqF69QXvaBgHkosP9lHzclP2X4ZiMpiMgRvbdA1b
Ou8ykrCAEUo02sKutr458ILOGUp7X8rSND8x5f5WxSEUKQmwwEEWuoULLz8AWAlFINoO2Hi+3CF9
bxllWQX4sbaWGC95EZuOqwnZqU5WFRSBq1FNtd7VOK79sttKSf3WoSaEvV8AkTRLbbjXbWRabqhI
xl+z7/hxVMDoqrKxtkL4SJI4WmOYnKwwUe7VbOoXyibSpcTk7+CkbJ4by1DLIIuyNDCs1XdAf2Oi
qMBC4L4JAytXsjdmYabuMNCoc6OAWk3ZzEeNs73lB9ZDf3Cpam84YC2K4UguI52NV7JxggxLhBiE
edHIAC8ttdNP6N7OXjpEFyU6sm7ZBkoEAnAZ4OkHGGwTHCxtwPerAo4tJKP8hG+S5IbI2blBrqWp
i4OGfPBa3/vGYM5A4NMk5F27fI0/Ktt4l8mB1IJCHQ0j+NxHoeThmhG4aTvkT12VzEumXR1UOLdh
g1n+/0Epc74cFAolbackxuwdueKLgUbwwyAWvp84VEfePHrYQ1gb4zG6VG03typILdHZ8K/u/aiS
flOzeJaDtD5A+C878UXB9vcoizMhMuionS3L+sdX1KIONlvAhChjqu8xu8zPTW8UHgonuuKWY25e
kmj4KimNc3o9Au/Nj4c9ySHt1y3bq4oI8xgwpne8y9M3CRL3363Y+E+jUP9mWTj53OQv55f3qRRY
3Cf3nvI9bKu6I+I72fX1ueztxQWDDMAH0O6m6mbnuMfASwcmKGJvRCThpCqdfsriGkWfuTFPffnX
rFsWbkGcwU9apGPXlHSrBFEE8hFyXj4M5zbGuq1q6sinq1HfrNmK/V5PpoPtv7dmBC6a2VRKuc9W
ca2oyt9GKUgJjE3wuVNT/R0l4SNd3L1DhggoHHXuK5qCqzXrFS2ea8Rw79kocg8IleIh3CPed3p5
JEK7t/1JXYF4LmqChOqX24N6At1zrD3uPKz72B26CgO+OoXwgDRT4LZ4VYKILrNzqsXh1/+waX4D
XciquLNXY5cxzb+mA3iNoavlNVVr0ZXXx1NmtWS1Y5xKHk9h+fvro+58XBgP4JoAWdClWefOeR6h
0jUQp6Uqth8zCfEFYUnJd0T5j2AAe0OBrGABschkMVepLIIhLakoH3ee9dTrJ9xfFC0v/A6btIM0
fWdjsiMRNrSXy30DVNHsoNHHDOM1tVCeYyqMDzVyTQfFzd35LMjZRayR5v9qwYwWqjEnERWjJgpw
RQ5CF8+O6GPbjUdheW8o/I/ZlDRVEU5cDRWk+BGlkNfuQasmT9OYGe+CfB5Gt03HIT54Tu18PGIJ
ERKMDxSANcQPHQLNCQeUzFUzlb1Bi+KzptRH5MCdKXGWF91JTjW+AqvYMZnpXNJHTe5lJn1PmyL3
RylXb2iMDwcviJ08CBkocDasERDZTWgUICnFNIV3kar9zxDtn5mbrFbo66vgdV00wxzxrios63/a
VMj1AwK5yREweO+jwkyhm7BYG2/ELZReE1CnixCHeXMCtxmFZ10qj3iPO6NARVmARaS2yuYl3M7l
yNuc7kiCQsGDM4yR4VlJZR/lPbvjUBJFN8hZnChWiwciY2xNtO1gS8cKZs1Z+JzBCDy4XnaiMYBH
LK/oiphLF+tlNFbs1FSHXJJuapcXHj1aB9N4Zab+JdQ3dpWoXoRjwdsQ5NhBGrSzOYnz5m/GDVCM
9XNQNSK5j5HOvsdhgFSdIQUndP9tvwvn6CBv3fmUlJe5bxAfwTd4DTsJtX5QeRZgyIxwwdt6sJQf
kOOSg1F2MhLyEX4iQ/0mZ7/8lHMs4k7qgvBe2riVnhQRqr+M1HRQ+xmz2j5DWKnGWxlSnfn7KPn/
2Fh0BoFIrbFnWdHXpa2C0mgHKn9OlNZ+PM2VPxZSdPvru4wobJO2oisLfmiVKAxKE2fg2DApqGLM
dKl4FGAUw/iMe5b6H6bFU2NpQwL72vQG0j5FSD+wQtQMww7fniwyrxMcVNrKcTEciULv7UfaVBSA
wCBDel820R9p+VAbTi3FTXxPBc9GC30mfxCB4duxdNQa29uPSxkNrJ5FLWSdbdmq0tqZOlO9K4Lw
iVLpdJG04d/XV2oLqzbpFNOThpK0aCmtL7TSqY3BpB5wp55TnRItrd+hGJV7RT1opzFphU+ejsdt
IpmnIB4MlDmnvwbC8BsWYQTk8pDfUdct0Ci2ukQOqPkMci5umSaUizag1S/CZjrYLXsfldO9SB0q
XACbnSnFjpwUiKmmWdRe7TGZLmNqxwes0t2vCg8Z9BjdP9RbVs9Rngb0jGEQ3OVKUf2oVK1zOeez
a0GD9zq5y/wBQTGvRITGracufycC/a/JS8tXhQ0C2B7Ztg0UMp6mPgvlKoZKW5bnmJItgMtycAG9
ZAdfde9UUHkkdsKHB3i9Ou8RHutV19ThHeAqZnTdZLn1ONbfp+awGbg7FCxvIHNU7TbvYmFpkW7A
Mb9Duk9OKqpovjbG8KBj7a9hq6irALLkcFDuhJuySpMXcTHNyZQcjn1XfwA4Y31GmASxBMeMzIPU
aPlCq+f+8hRmOFAH6GisbliJ023pBZIuUtb2Z1mWO3deKNhqnUgXuajsn6+f+53PyHgM9xuDtjn2
stQloSqjmdNVcx4hPqy2jxqFvrfAtYKD3bFz5SEeswy1AMc3BN1erwY4CwvlEWBB4hvkej4KCU6B
cEKa8zf0NLkgcGt9eH2OO1kL/BRuBGoZEFfXFXvZKLUK8VieOWo5n2q1iolvcvas9Y2Mxm3S0GTr
5Ociy4e/z1povSBfCWFleSeszsOY5xKnxEACoR1G3wijyMd5MzuN+aH79F6oYY9isrmIM1KXWoWa
xpxQ8srwrKdbrQvXis3xVKnKeE4K04S9r6ni3JmldVclgFd+OYrOfBCO1n3566+9pIY0SWgBba+r
SjLiMFMlzDOCrn6KpLTx6BbQt06DX6mKV7SML5I/jrDMXh94J6QzsAkxZtE932zlMp21qTKpx0W5
6jxBFdef2iqJT6+PsnNgeMYS0dF44uqwl03+x8VfhJngjqLfpFJi+ajI3XBWw2nR0jjUkN2d0B9D
rWIBTrS9NdJKvbdjZfqOMme+JXdHPYmd07H4Xuu8yBaF1d+cwj8mBMI1qpqlTJsOQ/4D2m74SYW+
c6nIOW56UsQJDEKjoAdtdsWn1z/mTrR7MfbqfKja1NcyRdO7nubFCVkui0IST3eih+LGfNuDLbLl
0i98fQr/lP2X1H5dbSxF0kyNhKgUwM8wAhARZrekTe0vtEXwmBw65KzcBpCUL09ByMydTHs0wnJ+
QjUwPwK07O2lRbKAZiISzwilvNxLiT6z+hg+3rn60eq36BA/meAyKlfXhu7j339rKO5w3DUDmNXv
+PHHOtNiGjUHiAa6QtX3gmrZOUrQrYbkGPuZMv41toovjVLJcq8Q6jeVSAcFI9CpE7WY2Knuka43
XmLpkh+FpnHQ1drbwbxIyRp5YFsb83Y1EsEQaXg1azVIEeCiQfRukEo006MO+M5ghTRd69gMRh9s
Vvr3e5jsY2nnERa2OQ/l82k0kBO8y/FsAjsSv+QJqRtDrbp3iZVkB1t4Z88gyIJZEHcoMWh9pSiD
Zk8ZyON7X/ftW1Sj9H9FOIhvVS91RxF1d6yFWUqr0tyC8myD/nVnIqTTWsb4WASmcVMA7906A3rl
67tzbyi4HiTkBuWnzU1ZBLTrNIWwGrV99GaWhvlshnn/MZGEenl9qJ2wSo5L5IbHQi92nc6lxWDK
ZUCVMBuN5O0IMPgKeOU/rBNpKV9OhTm1s04B5WNhy0uXXETfpqYVXgv46KnvGu1gQurOAQCSwHXL
cwZKzPpoS0jIJQEqD/fBni0J8HJl1adyIJScR+BCsafVedJ5cM3AjKmFZf4MCh2B36TW5O/tjO03
T5NyAuFqKOnHJh/5I1E7mJijSH2Djm8W8v9bYzKgcw4kwlae24hadWiHnUZ1SnrPiRwp9vGyYsOH
Za79wi19SM6yEWBAELc2KKTXV3Fnw9CyX3J/SFCYR69iJ8i0zhlziAzIqIoTjK7p5CA4+Rw1w9vX
R9r7utiRAqBESYOH1PLP/wickp0GTY1aPPorKsrGIFgv9mimFzwaShwA89zTunDE6RGDxddH3rke
AVazqFToFw7kao6d1dZBrpY41vVJfkr4Hq5I0+GStGHr5oXcH8x052SACQYgpHMjbbtHoHMmTJtA
jXemHp7KMpi/gqx3DtLxvZX7zRdfWsM7DQ41imbwmPE9mOHnJb06vJcGhMkQ3j3K/PeGAhODfxGY
W97566WjTmiEoUxBoTZLX8RhfYYjkrkpZP2DtVryvtXDDRLu0sGEZ8VlvnzbP3fJBOleVgPcWfRE
Gi5mq4mvqoSIleeUQXzOxyR/B820Cv/DOVjQT+iBkcBt0DhiUKw5TGzGjQA5wpcav+XB+KYLLPH+
9d24+zG5dVDwI4PY1BHoCgAhNoz4bklhgtJcqHuojerepJRHSfbexl+2ILVsKhabS64dfjfWpxjt
nyn3TLiyP7Igkz3DCadHS1BAeX1qv02R1quHdQKJEXxqtsvqpOElZoJTRQHIGiLjK00H9YsABfxO
BqH7xajy6OOYCcx5YquOepTYA/XfErTXBxtijezJnSVNHvkODrBWL4obWgTd5NoNbowD9rrtuUus
/kdvNHYFoEaM0JxGQ+R+rZbGgz4X+pFN406HhdoBE0HPiP9Zlye5K3odxZjkXnR2T0Ndyv+pePf+
LK2k7j191m3qP7U6+jPw50/aYDfzwaW0F0uQAVrKTgtzdH0eGsMerVpYMPtno/yimfSIyzQcD9qK
e6eO/iWoKVZuUYB+eeogCbU9LoOLx+9UALqMm8sY558cZxRXgM+152DGfX19s+ydA4quC7KeDtbm
oT3z8mwCndZfb0k/oRwpT1WaRFc1a7uDgsneMbAXPjEpGMWn9ftgDilQkHCB55tl6bst6coPrcnS
EF2zuXwcmuJIa2zvqnMAEP6GDsAQXH3OyMEOxTQWP/iorp45EpPnxHhNVZKtu3I1tJ+1RppOWcbe
ff2jbhdSo5gF0RKSxA6Ms9Gg9pQlkbp1huyEv/cAANweTzbGxd7Y4ZYqciM62D3b6TIo73jokCi5
bVrtsyCDSRIcYaWgLa6qpP8czFT3sjlUMTrKjOcmKA1fxVj1oC60g8NjZE7mIlZNz2J9OuzJ0Op4
wLFFL6v0K1CezHCHeJ5hIWIrcIKSDN85qVPEB1pHGog7hvM5aJryjcDTSXUbUljVa/osOgq9W4Ee
+l5QKxbuiLYDIkX/XFV5FPKeMRLrMyjBgi46MuqBbyh98QuDsdKAKSElz83UFj/zcCYh0ltV+5YC
/5hdOod5dnDJbYMJvwl9G8i+vCqpqL085ko5llLWkUzLeddetR55U7OGk/j6HtwebMoKYAeQJ9gT
Z7SKBFBVSbrlBLlx76XUjrwqiyXV7XQnPzLt2dt8POHAEFOMWFS3Xs6pU/LY7iRCdBrF0kOeGbLr
yNl44jEpX3JZm85dWOoPOvI+B6nK7jx5TIE0Qrh0400EhQbmY0ejH7Qj1IYeDFQtuMYkBc2l1z/p
3iQXPW3YQeCRN/UWoTVJDpOSXC+M8lsEmSX2isCRdN/OpAI3uCmwP4ugqR6SGcnWg22zjZ+0XkhX
UPVbkJ7r/DlMQjPRWcG70KbGm7I4fWeFVuTO5ZBcdDWNDu48ay+K0VWluo04yqLM83JNAdNOsSgX
B/ReS55itR1KOMBV0UIaqZF/x5Yxr1lcWCLeXNqQUzM6lj+s1Gnsk2V3Y3mDbjLV7xF3g/0yazbs
2WiIhze9Nrf2lz4epPZEzSzJn2ZLLYmKHfhNn/edIV1rMx2DC77Wceo2waQ4fqRjf3cehdNop7wH
lY+Ua1A0LqWKToMg0YunweyTFiuuwET1S1WChzztoU2U9mx+oRtth64ciWKh/pT6U1B1keyB5O8r
SP1t+T6zYlRFh1HSyhP6S3l8qme4Hq6V1dTMQu5FHC30rF/grRo6Yz2NP4lJxyUEIuBwOJp1kzai
22T2Pw14Aqo/GKNFh7PuMw55bE+WVzQzVrKq0dYwAxupGPxZbloYJmOfmm41G73qZ01g2me1iyPF
zSo5Hzm/kV7dpSQfu3OHGL64ksdpn/KikrunHOpK5Yuxl9/KdPhjtwvMPvLndlC0968fgb3Ttqh2
LlpnNHHXe6JD24Gbi3b7lISaT1kHV0LSw4sY2vbgEt0darEtIZ4gebTe7y3NahGbGe12Z87PBLDa
Q28leGhwpn99UnsnaxkIR0Dam5u8y4C8PudxT18TkQfN7Wozec8jxLy0o93+NIR8BFXbuwEoFdMa
W+SAN0lXa809mCEBbTq3CsOVglDg6ChxlA4i1t7MYDBSI14YoRu9KNnsTNoIuLbPclJ7A+1Yv1NE
61KR60nupyMhsb01ozUFYJP6L9fuKmSMgY6OuI2LjibP1QU7JeGXad+87+htnl5ftN2hEMPiVYVl
xEYEJOSi6eUiSu6m3PUPIfLgd6XSmtM0mfp/2IkkyOT/GsxaZW2mUEzg17Nk5CsWhX6SmlR3RRjV
p0iHf/T3s1qKQLQmzeX1vVKKbk1z1KIKIeUpH5Hhk4YxuSIjFgS8vxA6f32wnQAPgRf1OcojvwWp
VgFeVyYEJxZPQc1OPW127M6FK9K5KDRUlxYB6Tc88Y9wEdvXHO004LYajAUedNryz/+oLVRZieKo
TKqQj3r8k46NOKW6Imy3NkastSnsB7QqTPDEsFkd81Modc5hXrjl3gJX4o8jIExBH+nGlz/CkmtC
MlfLHSi1RbWmENIbyRlQIa0ikT2iw2Ln70P4wTW698AmPRxuqk+5LOdcvTF6LQdLsXNQgSsu/klL
7ZP+7svfMyq52ptxiYD2WCKEh/iiWyel6hpRnZ7MNjgiV+30jhbHBDjqbDLKEvLqAzhiAExlkU1E
aqK67eSMV9HNtptUkeWnhkivplVWZz2cw1M6zwl12C64zzZuia9vwp1YqJI4gnMlbeS/qx+i9IYc
5zavtCTLuqsVGPE7J9eD8+uj7M6XCit9FTrKCA2uDlZNJxBRZLxDEnuBIti5c8bTWcf8HIWUpreL
m+VUiAHwRPBqA2mRsAHjolN7PkirduIW2CQqTjQH+Cnr+SJlV5YWwg/3cRpDH6U/gomRzh4G20eF
oL1NBTkfyTlq9iRw601VYWimVnzaFHtXNwcY4f0fZ+fRHCmShuFfRATeXIEqCZmWWmo3uhBqh/eZ
uF+/D31qVRGq6J05zq6ygMz83GsWvvuHnCTjp50444U4unOf4FhkbfNIT0c76eRkV1qzCqXL8puy
kboSmN5dhfx06cdqYvwca3V4qka3vbB/dr8skBX2EFOQbeb79uhUQxZnFYD5GzPujNFXm8G1YO3q
/U9yxPYBLkT+ucmkdW2ly92EMj6lXq1HQzpckvnfff5NiAhaEje4ffq+dZvnXVs+rTUo8ITTcrxl
uiUfbZnJK4rx/gtdh/lSeNpZFskH2LDEXNgZp+2xRAg6dHRUI62eMSRsVjfVAgMV02MPFaAOYOUj
HzS0LvKN75+qnZWRUWNauPXG+FsnKI3WSQZ7FIUXmZZwjnpb15E3OfOVYkI3ztH6wVymvqTLtXNh
AJndbFc2zuFZN9BAocVJaxbN8HE4gpEpD/ZIj+P9R9s5prh9MZKhO0Hv8ZQXCvXJZU6IcnQOdDVU
ujwJe9M4DtDBL2zgnefBpY82NBcuzbHTnClZ1xSoIrd+C+rCn41efxRJrl9YZQdRgyQwT7OBEVno
tELHgtUSmKrYUYdZ2RRMolOecs0dSAunJFP8Vba2ea/Cydrw+G2H8Gw6NMldR2Mn//fcjU/HNewh
fMGmPdk3aMvGTqyK5CamWDw2KDB8ngrH8lNnvSQtuPPcG38IVDJRbst2tqL+r3SD1L4E8wbK264x
V629eF0I5pr2fdCrtQtyzevEoW3X+DnbdC6COh/GB0/0xs/3N9T+DyElJurCWzyba7rdmI6SMHSD
3kSMmVSTBbjeGplPoyyGcz1oxyFtl0DP9CWssln39di0f73/K863NW8D1ZE/HPNzk7Wla6wW618l
kmqLvjO/B6Eo10Z02KounKDdB2ajcUOQZrDl9Ldvvm0qMx0TS4mKzagsMJIuN/ysMXCFLUFPXCOR
oIurJlWV3Hfi0UqPlZX0N2ggw8R+/7F3ggRgR56Xxii0EzRR3/4WlvMKYVkJs7MhBbbdtPZzjs7b
hyppxx+5YmQ4OK3m01L2SyQbZK4PmIOahl+vKRpd7/+a8wz47Y85fTGaSjxeYYzotVo/pZaDotek
Lc5dl7dTUC6ai0QT5GTPTR5bdMH+/Sog3wPYyglEPxE5qLcvoxtaQ44o392g6I2ahEkZ8wcZ/R3z
BvLbsmi9D8vYxEe0/DaBO8W74V0o9YVb4Pzi26DmpHwQ1p3Na+3tz8hNNmNiy+SmsBxxXVn2ogRr
mQ3ywjrnaRB/m17FhltktHL67RvheKkyabBJzBmasJODy7QaeVwtO/URRVM+vv95987Y5idCa9kz
iconaVCKqNBqejO3W9Uq4TC381W/jtJHNsW7wLvYW2pjfAOe4fEQh337Cmt3TGp34k7JLSXzE4Z6
YeKuCPTVCI1cKFF21wKTCVJw82/5I8b410Xq5FZd1XWR3Ig8HaCiAYq0BnUGW2ZdGrftLrXRA1zK
boYo2875a6m6AEAwpzZ6t6WafkQYx/xc2dP4AbMv79v7H2tvE254aGfD69i0498uNcQK5vZ2DnvL
HKeD2cbK0SnK6kL54e4ts7FjgJKSTND4ebuMUSVWE09LHHmZnLOjk5mquF+Q0UgehaXJr1lflFpQ
OSvT57HtxGsGcye/QnyqLoK08RorIEAsGRg+L/9ULfOQH5ORXrHfiUX9OfeETr+N52ZA6KjPCnxf
RGle9WQWaziuC53LIbWT35mZ961PLMKFJjWyOQ+avnTGUAwK7PnVsbI00Oko/a6RBqH+saz5EXui
OfZpg5XzQxc3bGcVPUwRTJ5eUxjnveNcJ67amcGYpnZNSC2NI+zZqkMMUNp9OIp59g40NooRLwaw
RPeqvrqfc62YqztsfAVC1ShiHhYzx2ZxwCPrunTqCnyI06b59VrYxotdYgbgx7VM4kMxj9V65ZST
Mhw00aDY2apt6d6R7i/XSYJWp7/p2HwwlAZM9DIp8kvvllUcpUbf/6SG99KDorbFvd6JDsWoqUIE
CKK9kAcBhhwNqzhDHbJHhKXxB3VInqkKYZKmCZ6z/qBj9ebXtbYghDX0NAczxWxe6f1n+YVAsXMO
QANtQ1NVsyiqTnKXOGMcrKPlE+XmVN4S13HzLRMgHyvd5vTC+T6fblDwb8YwhGoItN72Y/46dHHf
N0ZS99mNZyfZgXnC7KMXvobVqooDmihhXZWoLzrppYXPqwiQM7RZtoahBYHyJA5IvZFG77jpjakW
xZcc54Wvkzbl6LDrrohwFSYWizaxLzzvThTGjc2iE7XpsUPVefu8rpHGsitMWtlpMzy4vJRrVOcf
JtNdb3PP/MFYU7nq55FGfCO7Cxf3zsyUniU9dIhBwApQMnq7umetmlkJmd0gI1p7aIWN7RW+TDTf
pICDOPTm2Nygp6kPPtTi6gWckXyUhkcxiVxr4c9ab1xlqZyu378Pd7Yc7Zht0OQSv84A1E6VVGvW
q6CmGlw0CZ3Uj7mcw5mh2IXdvffdcTXk0qUKIKycbLgMKTl9zfsUTYHMhlK6yqD0ql+qkTR+Lj3v
wMz40mR+7/G4gk0NRsoGbzoJmGm+VOXkQlREE0Y/coFoUYzA2l2uaJcEv/eWQgqCIpLqfFPjefuF
CwH8jASLba0xbrWY/YRjr41YYtfL1fsfbSfDoR5mkrxJT2zWL2+XiifPBZxiEsTyJTb8pvSSu0k2
o2DsnourDGqYeuH07CzJOHKbR26+lHTF3y6Z4NKC456b4DLWpgc8BqxPzJ+So5ci8FZYs3LhwOxs
lm3Iy4QGQtZ5/67JjYkOBhLZmacTouX8XPdl8wIu2w5Wrknfmpbl/7iZACfzZjeyFDTTk5upBA7u
2LNH7Zh1MuhH3X5QlprieR7KAN1lEcxt+8/mjXxFzaYhjxoFSvH2yaI2cozuaJPTzVaD6GNC39UJ
Yg6E8398wi0bIUelJgUG9/YTasnQoFq3KpGBKbXP1CYNjLxxw00T76rJSuXw/i7dyYHo/EPp2ZDE
NLtP1ouLuModMStRX/Tti+PWMnAL69JG2f7KW/DbxkRmvMDIkK7Y6bFTsnHNncJVonKo9atpkXXQ
rLUbDE1v/fuxYwwKPwclCK4S9+SEL/PiydJjKVNPmvtJgfBRGd63PO/cA96el3To9o7cX8udEkpz
MMw282Fq99TL/DS1tKvFqEVopaV+AJ12aSax9yYBoxEcLSYczqliiDDSYXHi2YsWc518JGaaG5Re
zUCOiriA1d1bamMfQ3bedPBPm1NLC41DQ8QzGpZie5amvTbbmbcoYZO/vwv/TOtONgg7ZAOgMcQ+
78MMPWercFI84Wq9vraRGpeACvIpchne389qTF43Fb1XHLCxzn/2puwnf6L1DFBJLpxI01jc9VrU
BmreJcWz/axm3io+oXRsioOJj4waIE0fd2HVrKr1iGmafuXWhfU1N0UzBRbYnNu0rO1np1mtryi7
krvb9loaH2jKOfGRMN/8bEujQiB0dMV9TC2UfHdJPBcf3gfOXtkMsCyYdS3NQgcMu+pPSux6fmsC
kfeR+Rfu92EdhXqAxZq8ZJiVLH5pTaoZuX2tTkGcqeO3Qs8neYXEmvWFfhxBigoFlXwjRYbGVLSk
8EdnWMAeLE7+u6J1znjs/Y+xk3PShuDfrX4lkGz74q+cc7Xt3M5aNLBTvbBvy6mIw0VDaX2bglF8
UDQrgER+lVB8L5zdnR1H0xXmEAR7RMxOr4lBI4FSceLFD8NqjhP/i7BMB/o9izU/vf+Qe42wDStB
iosqKOttse2vpxStIsCZGUqkYN53vVDbQhFTioX8mh2olIviE7ymoE9t88GsjVdU1bqP7/+I8+fF
zAV8OuMJk8nT6ZCgwglRWjWQxEq0XmAD4w3i3lk/GaJYL4Tq83se1PiWGjDCptQ9fbVVZdZOYjOP
n5h+XZPdKtdl0cnf7z/Q3iousn8uS+x0WawVDE9bk75j6qjdNctkRijy6pcwX9r5rYv0FZpvzLPs
DSB7kuiIuUPlDpwVaD1XftSYmr0W47zaAcKX5RgAsaaFjjKGeKCaFZ9xF1ivlgxabLZq9ivk1exH
PvUeYGU1/bRgI3A9sZ0/v/8y/kCD315qtFkZOaEbSnJ71t+kXVPqbj2lN0h+DzcNvZrFV2Va/R4V
N7mmrEAaVYcaeLfUyUjdW62fqrWYDm2uOKE1OupxdKT9MKb2Gr3/03Y2HtMapDkY1zDjsE6CZCrX
bMYXBul5dxivcBjsr60Ye5va1srw35eCNQDkV6deRjXp7TlzFZcxWImsilCkGqqlxHOh7uJDaRQX
RYx2th9wdJgYhBGwnKezzpq0AEQc+WgC6ft1pIVa+Q1txuIqNuT0aqMY2waS4jXxOyuWD2B8xtEH
0iRebdoa4k4kSF/M5jCaQMLo9oTz6unfWyBeuC+7kGV8BNXW+ZgmqqC1pzRd4XejMXzCvTH76vbV
lPoGs+zrRZ/zMsyTWNtaL8384lmAcUPVkvKx3bDYoWGvyNAPioa+WVXNKGBqidVakKdU41Uwg6H9
WzZW74/EkN/z1KSuL7AisBlILHkX6HiHxHSjm+y5S1fvEkhpZ4dskEoqbLrRjIS2//7X9agw8SqG
FF2Vys3GQJ/X+qAD2/44G80lfNK22U6OyYY0wEeCiQPWICebUXqlZcQe5d9a5y+aNNKrVbFE4FZG
H+ruoD56sCFC3OhVP6vFcmF/ntcw8AFpODDuQ4yHAebbB9WAVbiypDHcG4UaVr0nQmjIXZB4HsbC
8EKANXaXpHn2Htkgw9/cW5HdOj0UyeRUhYLU+c2s5u6hZ/4SCXvYxvNyip/qOF5A3sRVfJW2DX2F
TvZAhN8/l3t36EZa2vJk5g30QN8+OFI50+LFeoyCtyjYd15ZRYyBYu/3gteF9sOj0ST9kcFHJEBN
ZteYOxEUV8boyqGvTf1xKnL3i77W1m9zaibEvJyR5v06KZfgGXuvi2EE0H16Qzt9mc4Equb0cVTZ
q9sBDwE0h+B2Rg7Y0ryyfZFlugN3Z53769ZOUvWzlg2me+GV7VwvYKnZqWCCwFWrJylDnalURkVP
emJ4SzDpdvlo1qL9Z0oGBRLbEcbAxlQ9rchEUTgD2vNKtLSZOoWW4qVPc4IeXdAsTa8f0QpvP72/
F3bCKZvfgZwEmea8K5KU5JjFIOLIKHD9DHulta+Galy8A2Ak79lluP/5/RV3rhcQMOz/DWIELepk
8w1aDPR8SOKo50LsSKoPwqBfMJdFdaF39qcfe3K9kMujKIaI3jZsOglAVtHFRbYIJZpmW7k3U690
fIrRVQ2ydp6/s+FWTBAAXIFAbutqiYpcy75P9G7qUKnb/hW/AaPzYdt5v2IbJUjfVGzt3iom6xFH
lXnyB63LtWDV1BlJ5UpRh2M/KrV1s+gtXTNnoIP+SxvQcwn0ZJrJAeI28XBmmPsnOWV4merLHIPt
K/T2s5UNNFUpktIK+xlKycM4diMQhFiK74xbkErSZ8X8NGorw6W+9epHhUlp5NHPomARiuk9kZWo
t5iXaVpojqbd3HN9z+IjkypQ1q7MqzWMtRLc92h260eTlFsJ3NoroOFWtdJfZ0WNJr9bd1oaKnpv
Yq+Gq+KVBx21/EjqD6BHbxa0InrXm60AvwNHBJnUVYn7dSsfOlX0Fd1Th+FpWqqfJVySZ4msU+8r
qTLeZ2XXJojOcCUH6wyEs6k899kwKKgAbo/OBwPA2xdXGxoX4AzykWHWOJ15TJmagnNf83kN63Wd
O7/qR4ZdmFsmfSB4L6O/Jjgy+V0dp27oprbLfVTFpQwx8MllCBtCLRFkWT0IJnNTwjvRE0X1naKt
/4MpgS8TYt35l/c3+3mIwfMTirsL0w2Rz9OafeyF5TL7syKVZvJBKHr2rURP/qhWI1rFszUfsVq4
lHftFDib0yi7njoOTvFpjEkFxYxl9Xa0oC6GSpLZmehcmc1iMZME4O/bRp/8KnsDrzO6ky6fRE/7
pbyFsFQMF17B+Xl/+2O2q/WvdAIZIj6O4sDuL6okrLEjPDR2px9m9aKj3s7bxlERujZ9LUbMp0RL
x644WJNuRho3ZwC8X72RVpNWuFeu3nHloNwLA3Wx97/xzgMCniWJ4ZLZBibbFfvXA8LME5msRiMa
uTavYlvtQqQN4GZMlzRjd1aiMAcqwD885amweCZsfBVyTHckAPWwE1b+JNRUve2klX57/6HO4sIf
VT2AOtYGYyM+nDzUpGTtqCde1OrK08prvdGm4ZM3ZGgIrkZyKSjsLaczWCMg8IRnY1+tNhtgSTkW
p/jtHNZUmAHJhBZ4eWwEZrVest88e5PbZG2rTMg7gX2eyofjepJasbqC0Yud6nM8ihh8lYLFaVuv
yiX5ibMcZluMhh2SCESjs0YrBoGJVSIrGFlFlsXXNTgiKyhrvTp0uj3IYF06/PZGnEYSbsm0fBjk
Wl8Qi9t7weR7f1iQFoH35HuuOuMIbE2dyGVsfZ8splNejUBqO3L7sr5tuUIvZBZ/tH3eRF8em3TG
wBWEivOsJDO5vSuAPV6UFq49XHfaUK6hwQwNYjBcjBFQFf4ntZZZcOA8WRuhJsb451BPeiQcCXk5
dYvkc5ulE/iGdigGqPWluNTzOkvt+Jk0YBjrAgOm139yfBV3JfwoGMF2wBg/6fgB/HJG45/1b7dV
kD6EKgb0k6z77XnydNhqKGbj91p380tbLTYYq4UZf4JC0uf3z+7eE200MSB9tB/ODlNjeFO8Ms+I
UDuZD+TE8jZrMz18f5W9I4TQiQepaJMZOj1CZHdVRbHCrs6nIijw9bmiv9r6sUdP9f2l9g4QRT24
ELg5RNKTPM6eBhwXQelHg1arie9Yo/GtJW5/lLKKv5agElKsm5Ke1DWeQfDZjE2WCxXA3gECqIfy
2Ebj56HffkANgy5MvxY3WsAHbnagtA0ggw1jTiO3VtQIM9JLz73zIWmlcWopCczNS+Ltmgt2GaTm
uh1R0rhhXVfdtYHkdPT+2/0DuTw5qFRY5ClcTlyIp2M1s9dcJVexx0tgkbVD2KzD1B/IL/LnCkEB
ccgpZN1QG7pBYINlI+GJf1jZP6JgCoRmzaymC9AyV6yXHpOnRxkjae4DEU+SQNVWsXzwkMVJP8RO
2nwTjSWU21UijBUsnpP8HE2zIsdW6vWI3K43BKqF1ZkZKxiGSRx3MO4aNKOM2qmJv4jayX+6siie
ccE23BBln8W91k08j4Kp78YX1VnAmMzmNP2YhNlcgvDvbPpNABnoxyboQM/g7RdRp9F1igkTNsft
+ytNTYZjPRrKsRFFfXz/s5wlM/RDGM0R5VE1JDCeLFWXS9rbCibcC7l2ABjE8wczzUOYL+uVpVeU
TMiIHd5f9Lxxua1Kx5JZJ/P4MxQGLdyitZBNjJDoUY7U5TXlAPOb50bTtJuMVDIJamZ69/PYWQ/r
UFT3Cg2NB2EXeWSPHkQZYer2i4ccb3qhnts5DhZvHb0aaPz8upNrgMBlrXlLL0BX7OZHrFjrxyWZ
u//nvVNOQMTRKYhPk+fcGByRda4XKQ0adTkCQU0Ql6nZ3zkQGmSUK0Pzo8sLBMXff/c7txypyBYg
KAg28vTbvdXrZd/2+RhHAJMZ9XjCC9fZi4PFzuvDlDfqjZhL7yC0ZH7CqPefUbB8edoPJJdscPNs
v+HLuxR4tngkl5aMWuFlgZKX1XXZyxY1K628671KHgY56ce2tPQLU4q9pweQxzzGIyWD9fn26RfN
zkuty8gAXbf/ssk5PFhGo/LqHdT6tKEOO60cfArIKZgd9SI6eud+x0STcLaJwvALtpP/VxbP8y5u
XJdxZG7sXeTyhvoxd8tcC4Vc9cd51ZWaCrHvfuXrlLLxCue/zkrNWxAdk4Zo8mrM14JB5kscmyQp
tZkljzPs6PbCNtm7gjw45xuv/48o0NsfuvQFBtcjqWud9d3LrOcOYIF8oQ6fjGS6EOR3jhxYN8jt
TB23GvbkyDnJPCt9Qhmgg2plUiqs3/asyv/e3/k77576CYAAMF2aNafvvk61UlWUhgBUrPY1ylva
53QR4qjGpqIGovtnjhvsZeZhG6IDxd2z7L8wRN9OfepFU1HHVwNC4vnBqWRfXagMz+UuWAiMqaED
3mI08cdy9K9NtepIccQ5iUutCfyYSm2xXXoQ0njBHUNpnr14Gb8Puok4LoFAvOplZuIN5pn0np06
a29yp83Gf99Ab36U/nYD4VHq4NrZuRh/9ssRrfj4o47F8qFT4/VC4nbeidheAGgFIhloKJKLt2t1
Ru30Tau60WzG8mpKwT1lMJB9p/Ha64rbJoBoYfgcmQyX1ZkmlazL4sIm3jkxXGwmXf6tK0Jge/sj
2rxbC6UdyPAJt/emrcBH65v4BtXeS748e0ttbDMmlOgQn6X5tVz7xarYWY0pkt+DGOUBq3LxxbGb
T++fmZ2TycYFq7+x5LmxT9IDzaKTloGdiwZrMA9VnDRP65A6F7Rkdk4ma2yASLDL5+3h1WVwafVk
vUhRrV/UVOTXE24hjxmvOgkKT9rf33+snTCwUZA2MQNCIS3pt99K5JVwErV2o2YApuw7U5e9lLOT
z99SrQJyZTZe+rr2pXyaS3jIwYiG6qUDsrdrN+YvXnGoHaDLd/IjEG12hq6enAjlz+mF2Vx81fct
lnTuaNS5H1MCpD5kvnplINH3t2AE1pvFxUTrwvk5w2NQaGytJeLxNqU6vX6XNUb7SqpW5KW0PxPp
Gr5mTcUh11A5rtpSfFzkqgQWUkIXwvGfeHtSFMCW4Mxu+iYoBJ4cGgczN2dKOjtyndZZD+Y8mMcO
v1fX10fdGO8QuWx734Bfet14RvwpFU78Kfec9cMyFPGlI7yTDOOwtSGSuUQ2cuPbbRFTYqVlGVuR
XvUDFnp8H3+C+BDayKIctbZvD27Vr6/vb8adM4ZEooOSIMDgcxY4Fzog+a6yo0raL93a1bdwEdIL
nZmdKwNFaTDPEL8xszudgVJWlrDYeTSRYU9WqXOHbvgil+84bNrd4f0n2l0MkAbTFwDeGK2cvMc8
2TzJF/rRedVENdItN5vZbegNk/nv2TodaHCajLS3ec/JJ+vVyo5Le7YiujigM6pWHBfVKi6ckN19
StIKZZ6wiEjhSdY8q5UxxUtuRas5d8XBVesK5Z+qzJ/iTstF0K1afiezJi8CPGzTD7IF2uTX84S7
c61WKDL/+xuG0745hzE9Pxtpe04zDOVSsFP1Jr0daSw1/gTvrgjV0TXlhdC2t0NhrwCvAPB23lqk
V2nOqzvYkcJ4LxDMkgI8jcsLJdHeroF0C+AWYjGh9ORTmrgMjXXDKozxIesZ1hQUZrccQd/I/+P1
wcInnm24KKQu325QpAxbq61ZCj5A4ZfeNEdePnthnPTahaX23h1bkxv0D2j6NOtMs15ZWwiikeoo
1c3IeiAd50tmoDvBBFGZrfnHfAB/sNOWgUerxIUPzpHLKu+nwBY8DuJViMlf7QWpYw1o6k9yJBuN
o2otMR5v6iI0zImm1vtb8zyY80s2cN8mI0u2ffJuh4SJuZtpVuQAorofi2IEWSnsZMTw2qnu9EXo
l+qHvSU3+NN2Erb+0snOsUGsZgkpYqTDVLuGt7TJ3kC5OiaYS97MhrzUzT3fqrQHgKXzUf/YMpyE
bproY2W4mRNBIBjDvOqTI/0k61D3IArff527S9GQQDhuax6fTpeNWTVASFp2VGJlCWtaxQ0UydJj
N+TqBYro9preBmOeipkP2bRDDnuqlkEGxqAZq87IaHvnoMbzeFzE+Kpls3kocoeWaOrGSGd1GDQs
+WXQ3UaHO1uf+m/j99s2aO63p1LNDSUF/uNEM85EYCCS/hnHLO1WHWNc/TptulqNvpF+gfNS5ht1
On1Am+cSVmHvhXPX0Q0DsnJeJo5Q5XLLTJxIHbTqqEOuCExjKa81nXn9+992pw+2gQv5usSWjaO6
/Za/K7cGhDGcbzsCdI2AKgJg+o8yTxeKFlf5VIJguFKsynvu+9mO5rnONF9C07xbS3W67V2ju5LZ
mD85sph/v//TTEc//xpsb0REkBNEePj0HJu5y6OD+YziIvHGV9Kv1vw4WaWmBIZiON3RXG0UzBxE
y/Q7WD0CpPSiLIu/KaxpxzmVPQ7QtdWhAJIVoAHtj22r1EN7ZxWmVTyS8Q/Zoav48/7Yz03mj07R
/QbL5ja/ltoWybHTQLDeCbXO9bvOY7r7ycqoCHyJSb17ozdjAlxoUZv1v7T0hjqwBxPdOMXyFux0
bCPJXwH9dFM4Gos0rhTHqLRr4WrCCLw2ts0AfW8Z/3aw2apAHMyIsQVMspP8fhinHolS6OlzOKIZ
TzgyG/la2mleHEHkg+FKK4TpgkRBXySoXVmJkPyWmcSAvO7ykOb6SONe8YbSH/q8u5FLNsV+Bidh
9pHxR8AOzSf90c0aJij90KGwUxSLVgW6kQ3knsCjXZBG8/i9t5rRDjI9lWmodpL/Z5/F6SPSeZ28
KbJOi6+TuFP1Ay524LaHxJuGL4U0Kt0OHZrjzus69VpyrM3BiQ+tAbD7MLvZgjUEGNq1/Ao8w23v
5jzT6tspt5bm2JeUBN+npprVAHi7PQb1rJvNIaslKlgNsp/9R7VslRKd0XV56TurNkOYHuWzQIVe
+Y4DZ/MhaQpDDWHV19YUDeugtcKXdqKa9+WCV03QmcZ8t3GjQFOMwvruSN2KHzV7oNuNwl331bK7
sQiRFwY8pokUFBbMal31kYND9RfdEXXE8CrWv0DrT39phvTIuPR5vqs6yJpXdsv2eYKAW70y4nA6
n259kfrIw2jfllhXhgfIWrPm91otjDvmPMYHa7TXCUksM/8pkS9tv6RJWS5X9JunO8SxmupxJSSk
hyyx9NzPx2IZfGHZ8w0mOWN8nNZm/IIUjO6Fi65MT1psWbeqWihfvIV/0SxeFmJw5lSBXNL4v4ay
zvLVPi7GcBLLiiKCp9WO58vMSdcAmknzWjHLTQLTbI3HnibHeGuj6IOg4cIz+kYljSVojQ7rrZT7
5bMz1eJVDK7UQ6/KmVyo4HXkbRH3lXFVKJkhr7NR1r+gWrVTWIu6+F55suj8wrN6w28pR4+rsLPX
DNmQl8rBId231RKdsESZvM/ZkKoac69Ck34yyvmj0irkgnneZoPvWQznfNnZmXY0AXZ6R2QO8XxR
KMPDOY6Zsaajo1HjZVUdiZxO8HVhVG3MjzSz+xwv8Z9icrUu1LR2/iyTxU5DHHrcRxuRvHoM7X42
nI+zFldmYGSxtI5M16Er9GabCqozqalfDcyRCZWlnTS3PYyIWAl6WzhLaECbBtiXWiCt6nbDI/am
Q309DakXI4kxWWR+0jCUJ8dsK+eWfpv4XAnmfK/uUpQYeg4yTu+1PtfsL3O+FNckq8DpsyYdQOp2
5TyJ27lIjPjB0bOsv8+t1mkCFCa9WyblIj8kirfct546fx/zlR4YxAFMB3KtMz+2aSHUxxUtKo+r
EG0YbtLS/KExAikC+KrefGO4gzleMYgc7mYaAbZf4qSV+A26L6hIAuUWj1k+g6SMxw5HxBWSiB8b
2gjyrM/rrxNejRAeTLlO0MvpzT3Kdig/KOi6x9dj3BbjQdJRSth01WKhcZc1T21Ta+COF95YZ63d
89AVzfRFS2VcHhKul4dVityB7qKoL3brdg8I6mJqbAyDqsHtbgSsVtpSi4+69er4rhDOo4P6mwnf
B/m1O61FZeMjDD7xbe0VzoeRuP19b7O3jynxALBoX7iBasPTCVAD75bANnDfCmu0G5ev2F8VyzEx
gLPdNquW4QOTzFnzNVUGoV2ZMNSfU7nUzpFv63ofCPaLDHA7Gx/auEnmAEzgNN23iwMUDVUYR4RG
1q8FUhHIHPpltgyVb3ZqWgZOU47dsSx0Ozm2Nek0IU6T5cHQEcQnIdGao1XhbhZkyQj6ayx064c0
Z6H5tdRLBOCp4nwaeWzeBdsw31nK5mkG+fJdU2T2y3F647Gs0I6BzljnP7Ohn36qhWPnYTsmg+NP
MAvUcJKL+UynPAeZqq0qJBn231cC8lCFnmyW/zyti59Hex5um7lefs+uPTM1Lhf5eaTu5p6oZyF8
3A+7r5O+lrgzl8raH8tKqz87xtD+18Za9kwvOcXwpijbA/KeGoYY2ei+WAU9Ywxu66wIa6R7ftsu
c4GbWE3HJtJk3aThNKbqQ+MqRReh75x9WKU72UEBohyP6xGfuQBBqfQzwtutQ1HCrg5y1anaSAD/
zEPm3vZyJxrb+poCCYoxh5CO6iPiPf+eXCY2KGlhHOVCJrzvEUA2fau3UBkubSu5M8u6LXxYLSk6
7Yvow3gcuM+swllpBQsx8MmAB36smLcw5RTJvAZKnWc/1jZezQNFBV5CpjCHlzFptPbrPLvVF2aL
kwIVqUGUp7ZSblqclRQnkkubRi5OEw33huG9TOPS/jBxsTEPXEWV+t8yzp11jPtYw6shXVTzILq2
/qA7Vf+fgcQgQX7Sxb1Uev0b/QSxBpYxyNk3RuoXv9H5e1dts2R22A0zsBdflGvr3jhwpQ24YcPY
+0VfZshCoG2HqLnd1B+nNZktWt9VKYN4UOOIVNL5ZlPsFQEttviTWyNkG7hLN/SPpJA68aXMWli7
Xu414aIo64/aGVXLbyQmK2EPRIHa0bEX42YWupuHcPUX7TAr5axe6aPVXw+acKxQafIxvSt1Z33q
x6Yz/8fZeSzXjWVr+lUyco5qeHPjVg1gjqEn5ShNEBRFwdsNbJin7w+q6r7JQ4ZOZw+UGRINDoBt
1v7Xb/ZbmHyC+9s6f+5L+JTBOOjOGKSuV5S8kY4Dd9FDzYWKZBGWR73Q3hDkti4HC4tUzvxJvH4a
kpS79ODVPlRNNmmBaU8YRM6LUSkpmtx4tX/Ug+j6L78ve6m83yl7yV8FiMCEAb7OyfG1osJYpavr
uJulylOLt1qMbXyGg7i99kYZ9P2oFsFQSykDu3LV1S+EEFddbKhQQmoCyKIlQfFHgAK5tEeWSPdJ
F8Sv+Dnwau6biSq7sFeZzoxSoyEFpVO9p8XoV6yhNnecsHSKhCxNUx++mIlU5i9T3elF0Jq19SjV
wuQZKVkBp3JtbYxxY/YLFUPjnPDnCjL/2g8tS7bEz4I6pM2UqNC9Ib7gt8TrZWtug4yiQuvDtAUU
LjAZndzbmJb38iA6x80iRVatu5+7Mr3rW3Uxv/WaMRtk6OhYNLOXaUnQgjVgRpEyt5KwbD2l8lW0
MfHeTvqJuizWxIPniWbz792Cem7yShvnA11eHW+BrJ5BeLtKsQNVHeIxNDMDLz83VxVtD4I1F6FU
EsveZd6s1SHrbz3iEWF3zaGbHXb7RNfz9kbaGh4CEKm7/JODxZXiu3hYZpdIJrs2clqzxe+EhGJS
gQyY559MTg+36wy9N8jtwRiDdszXNUgMzKt9W9Ba5bi5qHdz5cryGiap9WG1vLwJUg/BXCTTRKsi
zUsakobxnIbPCi5pHlrZrE/zvGqfY0xFWAWqtk2uFM0RtQ+0zrA3q6bC0iGrsn4Phai7G72NNYIZ
QuWxROvz9o2YwEU6KRzIy8DZUn+JldWlAZG0SjTIPhsCB7cajkmjlYugbj1xrxhu5fgJU2jYKUPH
MwiKZjE+1q1djolfefY0EOc+lt1NFWdd/zNf+/qLrWY2lYtlLu5lprnJFQ6GJNZRxhVjAGkgvuj6
goRJr1ZczO/UshFX1aQL67AoNjUTKtHqs1eXnQ2DXLeYB/Qfv8hptC/adta9vVi0HF1nlSwXQ2n1
jd9mViz3xL9razjYbvk4ZgiO8ECTZuoTQW98GK3W+0qFlX+YvU6/TOiBKMGYWlV51boQ9Py+qRXv
gDh3vC7NBaXXVKxOfsCpW8SBKMAod0OZs2ZV8CCbkLi/sfWZqipWL53u3hQpdirwIWtsjESX1G1g
y6p5Mk2CupiCpfdsJlU6MW/W1oxY51VaIUkCMx5JtLYGOhx8C8O2Rj6Mam0WV2qJOhwJ1RJ/Matq
rTAAd7NHtienDOzSWj96IHI/5dqpa9Ql5fyxWOd23CsoXQdsn43td+ZzVuyKXtoPyTpsZHHVGTiD
1lZ908qya+i5WMYPqo9VuV4mb/ww1ZhK+hJ1pRqVbtYVKAgWx9nH7phx0qxwxd81tIlflNJuF8j1
cJR8aVRGhZ+5tTzgttXVQQq8ofsGDurV0Wvrfp+JyvOCAcfjJlAXL1EDqoeqvpwzODJY/qgZL2sc
0Dyu3mg0fqoYcZQVbez5qmJ3xY5i0qCwJMiWl6pYO2NKR4BVLZ4vR12OeQDmOVeIEVu6aU4zTB9l
1rt0VzxdfMz7xtFDOpq2HWgWhR+gd0loLHk1j4lITH1vdckcxrlscT4CQE6DIRHqseiNWUZV3ytj
UCwQK46znmCErsk4v6Pct79V+pj2ZzoO7+BDG0qNB8DWdcZP5DVm03j1rFnrahytuBkibao5eU8c
xjysU87gQ+9ciivBvyDshry3U0CMbrOdxaUw8Pi0YjCIaSz3aGrtJSpG5FRngNu3SDW+EBCETayq
yE85RVFxnyQuQ3H14yphHVFh2dfrYFpnWn7v7K9UF/SgaLBp+MCc7K850UVd2SUq4m81u+4tpmOm
V/aVtSC6kKraBotRan+7xbY1GLFIoWH+jicubjuxY2aqeiRGpboUZlccG288Z63x3q3RAKGTSzjl
1v56PTJcyIa6SbbOEaqle6sDBgNFDOKOuHjzY9d5auwvKf38Mx2G9y5Lq402BiPEwd359WWHpBqy
NRvVo2a06r2S5ch6SyvbSaACM9AKSFx+4+WyO3Pdt21jeLlbLxHf982w/+RNSsnJwUwL7Vg5lXks
lHycwkEtEH4YC3Cxn6hxcimIz7jKR0frzoDV780NKLIaTYaNzX/a8MBZRy05/WtHr/Q2QCvJ7nBO
qfzWzs/5uL1zKYQe9MVJk4E5dIqLc3itSmXg3ErIxxQmYE6BE8fisAzt33ZH5IYID6IBZmp04k/R
/sZQkyadOutYC8OKYnJodgn76P3vq9x3+iWb+SxNbp2OHoXu6xHTDNWojs1kHdFbKRSP1th+njm/
fTDiqd/ZODc///6C7z3BbV3ZWH8sMqczQ5p9U02lh3gFDC7S5KBfTbWD62lZnDOaf2dUbuE3aF+J
eSLx8+TeZompAhHNJse0RuuilfyNKG6XuD4MsSL2OBe7ZEIOUw2O0GrpudSyt492o3JsI5LdAZ+r
kzWgKgRHhaZBPDMk5s5Rs/hSL9EhmZ5UQ4yHlzO70dtFG3dLTCaY/nAa37zKUsNuAYci47huWCKc
CBHqMvHObETv9L+5DMxF7ogm1BtPJM2pOZ13uXmEIj7m/mQJcevVed1TXU71C/SS+nYRtbUvUlx2
fc/OW3sTU+t4iBr519+PprevmJ0IV18V70vWndPh664krTuAgUeyvporLwaoUXR9vAAAd+7BunMM
Rb3Rd82q2P/+yu+9Xbijv6hX77Soh7ITuiPYkEWvu/fzOGsctpdqZ45ufTNpsfK3l1judAtDh6+I
ne7pvDFTbD6ntjOO2zxmER+a0O2MbFfGzbfYq+xHsIIK0L6Xu9/f6NsJS1ACs3VTXKA5O11dlVyi
zjVs/WiXyYoXnDWGs164wLvqcuZSb7cvLgWOixMgVRW5na8XIzC+Is+txDjC+1nDshLJ9UBpfYsV
f74rDHr/0nbsv13rwGwl+nwrdTYh2DbE/tJ4k/YimnHN1eNgdt3RG+Nna1HPhZW8M1rQY/H4yCMl
huyU0NDKtMmI01CPszbYXeCOU/WdvOnhmmQHr4uEm1lnpN3vvDZGCxo2/kCmOy2uMnsk7iAx1uNS
UM+rVprhJ1Znu1FxqzN13Ntm8ZZgDmXJY5Gj63Hy2sgg1WVjjdqRJKA1Wntb/7557O0Rd5oXPdYk
AZt3jwvHCNyFj/CZFemdZ4tfmo0NDPYnVD8nl8/SonRK+pZHiR1i1Eu47IWdx4Akax6Mk/n/MSEg
aG2g0C/nmVOiWlXQEq4GdT1KvVeDdi0a/FAzebQsWZ5hQ751iaSIZHBuHDQeMMv668HZW/ZUW6Ot
Hqu4YWariiOetrCKztemtH/2SkKjcIgz6tbPc0/JA/bzeUAy3Ws349AVaH4dVZIXPnv1364c+GiU
DDhoblyT08dgUs7aI0gAHr2Z9dAbxvJdk3NehJPbms+tBoJ4Zqa+szyw0kMQxAGQPKPTFnlXIne1
nQJ1ErSjo1TFHC6rQTKp1Y4XWwpoMKLf/v3q9w6bBlEKRwUWJMzJWCNevwG2W92U6JiOwNfOJoHp
6cyWvbt+wVEfTk039VYcCnbeXZvN2IJpQ1WFRS2cc5k178xo00KcQ39+y6I/nWbKgP5Eqzo23mUt
djGA9lFXhRVpnTjHIXrnUhiVUHluC+LbGV07w5BVW3vG7NqbOHOHm0IbcCypFT36/fN9p2jZZpIN
A4vwQGbU68eL3Ew0grSWo05foAuV2KIfZjWVdmaNeu86WA8i4+G2OEafFGP6nJZZRXrN0Zrz5gqu
fx0uUlfPjJZ3yhHWQISQiNpgsJ7eDfV5rVitqR7tmfGPmgZ5zW5e8lzfuXnXysAaxvz7QlVIK1nU
xblj5y865WveDMkrBKZtGzXz8nSMIM4wx8ReNDYzSmtfYJeMeqWoAd7oPJYtsNIyqT6UdP0BAwva
5OhEzWc84rxHz26NZ7WYp8eYWHTyh+i13owdkH0wp5ud+ET38lthTLp80rURULenfe+rIzTao4HB
wa1BHfhUpK71tdWztAsJWldE4Ahn/NZb+XppiGJQ8K5D4xG2C7DpmRrpnZ0A0u4GxWxGxm8yfqzc
bUQB2e9oEGwA4D1jTq4k9H3BuwJ0ZuOZivt0miAJc7dDr8pL3+hf29f/UjqIytBr10acN8q0p3FG
p95UyjZQqrQ9/n6eWDq/669v9pe+FmowBEJY6iw6r6+FoVjl0hmYWYdyOn4CVP2mVJxZv1kLiPSB
18/DJY4LhBUoSZZ+hT05jRdox3DTG2h560E+NX3zmJvx4tx0UICDHi7y0xwTBv+jt0rvSp0Goc6+
26W2DVo7WRgYSksrQowrrPRWpLNFl7xvxyaYt+CwICntOEFe7qhf18VbSS/ENXTYzaWKM6redv0c
KsIuRaBsaiufEDUk1erad8lhnNX5i6XoKSzZyuaGhsp1kzDNp7a+m6ZJ7Kx5kMuNGVeghwJrV+9g
Tl5m3HV6kgMUJbLA44S9uD2Cq2fJvgGUtA/wchYiCV16LZ9+/wZOdx9eAPuABr5AOu1beSSWKqXC
PBiPmdu6GD7grrY34ngsLyXddnkA6tcfvSadk3NK4Dd7EJfemOibtB3sD3LY63dPWIpuKootj4bb
J0Xgpi1RUenUJN/UpnBkkJIYolzYA47SR21QtM/MThzNq3KFHf+3nwIQJFNLBZ6AyrpNwb8MeWfM
YcHT8joKEcuwwULBz7XcfvZMGAx2W7WB6YjkzOL95szJAwCigBkHRw5u9ylzlqAA0Pa2GY8TvDjJ
ScT2brUKMByTtwlTs9ycacGkS9yo19WcIJzokm6wQyVvBRwdLcnP2QKeTn0HP6FtPwGjAd7jv6+f
Q1pneYZb5XI068a7TUYlP7rqZIRrJ4ozq9rp1sWleNrbAKDw0d/weUtUo9T40wqMMeYHc6jKixa6
3f73L/a9q+AXA60dfy7sv0+OQVXhrbGiS/W4lmMVpmuB2rgvz+lL3hnKBsf1X1k8PLw3JH0Lk6fJ
LViiMwLQN2dxFV9AV0RON2qhXmzR9Mhrmqy79JTOvtHqejqzaL+dx3wCoAJAEvwxQC1fv7lmEvB0
zEU9jlMZH2DYZYcOAe4uc2LnWBj9EjR2sp4pDN4U8ttL5HjJDMbtlKr5pM4xJAZ35YS5Ilmd8HH0
2CGWVkHTnO7GelaPsi06k0YhPRZNXwRWfKbaXcKvSwdc/miIpk6iOPAi8Uk589neyPF/fTacFRA1
sLe82cbKxMOrIx3WY6mV+mWTT/bWwXW7785KSg0kFlnNuMPRLQ3F1imEA+St9VGVvZkGUKyTOoAF
iiXU0k515qNlqvRDP1BdBMpAHqhvY/LVB8YA4h7E6WR/MQxhz37fYj0Tjnon7mzOEnOgQtr4Sqaw
aPHV7iRdS9ppTxOz/3au0rz346188fuhq2pfTdTpJzEWGZDP4OSZbw306PwSXv2diYv9V3Uc2nPB
VacF3vao0AngGMNremsGatptnHmDWI+9pcU3qlU7V1WekKJhroX3o4aF95MM47HfOU1vf/z9DH1n
FQRt4+iJHQCI05taGQWZLpg/6xGybtZEzqJbP4sEbwrfLCpn3shV8W2Xj3kZCBbHOtyKhi/lMJPd
oJkDoODvP9DpuZ+HoeNQASS1FUDAjq9nkoKQwPSGQT22VdNkuw43B4kdFnlsmoFxtD+kBQ1ZDYZX
FS6mkcHWZRA9/f5DvLMQ4z9Pwc3iBRx5ujXMplIn8dJPx7bpc2B5dYlUpYg/UPi1Z5bId1YOHD+p
v8AwKY5PZZ2miGOK+3U+rjRGb7uhgN9RdW0wJa16UbPyh1WRl/9+yP/ref6v5KW5+3eJJ/713/z9
uWmXPmOmnfz1X9fZMzSY5ufw39uP/d9ve/1D/7qVL/0w9i9/XD+14g+WjR9PQ9bUpz/z6ldwpf98
kvBpeHr1l6gesmG5H1/65eFFjOXw63J85u07/1+/+MfLr9/ycWlf/vnnczPWw/bbEj7Wn//50vHH
P/8E2vjLS99+/3++ePNU8XMXT+3T2+9/eRIDP2oZ/wDkZ0f584/p5de/6Po/8BMApEYEQrwGX6ib
fkj/+adp/YNmIy0qmmPo0bD+/vMPsL3tS7r6DzR3WxoW3kxsp7b55/+53Vev6H9e2R/1WN014Nbi
n3/SO2Ho/0+1TqG20YVAMtm5qRIgEb2eGvUi5LjIor4Dp9cvXciVWILFpm9n6rxrZhr+zoxmfxym
T6433bB6xcu+/wrXMiwReGRTczWqT3bZ+aozvrTzOPkeQZrCviiqbLcjlfxmNupvG980zu49PT5M
izOFulqU2NwpVdiKag4T1YqDEgaxz4muxsYmfzJzW/Ed/PyiKcE4j1QuzW+rygoEyVuBCy8pKIM4
ycpHMoOwvsv1H8mysGy7ve27ya1Ihsssb56HtVd31YKx32o4SZS0H3S1E9A0TBkMKFVDb9K/uM3y
bOqVefCwKbhRyrSMRCNLkJO6ujaENh7yftgXd1uL3jsMhFas1VVi9iEVwtFbL2WRPCjl6u5R5aIf
6DEM5nyqRGuSPHYYvfhDC3moeqbq9p3pwij3jo5ZvRd4Bmy7DoaC7y7mM6Yu7a5KCVpVxTSTQ7TU
mDfDs4mjJDlOtaKECulW/gS1YYan3OBRiPoih5VITaupRg0BAb5WNheN34lGO9QkHI2+Mxg/W6Xv
bxMIjiE8DvNR6ZWnilR6kpwKMzKhvwZVsuZ7z6h+5JTMPj6UejT0ECcw1U/2ukrfwIxlH9SyVXbx
2jxDpnbDNWm8iCRVcSEWnNdmuyOOyLSmsHWxPVXx8b6uJjFFU2PWoaf1+kYG7D4OZZ/fjq5w9uts
zmGBjepVJnusdIbiMekmETpK+Z1QrcpnpWp22F8R94Rb4W6NZflIvaQx87XqBkxGvxzb7huYW4w6
tGYHIWjqyphmB+138x3IErecxflal4ngMboQVDpPj4Ai58AZxnSnl9YHXl6Gu3FCZpgp88Dp7PlA
w/N+sZBolG0ZR5gEqoFEafABQCuBxO99sgz8CsnGwQUl1zVEyCgKXE6EF+uUxXdwxNzNlti8rM0p
+Yq7nhMN9TqHXa1pQ9BTmoRqNWZPCAycaJHbIEeqcOmwMflqWbqohdQ8glPeXOSiJgUAz0aegaBY
6ZA7i65KQI0X8yrOK9eP53724Se0ftaOvL6paP1GgVClJI6Msrwjvr3vO/kz9jJ5XdkGrKxhdfSo
mOIm0gScI9fZwYPf0e+UvlYQ9aiDRt0qvEh4M30auoqS+EXmpkGxNnmoo27ZCYU0B0czhV86JGqJ
uEp3ZiONQxmvbjCYS+FrfdE9lqnWoRRYvWBUB7HXnbK/1MTcR3buWqVPz0EPWRunoGn6YsdzQOpL
0AD8tXkIcqvk6lk5QsDQsUFSMrw/xxjbyAST4Nnrqetkq8HCqDCFSQzTL2C6hU4iP9XkngSZND7b
CjbUg+YtF6bLKoY46Usx6Np+bjQnyJzsp2MmIhxghAWTxe0o43Jb9y3uw6AUkddX5k3qMJPNGiuR
JCHUoFu9PIKQiQlLZrv7pVHcUPZNd102pXHsvXwJrRE6c6bNhIXLWIugJoxItMmyrhuQ8d6ZKh8P
kZXdeSroUzF/66KT/pIsUDer7GlCF+TjfdtcJNyuXyjYUrhqXx/0uJRor9evnPkw0za9BBHtijPp
TAp3gRAodA2rifpWOAepl/auy2Hn/WVv+89m8tfN43WJ+e+tgwbfr1xuhIWnpCJsYItuMvr6jqCf
SyQZocVMUFsX+QTGgXYyBI0Wn0GXNPbb1/sVsOiG4iOCpajDien1flVMbaFCy9LuzCb3V0j28VCy
RKDC4MlosOLEB9WIXOfeYD5hnnrmCPJmu8QSGLWfs5VVtJVPaRWLQsxU3zoIW4r8G7SVR0DJ0Z8H
40wFZ57eJlJCD/xkk6QatIxPbhOH9LjpnM67kxsBx3tW0zMNm3du5K8XOI35Wyqv0TudCwjjOhc3
uXmfV2cK3tdVKOPDJlgBYgH/ozWEheXrVzVxNtkYKO7dODlBKi9Nsllm8141f7bp8++H4tu7AdjY
SCg0njDCM7ev/wXsyXlf65jI/N71hp1UxAcvW772k/v995d5Ddtud0T0OxbNcEPVTXZ6ciJ3vJFD
nJFm9/rwYKyfk2TwtfE57f6eVBeBPMARzAXAJNAULD+2SfCX2yHOTWjLxg5yShqR5ZOSfSjMczPp
tXL110UwSeIwhJ/I1ro7eWbS7JOYgjW5qzkMqSOpn+pd7t1n5RUitYsK+rtr5UEef/79MzS2h/TX
ihN3BTw7sJth4eDPrxn+l5vLcGRa1jTP78AfIapK2VzjMo+mbXbaQFfjMaoWMiCEbNRoar0hkLZq
fNNH5hnGQI864JXfSKsJkLla91VdyeOi2i+AadkdysQqcLzB2de0XyHtQC7GwW8JRYqfdc56lfiI
QChb7L7w28I1IuFZ8a0rtQEgQ6w7u4qtQ6Nb0xk48nTocNdkn3p443EE3Bovr19p23k4O2t8xCa/
To2fyvhzmJ0AXfmZRZkBebpEwhbUWaYwcNKxRwGFfX2p3DawLFQ659YpdILqyH8MNuD5MEDdPTQz
NoaQkYtHPRdwUpm7+0nk6Hh0RGU8u8nBhikprqmME9nJaMZ3zV+ll9E1TJ8tYdh3XuyNF2mZx/HO
nvSvqppnAbQS1wi7jFZc38j4yqHc5HQw6TcqGq8AD8Ql6N2pCxNhuZcELDsoK0fR6BAPyymqIQXd
SEheH1MvI19wgkJO7Gfyc+7mar/WbT5dOAb5bb0lqdJzd96hg4XyOxlFmCj9JzpYMoVMLEj+kWzH
dkCLf7ooCF/ZGaJq2YDTIbRdFEOzZ+1lq1dBC1pANNHs3WRqSis06bOgmcHlfZUZCHV1iL8YqFNQ
QSzdnq5rei3KjrORIZtbd1a6B6dQm6iuhfvNLkaxBE4bp1e2u3afzG7urlOzsi8c1AXRiIaHXutU
7hDFmt8z3uoFDkJjiHt5sbdK1/kh4oEOmHDUMGknNZo59QSLqyURLD/16LrUFEpiTLveXZ6rDPNH
Ucuv+EaaoVmMQ+TBPyGROe32fTYiVEjSB1VvHxMC6JG3zfYub+s8mNx8voSfrIQDQlUr1GEj75qu
5EnhWnOtCrKTB1t2cKmlgLHcECOAadN1U5rrTZfJejdYXe6PVc/H7Jfu0CVti6DbGSgxTUwTkn48
NLJII601piCth2T0O6XhVDioznVnFuWxK3WOAm7p3tMc4wI5zcDDWg+f6dz2QacgVxZG1vm6ona4
crvDUaty71IrR/NK6yf1qrcnnMqhq1+wu3h7K06znS1pZ62z6lJeQy/YKaJ1zZd8tK6pDskvqsD/
S7VoHgDNTIbMaL441JxmlLr9+CKq9bF2sbib3X66QE6GXD0WWVBKb33AX7K7HKt6+onN0HdZaaTo
FD2RIx6LjZG2844Hjc8jatj7YsLHxU3s9KDhHR+5zWzcomnTeKeOccsJyT7mjjB2aWMLDPexNbaT
zkAdyI95VfKZMGYMDATq5WaY0x2tw+qn5xo6kQ5THlSjM0VpPNuXVEA4T4F7XxRqagZJtbRHBG28
4HzVfRsK9E7kpjzWDN8HOF8VohJTGPeQTpCvjO5Ksjw56jbRFgHniDYqV2vY4WWq+LS+HPpY1kj2
iv7Um1odkTaKCZnZisOobr4ciYJWl/yXPYf1BE/gErujxkh9y62Ipy3GOMQ77cldMDSvLfW+sdc6
tJpkOKbJ2NxsYPKROFMZucliHQp6WEgvjeWqXzUK1Rb5vmbXCd9sq6HWDGsIUwed0jJiSYMeuQxr
Azkye9d06XVO7y/amOO4AomXiGB/alqOIAif0ctUGkc88p06YdrhGC8XsQJS8FTZnzj03FCdJAGK
o+bKZre9KoyW0yZtkl3CG8Q5UAR5/dGdLHTJdgR2upXoE6nHRvGDvfPDYJAswIrZmN/0ZO5DR8hP
k00UQl3H2hE5cblLhZvfrlkKfF/1o6+JRVwg8FMie8rTYw/0cqgaUg5oT6OtW9o1KCejCafSdVX4
gQnHkKGU93Qyn5cKXeOER/wdhzjOmWZvhq0xOGEmbON6waf/aAwNHXOD3suIij+a8GIgVsFBxEhG
cojo0Et9DAPayEIv+zA3heJXy3i9JKp97AdWMlpy6pNiW+JydWdB5JJLIHg6kPtikOyILJB5Kr30
iEt9FZVl1e70KmmwEUE05LZFc6ehjYgqfPsPtV3b11Ja6y7tuh+Yk3pXXq4oF0amckjIPDSDoLJk
t8aPo+V9W0r161Sj5CBkzfU1hII7S2oJbkT1M70enMBhqQfT4LJYFmXxHVGqOMx11dxr3SRfVjUl
K8gYTT1Q7VF+lG2XX7IsdsdBxMWN02rtbdKAq5DOku0XL3vQRqeNcPKaA7ymP1iTJg81vgM7lIRo
ORTUJGJDX8Y09/bpOs6RUoMcj8aS36x9RgyawnMdO8X7mi11HzV5Uh0RzJMGaM/JV20enMhuigmJ
1JjfTbbiRlkbd4GxqfdXKxlvlklWNA/MbPE7PVWCBDM+v1Za5+NEWEtQNpC1hb5tgzHrXWAR7xKU
SjU8algo6X6GpxrLPfuDvwzzs2HzxEq1tw+wHIoPHnmcCBfLhW6RFqsXazerN0N513CazAFknOlZ
VI6KvIdjG1YP5h7c5qHDlWJn6Ivcaam5+lo6vRAGR6RgXXsXPbZYwQzIdG2OcmQ9Qwvr2vR08Rp7
aXGjP2Tk0PhoPtSDktZ6WCmkArKRZnezY3xviPD4octJCQ2Ehbeukzffc7FaNNttGkWIftobJzd0
lm+r3Fe0oY5LqmuBQr7y5eyqPLqROmJs8udxNisj6gVAe1jZorhPXXi+fj3lyb6QS6b77OQ0XMks
3ld6ntwtnjQlXsnqumuoMW4gqKWYSCKMFAN6ns7rnX0pmpzsifSZ4/jiY5ilQ0kwv+CGqF03TfJd
5SZClEoAUguAVI3RRl+Nvochkz/ERvPBNEGoOnwHg7lucX22Ynu4r50ROzzaSTdaNhAioSZpBOOc
zhRBpuiQzLHVfKcazAuFtlkoZke5a2K6Wox5cY+PX+/jk9HeiJp9HUmZCFOT6FoxqiIwjBgrzEZm
jxMl7rHa0JimJxBLWPo3dRmSS0S2btCBGkZZ3Gg7jcLblzKdwk6OfSRF/hOORf9EPOfLtP3BTyBk
4AwX2AN4pMgqrndtJdNTboPqaims1tLVy8Pcd+UL+LRGXeEyWQ312czTp2YylCcJdZVEdXeMlELV
Py52DNcNp0TWPnTbN3mhANXGcgoh1icHaVY54KQ7BZmXqtgftWLLplAC0elNBFWtDAmBpNwQcrmD
lPoEHymf/DTpv2vG+mLiLn7EQqEfkPfNS6AipLqcyzojBBygcrLld6N0uGd1YvEYUoXD1DCyZSpy
uoEkbCH6YPNddDmTatM27t6T9u2ULDcGUPCABro3P/fJo5t4tOZd6SsThkKTNOdbcwFaiMf2J5bT
Lz2J9AA0yINVovkCpvN0SeXR7NAyuhytyONcGoLORKHKoLUd3BLtHsmcR5K85eTKdc6JIeyWrj5Q
FxfXDSsPLTvUU/MCpCJXqyz9Ro0b6Cl29xVYkFxM3lq/H/sEbwQP0SwHgiSs8njZjbiLHw1opoFV
qN9qrSgPSz4WwZjZ3YVRGMj52sq7gHVA4ryW8NjgaSGsW9xdOVvr3lzjLXMolbustJ+NfBgDQ6Vb
6uYjpgXxZO01q0s/KV6NO5ZBAV8g1kTXlgHMgWUjOfa8q1RxbnqvXIOG1IjPGDKY0QgS+znT0NL7
NS0J/DtM4K8ciffFiMU9iONi89Hm+SKptC7oOtN9WFyQON1Q5uuSNLIAw57nWoqYyOjVJDHHfLI1
yq+s0iADVcgm/KxPmkPmosSjVGrCtTVbXIqdIprr0ToklT18X+Y6vpl1t7tKaQMHetVqD2iYc19j
7WfTTY/53Nwz4sxQFWiiclcWd6WgjrXn5tOc0p00oNL76Or7I3qpL607mFGcVnPUx/WPhWIpsr2M
YQpcsN8ocL3fi3QMm8pcbhGgAi+bWOwg0JZRikPfEfugVARl2umfhWmsOxgmnGWAaftA0JC5JHKU
3rRmoJMsDNnjWtDHd3Ypp2tko8k1C91ykF2pHGIr73dmJ0swV0Bzrc1Gxm+J+rLI4+EaMW3iG31r
H4ulQ/2nqXWNbyhG9g/oA6znCkv5qGrNlJNKO36sFtVk1+zkvnJa92PDWIlcTbIjmfBYeYm6hRcp
ci2FI9PFgH/0XgimYUcL9wJXxx+1nvxvzs5sN24k26JfRIAMzq9MMkdNacmy7BfCtmzOZJDB+evv
yup70VbasFD3pVFodBeVHCJOnLP32k7U1sxsmkSkbDFpGs6jmWypEuCOzbYWxDjSNpaVQZ9ZxT4G
X7rJsga6Qd/IW4SDfLHOEI0LEjLRb5YYHIDdttl2bpdvBW0ExMRy2SdN8sOuvPXWV7z7PRyXQ5rZ
6d0y2xfQSI2RFERHaFqjtk2reg3mQiTovpQI6VKnOP9zsT7OWdbex/FIoxqRGASmwdL3Q+sn302S
oram2ctdC+11A/UUE+9ijN8y8Ka3jt4kkSj0Yd+W9fIAnm95zutMHNt1XEJLW0HkJEt7C9jFPnSL
1Z4kYXIvpYMDXNOMMWMJnKcw1bRiJzh87ZicuVHmmx/gNDUJM5UZqkFsFx9MQ+47SnRJuwQNh07U
k97sKN3SI3rz6jnXW0o8VccvI93sLetnvbNNBTVHERZjgk2G4qAtgb8O5AqgQtpKfX3kOAaECDpv
wJ1bMgY0frpfYoYNa2ZMX2tVO9FAINL9WuP8N40lP2QG52XdSL4nrf/IgEYLgE8oUnkLhG1mbt+O
xJ1/cHiXDk7cJjtLsX9RqOZ3SJjnu3a1ra1hzp8zRe+/prqM0kEsO9+BVrqu9ANGA8ZfNTGs4WBd
Bb1dOkfoeCrMYIVE+uKat11v/MSyUx0mPuOdg+88nDLoZx1rZshh/YyaajqkXprhVp+6k6PPxXZU
BoNLYB03LhO9DSfh9K6pne5ci9I8IuKxo8UhiFsQuhOWqqz3neT5tfncW0EK3Z+pxLDSeHaBdq2N
/1mm2Q+t0VXQSNveVxrxk4Xmf+mrdtyUhvUJ83K5b5faCHQM+ydIWSmHT/+Z4xYjupFKauxTPxKk
a/JYWgO+Qt1s1ti0IrFStTvWaB9yoSFXEwOLhGeyEmTcFyjqRtggjGbYaehhmiJta9YnLRPUZTZ7
ddKt023uj3TAMFgcIVdcYAJwDvCt2DtyoMUGcsO0jwcHHFKh/N3sQ4iKVw1i7KDZH+e+EmGdEekx
TcYrU0NwDuQUoyMpvy2x3R1gSY2Qp+L5vsfrvNOL6cfgDv7dIrU2zNGkskY28yGpahMmCot9quX1
qTFdfw96ZooSvucNHES58+Kc81RqecdxcK2XaQFJePFxfxb+4GEMiasP3Di4SetcfG9n7fJaVF+s
0ZxZr2BgpYtz05SC9DANo7robTsoTRMvPayhsGs4n6bAHzYDyULQvVS/hfMCx425HufSrI/GHn8k
dKiSsQ9LjJg4RM+9xvDHXdWGmLkxwIT3A2sDbSI5OKHSeR8sL/EiRUDPKZ6GZA8Hqw8RNedH8k6K
rZcBiKE1THaSOuhtLfZ8GJvskv47FPa9WRTVExE7zkb28rnwuziyLnQk4C4OI/Qs37YCswQBy3Rn
7WaKXA2DoMyNFyslg7WmhNv6ZC8GKyAkgDipg3xan26lZTnsVOKlwGMeAbNVTIzMaUcLWGxpnmpM
oBsx72iH+TCja9AmK6flw6QTrgq+od6ZRjEy8Gf8OwpWO6O8VKqpBTavomAxV8V0cNLtu0yhkY4b
gX1+rKn8CY07uM3w01TIGpduKMKudFWkAP8EhVc5YUH47IfmHyhjq+pdOi3tQZsWtVPNVO+roUn2
Tjt629HyuwhcZX/LT6ijdrZKIgon42aO5/5rnhufGfaRhTpDqLKtegmRs+tbBOVUDalr7fIWJW8e
w+qii8XpPUsZwq1JdeOrVD41aCzvUfr/JLcjCYwWfoQzIlnoJ0bSqEPrPX+nv6kKQaFCCzUakSPf
CQmQE/6resg6VZwma/hGoLTL8kYHpRRZcc85Bu326CV3F9sDBZG2WIe2KJptDYdsX0jVnJKetvOE
Z4EpILe7VAD8XThOL+ALxNcej0jUzTMYAbUgT2tNdy9zPsw8lbDgerfVbuIEtJqcbbpqLMyBJceP
npGLTd3mY6jQsu0TzH0Hl7t0T6ec78DLu52et8ZZ9h7D7lXpFJhxtpvIAoo0Ag62STz4WzymKrBc
k1/TWnIHt2fYO0k5btvM+9xaot/BO0fUvGRz5GetuZ0F7+7MAP0+t7Nx18SzsUuMy1bF2W7rZp0R
MRH1Oe06VkDZ8zJ2XbMXjNCDirPLpqqX9JxYRnMwGTHfMiRXYWxO7WEFLsm0dyy3Xj+jPEiZXMYy
Kw5xiZI6z70iHBZhMYTNnH1iMURoqkFCNaCzUPeVsZWkoWxrT3avU9ymj5rb1aHDixowVWMjzS5N
ZI6L00brzO2a0uKYdqkmQzazbKMU28dQmVDWBmvfmKW4KcBabGrXoAkgk5hqLqnrE9G7xI4OxkuR
tgjM89gLaOIMQQZRL6C1EgdpOtDDFn4dOIxsb4Qu5qObmtUORkoXQVqTN8LrgdCVVr1rIJUF8Dab
2wsnM+xdp9i0TmE8pCgW9lPCvr5q9Y81KaoDC+2wbWoadms1LMfcKujp9jF1RNKTXdZ74NGSy1nR
Vn4oV1t7McvRCysXakhqgv5Do9AcM6WJpzZlbV61BB2Dl+rbqVLfaJ7rdGBWDaoYDoylkpD6SEmz
tx69sc2gFcZusAocXBPcCrJZJI3h7lmHnh0unKeiZc7jQIOyfUgwi32Yli5QBkiPRZNTUFBBBYYl
l03lkRfLMbKnx8fxHeeD96laxXwjTe3JcWkPwn7EtpZMOvsD8oAE8hZ1hqIxtbbfrZLeAaM+N5r0
1ghqKDEPlx7/xlce27Rwlx9T2le0n3TmW2azgDobIO0W1UBAoNVqn2JODDeiozcJOYySgcN9YM5g
ajt6dR/y4kGvT0Vuad88kqgDzVI+ocQF99aQzh2NzJQWFg/XMrXlNjWKYquNXr5TMBoOc+UOTwAc
UBdl+gCSRLd2ykz6bTzX46bo2o5fXl6GD/2CajaTIVLKdjMql7fDGbLT1LhaCK8XoKfldC9ZgYyk
K43ucWhrD2Kh8uaNLIvhtrGFhhwZSzoxIeKZMcwYZC6FIFGjbcJ4obZpl1ZZFFeICCBuF31ZPsya
+kR6MFOAaW03iFnJCBUTOT4+jZPam7rXQvrjfWzk7T2w7unkVmLaeWv2DAawPyHG6UjHrB3JOkZg
RpBkQPVcmrhRLSh1sPY0Hy2rFj+tWMdh0ZOMQFgryBPYsTLq7Ua/q2cAUsbq7Np8MmhMlZSFeqdC
e4bwg4h8DQUL3i4XGJMmDvYb2q460eBLsTW9uoD9Kb6nTmmiNbOx1i1jSl4uOtIEFa+fyPtuqJPP
Q9Fod4NNldXPq7nR4w4CFVySB6iqMyfl0jir3JHQuVz6ZTQRkhCIVwPncLZPfeZMd6hrSa5t1PpJ
8ere97okkURDbYrCSH5qxxqlhdHJJwsbg8UwGMoetj9UvTemnZVfoUMJkhTT6d6h4ApMsJn7OF21
0FaZ8cXzK/0nx8TPdhFPd8zf9C/+vObPudMM2I/otR4d+DSBEG76oaUXt9Mm/ckyEKjiqHZZQ7yt
Aan+jhfv2SQZdgqNaaie9EHKwEpluSMvcSXuXRJBV7aMKMNmKaUXrVIulDq8K1Xe0NbuXKLcRfHK
gjjcx2ZmAE/tPzBDTPclOwHNXcoGSG9WADZqYQDWm8Fi55Ay+04LutzKORNXJKmuTnFTKvGqT1l5
4njJdKeNx/tOh/RjtJJun6KNGKdWHMh2+mYzNo0AJqW7Ae6jDCSk3puF4UPooZgLFW/KQz7RRhiV
PXKWpgdgWBk1VX7hlOgLoOeVfbmwElisMCCYPlTjfJ91jhZJMxVHw4TYoJca6jaNnrWiMdptqpR1
31h8/eeKfwxQlig/CHiZj1mbth/hM/S3ZkGUGFXFSLab33/uGRQLfJLlF1BI6x5m5HhI9RZC0TTP
eHzyOGV3yoZvvVFiwMRx8YC16OL4nEz/yIpUbgoYu598+ENHEyrRaWJ/3LT52oR56mm3zTI8zMro
98JZs9Bj3hVxGOtoTml5HthNjdgfEfpJjlLtJNSWjYQlSf1fuLuqBuM4JOQlh345LR8Hw8sFgzMa
tJ2Lvwv1JwJED8AkKlHCgwezD9em836A7eq3TgMQiQ7TFBF3ySA2a7Qdom1+r8ncjCzBL7HZGxeS
9OtsFuuRCeHL7K/PXt68uppOq3pIPbBkkNfAXNMdaT56g//YNCCjdryq5U7TEBdOc6/QzdMueG41
w3oFwrVkYZ8I74ZMPJPygf5Vk8EO8foiuVFlY56Xcq2Yb7Xu0XOCZRpuM0/InS4BS/E3rUE75ygp
RdUWG831MDkVKB7VGk+ciXhfGPjnCeEgazEvu55HtMMENn5OczO/gbXW3hWKEU1toMTKKqcMTWaE
d3Q5VhkVzpjUEW6GFtZgUzGz87VPjaO5GxrO1oZ+XEtsddNtM0bI25GQ1ihN9TW04j6NPJJKTzFC
oaOeJsk+jemgDIPXcqJxi00zGYxd6uLiKdG0s7Wm4162CwcZ0A8fOJChW2uxgs9w0Pa2QRVtxcKP
cty226qPE3Dq48po/iJSB7EYQjBhNrc0656g3Rj9oaDqT6xyMyYgcN3CNIOhiJ2QkOx1O4Nk3biv
cXXOtc9jKxd28pTem9nmHLf97mem+SsO7QTgXgBbiZn9pV4z66QMeBpfrbbTX2ly6z3/vqV7HLva
i4YBMmnR4KcDCTtxcqiIGdTTDmRAyQBqmUSoeVO9dZVrn9zZnTeW0wvqP7rks8peOWuLkABrhGuX
Ik35VRdmCa0LkxkNgjKmTnq/fPWMlGN2RfQ1s0A/yTziFhD+9eSBTIaAMN3p4DvG5JF9z3qOL1pg
+q/FJ+668d1vK6CFXYtioTAzzmuEXjAkZe1q1PcSv/SDyZQpquYS/KdvlB+Wwbdfir6anzVl9204
zvRg/aQUoRqVDCo5Yt3qaSFj836xVWMG5IjT6CFTNGzFKE5rrQETy3C6475lGMmBiHCnHrOtAj2s
b3QGOl+1pcFXkzew80IwRHU4F/OXKeYDD9a86Q++AvhGqVqYwUwRcjeYeE0KCgcpDDqIhtNthTf1
e43YBP6AYdxXyZQcUcdaG6d2xctS4qUJ8hRkXeO70/3QSjs0nSU9OYmpf9FKi4rJJiRna9ez2PDO
mSGM7+Hgcn55cjk+bdKk8k7LAPcy8Izmkw8CjcP9soSLA/69i/U45BChgiGdckJaJGgxwk32K+Pa
TY/dZttbphFpsHV3/DXzbtEGb+vosf6JwFfa40SZHfPFko+lZ1hP8Oyo9vOhZzBOSGY29d/iWWEj
depqU0hdhigNx1MqVb3NcbAjkM3So7ZaPI8cEmHoMrlugmzo7D505VI+aUsJGhtCwLc0tnJqgHn8
KSVkYQ7y066ajeIxX2J/b+ht9m2GewXdmvMMDbeJQ2TVRyuo4SeXSekHhoyMVEcNLTDoNEPAbxj1
+0HE7AP6BXNortlyph/OqFZXA5FduH440U8cC8YO/frgVlSJi7ezbdluwdLpkUfvY4gMzVxOtAbB
iaUuQ7vBWra2WRL6Xo/3syZttOrma+XWOpUi/evJrPuTuVb5YaWzyxiquYhvNPu7PlS0N6Wr0xa0
vy0FzD03ndYO7bz+g7hgIlcWLdmYonG3bgUhT6+DdJw2Y2Y70E1FymkVWiVSK5o/TRLnjykvzoei
nPJXOnPDsLXlmj0wVERpy+eyG8H4BnpbQtTkFU834CGWoDG7FNOvmGnDrzpsa9rkRlP6e+62Otft
KEjmG8RDppsMKKVzP1L2nG0Obi0KnHLcAZCOt6tAKEIRrEdCN9tDU5RdZHR7odmnJMMmUEwLH0pa
AQ10TF1Fa9lXNEddo0V5zsziJsPxu6natDqaQ9y8Wi5t9HnRzJPTCOdzCgQCtTDRibK8VG8UKVsG
AQzsyNmKGBD7x97orXBk1JQ6HbRQa1jgcXcsJ5LwwjZP0k09xD+yhE/dakxxz2xCfK44dtlhRxZ4
oGYaKMw5kA5AN7O6jeNNy7OUvdpDaqDpANYy3lWpScu+M7S7AiQaR5e0i7RekdvqIJVvGpt7EYMI
3tldX/4cDSt+iZVYz3meOc8+CHvqIVIFSHJj8lC6HyYztxTUYZbLv2v3rkyRF80gWl4CS/hiLQYX
7pUAssVcr/d20j5krrh1mQoPcxbZQ3Wy2+XeMuuPfRJj9UWIIcfo79e+VsRauFSIdYAX5wuUg9cJ
7+Vcg58tRXyvz+Vt4Y9hr73HS/kndPBXaaINmwlx7yUkhf/gB75VzhXDstiJ07V3wkgMGjMaUGCJ
LOtUdj3ac6dSKN+tNUosdwoEY/O7WNeLUNYcOLVclT+G0Vs5842pfhyTwY78ec72s9Uz0NWT4aFB
6/GFHZU2ukuUzXuxPRcN4W9//sV4TfwlVKKLa+hX2WgpdMDTbtXeMYeDt3mvpl3mNpR+zzpveiN4
H1P1jiD6Pzfl7VWxmTuc5BFl665pXx7cL3pO7GsJucVaf5c4qkPj79JxLAwKEjQK6/RNN2hdlIQB
bOqc0ZHI08sdQr0VsGvTt1opgVfpz0+0bux9Rm/7sgFNzzEong3kXaw64tKILSuWIjoQW81Iyr1u
2zZjgbyvDsgxnK2RifUG5PgFXEEBxIBxCNfKYEDjq0PJMTOsBZGKjG6fRzHUIU4oGfJbNeQLnbtv
tIW2X0UfAYKvf6y7+mM8A4oeJ1xHTZKSIGUZCHiopFhB8Mfs4npFdCbrOCqHtD+5Wd9gzK2Ku940
jMdlGLo7d+ItxW33VMxxf58ZujrVJmolPPkyRhs0Jy2R4Lm2B0CrhfMkv7MdE6SAzfTZnTTEW8nc
hx3ahzDXC+8gvO5IlUnhm2bNdNSs8gfvqndOR48BuDOut65XtQfX8KeXjIY+TVwoVNtlMSRvI8ep
xaLgDQiLKbYgGX8upQ311dG1cBJmuVU1rZjWVuqxuXi/gBrkdyVSiTNg4MLezlUBoqnjkFZjb4jM
2amOvr8kkomikT1hErIja9DmDSXUd+G0zmG9qIQW3GzHCihgH8wEWjDZAMpc8L+5TcuFBYpjALto
Ntvc27I8aNqSf1CNHMLJNcbIbCRSPzLgfnhOmUZTd2+0VuThpDWT9LRkgslFVmE70qfmAW6+8UM4
NQ3dmdmUDAqHLmq8othUCvIHWpflBggzWPy6rAOp+XRhNN/asOPRw/Cock++M7wi8TbPPnFbB+Wu
1MaGlt8Za1MeVuyuIbnf1Y5jL9v5UhDQqWJd20xCledcNVg6FSm8DJcXxCWjHVtbEK8SvKtdDSdg
fmtI3CneFvxFThkM3kIj3lm/jxr/HSHmkLDTqWC04AppbYe1oaSEoQANhSiVF3OCyEXkYLHri6U5
2XX/helD9jFpRholBSohiDzJXdvrc5jnXXYLXJn2uQbFb5168ziloAkCOzf1wCv15iy1z4v6BFVZ
iHWHHhMzTJemHz1TPmhdc5NxfhiruLqFuYu2Li1DpHDNMzBi80uXJ8Vj0qp2t/rErkujmo6DMaR3
/iS9GzZfumP8BSsThdLGQN24zilbehlZDJQ/NYj6PtYmBcSq9p0xEVzY5LVBRsnC+xO781l3mYcl
dfy5W+bvsTLlN60jxyknf4HU83z17jRUGegwbZOxWULngWHrBtF3eaDZOh11N12Y/Aycm0HLrDvg
UN6uw/FsBEKFuYjKLnTyUXzyRsSZlcXGCnJ4RVXe+RkDYh+EUbD6sbllLiJu03FJjjBiXiWJkDvc
WD8SFDqhKlGG8CfEP1GiyO2sYeuetG7YiAWP4uK2P0H3+JGTunSIk4uos9TdfSmlH462mI6CHYZH
nTmoywzx5AlOspMzf3Uof16NLhFHspQzbHO1daulfnfSnKWOVtNqb+JmGiOpJv+mUSWnY79VYG9w
EZHiUtA9x9RUWZKGa7/m71Eurrdi+xIA6uDCv/ynDc7w7Yo/oTmnkm3ErQV1/j5bvSXSmiL+8q82
fJ9kYIbWRFwgnAdRJK4AHnNmtqXsUvWY2SW+pnZjdN6/CpiklMGCgngWTCHbxeWf3/4QUHeOib21
O7sjOR1jNKIHZ9X5+++4Uv5zES5jsDtemG/crquLzKRFZbqY5Fm3p6hn6jiSAGE+V6i8/n6hf5wT
v+zEXOkyxMMGA7XBQc15tRPXshaqWAvzDMnG5Ks2jp2NzN7uUUE0Q3V/GWxzcD0phdp8ne9Wf3pG
h/sO5Pbye978FYiSeSdsHfAZKBTvYk/4pR6Ypxk9iOVxnpNgsvriRDciRJ+5wYx4UEVDqAy9i7//
9OtrXh4eNRuuLB4kxelV5ZPB04xzzzQe7DU+9Wmys63hWI7uZZpTkwEQIzqb/x/XtGA0wbHCDoSV
5e3vXLsp7hJQNg8iTd05QqK33utxnT0mlnS/9Z6jPnbkR6CsYNb8zrXffoH/uJzwU1kU5PC7TKFf
/V70YutijWnGVp0N22Se2rt8GZN3TGhv31zPID9ZALs2LcxoFHfulTdcFYaSut6uD8x4k5C0i2JX
ZF1N+LiJYBEO7ju/6m39erkeKGiwRRdowWVtufLIGFNie0wbqnOTfkIEvk4vvqL19yDUS5zVqC/f
czBenWd+u+K1Cw7lTp5Ooq4wpncQ+a38poM01i7pazEpJACSrhGD46PWqFMlh/Pf39orTsb/XR4z
lMfSAHzqyoK1mFmPECGhG9d2x3huX4YVsR3zrjHLsnAkxY0SDkH5Ip2jM+RPGg2ed/6EP91zynb8
lKZ7SRa9uudZ0ZlGTzPpLDTzbtb627EEUMRs96fXrC+s8xuHWOl57m6b2Q7tLsuBpLhMpfKvhNPs
u/wiFjE2pE+Ag+lOCHPeWT7/+AeCFWIZ5X2HifD2MxvGBP8Gir5zWbGwrTOjD98PeovJZo2Y2GmW
sHP67+gm39kc/vhy0Ci7IGwFfHTv6ukoqYzCysvqXCCjJtwq6Go/4EAXVfZHab+Y4xdP3WjzO8vn
1Sr+n5fi18terSsLPRYChHgpYmumNN2347d5+rIkZzv1w2x+icmUKdU9EzP8IO8FofpvV9Lfr351
u/Uma5CaV9VZK+hpYlM5lW5r02RB0exU30YH80yfEOg3pWgYmRF8p8n6oxydR7t0N0BPt+3q3kjE
1La0DzCcsmA2JLrF9vuUdpd4DP3BpsjfEsAUyYlrdGv1ACAYCnpc7uA6bFjsve0yDj+bCsGyXSfY
5PBEcKIzaiS6mhPlNU6wi544JeXTWtcXxKcnAjdQgU4SbwV8kyYlB7QOTZMXJmHzmcS8H2LJgdMs
PwJhf3Jq/SEu5AbH2BwgAGaMuISGrI9eS97b0j5OxGf7DdOdufbWYKqcIoKOi5mcHpmFnWcT2xVn
ACMP20bsYMn+GFvrK5prLChTT6CKuemo0jP0IQygED8lyVObqWGTK/HJUMnJ9X4UNNs58z071kVU
M4w7ufK5TwggNslkMPccb5bGepq16abO26hB9rAZ8VpJlXx4ZyH4fbFHd4W7lXrLN11x/Z2xDnDE
4VBy1h3vgVYudAB/lswTteOciF26oFWu0Bk7686EkAjZ9GOaTRuD8QBNr6/1oJ1Rmr63Qoo3xcTl
dURygnnYsbDsYRm9Wp7MhsZwZjXyXLSvNjsBz8lijqQZH9t86zPW0Jav/fhkgt5bune2v3+Ayv+t
ZP5zccoKE3AaZEj+6e3SozPVHp2loHIbtfq0MpTdmprooqy3VgQjs/6zYyT5bfV7RJhuJ+/JvPrG
kCM9rtCOI600neMw+f191y6Ix7OkP0LHtrb6VAyvf3985ls37//+rRYJDriFXYup9Nu/1UMXiVLC
bs6df8jGVzLlQI7f+n5O3//BYmKUD7eJ/gUNSdC0d6arf+sAidhrfdPN9zG2WISvoel9rQsm7fXP
eebF1Dq+XexMJT0+LJ6JeTPrGWfr4sHP37HHXtbS61tNZxhuHM8a++rVWpvliaQzt8jzavWneCke
CAnNcBNq76ai/+FGeZTjMHV8GpkEe729UaBTgJAwuz/XJWIpej7pKxO0ct9r7utcz9V95lvzbe7Q
j0cahtyPJOHt3x/W72ssWDfwPZeS1cfkffUnOG5WTfGg5Dlrn5fJ/lBX4MqZQiL38svvll6+s8n/
voVyPfZPKjib/px39RFp5DPodsHNTWrf+W5Na8nsC7ZG4vbp3iYq7mNVdDXaFwPlYc+I4f/xc026
toQ009L7B0H0y4EA/iTT+7aWZ0ZsOKpokQZJU3/IwA8HI3g7K6nDwXfe+XqvS2RWDg8GIQjzyxcB
Ifbtc1Z6GtNuudxk0hBjxRHSnf99hfDmGv98lL/8MkB8UlvHXp6J+/EZafSLtZH2M3IihO2k8PpR
bWSHZajfeYH+8LUQXQLKHogsR/HrulGaBu6n2OOOGv7T6BlMfcePK7Pwvz844/frcIpzYJXRa+WQ
c30AaDNUTqJ2u7My7HsV1x+1ZkSzVO4TjuXobUNc/k/4XoH4dttmWqmgu4gZ8xj4lfwwFcY7b9Jl
wX27Srz9ey4f1i/3u5xktaye11GR3duK1Yk3B9lToKluOxVPf//1v2+Il4vBaqfJQXF8zZSYYRCu
6NORhmfZAahqNA39gSTEPbq3dw4+f7iUgdGeVsqlsQLA++3vyhbWv4WJ8nnI8kfHbvxzYUh/m+Ti
J8g49527+IenytXY7CERmBdu1turgd8ajHzsL1ej2JJqq7t1BAjx77fv90UOaiYcVIAcOgMb6+oq
qY9cv09ndZZ2F6lq+Opi5LNNj1WgiPJe3SAVfeez+P2Tv1wS4MHlo+fQevXJa0vnlrPBJYt1Ejha
De2kt9r06e8/7I9XgWjCoUkniuH64zN9qGVYd9TZlPW5Hq1H00zfuXd/OBjaHL2FybwLbDNy/beP
CHGXhRx7VWev+tmJZtNOC4Ke19njCCgZl8yhVZ9XpNvkM77zdvzp5/166atvzEQym3je5bkpuW8J
Tgy8ERXv3+/hH15BVEcXHgZWekGn6O3vqyV6ZqRm9oM7ji0gBJPYLtz0pzWDF/f3S/3+bVG56TYH
R95F57fHRSqIrxYnz86D7a68eMirUhN6wUI3PJRtsb6zaF6tUUyiAS9CT+U7FuL3ZaNIDMcYmnE5
jwZkJvJu5W4dSDovykVGPlNADhXKfIc7/NtFUfkIViobzqW48FXe3s+4JK+nHwb37MVq2MaGz4En
XYrTaE/udub+HotJK957Sy//1l+WYwBIOr0a+sAOFn16+pen/MtybLa0TkhW1c4CzdVB7wxy5nss
mQMhRodCJca95mbTJw6U8AsolY9eogpo3mNRvKxugT1CpCRf+PBtz5nEsFohHXxYk4xKZW7SY8NE
4l+9DPzFBm+bT51MS/lSGbz9iy0yoQt/rrXz5HuPupTNo5OiaZ6SVLvR9cZ8Z0H67bFQbAmuw1LB
ucr7p8Pwyw3SC/LG3Cbpzswdo/yiBxm8jeV90sRlivZe//fqTSdqgqt5FiaEy5wcrfjbHycpwUA5
qO48V2qHbwLGzmZsXlS8nP9+F6++3v+9EL0Y0K4WuQtX2xUqlCU3VN6d9aoIXeD4Tntfuf8qFsb7
7SKXdeqXe4cqZnagQHRnh5hjROyPxeiGGKneabf86bdcgjo4E4CGhZb+9jJxSa7NmFDCOcONVr7M
3V1vvFMmXu2E//wS0gNxthnM5Gltvr2E55deMlYcI3E8Pgm/vdF0747xNcCZ5FhmKUy5y7n278/o
jxd1HOYzVMG891crwlrRghHWzJfk2cG8djvPgOzpXdi7O1HsbfPx79e72jb+8yP/ez37cuz65XEp
2TnlUnC9cljDan1cWmPz9yv86fW2iMRg+OR5FL9Xe4ZtdzQXwaKdNewJs8BS8trabuAe/n6ZP964
Xy5ztUSMbWKTncdl4pqoYLVLul0rdouZhxjmg4QL//16f1oj2J108j5AwNKIfXvj2spp7LpM5VnV
D0X8WsVR4d7gSi/fa/X+6QmBRoORxnbKyn11oTnP/C6xK94IMCdOuhvFO6/Anx7Qfy9Ah+PtL7Ew
QHqjwzkvcWQgKiRRGVJvq4MWZL1z02jB/vG+IdLhw2LgZF8fal19dpa4MpuzblQNQknfuyvzisiv
dvIDhRvgMLE/EaG7ZIRniq8lfpfIcBEa2G1HSj2wHLrY/B/gXnmHrjXQBlbqIuUrtTLbW2af4K6y
iGfG+glkI6m9n5lRO/tmcj9j227DTK4/Ck1zzySBOWG+tK0dDqnLbC0z7R5OgPD3NdnmD+AYiyjF
NLDtJpgi1BwXNW1q8BobRE7aUx90+DrwCn0sGR4v8LhCrHJyh8Lwu9d3KYYvo9kkbfYFQcDrhCg4
yue2j6pMwa5RwC2ydXJ+IL2huyMKLMPMCHfk+i0bYuIFyI08Pa/zAvu52k+q10lmAFeJdhjTr6OE
t2nSmszcdpBPg47I9RYfcQZ8pkOWgK4c/3Rm9WSeYuMXhUNurNHWoWtjp6bA8+E4gJcoxBzvHTuX
D6Ipv5tVYkVod93PLk6ynQkdZle36XCfaDoSPoEUxIoNPC56P4XKq0SkMsoUvShAG2ROHmlOb39Q
5qhOusR5VQ8cGUBcyEMBgDYQWWvtDSNuPrvE6u7saWgjV2B38hv0rl5qusfaGPxw/R+OzmM5UiSK
ol9EBCYTswXKq+T9hlDL4H1iv34Os5yJnh6pKDKfuffcotB2HQ6y0CE2KYy68bMXsR2QVWX8RQK3
uNnJ6WVpbRMH4zIPkG9gvyyio8xeNzFo10So310r36XjkIZrGxtQDJep9RG7yEPcQiTxvEq91MoW
YV5WERQsKDs3xZSYN2Zc/rWGju1+rd3TOJBwhUzS3ndrBv+swoSK6Nz0u4VXZkrd+TMdPZgfOBh3
uhvZu6VKreMWoh6iGO2uae6653Lq1FF6C8LNRC94lLZxSeL2H98LZ1+Yi/URrzYadrNH0TnEzqlF
VefHail2Wbf8mNNlgiU6Vstz6xBj3iVM2ZskGW+jqIkOMosy8MqrPM7D8oP2U8P65vI8yPIKbQzW
RZgQl+M3yKgOjmFkO7ev1Km3EXdMTXRnpDdjfk5bHyIr6u+BrG9sbOYB/SMJLP0kjlE9AOLBjY40
trAwTkwiD6x8+Osm7bNdJDOizonIHO/M216UrAn6hgDvdHHegUAstt8XJYa+FDByPnfroS86B71n
b2B4i/FTp4l2X021ezGbWu2VzGa/MhEeDwR4XybIFOi2oFuppI2vvSN+NY8smcFVMiAuG9wgEW1w
6p3P2chYatEcBxWyzX2hRbofKWM+GWk5U19bRAHnCQEjkRE9RvGanvqmBro7t/Wdt+CBI3ugMPAb
QVKrgLlqJr5YIUAn5BiNdmWRGhjjLPc2VQnUXuTwBzeR3zbIO8w1iG/y1v0H9GyDtwoRuLmJ+LyM
GEjUTXfBJ0qVrMfXCW/6qYpcFjRYuJiZJveuPs5hUrvVa1zajm/xj3tLDDKcoU3tx2x1cHyQgNeM
GiabLMIAoU3Egm0mOdlUTdgOOkxeDy9lam4+oxldf1lsAKqSSTbqPvLX+ccgJULBT4Y6hZHUNd+x
hoUOYg9cNOFoTDOHdgmUdJDP2pUf9xv413UTyM1xEVjKrVDw5TO6XRs+nOvCKh7jOkyUbiOaV/3F
jlLhoz0aqdDb4Slmor5Xm2UOPH99TlzKmpGk4MCu1xa77MoqMG8jnz8R3RsrCA49aT6yIbWI2o5x
fvep4EcmYkqzoOBgMlfQnwi5SBIYEJkHZht8r7cjAZF8FNBA+1LLCbCD6/yvjGY9IIwItVTrfHa4
twKR5j9T1f82KPNZRmY/o9TerGYAnDZb31VURvCi+EVHVBg+z+dbSoa8jhk1gTEMsBatLAtXkKJo
yprkiTFU7kcOOIhKac9dPvNjtnaB5ilB3lTqKzI5mDuxKnlvyg4DlltZBxv7t0+yTA6+UsQsaYGV
VMTP5T7+4/6FP8ibWKQzpry0Y5DAifGSOj2ifyKtX52yfLFRib0Ng0YmJ16b87LW8SWmiWrxs8GE
GTZ9nbMZpPGTaATOux7xaniP8AghOPNidGUeQfYm88HQSDz7XMXOr3A7sG3Y7256xwMZNPWaT9es
szTrZ8yhzITibkSkYjfZwZyE2I1ZidGd92SPxdl+zAZjOiBN6K9Qi9Rt04js3JWcvVsHfENrnYf5
nJATX8s/DqEmHKFoc9xBlB9thbAyd7N9M3rLASbDvE/oZvhqTwPTZiweOD7wYQlrCbhr17M5EgO9
9r351GSJPSKRHAZ4qPDmDimCUMT9XvYqop5b3aRa+9YaaAQ+hB7cGKLjw9Sn+CGbN56mOWK18diK
e7X75WWV8gHaYd73VsTCRZ3DIwGU7ZuYoGD6ifwGAvC708sPOQyviwTn0FlF+giULodEQeEkR0oG
2148HzhGdykGLb6XKWZhD2deoHqLGd6cI1qfonljaXQlHoLUENYxKjIewhLL7lw1gmUtgiucG3F8
Z/LUWE56yd7JKzjz1IV7VeAZqDbsRlXw8jOYifyCNXTgOAPogqQq/AJ8+Xl2xLw3Oys79Zhqbsdc
oE2IBSjJSPyWLevxHjfRWVdK7SajcN8jkDGAscr6WEjWp+iTrb2LVTpEzmO+91CQQJagQkEsv8rn
dXExLA4iQ/geG+NjCViE77xeXQ2BYHrSij/cv5DOM0Q1vW53gBK19G6tkXqWcsyPrFLXOxKYeEt6
i4AnYU+IRPFuXZZtzwI4hvCuZYmeelWIQyx7cVA67J4CZyk2gqF5rVom3EPZulgHLGOvIZE5qArr
U1BrqoOqOnp3mEj5Hi+t9+12SKzdTiMfJrW9ewCY7k7oE0LNWfG2FhRP0FaJ0HGaV7PS1JeNbQhT
Rb6UwNLWku5MXznszXzAeiwm/cFo2+g5GmIgAUM7H/LKiMLYq5adHbOF96qVUzlyAalLrRwOq1ri
Zx0AwWM343aYrIYRg8fSOSmJCWriMdoxf2qexeatAnjr7pTGCQRRBRnBbGV7ZJDuIXX1LMzaEaOe
x0IsG9wnuyLdxiQqOEgmd6rJYmh/LeT/4POK6YGvN18Iw/7VBTvztqKk7TtkATp3cEy2TV7/A68o
96y+dV/XEMKm2Uraw7J2d7oa0T1mHr8wqtK6vGSpoZ5bb/mye72nBBp+IPfE12W2uuvYEX6Y68bP
LLcnNzOQtxsT38vkwpfHm44Tf0mO80wLzQYbBbfL2d60iXGbsMH1tYoT1SVtft90kpUiBre9WIz5
KZoXAvAS3sikKF4mtLd45TMVVq1h78zqkJb770ZPnnVEXTBKGeahg18OUwuAf8JA7uvzNBxQgKLw
z5acna9t7CEszTsYTgXi5KjYOZi3A7uPQUkQVjdcFmnQNxDHeU7Ton2UbZkd29m2Aggy0xXorPri
w14O5pjjQyEVnIml8/9Yre35tefiQnRBhj0xj57xhGJRxVt0qFyJnyx2IUpSexgomZPuYmbG8KZq
Fx4jrtPQayr3ioY23suVmslqbHUP2oYmQAeK/NlnNBz7vFumhwbXeUeVOrYfQPpv5ll+Wtk0WT+Z
sCbjWbYqtRACWXVxTGErRXupd/Un9rjty8jEC7m2ZWFKleOutdUGs6+kFxTDDGVQuPM4v/bwTK72
xLU82sLxSzy5J0kmUlA6XnKfV8LeeW5TH/M1tX1paB9Fr3K/bFNvv7al9ZW3Bn2LWyYpPibsb0Gc
VpuxJ9Opojw99bEFKD8qID0HhbLyE8PFZTeWWXJvNAQDIErunKckJW/b6MTTOKGfjxNW5Zz17r2d
IvyPHOB+bdfi+AD566gPMrOGxWc56p4bKr+TNWoECWEJP2UFOh2NkjosrL4J03H6gSIggyXp0RH3
OSQeATWQuWQJp5WaR7dzD2taY52yxnkjKJa3hLg8cEcdxjhOM79Koo8iUlUgcmFCeTSzMJ+2cxAj
mN/YWULHxFiHji65lsoBnWc6UXlbApfJQg9SFFW9q/GTGgU1DKQBjkuZLVfYDfCWjEyuV9do7vO2
+BiALx0nGxOVP1jYo7TC6zA+g81wZr0LEwzEhCSJcg9/jqsBRCZOJr6d+N+SV8oAJs0QBX/sJJ6/
HT0a7xfEPUf+ghnMhUpugaqhrY1XSRit54wRB4JRv6sSi5lZuRagktk5mmti+VoEpoeSYzyZ6eDc
5VHHS15tpLQRWDdMnrYMu36BnOFG3h2DbqBHsv+IHedXK9hQmHQg55mQlDekxdqhW7T6y1uiLYER
9rIQVhMkCt86mZcK71KkoZMglrzjQAik1mpHjDkMy1EH+DoU6bCN4u7GnpBk6+Sakc/CFdXQ1Jt+
VlPjwR3TDmKaiMSwYTHd6/3s+swpzZ0RAQSRcbb6ZQ6qjJAT5uKWQ+SmSyXnJUTPxxAAmhrmr1HF
wq+o3MJUoJPPknQJEywGYSs1EdbesN6bcjFPawqpDc7Wco2t3KbH8Bpm7V13ELKJb7pe4pYtpQux
Kx3u8lIOBLmYwyeEY/diz5l2O+Gf4kml476Ez/2ecMxc8BXnYTbn0B35Opn3FLXY5usEYJVXD08g
mn7HqetOiRo9nxX6emMmT0OxJ2InC2h9eBRmbnxQvI6cL9Q8jSZVMA09ohLVOLuE/19oxqb0DdXQ
8uFwy8M0SfJQX1zvXdQ2nlKJKfrfGjlfuDmml9is6pOSGhRvvVzq9MQOFMCIbA0w026i7L8kl0SL
drMVRnNW7AodSUrTkADrG1jTdiUh6be9Mn9sy9LO8LFmv1hHEyEwTiLeqxST8ch7vzaY4PPZ/qxs
Rx2tomZA4giD0q/DGVpbSBKqjG0+lsJXT1/eHEwQ1FULlK6+obrTCu3gDOTn5CUjwamiWkW4Ccsk
r/EQgBjnvYOKgGOvx9u8PjC6GFFCoy1Dm2LfWSNOn9RBGZC1wL7TUk+OqSCj1G2r7jExXeeJX8ry
bYevZeoiM+ynT1hC+IQE/kqdAspn6YPDX43DbspL8TakTbpbVGF9qsQ0b70sN1O/7WP3b1UFySac
ppdRINIrVA/zQ4/eMK0gp0o0Em44RkOSb2CFFJ157L0xDjEO/1u7fNzBrMCG6VqcmyjG95nnRDhx
mn8zQJ8XRkswKMgr2bPRA7MkeMTLsojHykle1mwi20nTgatYbo2ddCnDEmE/bqXhdyIDJmiMvDkm
Qyc4eHh6Ohi4U73I/lGOlXYBJuBcAKAmt44o1n2Zu/luBVvKkLPh1zC2jl/78GqrvsudmSpVVR1D
PcHYIo54LeU3t8ovgH+wNaimAsIUaTm1GaPLJL3Q3rSFcZo6XJ7goFt7qu+cVMNCVWGnrjD+8/PZ
CeB7s93FuveF0qTda0M10xjK/msdmT4iuqes6qe9KerylopwfJsrkDdWFyU+DWMNhEx2hy0dduMK
0BCsjZ1/EF0S76tqJEtykeWOVgbauL7gRW1UkR1VDRw5dsw/PPrIcZt1DZpWQqAS7l/T6C3A1CI/
c9bKK2LDKhRqQkEZx1b32BKsTu9eKJxDnQBWOcWQlLAjBhrk3X2Dm8q3svIfW6uE17b7SWYwEXiT
Detsk7+M7cj43vy4fqI3zOYgwFJKA27/zSP8MXUvjbsSP+4O9i2DODFa4aA2CmDm3jgrNE8Lsf/Z
czkUmGgNZFjkLsZyHOnIZSDxaIn2Wiy9/jBaRvLQ9VZ19XLXeceexWSKjtTnwwXXvOJQhvUgj8Lp
lxCvnrUD5lzuhA2STTep1LR4MAHa1H35oZQdXcCIdceEoKEjmcPJPZS1PqyIHDrMPJaAQFjzYo08
mtiOOcT1Vu7qCSJOGWXroc4882LiWwbAZeBps2A3e55RH/4PAejifr9W65eWDA4D12a2T2oSyR6x
OtgYKra90WOt7httOrK2B4jjJjyOYiJyIBX2aZrF0W3S55a0RkS1/bArhKIZ05PshI6mvfXgGJ9N
RrOXFWIhV0pniD+Wh82H7ar3qCmSiwHG55D3oEzmNPuJ+3nix2fgK9YtNyhSAx69tI+AP9hziEqC
EVXbQJl1cv0OYjTvt8SmvMSevitrSx15Oa09KQUC85HZnLVurp7MKHPe59X951Qz3xed8wb3mtrX
DvyWWavck5BtzVnSVs+95vahKSgo9IqUDiPX0o/RdNQNYWBFIFMNuilFX6CtZF5lTYEPqtSalzVV
sNKZSEB9tlUUPfEwDDq+ovEI4MJW7RgNJFUbrbDR2/JjWeV4Ztk5ABubTUCunT69cNWJbaJrnlCA
6XdJw1CCEmg8LqOz8de4IoHCIo8QoBvKhrpfMmv/yZDCmT7zOIrrJIabUA1F+cfIFQWp23EiL8Ns
X10yQB6pwLvQkrn9Ogs5PmbwB0hYiogXICJur3Em8uD5Zt91s1aEsTPXzC1UF7jRMsPaV6O8DjZT
uNWERUZI2TtuOGREc/uLyWs6EtABHmGeFHoqHTPEnsUE3A4ypfeWYSVXs6snQI8OSFMPRnLXmuLN
XsQ723adQq35lHnSY4Vu6fmBT6iTaFGGa4TGmSQ9/1ilZ8RMcXHfIXlo1Nn1IMpUG4lN6ap7N0sT
pEVX9uGIB9Ss3jcW19Q/mbXgalCV/HM59G+ccvpA4t2cCeGAn82MidHlB/H0OCxjcjkYGaiA4A06
STIedsBMOX+pez8yB8SNWeKqHEg8fRqNumM10DJW6CpnH2VVcpwaw2TtgHiMZIXy3NsoMnjlJEGt
xWDXMI8G79J4RvMh16aLQCb35n4R6cvgJbQn1vSRNBu+V/D5BdwA4sllSrAFyRdpiKtpBVtblgJu
a2lFvp5Fj00yTdeE3LBsxxy67V9SrBfDPlOdesFaNQR6n3qgUHqw5W1i6Wfgg+5phuH4FnV6H/La
Ilmw++gULwyLTS95ZYOgB5Ubk2JgYDCMcCofaWyiE1YrI5RZTGpiTawH4UQq0OK+OGTDxOTOG+uN
VynD1m3+lXr1L69LI4AdiBFYOkzWLiONZLcrouG+cMHIDS7AWgIYMrqlxNy18FoY6+b/BoNjcWzK
YktIZImiD0701upLTRE9e+0RLv3Oyz6Zm9XRTVUNjnUFPrvlu40qTQ8dmpHbFVchCkmRHtDgEq0I
L4MYso4BV2mA/LY1+2fNoXdWk6VwHdffURFv08jX7q3MLna7N562XwCLRFjXe9u+CLhHQLvB44gZ
fza3iJ+xwG9brPN1RH6DYbXGwTaAWiqWSLBjoO2WVYOXWnBMLM2gzg7elzUeNX/J8heMZtugrTP2
WeHKR/Jm/i2mcVny/HnlhT/oqJ+JJ2AWX8CFJgPoKqbFIFOkB+Ovp78QVnG+ORdnvC9xLUnIdAw5
zdKmZC+L6H2lGruaJfudwFm05K8R0/Cc2W7/aUCSCr0FUzeuU2PlfnczsctKNT44urWeXTP9dK3+
NW50AM8FVndljEy/HA1s81x3POAqDTwwjc9WjevdF4Cm7oZGny6CmOUdI+GJEGkNDqnGILpKGUcM
VR0z9VUd0ZA0pTBUWI9YQPisEZA1ZvTJLyqCQAqDiT5zooLNBqfwwqcViAk4zNiYIzzzId1D1sHU
0JcEKSyss0uLCQ2RAdxqwhme+5k9SpsmzqXIlg/Oc/PgsOoIOPb0O3jKWRihpgsqTAs2Lz6mVPpr
dkwJPfmXwJ7JgtDc5j7cPX5Rjv1v6dAkWblb7+qeWg3bNyEyU/w7O3OyI0pnrXasN95bzp+AxQoo
mmj+gqwOPozJEEsYnZIEouve1AQtYdrM+o+h9f2lURjxM6Iz/JjZjd+NpO4xeALSzKDgwVpq9Zil
CfaQUTesR8csK0rjtWmDpZo+LY6psAAVHAA1+SLjlH2rabcLM9pBQMzNxJcZu8aVfU19lRwl/CDy
X00rfMliewERKQULEw8PR28kWAkNNrJllNOZFx96HLfQtzPvzMj5n0oGhr2uu20oIyxl6GSiJSzU
qJ5aaK2gbfIOQBEYurQgvlE6cfI8NvFwV5XdFwRrcydaD61yxlVNHUe0HTjKEeCm0y0sX4Y3UUI5
h6JXXrWhK5tLaeblVWeD5GBFUTN8zjHb5yNRPBouaa72pLoZozl6aJjhQ+GqqBX1Qb1MRk9Vnmkz
oOlmw7+br7VgpLeY+IoHKbPz6nj52da3crvjWbBIpXc245b45DwJO/KU993odEcWNcTgtFWyp+bA
wV97JidfpfseY/UwyuS7URWv6EFdXmpC7tc0Mo/E88ijN5vUb5Ga3T0ryuVxtJCEKmeyThj3593U
9+VNPXdw+3p3DVHdLeAFwTDlVuyRcmSjmBf2fNVWz704Mf8FGYWfdQ8wbc4N9gC6Sd5r35HrQGpq
QN/LmQn68iExuqQL9cjuPL/T8/jawUZmJ+OYPmt0YLp9dM9hIoi3iYyzbRT5cVQiPW7wTpobksSM
zKNBIEJgl8+gZzHPEK68MMGCAoPuWyIwwNrTsQEk0UYm7YcwjMpPt3CYmSnuXsXMxMcMyLNHneKP
eVOeTQojthtxHsxG219mLHEXXabmV06MDX8Ef8vUgSOCqFgfXTEWDwb12SHOhoec6LtDZrdg60Vh
XFW2uTyENYYAEtcLfgtxtm3ZnISGNap2I5KIurT7TNK02TGdKwJBJUoIbWlyvXAPwLDPSbXQxydr
ZCEDyKK/gCdHRBSpfierdZPGGPhADEl+U7MqftOF0BcvX9ej58X2bhxFcpiKiRXz+ra2Y3ckYIAk
8FEMjxzWC+sijNZZOxRHy4jSm8bsmgugCkBw1tg+NDJz2WotA0Xeyja2jbO7vpueBIXnUZsthmJK
E+SCbdtpoX9Jr+uvi8CLVTnKPvWLuTw148C0iQIjcChqKnBGVpKVd11i81p4008KMOE9nipiapfN
Vm/nnAvNFP+U42LvczeN6J6nnKW2zn8wbhSzahIPNBTxl5JWdSCZirgUlbPUjQmizDNnvMVsAJVb
b3Xus6hF9Bl7Z7JovDNXsnmK86zBIFDCB2lyKOZcy2ufLwfyo7qQGr8lVrKZrpVR5kcOkWErE7WA
iA9K5UFbjobWVEgabOrjpQaFOy2Jb2fypWgG78CKpzs3dr9FQrU63e+Ia8tWAP8iD5JFHQVaOs23
zRzXEHs3ZLDl1WSMeH9aYXx39CTsp7+lRfKK7WrF22SJ/GFclinQu3jYYboWd0QFil0+sto1ZVyd
My+XZ0hR6SEr85dMOAWNqKFfemnOfAAKBkaVA7NgY8O6CRGsPaHBZXu1nEwZxW95vPxUqv3Ag5cE
BhVAUNY9E7ORUoCdIK2f1kl/Y42jaHH0uzjC4+A5eb+v5Wr65FiYYcpJdK2KPvHzZWFBbs8vY10g
gNxiqGt2p7eTHZVgdA3tlRCaE9Lt26U20j2bgFti8dz9OsrP0VRJKBduWtfgKw6rKrnxeKoH+jTj
1gNB9oDYPQ/EDL2GHEhvHw2F+0PBZgAkdGr2RTnoFs3tTksP5cNa5CdsluaIIB05iRdBhx1my6/o
jfcJSYC8Ctanm7Hga2TXwqDcerNWf1/FlN54VUTAXuNigWIZnvr4zyZkW0wHUkw6gSEqvi5NZj2Q
85RfjQYC4JrgKFyTpN0ZaUPYW90Zd+a2OvAqukOBnNaXNhFpxSjKBzu2XVzc01tLyR7Ck+sQBWwp
KkYvj2vksX63NfEXgRnYXgSEJk72CkpxDFZH+5G27sDDaz68GbJGMg3DNefkPmYav01sMQBqevGK
jiDZTIzrcSXiMbDX8sGdVvVm85OFDKd44LoZXTTS28JcJR8oeKC4ChSSY+qERpxMz27tOPwSoEdl
zmwJCI46NcpZ9z3IFFeNr3XELjGbyHUxuiEF4OF5IWuPKHC7sdx5iaFOJnnx94MeqUOfp9UzaCYr
JBbDDIxYEpcG76sKonayP6Wp98fRXaz32FjUi9a4MYy+miw0tiYu/tFCUtsilepprXZuwqxwabeK
qLOBSjf28NBZ1fo4jiOGRGZRENM3HKaRXy277b+INapuGEsJVvxO9Ayrhle3neDdxVUw0TKw22QL
RvPZ6d9579LxYLX8t6qI7GTDXY9zkjl7K7GYLrJ5rDUR1B7irLaCqpf9qnp6S7T4mewg4PqbPmcu
GAfCTHHRoNnTqxvzf4CsVu/angUi7dEQCkLo72Q2df901Y6vAIrGIKPb9Yt6hu6mA7YxFLds72r6
Lc1iDN97cIIhn6Ba5uUUes5g7GIP8cEcVTGgJNt8NgbrV5dehh+IGM7ZtLLAMNrowcMm6feyNgia
xUetbBYYAOBJ4DCpehCrw2VlXXE0rIZlvjZmd1Y08YXLqE76sssGfwTV/I4Mytyno/Pi9rb5aInG
PNJ5oc6x85YDvuFmcWVEJHa77pepzAh7iJ5ScIMXVoXli5LIKqrFLW4M+4wqikCUXMveAPs7QVM7
5BLWdD/CRUzGgkJ/tPJPpPWMcx5AOFEOBERoBzrD5xQqTM7Sf3rNyr2BnIj94bWtvkcju41WsojV
PUmqoEV088KYhsRS6pb4B4o0VyWj3wJC17bTd4l9e0HIuJd2dxT2M9EUxAzxUsqnxrhIeeNUd3Fy
dtMj9NeUFZIOHdNzj7KlyruBfR+RRuCVZEAnwi/Td0GCi6Xx8R7X4miXP57zQNvlpzqdQ3/DINJY
aYX0i2L0WQ27tONSgS3D0/qqnIdaf7Hoqaq7JD30DkWsPC01uR7FbzkdC4ZQvRaYPQuq+mZhqpSe
jPleMWQa2DAWI0HdSL5yrrZO/QEvokb47bUQzm833Mzlz4Bp2oxu1/jbKDvybEjC8FCrJN0+rp9j
MunbG6PJTpJFtS0enNbbc+vd1NGmrql3DZ88aNeQNMGLPuzn/mdhfiFzZIz0Vfr0ujCZ6uPdNCIv
oDGyOoL4AqI/jkZ2FsvFTdi1iiKU4qgXD1XzXPHqdDTaV1cx6IfsN6oibCzib93AVW5Yjz/bU7OT
P5pMYgNBIayg83fSvau7N53zMm7yc24eJuNCnMepLGAc0kRzMgz6d5YQEocI1QC4ukAem56iGK/j
ANlz/uEE8ksIcwOzONGcu4l7B252DhhFr15r+2QziSDyzk+jyW+tc4LSiG8M90jIT50n+9a41wjC
FB9xfV8YJ5X8bFBo3IjBJPkAr5pJIszVK7ft1wczlsl58Ig46iXBvt/CeF7mVzyTPmuOXlwj99Cw
xsIPoyHGUYcM/Uwpd8r4KVApltyqEIrTVSOS6FpHt6kg/AatVn51ucdtwmdEr7f7mnYXcDbar7LW
Oja4o3hJRlmdmO5+mbmZ38L22zkr3VV+nQh6dUnVovhS3YwUSty7UgtKi9jVguxNDh0wyPZNZLaX
BLqeURwLguYnEpXgYYFgJ5ADDAniXJZLmwthvlrkxAiOPO9lbDl5PfZqBYPUyBfjC4jhEJZJ0FIN
ZvmBvHZ6KP5WqsklTvE9P80E95RXm0yMmQZf9u8ZwN/k3LHfda1rDlvFy2FJqTs5v+jeYxsdMgSY
a/PHfPKgda/6+mh6L4jF1+JvAh3PAqtujY1TcdTHDDXaYQslMCW46eUjbV9S4tlG/RjF88me9CBH
utHWWOw96NoM7SkW2CCcFlQ3AvmbB3S8q55647W3KC+1I7XtqTY3Ej7U//RXDB4b+xK6NzZeQv6a
sfJL+98Mda3Mblae1pCiBWGks0QBcnPmSdo9oqIQ0N6ME8HzfkjZ4vq9d+wfxH9BnIDNduCWMXBf
zcMg+Nw4bhd28qdNBcluskyu3mJQkXAg8h2gaQq1otqlvfY6Ij+Dv+m70UMu7+ckP+bWp4kSfKng
hzJ8jZvPesTWMT6DdNuuwnkbAQhU7xpKgMb3SJDICirS0kCa8kyopE6nCH6+Wq6CQDgLL9UcvUkP
ZUYSnSOoqE7kqxQiNUkI1k7LLi25P+7GCBzvDchoY8cmnIURJSvnfhtO9XrpiMBZyDRLZBhbr1VN
kjGfyEzDgyCgtmFG71l68sCe7bjHHn0LXVTg9Y/dT2VuMtT5Nl9UWGrRv35swjxhyVBd7eWklW/D
9C3141IejAzeHUhB76uW95ADghQYaG6BZbTPHX1iJQ8VES8TMTu5AS7ggXs1hfAmg2LSgtn5Xjlz
p/a7y58deUN74cvmIx4+kJLtJKoBFAxILm/XDA37cdKu7nwERaFc3of7gVCd8l2rP5hahY2gx3W+
tP4p5k1R6b4sD2b22o/fTtUcFiS2iA3Qtz0JUjJa9IWVNhBWmnFkg1Aqv0gKd3oojvWJ/Qz4j6e+
eVvcSwmT/X+8AbEctH/8xagYx3+NvN/izzztKO3HYv5j+VH3P+hrj8CG6Z9LXzd/yoWsN++wtDdZ
y+XJKa5g2TrIFK3ssJbPA3OUdL2z5T232556OgCGEv21jEz+IJESFvqrtEMVv2bjg768l6hEDHXR
KLJix1PHTViMPCPlRLJBqGYIl3ZE1ahzQeTKgaevoDrWBDhbdnJpreJ+wk7Jg0/21C+BPT2ME8rB
gRlheWt4TCAzzKuv6USSn/x25t8eAUoGEFjOMFzXeAt72fFlCJbsV2Pv4JLIotBWT4kIUZAuUjsw
XCRg4A1J2c6O1ltCQw7rbN9FxOuy194ZOVALVE6FPXwshrXv41PpvrMvoJUu9qV8S6Jf+1Z5JKiW
x/7LPbXqzm74Fxd6ZX8sD4qNHHam05Sc7BGBISTWZL3Z9Dzj8mJxquYlZ8Z2QIifknsqmkkxTO6d
EjMpOVH1owtvv8l5yB8cYh5RYYRMVXkR2uSucra4Bna99SOWT/1wk3m/8NGL8RzPN2SO+ba6bm8a
G2leopNHxW3eps1jZLKQl86O7CT+tt+62C1UecxKpv6fx0SMJQpXTxd0MQjb9CvLrw3aAzgpq70b
8MrJW9O8W4xT19PK6sf/SDqvJUd1LQw/EVUEIeDWGOfOeW6ojkSRRXr683mf26muGU8bpLX+KGZv
N3JtOP7JMuAj+p3IbyUcybQ+IE5Fl367dI/L9OlZPDEfZfbPSGmL9hHU0/TRGDe63cL+RyQYhub4
MXnntb4n2a+GGGzSy5TRmPcJ9mNUlKWXR9U+mw6qy0/TO0vxGE8vdI/UyXF1d116VuqRngCiCEKh
bgOA2Xq6K/N7gdI2G/6V2cBDcHb9l9Hdz9xiWYJR5cW1n5P8Xo8XM6FqGpXU8J7LExkyevWZV6IM
RztPKPGVj4FNU+FDA6o+uryP76t1F+iIRW7rDt/cR3DdW4fLTMa/s6QYo7r4VJu6JQnpZhl1BFWy
54vhIS0IV7TJXc3FxjJ3ssUigy4q5nI2r01CN4oWnaQ+au8xN6fLaP9LdLwv7QComrqh7paNJpRe
x95DvToMxmzucSFTsdZEjOkMzGDXbACGNClRZS1Jbykl2HhcwH71SEQC4tMXunM57fLTTMp12X9n
qKYVleRLdVTWbzp6m9Z+yzkAbDPHMJ6HYNKKAX6GTUymX72kWyNb8Pwvd3mviA0CxQVUU/z3rf6V
Kqi+mY46uL82fVPAsVspWFqYOGYv8kjgbOSTLalfn/pHnZD2vQpOmWTbxR+zi2h/eombmzJ2Q6Ol
vgeoanX/xl5t1/Rpaj5pdW9Iq29yzoMaCLMztpl51wfu/RoUl6Gh0lBwYyVqExsIpfmlTzSIBja6
RMmJp+0Xmr8jXZcEUSffwoGxyn/bkWp2F8k+chpuRAqk9WnEBQu1zZlLRjeAc8VfWaFtiSnw9ACP
8u5pHN/pZ5LDHYnWiC84seNdV/04EOxkV0J5/tV+JLXYW3FMim3OJt4eU0/vRuunbTsiZ6kVuwZ7
adUdGyBQE18OacboeY13I5+PdaWPSE1AV+fkr4v3vn+wULcZFJEsMxdZ+rzY5JjWXQTwdxnIK9h7
q4uc/q/x6eDrXgfpvNpF+7maks71PhTOT6v+Utc7u0TcJ2T1qPJ96jI2dPRusIBwzetI99d9Y3Dx
pq9Z8JLaVqQ7NL3r14wuJH6ulr+gpT8It431oYno1Hzi9CDWY4XPZWFLLOW/hDbGbpuv5mH0xouW
z1O7kxmzCnlVubGxoITZeMzuhx463X66zkNLlS90Wzqf23pXWnfaI5D16HoWmfRbXBgR6olwYEaU
VbbXlOlNqPps82HozlqcO2hxmf4oxw1nIOTBONowpQ1Abm69eN7NaFh7hJ8bk12KSBrCavnmcaug
DAiz60YGcKNfZ4e0e021Yvkw+z90BX2tBOMLJYjwvK2dZ4Sqm6yewX1+OeNFfNsZZ8s7qnyvC8r+
+GzQ5u76GLh/mrZWWICy26n0bfLicJ04jbAhnQyeIhgD+gou8M+O+1slDUrRZ+iSDJ0bxhWSnfLy
z5xvzPbZRataXaychzPngTZvZYPs69BdWw/8c9Oz+7iXUf05Um4T2gk68KrsWWrYJoLhm/Y+li/F
5Ibjcju0MXQ/Y9mbhfJrIUjIA2hn6eMB6OMbj3TbunpS46vRPvnd47TsRwzTlR+C/oKhn9ySH2ju
u/7DZoMRwbnPzGMNmlEsTEC0+qjylWbNuzm7bYwzjkC6lR9L76zke07s9boMoSfpbaSDJyUYliKs
1YKXx37nAK4qVuqUuc7M/0Zy8Rt9SJqbnMa7rGbN5fauqp+AfHyaj/eZtacPzbHpeSYROFm2bU4r
W9IcdPY6koKPsw3y+jubPoOB/yGqA8N5r+yvthv3qbNsHfNI1DuaLp7j1dcP2qAylPxGWSPYIN54
6DBtk2q+0gEiW/wXgqabYvoSCPsWsyCSTV9wdZ2AG+INVr5XugLClZMaLXVxigOwfcO/xTAYrkV1
KesFvhyXI3gPLQ7ZEtljf+rJ+uP34SFu8Itrc05375AOpS0DO1wbqZgokFaERWL++R2SJHuOyCb+
CBLMQ2CxFb3Qo6r2CCtO3rAcBoolzKuuiWYgtPEDydiFbSKSXr+t2L7r0KGTx8wKFuydfqBF+VoB
MG7bShzahZfdW6ajXyfveq7fhTAOwTpGvjQvdU2BYrOGwGEbuZT34JmRM84nMP4PlwFRBuNpcvIH
qs+207TssobmYdurSYKTkR+bx8E3LqpIzqlj7CrY/w1sxm9nyJ1W82OymBD5EFaTHa5uf+x5a7IA
3bxyPlC+MEtQUcFt3G2ywgiJ93oSHgqwVB4rp/03Fz4C8ZqIkaAMThYXLnrvkN71TWs40UqkdEgQ
L/a+v0U9DP2TFCMj8lpt7OC6zZXv0EP3U1bsrBmrgLec1jU5oIa7LwMjzJxgX3X0nqM/7q3+plLQ
exUkve4Ocxzf29lISBMRjXrtb/WqzpUxUtdbbWOTEhXAZfpOzz4H9CZZ43sUhTczyV9V4r7ZzbAZ
uTSHwsbphy7HTs7Yk7Z6yV8scvRme33p1z4K+BkTdaRekjCY80hwcLQUsa3LikCHgo0kQF+x7g3X
uvS1Ojg97ymSyokGys73IqjLj9bwD0U93XTWHNb4K3uKrWA16V6lWPcVNf9BdvMjcOTbNOqTKOKt
s5LuadHwSaASa891r51qZrseWJ4+D3+pkfCKO1P/6NjdB7ZxyLhPUtOlQdu5tliBFZk7FO0PhssV
LHl7h2U9pyXTe4EHbpDWvWOOkfyvgIWMT9FvUZeFadod2n6gcGbYa3OmcIQWKhg+yimPnl1vJfY/
p7i+P3x2Lmb0zL8B7VWT5Z16a90S7XYraya20Z6eRkCkwWt2iQEmZ4L8zO68LQHhgaZ+zSV4pNy8
Cd2RHmRmuN+u5vv2VdS4XFFIbFsb0ZnDCEkFK2W8Il4id0ZEWqL9mIb8WEzlNujKo2lWuDvzfTtX
H7DKJSXGacL/xth1HVTMVXNoV0SdU7ax9aaZ6NB4B21MBTcxHWmeEDVeU3cUcxtI9lJbZufCn2gS
SfbxOFNZHBiIitqonJtznXCW++uLQPk6DgzELbHpFFRBf43XotIANNA0uzP6omOxkLyPlS8OUhYS
eqrr9YhySLPWUaApnScqsLb0zNzR8VISD77uVZe8tTy8ZNQTlaUfKscj11OohpT//MkZXouRLa/H
R25JnIH8Ojky2ubJHYqPfJFoAambdqvDrBKy+pmsdMNYhyEUAWSF6ExtZ0il2CovHWxYM3AkM/3w
eOTcH61u7hZUk33KS2FVoY8KAgErpm0k4CunfJzRUsSb0LQMGCw4bpeeqnjY5HGzrWq4bdwNVEoh
iWzCruYiIgsR2TXgfBOlnX+wAVjJd43ycY6KwdvYhbMnon9ru9UtY+YJly+bFkPxYIQJQXu+jXW9
k3iFcFp6mCCzCjxM0A4IQYDYIK9pnsKQNbSngE7D+rqzpXSYKqs/CKbeTqs/8vupl3LWd2uCbhuX
m5HNcAWWbTxUzz4x1yiN/YE434oTU+IdqnQBsmfj8iPI+MYOfHS2LehKfe5ZCPu6DC1j2nEyHK/K
86XvtjbavGAqXxudn/ScmyF62bs1jSljEuqxdpEpoqJgM8S5lovqvbcEqhAMNLGDJja3zJt2BCz3
+aB0VvAjA/QsI9m1HTfdY8uKphzmd+VbBBjFmrSN4zkkq3DnxN5GSx81AYVqpcRCRmvnhDTcA5Iv
GgfMBD8q3+eCxCmb8mmD0Isv59rBvMZRQ55fuU4qlIYLrpGrrcSZ3HQm1y6modTfotgKk/m6r7eh
U1UX08dlbHGy1H2FWMmmmVf+OFhLwqUQYSoQAJg+ymmuUpNKr1Ji1u/735pBvOHzGuvEF9qcZ9lF
8WpGDvBeYzk3FtB/S/vxJhmJGU46+1yJ9dnJnQPq7j2lF08EAD/AClPniyN5lnttRHNQg4nm0yGl
WDYZ5B6j1BYfWRQH+YM5MKrCQ/o4A0ntefCU8dFMaER9mD/LXFk4sGHIFOY42NKhGQpmuFQbj4HD
+jZVx4GJnSI7SuTcmexsqqf7Dquz7e2D+Utwe43UJPaYI3s0utT+jmo7SMwO/KlFF082MAqLZEX7
Lr4XUv0Q3H/y7HHA4h0WqI8Hb3gvUTo6ZX43AdANM7WLS4W3KzlnXbvHxw/FM4RyLu6EqI+Wxg5X
j3tb5o94v8FDYWch7o+mtI+WCP5amVHYWWC+SaunmjDiK8XumAGYDC/FHAxHDV2uYnFfW8MW+zyf
slc0DaI2dDiQXO99MQDih967Zfb4mJAS0g04AvIgyiquf2FlQywFb0UTX1aNM20aUFWmyXNQzTdD
qXEOIv53GzLG9cKvyBnrPRAztEaGTZDmySyHYuByEBgTEV5fCRUjokWcHtOppghy+bBzOm39EVGP
65G3iXPbDrNSM0IP5omqBaiAuCGJwUXP3cGwRukwUwaEcC1mSbWD9XCVbi5ef0PT7J60s7OnF32A
YvvxZ2fnZvllBmVUwo6aRL6ZybjTcSdup6kGPvQJsagDdhp/68Epx5LOlZEIXa/1t8l1dVQLuzye
VJN1Qnb9bVvGbODWxWmyv9rxfwN/vemIBG6osxKiZy6sTlNH2oXvEBRILT1dLVc1DDPvdvERpF1B
IDAlCRBj2R2YybxuHDehbRAAvja4sWlQHwAok+tlaOC2yVhXRbcgPqIrty1SRjn6tHJJUoZqkwhR
w262Ke5taIyDtt+NJcRrj5m8mrv6KFIR2qQptLPL0C2AV4hLWB0w8WHce2WFxlIjOc8roSJNbMqj
seDNz3HT3daNJH44LziYHfMh4AVtStVRXulfaaLRfrD8uvF3lBQOe5Wl2DnH0v/Oe//L7Mzg1nRb
OAiLzMLX1YHGst1L3+de91Kj+3gjsqfcTwu3weRqpNEStZBDDPIh9ugB2bR1QdG1U97VEhkY+QXE
U+/jNKkuQpMdipPBYNtx3/Uo2jOtHd9r0es9FsMMw3glccN1BaVkaXznWxbWzmRNZ96g1EaQB5Bn
k1Rh+q9N09nv1pL497ZYVBHqubP3Akw7pMc+3VsViEMxxvlptN1TE5CGITrM1Ks9Wf9V2x3wuaib
lhyQfb8KPG7YLg8wsUPUFh6apR7R3iyxFA9YIhEP4WHCnNbfKPuXlhpUtjn9HI7v2Z/0BaLaGtHE
J80A15cn8anPWOpVoWdsqIEN9YSJ+hFlWnrMOzwGYCRZCxrb5s+60N2D6l3E/Mhr57ssAD+2AocI
Fxu7zkNODIdPfEky3U9N5n1L5ZJSsmhgT5+eSZKl3DvLFTFVML2BFntanqD+d0lCWZ63eEQ89HTF
DLYDmZ2Pk/r2rXXd6ZxvzyyJ78Cd9KlnY0rQRvWAOyNhA9gotzndJ9CK80JT97ikD9461H/FOrDj
ZnXFFipsGSDE9ggawS9sL88FYolo0uaTmqefxuzyU+VaN8otCeZIPebBvCoex+l63w4+JmOXcJX7
IGu8vWsN2CO7yXqHfg6eUSjPr6S8UP9ANQcvxTKeu74bdwnNMmczkPpl6G2o4ECtR/ZIfD3Ish54
VsR9RQpBVJt2+2MimNy36zweKqhTclRlxruSx9A7XeIwok+O8ePJqjxaBSZcnbFXYCv477GvyKPg
WCvyFtNya/LvNdN3YZKFck1gOziL85T5rU12CwoSZpemME6IVUzA6R7A2k0Uh5QFKAweWL7iob2K
P9fK3SGZyy7IYuwt/Sn61FSEp0CLDvNxtBWyD6n1yziPODMCHwzQDOoXKskYT0eDM7rA2mJuylzg
ncsxvaNk7AWSEHfY11eap5kC7yvIujK6GsDIAhhbHIkFYcmyZywrG3cGyEiYqLPUDy0aEwFsOX4q
Yu6e+Cc4nmwY8NpU+tYmTIcDdL5y0TLBZQewsO/H7Je0+gx58wQsVBUBZoUW/islCwq6o6EFrqz5
NJbT+wRGU3lYqoUrtyfpYUlR3frAoXmulzuDkqkMAP2ks4mCKbrlRUZAf+4xWXhBc2jq4tuJ12dV
zPhYbsZM3vspqZFYMonjCOYFpR/SmkPS1RzldvOUM0dRGZNylCpfTHdu7FYPxez4XEjUi7CRivhI
3+E1U8JyX4xZg2rSQrhzr3X2RRzgDenlcj94ivakevQR7QIxbGebutGAFVYz/74Xi1VjtLTH4/RC
ekA67vjo3THr15bXH/yViVDXW0UFE92SZfLjBMk/5pP1xpqr+r0EGBLLS1I2AN7UrBOqEZNngLM8
CbGccsCpOP7r6CR8NLUf/w6LtBJI8Tg7erF/F3MHPk2T6M7CQFaoDJqcSIQMOE+u50W5WtHs0gMf
E/rFSCt8HKhl149H8t1g9hO6hrdMPbkbmukUWAS0a6mjvivJMcDs2hwcDEUh4dlArEuywJDkrdnh
wAVqzWcbrSPAFb1nSbrja02OBq3DFPZwMTu5xQO4GpZ7nohzQPbEpnApu3fVve/wj2wnMsluWoGW
2GY+W30q31GbAzPJ2aTY22Bolu36bqzQ3WIyHJ4J998y87QMdhaNRCihjGVpId09Bso3wNCmmUGP
+H7o4roP207E+97oBMBP3u700hMc0vox48ZkKcZuNFdDZuFcUSVjHf4JBnS8fVQRmORVpbHEh4va
h7feLHboY3l/tMJJBM+96eyMi4hKTFTRNL7qxGSHUUzIieF9rrgetqWpKQEuqKthgmNMLQIBWjjE
fdhkC/lEJvaKOMB8i86uDfu0SxAuyIcE10gSpg16Cd0NWEWKKq8js4zjbjuuzU0zDb8mOd7jo2Qi
Q4IQ5/fd5JTHvhOQRDiVBCh6eovATbBPGPb0p7jGSfpy7C+q5H6AsIKomRSrFZN+EQYxrF+QjKfR
+3J9ibZAtUQ6moZtoKwls5zbXL1VrWs/4G/Q7ziOzHAiKQHVgf1vGOrcibJyshj6BgLHErLMjhAG
w9FfUdsI0pzv26voMbcBqDz2msgbCrUrE25gjFkYlEUf3LeljYCxt85lMfd3uAQapJVZC2AjDTw2
TfnuryWZPH7zydaq0SQlRcNrz1TikRsiwqDsOY39PC1uyClg/jBLJA6uWO6aVf7FOrvOte78jbb3
p1kQP82tdxdIY76J0xhDrxWwJXlmOw4R4W8iIY5B9jwb12aYIAfUn2d5ZcsDwzw4dW59okOnik4m
JM0vgbrHQ+lelCavYTMFUwr/ac/uq0IDG7nWFQCjvdS4sVN0j/5EZS5JQtDDuCXC3CSu4FJLmQcP
WRLAVQua55ZEAvDTDf4kyWNJ5uCjHZBrkk2BCNvN7hJQ7VZbYWK/xwNrBCBLXKdQA3Ng/9JI+EgU
2GMrNOBgM947k3GpuqJ9jWM3R/LQAgjo0Xl2UFzDgPTjj7J7E85YvEwDpbWVp16pI0lvRJroF5f9
gx1+Bqh1MKdTMPuwNPUj1qrn0sc/JfBMcn1zim7Wtn0bSLu8VTmTn5AGMUYZiTqFqKeP1kGV+o0d
53nFIqjuzKZ8bZOrTWzxoLOqybA8dO/UNxORpMJWrxADPjeFDzKxUePwV1aKkI68AoxCHiRdKOiW
ACrelTzRY9g4BhkMJo9pvLeyWEcUZAoE/Q6D9jRgnx6ZR8O2Naq9zPQ/l7SSPfkZwXkZkmv3SoB4
QeQEtnUpwOHCdhSS0kVkWu/YB+3UyPezMait7Zwrx4JjFRYdG3n/RzWwispiJKNhRXBdrt53BhK3
q+rso2kqHCULi09TGusmJ5sl1IvXAh6scB0+iRdRtaTqu1Gm+iQf7SriLkAlI9HBmHmJhwxfiobz
2qbkfONor3mkwtxiqzfTdiVcLX8GzmDj5PZCjtDT9JnV6dgejClwl53uCkHtoj9bR5rpJt7+2EJl
2C0xQToJAvFXdg957JqGYAlK3xle67mKLDmme/S0JsGHFIXeW8mkv0te7SIyfONtWuSXKmB6CY2r
dsTvExXlje7v6JS6Dit7upvGfnx1rQDVs+zRR13TQVVBJDPrYf8Mffts4pHclrHhYUiyh11bQuMz
cqeYHMxXJ6W76IBwRFC86P+OPpcDi44XjYrNedcSxnR03BUHcOkv6q5fwN5aL+j5IZfNyYEXp0Er
v0mL/mHtsPcxw9kMZEUrHhQRgdCtiwlPysy0KSpNAACGDOgnvhMq8tQ26wcP/KR9WeTkPxj0Fe3G
dFTnWGo7YqBpwTnpmvBdWjU2nkiDXRsH3W9xDWVDdsKgOHrGvSZP6odgrPkyCDGeHbvvjrP2QINj
v/qSYhVbQ5kDK4ipL7xddVgKHjPisKaDRI90MwayPWZ+5h/LjrJLX+QYV6ehBi2zBPzGXN11E6eK
GsHVQCidK1aM3agjiQQUz0DXeT0ziHca38mvoRLc0+5tXdntR2H2/antguKhn/P4xnbG/M306Ay1
J0OHU5Etu3EpoJuIsjp50BjMg3Ss4z7plpNwze8VcZpB6tvGrGlaUHlgHEes5geR2DpyAcXC3HOa
A8gIOgXb5CT3+Whx6tinqcrkpzZJVl3cbNraxBxsTSN/Kf6v6EIZiGkB3x7tODqaMwNoLbDinTVa
v6se3uWC4d7MzeWfD2Jzdmac2xDw9Yk2jOJpNZHSmeU8X1BwyyHEiQLd3Kvn1c0GThOgSWGgHjNk
/tUIitcFs9amDwbx5w0uryPTc0iR8fKIgcsOZ/ipDSYzawOHD7SqTlmwXBODjCacCxpbc7SVnPvr
lEa95silyqejIRPfUJ801s6fA2trmjCqul8ashGArlzkLModIl58Qj7ixjt3nmX/TTbm5n7WrEND
Zqy7jLH7pyCD6X4h8ndbpy1TP6k9Fz1b96Upfgkpoy4+HSCmGG0D5oVCErF2zbKZvUTAPrTGU+MV
7raQM+6Y2Kko65ts6X9K3aSvzBjBO+bCfxkFGuirJ2d665TI9zUGGlx+2IjBf9r6LW2HHoKuKMKe
HNKdHi35l8lHUReHWLrTQ1sSFLlTCaRgEyTcEvbSnVrHyAkFMA0Ml8zYJKmV72JqCYmo8UoAKy7Z
G3VeC2sHRkhadTVV1CvoDWnN9lkaFRhKiqqJKZsVG5zkVBnVB8F6xZaa0ueyN96sgPIlRNTjhXyq
7gXNc38LAe1gPUxArKwiPgdY+TAMtsk3kA1N1EQ942CPu+92IUPEpgh3o1kWP+p6NQGsJnCVtXMv
PF4NkRbOb9l2bsispg6pEqt9du2kHn5mz5BZVOd+f9FeYoGu29m5Q7B1IgVk2qtRTmiY8upZDZhI
vZI60C5fwJfMxR6ZcbEtxWHAau0cKsJmMXirAvUGqMpY7jrF+Rq5YvZvkz6fAKIt59wKLI+LipfD
igL+ScCQIrTvyx2FaLQ6YTO4WMUKiZnLemsHhkUhSkDKKbnMUbk2xnb1vMkDTzIRuXdL42w8X5LK
VJgu8trFfxsykPfCdpJiWznrq7M6EEZkRjnAo3GCznNBftRQIX8YLOuzSLmYlmaBaejbZYXozJvu
faX3G/m8XSMVUHNqh3ajiWzyLOfet7oRkN0Wtym9rQ+xSfjSPCKJmTXcGwFea6TSvtvnU3L9F4IX
byiHL9sCX+t7bAA2GrMtBIEKBy2CSK1F+UOvaXcpmpzi8CouJxn2Drxf50nrbhWNj5m7c3fNkPtR
ybp2Uk06wPRBQPWyYjJILfeWSq3goTVdvQ3kQC2GAT43Ic5bMkJP57VcX0jZrQ9rPVn3lmPIMPDz
4R5vdrVr7FWFS2/NBxD/ImykiL/KkWkDXJJZYXXMPd5XxBo9R3xGxXk4VejjYpIL96VfW5QhgKTj
GUef5fsWrV4uA1s/fU5539zllXK/CQ4grM0FuleEOq58ZJi9dW6Nfdp7aSgZF7b49setnC11szYL
QgWn4HEiv5Da4JFImYJei121WBnm9STeDp5MXpwc9o1Lw3Bezc5QGNcH4+L7TP4TV8MeiK7ez72p
dtlcWfe8BVe2CRRTpSCgBJ1RWDKqgKQg/Y96e39j4DTbA9+WkWVm6dvsLeZJmbp7VponBIWFQk4p
qTM2DDjRUpgGas20IfCUdGOfWBNSZSHAiqr7Z6VZ+zMtan4Ce9fUaNO72Saqua3G+duUMrllilA8
VyiYg65tMUWt1SGQzXS/NpU84wQmIA/KcSsHl2gZJ6lwC2KIG32O9aaD36jHlq7dBC4uyMC4soHW
3bLuceO0BP4i4Vsn9MdkI5M7TOtstWwWohx2Sc/LZgHRb63OZKQskusDzEG2LGAXA6aa9b1ItHjp
UwY1OuK8sBoHSbqjH+xKV6iDCVC1ybPljbET/JtFmCwOaYJTUKK09YTdvMxzwc3EmAL5Q/ILBvp5
LwhJ/EuRjWFnmeKDqXCOugrN3UiuB6A/+4yV0ashZDEBdgfZDibM2espZcDkq7y7nlsbD4/lpuK6
jSr6VDAe10RT6e7fYqLEzdz4NpbY2OOlyrcdwVIoVdK/jFF1I635fRkRE3dd7BzSqXxhShpC3zSe
SoeBbaMm0b5pWSLxsSbroovuV1DFQ0YC9vobz8Yg6y+GurUdTJ9DNrt3HlUW721TgkoLB1FcY0Ft
pdmvWn0IYbokXxtukK1NT87RXIRxTGLB6gzbGnWmICjP89SJfD5EI+ma2Nd7jQvLnX3zi9UV9Mgx
UKbMg2NHBs9HmEoGtlZYcu/XLMCTY42vSV7Ft36vu0udVWPEQoSKb1LZE0QGzvEONXBGSHG6WXFB
bdYu+wpUVp/HuivPyDD46EQnsfInyKJrPViXsmiAVfyB5CgnIa6QkUCUTySOOQe9VtYDzA967r5C
fTZiTEChc/0eEitn+lgHtwdebZ1/7mRWtzxzRC2k6S/ZGQjVMoc4n9hBCpHV9Flm2eBseweoFJCD
cL0BI43bGPaGUnkmc7KjY1850YwBez+2lMwlbQev6tWA6XbVwgxd+wR175DDaNvn1URR46RojdFr
Iv0aaiwWyJE2M+FZe3sdHkvgE9AQ9TRrcV/qpInMOpn2hHqan95VQE68V3B9e5gbhdshyHXNGzka
X1Y5dbusF3NLqGvTRXlujSdiRyaqMvJPDNZxqJSJctf2ce0mrbkLgnY5p6sAVhjJKiJbbty12jbZ
tojC9XT6SaqN2iXIKQg3K+ZLXdUsFkOAgMlg9N+momGON1FOBNJW+2ztvShZym7YIUODjF6DOXSk
wdJoo9fyuxnqch7OAY7Y5eIvFUFesQjS69Ff3Kdg/F/E6L8AUGH36pmczk1d2zRplgOx5dCliPlJ
BOwPNiFmv1Y/pA+Z9P37OEU53NG4dkdt4jWSCg8991GRg4rnS10jU0eji9sIF016FZIPaDt+YInd
27ia0zvLxwFYgR8TYkIEl92Uv2YKowpYjYUPHhtKPMFUqVbx2tL+eEhJLNljhMXVLxOTvBEaoKeG
6FOZrOxQTOZ7w8b901tAtWhl5VY4yefEjn4QYzM9pMQjbfMOH4Sh2yycOJXDYg7keayojfPm6i2h
i3mXBNh66WyfcAalfjRYi/Pc1Ss2uInhyjKGcmcv01V6ydeqRP2RJz4iYN/geR55pRyr/2GbhURd
bTw0+YqdlISSJ3scAt5t82pCQHfP+0FO0dSPeDYYe1wBWFzGhJuqwRmI8nD74OiCoaMSVR5ZTgk8
yLODJ36M+jVb3vFx9GHQY2smR3HcxPKaUm4tzHqdj4bCaRhyprJgdhym/BQ48xKKSj9VLYCTLplY
vcmA+SUn6mB7o3+ZBB6AjahbuLe27nlo8sSeIbQ7Uy5nldlExI5z/hw36ocDmPTySl5poDp/1Es8
P7lK15xKNKeEvociXKb2+0Lg2kXMS8Fgj7YnYFonYzLNXqo2J39/RbsRe3O6S03AeyFjE03H6tR7
tAdM9n7wm3jqc2C75JdiZfu1tepzM7e0mk4ec17TESSbknrH1ZchBgBjNF8SgiiQqiHpNQnKBipd
k60zS8vf5HAK26RdMzBkwxkAUFtlhabDr2xYPfsJI6f16KgcoYfD35Nn/8AKArZoNW5LCqTpk8Xt
AzIUH1YsBGh8UczNDYidEcNv5CMUrhlzYJeZcVC6S/+VhoQlAB072MbcnQIKZrboK9BNV4Q4nkpl
DVyrxjDz1TDSElhYXOj1RZEy9u6OXxLFqG7wS0c3wu82Cc6l07Fj886QGN6srNyZAWgblB3XfkwW
eBJjTAW5HpdzObZE52d1srdYvHbLMgJXzsk1A2SmDS6WeUsWd9JHwunrfe7n7tPkyPJpyRLCFLwm
v2ZUOBu3x1iZTDA7mgnFs9ns087+GKnOvFuIjyU228JhHAvuLUfsJnGM7d8JlHprjlqSticT6ymZ
0/7V8gsUmBh4wMr7Acio53/VG0gezEF3p04Y+bPwmZHtwZEgJFpHXYWczHDy8jc28uKhHhKiOv9H
2pn0Ro5rafuvNO66BWigRGnRm5hth522I8NO50ZI56B5nvXr+1EtumxFfBGo+gqFi0LlRTFIkYeH
57wD9/cPO4CgGrU8DVEH75dUxqFliUpHPndAy9oG1pe2lrGl9k9iXKIaiahPT68v7J+QitZuFcus
f7iFaU6SYn352GpogSh2VC21OP9FacH43TYa4Zxu29rSQ97MNkINoxIB14ArAPNFWAu34HGsNX7y
w4ojY910ff0tbXhUIEBCjt3ZPzWUHfHRdY0NKQSIFtssKctXffPkFzK4yxqqpBrQtN5oJwqL0flE
HS16s2ng82AHm1APhfJY+HbyJbat4kmngEUFdaoAawJGjzWCuuwHCzB8FGC2gFI+tI9Ophvb4PFH
q63BqKKTK1/VxwfHJJWAHUh9x0PeJBNEq6ZAmwGBq0anuhf2v0GTpztbqeUG8vCwRXiw3LUF3gEq
aKwfsd51I0BrUe0yIsZKjBXxVPTRfujAfAyqhjd3iA69W2DDF8fULg3QHPe8llGp72DcoEhF9Mu0
36Q+JGlmPF3DZXlbKSQUI26Ta2QiMdTVUKF4DlOPt53M/UcNWjka/Mi03TRGaG8b2SXQ1a1i6xZj
jdyGHH6UuEBs4MQTL9ABJPxDXaU7UL/E/oB0lkgsqv8Tl4T0YKfRVvra10DF1U4d7/uixi8Yg+Qt
Iq9IAKtcv52mKw/YOLUbnl76ritr/z13x2pnak2yHLP+vTXx4ayzJPiTorMHvrGvNlrY5ZsOP+qN
SYUL/SrP2Ggj4NxEkOAmCP9vBN4boFDBoPmZVoltPFBeDAN926PAvRgM2NitZyKxELr1ejQqCZ4U
c4ysbq1vZd5RmpuC7QCH76Y1FPfW7ql5L4K+/B4pwv4uhpLOYWbl2Q1av+XK0k2+B0oBnveWNJN4
cmGla9oO7k6GcGxc7FDWqZqFqEFIZRf5XrgOvEYhuHrp2hiAIRe6/acWCgJQk/QX1R3kevwI1RIt
5GYfC2qEqGvwj5QW6GxWyrOnZuJusgN/1ovEX6O4Hi0gmoBLaEztxo3o13WWbj/RycF2xrbeyCz0
Pbr/yp2FlCBJCppSSwMh5RXE4N904ya4FFZhy0CVaC1VGS4dUdSg+Rg54U1sgtaO0UyznDuAlhDb
4jD+JlMF6cXMzXH/g2njI/Jyp0R5/mo2yMxYEMzWDdvpi0EKdBvC+V+WFgiUOAy9e0kHat+x9bmk
6g6cA+j/NMIxqc2QCvTNd/pBxiMk85+A+6jH4Xe+bTurXhWeYW0dnn+3uE1od7Y+VBvu33wbjwS/
sEwd+J1JB0hZBJsgqpw3um/9gnekusAVDOCohUEFxl3VMigpmbABl6iVUS9JwE7m6IMsaLmE7xRb
0UAC9H9PihgteY3DMlNoDfZZBsZSaSnk26mYMjn5FSEAmBDoBCE1h+IhJBZ/IqEP/ta3OsxdQ7zV
Qkv5ySUfCOTECExdOIpN6EpvD6oV3N9IbZRoDJBWy8RGV5NXCl7euqCQuBxaXSHhVII7Knf+elAk
CVOSq39G3zmWUFyOVqxwpFwEpp9k06v3cInLjRMH5FRQ2yDOG9h0I1K8GCX4PdwI7VU5AqLxk97c
eTpQEg/hhBIlD0m/9cFALuFV89CJ5lXS3ukqu2PMxnzlhyMqXj7swFT1ntEd2Y3YaMLQKujPYRpM
DjbEFL/gK+pKGm+jBCY1qQGcgEpR11WM+q8v1W6Zqal6Q4EXEYo4yO9USRxaOpOvjtEN8ouiggCq
qQgh/AVhJ8rktusr7QFhS3vhJf7vJI/R/aFvt0dve1wGGnUCxwqynUMLYwe+FkEDjbxmk+goBPRB
+lKl9MeJvP6NgX6iBNk/kD3nKFoueruWqw5PmrWRFsGrSAecP6gaAtSkhn9rK6bxCq7J3FRTetG2
bb6tdarPlMTE3Qh/fBcixLVJesCzQdCis9GBGO5Fkr1EgUyfFROiLW/nAaAW1e8ozr86Q69vCBdo
wNF52dWRKp9iX8k2wDfkC0hOBDxim04UiARanZkGX5UGTR83qMgju7zBU49qaU+fdGVPXSFrdIwR
EdcIzHKqFUA7Koeis11zSYAgnQxOVeUoogSRitgvj0rSI41Fj/ABgWjWus6TJ+TbEeMQyEdWY16t
XLPLEQBXqb9HZbx343z8mpGJ7TGof+wQqViFafOb6MJb2fEaEkNk4V2cTBASId01gfcsLDJGHDIo
M6O9RnECp4w6bm9yFAL3bkL5piwoTrKYII17QwM+XKtbJLW/+Tb3wyJtfISOAX65cZurK2lGfxD8
zPZBbjfkQ1G5rSpQu8hxaE+91/2ATfK9Qtbiphv94aWmWL6iH9tuBg/huiCtHVID37qno5ZtK7fl
jQI9GiUF/HE8XI/+QmJBi0aQzaF4sURLxllEEU3FJLeypVFZBRrD3EVln9g/I6Qf94Ud0DtsSWxV
dfTvedwVPFMAuz3ndpRs7dYRK3egTtRpaHzkrREegPd1y474RtYMyqfN7B5ZTuqZVRoAAc9cue/1
HIJstB+Lp0pF5gTFfvXNzBvzPdAn7SwJF8hCZ2UZInV6r7mdXFpNNGzS0bU2tuqUr2FXUVOQPJFx
bkcP3vT7PQhz7SdRAJJppfb0CNP+DdF0cY9wIxeq7lVQc2g/x6mT7MGLJmRXGRlIkSs/CcVkXUiP
wMpQna2PAPodDb5orfcGakmlh16US0UljNxgoxVBi0/rJHQZtSCgAbuhZm1Q0mrz5iUAzvWqkriB
u4VcKluqVgvHxXwozBv/SC/YJTWPo+cOF5EnBwl6kPVD/Q1Yt75Bbo2HiSWA2fA/4UsnDbEzQUTc
FA1Fy2VExQboexyDfw3istgXUVpQNymSG0LWeNSNXLnV6dtv46IhzpCxaA3pE0AYnoihhGjnqj/Q
pnkFE/DUoN2OhD9Fptg55t0xkxT3NCo5X4pe2nceAPNlUwOeo+vqs1Wy7Geo9fE68qIM73Q5McZx
An12xky90ZMG7wQKtltDj4Kv+kQBU6Xm7ymaRb8Tgya0CmjsQc0Al5Za06+duo/veHBkj2OfiI2C
u9kGQRb8CKzoJVCMIltWuzDDyAWdOIdarU2JHReUlemhnLxL7LUBwFHc+Mk9fFWESBqX1khe63A6
QooRNgo/kyRK/RK0k6yGjbRp2SWgScB20goAutcbwYiqfpmtiSTBuk6BT8LTMDfsBcxjseHdpKVR
gq3P3PGnm8WCLTABOtKguPUqLwTaqqDMrvLvUEYWT+Y4GjRl+2zliNrZ2gafyypRIFBdpLzQ9Xmh
xqz+wMXI3Flh9uz2Y7lRhGb8hZeDnD0iiqr1DqZGUf9md3Z+D6/J/8kV198DBQGogxhoQq0SClWD
M8AKF5vkkcLw8NpmxAK6r9mui+WxKPpyUUr+I63m/jRGTS9wuOGNh9404AExvA68xRem0QdPCn2Z
7WjoyBbENbuFg3YXNiwDcvA4rEA8aTgeAhHDyVKFUlR+54GfXwQWeZZT++sGReIUrixJuz/9CxR2
HL9b1vKxjfzimAnkd9Di9b07p4/ELeC9fGUNA21P1RjuizCxucBr+0FLqZXh1xdvvcZhw7TSAQVE
351eID4bg1PuCyrPjzQ1AuRg03d4Kt4arWjv0fILbde36MWFdA+BEunJre158G0TPdu2BmpyblN6
X/rC+okifXqrZS1kXqOzEdZ3x8XA0+0BOynCMvhx4gUvdq3P3GfLAhLpyZzKSoqYY0Qbk1pISfeI
d89jL+ETBBr1B6NDdKgOc/uhbCuuT0dMeRo8j7BXIyqHfLVBhbAURVgnsNmVNTaKwS6wQVPxfNMn
ied013AckbclWHW1g4lxAPMErYzq2RxsnKa4LO8VD68lsIsK1BtUMnm4Btykdv7uTRl0WhTtb1tv
m5+J1XibGHsvxORQX/EVt91SwEwPajt4uL+ImgYXWrNhCDRHGupAyRqpQRdwyV0t4VjjMIyPhI6Y
gBiYpF7Wd5WEG2A6YnipZKFTYHTFLTAcuOCW9majHxGGlJwQOKxN5NpqH41u39maQCUekOwKIGGB
4cDLrlth2tWAusgpp8VghxXY05oLocyOc4wUUrdH5wnVntqJVWwQNXGbg8DfWEbr3BTJmG8VDfBM
MyrljoNHVl1RbK9DGaw8PbHvYgCwK9I7olHdfMtBEe4qADPPhT1i9tngjYhqQrihHt3doPHJcZUV
efug2kdXU59lbHarMBvEfpTmN701UZCPuVXrlCYFAEv7uYFAt4/qBOx2zf4oTNDYsdL4O7orISIN
OGMMjoD+WuTouyUFh4SqKTmXYiBZS9/pHncrf9VFBmwbNLZ528DAroZqIN5X2Z3mwAwwGvihCGk2
yD2k6Q4NLRWkdxPSFjWLHySuZDmAT9F/ieKGECjU+gZNLTYuekAKUCXesMm7ECU91TZpN7lT5g/s
K+MGQ7YR4ahRQhz0K7z4svQXKRCMWFnnbzJqYQq3SiMXGi9UEIo61JIS6Ad1PV7p0tCIlUCM+qiE
fxRBlFHAmz8bHC5CoCZW1ghLpRUltKrArV7Lsqye1AoPR6+wo6039NoKcTVzBSD3B51/2oLobO4z
7p21VXsIrecVagswspfgeeQuDhEOMBqHYD/o35teFvuK1j2kIlpAlQZSOQbBvWgxJ1p1WvcDfzR1
C7ve3tiJaH5jTGTdak5I98hRf8rWSDYlUqvPTuf88KUNmK2kgkAD7Rd4Xm1N94aHahBX1JLQdLPz
DiyIaLDMai1qf2q2NQXKURq8b4RpTHcjBxiAAqeulfAUePIO7ltZr2ec+NxIdo1ieI+6WSfPgncj
IPG6p3BPifqWTfWzqOlT5EnGA8L2uYjcVl13ugqCtNLUhZRKuuoh7S7EkKJHSPq27EdImCABs3Xj
cfPVLh0n3Ph86HBBv+0VX4f0Q0GGas5QY42F6KFjyvo2xOZixafgKe6rw9qO0z86dokrNJ3i93qg
0G3KRvlRYOhFscGoYRyK54LE8oEGG5pTqtt/J9t7A11mUXSFAoOzab8qGwpHXQtWIQyzX0yOI531
0Domj5EspBtl535128dCLKqyKJ98ws7OzxHFBOdHh4K+qp5CWQeCg4sKjQwd+ltkhg8mTvErLYEw
KwJeULLHKWWhu4N7o2NoQoIlB1DE3GnqiNRMg9MHICmQTJUsx1vHadE39u3otXapXNs6TYcq4mow
1Q4XVgQTl3EQgmymDIyCblmBy+ne8JaktBzFEjERFel+WCN9n+1o0yjLKILu2GrGsAY6bUMfgTih
dvgLjSlMSQeHp1Xd1sZWjyrY6OWAIQK9xju4Jl/CKLKPwIDCZZEWcgu2BSknVDyWlPt9aAINVz+4
eggyKvhiqVR7s7YKmg4AbGgTCN4XzZB7a7uVfzynaT06pH0/PfcVZKtgR8GYMVdZNwiKvy7IZGRw
0ZgLraG5tcCleySAZlOX+Fl5RLmlZZNP0h7VXoEbvRZ7bCKpSxmY9lTIgQNbcMyWVquJ5qIyVfwC
p4reuqZGEtRS0DdHsBCsmmfeVrlHRQXAxi+r65s/noVKoUDbV4nz3zaF2S3Ym3yL39sw/brkT6Ul
YtUaNPN9ndONKATKgZNOqUoAXgY2ot2Jj8aP+rVAKHORlXQo7Vh0q8JSo20JDPdGkFThhkjWtqi4
buG4yWhXYu2EhCmCZoENR6VxdASBI6vc08QaXyy8EA78fzErqH1lnTSBshaNP0DbA4AEAlH9pTQg
LynIFb8iywh4JUR4CPQFS2NMWgeihbVvGTb3vKAbCHc+eq3wpQ251r0JLVxBXrnhZdrCLQirm6ih
3oOUvL3W6d8hFmJIlEFC81bXogAv0H5jFHCQc1ql6NW3raK/0M+GEyl0KpSWtG6FS2bJdQGhifRw
nSdDeY96uLkux6RAGQJ7AFkG8NmIeUlvIAlk8h9xy6rA4nMS/qBaDQYtCJaibNCssUxwnJ6pbG2t
DbZAaegowHGn82O0b5UQzVcdfS7UVCkzPRUGCLMMs6HlmLtILhvsxTIYgAsE5YtNV3wj3S8OJAZy
vMmSRB2BuBYKcBp0kOndYfiy9qCFgfqc2qZpI7575ArfipTu2NjG6r7zU/PRT6jMKmDtn9U8h53W
Ow7UeiCtgCFLivMmDV6a4HCuAHxLU9PurA6qJCLlb2MzwSV1dGjVABo5D8lmXdfBm+BaXMQtxQpq
7GLL5qcyJzqBAg2AtQAd8C1CdqAlVLTYJj1WRSEHCVWHvqsG34hczrk3sSABG9OXL7yCtW0LJxwW
tO26t4WmcW5C3OZcLex3OhcYSFilf5CUudVdX4BBxmIskvlT1kPfdcFUEY8oluk61R07jlF9yG0+
W4JxT+CYCOCbafIKnvxF1hYhp02wMQ6wELYcwAKI9IJ84vVboR5rRasxGZASw4B44RQwYgefaK70
6JPV/NBlWCjm8whAClBeUL5iDaNv7TzuDpFvWtwqbLtKp6FKJ22kp4yEjB3o4k7XQbNzd2ugVoyG
1iolLTGJIQRVmm3H2rB/ZmGNtSaavQvPBTl12R391LTcNHTD0U2DNo2pqzPT94YTxZN4yJ7gJ3/1
xnyZacP3y0Oc2pYzhOmQTBu6ZQp15otOIUw2YdFmT9q4H+wXyGtWBHkYTuLlcU4Ny5mEJh1daMRq
3Kb/81/5zx/PARn7//xH++/AL0dzSJz0KQ+/UFgQubcyiaJN8FbA/bs81vSbM0QXs/Tm1//8x9ZV
8/NYk8n9h7FKGEfB5Fv4NPRvqffHQc7boT2tUR+PE4Bhd0C4Lo+oGadDClVKy+AUOCB+py/5YUgP
Q0kxpSRPWYdyAED2ZnyCEQo27zeQ12WjUEWldt/9cpxDH1E0rK7M+cx35FDbhhQ8immRzL5j3FMI
odGcPr3H2fcWBlnqcLutLk/zzEeEdKNTXNGAU+Kr+HmWdMSNBG2a9EkiiQ36L8qdtcfrOM4OrnN3
eSzzdEU/jTXb+6Hr6KOBc8WTTT2pg/0mkJfQhm+XR9HPDuMYjmWydg5H4POUQFvKTq0ZhiscJ4gn
ZMQ21h8Tx4Tl10J8NQ133TZH37zB1op2EOVMAXnli5PdE7AClwfVlxhJrv4Gr7vLP+3k8EtdlSrr
rBuaOf39+Zf1cVEriu/oz2ZbfSv1IzDcP5dH0E42zTQEqBDd4j6wuKU/D9FqoPixKzKeeb2AJkBK
QncRCWnBlzbdT0UHn+NVT3off9coyPdmcaB68eiF8RZfJkos+LYtSKq2l3/WyfGVJBeasDQpVQ3I
yfSrP5ylIvNDfnNRHSK66Zs+pepgwyTD52FUH52oOVSVidoSrHJy3oTk+Z8PzyFSCbiaJez5jqAO
5QP400te/VQ2yxE1OwtrzIdcl/WXMMdcUB2DkJaDat5UnIf95eGnNf8UvJi94C/JhakS/Wef3YSq
PdCvLw+99lKOhwIZN3xoIOA5drNWvJvLo51s/2k0xPQhlurcAX/FtQ9rbdMxodxqlxgbwv6jZFOY
v408ubKkJ3FjGsU2pYpzn0UWOg9OdQpWNTPLA8hbtw0wYv/ddZhoNmsy1MsTOj01lmOalDxt7jPH
kLN7hvpjUdhdXx4AMj6Xlnfbmcb95SHOrZmJNauh6kAStPmalWnQj3ZY4mQCCe4ZuRf9MdJqRGNC
hMIvD3VuM0hdZzqcU00VsyDo8ZJSQyOrD/Sk8SA2voGL2XUWhOqavmUstS9Ij68vj6mdW0JJSCAm
COGcpASAXxv60gyaUHYka7c2PlWC+A+iMBuP8dumfe3C5rEDKNU6aGAEO9weN0Utny//knML/eGH
aLPrpi660idPrg81OhVW+zRkUCaL18uDnIs2HweZLTEyOBVg8LI+NFhiKl+i4daUFNEgnagH7Pwq
5dvl8c6urjGdN4e4q4lp0h9OHBZHZpQPTEql9l7WT6HrLv//RpjFT8xdW02Azj7QZfPIoiGU9u6V
Y/bX2s/DFLufQr1tS/wLZ+fMkY7aCXOoDpXySFU8o5QfaI9O8aYZ6U64O+QLwLBnVwLJ2Y/1YdTp
vHxYPFdWSYrxc3WIe7AO7U0qXlxU7UbEoXilN/GioEB8eTW1aQOczNQ0pEqUNC1jfg+7oB6QefLr
AzYbK1W7SfBecx9zd4v8RuLftAEdLOU32Ikrcz27UT6MO/35h7l6AbJQuRcwri++UDp5dbGXuzK3
k7SVwMwti/S4VIWNJsTnMSCUgXHiuCOU3FJzQDzGebKqR73Za45catWfTL5r3helPfr5Q+JvLg9/
LrrZqkZPVxCqCXGfR6eYGsURUOZDM5A1u2iNrArhIf8htXqZTP1BPx78gzLycr088rm1/TjybB8J
H92M2OaIZGg2j3g+JNmVi/U0tbIcJgZHzXBUNPtmV542ANlMkM864EXgWC92xf2NYOyvy/M4PQ9S
Rc+Ir0fbhXt8FkzwVCFbyE3OQ/GNJxbBGs8JOsXxPql2Q/Fga9duh+mbfD4NJGUqZBihCdXm5fj5
m4UhLWTwPOxKdFJCxMobyTvD1Bc64vFleS0ZO3P6Po1nze6AHkS3B5y3Pvjes8uHCpRbNfeQYljV
NpZUJVIMd0V/22tXLvnT7/d5XP3zPFuzKWlxEKaJb3345oV7v3xmg17+fqf7kFGmV7GObJNhWLPL
J8tEpkKQrQ9IRi797GGsrmyQs9OgDWFrtsprYp5A0CMxBvqc5UHCdEzHl5Jsluxo3QB3vDyVsxsD
2JvtkLDoJ/daY6uFArqoOmgdFR/L22gWvJhSRxG2buitxeM/v4JYPIdpUeDSOWSzrRjVsO1CS6AJ
HGPUITokk1vEp7aGvI0kHguT1hSgbOXKuGeXlDc+qZGlmhyBzztDUo5GxoH3QReh0wIKWrQPafJm
mzeXF/Q0++FU8yxzDBxQyRZm0dFDpmKAccYzKCIzEe4a05WbqBdXhjm3BXWpU/qxsadw9NkWVGyz
oSNm1AcLmgOKOt02DkbnX2yOj4PMTlMOzLFWMJM6FDxiGrDTNCWr4i2j9VZeyX5OSzFcaB/Hmt1p
pSzoZ4eSsdJH3/0Kcpqe1WbyvlbUgyr3pKvI/w+xCvvdXQXJlcBxfj0dylzTC8QyZ58NugTVwFKr
DyZF07Fq7kFWvV3eGed2IBhwXbVNIYj9059/yAx8/JJEJZLmIA1/GaPuqxQPskHIf3t5nHM7kEqd
rQtuGPvkcRgX0qbllDUHhJowTPYAGqMx2HSby8OcpgHA5R2HwEEQhNw/+2Bt1xueB0fxkIl8aYEL
HbWbDhvy4EHHQTS/vTzaX5np7AbTmJXl6AD1hKrO9iIUQxkr7chwKM4Z3jEEq5aaz0r0JOSD7m3M
zJ8Y5os8lEuk0Fcgn5aC4jQkYeTmqVVf/j1nPqZmCDE9KLkFSKk/f0xwWoYMg2g4BOad5Svoo9Kd
dm7FtafkmY9J0Y7XN8U7g28525dqz6O1rfXxYFqo3P8c4I2E4ZWa3fTfmC+tKVldiEYmz+PZXAba
vWkf5OpBVJNb5sHDKTEMd1LeBm1/ZdeceYFIzQI5LizeqsAtZ+G/BB2ceVwNB0/AjGL10khTwR8a
SAhAQMfVXNGrd9A6t2MYXtlE5xaTjNXkZuWjUc7+/NGAbxs1oIIBKdZwDYnWDRVMEv/5RUNG/vcg
s9WMBx3plbQcDg7nW8uBC+pPtYlgrnHls50JWQxkO/CFHdMW8zaDgWl20UXtgIs93G69wkV79Y83
OemNNKmWkAqfXNVoVfYSLE93UHWEnzP13kA/Ke7NNbWaK/H3XPzXOVDCoBZPGWh+PyeIjINcL7pD
71a4ljtAw7KMNq9IbYjTehIsUS/ElkqB3leI3Hlqqr74qluosvUksuCu1b7954f802+afcrBxEgW
U5SOOylY1smvVnku9Adb/XF5mc+diU/jzA45tvJJoWpldzBohPXRkxrC3goWff5Y2E+tsu7qo0DM
4cqoU8ScHXuda4I01uYhZ6rTaflwH5ka2WuJC+shQvsOCeNYLyGnruiT5f1WevFiDOlBp1+RhCmN
/MroZ2KObgBS0KGaq/yI2VFUnLhzFFs2B835ESKARKEYDEKa3bnmlUM/faSTadLa4TlHfCPMfZ5m
BZCZKn3aHkb9TwwyaSoS5aBrwvxKCfhMdNEpl0IuoAh9eu9KAwHxrO+7Q4PKJ5fHdtQwiDGuPVHP
nhTYHdw7lGYl5e7PE6IPO4LWGppDXB40c+21N0Z4dPJtq+/pXq9rfethcYO6SUdDK5Qvl7fNmWt/
OqRsFxqbVFZm8Tv3jDRDFK046FC6nRYUJsKvRX/ofWA/cA/HaH15wDM7hTuWTwcNFZbYvGRl0azm
D5z8oCUgJNyd8O+VEpQ1shNAG65sy+nXzzbLp8Gm2X84E4VtuOCE7Rw/KQAD6W3bbJTqyYt/Rf5R
RhBremN5eXrn1vPj9GbrGXMMG2CR+cFN42/4Zi8aX9/U1XCLTTQQBJQYx+5wecgzJ0IQ1GmSoDOg
Ilv3eZIG6Awc0bX80IJwfRkkOphbJz1eHuRcCeDTKPNz1zmw8wxGGYZdB3tDBK8VliSN86ekNA0d
Xum3Lt4OaFNdHvnMitJ4Y7/gOafp7JnP0xvrdlTqMS4OMTClRamI2wxH5BAeBsqHqxJ0WaRc6+Oe
uYs/jTn9+Yd9E9mm48DELw5FAkVTWU2CDpdndW2EWbRONPDpeses8gGxwASL2/TKCOeuIVAF1tSE
4bDp8z4x2iIFwnBsxbK6qStYKMoxBg7mWI/C/ZK0iIM8mvq1/X92XiT0XAaWTRt+9rUiXSnixhZs
xrb+VhjZ3s3D3b9Yug9DzK7XJkNUIPXYibkoetpXHsaedVhdCYzamfgPgOHvmcxOcmZSdjcSBEkd
lFMCNIm6EfUOrJlXuhHgQG27+XrEedNVoxtbaRao/L7GgbqDqQa7Dj4qirZvl2euTUd5Fs8+/CZt
niOORRKoccTquuDsoVyjleDmXrOKqqBb+Hk8wqkznyOWZ41qG1LeAfyWxoH36dG83V75NdO3PP01
UhB2BDqL5iy6OnmujXZiIdlqlM8S0EogwG8B2y8qbS10cOTC2bS9edvxK3SE1rhBt2WhPl3+HWfi
H4vy98+YfahRjUbePOzzrNnLFiYqAkl9DYIIuMLlkc4fqb+HmofayI261E25T4oMfpV2tLKHInkI
1HuRQ7PYdt774A9XLszz+/D/pmfNYpGn23Uet9Md5uyN6iGxuUoeL8/rygrOm+2YOViIuTIE8O81
NtZPpuVNprubspOby0P9P7bw39OZfsuH0Drie9P3hZkffP+hxn5RHKV8mVQIVJwTnfxnqx+d4Xts
boVz7fOdXUlkaWgX2zTL5rEp15OwB/aeH4xy57Yt5NytB5bs8gTPruWHQWbzq7oINbLpiGrVE2rS
0n/Tva1ERenyMGfSKNMwJWUhqgnULaZI8WEZgYzXNO/J22zMkbo/Ubo1ET7Q5XdQ6leGOj+jv4ea
hfQWEkzQmV5x8MLdIF7r9ltDm62SVxL7azOavt6HGelIXUepRWLY1TD7kMTHsgGmcWVjtPRvIoYF
GV1o/HVS1E26XMEqbTrGaG54xt5O77Pi3mqu4AbOhguqciZJGe95+gufp4RWvBOHbpfzhNhHyXuT
bWMcUIL2uZZPZgXUP0aL8sqg577WxzFny5jUVlhWccXt6LiHpIYcUJSbWIMUHaXDv4gbgqIhdTz6
UCT1n+enFWqPsbLB/Cxrb+b5M/qkW6Sk12Bdrj3ezyUWH8ZyZmvZeAESrSG3Pv4KC7X4UYGcvXyk
zq/c/83Gma1ckyBtbHnTbNSd0rxY0WOZvwf+l8ujnM0rPk5kdmsipRK1jstEmijCvQ1KUPTiUx5I
8zsleRR9sqEatbDlu+jxPLj3nd8GKhvmvwmGPPwMyeMWucB500sFiQaZqSTmJy0VisnGunx3c/1K
8Dj72T4MM/tsWaDpg2WwHavysQxeXfNa3ePaALPoFAyIhPsx8+hAq8v6t5V9u/zBzm4LABYqaGeN
psb05x/jEvQnDDtH0mjkv3pt3ZlvGbEpltdS52sDzfJap00DJAhZKtiLCJB+FenXFlzd0L1cntDZ
FeO4CgC6/O3MTu3Q1ZEcQ/b5iIAvHCWeH9dQE+c3Of9t2xEUUNhgnxcNpeYhiaOC1yLM+QJwhtXd
BdZD56N/EjgLJFww73yW9fto3kYuZCII2c6eCsWV7Xdy5dtc9/TVdGnSdpXzKx/PCr1rhyo7RrkS
7PzMs+78TsqbfLCcK+FDm+b0KR3+ayzT4T6WwBrmJ6qPQAnE2Zgdk0pfhiFVzx5PqWqF/mhT7Rv0
YDKA7PDJllkdPYNXDeD9aQF2KlGOFIe+rIKIUrZ6ZQlO7lV+lsUJ581qTC2k2QEp42YclLwtjl4F
S82qMSb/mlFV0uDC2FdqZidbeDbWtPU+nJW4Le1CJmgv2/arjwgtlM2lH+KfAwfi8iY+92E/zmoW
rAfVioqi6Iqj5bmI8UJq7JJ1d7WqenbxbKr/3FigA+YAErvvE7PJiuKopr9VTGAS7UvgeYthVHBf
uwbsPjmYrB76SmxTi386qQQW0kUqxxjyI5DbF7MO7qAnX9mk14aYhWNAjpZQZJcf3Tp7jyC0Nvg5
Xv4ypxm+DXAXtgQwBIMG6bzChxR+HEQyYhrjFxOKPWRRpLuImGW1GrMbnLE2WCyvjNjfNrCzovJK
7+HMN5sqiDbYGOqZIEQ/b0JsPzQToaBJkdPdtqGOgkU3whdVeBpWCJZmVXQldT2zqo6lwqgQNhAI
Y156h7JpihDNrWNTf8cdZd0612AIU0yexRZGcDRJpdg6RZCgQQqNLlOzYwBdQ6CQaQU/U7O6q2Ms
eVHP1ex1fw2Vf+YwfxpztleivjZiwBfETjiTtXiG9RZAXDL77eUNc3YcTHqp71mSK2P68w9BI0GX
gp5okx0NKikdkgNrL8z9dZfLFqGoq8+ZM5HDoR9lCQNwgKDq/nk4v2riuBji6Dgi1m058bqjilKg
83t5Vuf2BNgDUwNRx5ebP9B06O4NQOzwmMclUu+myG8xKbr2NjudjMlFDi+J16xFeXTWPID0rCs0
Zvxj3fnIMaZouol1qbVXwsbp1WZxodFaEmC5QfvM1qw0+sySsKuPMWq3OAQO0XeJsZqJidMmjd8v
r9zp+bW4PIH+08Gm6DuvRrQSjZ0O+1HqACijdC9ZvEd0AZ3h77J7uzzU6UdiKBYP6CUEr5OKgGcg
b1dRrTyGiYs1kmKhboCs/D8eBHzUdAGrIIiAPHzecBWFOER+R//oup3+UPZpsjbtIL/yrjjdCTYv
MG4qGAuaZc6rvUHUqXAI7eSYDthmo0lmDGg/69eGOe0DsE6MJIh2Uzo8f/OljtBdy+70A9Kw66Ez
75K2WCIJ84i8/9oC/6Uo7kYMOMBTa1YVsbq8mKeZ5V/jm2QztOVMMUf2pMXohXaR6Ice+Yfc1Fbo
sMfDAA0XX3R0GPz7dtgjDA1LaesCIOmDnVU/Y7N6+XecBK2/fgaAMNQh6NrPo0hc+ETjsNUPMsNz
Bshb5ccr2bSwcneXRzq/4hNdz8YqQJ5UK8xCqWwbH5+DicI9nomLbFK6Dda4xGYwrbVVbuHBInHI
+MdvxGmSH0aeZfHuiABEPAr9UKm35XjfeXd2cKUUc7JtJ9QlVzXzopClW1Mw+BD8oREbfmCk4qCU
3Q0uSPvAQEqmGDeXF/Hk/pyGgdFjqxDMgMvPzuD/knZmvXEjSxb+RQS4L6+sRSpJllwl2ZL9Qtht
m/u+89fPl76YOyqyUIR60IDRgAFHJTMzMpYT58RVIDeKXOnPRv6t1Q+G9qehUuw5TzXqmki6I23+
Uf/POBupjyU7uH+UFGcWbaRwklwL/Repz05GM9zFIC7+fzbmdz6j7efXPTZGSv09FMxWvvLdFo6f
/E21OHrIh9AKMWZvs6aGWYC/sZ/Rue9V+JdTeaO1j43gtIMyzK9WYoGF78eeQC2RQFmaKc8bHN40
1P6EbOmzOqHaPUIVh5wsyuTeI3PXHz56xKmk9cT1jFOzwvOjh4ZUApdT4z0nhvwLprNbeOZuxyT5
ff3oLU+4eJ95NcFJgS2ep4VdDuLHR2HgOfGzx1hPHlSthWjEWYlBlw7p3Mws6jWMAK5f1dGfswmp
pBDaRIggfcQNmrUO/sUF0QRhn2xCjvn73NCHjfIIXl0/mn7KsfOpnlCijdYGEC+Y4RxoQPeBDylL
ZEKeFKrchOaz7w0HyfKYjChdtVs54MsaLRmCyqCjLkBXdMdm0PZcsZJpAn37zGDjToZiP7uXy0eY
SkIl3ljaVuYNsfOPbxZrUsiOBIKFZZ4fvVGTpWAC9/FsxUBT2+oTlCe7ukuh3LdXoo/lZ+QqUcwG
1Em5B/zXuSk7Vnyo+ZviJXeKHyiwIW8kKg369+unfOkoGCpUCHFEdIhi9czdtU5q+5McRS9D/mKj
z9BAewgdoVvZ1m4cMreXPrwuhzDE5O6C7lWpt5yvqyrgDzbMXH7pZUW6y2WYLjiLNo9xUzVrkyrz
y6UAULVs8kkQbSTocwyCqYz9FBXl9GIjt/LUBAOlbimpb8xSBtyewAexsrqlQYXHg4oNuAdRE5gd
EGica3tE3erUdMP3sqjRg5Wgd7f26eqc/nzn6CK/NzW/AOAQwoqiTXsaqh6VAsmlWss0Tg1v7x+l
PDShv/JqzX28MChmXVke8yuLnGU0i3pq/So6Fb7lfVfsAfRWUAiqvMQb74eoHO8SpU9W8RDzm4Bd
UZEE6/SffsXsiEpFZDtIL0Qn9Lj0J6UaTc+dHPSAzb6v6Gc5f9DQa6FENsuHosuhAsukBvmEAZbN
vVS10LF7EYLqsc0sdAW/zEpIucBE8wPJ7Zlm0EmrQdLNjrSTlGkSQSB3grK5RBg6gZvLbBQTedke
3j5VSLHYsHYl5dDeljaVgERRGPGwvG8ayKDfXTKB/JGQ3ck8W3ajBIWwHrKv39ev+oXvePYz1fOb
p5BkQILNz6zH4LHVs9+SDk18Zx0+bMZm9FUmwaWwQtp5bga9nSIXtduTXteHpAUZ5zCFPVm3181c
uGlMXMgMn1K7YRR05v+jshqbXDaqU2bcTiFKiNUpNKqNE/28budvs+99CYfdJYAHYO4QBwBjml3p
TPOgTFKa7MSvQSiuQZ1cyUyEPPNE3QdS6GwKC+27hONxD+MC7NbJAJELFYroF+Fr9WwFwzfNg6Vo
GsPoCXxF/4JYE+x6nW8/lcjm7uuIaytDCqO6Q6VZazfowsaDGhYVDZIRHOLsKeklVEN8O0tOXdsf
dJDRtyVTKlu0Zd6uf6tLhkhjDdyugMnPZxEg700tB4GsU11k3ecpy+R7+LfG46QUa4nBcvtpDcAz
AOhaeId5AQXiLN0ca5RSDPkRXZVbG96VwYKQvWr31xe19LOMOjCLQt9FBuo5b0WghwK6oou7U6T/
zsdvdfCrqH4m8vd0+GMoaw/WJWPUkHmtTLw7qfr55RkKGUlNqqwny0IIPbytnOrQTRVc8UyJh/vc
/nZ9ccsdE+PxIsg1/mZYs1sk2yWEdIpTMx1oPFWStx2K8UsHKfd1M8unQ6UIxbshO5xDjsb5svSJ
goLke9VJrh7qwNz24+fWfjCLp6ZsVrbr0oqYLqNwR2yxxBlnhe61vqrWJwq62m7Sc9UNxICsYEdc
WdWFM2jLAI0FelNAgGf3CoHrHGh+35566lFvGUq6OyV4zb1e26qlv9bPvPANiQhlpgOprvEtZ9bM
npGa1OS9l0rCztBtpTtbvQ0QP1gb8plX1xQeMTFnQM0Q18rw4/luBZEV6DBsE1n4u6RBcgWK3Ovn
Qez3uU9V8dow/ZgK+enyxYzgEcylrD81fsowWexa0fAod9FtNzpPsZV/MjU4KmVf/vjh+Dvti+Mg
qdLmM9MqkuoTELPuBMmRa7VvPWRx/qisrG75/UgNVJJucixDUAqdfz+Rk9tF5oSnrovvQ8u/R21x
BS2yPOXnJmZveZvXtlfjESjug/XOITiVrE/AVlb6gqq4/+cbJbIcHLqqUuVhu86X0paDPmpJHZ4S
6ENBETHbMXmI4VhT+2g5+UFX3vyy3tYqJILwhTwgjDT+8MMo+2mDUdg7sSA67xX9pjJ1X5T94KDI
M33bZrYP2b7+0aF4QTxDi5wiIxcT9hvx3d6VpZCT6fVx8sNTGKU3vl5tbOUmm8ZDZw8HU9059JKu
n+RFXfOvRZJBYAacp0VW3XZl4tBxiU4weysbnRmKXH1wt41go5eLfociWw+xv6NtI9sc3dzX/qlK
fUAJJe52PdwcK05pUXb8+4Ns6hWWzoDVomQ21SXhKkWEUxR9GWGcJEMt4/scUY7+U4CCTqLIu6b6
6ZgfnWEWhgkyoEQglzQXlbNgUvuptOL4ZNCsm4rhNSYOd4PertCX146ZtkousXwtNWJAncDsPwwv
s91W1aJIo0yJTjYzAWN9PxUxfHa3XWBs9eG1tfe69Mmv4fxV7xJazJnyhtgZMtaC3xtlATV9u34Y
LtxKHlNgtQ7jPHQlZo6zzCJUY+FoPDXlMYZmpm5L1GPXekcX3MuZldljWsSGE1M+jE9+aOyK8oey
Cj1YtILZSpHlQffIapa8dr2BAIgp6fEpHO96ZC2RWoSqiT8t/TZL420MKXt71Ke3wft4qKDRPBIl
KvyNxc6e3+DMUAcD2un4pDoPRrwPEfy0eObkJ8/xP/waYIo0ncAOzDvw0nNTNJdyEgsjOiHDhGjb
Vwv9uP5w/UgsYwTK/8gc0rUkQWTo/dxGVjE7Pil1dpqcLwaEiiFxqj+MrtCcuG5pMZDEpjlE9wao
bgbnoQA7N1WkqRdatp+foiSoXavXvyWBDaIDFtQieynb/NakShBrwU1WNG5TwpurRbva8lb6+Bdu
AcS/hA6MEgjWqtnviOMBgmmkYU5qUjwWnvdP7DSHdAhXnsALX5bwzuaMctPggZib6TRUGUvKEU55
Ww+7pvuEiNG2ys2V73rByTiA7fjv4oB1hVQBmoRRdDKbh2gIDhlshD3YU9SRlPRkr84+XbRHS53m
MxGYPG+U1R0tZxQEohMqRdD26XdW/KoOn5Hb8YqDiiDX9WNzabcgnRC4FWq1i0vgK3KXDl0Snca0
2Gb2fZ0dJ/X5uo1LWwWnkXgfZUok8wJJXRd6FeTYKCw49AGAet0LpTLYbqWVNuNyNcykMw9OYYCA
nA7++R2AG9zBPXKlVXRO1OxLqyoMAf25vpylAz43MqsIjCb6FEiccSLMYZNoLzqCH9ctrC1j9pB4
gyfV+oCFpOsBEj45Dtp4xUqkcNGIyfyg6DobxPnn30oZ/alGXjE6WdJ+mhS3p2LuqG/XV3LxW70z
op4bGVCvJHfCSB+hB/Sr8lYi1MuL4MUAKygommeP4RTpBmhmoh1JjTcVk5Y2GHf2Z2VDFu0G2NyA
1v7XjjH7WIbaTSEk4BGcrPCSCmHg8tClDxKzub51kyv7hAZv3KxcnEtfz6QsTw8PHCRO9fzrjVVj
+U0uRaemhzvTe1SCfz68PSJDsUUAy9PhzPL/NKVei5Czf/IVlJyCe2syb65bWG4Qo/FQsMgwJziA
LGcbVAI2j8o0T54j+wccN66B1pETrsELlh4GKxZIGkqBvNn2bB1Rlwy5lQTJc2xb3a8RdOxJL0EX
GHXh7egjrdHnLJ20GPjXoIKAZIYWuHa+MYNuSNJEnfbZQNsFZ40I9E1u/K5hi8u0t2pam9NeHgQy
GhmoEMY4B/PkP4aqMwJinDxX0o+wZsKi+Xx9m5bVBceggCnyJip4/N/5gqaiqPQshuc5R8wBivXf
jhXd0ZXa4oVQZIq2182JXT/PK8UouGjKwF5CcVWs912eZkTiLCZmd8ryoyb71WEIq0fo4X/Tif2D
xsxdqzfBnRN89D5RmRRdGYWRWAPKtplfDVR48ZWhrE9AKFFAa7dj4IyblaUJl3a2NlE/AXQFWQg1
UGOOi6PFaocobE4npMmngyQXxV6t1WTr1Z2P1iiaFUFt3+h2+6YmUv+rVKcIhfReCMbFsaqcYBPP
NroeK/oOio6AroLNhFVdR4cogPu8UKvsMaiD8Fchpc7gxrrcS3u1d6Zta/XmnT1Z3b4L1OyGu03n
f8yT70OlJk9h1kODEYxT82gNTo1mn4XwjN0zeKipdXOHoC+CJeW20cbS2CCSbqdbK0Mr0KvRdYhG
XzqiNqGh1qsEN6Amk20h94ybowQe7wM/9H+qQ9AfvcH4LtUIeBukvm4kd+20QyOQOpWK0iVKT7eT
U00Rai6R8sCouuQ21YTWJRPC1muAusNOD8LgvoqjBoXypD4W+Tj98nWtu8+DntwDwc6NHSrBxpZq
eV95VbGhClI+pzYkOxWy8gDjlW4fpTpa8qmKfBfI8X2am/pp0IqpdxXf8DbjmJtPJvqL/yA5PkQb
pNHLI2dG9rcWMgWGK3me87mPhmhfWv5PBFgYI7h+UhZOS7gOKiugNS3Ko/NUxwd2UGixMZ1gadko
1T6WHg31mA1rkMYFUzGgPOJJwE5iokk89ue3bUDIMojNyDsNyuT/QGPZO6a2hXaqpL2mXRBvYi1X
mcIgaHLTVpr2ovznOpF67wUoeqrypiul35UBvGO0Xz76EXAA5JqiuSJ4jBYR2yD5ymDop8n4ndia
KxQ50R9zG2v3LwzBCEPvGX+9SCw7XanLxCv1U2w/98ON5n0ZxzdbjVY2dfHeic4ob7at0J4QWKLz
b212QpGWB+iUEygE1V1EySWqvlxfy8JbCyMWkD0GFmmiz09OGQN7qapBO02Dtp1Q5MmHx1I/KO0X
VNGum/rbSTl3Z3DOg3pgOEJgVecxCOpgoaJAinpqE6a2xz9x2d/oEOEF8Z1j/1Lru6h86GV/IyH7
XiDh2HyhHO6WZrWbspOSoQz0mJVIhd2UqyNZi1eEz/CXPIHT7Yg+xvm3luUWRhx+OQ5M3lhC9VFN
UBx4UaLbJKk36phsS+mTZe9RBdl2/T4pbMZYfnv07Pz8ew5hd3W7Sgq9vNUqnwrcLV0cKgvzHxWI
YNiHdQ8G+5xZ/fG5KQoYuZrvFXMI1/fmkin7rzGRoXLkztff8tB5YZubdIv7RxSObupKC1BZQVtY
9VeO3PJcw6ryzpZ49d692FXuI5qVYKuVXjU2GFBhuRbuXrIBrIdQl02j4T+7O1kQpQmanMYx0Afm
iiGI8fodG3b9q120Ii4OoC7YFeahjhnptWc0E1baBPCOvI2j+qWVhpXNWRZiYWYlqPqvndnuWGpn
U/6RjWNoC5Vp6lipstPKZwTLqmTXde0G5Ta3Tt80++uHV4jKAKhvQZIMY94szJF8s0Rbr5OPjgam
rNtF8NOjGXPdyCIEVugkvzMyC+wZj5UaGSGSYzhBDuj9RGljY5mflXIfhbf1GtH0hU17b22+aVVl
dYqcD/KxD8snKzN/2D0qs1WwsqilYz1blDPbs7GietGPLGpC1967CeuTHH5S0e61kTG+/v0umhKQ
K8UmA4NR5/xCTaqk+Boitkcz/jOmr5Oabvuhuwn9E7rmt9dtXXAUwDJJkqnC0HCbl+QoiNeAPjL5
SOt5m6HVKXwknkL58W/s8IgbwOWJaWYHz0rtrJDNRj4m/o1iIcQU7QL9WYt+XTdz8TDAEPy/ZmZH
b9RHtVWbWj6iVLZJpbBGuVJye8VfWc6y/cUZp3JLdkw1k6GTWVakJ2ZVqm2pHJs6uy/Rw21agljN
6t+ssrs1bZoJU3bjDc1r2lrbCO063NtODlHgMuNdrDcIM2YOo3TDNtCIrOtQyAeulEAubS4kQlCJ
2yDrFlNMqBgnY5X5qrjthwka6tG8aXsGcfpuJWu7dOXpttC2pbcOnm72OdS2NjS/ljlGY3SwnHSn
ZII71t70CkQq40Avwl7jML64unc2Z9fESBnjRY1XPmqK6UrOYcruVa10rer3x8/U+7XN3rfIM9Mx
QWnrOGZfadcaxnffXyN/WFvL7H3rlLopRw8bxC2f2n781CoetCckg164slXLboA4uu++m37uXtK4
tbyxG+WjPIQwdD7l8QOUcqHpbO0RAhyUGH2zgp7zLR++FjIO+/n697x0Vgzm3ojQ/qJZZq5Az5EZ
kULs98GnOHqqmk9S91IHLzT+d3L9et3YEoLHat9bm3mEqNQ8KN+wRhvmzpicXQiQYNDLDW5vp8jF
oTS62zwstnZVbWR7+j4MybYp/VtZUxj0nb75lb1p0GVb+V3iRpwHz2e/a+5AENdrAuTo5aMV564D
JYB3iK3jWDJik9wGsePKSrTz+hVKykvn7N3XmD8tga2GoVdyZ1R93BaB/tXsJSQzawb01mDKF13k
e1uzM90jKFBqNrGGJ8WfEHLeewxjITz5oFSeO/ogsnwK/eF4MrJk3yTZ53ow78YyBvSW7iO/uq2Q
dI6CeKtBdRhFQ7UpU/92ZRuEk1hsA5U63CRY50WS2YeFU0eOOIzJXZ7fWig3KvqhrR7GKnKz1HtA
Xm6TInYv6POu2754DwT6SaTgMCvP/JdJdUTi8eUeJn8cnsQ0hUkE2oah+a4NPwKmTq/bW+ZETCfC
skjuScMKFNT5vQ+SmKHGIJWPlTn+qewJtUbkrOzwZHsyc2VduqVcuR+kcX/drvAns0+MXZ59biKF
0fncJGE2rO86dpmb2Sjla+utMfSsWZidtFDuKitOI+4SOAr67CBJPkpWQj4JOoc/BfWA6CyefzzV
9/0kjRJiskjddtMujNY46y+ELrzSYEX4UwzNir9/l0Y1nRG0saNNx6zUv8d9spU6+Xe2Wui8aEYw
5JCxkb7PM6moCqImhS7iKDnoYt+goehONCiub/mlN8YBnE2oB4MpkP7ZYiJZq7lu43iMVPXWkxH0
jNunltJiF1k79CmeGUO5Sev2T6PV91akb7oq3TToYF7/HRfcHT+Dog5BNAMh2uypCxS9o0JtjUed
knWyK/SfNfzkabUy/HEpoQP5Tn+BDrsmOjLne2ebdaOajjTi6rpNYkW3pZZucus+1qQ9nRp3VB5N
D9Z+47Ns/fPxJVL2V3jQEXChsHRuWk1Qzh1bTT/a/dPk/TDbp0ShcBqtVa+WyA8OjUmjlkoPqSsM
QeeGwj4AxJPL+jFXE/mmNlpkMZDYdunEpw+a3wU7D4TRTWnmP9S6V1wCgGJTUwlxnaBrVw7YhVOM
tBxHWMxhMZI929i2aXwKGoWBqkrxI9H9B9vJgcQaK+fngmMRgRI9d177Ja2UGXWe2YUBH9fut4iV
P6jWePj4/r03MfPKVg/1oYRy6DEPcvueweYaWTQGbWvQBG6hZ2v83peuxN8RRjoQnFd55iupd9Vm
K2fYa/Qtcw+uhtI0cynbOlqZfri0R7T1ZQ4AGQEo4vMDIwH08Gnp60cN0dwRqhhFoRR3c/3zXXhE
qXAx/yHyV4GMODcCykRvMi3SjzCtdKirpjQSfeOnqn0t7M9xu0Z+dPHrMcWuiDQWvrrZJcgju3LA
zOhHUC70ZL6anbQN+4iJkpWTJ/6h2aPJuv7P0OzjodJoJKWKoZH+210dDU8IKIPRCZKvKW/71i61
tRt+6bD/FUUEO88/P1fQaicfoKaqqscY8IwbKtq0cZpybcL10sIE/EfoKwCNnPdH5bDQtKEO1SO4
q104mQcncbbaKOH+g2qvWR+eu+LaCjUtdgsWbZLT8wOiVpUzjUqsHq3R975CZaPtqrwSIvOjLm0c
ozdur5/IS8ceoD4ANaRfBejq3GAlO0XWpLJ6TJR0WwafveC3Eq1Bjy6dQyrJwuXLDLHNewmV1aqA
pE1WVRiokZtbzZP3evyk1St5yiVDBG6ExwjWgaWarabuTGe0Q0oIbackGzTWvqi9WruqQuFQQ55v
8/GPJ/CRMNyKvtQcTKHg1WPNkZRj175Z/Xdv2ldr6LALYTDFT+JuuNIAt8wPRFFIyEBKHIi0bMaD
bCbGcyTX1tbwUuVgDA6xfln25pYgKZKR4Rys7fU1XvykgBHEFAfgqnmgV9p27AV2qh4Vv/1UVvHP
oUbdfGgYT+u8f/VBebhFhiFkCMSPeRdVJjFCI6kcqUeCFrdWf1XZ7ei8XF/QpRMPb8J/bcyuWDpG
U+1Ay3OsmfbeDMb0WqoDFFF59/r/MzRzih3EwJFicjoozN2YAdq1UrcN15Bi4kjPXe/75cyelDIY
ogFlHeXIDQ/dqrZuIYhduVYXPxmQDbpn4r85ej5xMh/2AGyoyV3mfcv10JX7NUbqNSOzwlXRqInS
aB6XyXiSKwfKpp0emis3dnmaSSaZtWeMDJGVBb6mRP+kagbCQq0Y/Qe/V75Au0WJMclPThWu+Nbl
1lClgUUAX24A6ZpjutANc4oSHMxRSQflpQid/rs0BPqKlQvZC9EeLVRANfxJWeD80jgZgzZNMypH
aUB8nUAXAM6PYbC4n19LQ4dYMb2pwrt6eBqhQZuKX0m7Ejtd+KqQZ9DX+Mtzt1CEnvLJpxIYKMdR
Gfd+Xe8G6O7VStp53kpFaPlJ4dMivAXO/FfPbHZ5/cBLugLhvmMSffGCaFM3f65f2uVSMEBia5HU
gpSd86pYrUHPzpK6o5bke47Epsy3tbRP7JWFrNkRf//O0xVG2igxFOlHH09XSbDIFHvPuE1X23fL
ayUWxPAOtQzil/nb2yioxg+52tEyybZVI//TtYKGbw2At2ZGbNy79ajxEI9GpHTHrNH3WhUfkiL/
aWvJj49vj4B3CaYhuFTmU/dKxks8FW17jKKjBb9QnqduZIzbuvp4j0DIDQgkHvhvHVmq8wXRWG3M
BkU0uKhvMuNz59yafuPa8Uvv/xijt+vLuvT1DAJoEUwAbZmTJCBwpCZtGbfHINLdQj6JpNgudh83
IjjjYcTkwVgo+sqB1AWMSnfHpHhpyNky+Ulfy6IuHWubKoqAjiCnPnd5UdUiimRZPdXy+M4q9Ecn
N/ZFV20Lwz5cX47YgPOHj4TaMvhPBAuLUBmKv4KoKRmO9tS6Vnrowx30V1utf4lW5bku7c97W7On
3KucpqcYORz1nkGEr4AIIBV9ub6ey59OnADBdcZEx+zAKT4TQA2fTkfJQvG7v502S32U68/XDV3y
oaRM1EREX2WBNun91gkqrR6O5EtMwZVussbMf/FzvbMw+1zGUDhx5FTDsdL+GfI7L6JtsSaRceHZ
Y5Qd8hJIHoE0UyI+/16Z11R2MmYYGV6D8Wuq3k2xCSlVQrU+ctv0rUnf/DzbSOpdpT5UbXlz/TNe
KKPxA/7qrQoeEFCY5z/A9u0g6iy1P9Zm8dZZ2h0jXM9xUT5NtrbTJnMzltq9IcJyk3bCZFbf/tUP
sAWzFE5qkX4UYEK6XuXE2LAHqH+UrttW6b6UDnL7ake7trhtlAddWwkGL51Txpr+a3UWp6H4Otap
idXRKNyyO0rldgx/+muMk2tmZpUflHlbIxrN/ljab2b2rcj3RXy3KgdwyYkwDQrOjfoFTY2Zl6/S
KfejsWcPq6jYyEO99afkRnLsXSj73wCWvl7fM3Hy506LUuBfBwx0d55NaV5pjQG8ZkcPlKxaHoQI
UTsclB4GC7poSb7i85frE9O7govUgml+ofw6pcbUB1qfHQNrdNNQcePuG3oyirPNCTo+ujZILcmr
GJ2kogDS4Pw+VJ1hxUHX50c5jLdKe1dPb4ZV8GS2uzDbS/IaN9iltb2zp83K2JHZDsWQ1PmxVDtX
SRw3N8JnPXUUVy7SWx/q4w+XcYmxVeACvGBkQ3P+CZjtHSPT5ewYySGjTBEONNqMibO//h2X3hMz
vNG8bCT+AL3Pv6PUjamd9lJ2tFXbdXrrt5IBrB68fq0RdcGFCkvEhorJoWRV55a0QU2CKYhyTn/i
NsVBKg8MGbuyOew06dY0D3X6MrUKPyJ31eEp+aiMtELP5b39+Tuhh22bTdg34+JHpSsPqRc1LtWq
vV9ln/VsjaPswpe1uASiryfMzvs8nqdYfptGxdFpg70pV7vYfOrWjuXyeYWHgi/Kw0QFCvqw84+a
9EVdEtgXx8j/0UCg0gwrc4lrBsTfvwu15a42OtXGgGq+lvofR3m+fv6Wnvd8AeIrvvv3o7oLeqPp
i+OYem5n3Aze1oFptXi7bubC9YWbmbIjHUShTjH7TnmfdjnoxfyYyhU0mZUOu1oWHGGuefU6+03y
m9N1gxd336ZIzUQdB37un2hH5UljK/nR6FDPcQbA2aVv3UtO9VHuRc61gFvRTRDzEyTl51/Q8eIk
ZUi+OPqFUtwNYzqc8jZY48G7dA7eWxH7+G6fsmDswPJzDnJZuot7/VPRrokDLk2YsFjbANppi0DX
MVuIriVWX1K9PTpwBGkoh4OmWqkdLHdFtCEZfxXjA1DgzHzQGAaNnLa9crQbWDrMXWTJ+8xcg3cs
zzRWTHQAOGyU2+bdghKlLtuTSvVYWr2bWwdp3BXjUV5jobtoBq8Nchr96QVPG/T+1uigVH/MlexW
NvClk588EsXQxrU/3i4mm4MwisReh+hEm21O59SQh+W+cszA5PR5Q7sFrYMi3UhrsMsLewRm3hb8
QaKYMIeCl1FrIPwcTUe4VFrzsx5/H6KvH72coulBlEIXQuEDzhbzVyFAyiuqf5ENF1q5scY7fVgJ
XS+ug5svw4VFn30+wxfoSHWZSQQMUvXdeDgOyD5Y3cu/WAkoAg40E7oL6o5Cs1spqjz5WKRPzIJ4
HZTlawW3iwsh+aD1RfYDQO786rdRzatpUHAz1Ts/blxjeurVtXGbZayKc4ZbVRVzeiKiOzcSJBFT
RAlgW6Ze9eirVB+c9KCNkMAZpZutNTouuBo8JXRH9F4vZFO9HzuQUQJZ8TpjZ/XO69iubf+FjI02
qOijACcRONhZZOV1DAOWaSUfVXn8WfXqrk2NgBS4uE3IZQKjvLUHfWfm5k6lO1WhBvzhCBJlXFG6
FDRmoE9nKWPJQA0MUs50rKQvxvhJCw5Jd7h+/C59R0ovxI4CScvene9ag/anBIh2AvpjPWhd8+g5
3et1Exe8nJgHEK8bTpXZg3MTiqeYfpUIE+VPNWW6wYFfczTcf1FN4nPRE6eQBBn7goK1YReMogTF
Hsv55BaZpbvyOGzNUAs3RTF83AUBAPpLM0+jA8DH+bLsMOMpLE35WOfhxugiNwmfvTDYXv94y7BH
wIz+z8osfbbzUDIg05CPqWR8SvPWbbIWaz+ksLkx5S/XjS39xN9XiII2I2lEdTM/0VSVX4VDMB2j
FvKTStkoerpTpZVI7qIVlVq5ePdQA5hfq8DM7DQBt6R4kg9+Zvo89Rkg59xf8d/L6XVm7Amr/tfS
HLmUy+FY0OnEkqK6afrsWa9O+scIX2qgIXJLLzTQNlPx4cCRfhGEocIJ0lWeE5J4qjnQkxw472FF
sWx0q+qzE/1zfauW9/bcyOzeGm1ZF1U6gnRr5bup6h+MVZ6hpQlK5tSJRESqoOMxO+BaF/ZFLjcV
5eWHYrwvpzXmpEsGGAQVQBAxDz1/MdSA0lAwGeUpGOMtHG9uUK9Ei0vXg1oCaA+h3Ex/Zp7zm22R
l3IxpKdRuyvsH0H4Qr+Yptft9c1YnmhSRMHqK9wOGofiZ7wLrZOohwhcL7OTqMfbYQjyIke//ON5
AmaIqrk1fwFb4gV+Z6ZKOmsqbTk7eY7M5HSyS6I19eILV0bYEDS+ggR+MS4qq8iI15GSnWxZcpX2
1rC9rV/8jqJolyIHHRCa9oXsFqtDfUtHJ2hfwM4wsEuFYQ7dZPi59dMeahkzdTZKrn23/PhmMrJf
dqm6jv9x6IAA14H7AMEF0GR+MvQmqvO69tJTp5uuVuSuVDKl9mGqRAUrDPxDMsNYPIHk+Y4NfiJF
jMxkpza9NzwUZ8vUrftHSPBvrp/AC1+PN4/DjpAQtKD6rLjVq3pGaWgMTk06vHWZsqVLBZGgBCFv
txt66/W6uQuhEY8548Rk4kCZFqPVfj5hsHKKU2T+9K1NOsCW0KSbuNs38o3vMDsf7fLs0UPN6Lrl
Czf6zPDsqlWmVU+W5hWnQeo/NWa/tQbtIU+9A1CAzXVTF0ChYpEw6oj2MTi/WUQrM5Rf6pZcnDSg
QH70aKuf9O5TVHxLW2dn2j9M50VjtsIzm0271rleRtMiWoKVgvQGHzknU6Qr5isVmp+nQv/VVPeO
9oAoxM5CJKS89ftpbakXXDHFWKIzqohkIfNUpyqdofCHvjgl02cL/sACCWQZ6Tc/hrXZ+G36t3oJ
ZxZ68AHAzfKzo+1y59vK975wiAl10DgS8a7GGOf5bQkLaPR0ta9OSKg/KfCZuqRfWy8I96qvvSBu
vW9r7Q3Banp4qZtq8q6T6r0/ep/TsUmJjLKtEgJ+q7T8x/WfttgNgN6CXNUhvyHxnL9URqaOylSZ
3TNKHHH2DN2+XN30EvSxppvpK5drsRcqAHmBzBAq0bo8r6JIdZ90RLcoyGffmqzetIq+/+hyRAsM
ZmdicmrT893OjWKSlDCongPn0zDg2c2HXv+lWffjdCvVa8/W4srijnAT1FMoTjOYO7tGEqTFvZ1H
1XMfmK6SNkyc7A3riyetFDoXx0fYgYxIgOsArM9TmUJ3IArx2upZbuztkPtPZZluFCVl8CmD6mGN
wWHx6CMqhFQkACHmqYUIyPlpTZwalqJp6J8peblK/9u3mDdaIXvjti9PA/PnNC4pDMJNuwBTlVU7
eb1nas/10KCW4TNANYQ6bBGWp56of+dPXsToiepZ2k2FeGl+6Kkmu86UDunGGeQRcUfHLG8GI00e
yqb5WdsWMhiWBy1p4jQ7JfWtH5MShF8mePIq1wrSpNromucd9F77x9SH7POQltoBdgoLpixniLZR
JRW7vs2kG6cyh1MwtMNJGh3zh6AcLN02gVqrUQoFaJH/pyiDfWtFoRuGJElliagkZcpq0/kWQZIz
KIfQi35GUhzsi4ahHUePk72mBOXveFDah6Eag/sM/nG3rNTwe5AFVQubC/Tyu6BhrxNf308VjatN
GRjfq7RBsjWwwreqbMzYlfz8WbH7r0lf5zBGTPFriurMtg1hSmH52r5IIYvpFG+6DRkhcu1WiXeF
J3EPmvgLXWn/oR4leae10s+Jkc/K7ZpJDVzLt9M/0jgEbguGfockpvlYjMoXBsPjLxUwzFulqNSN
bbRWsvGTyYSPzaRFv2vdSEwJxY3z1hPy1jub0Z4bpWh/xGX3qjhIrin5qN7bDh/dzRwYJqqmGL5F
RW6xObkxla6Xpl/GIhcq9ZLjHUZNqzepGumfrbDXc9eusjTZZplmH/VW7d1GCtKNV6bkO7FS+Z8t
LR//YazoN/j1ev8/lH3XcqW6ou0XUSWESK+EGezpnP2iare7hYgCFICvv2Pue+rUbveq5Tov/eQu
JiAURkRbw3uP2FIAGgEiSTJGqhBpqTZ5dqp9XubkhW4bgr8AS5M7jZ7EDIgYxLLeKgqyoVw+66yA
kixKl2HKjef1n1GC030ruMjtzPt7iR3SgaXTI8Db99Bf7kRfV7RwSC+UM/mlfTdlfIiWm3TenC7m
xITD1ewNZu+m/jeSbWO+G7U/wbhtw8dI2tHkXIE8LCAAhK5Q2ASt2+hlkA+Orq99pPsiHLxoyVbq
7ptJvvsjzIe1VnPm1f2r89XPpRo95K1ULOfpAjqhNy7nTMaZVFWym1U0HVPPRBBxS9WXrULPQUGA
n1/qrZJjpoLxiZ3LlzMiuS2jqJb7od4E+A+tCh/81G/VLOrYNN1Tuy4iI0PDSlRwvpjZC56jng7H
dZ0/x0jPNouU6C8QxOPlRofvRgRbXHgxmt4Ondz8TxtKnjUz6llNJ3VJoQ2d7lA/D7HZCF1O51Dv
iwjYoRykhNFaYM1cdfTcoUmFHhBzKqrjiuAUdsMJYnq3edqyMdRDgTDoJl9sGhVxK39H9dgX8Vyj
Fm1IwjYLUXHY7pLFbhhKIc2oI6d6DUifIZxxHI/z2rEM+jc/j2o0E/ZihKyqHdgp9tvmQIQSOXgV
XZC1uaMV6GvNlg/ZBeM+ajuRO87CPKVjQHdo2fVJPq/JZ7B5c3dyqNhsoGK/6l2PMlY+TE+0605r
7d218aC8/WZV38F9Qyw0i/KRL+2bn9SYeJxE6mgRSveqIMBxF6hArk+hnTCtGeQO+5mngud5oXh0
2EKyGxUQF+RN2rinnnTCHXXoiYMLlXhYwYB7xeQbhaUk7LPGE8E+2bg4jrrrZVl7seF7jNSbZiJ7
zdGIbWjzGhPQrrDAoQ4BPyCfY3VOjPGMyYSgiFRIlup2Qnps4ay1KKQL3aUjIz6+XiqCIMplSX5S
nSS7peLkJ5+QOrWzE29KRE5g/MtF3Cw1Ku2AKUQi6zVJridJO1k0Qzi9JFOwPupq/ICSmFx22t72
LV6Ghzb0V8AdCTKg5FzlaROPSKVmIByrCnm9m0MtJ6qHo5MIk3aHfqnlh9ET3wcWBX3EW562vn7z
a6uOCR3DE20jBIGOGB74mr3chpZnwHlQm+oRWeCcwjO59OsO2fPryWu4118GkUU0VtttH5Ch1N4+
wFmPfo5znEBpqFHI0bjFFQaTfdZWLCoowKnCRCPC7IAfbyRvoyHNnGMoY07an3YMXN56FnNrDwrl
uKjK764a7N3IyXQTWqjTLp6LqfXYcBj6sErLoauQrkRhBpUU6dyeXu7GTaLJmM+HwKxvw9omRdSB
gVV06y7Fhsh+VyEwFiGhCI9uP9Kkwhypqhsdb7SY7RSUaLFKnojDxBo6i1xZprw3rBu/VyYlyfUw
mCKhCCnINgvlYNYbohRunUt/H2P5a4qtbZdmv659h2FaiSFjmw7QRGRkm1V9erdGaGkl66hUFp9T
PwLNl2Ih46GOvXxrweP5fZ9JgZ9IAgQUu9YF+8ELaCkrVDNJk9RXwdJ0WWvavUI+NffxXrTFD8NK
bR5ADJBbOok+BwGJb5TZERKMGsr+bGx1/9yHfrtTK6FlKBuOQcvnh2hZoAzlarxzUKcdAijKT0Be
xb5dNgSGaPd7xaPMseCqPAEIchutaBA7H3aKLg1cKWzN8T16+m1UiMCXlLu3sfXlDp7w28Efedl7
tX7DfOje2mZdC0zVw8WQVPN9AoM1JokYBnceu+ZaU+6XUO+ZOYeCtNcDOtHQYnflGd+9m45R1KNM
QQ6kFl+h9vnbNHU//TkKdxFmChQwSZrbhfJceaY5Rqha3aex+WSBvifOf6aKjcWceslDoupgl5gq
mnK5tGMejBy52iziBz9ATTBX1YDyMiJzBm/Taa2iGjED/XzE3NxnfZ0MZSOn+BEL3HjtgsZchA3S
YxqKb8bQAc1nHfaZe9cws+e0cZcp6uOypFoSWjZEbzAy9+NVxH32Ftj6RdOkena6HrJwScbLFjNL
RusaROiM3ZSKR3xPC7Z4t8k2pqr07BJkog76z1mTGMZ45LaipKbtspWTT9Hqpi+sIo9ML/Ny8CLb
6BvLkLk5I9gus8F0MaX0TrNOnsZtbbsjM3XTZD7b7IQQ/ulEZHyPxHtkQELOmUXh9CYSfavqcTh4
aSdz2lR7bOKScIGieNnVFd9Ps7HHBlnbhe8t0RHCPJ2D6xiziViUpskBmrjJ32rINLGOB2uHWKse
5LgJu2uxBaLkrJrKxUOw/kTmIhU/YGXocoOozRLjBRKiKCikUjCvpcm2xxr8O1j9D6cc+odED2oK
oEWT7lmdFCMPP0XQk2xrOLgxkNiI2ZDncoYO5z1ZIRHO4SYipVGwdqabofU+J95jCnXVr2mq292i
Grh/6fwSNKPMWxq9bWsoLxod3riAVkWcqN/d0CfXtSDmE53q5IR0JPO4JZzv/RZpkKHn6qceqadl
x8l6ECpyabmyltRX8IWMGTIPxSUZ0w3a8jW6TGI3pAWdTKgzWDexK2sgZShTtwLYTrDShb0Z3oHU
oSIoZF33qlYsgxkZg+qBEb2suSfH4Idx8fRGm/kdEvYfTkTnwCaEaHe2fqsS98jXYbkfJ40NYYWp
50RmbRWiXKKWoDHeIbQgwWL1uSRbsl+S2v7AbmIqcNwLs45JYD+1nsayEt5Yhrxdy7Sh9WVKq+mG
do7czjqSuzFSIV5F1DR5LdDtkCm58qdGKwiJOJ3b+KRNPNBMIJxvK0Ts0Z1HyW9eaXvTIup4iqKu
xJSMswSR4wEdRbzN+8FPUKHdCaSG9hqb1yma8HTmtNoPmKpy57fxO/Om4RLnCZgdN69a3Kln3Ugf
WxX1/QEKa6l2ETa9eWt5vWvaERmMsnocdfA5NNj+DWGdB6FZMRcaHDTS7XeaWo3pPcSME+PXN3j9
ZdckzUuLovvTpmhdLjXYFeS66AcdbdjaDwhIkzTUjx7zbsbJIsstRVi0FavJSWjwKdQcRx+FWstH
vM1E7/21ljVawXsrvEu6dn0F67WFqRa7VgAg2owj9pLo/RKOnMs+vOjN4gW98TYNxVWogVjEs3AH
IpeBHZX1r4EpWohebTDkHTPk0NZhYMoqmXCuFSswH9BC7HqMZFLUVfuT1iH2udB1XvupdBA2u+rC
CgDtmY8D+LNnBnGUAReuUBTCGa+PILUDxThcpCgM6zJM+tXLEokk8+IWzwEA/a7F/we36QdDCTr+
RxRuDQHLhb0xW5JbpWeFhqNqzOm8ybwR9SPxV8RnTP1DR/TTAGrhgqUKWz+xaaz9sBnzqutuBtL1
+bLx6aWP+ttNnetjiIlzeITxVSN08+hTqJmljywaQTXFxxwkBYiV/gJaWTLdI/CPZgnjY38lXDV2
19Dl3OuIvMOVOJsTF5old5wQ6OE2YtqMj+3PLjSPJGif6DiFGK/MvlQkVE8JCodU5tF1e1HMLNd2
nE5JJ6ICiyiknCpN3q3cXljy0Vc9sjKURw4iCr33uq9Jhoz9FGtlPNJqJ2PX3XNI014igV/PhiH+
sJvBMsiCO7hcwnJd1fNQG5n3Nb4LRAn9mi2qBrtmeGFuQU4F+oGyahmHLEYrIVztbZ/PAYh0s6Tk
EXvipyph8gUenfhHEFbVxYbKJyyjc9xm7cKHaz7QxeRDi8NtC3q3bG27ngzkgWSHqE1+PyR92hfw
TvXqsDFzP6M5zJ1kc5Y8txHOe1UKSYVx/Jdv11+NNpd2RObEHHU/1nh7GCLaNThLKVRMmir5GfCe
Zd0ID2CJhDcsSihRNEMWJaBYkrgfse2AOBGIsx7wwuEvosdUDzEoeTYew4F8kCX8YKmp86HHBBl2
5IPOUMFQTEXZJvEwEErfAbpeKjyzkevnDTRLvibIKYpNa3+PbENvIjr08nWKN8Q8TpU46d6aC9Rk
mSBrnDrxTXi5nEMwJTW1aHpuRPSyKFCAvlxvlzaKC5z6cQp0CCKJ4FOcCH/xlPSyOGzZfpNohF63
ADmxLql2Q80Nfpoc7yLXo1ieqjOFyevpHfor9Cls2H33jcKEXa3D9ZIEuAcHLUyztQiZd1v7o4FV
9xVanN4eABNNN3V8Bgyw9Njcxexh43XyNMJ9e4jdJOucVqQ5QZ0aPqkGobaZjVAgOM6wkGbYSwZv
KgrYcaPofSr44MXjrh+6aG/NuAtVT15wVnZFBw7s2kKKXc7dMKf7LvB/tANaPA9WNDzDuQomb4GZ
AqtgmqWaIKgoSbe9WpJXPHqeYVcCUjbBJnbdyOPQMndoJICB2B5wSNylUqcXZIpdXrdIgLzWupnY
KR0QtWtCSS/knEw50PGpYE4/xwAyDpFH39IKZSTLkD5VFjeG6NksqsITr8mD44hM3xrxM57VGzZm
cblVQXp0E86GKciFJW7cgxKV1uU0kTafiJva3COkLxC9JIspwVlHr/wjNpbnodd2ecDaQ9fSAx2j
w+Ct3YS4Q4rgrmgrR2yv0qg9BNNrEhx0hCziNfxFFzHt5lH5l0GFAJvMhPxXCFDkRxVrHM17Igy6
9c4+hba/wTH0mc4CIWsWkTZczfXOpfGcNWZuT8yxB7mO5G31pLrsujhGth5XP9JeBxd+a+dyqrbo
mjPm7twkOI6bJipIXD92evtZiyHcW1iJ1mwOKpybCWAeWykY89s5XB6TNn3qPdJWoAUjoHGttCiU
2by80X56HFuvK2pIJYeMY2H5ybGKPIE9sv5hq+ufCluES7EE5EqKaCwWRP5lBJPM5ZYoeqP9jgHH
6TySWcZhgEi815S6W4Z8/v3UM1cOtZYnR+HU4BB3ZNL0v5PqnM07IIEjqVFMi9BlhQ1zkUjywXkP
cTy3S8E3GR9FiFSBiwW2/We2AQvzjZe+LmaKmsIiACvJQ+HrGzbVG/R3ocI+AIVJQFS7ODO+VYdg
rtWT7MU57CN+sSm1hW0T/965QP2SZrRdxjFzbhl2KK8Ky8FeBzju7hYcD5FHRM+1iJFSP+egoZmb
x/vJ1xQOD7hBUDpbOZ37tH/sm2i5wCoLxH9N2+VkWxnvFqs+FtFgMoqsM3dmpuPrCGkdZPJTV4rJ
S6+rfkSWpzBtUUOuFGcT7xbAh+k7wAFUKutuftlAgN5EC3J+8iThG24LW5WLiI6SIKiPxzvHV5cT
U8OLR5PndZ7krxRI6C0koy8REp4OG12DHMjwhsmjWlm58ejFB5TXbphUI1jfoPqump9moii9TOsZ
WVjM1rIQswne/YFHz+sKEElyhwkwFcG7xiH00tuS8ZOb8xsn7Ba/ey6Wia86HwGcFTQ1tuTI2Xrk
KJXMfJveU1vx3LIhzmgw4EPsO5e1TLJ8wYSz02wQP2pOxvsuHvW9P8/bjm76ykYuuAXhW5vMUXk+
XngNw0gKlgVTLE7Ho53QlyU3YCG1C5F3qABUXWxBtOwZ6dZbiHCSK+Zgxl67EAHjmCju9XSOHq9J
n2Rt6ln0TQkOfEVvyNgCjRXlox803/A2fzMp8BOgew9FNyDI/7LkjQP2bFU1xPjKw6tmKcJuzwB/
T9hJ/jtB9De3AWUtlDlJgI4ECkXAn9yGjvzAdirFBMk2eVrD/gGAS3ijjGXfXOkfbimAI+9sYoQd
5C9ySFQA4GmTkAff/wVgLncLByYpITb4riHsH64EVu1M6J4J678MgE5CrAfFA4KJV4o5bXSTvQRr
QhFHJXGUqhL+jXEuOGuz/nDvUOg5zw1ycGlCpPhVvjcFMabCoQ8e/BQnAeGFbd7JNgGVOs1XW7eJ
BaIkhSANIEui8BYfNaVAuzO9+ePl5ifNETinvPdBZWQCi/QeO9n4Gt/Hegq6lXj7NUIikg8o+DpY
3tfhJK2ODo0f6l1LBLrBJ0hRJFFoVuVhPd+QLRblEhIPQVGNf1/XGN//Pm7+4RnDJwiFCsJIQCR/
9SulcCuRaJuChwRgUto+rhTVrtseZ4V/v87f1Dwe7TmmCbAiiFm81z8H6NIgyMlIFjwAHM8Cd2ug
JMPWeZ2xCwbcLpaTMXvaHbHW4DD7jQbhb0oO2mNQ8oi3gKYRTOOfF49X4tqIK/k4Du6697uLwP+G
yvz7Cqh2RX7CuesdWvfoPLL+S+mDHim+zHXfP4KARJnnesFb882r+qr0gawViABEZBAtnQfnV5rZ
+gzNGvCuP+oYYYC0RK/vhWeeY9hjjTlu6VoA/MPKVH0jlvqPdOG/PoszYYpvEC8Pyix89V9j+dGU
HPiCL8HjugBfgKKgYZnAIfgp3dZgL3vgWhMfnqUO3S/eUfPLDVF62SvHf3dp1CFSgiD/iA27jvI0
8wJECGehBTwZeHj1epx5hb1SldxXSLrMU0Orm2SeXZfJVIMou7BBHrvCjQJn0eXJSxDj3Ku5TOWU
7nESVnvfBAAogUofZwAW8Jk0C+jLLm3aE+iH6t6l4SMUCaT490EdfPl6zg8G1D9UBgxBZHCNfRHx
BE7KQCH76BFmNIiaedNci9hXT74exC0Jx+bCCzc4eAZeFzxGnEHYqPAKe2IRZtbFaF0PTHihaBPd
d/Og95hQ6O/IuSsO1O5AqEswtXp1MdaeOqbb7O9r9Lkc/NiAk/dngHnJrHZWA9exIEL3PquWfJVg
73OcN+ZMNYZ8jiOeheHn8qR1CS4Bjnynu/6y+JwfA8BgCCdRbITegq+iKaV5knYJDx5B42YMR5Nl
uQCJ9O8P+z+dJ19GIeLWz9IshAMgrObLR9xtsV6aVLDHeI2Lod3z+TXdW0y+7B2AHRijYCiaX2dy
DGk562fk30Xxu0UliWe/k6meVWB//RR4jKDcgt8Mn/yfXztNZw6Z6MAeqRmuprEtHatu0R0NGAhG
qmq7Rv5RHqIyMxj8kg7fZTP+w7A7Kzz/9/JfJhugD8bUEpe3M+DWBmToracuBfsuBviraAwGf6Ri
QdgD9yAyJqE3+vM+t9mkKA/22TWW4hsUWYP4xLfuVLML2rEuXd3cjIl8XbzSn5tbwr4LB/4a2npO
GPj/6rhzmhqDsOrPH9A4xOUCUhU31GBbOJjUz6lHgCoO6rEbSXsF9eVwrOqGnVdjesTY0UBz8Yk0
CAwIycEkrciFTX9vug6LGhFwABUXiMEm6w6gxb4r1flqufzPL0ZRMCQmZ1kmqLM/fzGZbLNAv17d
zNoLS7n4472clrWw8MvvLJb/61X5PfIs+jirqygpeOB2CtA4UfZT9qb5Zo76OlbOQSfY7+PZBX6A
vtMvX01Qk3Zqu1beOUH7o3KNvop9GeatAWGBqrDvLJhfFkJ8ELgeDH+4IvZQLPkyNmuq1m0wQw0F
92cKbC/9LuHn62Tz9QJfHvCEBq25l7jAxMFaxk++vZ9s+c1c8/UDP18kgBD5vBskKMj48tSG2a8m
KDvEnXTrZSOHa+YF+9gDII9skpsFHLgf8oJLfhv7oBH75Onff8A/3SSMPzFFpdp5jvlyk1onEigB
EXdtZQohg/0c36j19d8v8k9D478vcn6V/7VniaHgCXyIDu7oigpYWUOkA8TSu0P+9b9f6B/vBh4j
uIyQJ4ucwj8vZEKXAt9OqzsA1B+VHD6jCDqG1H6zQnzR/P1n6OF7P6f5wWj4lzrd7xc3yD6o7mop
u8xU9jAbIGDSf1Ctw+kr+D36381Q/3RNKDKwcUZGyXmL++et4fUMsMDW1V0afaThoZaPnbxAuWM2
Il3Wxf9HS+j5FhNoS+FVgKMS1uMvr0xA+tI7YTEu2n4PGulHPDX/t53s/1wC4r+IoYEJHdV/3pEl
3HawbIq7aF33QMsuJ+hE/n08oMzs/EP/ewVFPiZuBadieEJxpa8maqsAT4BS3W69TcvdjDZucPBd
LHA09yegY82Uc9R6dSBvr7emHwuvbttiCFOdN9iUQWdqbL6oecl0xNHbZVOoOASwpa0HgQsQCJ2k
LYzaBwseO2uD3jwIEwD+MO10kB1NSuFmds1Wh/i2xQSFhoDqalgSe2h98Ryo2b10LFg+m7BLD6GQ
3nOzsk8vhoif2qm+j6qmK+dlZEVsZwD0IYoP0SrxARYMEEdANtUVZjA9ihWWjqNKTHU7WJ6H4yiX
6CDYZDNtoq2AIrq7TOW6liOBdCCeIXVhY82gBwgQUtUtIQrIugBM/hochkqpK7MN6X7Dmr2bWxNf
cAuQ0h96BeI7ZDk0lQSaTYJC7/F8prMa/BvlHhZOX6z3sazlvYMh+yZlANYZE7+HhADtDKf2pl1C
jSqMKso5QRCzaAYcMsCoXHUBxFAw5qTFEoSuGIFllmbSP+oAlBoLOx+46uoXiDccsqFCTHksInLd
0Z7czx1DDFtwVEB8134B68O7UqJvHXKJSRyRubQCXm2usA3xd7DXYoatk88w7LZC1vCNIyJIFG0t
SVmTEI/U1V6Zmrl5BQ04nJawJ5gfcUjPWLTE/klLeQ/ffgD5ycIRIpV+BEPjDmtjlcWjRzAg8in7
9OAxU0GnUr2l6wRaHULqV3+TiYMGhAmTT9P2hsj1cM4RvtbdeImHwF1k7nzAJTSzwiU0fZeJIG9U
67n03OTVubfG8RNdaf/BUaDzCE5rOMH5DBM6TX9NpNcvWwC9BR7NAwbGWvJO/0IcmPfAG76dOrE2
70k3sOQYSPAFYWyWqGChBJc4OwqhxFD/ruwW3bsZ+KMUKdD7ZBWHvo9sDo1dtMeKUd33pE4gJgWN
8Jwiz/1DKmlz4lWY4ifqfvA57e5w9PAK7sZK5HVcQQ+0tPFVMLqHGPF1l5O0W38DykvswWlteDiz
hEDTiuPSddO1VJqVvq7XvDoPkjWEOhONBreKDRbPWf5sgrV+70VibqoA/ZI9HsZTjf1ldORD2+0A
wUYPK8ezzyJaibsYKo1rz+/FYzuqdxqr7mVW9K3hUYhGWSjaLdsAZzoIx0HavG7eEu7wkpYbPNv0
JVg1zfuk8QuQQroAyjLsmrFLiqEhb+HmhSGkdTPNBmkQ/xwq/DPhYAkNRfrMQIcCGu/6gohgLuOF
zOjSYKjpS+NOXLFRG9xoguQMxC0v60dcf1ha5YL30Fj8Em24gSBpEIXiEJU/UoU/DEEpRnNco3G5
nvPEpbbYIj4UoU7rnYY6IO8BRucdkf4usNN4DIaUAQuu4qeZ1eTCSmgwW7GKvJ8Dlq8Yc5nbkNUN
rT/Jt3EeEfISQ99hnAdKJQKdBl4TNIeEQYU1wfgyW+Z9AN+12cYA53axsjmVrXcZVdLttzbp8g4A
PaSUluQyrLuczqZH+5Jk80PcQphKuUz2kBQP+WTi5TfkJORyQpbahxlke4Q4IgQRNEBMQRtIw9dJ
rAdMPCSHX9kVLbH+M5Qr85CnrTOnTo7VR+hBZJ7JSaR5UE/bWYNsL4J6DPfKeTHCGX37Qk2DQ+2S
KB9J82DlxeqSg0JYXzEONWT8UEZldTM1j7TTcj9JnPdsZKtLC5zkbuFGYRr3wNakaHmpfUOuTVOH
u9bz5ntwCUh+b2dTGJ0AmOsRUGuSZri1no4uPD9JDxplgiUkHM0rmPbuUK+rD4QaKkLdEojs5TBc
RDNQb95osC1m3IZfM0QlGTRodeERhMj5YGlrnt4Jz+cFrefPlsPYIB3K9VjbvmA7ifI74QFAhPuk
sFBb7IgHHZGX9tt141DA4yWQ+TTjiIUBpPnVPIIUh8bcZrRF1uOgIXaeGO9LaDbhfqrAW15MIz1n
wjb6ZGttdlI35mqj4PHIkExloOKuhCpszdnqDUUVruwgBPF3vBdpuQRpl4/CN+9YfdtyrWpZbkvX
ZrGnAM9Lry5VgzFtBxYdJxYCiogYUBgPErBq8dOr0Zo2jybUBs0p+92m0fYwJWK6V7Xq9nOAy8Zm
Cneoc+hhB2uW5163cTE6qKPOsr9rCEKgDTQ1OTYp13vlzaqsMOtdpFq6su1stJvA46B/g4THqYGa
1pua6MiA7TwYJEqgyA9NO9gkj0WsMHbmJqZlXNmo2DpgId6KfoncKcAnSzCLQmhonqEXYqd2TbwD
IGzvEPIYpHEFejcdYDDtHCaN1WumC2ij/RL62uYedRxiH4Dtu5+GVh27aTNPIxoNC39N2N0EiUCJ
hQw1aZ7VPxpz1l0n65ilPkDMOtRu36OJaSpqPKyMpqIvwxakRQNL9bGlPCig7R4v1ZkRD9YUhWsY
xPikpX5gC5M/kYFUF6iTsAeKdFHIazzEIW7mc4B5NAMMWGfUxzBbmsG/xCfLkarg091Zar2PQR1m
q062AxAffGQ8EUUNXjGHTH3Lgq1lR917FgVCOPhf4CC4uqyqIZwJ5uihqQVyTcAVg6EnGLPRVhUt
H4ZSGRJdKBHY3diFcZZY2l2BdhF5NCtooIewA+6H3VUVAwEJFohpuejfmp5sGWcbmh/pWRuOBJ+d
SxjKZUibZGsfzfAswcG8qjAt1QL9ST9GP5PN/pziJX6zFlYxjpqevDaU7Cc71Bn0QSgykIof9KTY
JZquBSToldxDrDc8N5vHcxoavW/aPsi7GSqnUaD+mHRVvAvJMO17YGwn7AowBlc7ZIuBFGIabFoC
3Tn3daVh5scU2jCoQvaSD4Ar0cyKLLTzYlNrRB7WZzcBMCl2v7ABKuvGI1PupyBYmZVtjtQqB6tZ
s5R8nuWhnytzu4EGPwyzma+7DXCVN+noGt/RCpmREDfD3JDrqR/QzmWpt6t9z+0HB/BgBQAYZx20
ZQWlvtrVjea6MCY2DysVv9pwQL17eDOe1WhoDnYvEXJj1nzYvOk9iNf51h9N88mUbl7TLRJlWIMJ
c6T62fgNRFuegz2AbwGUFGmQzxZbWYrmkcMQ2nQHWTEp0UZSgXQ751JvyVJC7rrkvJum0kKUvKu9
SGfb6Ngh9aFGbz3UWLcM4Va+Hd7WAYFd1ZJ2Nwnb6iLoK6C4DMkpIlJJthAalIINXllBIFRGoagI
xF6KhnuGxh67mxwsdb1deMYq8SI2VmVC6wncv6rCknWwR1SstqcQMGd7Uaf1WXkbMg/aTG2Kmk3B
RTil83Uq4k83NS5TAwY9gwB0BxMMNqVOJAeeOiw76NXJJZojy7W2+hgTah7c4Fe7GCmDbwGFsA3w
v36MtddezPOw3UaekBGE/qinv5zEFiLSuudjXoPG9HNYEeubecGEUFHkUBtEgGJJAWrWrg0U+23Y
3M6A3WGl7qGE46rdVUjCPPWLTZ6gyuQqr50yFwvI5DrTnDiYS9Ci+au1vbllXvz/ODuvHceVJA0/
EQF6cysvlRHLtbsh2tJ7z6ffj73YPSWKEFENDDADNKZCmUwTGfGb+CUCkHxX5Q3U4qBx/VVrhh2y
9XqGlWJr7J20ElC47TkeNHSW8wGk1CBL7SFKc++QWm25UUPjW8VaeHCyrHoIWif+1OV6cN94oALC
2NHWQ9/4b15Q97tO0aHhIH24UvJcfDXlzLdlVwDdpfkez6G83it9Ym5lt0nfmijH03wA22Nl4Zj0
gOFyG806edWQ4BadfRbKotwmgR7fJ2gX3Mm+Xj3w4nG585X8rEVF92LouXsUi4ClQiMeicngD/+v
YOO1CuKmMntTQyJpb4FcOvLcyu08y8nsC8mkRqm2ztYL3cbG7lFYCa0RbBW5ioA58sSIPbd9UxxN
3umFJp4tNvZrJerp1vOceJMErbfxxbjBrTZv7tCUSXa93vTPvhpXz2qIyLIyqKDD27rcFaGzNgPz
CJL3U+iowqYOKFK6cgs6Mk6aR7njrVRyHK5FNSl3shypu7G7uFZKsd17WiNtgLT8dsICmI7e5Ke0
8KXHVAYJEIGT7XQRON/QNpSTzeoellX1PUro1gOdVB7A0dHMNmAPh22uc1V34cmDuQKIwMs24SDu
vVFo1krAsQ3ycGpV3dxWTpCfgB+6O0UD1+0OCHFZSiOvaRICQ66K+E4xHQsTWmyqTbBN91IWhJss
sCwKmD7XepGWr6qU/Ar8yjyLCsecbmWkLS0UHV9QomPv+uZ3uZBiamdOvZGrojrrcaLeSYlVnYxa
/K0bKQd0XUinoFO6VQlHYkWlPdoNmtPsPGoPa0Aw6kor0n6r1yDjEKnXt0LXSXtw28DtIjP4o8q1
vG4VFySmHgYnP63jXQiMEjq/5m3LFtgFR7iwBYro732tBAkgViShqF2dTMssQK9rEMegia28MDM3
CBuCjrG86EiXUrvrRgIB/qGYoftu9rXKg36LLroDqqqJ14MYDSdL7sPvVPz1nVlI3T26Dn/6IIze
VEVgLrXwU2uhLp3Wzs8aCYuXQgkyu4ocmmidLNupbDQr0lF326BFsycRH53HJSydMrkFu5kqKzhB
7rH2AVrLei6cahdBsBWVE/FRtBQH/hEErAj3Yk9qpaODRcPWtXrhrGIECc9HTe8SJ0sfGjVon2If
YghApZehiukgZmJsvTiWesaAVXgTLMQj2aupv8oDy7O9sAWG5XUPqWKl60B1/lhJWN+hedmd5CZP
jipX1toHhbtKKaajymG20VMig/tOmRyB8LVoHPURVhoGAZCNBAHOxBdNADWFu3Z8LbtTckncN4lo
rvPMbHax54TrXNE+QZg3D+Drkj9hAzNt6AF9NQqO66GGbm7XF/kZAAsMJdkatFWaScOzTqPiqNdS
sCbjFfcgqf4UUWgdGhkYcOfiZtD5pXKHiT0W64J072VtvDbdTLRzRHSYQqx0KkuwNr4Sfo/j0N9H
PL52QRHVFBXgXcEoGTl6QJmpOhfaifJp95Z2OkZyg8iLsgviL6EgFJ+dztdP8MuqfZXB/UtzqzkL
5FOYTjnuxsxzyltNLB3S1hkeuVLzVePH+lPu08Tg5erc4fMub+OsEw5qZQCvw+HCI7swvJ3oFqBD
o6gCbRpb26QkyXTr/LcJpmkVscWB72eAq0EZrYwOffYhy7InEuZhJdCWWOUiK8q1tBbx9k56MOsu
uvfiwv90u743U9xDYR03FQOFIoAvkyqlU7SVUDS6aAuF/E3m9U2BYUEnZCbE39o8ehcYahPlskqZ
kqSEWZlptiPGZ3RYgxWklT+3h3FdH7csUZHB1aDlBMN7/Pd39fFaTdVAF1PNrjkfStl40aKG+mT0
zcC+e3U71nUdmVjI8BFQB6gwrSP3FFnyIUOHvIq6Qxg3p8Gpn2AZv4Id/Cn2NaWYpa7tFZ6AGiyg
BZVKMmorgDImc6hllhUlwD/spDHA6cqORjG1OGkOpaTUgwADDK5PXjtF2LYJwNXbI77ulMEuh80O
XmKELFlTtZpgkAuxgiJsD9Rz3XofJ3ZStCsjOw0ZGFVQcAIKz6Kj7tHB2+OBvVa737d/w9Uq4idI
NDfN0WxxJGxffuFC6JxC6EvVzgpvg9s2KcvCOp0bJeLRsoKs5WgjM5U/1BqX8rCTDbYX1ZuYB1vg
7XkzrAT/lOQ9JJBHv39pxa+uti2cg5MvVPOvW7j0C2C700XF4FSTpxulgX5cQAQabEkDHC9vvDGp
6+4GHpyAJ85FsaE36h4/PK8KHRgubIlujzxVXXaSlrtJFTs7kn9Jig9laOHDTeFE7EaRCKP1G41N
9vfYcnq3N2UX7KWbtx1fDnOoqgWntabb2FZnYbAhwX/VAn2rdZR2yyWTzqtu1hh6VBgxR7Ud2lqX
oVGdTUUcWjtbqa1PTZ98CXv9hSLZ5uNzKPP4NnVEW2gtTZpmcS95ISpPvV3mYrNxar84RmG0BFAc
/8pFH4bBsC5U4FEEAoN1ORjfwvSzCYTe/otHr9I7VfwtUtvVRIpD/fPtIV2fOGM0fN7HrqqB/9Uk
mlTQvbMErbdF68WMQO7r0b7Ov2ZSS3EaY9OeHkq5E8sFL47ZQdLRMvB9G7X5JgddA4ksBL/S215d
clE0+msHDizUKU5o9R4PxoVNN3OsgLoFNCXSQUZfarJCQjHXeLpZvW1QFAy9+H5Qyn8JgcQt7jUI
kYLAufxuGe8P3s9Kb7dl9kcsnBOW5vvbX+vq+hs/1rsQkwUowm9zIwQq7LD6LiXSKk7OXQLLVdvd
jjM3WyR0yAwqaI7QFrwcisdBEsAl6O2/xSlXjVcdhcOF+3Vu6eGFOeq7cSiRmky+CZRcOPAxEPWi
hE646hVQO3kHxywJrBJfdgxu4VGl0V3fyf5bCndqh6z6j9tDnVmIQKRGI1IQY2yEyY+IBYQUoKdw
dPAqN/RgZaL2IINsVqRy3YRL+J3ZcESR0JlCJn6KuQxKqm0jzcNGDmerpCDoy1VEVbmsP6vpguno
iMSZHCRw4rjMNdS3r29zo1B0Q0q71u468ZOsuTtofgWaBFDYecwF8K2Tja9HP6VhSfp3NjIKWlzg
dMXF6aHSqkpWOJIEpBQoVFsbaGwgcZAcHeVeap5KpFYQBt7e/pBX6RoIF7A9BmsWjRcyqMmabbDo
bCQTwoOcIrfQx496nK29NN+kZqWvejKYbSzLS4joubAavlYYPIEyZRldhlXLEiJEYXW2hkMXZB7s
M6Hwy7y0JOT49mm28FFnrjpMtNibdOs5DabrlQ4HrFTEtO2EV5hpeegXUGmsllLBmRNABUM5ChcC
bgDTfTksVij9ebns7EE1Nt2gnaWwON7+YPMhOF6AyetkQdNDBv1hIyyazg6ztH7qTUqPetm5L7ej
zH0fg/eOAepf43qbRIktp9A0Ie1sVgw9s4MG5SOPTlldr2vt0DVfb4ebOaGRYfwv3Phz3iVB0LSa
Hv/0zpY8ev7db1N+RdNnNyxJV47zP93bhiyDR+JhIl1ZTNViZnmulnQ2tZBnzck4I3v0bdRPRimt
sHBfW43xGANLWd8e3+yhzXIHYosQ1YizvRxgCksRWHDQ234KickRKB1ATNZKSju/cust5YHiKj9U
ZWGxzC179L0Vity8/a5yZkGwtKr0pc7Whzf4phSh/mTCr4WxjWf9ZFI1oKMIRLFYUHKbjE0XfRpe
yFDarnjWOCDl0kfY+1w7OmRkiGaokSYH6Fee/EdojyAobsef2RAIZY/nJfJtjHH893drR23TIlJ8
UbbzBOMQqoSuv4Qbn5lGXFVltgJ7jrfe5JD0G5Vauy8NtlXwtMn7WnrLgTIgZS9pCwfV3DMHZPyY
dMmAHOW///5uOH1aJoOUioNd0VSU/K+44gyCv/PST6r3C1UFCvuIP4O+URceeDNb/iKwfDmPgRYq
bqfVg10E7ougG1sPe4PWruRyM/iHOlrI++a2BPEwswGPi2raFJmI9rNC6lIOdia7P/RQ/JHJ2ZZy
O/VRD1/zINkj7vAT1ye0oWnKf3jRYH3BUYAxPDrx1gTv3iSh33toa9tk+RS2tpX55x8CkKZRGOBV
QlXgcjbd0i8Ds617O3aFT3WH9gu6XdpCLjj+kcnOA1H5/0GmSqJVIwai1eY8BxwC8Jh7TkK4DIL1
q/MomoriV7QBYFiYS2SbuQ0xVhpU5FgA5E7vuVTvq7Dy/mbUPOki0/sWyeWjVCz5hC/E0SafyUQj
SB0Q4rE1crFOrh5duiMrzfug0dj4CMc2grwLAB/ahH8R++82neUWhpujC23DZVyN9Gwt2N9eDzM3
HHcOBRqVnHLk1lyuB4FeV1oGOm8QLoCkhZsE/9XJTq1c/MPSHkt9VIRUxLunV43RCCjul92ABAv9
VrFCVMfU3j4+Gl5U4CpHu92r9MCMHMd3JVe0EQPZWkFxCByYsZa0NYOPv6lGwD4XDC8ei5v7ct5A
ApG6Cj3SoIXZ7KVIjhE2MMQFHsTc12GyJE2kgnaNLddjOjHOoA12r4BScfN1ZBjbOj3o1cLxPreg
/5JLTFKQa11/uUw01WudzqZ/sGrC7wntxCQ+3P46C0GmuwawU6nU2RgkdddZ/hnW6spcSnVng3Dl
joUr5CGnGWJoDciAoKvDu71Yx8IfYq3y6uX2SGbudoOJouA3vqqvKlQyT7GAimBnmyCSTuWQyXvH
rReO6pnH5UWQyRLD6AzlTozv7BglnSj/mtDhyJSvfBkr/ZdQdBNG+g8Pq2ki0apNbA0GGMMA/tlK
Fou7v57c6fCQBfpbAeDqH+YPHwfePNSEsVW93D1ZVKhFmKuUqTTszaRjmykLp400uw5oKUiqCL+G
u/QyBKYhdNxVhoTLT8lV8NDqCKlF5WeMF6o7p85pqFFD4rkeY5VUw1PBw11ZxcjN7Ws0BFOvgT0e
L3EM57IZ+H34q5OvceAqlz+rSSMJ7TtqMVlc/Igl/0HLam8tGJW/rsBYraxYbPZ5Ei/UReYW7Puw
k7XUu1lLtuH1dqG1a9AJ2+XS42yIsVbMF6XK+DevendXGZaPKyZwW0YG6zup6FcnPRIiXVPqd2Iv
lXdC41uPAOBAXPq0ybpEiLdBHObH3Moz1GbSfC3UavD19lqbWwiwkqgkQ+2EoTOZceTPGvTnWQgS
SJEQuVJHeEvLdmG9zZ3UUEZxY4O4jUb1JEpuAvdqLM62qJM2yVCdeGCXFaBIYyG3Wgo0+ZKumSQV
cnE8FXvaf2KKUmV+7uIOgomlfr49dXOLFU4amQcZP93uSZrT+u7AOUcNNBGEB7ntEbgW9qqPX6BE
KS1qg8+i6H+7HXOu8cBFOZotY/IIRWISVLT6QC568oQQUb0UGG9JP9fqUOoKPxnRnZKS+rNPglMT
iceskje3488tY052zMa5QKhmTz6kH3a5r9cyPY5CRoMIOTqzBxxxO8jcxHLPAvxT6K3K5uT8MwPf
SHG5AuCEYudeEYThXsldZ+0oFW+NMDK2gdqGLyVKNgvDm43M7Ug+AePPnNbylAjcOHPOa6o8jMoU
BYWNQX71EdS2dFsyFhKYmc0HVYhbmMaAypNm8jHVSkeGAh0+G3jdeih+gbervE+3J3PmtUF7kaxP
5eRBfH78De8OnkpsotJRG9lWo9DY1FgsOQg+CW19p3TaodCqcD0KUwDIDr/cjjyzFyEKQeE0LJwh
rrpwSuhIgdF5oh2Jtb+CsHpEuMNZe9bwpivxxzN16r5owFM4UccpvRym2loQM+km23WpP0NPfRmR
xishDs69udRHmlklF7HGf383pUIJ8l3uQvLo5lsUfZMKjFs2VO3px8XQrm7P4nWeM1oQjxL7GgXQ
K4UESUYYxysC46z54D/ck2t98cHno6K56QL7dqyZbjGFepohIwuL5/10Fq2s1wHDI0II6skroNUM
59pFdwsjWe2YIcipV7+kEVIu3EngbaXu9fYPuN4Ql/EnM2tBagZViHCIYL3lQL4L/1TH0sKMzgah
rjxWEiiiTxuojdUm+RAySMl/zmtQq/EqNJ5uD+QveuDykT823oCs0RRAd2WKLkgHSooB5+iZ92u+
K5oYcd/OVbQXr/aDz8wyqOA0frb6svpUZ7LCaZb53kqIJAed1gx+QmWVd51sFI9tQAUNiGbgf66F
2tyji1zfqb7n2lg7xUec8+K95hbhPlPos4g9dTXw83KFRW1dIsqQ9N2po55/cEm8ViVVv2PfVNH3
Jvfdp1hWOqQZTelzOHTCZ7fXxB2iHJndeJAW6wLtMkePPDT0BuQ6AylcGzH89zaspWTPfkNROR2y
xwAIKKgNVXnrAuulSqs/fivIK8ETI4CEg18NOzJ271j0vYtyrjncFb1ZH9GQ9anoN7n+p6Oh8TuS
0VC+/SXm9g9PEJMevWXh6jM5GNKU39HVrn4WxRYdn8OQ/85iTGCdkwu08Xas69txzO/+izVZvl1e
qZFbEKtv0Aekk63LC1fj9Zmq6FDiAeuOhY9rR11TFTLPtfSzhNr3EzKNsF20XHgdIqV91BoxWmhd
yzJn2eU6VmFSj/gNmlv0miZ3sVPXbjNERUKNOM+f2qw/SiaA4i16pwNkPxP5MSn5aopZuG2HsHw0
KiiHCJF4K/zTRRCNaXkqzdJ6SVm65tbUo3zXF2pCgdk01graE9812hlPI1NgnaLh/uETRdV539AV
HEm5+vTzIxsoqGATg7Mh5uuBEn6pozKqLSyy6w8/RiEv4/qZOaSTwkvlAM+Cs9DcSZa3boelZXx9
aBHBMvAdos51DdDyXLfvsIYOzwqKb5oBhh0Qatv9+egCRlGJdj4wStK7q9nifYtWTTfEZzmJHgyw
veAUbke4vjsh9VrcMRT+8Q2fricftwDfUtAWkuQyeGhE03sVhcY7hZpe3KtO0x4VQTRWndcuQdyu
v9EYGcSCrsuUd7XJ5kRWHnpDUJRn9EjWenVsLPfD259HpEhVnIcONPPpxaK4korFX1qe++JRQPxW
WRzCmBBe7kZN1kmMRSzQMWadJnMS0jSha7oI4BFr6yattnYK2GZrMYoN6+AOtf/aGjRJdStREamG
q7y2qiaXQfD3PlpynSZ8Tx2rWFeiU6zTXntjyiXcG1xg/Imn1zuB0s1T2MjmBrlTc5dbkQDYvUcs
LoIu1inyi9tW2qPpaMIhQAzXXUF7H946hLIwa0ll91CCMshgyqIvI+JxcNfKefsWI4K6anW0X1dJ
KSBGXhZiv0mKzFjqUMysMDpLMP05KSkhTKFZQVxBU04K6VyIYXwSAxUwX900T/DepG2jRwoEujLG
aU/rUvEAkFM/BQh37srUlUlseu1eG6xqVwSSwnO8L7YQC91XVzf8XZZX2JPe3hDXJzp5Ash2Hhui
QtF08qJKgj53G2Q+z5rS9JtKyZVHWfX7PTsjuccoJVcWAs7sA3qagINISlQQL5MHQUgm4LoDjajM
U56kvnoehGThlppph/GmGR9wEs/EGRL/oFdOjgr02ctgqUai2v1EaFXbtwFmlGOCeachonYA9ALT
VsWYQ8OyZkNhMl/6Jdf3F4UNFbYQCwHi9fS8yaO2LzLJaM4euv27QnHyNyWqkEC20ix8VkJPfh0y
/WffO+muiUH3exmepvBCYmGVWs6Se+rczHCTUho3yBT4CJPZFytDoIkstOdADesNdLZom5gNdZcC
8j/pEZtCtkCDmp5Vv4DhoedcldrKdbhYP74Q6J2g6aVwM3LaT672AC/FHkpSd+6TxxEQJDQ/bi/t
6ztrRLX+fwBj/Dbv3kl6z0+Xw6Q7m+K32Ld1b5+kz7dDXL9uR/w1wB/DGr/w9Mj1nGqwJEgV5wL1
fxVeY4z6QVyLya9ct9yfeol+a5FZw7pDEnxAHKr/+GtilJBg9wKqGqGFk1lUhtbz/EpBlaUFb2NB
o5NGzb2B1srtoc4sHYC8WKCMud9YSJtcYDTrq3RQ/OpsyZ+kYat5d2X3JmON5e3NsNzk+t6vTlEc
L8S9Pi8uw04GKPR6HZcaYQNFG46xp2unPkbw7fboro9BXUJTjowY0CLih+O/v1srsVt0QwFH+tyH
Qr4OM6FZ+00Svwlx2O5CB8Ln7XgzoyJh46sBPkfg5m/e+y6eX2RtWerjTdq/xOpnVft+++9fPzvG
hPC/vz851qtGCpJYFaRzG/mi3RZV+SDRDEMbRGwUOBWe7KMEKOYL6dX1lhsrkqDqTZoVHHuTsGaU
CKmSJ8M5FNGJSKLwmMhojWOx8HZ7fLOB0BukXKACMp2iJkM5Eqwg7IezWWTwkeS7xoUIHPSLltYz
E8kzgpcb4Cly3+n9WGukE05RMiK/25rDW0kJSfaTBxVuFEJat0d1nTvQ7kUsgFYvLwbSxctV6Dle
2Y6EI1sHKe8qfzTnqau+6PXRhy6GoMmHt9ZFOE2+DNeh9wvw00ltQTu2JjLK3Y/b47le5ZcBJssh
0KW8kiVe830T7MtqBxf+w/uWnIXsBQA3naSrdQATDZZXnPpgjVsRNQ4Pir/SrtzM2Dkq4v0fHs9F
tMkRqOJmUyJb4du+jsCMGTx62mIWf72yQV6Njx8FY1l0FScFgzoB5ZijJGiLhghI9lRkWOctyaLN
BhnfQBx6wJynKkcienWY5ja+zasVOGD/KKXCI9XRfGHCZhb0iFwYQdqYGl9VmBO/LwHFSj4QvX0X
3LnREXcAvKkov2yKpXL2UrAJWsLLG6U2SpGbXv1KDU9EAh9TDEpH4lrVfjsYSd1eDfOT+N/gJtsn
g0OMaxuDCxFdcNCToyOJMs1CkX5mDzGF3LsKty+Pusl6iJFTcTnrfTvSi/ANk5riZOAX9HZ7LHNR
EKyzaMqLeABPAfWD4owuYX5gx7L4JMdfq0j+dDvC9UEKaAvkzyiAhprh9GowGj/v4obZKqrXKrlD
LBQysrzSsbQC2PsP6+59sPHTvbtekWEzWiRafdsRXjpcLYIOI8hkFWfBBudIWLoLdaq5pUBCDd6A
htH1LWFg2YVYTeTZAxoBCn0hrCdWg7KEB5qbQ/IU8i8dgAONosthtb3L67vxPDsw95Z1ksRnRWr3
goyqRfDr9uea2Uw8XmGmUeyb0b5Mg671HKV37STTVp7T7lAaOold+SZlmM0o4jEOiyWd4utZHFHW
owv9CN3Awv1yeHLnm4KuCrWdSTpOmF2O+nvz6srxwte6TvaIQz8DiIgkyldkCOyF9JbKdmOnmBA9
0p1tNjyZ8KnsUgNP0qZdiDeDWhwD8hCkrQjybaoKqQ1iIxYdbHyfopaD9YUH6Kn66eMVlJ0Lt9sK
1bCupA/nmKQQQOVF6hGg7aY9gKiG7qpi9GYnxnAo0uSMXcP29iqZeRSMMWBQcQVDoJoiFnGLM/ze
79AZSJqVC/8d5SMpO6QIKOBvtq4Rd/BxzulwqlRjYeEA/ls9vaxHjeLy/IdHNh2qKQ/BMtUqx4i9
smEdPHS+twkLcyPpyQ7n1pOOOOHKgjGcK8q2T9BxcYu6WumxgP0pyMos+535+Hnp4ibPm4XtM7eU
kR3ldTgWg67oawJuk+mg5RXwZkVYx1qg3XmeSfvDKT7o2U5xnEngNIDISeZ4VfYLTCUq6aeVdqBs
Ui9c1VhuSZtmSS7z+oYYw4ygrbGqAo3ncnN6Zh0hiiSXdqx3R4Ayz5IQLVx1Y3o7/ZyUobggRA7o
K0NkhKQkSmdybTsasuje7w7vjsH/nqrGPhefpMhGYGnhopgb1fuQk4wOVWULhxmptpVMAi8hvcZK
/Q/b8F0IfdJlz5xadfSAUbnJ71j5mcn/8veBbLLSwGuRKlx+mIoFWKpi2NgN+n1BFG6SJT3Y67sA
JNjYhAE/hPb09NqRysJQvVypeZb4h1gVV1VRk9E193HkvHlK8D2UlM3CwXJdaiYmsFcd0jBaptPK
iu+quoe7GjHDvdV9ibxH8H6Y8ajAk9ytX30N8+KgFvvbYee2LcwiFSgs7z2uh8lcjvppysBykItP
eLbgbdOtsn4Bzjl7HbyPMkkcTVOppV4SWedmH33H81M9xo6rveZ5ITymgwQKG/nGlT94X32r9M4y
foILv2HuChyPJai8NIhhelwO1NBCXxKsvrbRgERvbxub4V6Xj0qxABiaWzqmoosIQ4/ysFOQkoLe
xP8uHdGMT3Ub7UvZOushfeKsf3Q1+ezVS+fh+NMnpwi9CfqTwJQgz1yVOIfUKSIUWezQQEupeQqK
Y43/r1g7qKMulc9nFsyoyU4VgkSCU3Yyj2WGMiMmo7ltpeq2zZq9KHf3SaZ+/JiiVgt0nvIAxZVp
ApGbRe1kdZ/bDXIPeFYG3eH2wp9bkyQKiC9YoxrBFc6j9NzR4yjLbSl4jsAz053Ak/MRu3J8ax9y
L8KA4Cu+rwv7XB5LANOvhR89hz1Y0DGLuFyITmj2SmQVpe03VLzlZKUDlsudYOt1nwvnbnD3kvOl
0b85WGOKeB0jDCQFL2bzNmCTKPHgikpj3ap/uqjDvbRYZfmD2izgUuY+8rvfOFWK8CIlznSQknYd
fabUoOTBqhTfbn+ApRiTM8GgKe0VSlVCVn2S02+xUuFZuHBTzGxGCgsQ98l8VQgm47+/exUJEFGb
Og9KGxm49hGrSOGM6Z6CuxIKaDjvKRvsFt56lPT+ZXW9jzz5yjKmXJpe+aVtxCjUqAc1e0TfaOtF
8mq0ga92YWYP3pfbUzpzxo3KHjQYwMxr1NUuh9viace1K2c24pdrP/9WKvqqE3aN/+t2nLlp5Tkh
GSNKCgLF5NMJoHyK0uHAQU9/pUnPJh7byPQUn7z06C99w7nT7X2wyaDU3sftriaYlD1Z8dc+P7jl
rxL1AFVbyMbGvzTZmRyePP84EAAdTsFYiFuJBqpXMPT8zzny6BhB3p43aSbfUxDKIdkDXGCSYVx+
IFNCpTgudd5hOBvsfLV4yZ3ys+Llj11jrA2/WZV1ce/0Akp6/h3OVb963k/YIq1o+R6C0FpjYXDy
4+JXpuo2EKCn2z9wbgYQ7x5vER6lvNwufx/yQ3hHY0RrG8gPjuDkKlyYgpmviY4HnA7AQZBLp0k1
jsM4LhdCA9USzbxey1/MOj7k+CcZKHJt+rLb3B7SzJ4YhUOoMALoG70KLodUyiArrMZvbaeASlTW
w4/WzI21X4THrmz/fDwYZDkQ1wirjZihy2CKklVmjI+fjZ7s2fDipzoAhTZEz1269BCdGxe5ooG0
AUQA1tJlqKAUzFIf4sYO1OALPumbKohezc5E2lb5h8MMdwS6upD9yRGnHhcW5FHkidoWVhYyeGLd
PnRi/iAp7iEHmnTk5tw1UvioBbhCRvHCmpy5JyDPjeL0ZBtwM8YV9e4MBwQhFnHbt3aJBHDqfRfV
sxMsYBjmJpP7AbQPKnC8LicHWjbAQrGAxZAFB0fU0pCmCL+3YfNqUUe7vUTmCggc0KySUSrrWqQB
bVoRgFcu2oORx19aK3Y2kWq4exeBvxVW4smWV1l/qoZQ37TQRjZxUuRPRWdJCztjZrOPHlm06AHQ
0AWcTGyCmggIWKDlUk/+bVWruNgujHXmorgIMTnvPMTTDNDPg9245brqP4uxsjPAsoxWo94OBiuI
mGcU4XejEF6uoIFfrvG4Xona3m26fRLZqagv/KiZbw2YnhMeQwUTpOhk2IaZpCqWa2wcOb2PjfRQ
6V9yJL7LLvp0e/gzo6dVDS4D+QFwH8b4Ad6tXAAAetBFAkePi2ZuBVuqWCv+g5ne4UuzCbuFVuTM
5ULjGPoSioGWRmn7MlyFrh4cBdQB3E4S0PVRjEPo4SwsD+g7A0wRQLv2sXvnDkieDmHuLWyi640K
XJHLAxIBoCmwH5fxBVWr2rhJGxut6/uugd7CSscOwVwUMrteuYAPEJuiKQ8wS5p2CBrULovaUio7
QLas154y7TUq/2jtl7g/iKgMu1WOEnK4ztDNrPti0zvFNvp4FYIeKbUB2hRsn6uaKul9Ioy6Emch
b1emma91bYFqPjOhsL4hKuh/P+n0XYeWS9nVdWWc5QwR1rrYJqn8rEXJh88BnqncxBCUeRhfNXzF
trbULMqNc6xpaymG1dlVC4fe9U5AFgmcLi9HiB6QsS+XBlr5WOY4nnUGWP/Qq0KIKTnODLqg//TN
+lBYwhEo30LQmVVyEXSy/SgFi2lZhNa5y4FECyJe2/vbG/z6KIEtSCFWHrs8QJ4m173pC6KTILt4
9pKkWCWutonTxC4rZZQAXkhOZ2OhsfjX2mk8tC+nUNL9SFXKVjhr1o+y/qopL438VfAXCvczczZK
Jv1flCnhX4YX05YxUQbMWHS0ssXseHvO5iJAGKGVQ7GLLHhc9O8OxTKqslJpMucceSlW5OKDm0qv
t0OMJ/hlHg8MEbiXCbye1p4++fAIN+dy4lnWOQ/pN2CpuY51aavhomLILgrJZbxQlp/7NgZYGosl
hcHS9ORFDgKZUokxSYK6Llssz9EPVRI79xY+z+zI/gv0t6bxbvKGuIvqpiOQ4D/L7ZOXlhsoWqgd
W2fBWQIVzgSjfw00iHOBBtX0oqwdvMQE5LHPivkW5IccgJ7nfQnwANHSj2+kEWTPMYQvKaCu6aLI
TcEN/nJuFIw94p9xkp4QW7KQvr29NGaqPiMWmpaU9VfPb5rKykalRGbW6ucOmSOkeIO70EtOta5v
vLD70bWtCGlKeZNxvWn1ZPsP0cfiI4/0UWRpqjCqtQiQmQ7cokJOtmG31/DzE22xP6V5hrt2tmrq
g7OEGJn5jtAH/ws6Hs7vFg1P3k5ATNc4d3W/FsN6XXErexmW15LK/17YfDP7G6A5r1tUqxBfunrg
6YXjSUjusUTPuvAt95cQFnPDARww8nxQ8KQ7czmcJOnMlO6aACpPX2XOm+a2K03rdlKU7MIw393+
ZONfm5wlLMj/oo1b/93khYFjoqxsCmdXlmBnu1jvuOFdYX2cNkElRUY+h1a3jBzK5CqJE7RJIiDe
56wYjnVW3vv01MNoKSOf+TqAYMb+Nv3Za2yFOOQYIaWmeQbZeCzSbBvH3kLWcp2GIkABKgBOw9jO
mO6wQUJ5uPEq52ypwtpS3zL9KdV3imU70TenfCyHpY7WzILArpKzHuNoer/TlzDXLkbNleTaXYH1
Q12Zq9zrDrgrCko2NjSGhRU+syRGdMrI2Rj/e4qy7Z0Y6Sv8BJAWw3NB77ON7zRbsVLLhWtlhntM
hZ1lgewp+JGrjF4esHUwStAPaefuSiO7h51+qPEiiU35PkoMzFpibUO1HqsAsmFPwuEFAP0iEHZM
zyab4P3vmF47WFXUytA4ro2WfnlGm1/DGESRnywLsfcMZ4MtWWx2p3ZcFmalfYlcvbobACOvsqKX
f4m5uXCQzq2xdxPz9439blfmIznOwGjdBhKzE5G2raJXIN6ui0MB2Cdsl9ph4eqdqd2N7Q4ebSgo
g7ybNj7SXMXCU4892zIrAeTEN3pMK0PKXzoaxSs1a8q90abZWjJzd1eHVraSUx+WcV03q7yIu41Y
ZvnGd2t/Q8qiboLAj+54qRQ7S/14IXj8rbBisCRFo3Gab1f4oPUZOGk7NdsnLWqfYQSeXS3cWFa2
kJfO7oZ3ocYT592nkBpXD4Uq8OzcUDgbv3u88FF1v30KzyRY8G9g/o8CN6MG42UQHUsgMTYl59zq
d2XUw8h01mHwFKlLDfm5s4T+K3ApiiJoYkxGkzh4Gcmm45w150Gwjq0UbPBZhqt9dtQlccfZWAyI
YiiPCPDDl4PylU5MmkIVGJT3YHnUfrOnrPof0s5rN26l6dpXRIA5nJKTFGckOcknhIPEnDOv/nvo
g3ePOPyHsH9gwyfecE03q6urq1atNTAogYbw2pTO4g5OiMSp7AHme7aDeRGLFidVOIJz2uZhss1V
96ufCb87r9j/w8fi6jdBRoPbmmf4QVuggqiK7jGB4U7x7uVqQCTkPqbvct3QkutNpPAAqChYX6Qa
uVp3qtV27nEU/Js8CR8Ypj1Ug7dS11io2MFFeGZn9qG6htqkazXu0eitT34U/OgCSuONbG2VZHwQ
AtnJGL3KKmVXi+K+VpJv19e55Cjsp8FwJ7t6wX3vaUKcMqDAjRpBYpJ3tpBDfCp8jtGuTF+u2zIv
YQgs9szYbLGZ3teZPOju0UsZTosRjCTCG78RaWxuFbcN9kVe645SBKIjKBLiO6g6IsNWJiFykNVg
y22NGgsFoq0xyNnvwDe+CuiCmK5OoB6re1dHDN4aYvlek+p4U/LK2NWxgD66SG8zo97tCFwftjbW
1ibhWmHGJPWe9Shyb/KqtO4S5KMcC6kVm66f5aRR5R5K0W24C1X30Yfe13EHybqzvORHHvXl3djU
9Wasx3Df9YjFRX3U3RSpmj2i8VJt3RRBQTPR3Ycyit/7Jtg1QdOgV98lpSOGevso1FXulNFg2LTy
XRjyq/pGbngaU8JUB8Sy4rtwtFp4FgbFyVz4kj099BDS9JJD1AbfBqH2N4yy8oP18Sc3aImmH5Id
LuRWu3FULbutOn+vjkkuOUrfvaP80m2uf9aLo0LTicocGEPC52UBRnHZtKbGqCmcuvY7SLCkWfGc
KTR+SBImE0yfTZ2C6QKbRZg6ZJRPsVzhKAZ+Y48oTApmuWJDughjf4xMsz+QkxLKpqNydtuMbiVT
QAjJRHrmjhhwT3c8l91bE6Ke3eh1/g/2LrbNus6dLAmHXSrK5Z4x1NDRpDz4Jea1tFECtDS0MYoG
WyisNR73i9M6+4nz51abymlZxd6ptYpf9J7rbdEMT4YgPYxF6aD4vXIBL+/7f1sy23dd7N1RigLv
ZAT+VjV9J+h+XXeexRVpPM15NWuXHDRyjt5X7gvCUde/Dpbo1MmdJnmbMX8Gp3Td1OJiIBSZGvbT
YNJsMV6nBgnCMt7JDYfPcaK+MLm3u25i8Sj8Z2JepoYKUtEaneeC5t9b6RdBd+LgXzbszMTsMQdF
bxl2mYgLmGC+q98Not4GiNHgW6Aaf3sJTu5G+gCtDXnLxXPLqHVIXurKQ9oIoEh6Kw/vtft+fcsW
HeDMxvTVzk5dTntEU7IG/ote2CRDa0vdz6zM7aq9Qx/4XxY0dRl58BBI5i9h2YgD02AE4MRk8MaT
v3eJvCtE9x+sSDyseDmCxJFN5eOSRthv1SlkHcsE0StR/VkF/Q+x92+u79ySs+HFTJxMc0EkRB/N
tGTHct5TrGjzNnQGoTlIPRo+uba2a0uBEYJYyJsIwQAjZ4Ex75DkCxrOaDtYj2iDHBCRv4W8dSN2
qvMPa2JMhwtlYjiaP/CJEkCDXJ1AL73q/m/XOKAa9Q8mqK1P/VFZZWjn47YVhaT2gIOEY5WH/s3A
rOJeRxJwn1bF2tNiCseza0sGSsotwe3Ik23mCLHJGGmd0a6XmuElshLNbjLv25gGL8SJt3IkL+9N
aW2uatEq6Hg6SKBALl72iNmJoxbV0hG6va0n7sO0t7XiS+hui/FuBNN8fT8XDjDDkVBPUxKniT5/
u2qm6wltZolHN3v3UsMuA9fuYBVUjLsC3OV1Y5NPX+wo4I6pn8QA+NznXXFggjVMpWOUdu6dofAK
GII23pUSMDIVmdkhNSYlRz2w1RCx7+vWF04cxdXpPcW+XpaSQVCXXeSF0rGVakeUv5Xls+sLK0u8
LCPzHiAb59blhU2Va+agXpj7VlBJ0tGUn/xRtpvuVs5E22t3obHxXJR0D1b08/rK/nj9bGNBedJR
JvNhHkaZln4WhmuX3D+OC+2oZlGxZcCamRFF8LdBUYuHRKyUDdxNn6MxKVvbKMdq39Z16oxjXb2Z
pdlv9CCTHq3cL20rNxo7EvV6L5d++doqVf2SooFuK8UQPXRF7dmRKsjPcoEUouSRz4lDgqMWffBU
DvprPxTJoTd62RHFpt2RtSeOAW4o3mRxkG31UvR3wogSalUMClRkFlTxPa+OozsKqKGXEFsUUr7W
91lwPHovk9wHeB8YvGbXVF34I+P9rXmMEY7n9SApbyhU98Uxz6E8L16BqV3/IpcFOqgFzi3Ovkgs
C0JWZYgiurGFHJHpGCGNJjfY1lZmu8mdPOwU3myy9LNPto3+95cL8I1pOopc+JJbti8ML5eF2DwW
k3Zhod+5QfWpM4OVE7Xk7CrkXUDTATUDxZk5u18OiNEJdLqjApVv5G2LCqIpApaQ2br/Q45uU1Wz
gTRc392Fk/zB7CwyB2MgBM1YmMfEy34pQ/Sz7YNtn/xDAsWbiIDLAmFJnocrI6A5nQ+ycQSzY+fy
cxt8is01OPPC9Uy3E7gJuLcFGkeRU2b4PT0YtVW26YAk5Sg7efKjCrbXN01dtMR0EOBTLuILRjkt
U5o0FD3jSB+33vUhpE/5OLaflcQCK6EH5TdDDYSdK0HGVfdBt9MY5DyEKAHvBwgePZsFAM0RBOW2
C9LiBprf3GkU5FRzzY9u0UdMb3VE3ilAqLIzgtR/1fSsd/QiRyix5sA1faXvwsLUQt70XerZmRaW
z3U76m8hUrR3vRabqMtq0a5CTPhErqeBy3PNez8QYE8zg3IXZkb/KI1hcDNYqE72VRM81igf85yT
MjuvdOEhLBtzxeEWLmWC6n9bN/39WXxVx1IYBYGPVHSfGbRQq/tSBytc3ebjU5fsrn+oxe8EdxlO
B+SU8s1HY1nUdzphVz+2IRNjySHJfrBAu5Oer9uZgt7s0gCcQMWPu5ga2TydpoNRhmGl6scR0Whf
+m79PV8FQXBSu6Nqyn8XhG+dHHC00LU8Fsz56dGjJ6zRvC2kLwwSMqoL8zx6XvPkti1RPqda6x6Z
jnTytv1NMLzJKtNWfG6XMq9Xvs2avZkj1G0iNhWCwkchbh6VUt2nXnPwZApI0Gtndb3WWpgi2fwb
na9v9kooXctThHJwj26dl87I2/jJ9Y03VLLRiB1KaxeUMUTBkpdtRKN8b4X0lQkM7zAaA8yRMFN+
vu4zS5HXINoTPQiKuM1H3wzFsNL6nhaeZh074a1tgHP9fYYPBu8/E5Pbnp01HxU6IxExUVsPivQc
18+ZuTLxs+T5U8V0qiXQs5l7jRoGpm4VgXsM+uJ7KEAwYRrB4fpOLRWk4F0CJMHEP3s1H8hk8Lsa
U91yjy3UgEx8Muh6cBiP9+HkC9Gmzm6rGF8Nwr0LlWM+WDe6UG8bw/0ax+r++o9ZXDB1mj9vWhCz
MzfqUkVslSymsuhLsH6F8dcKVd7rNpZcY0I2MwJLF+yCxkWoy8JTU5mjoU1wXIQ7i0bt7REJrn8w
BFCIRzoVb55nMwep+9xEbRgHMZKHRlJ2UhQ/6qO/ctRh3l44fMxe/s/QLLsxVFHyumqkut4qwV0B
w/xONoN4H3fuV97u406kLBsKpfKAMGqxGwfFvambNt+OrqbvUr8qt9Boof4itYXd5JFkM4P8S6Hy
vI+hGrtNR6PZ1C5Vb0F2ky04GOamkj7bo3SCWBpgeGzluvWqdZnBVLGVbPwqo2xNPrGPDTHY5gPy
eGUdl5tCDionLiQG+2NK4anVtndx0Ac3Vm31mV2aamEbbqZvjGEsnTYYtF2aZ+lt7SnWTg1GVN2L
PgZLqKW20MdwsIE93EcZEdsLq+4g+qFh04QbP5uDwcWN6O6+LwPtEErQpCJNbthdVYvPqkE1Y6S8
qlcRc8Xi8Ci6HsN02vg54f96rFor3Y7GOO6rRH019PjnGKnGTu4FHUqM8F4VE+SWo3YrFEpyDFKz
2HddHztK0aV2nysMXI5eex8MoQBcNR6c2GQO0my84VksyD1yWD+dMg/djW6M/AUVkS3ELs0Gvr7s
s5b65aZBHWjT6Fm8L5tMdWDp6R0gJfWjECj6npl7fduYzFcBXu83QalZ6ETmn6zIhJ1vxPG3WV8m
iI3XDfpMbkEbosqp3niB92BEebApgn60e4AjdqyMb8VgjE7ZSOK2y+QCaEpZ22lE+kSjsXls00zc
qj2cfsMkai0nantXdYEELq1p+ZHud5QV5M9u2Eq3Vml0lgMpU/ujTj1J26QIrG805k6tOoLFkwRz
x5Toe9K2vQ1aP3n3GuGH3JXpwxiTvtVWGjw3g8DEVtN1Dr1Mw8nUWnTAJ0ffULj2pdvOfelT0zr5
AiJyo1a7/NbBuEOOuNl4KLw4nkXTZJM1o3YfpUHykPji6LRNbiGvmtcbOU3yz75sFKfRRIt8cqX0
pufU2GLXizx8ApI0KcxtA0Fouh7IDe/EQASqUEavaly/G2WZPJpNozjUs+R3tfDMnZp43h7prO7e
ChVz05RqvuvVLN/ENYpVQOSrY1zUIafIy3dpUbW3AXRLDLuPVbrVEcrbGKQGd5UGvyBFRBbaJ8Em
FuO3rnSbfdv5wZMQIl4G34z3WdY7aaJtb6lne3Ax3hhZNOyTvCxsaCX9WykUrIMs1ppjjL7PtKpk
7rNK6jeZ1LXbIi9VGtAICI9p598ESpXv2/G9RZ3ex28ryo4bBVDtStlhKS+higiVHdkOwx+zAC92
rdHpWeYeMz2buD2awq5SH6Z08T1z63tk2X9fD8JLsXFqgwMoZwbjYiKqB/dReox6HYveOigFgJOs
rw5Z6RIV5DWYydL1hc4VsBrg1Cpp3seI35ShnIYBTf5EbbZyKT1VTF+u7OCCjT80UyC26SSiDPjR
hiBKY56YY3gKksruDCohw6frW7bwjeDH04BAwexBd3+WO+Veifp1wNBkrlm3gfUFVGE49k5tUJOp
f/2DLR6VUJZMjBfzTntvCqapD1l4amMDus0dfyKHsCMP36T5ykW5uK4zW5OrnCVsQaroeUfsPilA
xmDWDr+NrUh3o9ZjB85Bzc5D9ev15S3kGhOTPSWHKdG4KDQL4uAp9RCGJz8N9qJ7PwTZbeC+Xjey
4OLM+4D54FhNlCWz61+2AiUkgQyZD4MFl+Bfi78kt9u61spg+JqhmeuZbWCacY7rKdJv0/yWCqrt
lp+0bKUduPCdPqxn5n8MC0lpkIp4+Pg9o4Wdw8uTMIuheU+V/OMf9o6yOZBaWlAXAAxtSPTUZ2Ty
hEbEAOg9Cf1PsCP4z0UVwDGi5GtCywsegYChTqL9h2JEmX0ssYG5GB7d8NTJLrCp8DE0xRukt1Ze
Dmtmpihy5uuSyqJgg2cPGVTKC1qq6n1lrRyopeIhiyGeA/CbeMlmGW4GMXYNc2l4GnIp5l5j2lMO
KKbF2jg8NJnSOlyDEYD1RE2csEnEjdpb4Sbxomwl1170GUTdiCTUM825eljXRYIcdqy3r56S6EFu
nt3opAQ3kB6vWFqIvwBD/7M0iyJlIuijV9YhEpFMTLiqGjkR9/x1t5wuitlzGiP0ACZGJYvC3sfP
N7RC41bwQZ6SmKyrd3zh59i42wnIVXmt3SS/qzX9tQWPmToCbN/0Pem0fDQJ124tdbHgn3RXvYVp
+aXveG9q5dqXWrQD3z2jaxMLqzHbP1mJmaRR4XYVq3JTmW81SfLahMaajclbzrw/CVsjHWNusLov
bbWFoCDIedKuFD2mXzr7SJTqp8ChUa1BreSjFc/wVS92leCkaSMdk/eoLnaoXJRgba57w5IhlCdg
TaLPN7VrPhqSS4OKKDSuxN2faXybBb/KdmPUa2DdBc/+0/HipuKqurj3xab0EnWE7a2Th41r+XaW
rCVIiyuBdXeaoTKpaMxukFGKS1GPBv8UgIiydTE/mGH6WTGEg5D/Nc0HQ0Cohf/P1uwakYciiEru
jVPcojtkTWpA+SC4G1lzx+31D7QUCBmfm/StyTNh1poc8szhhDj0as1vfWQFzY1FQhtk45tZCbdy
mm0033+XK3HbU9u0XcPatq74Fqnu39ejPvyG2cFKa0q/0EL6p1ZqdadMzW0VpE+8RNZy+EU/OVvs
7HSN1RiabiYSKUz9Pq55foyVKaxs6aIRKtkUFbmeUUj4uKOS1ZSi7JX+KWHGHaBacN951hoZ2aI7
nhmZfsTZZ2sYS5a6rvFPYnFSlB++ruxlOXEk+eW6fyzFIzozExUkIyUX9WUeg3LuDTA15npoJ5rE
aOc2yb5dN7JwZ6DC85+RWZTIxJhRfUhopytQq05icCsI90J+iOIfTfGzblc6h2trmr116qiovNDD
XCZ+cuFnNKS9pqxkMStLmkfYRBhTE8VslqRJm0HoD9DWHQqx2Zpx81CpyXPZqTtKKivxdtqpeWA/
28k50XNegNao+gizwndPaezQPVnyKUy7fV8VNhiE6x9uZSf/0O2ceaHVDY0uoul18gZhnwmjDxRf
diFZaVYurDVDM3fvGrcnNmFIz367/pNuUjVZIyVatDGNwDFUzL0472CXRurVoS5wiaiqHfRPxfA1
df/+gTCJk/3PxvQbzjbMg7C87k0Xhlorc9L2bdQ+Vc1OHO9i7/36p1lIKz9YmsVUxai8Tss80uhu
W48wFYHylaXWCSkhVf64u25tKRydr2t2gsE1aLEkmMGpl+5D96cZfoHsEvHYX/9ghplsEkto/EV9
FlqLpjELY0QJTE6sU+dndxkyH4UwOmGk/rhuanH/mHGnIzkpO8yLFVmbDHHdWMGp7JKR61eu79ua
QjtCBvldW3qU24DKrRzfpauD0pIhK1TeL6swUVaroUjp/WT6I5QQg9DZamqsnKVFI8xLk/oxLIa6
+UcfhLoqLYdIC05q8TOEeyFtf17fusWDdGZg5gwgoTM9LKHDDTzjMM27RZb+gqzI9rqZRZ+bdKEY
FwGEMSciGLXWyBh24Dkz/pa1wenRYir1r+korhhaXA+kB+A8oOrD7T5umFUpXs7dGJ7o+yMKS3k1
khytW4OJL62H/gM4OPqtgCFm11Le9J0bJV1wqqAdohCSAOMftU1Tyfb1jZOWFqQw+iKiVQ1cZ66F
oYQ5evb95Nt+u/fd9JNQgRNrhTChz0llPWNmP0LzNvX3XTwiozjYRWI8RG6/ZxJrb6xNTC1dllSa
QOPBbIfA9fR7z6Ki5et6FLimdxpF5ag03bDx3QGCeKW7zWt1YzX5yXOb16btDtd3YumQ/+HbBzYv
Q4w0M9wJIgJAEvNTHJVd0vUbJZN3vWwcZLl+Kbs1wv01czNHGuWkN/MUcz5gg7zrd5EubHRFdrRk
ONJw21xf3ZJDwZEBbc/EKcUc48dtjdqc2cgx8HkVha+FEtFIjqhPCrbW/DWNBRsEfTNPIyBKvCxn
vltHWgI3Pc/WobiLqm++9eX6UpY8lrI0Keg0P8Fj8uNSINtNPFMLolNacI2p/Z0qPefmWn91KTJO
nOTQtwGq4M360QrfhyzXjKKT5v5MvW/9sL++iqXs7Pzfn31/r4nChApuBEvFfccofxG+xQzCe80d
T8lcWJvNXfr+5+ZmcRg6kEFy62k5amWH1auPIOJI6zNa+Thr2zb7+LrR+GVQsSwzfy/HFHDr6/V9
k1YszGdgU3Hq+WRxBMmmdajbu8i6E9wbwf2cBb9DsXfa9LkufynWTSPtFEm4bde+3KX/TdTd0wAG
dQzkXWdLzIaQF6oxxqc8f22H51K5lbW/fgRz58OBNfUuuGjmsOvQCzqrEIT4FMSVXQspg0noNqVr
T+BLH0T3Gkg8Aj7grS8edLpX6GOk+TFl46fE3dItfIqDpx4ceVLdqvXp+pdb2DdgQ0QFOOdAyM8/
nGEIY5CrYX4ymtvSt+ym8e1gWEmqF40AI4fPimcqse7jsc2MIBCQJMxOBlrRhyiI21c1CJvPaldY
m+vruTxS1EooAcITTNuCMdWPpiIJ4hRo/fNT5kHVq98Mwymj47vGN7OwIpUUgKtJRProgh4VCK9h
FD3y1q1A/7egEqxJZbmxRqm+ub6gRUsaZGhkUZOpWUatiWGiKZBxnmQqPBFTonAfOh3Y0utmpn35
+C5Ffe3MzHTAz2541wgYYVcwE+VfirKnhWXZsnZ0xTtBOClC7XTDylPhMmRgEYpMhN+msWV1tjBo
NsQsGdX0FJS/PWXc1Obb9SUtuMKkI2aQrkxl5zmGkPnF3pDrVjjK1osaMnup/6yNwh677XU7Cwv5
YGfm3QBOrKSpsKPqnZ3Fr0W+YuAyK+GFw6w+MQc6w4sabeohm9IhfEyloODDmE6ONGBVSQ4VQFsp
10rCC4hm7NHpgC5teuXMA12dVapYyJOgr8QkbQmyJdlJDHjX+efe+GbEsLOln9x8jftvcR+p207n
lzD75445c8FRbhKrsCLmwiL4WeUJx/L3Z4kLgt4HDTKYKeZ9CIJQFMYBY01xIsJXb/k3zLdUN1I6
rLHKLJxaDiuIcBZDE2v+9EHILvPVKOS57bWvdZ1tI8W6Y8dXAuvSlp2bmSUQddKp9dhiphDk1zZQ
X4Zm7assOZ9M6sgYGFh+FvMxMFSNEmaZovmoRkzzKfKmDK1NmN1mfnAjKS/Xj9Litv1n7EKBXsxy
K80MiqZjtPU97SsT1nbbqW9/bwZiH15wVNUZiJidWLmvUzHrqTKr9bNllHugkA44sZWQurRzzJJB
9kOOTytntnOBGLRtlfFxDBn8S8lYqJs812J/E1rC1hfCtcRhafMm4Q2uCo7vBaJTa8ZYbeQCnzOT
0NYb/yAL+YOprc2ELcVVigdTn2UK3nP86xiYoTGYPR5RCpuwc+1GfWo6fwMSaGUHly0R9AwmKy6Z
lEc1Rl7WQHTG60ghRcsuqG9nVbU3+y/XPeKSxQBXgB/HMCHe5Xk/74NlbjbUAKi800BsTXleK+VO
Z0bLDnawJFabgBpW9g9ZBEaZrgDEqZP0TV/0LOJJucCQX8Y8r2U9BMitpsWdb64xQi25xbmRmbO3
4qCHcY2RsfjUGqjsujfGsJY+LBpBpwPtWIlop8weZtBNypnFJP+pUYJj0w83TdqdWgbpVz7T9O/M
0hRELaEogzuLG3GuyygMcmGCAsdOLlQwWSKbXrg7RYhOo9Y7wzC9NFQnaxuItxnMcLuNHofb6z9i
6Vyf/4ZZ0PVVLbBKhd+AMFCYvQpqujNGfcMYvY0WxnVbS/vKTQipC1C/y0IQrJHIcIQjsktS8tT1
+oMAsV1Fh+K6maV7hFuXmMi8FPSD0884c8Ri5N6QKNXR1B6qXQTP4btcapB8XzezkGRqoMon/it9
esFPO3tmhrH4Hjgdd0mpEnAzaZ/mNxaiLh6AcB9OOS17abS1CaalIHJudPa5hFpOahklmZM5IY1T
n6LZa+G7ji/+y8fiBTotUJlQRrOAXyVu6mV+RTnHzB58gVeilQVOYDV/nzmT0f7PzpyGEuDA2Cgt
rUUIATbQ2W78NdqixXBoaROQAn4kPtbFlxJ6V65G/9SL+l0+5i9uYh7TRrDF1juBDPzEhAUVVv0U
IRsshMXKEVtye2rG1NkhEpOl+WteNNvBFSN3+mb+I8/tE/Rae9dU1ggPF+0YMLFRZeUFPA8nYM56
KscdTFn54NT9e1+/Gfma+NyCEbyaSSYmEUFvzvOALPRaFdVTWkoybEaacDNWiLRF/c31w7Xg55jR
oULjYobsbfbJPADDiSKzZ0FvMHrQA8vSHU948prf1w0trgcsD7ARANwXgxRt7ndBVoOymejAvVbZ
15LmyJW+0qBdNAPwC41hmOkvRhxkvw9reSB9QjfeNoaa+ZRfrfzXeskkaCzlf1ZmQJu06woviAJq
+lrF1WjZgg4OPV27hJfeVPDeMwfGiDnVqfmUqFCCD+95yZ3C5qslxLuidZ1YzTfQf9stsyJS9CLJ
BYrQT9c/1sJl9cHu7GL2EKXUtNoHSER72c988PSf3ewmHYHn+2vxfeEaoRhOrjZhES6LzEPbj0LR
wo9LxeJ7nKROFXSf/349DNPR/+VPMCkzL29qpPp0dRSOUv2thPRZrI6D9ZN2yUaIVxjDFw4USsx8
MUakYO2eH6jCKDOzDQvvFHqkgSasLu52bIJDMY7O9UUtuPoU5XSLLgDwTXW2KNVTed9nKoCUodpG
o3RoqF9ahba9buYPsd0se/pgZ3YVpnrd5Jmn+CfASg+uoDkw7+16sdoHxTPI770ixY7qNk5L+5nq
zKEyc6fP1rpbC1nAh18xuybrEMIUhhu4vqCCVuvMSSJqjv1dNH613I7Be4CI4/P1pU8ru7JybYYm
DSspGaWQzMPQKztoHj10g/qmfmhKea9l3UmvV16yC0fBIA0QQZ9rE6JztsguDYs6zU2foK9sorza
VGtPlhUL8yUh3KO0Sm2RbQQPdBFtvX67vmeLXklhmPk9Ztqo0X3M1vLOghhKgafHHbaecmfEL+oa
V/1CdJoe4ewUJXVKPrPoWwilAJ9IQnqrG97BHNwvea9+Dlq1truhVm9CwVt7qSyZJM9VSUAZlb2o
AXXIxuRGTxZjaan3aA6Wt/E5F9OgWOGE7WjtrC7K3v9+K4lZlihRQrkkuikrVa7gX8AolDp5+ZPC
20/XW4lXS98LQnwYTCYELH98/F6VBNcCY1Qe6NeftSUgCvaZQYSVFH7J6/hUUKUByuZVN/NrI6Pf
n4UpmZn4Gpa3frE2zby0iomwcCIDmEYOZgZqgKFNCuP1sdBBFw453VDw5vdN565NuyzF9zNL82JT
NvpK7WVQsk299bF6apPagaXNjrWVHsvSngFUQYsTsAognPmSBtHV24GDZHpZhCrqYN75qPqt3PRL
Ie7MyjweJFpsNcn0VDTM+FVW2ses0Q4oOb14kXngNnWs6Pd1r17aQDCBPMShEkTXZ+Zw+phFdEao
E8vNaEviYyIRvY3KNqXt3xuayj/qBPO5ZCFqhbgL+wxDrpbfupnn2r4q7JkP2HjZuFZGW1gVNVt6
OxPXAWCP6e/PHqke1Iq12aKFnvlDbNf4RiajPuW1b2X14/q6lrJCmlRTkgETKLXImWckYxg1rl6h
S92692aZvWlF4/iMwIKxQLl+PLVleGvl6rbO2rXMd/q3Z1fiue25++txH6hehu2R0pbS3yd0fTrx
rha6baq9FiXspN2Kiy6cbWakYFml08SK59NfVdpZveWWgBAMzSHy2mqnbWJrrUC5aIZG8ETnRMid
VzMY2OsDMRp5cCn6rdRIyEa7B1+1VorvCweOEDUpGkxPFEpfHx0lKdq84ptSeooSRyv2bnsA4Nvq
pp1lOVDcNezZws1l8nwkUSSxkFAL+WhPSYpKrFIlIm/KnCGMKPECUZQPhu8dSmPlyC26pq5OCjIG
BcqL8bKsdssitIroJGYelKq548eW7beSgzCkLTPCajWwE7wl2lpO8Ad5O3dMyr1T1g3ZKn98XCfP
V8Ov5DQ60Q0y7qDuj22/LNW7Ou57cP0i0htKblL4yzLH5SXKfHgT2a3WDbemnvwRfL53gzJEn803
wmeQgRUIJd3aFpn55htDftt0KjS/9KD+/slqTo1nSLCBCVxwe6Wy2WhmlUcExOhTpg60ZVS4orK1
nsxSIn9uaB7r9SjLUfDh4xS61duZGNxURXBvRA9iBilce5DU/L7s0g2U4xt4MXaCFt9UEMRcD19L
5wzP5w6FdpejMHu2KGWhxDhrcmqS8bZEXw2wmievFLuWThlEMLJKf5tOzTwcB4Wq+HnkJqeyL3ZN
3GwRO+sQ4enfKV/ddqWY2EMirCGzFqYuIJ4mDWMmBlIVS50dtp7ucWGGVszgY+YosOZ6Opjj6E0L
Urs2bqGis1oYP+OdUfwO+nrFkRY/MEO4zDHzymVgZtr6s0uI1iFqiKGXnBSrstUmPUBmdeP6Bfi/
WL7pSFqjqbatmrej3H5NB/nO7MMHSCjfrn/ipcvQNKfGM/428Y5+/B01BGpNEqV84gKIkmqV+Vbw
6nwbgCmyfU/J/t6lkMmapiXpYRFXZzFVSBE6rSxkguo+dejdOYHxLLWf/npRU9XHtCa6OALGrCZi
iWnSDz2BuwppXtEHtOtJAQdWPjSXVirrC+6LGSCT0yPwkllcaSCe1HrQPKHyHEja1s3v6/i9iB+a
5DvcTs71lV3S8E/Mgv+Zm98RblOWpedizpSfkDkrixsJ3jU/ftBEKO36h2BgMPRHbjb2MLzU3vPQ
95sU/rXuR+u+p/pOsN6v/6KV9f85Z+eOrMCBUApRDIATvYvxqTbhqHhqs2fP/RKL368bW8DNflz+
zH2MVKpa3QqwxlDeMH4rvbt8+C4Kb7l5V7m1Lbh3cVbZLqTWWXiM6xsKPHaqrqQ5C4eGjwBcg2IO
JV9j2pOzNQ+GDqdYFcenSGtgUhZ2mhgfIks+0uc8XF/xQgj+YGp2VzYwcmhigikxvkvCCirJm7p+
vW5jIe8gu9emKAhBNmIGH5dDizIPUo1YlKN65evfrc7cDPexU3krhpYWQ6eLkIs2Do/L2b7FVjXm
WSZHILbUTew9ZNPNv0rItWiFG5qeKznbBXRLbapQK8SOS9pLGCAWnbi9V/UVF1i6PyYBPLh5GBNg
snK2aaIkt0PqGRF4RPO+kYKbTGzpxTOowCA9DxpHLgQ41DzJDov0pdRTB/b0leGfJT8EqYgK6sRt
foGwKlQEN7ouiWEIaMQdPB/alnl+aNcTyDxqvV1jx5eWDjuVX7roJD+T2vpHT5mAHYrVJ8kp7Iz7
LtFt00se48jfpqpxN4FbRT/apDwyfGO8VXL5pk2ZWFTbH1odvtZy/NgE+TZX9Ae9MFdi/lJHC48C
gAimiYmR+dDf9NCSxcGNT2iK/NKLuuYmBU3XQEZx60ViyyyMivCeOAT7VArv9arYM1e3JiH8//gZ
OMQEemObZgfWJwrlSqHFJ2UIHwQYzMRY2is+sSlMc1iV/Ee9V59LYzhGSfpZH9qb64d5yftpJ3OS
0XEGSzbL2YIsKYpajVLsF45SP6agCsVg9/9nZHaQKxWWHDEO0lOr/Uzrg9D+GuWVe3UpKE3zN0yU
U5m/KOMV1WAZnqcnJ5nqpFjcD4LliHp/EOLbotRX1rP41c6tzTKGuq16tUiN5GT436nlAElCYNsQ
7VYB8xn6jlcyv5XcquoDmMOVO33pUJ3bnt1peaHmYiJjO2ygEVVfWst3GA6yddy1Cj9XEBVf/3pL
Tz+a8//t7VTPOru/DBJs0S/N5AQp266vGKcRX6Q+3TbNk4m80v+R9mVLkvJIs08kM/blFsit9szq
pbpvsF5BIEDsSE9/nPpn5stUchKrmbs2K2sitYVCER7uot7olgzQ27oyzUt703bAB46joV0rjA9N
lbhs1hdmkxN65p1gP/R+DQ6wtHGQaMGewasFF64yuJG7LRcJfFQtm1dpQzGj1O86kP0GyeQeaGxF
t2dzaVBzhfH9BYOEhGKPOZ3fSYoC42CfhupA2lOcrfj5pR0C9z77k3fCDCVIjydqVOkAE2WSop3L
jnhPjgjmgX2RL2YzbApZnG6P6h3QozzS0Tz9j03lRGRscAE1QxEYPZlbVkLQ0XF3yUwq1uabHG1Y
CV7ifcEiALi2VQ3OVIdGeLbisYrIwYP6I5Mh+vO2Xged4S59AGj7UNo8wmjCtEt/Z1a+oUZ/38U8
JEUNoaEOpJb+vRm7h9pyNlohV1Zq8ZTPijzgxsbOuBJDNwACSwYUg18c2wts8yAaEdgd2zrkyNxN
2x478qthXaB5a6YXV/DMsrKCJggFgCdBrbsn6AWtg8b9lEwvvH2Jqy78uKQtHgnn41TWrohHx0gM
ABKKbnjtoKQ35Placn0xFD83orgtZ0IJDDo0SG06+b5snWBo7CB3moBS6+AUFkRm5BvS0p8to95m
hXdkNkBbthmmE1pERufL7Q07H7Or/Xo2w8oxHHIkhDyGn+PSB7vrkDha44RYW0Pn0ms6HaSO3B6z
mlVDGFufBNR/EnYQ+bDNq1/Q4vnfBqRc5G3e2RxSYvSF9PdmkSCMXHlMLeXhsE2Q/0NbzdzYNQ/4
7BpIQNGZSvDlvSRgZxyatzj7hNhci58m/VgOT559IrKF+NfngX8tWB2wamOB882CljcbdhV706uf
3QQyupW86wKr6Lx///lhSgxFhVsktcAPy52noYIGGYATSfOiiYPRioibgDZUL73xU/LfWvljqLdp
/DdrD+Ww8l75/+zxf/+QK44iAJRLnTJOX5jUw5o4TxMKcAHVy60NDSrZaeiQBH2L1URk6nZgmg8t
/FyRZ3s91u5s0v6+vSfmLXa1yT3UAIFwR+pbDe4GAfoMLoDMbQXUC7oDACf7EbQk7Ye1t2cPcmZI
2RoSol9Sn4CbsgxxVyIp3JbNfQ/midvjWTpSqGYCzwxCVWjEz3fr2Q6cMhKnKcPFJt61t4+tM4bc
BrkL2INGmuxYvIY4Xtxb5yaVUyxFmjSygSdm7RDSfut73yfkEjr/mEPTa9KA1snTaGrfJroFqCs0
yLRxxqe2QsTir0m4LUZiIF+diYZR/0K3zOUE6D7YLfkMHSvlV8F3ILgKinHf82cbIrUD/2F1b1O+
Uq1cnPQzm4pjKas21mUOm/bIoZjkhSX/5jskkG0X6dZrn+xuL/JSQIbQZZZKQcLzqnOva/tscgUW
ueF0N9RTNMY2klTjozNje3Jjf9vcUjwGXVIPxwOVKHSqXk5pmRO8wDWcWSNrA3vY2cAK03J728jy
Njqzotx+2ApW3yMn/8IHHjBxspz7ssh3aASZmtdyOFnZc2w8gFoP/LCfeIXHaHuaum1RrDz3Fl3U
+XCVHdT2mgGuLfyQNP1B2HGwf8MnUPqWCw5+zy+1/dKJnZN9B8fs4PJgxvyCZ2plNubwRfVLEBvB
70ARHFAPZTZkV0pSofPmxSyPWvdZE22YdfssswOQeYZ+DIYX1woc55ilK6u9lEhHrD9DuIBjBSWY
YtqTXNJEztAqNtabztK9UzeI75nNiwCy3n8cp2YbLdXjre2APtVg2V8qjOa1p+XPMWvX3laLhwtb
D3iamZJSba1yx8kt2hmO11jNpk60l5R6EUHITJt8y5o86oe1UH2hNxfaoGc2lR0Pz9JA0QTQQ1ez
n1A52wy5sWEliJk1sSXdEFlF9twW7Y8pi/daRSN9iCPe0YfBNFZC7LXhK6vheINRjnPkaYErWXcB
jnYOOXhGHco2o7fX+NfbO2/xsJ8NXYn6dDKUZDDgW7SW7jmg7Y6X/hUu+3HbzNqwlEPmDemoZf0c
izX70vQj1n/hHdxKXIeJBhVx7LXbBucI5+pAnY1LuaXssu5EMbeX0aR8jevydzFNhzSuglJ0YCTh
VtiXwwa5wZXjtGgXWSvNBNAYV7LyTvGIObIO3bwvXdo/6qx9KDX+Dc36m4Ll9xopDzSX0HL7L5CY
PhDABjSL8DTDZr702ZXrVEQvAW02/HxPZXWoUQTuUATj9ppS2OKOOTM1L/VZyFGlehVbKQ6LycRm
0MlJl300ZMVKgW8pUkOv0dycCgwrKM8vzRRTR61ag5m87IKW3v+fBk6zVr6b9/fVPjkzo+yTUvQG
Jz7MGHH3IyfWX0iHrIxkeUv8MxJ1bcwkLkYJj4bG1MfUTB8MDsFnqNNBsVcD9JE1X2UuNpUAj9ft
Q7A0ONQJIOUCIj4Q7ivOpBtJpg8SABYguJ9o0hyxQ1bu8aXBnZtQlilxKsjG2T2u8S6+92N/JtEG
zZ54LkQf6lb+By78mYBt/fbIlnYH6K3mTDq6Va/0z6oELKBlCgBLTJGBkN3GNPsvFkuegNRYGeG1
KQMKiaB7RmZ+ZlFSTnQJ+gkbr38QNgHkZGb0+0wi3sbusao8Z8X7LyRYYAydzIDBg+PAUIsiBOqV
fjazuYAHAMpbv8E4H0gBctdq145fNZ0HcY23s0M3GVmL7BcHClk+B0GIP7OgXJ44t++kYc269Kkz
8pADlBFqIzd3iA4aPXC4y9csXrsSjBalELyUUGU21B6aCRJACTfwSKqhRgy2ALCu5Xg4ryT/Fsc1
czeA7hRoSZUfIB5lXIP7At2YAoxlvd1smG7dsd5/MMSatuH1ccCIzmwp16njEOnbDfxw7mZ3mU3u
88KIIKm45U0c0aLYaF19bIphBdi6OET4/XnHzIzXyimUucMd9E9Ar723oqacgNBNxsCn3V1eg+zp
9tlbWjWoXTggkp8TgeobWsYTt6sS7WIG/+2DGbrDSQeH6G0j164LvLt4zr23BmtXQDijifU6bfFQ
t4WckCSocxApr7HLLBkxZjDSTFqCPah4ZtfoxWh1uKwr7xWwscAu1pD8S3N1bkG5LMfRzmPXhO+X
6AYrKxSUEHnQ2Nzcnq1FvwGWJEBCHBASoB/t8uwa1E400CIjD1BlweRHbfOlaETkQDamH4PROMbd
k5jaQLc+3bY8D+Dy/jSAwPnHsDKF6KjWmTQRr2Zms+GFFaTatxSIZC7B7Y6rwIEU4G2Ly1P6j0Vl
SkmnJ81gwyKn9qe+aHY1ZAMztL2u2Fl4oV4ObT7rZ4FO6rZA9ggYKopdnXzSsjL0q71u/E3Tnw3L
o5rdj9YXNAgGlnlXgNnC6kG53R/c9PX2iJdO99kcq92Mldugo1ZHJcGFDlygjfbJKPu7vGHbvjYO
t22trKevXAIUShr+aM4pTf9JFw/IZfpg6Y+R4HHkN3cNH722b33jco5pOyRWZeNdIP3nnP7RjAbQ
RWxY/qsHl1Rcou2lnNFcv/Q1pO2qaSU4opByM4xxntU60qqv07Cl/M/ovwwertv4mykfQdcTOCNb
Oasr+1ctr+kAJeYpwZB90NAOR64fpv54exHnQ3fjUKpJsZr++1AiZPmSW8YBVL77LNWDqWdR75KV
k7LsRv9zIn3F+Uh/MmPLw0wO+l+whQRieLs9nqVb9fwAKE7GS4md+Q2o2YjpBBASB27V06OBduiK
Se9b4j31Vvcy9v8FRmV2AXhZITeD8amQiKmpMlLMtOyml+5yiGJJvdi1wxCOZRVKvs2NO5bQqCu2
mXnvjStp/MVlRCcJFP4Q6F5RnEtdh4xaAQfka08TpIriPKzEq0M+CYBibs/w4rEHWQC6pme0tupi
LJdqU0aR84vRxqR/4dUQSK2CJueDYf11q9NtawtZW8zrmTnFy9R2keV2OXPt+a+sBDwBXOcWwBz8
TjN/t+5jke3HeuUZtuhFz2wqriapQENSIcsBjiB3V3sPRm0Hbfdo+yux2NpUzqfl7NqwMjzGagN2
mqnZ9NyAJq67cQc/Ej45QPUmShvUvf7HCVWOYFlbvUYLJDFtKZ9LSLgmpX1sTXqHZu2owOOFa9oO
Nay9Ponotu3Fw4kOOJTAEMtfNcKXAJlr6HHH4Szb0C0fElSsy5c8fYUc1daLf1Yf50rD5kHOf1a/
hgagmisFaspIUVcHw2yib6vC/zEWWYSkxJ/b41r0akiMzmh1sKVpyv3A9QqKown8dEeKrxDbDAon
+XnbxOJWOTOhbBWPZBBZLWHCtkVg0pMnvV0CFbiqO+rZF2taC2kWj8CZvflqOtuaWe7KpIXC8ktt
IBXwKR1JMPrbdXbWpSsOb9j5RphbWTzlqEE9rE9z4cGboFnH7z1UPPkOOf3bs7fkHoH7nvWaPX8G
bF2ORvbczbqSgOxaKwOj6Tdi/EaSNpCWGebtSly0tBvOjSlXUIUXSma0MIb+iW1Dn4nXb24PZ9EC
njyzziqKPCr1Vldzv2Geg1s084OiR5t9s+IllrYburQhYYhUBrDzyo6W1uA0k0BnIi3+8IKHI8TM
0O0c5NgKEIQws5U62eICzXo7eJEAs6omFCD6MFJ3hD2BVYnr71y3wsx7q3RrBw3w27O3tLXRBzBn
uUDCBYKny81QxyZhLMd70RntDemmSFou2G1oWI+/b1tamkUwOyAggLwFXqiqJdQ+jF6DqzUGO2zH
DNqOj2V1z5txTmU/pWm+smzGokW8hN9JnkCNr3Ra+BWL46LK8pdM9BrAZQzFiQRqoTh/SGFPo4w4
RRsrMuxfdRAUfh9KtHykdlxvmBzxDEsGGY52p+8g0TNuCBpUA8DAOXqWxPhMIcsVyIQh2vb131Yl
KkB+OY9Av9EGLfEnVARMLWKk974NPJYre2Rp1yP9DS066FqDu09xSTzretsBv8QLScHGpYGuDwv4
8TwoyDgQ3KBCjgDnKrNlln4/QbY+RxuO095ptc0D8DBkK0W8pS1oeWiLnInz3CslMEs0VgI8AVqO
tOxOYyQohnID8GUg+Zoc+JKDhQwcIFguiNPAe3i5211vZsZP7exFs7jYTw6rQFAQu4Hm8jWF2vf3
iPqYQL0f/Cyg5XBAKHFpy2SukzNiASPdAdpoS+yeYnLNZ9sqwSWVeqMXeGY5oewe9xvooCLJMLXe
G6b6mya6MtQGq4pa9AIeXDJYwWgOEooiHHJfmt88+ZbXRKZG0IDWNeMbo1V+T5tG3AFU3wTImudb
qwQgzveqdBcLbYjREtlYzzXrvmmDSO/9aSgiPAMsyFJQ4Ket3nv0kFMMZeq5LwWcdgiJuzf000yn
RisldDL6NzxXfghN5Cc9AfY6Q032XnhOvukAbkRbIsImkf/URJ3sOpnNzWKoUZdC4jloTK9D2mT7
weyNh8m1Y9CcUzsAsdwTeFKcPTRY7aAbKxa4rKBBN7Bvmi++p+jRClGKkts0/1JMnzx5rF6gGdq5
OzTSim3e9CBPK2WQxtkYjSj1gsq0HdBOKMIqscO4Assf6NB3HPrbUd0Ce21WJnoALDyRK5NVYWt0
3p3X1fB4SKluM17Va8doadeBpR55d8R6aGlTdl07VVrPBqDlmRO/JG7y6Ih007O1AtPSOUIKFaUs
QB1w5ypXbZ9Vid77HQDgM5ClBD7aitLK3pJ+f9uTv+f31K19bml2vGfxkAPm2Ngee1hykuesH7Wg
J8YhBqGnLWhoGVmUzwTGELY1XbkZ/e4pNcyvTjqFpuD7jhURGY1oHNc8ydLFia6IGayKxnH09V3+
rtLUBXSEBQPbyY+ufU38Z4Nv4/yUoMH09hQsLumZJWUGWGLR1KhH9mJbIvCLQzfNcOnwtpHlBcVo
ZrcIsJziQVoJPSZWtmjBwQMvnobQ5UlA3QMSWyuW5h14vaD/WJpvm7MFJY7W0LiCJcCvtBDdMk2Y
UQmm6zij29hsCnCqgTY14TgwmkC67vZAl2bTx+sZmxZKkFftnn3FZJ8PeG1JNMoZsCatr9WwcmMu
bY5zI8qSVT0zWpakEKwxtBB81V8M5m9kAW7EMdnCJa7skAV8zExrChpnAxAkG23Vl3PKOoy1Y5Dc
y4xuCEoajy9+SqpDBdXy+wr+P9RTMW1cYvj3eq+lr20N7xFybRof0UDibM06Y3cTXqe7LmFrIkWL
U44eVBCUIVFydRM6JkQghF9nL5MvQ6ZVEdWAss4/317YpX0FvRY4PVyCUM6bf8XZvmJlDHXSBg8a
MIaxWTl3/ITo9hfzJESzO8t5Top+2OkIZB4cp7RXttXCigObM2v2oikLDVnK+SnimIMxZebcB2Vj
YAzOg4yzQ1za+zqDWIi1pv610COJFlO86NGOiY4ktIBeDjc2fSr9IZlQMwbVZz7dO+lXAg3mrH1C
BY1AhbxN32q/Cdz672iNIdXuePPLM18R4QU4nVAXoc+6t9bUPe+0y9ON6APkbe/ydTPV9+XPgnwK
SZMkFk+l/nXI+cap3wQ1UW3+I1vrjvun24t+Pe2YbmuOe7C1ZnKSS3NT7eSEWFAj5/Q0Fj/r4hvz
sfZ6Hmn6j9umrvfXhSlbifDB9NJUjpDiKS9ilO22frbJAYnx3M998lKLCI3dtw0uZL9RzAY1O3I+
eC1dFdBZZdd4uhPx1E/PVgf6OONAxNfGe8q7bWu9FNYfNh6F3a14k+urAGQoszDgTCVrXrE+D9Rm
Kc+Apsq7JrTqe0pnOPSONF9WxvcejCib5cKS4rYcR/QIHjOgCCEVFJhIu2/tUftpJo33uQBtb5DL
ynlrPDc7FIxbh9xyeNSjm/t7GcvmJ8jr0WRg4+dpk9tuu1narROm2BZa+wXBt/2E+qUMJc2dDWBG
7uckTn7nvWv3IZV2/Ev6mgBPydRuPVb3byZ1P2V9ZYS8dcpdYlvDp0KfsmmTZD59birD+EvHZGj3
Dq6Ne4AB689kaOqQg5Vh642x90ALPp3qomjwbCPdMfXIl9TN/eNkkGLjs0rbMTHhFZeUefo0Jk6z
Q0bXzgMwK5kbt0CTZQgF4eEwtDm4WpyUIGrvUdFnRpIEA7AjO3PIgTXrCUilEsvc8jbu74t04odM
t5sgqQd5B/725AAViyrMZJfuIBtpgQwIvSYt+nu2A6uNKOmM+EWH90dqCWBNwxLwjl3bhoZJwZjf
25r3NpYFeU6zRtSBPdrDz9Eb2Z0mt17T/4395ocFJMxIyV5mZgQt7OKUZk5z32rDMSWdtSunuj9k
TjVtoGRggcNiFgtuaxEO3OpCF12cz/HAm6ce+cpvtkHJ7wqwwi2dsuHV8gm5l34tQ2F27vfayfqQ
0K54thvR7HJHZFhhXYpQF3b6vel171ghqnhCP9lvadvxtpVMCz3HotuC1+3G8FN3K6ldhb4bj3fx
0IGk1Szi/Zj6HK8B6m5QZUItvjKmUNfz7AAApYOvjEPYTMbPvvJKdOwIGUnbSyPEml1IShRpws8a
1cOcTPlJ69zis6wa75QbVfaYom02qEBKf1+6if48xMzb0bgpUH4B3R/XE/61Lvp+JzzmhgwcRDuX
xfajbiZAEwKWBiIiPNeEAaXUHizi6J5xu0C3mQvl4NL8oQmT/NU7RJ9+hg4iqA9bh6bI+81QaeWO
9homeyxAnuWN2ab3NLLxRNVtXaIPkWG3/cGJK/2OmH2zcxNWAeOHZw0Reh3WbTyERpYZO8eqEYoV
nr3i1tbci+KyrZhwt2ny7Bkw263hv9V05ycT5FR/3XYv7oLDRj5LB+IC1KgzE9Ll3eA2NJnycqLP
k5k6P2rbhe4Unez2LjadHmcAL//eir2Nq3Vyj1jRgaiC4UfcqZs7V8/9YCpyErXDd6Q8QhtcZI9T
kxWh0X/jlgZ2bbfb9BQNOKPs5EtaaONPr8WOMRy6bbvRCEGXZoTo0baey9RhO69DBJaNAP9D57mN
6oZVj13cmSfkE+sdMWS8HWKrjiZDji+0JyTiLfsq/LbZUxtPTGJlbjRAnCpywAOzywre/+w7Vm4L
x/8lShC+JjWKFq6kflj5sfkoarzzG9/bGnbfnjQByQjP92rgG3JneIVQE9uj+dnZNHn3t2jB7G81
aFwyhdbvBqdocMmRJg0Lhg0x2Z6NOomGx1VsQuS+pd3fjupWoGXDuItbyNSmOSiqa9bS50LveVi2
aX0cS6GtxFmXuSjoIaPrEVkoUBLOSGjXUV4POdd4r8exBrFJQPOCjK4FMJfbEwaACEW6Gi0BLvJD
eK5f7pqaFZmr1WBPK5udLoZoPPCJRUh83d6dV+NAoGjNbCQO0kOIWI1LM7FeIhCmuv9Sm3djufWN
lUTX9fd1DWkAD2ERDKFN9PL7RgxSzDaryQvRg1JG9lp26zLwmqcJqL5ZHhHCzsAuqmSfHBRnOpF5
dTT1qOi2frrV0p2JfPUaa5pqyAJx0wyPxBiQz4V82uVAEjOW1djA06X8kbHnod+6cIxx2K5xnKgz
BhJgMLJi8W2sB5RcFENpOfIpd6zspUZO+k+5Ct2b//8/wQ7AndisWA8gjcBhMIvQXQ4kjwXxeO0C
yKTt/frOr570taaXhSHMRAkO/D3ym8iiXppgFRjdRwdinOWDTUJn7el8/XlkMwFSBfkfErWgOL/8
fFtkU+qPdf8yVjLwPrnVx0AK8xRdGlA2LZIthOmzgUkLEBBCQvRjhw60HzgPuBGAnXTm5rvLAQx+
raGPAiICyDw2O39N5u96ftBQBsIldGnMgGi1lpJSvSa+PcTPACEgzyrWuKRV12SjfjvDMMFhgswF
nMblz887mepClMZj06SbOkNWM9JoJIyPiT7j5azYUW7o3mMVSTTY4WUZpBDp+UW0gPRrWQtlOFgE
vC8ciPQgj4hA3FZcIDgkYjPVWPyKllnQVYOAQLi7bk3nQDl2aJkx0KOC60JD5x0CAWVPlVZKYg31
71NnRCyObDcSH3RRMGGC5wV1dbAea3DqyrYyahz4NJ7qU9yBXctE93d610z7DP8a7bXOf2WTzcbQ
YwbqbZDyoPNG1agw655ZHu+rk/EdDGLN5w+dkPnrc80MPLngeEXIpDzfyQguXhlrxanQDmRTah+7
9fB5kEdpCMagUQIn682DO8vR2PZkEYRg5DSMfkCPZRmvvF2vV3tm0UCmBeEaErNqXrqmIxusWLdP
W5F/0VLzgLrzClT5agFAWwgFe3Q/wQhOurLadVZY1sBoe/TQcbbJ8s0HV0D5vLJfWx+692T+vDls
3V26hpS//vUu3noAKqFOBNyEWsHOuWUXbT0Np2Qfk135MUgw0sbIGsBNgy0ICQu4c+WS00mddmNj
DydDkz9sbr+l9ccCwHcLQOcgKkCZHJGNskOZ3tbJAIrCU+5O+28EZCkfm3/kKFE2xswg8QHHoR5m
0A9DtjRDYMOrAKAgL/7g71e/r6yvZXDwP1B8n7EjEnUx393+/ZcnAPXnGaoP+UhIkOlgx1C7jDQS
556cJv+pxkNw3Ghs261t0UvHPZsACzQK63NY+c4tf3mKy76IddEN/pPEG+l3I6O43fTD9vY41owo
rkIWrLLw1vCfLBGyOqJ6ZNLQzqL/zYpymKFaxDKIIftP6BuR41NshIYR5Guy8spYkPLWDeBfrLla
hHKw2p7CNWb0oDslR5n+yEXU5+iffcnFh0J+D+Rm+D40CLEkc2eu2kmUa8SskcOqj7ip8zlGXvGt
l67j+vvKitQtK/Ra8+tj/b3jobXWpbT2eWUp+CQrtyD4+ZbYuGxXxStLrTbRXs3PvEpnl49hE1dL
RFwfffniffH1YzI8jBSFcmTZwsHaZdW29QPrqySn25tsbWRK3NbZ1lTx3qqPxD7oU8T7lZGtfV8J
+zkvxhTPGiyM3ECPzVprAVr7vhIPIuctiSaxMqV8sqyTttYtsPJ9NbPu+n3nVh2+n/QVuh+eOPmY
T/zXys9RDRTsQJepDKBNuglJWlIfPe+1rnaTtdPbX7fXWHG7qon3XP7Z5vKsNu0EcpZHCTRdtYce
Y/NBDqYrE0q8DASBj+QMTMRuCHkwQ3/o1xh8llfiPxOl4kj0rEn00ocJJ4H8GBJA/5UL+ef7s/2z
WYp1cI3kHb4/5vum2PSv/9siKC5EJxbVc3QdHiUD60VUDMG4VhxZmyHFiYx5wdDm7aFB7JMxwV9E
t0ew+PmZbRNIcvSoqWkVryWQ+XKa5ui7z8QpAfpaCW9mX/NPFuJfThyZJ2S2oOWENsLLFQDH8WAJ
zcRR2HlpODohKPQOck0r4OrCm68iaLohlgXZMRpAL63YA/D+pYNZsnSQDN+bf2UXOW8fn6oZdw/5
YqShQF9zaaMwwH6IAKE5Evdx8LacrWH6ltbi3IDiVh2z6xrpwIDfhn39ndZrWM+lWQKRPBIqSEpc
g2gKu0kwg5Ifix/tuKmmnQ6x52qlQWFpFDNVIjC+4KBBc+XlNKW8H+qEVPxou78Cw/95exEWh3D2
dWURQEFnjsXA+FF4kZMcYhr5dtT1K0+uRSuA2KDtAWSnKK9fjqGEzg3Cg6Q+ik1Kn730l5W/SWPF
eSxOFISfkEGzge5VX0Yg/Oh6znV+dPI7vjWdlehs6YIANOE/n1e8t/RaiGcQjR/LpA8y4wj/BDrT
26uh9my8XxEWHu5zYnw+eYoDdLtCGl0fV8fG3Xd8l/oH29u2NKBDgLJT8VNfy6gtjurMoLK7KIp7
c6mgOnZGMGTPqRYW1YrHWloXpNO0WTgS7cemUnd3nWGEfmrKj95fWj2Y1koryNIIbA2hOWh0Zlyy
cso1uyh0kMvj8+bWc/YAdSfmyggWTQBhj3OCvAcKGJfbt7WadPBqvTpWMqyzXwjRilWZ3qUjgp7S
f9tQn8VzxbjE+a+O0gwt66uwotraxOYal9PiYpge4Ll4aeApo5x3r2FMNNSvjsUIvF/kfL29ga9H
YUO/00XnMlJFEBSZzZ/FBxaQWXlNp/KoQyyEQi/kCc1kcm0Q85Je3oFg4sIzDJfTnAdWsTq9zhth
U1Ie0RNqF8FEN+2b8PfM2K8C0a/nC6ZmliagwXRc6cr5SGL0vvQQAzoWd662GcuVnbUwXxefV5bD
N3nbmALJBI0/0BrVuB1J7rizgma73r+Xg1COCIqGSHpDTupYF3cJFJKtQ2+tgGtUpml4Lht1HvQ7
gLMLX1OBPFliC6s14/KY/3CDP4ML7OGLx+7aDHDPO6t/moDU8L/c3m3z7Cj7YLYIAhkfDLyaWi4p
pWuBfxD7wPC/tEUkx4gMPsgHjNCTK/fk1T5wDQ3sFDigJvwMUDuXG3sWZSYk9Y2TWR1L/+Xv7YGs
fX1ewLNjMzSo0qUZvt7o3WbMI+L7m9sWrjaa8vvnv59ZaGJHh8QALLj6A/ACCQWk5D6Pbhu5Hsas
jKQhLYmzOZcHLo3kVTwBBcXT197/6jifs5XmwrXPK9vYknmXjwY+3zgbp9iukWItfB4qszjjYGMz
UBpVIus6p9xMJzs+OXLfTzvghj48O7OKrY94d24oUFPbtGySISZ6fKJuAIkH76NPMxeiVMBoojwG
1mSE75eTb5S1zl2tdU9N+9gAM7oS/izNDtoBkTLHTprj9cvP55aZJbqY4lOf3IltM318bREbwM0i
uQ2+C/WK1Xll84yw5NUxK9CfVcGHTxhiD1BGAekNTRzUXy5/vpla7cSIS06UJGFSfao/Vn3GuwzT
f2bgSqmld3RRNh45JSLIkl1ZfTTMwfdRskd9EpWXmZLncgBTgrSh2VXJqw/QkQmxmUCsCXMuLTFq
CiCJQXkHczX//cxHAJmRgbizJac2+e0/GqukEtc+CPEZNADm/h3kU1XEq026jghuU5D9RiLZ5nVg
yv0HgRPvC3FhRTkHOhFN15gmfaXlphNhXX78nF18X3nLMAG8VTvg+11z6OiBjP/j95VVwC9HPEAt
+iq+uOkWhIi3vdDCIoCHBTQ2CJmhJ+QpTpTaXtzJyWSvVRkBRMzuQclCaHjbyNXFjC0KCLUJDVw8
jWHocie1wEYJCOeyV60Hp6T3OS4fKGRgki1fE4Kc3c5FCIBmBx36eOjSQvc+YoBLSwVFg6qb9e1r
4T2hLScngeWvPF6VwZgILpwZk4+RzAzqavK/LfDyQ9c3fWam+1jFaQnmCuOLcAEBKdkuSePj7clb
gg0DLYNraC59QxhIuYjyqS7KUnPTZzj06sGh3fRQ47bdjHZvbGRpZ3cJgOV4EVaG/2x2jn/fy5Tc
oWMz/uD0/t/Yz36Kcpjy3padPjjp88w+WxXtHSLWkzSnlctF2ZT/MgPsCBqNXXgfxbnpvZ25Q26n
z3hZhHiPBq3zuRZomRxPt+dWcXFXhpTdX+c1EYVupc+IUDIwnDNQPty2MH/hbEO+W0DtFAwP72Vs
1U/70q/aTMNukQSAT09CK6EMGkICdP9FUOoKjTWluiWLUBQBMzvIogB+U4+AQHqNthyTxzz3Hmwk
7oO0NbnRy9p/Srnj5YHG2vRVdoa9Mtil6Zw9LuREAYe7QprrtGLEHnTsVCkqyKqAyLMUH6wuvM8o
eHkBgcVPR8F+/hFn11JMMyKB3U2fjeE5tmhQFmtvl/lAqWsGTUMbOSPcfPjHpYUSqJwqbUn6XJvy
KRXpZ9aPwz7Nxr+Sjsc4tdGCaTyCZO+hTcc/vJ4+394z78GB8gPAs4ABIvh5Z/26/AEQAs6sPqPx
kysrQYPUKfxdC3rtz7ZRmEENzdHI6Vq2HzJbRG3v1g9NwdrNyMf2ZZjq7BsIqvVH17TjDYNYfSgd
nnyudLeI/AEL0+jJtAXm0t83sSe3gCf/BWCvfqx91h6SLuENqCx0ts3tejiVTDrHFEyDod4y8TCm
RvOKuBObl7pThB5VdFxKP5++CazKMRaDe4QiU/I3brzqU6IBx397cpbc4fvr7h0sM/fmXE4OE0Ou
ebE0nwy9FrtsNI3PhWlrJ9eQxcGvY8A40KoFLVuHb5MM2y+tqb81pJ78vf1LjDlTpSyT70O1B9fA
zBCtUv4I3Km6KKjzxF2Wx6CLJS6Y5ymEgsEgO7r1xoUUHR6jnid2Ne2qCC23/I7EYJtom+Tk6UkA
JJK5zQe3OmZE1zYDGrh+5HUpvtUUJyAw6rknUrfXSCmUg4q0K9B+yL0Cu4OE9RVwzivRNR1bvf70
/0j7rt3IcS3aLxKgHF4VKrmCQ9tu94vQwS2JVKQkktLX3yVfXIytEkroc8+cAWYwQO8iRW7usPZa
PZVhRdoj4Pivt3dnuiSfNmcyYSFxAmwBgy6I42efaTAqbfCGwjm7qd77XqekwO/EAnBq3q+YWljN
BImFx0OnHEn5zBTYWRWBY8oxMJB4hZ+nZv8rUzAm8c8rwsED8aYFUCCwVLNXieuYAwbSm597EOMV
VRb0/DXV1gDRs7dv2rfJc6Jc9iE4No9gsgYjBFY5ALsgjSiHEEWfRrZ67NBKvb2cRUOQyQScHjHF
lSyWxrpYqGMnzprWl/u6HpQoZVDFaN30TcPBDW+bm2K82Xnw4FEx0DcldfCsX6+t3pdOD1CFOHPR
+GZmb90BzWfhE/KzRZHWMxkYHeiKs1g4hIiYkL3jUBgoQs3edwdc0rJkEkYl86V+b7MGgL5/K6d9
fDFnGkoAhQgIAuYCcYnj9K1IKT+nrbcxhsEfEBOa9vvt/VtayiQ4Cjyijpx+3gpgYKlOpJX155Q8
64kd5vxHkX//VxvTVBoidfwFkPac5afmKnUJs/uz11WHumtPdvuI6f3bRqYP/fUgoKTyoXIEl2kC
9vr1IGhioH0PHoOzCUJvbv/tMeSTjofY5FFu5it1hEVjyGEBEQa07KoE5abAJ6pJIc+eVu6L4eSB
1mBQM1/tLF9tV1Y2b9fgJIBMA5WiSZUQNc+rmstolDllijxj4ure0JHstG4dAOH1CMo9iKEw79mk
9EnhyaEzxPPtfb0+IChHo7A7pQk4jvPSdAOoZ6wUvYB7yoJSPTPzhzmuofWubzFq7MDEAm4IZhTU
rr5+PBcM9X1OquFMmFLfYxJJBgNTGZgXHF0cUmCiXqlpJo+GXTR3JgSa11i3FlaJNxHzHBjqmLoW
s1RScpaYvdH3517TX/Ja/QZConejjVccx/WTgpmU/8zMm1SmzUbwKYn+LArnrzqALRoJ1u3vde1/
YQJ18qmHj3fyqjqqNbyD5mN/TsYfneFuhsYDa20bgqB3xfUuWkLWisERdMYANf760ZIWMAQNGOMz
NYY7p+FJwK0mSJlphLlsV/rTH458dr+n2XAAwdF9Q+I/fcHP8bkX143hyPZcV6LawJII1KJhD0JL
nDtP6DLqbTUw6QX0JMRnbpkciG3VmFpk9GmA3nuU6pnn17U9RlVvm37Mebe/vfcLbuHLb5x27NNv
NMdKy0vO2zPL1Yim0ObJRXkYwcNsauXrUNTRbXtLXwBIQWRe4Jie9ES+2kPW7HIMO7bnpNFRz0yU
nd7wCARnpy5f5bOeHOj8A6A3gcwB1WvEpzMHy3qrBEC+bs+a/j6K90z57hjPfLjXIIZTYhTsoFJl
bzHkAc0faazUJZd29rPxmYNguqJ4ad+057ZsMXymi5+NI54lVb1gLO2dwdco4+adpsnpag4KVyiR
YEJGnff5JZ20fI22Pedq2U5jfNoOsEkrRObD0JjtyV2dG+TS6yA3zZiVBB7DhL3FtD7AW7hWNF3y
T0gJJrg9poKuwpwO82Y5T8fuzARomttauVCev8t0jXVj6UR9tjOLbGQ2kZioGOArm5PWk1DJlYDk
adCV5Yr3WHKFU50ZVINTOjzPht0kr904Zt25T5XkF7iOW59Skv65fUMW9w0FNdCvYKzqqtti83aU
9qB1Z6DJ7ody2Dm1jLI2XSneLZrBtJOJRAEcC/PnA264dWORYDF2ueud4Yl5TiDceE0KY/HzWODi
w7gboo+5E1Qw1ul4Q9+dGy+tUZmr7sDgsCmRz/kqc1ZURxce5SkghHqLPmFE5v1vj1CvGCXpzk5h
hZjGODFR3idSK4LYRbUHo2UbtXT/6NXaYNFSwIOpTeAgEPMgaJxvJ9Viqxt0rz2b3pOq7DC7jytW
hrFCw6EMU+WViQQeZyXgnlW4Pm48gnmQ6qHzhDxp5k172uQOSp7tudDqEOPnHOQyEL0qFStBG9Pb
AnecbmW8Rgm9dBGmmhqCYyBPr2rL1COjUBqY5XAsKbWfECL9un0L5sQv/3dpk/g7QmMwgczjq5Z1
RprrBjZ05GPkiXKMMP2ConmnGH5pd26YYOY9SIw6/8bLvIgG0xnR5mYauLdqy290DaTtZd0dil79
R06h6cehV4A5eySLGO+aRyxaaspuyGh7Lh3dR+XbN5KDoh+49Xp7FxY2Gu0Cd0raMJmAAsXX17K1
MOmccdjh6qss3jW21rNZOrdfLOhfLQzgACUiL0CtIjc1uPicqvd5VoB26olpYFgTL0gdQTw2BrdX
tvA6frE7e5qLAoPYAFjhdaxfGjMJ3BYMw7uWPpL45d8tTUBE5KPwP9cRR1yWXju9wxb9Cf3TVJ55
+d6Kszo+3ja09LE+GZoDlTy1TYkZw5DEOL7pccykr1UqFj/XZxuzz4VqdlEYyhRU1OcBsaFTxQFY
/jdF9zLqZYhPGVCNbAZnZW0LrwVeiqkBjZfvWg9Ht2KlB0NEC32qYoj6yuyiiWX4iCHmeuVkLJkC
17U1+XAgyuYxeoahdK/S4Fw8jx6d1Nyl8ZFZK8HZmpHZPpaFACwgEe0ZPT9I4b62zs8MjH+3D8TS
Gf+8ktkZt53WU7mL2Dp198nUBrB3pv5sGd/MfwRXf/ijz5am5X6K4rkxKnqqjngH4uFOTaxHhxq/
bi9m4R2H4sZ/n2X6759MyNwqwHKKxdhI5JPyV2ZogQ7OkjV+5aVbBO4ylHYmsMlV50TvGidtcpxw
SgbrkGBaO5TKWEW3V7P0aTDlj5FK0JRO1emvqykoAh07m9KQvPAeOUNxmVG1AlmF4YZdVjaHjo9s
xZsvbeFno7NDlwqSyrjEydbyI1ooqYGuwFEpn/95aZgFdhCFoGkCrMIsJmApdRMXjGDnbKjGB31s
5E7NK3fvgsU+5O7QPRCvXyMJW8o9JhYA9INBcoo9nZ11jvmjatBwPEblwW5/Mse+YxjSg8J0AOK2
bWPz0EpPcUpOcSxDNu5vL3rhPkM9EPVboDPg5Od90qr3wJtEOnZujdIXiQmx8BfdWDGycGhgBP/H
awLU+bzfAt1NtSmagp1TzTtkCRhEanbsMdHP80PNV5/mWfNtutSgJPigyAILGNofX8+omYmuoAlh
Z1aQByuPVV8nbMtT+tNqkzysKM38hJvPBWc+s9NAFg3Z3N7Whcs4lZYmqg0E8Ff8djxPYzYUXnOu
c/LDa94y0a/Rei6EsJ9NzEekkHeCG791mjPVdrXbnchgQyv5SR+JX9vdo2mufMSlk4IhkekTAo6n
zckwjBzMpYlpNuesrH/avXzmwEgoEmHP7a1buOy4e/jzEb5ibHX+9Xpp6Wzs7OasERPJ96nov/Xd
g5293TazsBwAiifQ3KS5fKW9BHLhWh3Q8jwXuXVolTYYeygZ0zWI3sJXQhwOkBi6Frjj810DSRMt
mzxR0T6Q73VqvsWd96fr3WNRKLE/oNLla/hPK6HAtdWpZQbmTiRWzjXeI3M6b5D1oJ4tqJCFYz+6
YaMrvp2YUAKlSTDEYKsFlc3Kp/tYzde60WQXg4UoUwEWdxXJiRJvU52rZwjw5D5UtepgSOMu7GV+
TirUyQpz24vut55V3xHl/mRs3NQK6kraWAZK3sbhqFkbObjnsVd8L9UhhmDek9jYEVc+1NzDOdDb
Uz42PFSN/hlCZ99kkgR6Um8rl0ea3jzRslZBwAse0URGMUqHHSi8jN5+YZAIRHkA451V91Iye0eF
FdiKEWiddkc53+JVWOkdzPu7cEUTjQUyPVQz4QWu8mpMPBGbCvVc1ym9jNTtD6Jq9VMpNb5LUl17
zABA4D6TenUBuOq3onTsaUioZ/t2v43t0/hDpH2dh0rm0pMX22Vo1+5vVjOUebt+iG7fCvD0wDl+
/YS2OmknID6AD70aFncaOqRD1Vqn0rWLoMncyCLD97YfA0MTEeRuM19rkrCJ7Y1dGhsQXB4sZkBM
pSn3kHb5CRoyv5UdCaGnhjksdy9NsitLtscfF1YQZlVpFYDzGXHD0OkBuCWeS5f24SCRNTE3uahd
Rw9gsoSGbm6+64N7l1S64486u+/r5Fjk3kNTseROVuzUpxUq0VkT2RU43Ui2JcbQ/02MBmxTMWlD
1meVXzul7Zex2MrafS1JR9Bal+dUlsKnWhspWn6nTy9fhllpX6Qm9XtvbPdNBq3xQpiYYnFzEUkv
M8KM0lB3lL9uTQIJ6jw3K0GpVwVppzS+w8HfDkL9zKdD1m1i1KAbP07zN+naR152r5nlhaJ092bd
XCytPVmEhIaRPnZdupexujc77y7OrCAj7QHaXa+gdN6npr0Dtx9Uq/pwbMeQinwDxPSpkO2OVM03
J2aY1UuOY5pvKtS7xu6tqrRQtFbEHeUEFV54NuFFlqjvy2TYVYPzTbPjxzzlfCc8poZ0tI8JwwRv
1oifIO1+rQwRogZ7tgs9aoQH8rn8XFKR7guFhwZ3ZaSnOAmujskr6xc0tQ9q0vVB6ZEkKEcv8eWQ
p5tKAyLcU7LzaBBUMQV5zGQbGp35SyktZ2NCpzlEwSn1hSh/GInDDk1GtnYPUXcUIewazHzGEFJQ
m2ytpNibGAQPW4jbBKBQRHnIjX+SLGWHnHla6DSqj9kUEYJby/RBCZkGfVL/kB1EH+zYWoGWuTPQ
Bi61rSHEALJs4kVBwe9rfAGIUh0DPmWdbOaUQHyBOAjsE09l20RaagQe2NYMr6fhqI5i42mZvtFr
TDsyVfmtt0NUG30Y07SIkh4M5Jyj8+XZ0+Xfc4U+YsTzey9ZCP49sR9lnuOAJumRdBTch7JroroF
cSMdm2dZCWNvKyRgsfKmNvWDUFTQt4rHYjQelKGEfoN5zISgJ6nzAnrcw6PtlRHvza2O+9PX5veY
5j+8In3Nk8LyQR+nBRpjcIqe/FkS/sPSuqOu1qfB1MKM1ycnr/eJGAOaeobvgv986LIfqJLCVVvW
MUO/ZTMkSQVySv3YpZpPW/ObOlhwBU1gciNQGduYKUfuiHZ9yrW72NR3GRmftNywfEG8I4oRT7c9
2nXsiY+FFjHEuYH7uqo4pbmLUmbG7ZPV8QS+oKn9uh8eez17rFTFj2175RH8qFjOPCgGdVFahMIJ
KnAfpYhPCR9yoLxrZW+dVK9Vz1hiArkbob8OSlUOAcg/4fktI9TUTYyOxhBeONP3akbUiBV/QbOx
LaH2pUC9Tb43TdjBI5yqvkU33Wjsc6EyECPaYWkMPKqKZgwhSzm+UKK1Rwrp5O3t3bsOJCbMIXpA
FtpA4O6dZV4UwOGC01E7eWMJBuU0dePDUMruSVCvwcxHFoPsPh26U9kO1UoMbU9/+NeNxH21MSGA
THMBLePqqD86fSxOKbQvjo3Bmmen6Ip93zVgZ0CauwX3YfqMnplyDylS+1cOHMVBS3vI5CSqcYBg
IztYSuu+gGfVOrKsoxu3q3PTt5wUcDjZZLUP5kQAo8tcRjSxflVMT576oappoNdtci+Jyh+nQaXI
yhNQkKOGqr7otaH+bmNIsZi8g0vGpb7XrBFYG+icvMWqBfK7yvGe3VhH+DooJfL9RhydsY2PZlvz
u8ZNs5OiZE2IElS3GzSwyvA+7kCNrGV3fSshdKFT577l8fAtjm3xzMsaBwBBy7umt+C1xTULMvCa
xn6T2koBfgGM55OYswgTM8YWKl1rNZnruABoBAsUcpginVi7Z0mV4BntGlXDgjxR+A01FV/rk1fV
hv7r7TN3nQDAEnrzYN77QGPNzhySc60W09Y5RuZDQn6bG2/dVAWynv/ZEEC11tQCmGh95sIItSb7
sas0fqKWw/9khTpuKTR6Lxkx9EhDdXmtpXPti1zAOqZJIOTbmPyaVv7JM6jWaA4Fbs+Jt7a+H/ts
3JZ13fwpUk8+GZ1KAkcKoDVvL/M6F51aDuBHmiijoXIy/apPVo1Y0r5Rcn6yTNZEbFDVDXeGfyTU
wKMIK4C7uh9NHODovlqxDNZDLKbmJw3UjPeNHCgC+kSLht5Yayd+dGdmjgFVTlShprIJEBCzB5iq
WgJAJOWndOTkzAsTHCFg/b70dtOCFHI0ftOhG0+OYyVnNo7KT5LSbAcdJQGIRFG+daObHWJ4gqiO
0zFodWC2i9ZNHj3uIdyrtBiZBPQzjXIcfbuw9D5IuiKPckgO+jJPwY8sOyhwNVWzkTx3Q8HG5Agn
0ge116k+LqPYpbL93dUmB1BIgZvpqyYaJJhGVIlohtfgxTRKaKjg7vuDLSOWQg9AuDSDZ5OJD4xK
UBMr2ZjSQmEmd7x9ZnS4eGOqh3oD2pi+hKqoTcz8FYjed0121rsnRzto666LOlPrD7om4ihLu2ZL
yoZe1LJHk7JHIeh9jBPllLudnvuGRsAxbbNWPHQkFuVKJrrgNiDFBl1qJKOgu5wfi7pI9FEFFvFk
dmp8ElXV/qCg9j5qXTWsJFvTV5+figldaYB3D5Rjc3DlyGJM23EqTq3Sl5sRhF4XGoN6sVEg0w4S
eiOKuyo/Onoev+OlTP+HlU48tBPzKfjC5kUu2lIFoDUmTq42/GY9UNY2gZxvkq9x7yz4R2TYk9g4
skuUDqc3+9N9zuJUBVwQnti266CV5zYDBqZ+cpM0uu04FjYUAS5qkrA0EVbNHAclpkCFxuUno+2+
Mx0EkxYP3MYIS0S5hdVsRoHRw8IIb5tdiDkwh43JQMzfTPj16Uh9Wp/bOoqb6Zk4VYAP9tnfKntO
u32eApmAgYfK+nnb3NJ2TrP+ODkeipTzVYKPvPGU3OAnMT6g8gptn7vSfNWUP7fNLK3Kmg4nKstQ
pZ8TDg0YRXSlE/OTXTlBnJiFXwzFd0fS3yo1u4l1/WUE9/SK719a3ERw6tqgsABYbPYJ01wA2Uz4
eOpS9LuSy2j9SDQajMUaM8qVIcDpEB46OP6ocyHO/vrRgPb07EY05GJ6R0iCxt33Es015+32Ji5Z
AWEGsGGo2mEXZ0dDi4EGp7aVXTj/LqkAEELDMJiDnvXavNmiJRPpAlYDmOD8cxFam6jWxdmFWMZB
y9OtySu/z6tDbru724u6cpHYOg/4DgQ8wOYCYvd16wa91uMCkKcLU8pN49BvAxJvux1XcCsfhdMv
/nGyM7HATbgHoLVnmyc9FamjhAiiZxShUUOgC5WSp4ye4v4RYGrSPdUgmFfK3CfyEbz3K0fxKvj5
MA/U7oQhvMaUuV1Fi07tsksjnKlE81RL5UevtiGJ68MIDPf/sKvwTv/P3BQVffIiALPUeWqBe5zq
FrjyaaCBeXINiHwVWs3WNNtS1ZSisAaeXUrR+o5x8NqVA79wNuArDFBbgr/Pxpf7uookRW/IFFgF
hjkCr9CCwnwpqv3trVr4MugZm0BUA38OtOXMSeBgqA3CG3KpVSQiCqrKd2Vi8p9ebdshyR3y6EHL
YsXLL64MjJGgBEV+DoD915WJwk1GoeGCYQYm0N0mGLx9muYrj/LCNXZUYE0mEClc+7wnbluNUstk
xAcyUr83H0r5QtpJV2RlC6+8O54PWJlQLfj7apbdLFI9zyyHXroPFIEr1U1Xx16oCvPZhWf0BRRE
A5PU1vb2t5vPMgHaAssAE4HfW0W6PA87lKYBIIST/GI0aQS6sy26ERuIRf6QervnVf3OLOtE7TE0
m/Ko939vm7++AKiCmVgBiv0W/ppKZZ9uWamrhVnbWXVBbd567Jqm/Cmpztc+45IZ/O6PtAnA8XlP
iPde3oysrC8mAfMWESYL1VqsQWwX9nLiuYbAjo0KOAaBZjmMIXVCmcbqi5rn51jVIbyQRpX3YpDn
kphHd9TCVLOBS0MdtytWLsTVGkHOiiY5/gcU3PVQ2iBsd2yINl7alnv7lijtxiuhe3n7g00O48sj
MLMy/YpPH0yZVPoKd1KbjrfZgC7QSMJicKOm2Ff51hw7Hy/DbZNXdxAmkcgDkYJK0kS0/tVkA/Fi
q9BL9eJwGR9LJFWXQsYk1HMB+UiDkYf/wR74JFB8w5An6n5f7Xle2Y6ExeNFsiILRG1FTlkcvZr8
7gFuvG3ryotNa/tka7adXlUaRuyl6gWaOhfXaLecSbB9rNGJL5uB/wflFaZW53A2pU7QYsElvuTN
oPsj64JcuqXfMLHyai58K4y/AQEKwmN0LeeMJaZsMHcLWYKLoR/H+pWys9H9bEm6sm3XqAfMH6nw
yWCsB5AEAKmv38hoOtqgEahc1AoEMob0Rwqs4nhXWlCULyD/x7UyZExaR3C1tzuO9kfkcmWtqHXl
tqefAa8NdA6I5K4G8RU5VJg+harR2Gu+mkRJFfEsxjT+U0m5X6/Jdy18RpjDMwu0OTj15yMhXpMp
lhn3Ch7as0K/6/a2/ecu/ceK/jMxK565WYUDz7CxnFY+8CoYm8x9XbzcPvZL+4bXFNAGJNwohcwc
palWhVIobnzpjN+pmweady+6vabceQNkIJI1adHpFs2c1lRYAg89XhpQuswClJKkupF4enwR41sG
rbqGrelYaEsH/7OJacWf/OKg8LrXCUzUqNsd7cJ4oRjnEAQMAkpeF7t2kJ5Pu4ox3zLGe91LqC/7
4achrRDqRUEcG49VZkPG3O3rlduydGxQLASTmzsJw8zHsphBajOJ4/iSj3cVRvElmjneWlUBZfWF
XYa7nFw0ODTBfvV1C3gKjpAW/YeLLl3tMuSo4JUccmi1QE+vdVErKmT9uyaOt+GuIb5XdlNFrTSc
PUclIkQo/qaRHkJqJPnTIlYItRajrSpQKoHVeCTkhcUPFUwcdLSado2q9/uk5AoKXhylrE53+FZR
22qrFbgfCWa0e99Ve9s3MYy9h6YbCdEDyPxhwu1QqCFAyrVuAt3MVD+2sh8Ot7VI9rxEUc2ywxZN
wdxGL7PtXSU0MxNDM0GjAXWsPgp0fdyBV0HCZOrXoxcUag61MJIo/pBUjt8xSFoTLvSzAe1In+pa
69eaUUPhXbKjIFpx1IUjdiqmKLbEs6tj1nlFADiVclLK7HtTOq3jV64svrdcoiQos7wKUQ8dMNA3
MGXbjHUXcYNYUUfT+h5MSMYOIyfOa5GkxhadGCMc+qw7CBZnh7Kyc4xoKN1BcRXiq0U23LVgZrqk
qYOWHa+B6ADhxRbT4y9pBrHOWDhxNOhOeTDHluyoZ7FtX6h15KUACKZIm8PWgMYn+DfyC+CwcZDF
Vh4gfMN+FnYXlgremJhyI2K2UW4E5oE2naNAn92FuJiUiThWXWoeMgM1qKTX6E7qcR2h0oy6Npin
fQwbe1Dok3o4eCZkPGopQ4m5Ij+VznCsB9bjA/XiGLsUdHumsLfqqPbfXGWqlRInvjCHxBuBhP/S
Ok7mWxl4uXMUyzH4i26kqSruxrTisxF3edTGFEguwAigaaqqz7d93ZJnQO0LccTEk3QFq82hase7
2HYvULIInBToGaEVIUA7L6TXX2/bWvKrUIBDII88/RrDmblWjSc4iS+eLF0fl/TOzOlJ0SU6624F
zCgNtdxbGbebvOfcu6KON8kcYS4dxLBf7z0ambk3WhIaNUV+SIx0mzckLD3rHjQVFZh87N3tRS75
GQTZyMlQJgXkcRafuY4gI0ct+uKNxTu0DCNGspVxlqUloa+D6bWp3gY84NclDchhe26I+ALd26Az
1aNTQStT+9NYXZQq3r9iovHmYgoeglR4D5E+z54nQFNjUlSaB/k6DFJgcItaZJOPa9icpWfgs5nZ
E0WI4GCuGL3L6FwyvfEVscebuVKlWTqBn4x8YB8+vYN1T0bJXRgx+q1wHkT1aBeQLUwNf6z/ttZK
TWplSfOEa7Q7hWXtAGvcezYUsu3s4S6Gh7l94pauMMSLzYmxEAX6uRkM4damO07URkkccDUGpfLB
rUgA+NVtQwvZFbpgYEFFLRm6DvNBtxhsJ2XtQPhbAQBC/M3wMhnZgcWRl+H1BP4NEIT/P4vT0j99
L4i6kT5OYdFrm01dYVS8fpDWDwix+6LapTr0hkAhfdvm4hn5tMrZebcFXn82wGZjFgEtCzxIL7YH
2FRdbNq8CYQ0/7WMM90wZMaYHZyoLeYD/wPaXGqSpvEFb9YIJd/EAm4ofiPZ79srWzwoHsoYUzUD
KnmzKzbwLqEoxUK4vbVDCQhaU/9IvHYTdysYoutSA1YEYCjaK/CvKIPNna5l5gbj0r5ghPpSNua2
cO1vjZDYROuxJUOE9nPuT5KJoINJtx4x/txe6sLVQ10PDeFJFQnxxMxFKlQklpYV9kUbQDlT8KQK
hpEAQtUoY3Tb1II3hikgh4GbAmRqXl+ktFX7CunrxVZeR7lLBCIjau8yyKj++3gUsCrTqqYhOxRn
549ZbntNm7nMBr2YFaSxG0Jkb6s48ZHHgC3kdHVWZXEfsYvo6aMBgvr61wuoaV0iu7GzLyRz/VwZ
v5mKepKe9ff2Hi6amdoEaFShzT53YWo9EBTIYvuim43iK5r+vdeNblvpVr37HyyBAhcNP4DXQcD7
dUFCbWhbDbp9aUnnO7Gx8QZnI1aZ7pcWBC6SqbUIogm0pr6agU5XW1duCuBb315aVee+AXj5hptp
sr29IO2DinMW4eCqGdCeAlzgWgd+AuOpmSWsC3PBSz4oTh+g5a/5WcIAOT1bnAdQaVZQtkwbFjV2
hiK4V+W+wur3QuXVK3CfsvH1jmk7zMSBP8sqGHB3mvnQ0ETcIVCTG6WpstAmhQiSXNSjj5p+F1hm
ZYX4Ve8D1dCY1hh/SnglQ4Bsy71o+nqfpbnttx6zt7aZeMe0iVEBgVpCAPwD5iPBSd2cE8Uz7vU4
BcgyKYYAtFlgWIxHaxvrXXqJK8g5DaJLIjDZstDqKx4lEHUIEgCXHkHFbu8bIId8ppo8rMH85dtW
VQaj2Y+nhIhfJfQrgOZzkoMAii5o8R4DHqdCC9mU9IChDieotUnUNmHetm5U49TxFsrWDf+WCFVu
ZYUWcGIR984FJGGbguE6ADBN3iU57Wq/TIB9I8luNDcEHbtKa+4sZNOZD8xkGWUYjUK64jqHGpXz
HZqjfEsAGLjT6lG9DI45PBRMeN/Ax67ftYmlRoqilmDLp6pvSkM9FLZ03ssYC6LMGA8pkA5hDpnc
A9SOP9B23jfKoJQOUGq7zcu43riAgAQOr7U9/mn0DdonQV+DfD83uhKYRSPx4TAS33BbgHoT0I2T
blKpNie5QAchuBND0QWXpwy0inShBjT631460E6LMztQjcw9FJikPfHGMg8grhRnWwJukIDT4tgw
jBnHJlF2lAvthaZqh4NlSAlCfld7LnMWrzw1S94XVUNQ8cAzXrfTBYn7PLNzC0Xt6s0W8RjElRz8
OFNfLNYiQCHJSri1EB+gGQJKKAAHAL6bd2mF5dZm0dqQ807HqMyflf6dS0ggUswVi191uzrwcwXI
hdP/bHAWBBmpZSoKoFdAUl5Y8SaNX2V8ztKdZTygIOa36hjwNbTJQhYDEipcwqmqDQjSLAjKSI+x
LiuGJovehRw++V9l2zCtCtglsgn8OShYXPXuaQIhEInTfeHGHy2GGvwIhl57bdzmg+xw7hwtW0O/
Y8L7W/OvJfUeUQowLRdaWsoGCuzVjtUgnlD66pfse/MOwtHGa27aJBjAYRdYQmVhzgggNtSpQ6yg
fSBF5/57aoBADDPiqEihITPvitfUyktJp5/VOH8BcUiO0K4hkQEm25Xg0lw6r4gu0WjFKBC6BrMG
RYKKFk3H0b1AVKQJUwHUNhRSXtU+1wM1c/4A2lqEsV5A+g8USUDAELrtSjLNe4OKZfTM5Gz3UA1A
JRREiVmVbZg2KscM4R2KymCr4QP1NkVBIaDpEsN3GoZCHrErFFI8GVRZoe2rGqM5qJnYd4nd2lsv
k0kE8Gn5kmEoP7IVpd+YyU4tOgtjt6g1hX1Z4d+RxaA4QyWwW4CVoaQjURqRZgRPBpSfisF+E3h5
uB4O/9+CwcxlmPO7/b6ubN98EM2WujHkseZeHGFhkDp+FRzifLae+K7tbNnAA60E1+tto0vhw8ST
BdFpREVXqJ3KqOwOQxswyofjUFcvdmN/SwioOG7bWbzmn+xMi/+UX3mJ2shyBJRMIA0essw3oXB4
28RC0gER3/+WMjt+updjjATB3QUT/Xp+11o45eZTihDgtp2VLfuYVfq0FAeg4dJkWErSvIBbHC/i
c8Xvb9v4CNuuvMl/i5mnFQ3oLHPEO+6lrjAClJXfclvxdbM99232h5b2E1bbYE7R3FEjOxGi+lbV
hYNVr7x6y4uF80GDDnNo8/xKacsBOVzrXriSBwoGGwqMA4ECJVpZ79LTA1jXBFUG1zBKdl/PhyXT
kuaKcC8qjcMY4895ZflcM3fmYLwxy/zTEQzdjGLvjNn+tu2lJYLB3cThwfTuFfuXzqqxqLzavdjl
WRUFVvhYtj9u27hmE8EjhPcHY9F4iID6np1/S/Fq5nYDKk7NmShvhdtjumtnOUeVnt046lEYEt5O
9OCOtk59fZK083uxkqteszfMfsXsijQFwPJyRN1LLc6qJD5J3UAxI1phENUNyvRdizHfu5JyLV39
T0uf8+9TqQML8H84O68duZUlXT8RAXpzy7Jtqyl1S62+IWTpvefTz0edM7OrWEQR2sC6WIAgRWUy
TWTEbzhDT0aSnbpY/1LF5sqWXB4YaDZuWF4oV8CGIvHVVvZD4xT20akohgczj6KNmuUn6HPvWhB/
56GELrz7M5TNlVn923if79XpPYkU3lSHne8R3xDdSpMyUphGKcRNjQTtxhjd6s5s1OaoF3mw0U0v
fYuDwT1hZhjtwMunSIlCoZNdD9XyXPhZtR5fIGrbbeC5/lFqZWOP22y3jQcj2eWW/H0YSp1eEAYk
jaWHaOmK4pdW1+i2goncR4PZ226qlIndyQDfbq9fZXGTUE4HpUKfGXL/5f5MzYqWum8YJznimGn+
6JWQPradLh8NOZf2WZhEmyaDMFaMGelVXWIbl8gZr6PBYj0LiYOMuHBI/KZ1OkiPNCFGA7pVFGi7
sGrgDQ9uYtmUm92jR3KxQZdUvO97tzxIvA834AuFDR3D4p5nlfpoofVrhygBvLhuk+1yoVAeC41m
SKwPxRerXNm+i0uYshlyOxMRXp6NHn5dNZZciqcAIQhFa3b6PxpZ/U1SKUf8X4TpF5xdKkGtpoMm
kQaLTbBNomorJPDZ0pUWxeI4UFDB3RlJOlbrZRTN91EfxOn2ZObFq5xk96Mhr4RY3or/iTFvf+ad
JJdpoxmnDHuhuNGpvunjbxMNU7uP2pMqhbu+F+7TNt2N/hobfSkHwHbgfwdozapxaq1aScjWOfWI
fHrKu6E7GRUGhA1v74eliZz0YUD6kVZf6Xyh1Q2CN8rMk1S6sFstxNKEaOXqXYyB5jnrbeq9zPHb
Qu57vt4qBgUk2dYzqIdCK6+RWpZetdN9NFX7psx9tiLEQoRnl/nWyROPlvwDiA6+6/dqOR4jb2Vl
LB0hZ6HmfD4fRnNEYdg6Dd6TZKR21di18vm/+C4UtkFJTVtqXg0rLDEz0S62ToY4vNCleBlqw7kd
YnHGMPIBsAfm8qrN5+ZSJ+mJCymigGgUxRbLq4vFrZRk4qYsG/lgyEhJ3A66OHeYnVFkpsYNdONy
47Za7aVKPDExEBtotYesfejNlXv6b045v8c4GegQMH8ULGdrwatrDZ5wRQ8kpUxWWD/KQXofNZCy
dfbJqCNKs64jmvWJipwjCSXAMAU139HDFmikOqe8J2J0Vythaxdq8eibf/w2AAmtrF33SzsDeNWk
lk6PiPvocjbIo4YyV2rrFGZj8cMq6nhfhKZ8d3vOl95j51Gmb3J2JCeqmYErYDo0X7Wb0YCn92KN
xzRGUUNHVGFl6S4enICZgONLUzIxTyM6MpQCJBp5qCsXXJxAU3SEE7e+ZkB6joDom3FVPaSQ6g+S
XJh3zHb5envMS4v7/DdM5+vZmClwVWbQNuZJq9uNHI4+X9KaPBZgKspOrBXb2/GW1jWdPuA4iFpS
nZmv6wx1PyGPzZNaVLs0RBLcdbclRk23wyzPLXVr8l+8c3nsXo6rFimQtC5xei999jQM3MUye6gt
JbZbxX9pMuN7lvUftatt1CpZmdRpOc73lXkWfNYJEGuIk5kVgHwYzaewDO+sMFm5j5aAgHSf4M0h
NUHHYX5ARIUqpBGiRydNfLHSbDu6912P+NIpyqg4Jzu56XaubG0k3TvUkre5Pb9L1y6ZrzzRITgR
59NrmXXF+57oQIr2ypj8MaxyP2qwAeNi7WW89FI8jzWbzUgH6J61MP3Lkboy5dND7amvcjq+1jUK
CV6f3eV5szd68TDWSrWykq4XLMos7E980BjnVY2LihOVmb4ju8l/pXWH5tFRE37/62wSgzTTAKc9
4WVmb0V9kDOES1r9pPjCt1SukSrOHgW5eij0fOWMu97vk9CMqICDoqN4xWkVqg6Ks9rQUkzwS2K3
jx99rtht/qCYa3v9ehtcxpoNq8jGIGw9OnxyOjH5q622ZqV4fWJfRphdYD6anb2vM5qwcnxjm9b1
puL1QRFWb36v1iyWxkOxAoksLiLQm7MzZYyN2jf6UD+1ofRYuNZh7FYODiT/r44OCINIKXM+0eG+
Kot4Aq+6Wh28Fz2DU7KPTCU9JnLebGuui2rTa4125ynmuEvkrnztjNbfhgCf7vIKLHBreeNLLxTa
nYgW8kua5v7eMyP1axiEPS5j9XBgC3VfwfVpn0gvomMrufExV/TWHkfAbIVYhdsyAFiHvoOs7SAM
F7uIAthnJKX5hq6vHtweecSiLlq0XuP2GKdyvDV16ElK5Zu7tDLCvQKZ1B7FyL+P0OT3IWc30T22
Ut/KUv9jEP2hkmLxpdZLqG5yZO3AZn0bC7E+lHHYbv0yyh+FRh33vRupDxCAtdZ2i1ax6zYbTnGv
eyctqWDjgQ7ZFJaq7DU//NEPFVilzJc2Xo5SiFq4wrM1pN1jZAXRjmJMS28syvdWJ6pb3ISw3EWM
/LMCE9guYgRSsr5xbTnw/Z3lhgqSlnL+yW38ZAM51vjiCnq2d8M6gQ+tCYcMRbSHvAh1dGx6+a4w
1PecohaNS1O10cHzHKoE7UbwaGZKFSgWs5SSBzRsf3id5G/TSqBS2Yy/rTWV/uujmRUErGriPaE3
MO+vNC04Tb9EgiF0azsT6aea3gb3Mjv6dwoNkolU0YxJ1ZBCyBwtZiGZMPRK7b3IoXS0QjqavvuQ
m/mWppMthOK2Sjqn1NXvUZ08ubH4z52Oy/Czi6Hxmiboqfe/6IP5bdTkL5pfH7pWXrkBlo5MOK4T
Ig5W75UfplHrgaqioP/ittreiqMHwPkAW+EnDdUhldp/fjUB95iIjfCUKR3OL/baqCStkzTvxfD9
fQKz0a28h9hYwyIt3WuTVBXYfZBdVwh+rxZ19Dt170XtpcbOUv+R3XTqGn1/+25bOjRxOASWyZsW
7uns0GxDP1HQjHVPmZn9VDWY+LXkriRDSzEmbiS4I9LKK85pWcuJ2FiVcJIHauYKrO545Wm+kE+C
avpPiL9/fpYnS02iloMGA6HVcx3Na6u1syQ6erX1JheNo5fGtqmGO73n9BHWhJOWtjQGPtN1jSjz
VbEzCkdTC4zcPfVGvA/j7zkVxXj4Ho4r87gYhwIH1hETJXmenONuqDRiMsL8Twf6+W84ttiN8UlN
32+viQUQF9gVERkJAzNvSsWzVwAGUZZJz184sbdkphSJo1RA0RqqmvfUKBEidXg9IpBTV0cw9dI2
7XrzSKc+2N7+JfJCBoHYEIWDyaEG/NPsl2Rq2Sk9VKTTUNMulAN93GSa1W60FDnIMJbi96FD1h/t
XrzNdCPflK0bHvJA1DjkXf9XzS237yMP/GBVhOA9mvig5OM3s/SAUNF93mtRNKCcJ3i7OG/+BJb2
ELTa7yZq1KexkpttGwYJ1U4sFm8PbWGDM7KpsyLhzgXZ6vIFpBY0D0Pc2k6CEQNaUHZebDhimh1v
h7lW6uMRwIUz2ZhCFkXc6zJO5+VxFwu+cHLRRkxxku1VysCZYrwko7Yx6xRdHsEu0YpGDumgGs1L
q5kPA80PT0/vdK3ZCH55MPvuSTIrhA6DowT77PaPXDjC8c7BpOKvtBTqD5e/MS61bshFSTgNzSdX
BCwSb2WxoAOt7ZPh0+1YSysKlyWaPzBnyeqn33J2UuiRCug/iL2XIHftrPgpmPrWjw5NcBgEeaOv
2akszj8vBx1N08n0Yn4J83zHA1fuhFPXaxJWBxi8+JoC2TMPgfuMYB+S2pKdkbLoo2uYNVxFI956
tfvOE8FD41Jxd8lkEKu7sfuzjyFG5Ina2p0h1HulaI0H1G+8z7cnaWlxwsyZ7gT0OBDdvpykgntG
7mKLA8B881BgUiDJoMa2ux1l4TyTeLihKjKRU68ovrWpFXqfppDyKhQESa0TlJYhZLtlIgFJQMvt
drylZcaDhLOEt+J0t16Oaoy9juwvE04C7ZqcWkpn/Ymj57qAQi2uLLPlWDz9J5l5LobZMkP+MLGq
jLEJU4LaYGeYNNsMGZtcEmwUFe3bQ1ta1YDA/y/c9OdnqzpWMznXYoY2hprtSQcLPo5hfallJyhl
KCT/vmE5VkD4Tk/v6e19GU5DnqyEUemeMII6Cl7w0brKoROCXVkFhzweV3Iuafr3Lis2gInB8ZCf
kMoacyyPUYtKJU3UiqFSf8nGFi2+8aC1HPQ79q0f2egQb4RO34mJ9VkOiw8xaW1Nijm4jS991z0W
eX50xWCl9rEw6xPIGREDznCoj1Piczbr+tDLYpBxO43uvsXENi7uhbaxI98/9l6yAa678pkXVtVF
wGnfngWUhrCNAC66J1NA9iqy7tOUcVvcUsOwHQVp5TMvoB4IRwnpr2Ml//DsOwMFdNMINZzT0GoD
7a/mSRnTvVh96Lhi28VGGbqD4rbHfFQPkZyEZF76yiGxOMewaRUMcEgE5htpEGrfVLG1RSnCtVXh
uekPbb7X65NlfY3TlXNvcZ3Bp6DKCbbiKpMrcwTiAH+xrsV0q8bazpQevf5XhpeuCzQ/MTeuvpLU
qYvfdHIQgjQ0kXVnJ4XU4sTYZKV78vVPWQ+UUEeUsoaXokq2UTtG/45HqqD6Nn8XNT3LbgEa5ujT
V1K2EdJqE/0lspARjk+RIW4tr7Pp0D6Hpn7I+mNdlhuEMzeVJtu9exQ6eROqWJ09BOLAAQgerj5l
MVwH92BqzyEZutc9B8F3zT1q0Z0ufxesr4N2NxZ3Ps3v26eWtPRxWV4oMVGpZAJm6xmPYBI3mMkn
r/+o2l0ynFLkyQx/tKXxpz6kdiMdZb19EbTntAtB1/u8WYedbPUgLnEhEUNkjdZ0a+SlLzL9JLSe
/2oGz+4JV40HXUrgPekeEqP1tm++WqZrg7GHSajshhEypbTPwbrlH4rMQYugrlp8E4Bjatq4U8Mf
XoUwKNiwsXdajGnUFPmySVX0jxs+Wpm6dYu1V/ACIIDfq5HUsGonJP1sq9ZuYTRhqFl0pBo7DfOd
z5IpvD9pN25l6V7ovqRqTfL8tc6fMiB/kbJree3J/kER94ka8nRW7Cr50PTUdt0HSYgPMEdH4zVv
D616qjKnsr506nHsP9o6vtPTX0kBbTIwj7l/t7Is5Ovjfnr4WoB7KV2gK3h5zJnmmNZ+5ap0PSS7
9Z+F6j6JHobSAdVB4vSlLn6rwR1Vy2hVpHFacbObBkQ9udrkx4rTzmxFqlXUIktdaKdQV5+s3j9o
OkUL5CNuD3HhSTwB94FxTdWZK3cEA/SGlReldjLlECnUx1r6Zx9j7svzCLO7qfeasa2qBni06nha
ZYfK19tDWNi71LHkCWGLEwDWHJcfyWoGpfXSQkciRX1S+waoj/kW9vkrbPPtYHjHXquSlQtp6evw
jkGFTgekfPUcNDq5k9qQr9OGFcdyZZSfsxZEadqqa4TBq1AsPdDX0+OTu4fayOXwQp03U1A0sYPg
apl+0dv92KywOddCTNvg7DaX9Uxo27yIHT8d2jt4L5RBGz8+ZbK51ia5OtIYDYjB6ckDf+8KVjB6
WRp62Kg4YofGeVcfxDA0bPjd8NOhYDVeeri9Oq5y+ynghMunKkMFa56xSV2hISCSR04UfPV1xGu/
l1WMFPfxdpilcUHemPTnkMAGy3c5hR4yjEnTWJFDF6rErj3Z52YF2Kz7STZ81Grjz+14S58Mdg+w
bdKD655wMSqd51p65FSDXtuiH71WnnrKZfVfa6dMHyAQHowcgfRCZ6svBpQtWeMYOTH8wxL5lfxn
UX+9PZarDTyLMVt+oRf4auiKkUOO/wtn2q+jot/T56JVg5OBlz3Dc15TvFiOibYGfFXKgfNbaqRO
N2S9GnGSB3blf9a7fFsrHxTu1PbBrNaK7YufC8mH/x9ujn0S4BVDWFEip2u9bTKitdsWG29tUSyt
dVqPuLqCekOfZ3ZddebgSmhZ5E5UGf4n1Ru1r2HhI+L8Grichbe/2mIwwEy0dSfZu3kRcNBSL+bl
Bd2rLLeZSo0zC+4m6WL0mFcuqaVQ2CVTd0O3UqZNf7m5YjVXAlzdc6epOCa6L0MG52T8SRZ5e0hL
i4IOrsKO4si9eisnWtZEiiJkDoYi0l6IRG8jjNreDKVfuhx+JqF5FGu1/veJ5OSAqYfcLve8Nbsg
m7JX0iYsUwdLWFActSc8GlE52FYmC1tvCOWVeH9VkC9SiwmqODUP9Uny7qrypA1SoAutnzrY3IU0
nPpQ2HT0NDZ09kwjfyl9YRdmHfLC1ludCDssI09xNGioTFRRV7zIGpXOPJBCvOTk5jUboaI1JsIN
ttx6+Wd2uzTagxkrd8TpbT1HJSdvE/ExV7Rgmxe6uMvToLR1/sqdm2Iwr1dN8OD5obvpyy56qQqd
fysXwnSTC5hYQ/IoQnxjSx/saLbBZWUb877XR9hPvFRaO477mHTXs46+KI6PZesJd7Sr3S1zGJ5w
0kqlvdLBO5Pc0LMpM7nYtBTJR2c20kkspA8zc7/lgTBUe5g29NWDSNx1ggHFwjAr1FASQ00hcpl/
JNxxvyiCKNtW7yGHQoL9que4A8bwSxxR8q14G+rQGNzRL+9CSRlsX/Kke1Ts3e9WJMvguGFRbIQo
kDexmmr3SYyvgl7Bm5VAwz4n/aBsuyzqMFdKDKanK1e+/8JZBNyFBhViaBRq9GkXnN322IrFk21H
6kTl7yT/cLtnN//3E/0ixOwgMiMJPWWdEHnwXVeCu9g6mGjx9xbtaG/f+Gswk4WNC8YEPS1aBJMI
wewG8ZPRTGUhSB3ICHY9AhKuAEUm7bZsT7n/UwhXHgZLU0jOifoltz1VtdmtWHqYpeF+EzpdV+zM
pnOkpgDAbxxun0dLYTTwnZRseZJTe7j8Un5jyb3ld1y+7ZgfzKyqKG6E7g4KpfhfLIrzULMvVrhx
qPXFEDmM+MXofBiVd2P76fZ4ppNsfvBoNHSo1k2z9rcCcbby8h5BOWSmIgee269RQCfSlbqVOVu4
K/CCpGOJwDFKTnOgr1abaRJpauJ4iJYH44cUPQXdfcv2vT2WhW9DOYqPAmiMgtv81RF2Y1O6+PE5
8dDb+EHC4qCzt1IoXggCPw9AI6J+2GfPc//Wr5XEGJLESUYP0aX0BL3o6Pbyxz+PhTD02ACww+Kc
tyK439A7V4PE8ZXGoXxmd518zLVhfzvMtIZmn59n2pT5TxJjVx1rD3xiooheCUG8s2ULsHwX7lQJ
kfmTDhXebTvbjVeeNgvLYUL9iqw6HohXghOF2khxGLu5Y8XD5zbfDUFI81ow0cPb3R7dwuKmMshZ
MIlboI8+S1LUpkhUHTVUpwrKP0rFvSinKyW6hcFwd05mK+QJKpyky/MAta/Gr+G+O51f3UVC90au
h/9OcCRNX/lWC6Ph3aQqyOjRnLrCFwlBmfhAsjNH1TPKnfQLBGtY4xgujmdSfUK9HtHueRKeGI2Q
6W7GeNRiN1bVR6Wq+6ZOdm6e/Ps6QP4ZixqNxTe1Xi6nTsaMIPIzxlOkbfDcV/JvIXCDlzrysIVS
UCa/vRgWLiRyLA46JpGG0nwxZNXQ9qgtZE4Xp9LTWBv+Ro5aC0nyxthITe1D1g7Mj1gJ5LUOzMKZ
QWgSO6wROTnmL7aS6p9luUHuCNW70NdbI/tUQ7a/Pb6l5XEeZLbYfWEEj6wRRFdgIbafotUOw+Iw
ZGNKUazJuXMWwcA9Gx26MXOaVn/UhvwefWvAdGuF9sUPdRZmGujZlRS1ZOZoT2RUV3DLbA8jaXDf
N4jUPavSt8D/9l/MGxJ/0CVQOiMFuwyXIg+diRKj6oJ6A4rDlqvPtyMsDugswmze3EzjFVGJmSOl
5tFCeE9CaATYQW+8qGZoB8n77XiL3wnQDqgayueomlyOCMWI0BNxE3NGOYTyNf4ZugKQuiuspFzT
Bp1dHly1/4kzS7mCvshyrWgyx5CzAQOsVt9J1VBs0r4BlmrUAq5cXfLv9y+34lSomgySrtoCWg/i
pC55EIbgINvf2I0Ga5rIi+M6CzGdkWcLME/GRECjLXeyDN8vzQnQMtT1X370Swq3tz/VUqipVMRr
HRl8/ucyVOpiBYX8Reo0vrWRs/jJTbIthhsVlDsMGRJNXTklltYGaTIVCdR7OHln30xJBTFWByN1
5EzCJyXgVYlTXbTG+lgLM9tUPWeR5BuMS5B/8W61leKntpYiLc7d2VBm24qSzVCUqkkM1L4qVL+0
2Anawq4RtdXX/NqX7sXzeZsdSoIH79iLGZDFt1HLLyjgb1s541pcSSiWjnEsZ+EgwB+C4DfL+kU5
QdcEAVFHTrUHgFWPiu+vhFj6OIAqFFQ8MLm/qt0Ynj5Q4GMNRFZmK8NpFL401kqyshZj+vOzPaQN
upr6ksbHCWCPjYhet629qvy79FUmcpeMgTWyTXMIWEtpqtD1PnGkXqYPeirrfKskP7M1Su3SCa5P
xhhTmgwud1qKZ6NR/d7rjTzLHAHPVj8/NuOHUty3frs1FG+rVmt3+d/cZ3608oEm/yBaGcZ8YECw
YgDXceb0oTY+GII2bkKhVLZiLwmH0ERKQG/bN1dEjTaXtWGHYk+4a7tGtMsMd2Kp0IfNoCglmGgh
2wSyld27kBdXTq+lj4z2I+CL6T18BRBFfLbrhtriMEm/RHJuj/q73Kyc94tTfxZjtstHYOBeYrEf
Kiu/N+QO5ezxLZOV+yLMtzIwIVsNoxVMyeK4ENggYVMxNZwXNxEJgzJakJnCj94U7Z3f/qAL81+c
xJOo2f8GmZ0oPYr0xjBQrEU+caMKgV1opV2Fr7cvmMWhWJrIgwsizhUaxxCkySpBZ/qyB1ReDqNM
sosC1O0oS0cxFzLt+qmKxePkcn+EeaE03WBkjtVCZwpe3eyQWKU9FK9+/Ot2qKUBsd+BrCPeatEB
vgxlpFpsRK6SObUXP3qmvJc6707wzRX4zjT78w3Ik3F6aKFZaM17VIaLT6LejqkjqjngAlF4EUzz
x+2hLDy+p1cWrEg6uvw3O1WsLBTwlxBoUOV/OvdY69bGEpDaTe+C3N+CMSiGlYW9cF5eRJw229k5
FkXkixET5/SIb0XKU+EBXOEhqYP3uD22hc8EeW/SBbVA8V1tIfSDEzGIaL7VAlrH4b7EFzgxVy6y
xeEgGzw13CaE22zZKUnijwYmco7svWtJfkBgMawQJ8u63X8xGlDcCEaAsMZN6HLempInatYYkaMK
Xw0dBIr5Xhcft2MsDWZK2GF+TJp989eVnuE7bZbq1FQGe4ukCMaTWzHK7WZYWXf6wuKmK4pADLUf
WlN/tQPPloEQ1u1YNmXsWGpQvRR681Ekbpqh2RCC08KY6QV531MQB3vBCREoFGJtn3FZbVw/F471
KGHiJYnRzqrHyi5yiDSRNqbviTsEx26Uoz+x4hd7C/VZXFhK5b5tveFgjkK503Kt2hrIhx3R6esd
t8pTu+y6/hAJarjlK7cOPKLuqQUwiHlwJ//K4lp40EFGAuurFOunmDdqv5FTs9kqTSNvx7Ho/tRq
WG6UfOh+l6MYvHmJFv70ssw6Zm4g3Wso92/NJm4PYK3fwjaFAOCN3jEQ9PEgZr66r9H32LQCvohy
hueV5NI7i6Mg/Y2R4ySMCNnV0/VoT/d3zUPy+rPDGOPvUYWjRc2nv1xaOvWpVK1YWu6Q/R41aVeX
8dfOlx4TDMBvr7Br4ikwPeotE3iXt/PVEsMkeyxiqYmcZPIIr/yKS4e29abMQDB09b2X9Q99KX4M
rvkYR+MBKuy7GEYrz8alEU9F2qnkM5kbzJ4gYpSWYgLv3gHT6fRBeBRbcmotq44miPLbQ77OHqYR
/yeWfDm7Wp+5NLho8jZjiT13vdXHu2is93n5ySwh+K4dFNc7i3g8rqgJyuixzo/0rikNtcnpmyet
u8896bGV9cPtIS2G4AHHsgFrcFWAlqLSqk2tBT0hsg+83xWevLcjLH0g8EHQr6GSkKDMjlVPKOVM
a2mloABzirHolMLItQMjfC1NY+WeXYxFCZB6PVg/NsHlB+pE2cJV2Q2dELLuXVIiKloaVb9tjT7d
+laRr1QBl2ZvEsXmrUA2dNVo1ZtCDzOU0R2194y9B09w18hut5K0XudDeHxxdyNxBkeL3PhyVFks
qVHQpHSJUhnc8Ret+GGOe4mKnAc05PbXWoxloAZHG4d9rc1iVXWp11rtRxREkvZV51G80UiaM9hU
rntAbcz4MaJqv7KJp+9ymR8xwrOos41lcV9IbhJyv/v9cTr4N7rSSBvRVLKV8S1GgpsC8nZJyNbD
kyOqQg9YSPYt7QGrdZ9kfaUUvRCDZY6cgwmhAV7TbBWKQybC8ClCJ+9wH6/Fr/kQP8les5J+LR3A
9NhYE7REqezMD/t+SKpRxj/DAVU2PMay8NmStGRfcmEBH+W+N/rsRylo2pPedi2d9DpFtD3WH3N4
y2v2lQtbgUUDwoEaHlXC+RszFYbC7Ho1cHpADW2Ps3Dnvt1emwvHL6hsapDTG/G6vDV0pVQMghU4
sfJF1/1tLKoHv3osQmsr4embr0nKLH1H0mlrEo8AWzav8fu5HrepkXCauOWnRCufsR86opn4fntY
C4cWXHKR+4kCzUIRDe5sUwOAcUq3PHqt+OFn7p0FoDdo1G+3Qy1+JBSgME4CakiV8PIkKWIDmbKc
GUQ5N9sOgkKyHsbWyh5bizIN+CwhTOq2zCrTCJzRwCZT7F+0zFs56JdCTJqBZK8UHq8eojwew7rH
98VpR2HfIowGb2kFGHfNTVSACoEA4OCFlgBS/3IYZV4NMfaXvuNLxTZLrE1USRsBYfks7k+6L0Dm
a/rfKN4/eWr/ludrD7ql/U2HB3oAGIQFNitbNa6HpvAcL5JPWvuS1z9SoUHhsovsGsJ7qGiHtJZ2
GFDvdU/6HEn/xZc8/wVzsmuviW6hpvyCSldfxMx9awNr5ehfHuXknUkuCXFwThvUA6SHYCt4jpBY
6TfZQPq0H6T2KJi18Ih2o3dQNbLozHABMVkk7j7CNCDhQQBFSlnubu+QhT1PNktNdOrr4X4yu/+6
PJNLsdd8p5Ze4uRdK3572co785pCrJjw1XmhgxakkzxX888QROcSSgOHPfKLEtxPH6vyqP5dF80e
gakHfMnflEhubL9Gv/z2+BY2DtplMIgxm+fxPr8zzKhJ60poAwfdcncTKT1e63Gy1hdYizL9+dkJ
UIeqkuYdUVBks1Wq6M0qDWHhMmAgE7mSkrPOw/MyBKqdmWVgT8gDt6jQ/h6E4DOuOOXDOPrRccil
4WQhHbxVjH7t5bNwYAM0wLuNig6J37x+W6hjaKHsHjhC0dzrfX0fm+Or3LVv3qD+qzHOtFTOQk2z
cDaRbk+rN60IRQPMtdvGz59ltFA3phj6/56nsyogI9AMm2jCswl1A7jLVjMGzqAc4qx/NpVHKW42
RbUmBLA0feeBZsmeIo5qmZkEKuM3F3VsofpUpz0QsrW699JeBthMOfn/mYLOJo+qSC6FQ+47jSZ5
W2P08rfe07pHvQRAdntbLZ5iwHKtCYJAH2Re5M2HvApzzE6doRLw/UppwPUR5o+GW/c5wELJ9jEh
6fVgSyrfbrUQx7E8EvXfStes2VEtjnu6tTALobU+3xpRGrYISpqeo/fmgxQjuNm6Wz9eeTkufkYD
urdMOsFTwbpcmn6Spz4uVL4jZvVPM8wOw2j9jgoqOnW1kukuDghxOogY4HzA+V+GmqTCtM4MfUcC
NL7riiE/NVqBuSD04ZXzcelYmZ6qE1R3QlrPLv1BQLd8CPiOqAn1pyqmK6AVL1qlD1uvl+Sn0ivU
rVIWw1q2Ma362RMIBiT4oqkoOBVwLsdo4RKGqmDv06NJX3LfQiBes+t4sIcc4Dp1rtjAXcNABHaD
ZwWus+XeHXBWuL2Olz4qXSKE6ICXozw0a/bnbmm4shknTt8csg5mq46Z3HCndOHKhlkMhJYK3Q8O
UISoLofLQ3IoMSVKnNhvD1XxjjauLdVfkLy6PaClpYNByiQQLLE/tdkZ4MmRMLR44DkKVD+Xuhz9
fYFmwu0oS6NBj4P9j//bROaZjabPSmxsu8TB1ckuNdT9++8holqp8Ot2oMXhmLiGTofa5AV8Gcil
olvqRRU7jdTgTFomz5lSfzRatJKjLMUhBiwD3pckWbNtEAa9YvUGnKR0rMi9FK+wFSs7jEn1dntA
iwfneaTZB6L825aW1MeOpBR7/ApspCoeOwGr0Fi7CwJ9q3viHmuBz6Ou2XkcvKmZ9Pn2b1jKVqbX
F6uRKpg5rxp5VVhBQhxjB1GED8B5L6ii7m+H+Pv8nW9vsMvy357WVNO7/HASklDpEKSJYxXaq1qM
aGAE265geFG24WwDbqBWttH1jwo9h6i37pMsvAPGtr39QxY/LPnSJMFDLWl+apvhKCcW2D8nk4t6
WwkFug8mXFf/vyi0ULOkOjx11rgSZxs8SqIgaBo2eNdH4WuqBd4e3Q0vsd0GhuvtQU2r8WpyAelO
gDgqpnPcSxk2epvKHpDgfPxl5PcWYMYkvVdGbddV9e52sMUZNKlWkZqhdjIvOEuWV/cwplJWywm4
jY2JaGyssZeuVeP//uvcrVxE6DrMFVmhS2DYnlSpU6to71jZeNJc82AGISYW7V5Fxyy3BxujXFXe
yqPwhNoZNkb+scITeuWons6U+exqgJOn/hslnrkoIbp6eQdmE1RRDJwI58164ytjvpfM1NwaRpsg
slygD5Rab2Bn1+Splr7txJCGiIRQ6FUxLUFMxkulInXMuD5ag/StyNDUGMjtdj2+JrAY18RClj4w
1R4e/DRr1asnUih2beRWAL8H4THJK5wH31X5+78vInDSlkU6g/eNPl0oZ3k9BoeCH2P+5yDncijq
5NCJ0vMYr6kaLWUz0LQxVUNDzKRudhkmcCUyJssCXi59s5Bod73fYtXavvHe6IndSGt92qWTFP1l
HrWU+qG0zq6nJDGR51TNyDEKOD+YjefFuLIaV0LMSxLUOsbIM2lzp36d3A19ET/LvtetRFl8o6Pq
T4mMAgybfHYBsouGUixpK2lBYnwb3D44CoGQoOrXdsc+cqNDm/jSHQLELg2NQN2nzRCvtU6WVqLB
m4I9JwFTnd/CXgsruNZbbmFhRDsxfY8w/0vjfmWwSxucMucEV6Vye+VfFCsZJGcMv5xWfTTB6QN3
3rRU3jlSfOHRCnEsklbuw6WE6TzkbP17ZDhBZtEzrrkRzKzfJOWdnFm20h5vb7TFi/c80uxDjmpN
4yypaYQHxjEto2Oq6rsmCfdNoN13UJjsGN82E6qKJdRf01Tfpqbw2rjhSoK/tG4pXpPqoB1I5UC5
3IqGZ2AQ2ZFRqT16anGHwdm4MtalEEBMqKFx3y44qRQIU+YJDVnQXv7r/5B2ZU1u6tz2F1EFiEG8
YrvtnnF3ujO8UDmdBAESiBnx6+8iVfccG6tMJd9LXroq2xLS1h7WXovGIr6nPlSWr++ozqdAS35+
bQHdBmDrfCF9CfpwRTEwPEIqiSVvToY6wWPpPrQg5/SNl+vWdO5/lmZxwFOLDscSx5CYU9KMAh02
4kEmVfbBQfDgluX8McnJfcD7tVBeV/YFDug/i/Mun7jmwGhc18vQbVNZ89hLwTaFWd9BNhjIE9Hd
g2P1xui9UGEGMaS+A4G7do2tRPshMQZLMdCC8uAyxHB7gmE6q4IbTV5s/jFhQPL6ruocC7BC/xpY
vAtum7dGVmNXUwFCbGgZ3nYm/yDOGvhed80BBEQ7EcJA87jW+V7yEYVAZqCvl5iGFbpT92JBUpDk
/LuTutu/WBPaJ6C5wxW7SFlowfzOBBX2EWngo6+cT6kjtj4pflw3oz2QJ2bm63FyPPKRKuE12DrX
i0OW2NCIBKovMXZ5XkAO4ua6Ne2HOrG2eFAtszBG18GiZq4e1rJQMjCleytgoetWIDt4vqYOHlBw
sFgeDYzGI06vn0t/pSeq9Rr/LsRdDnDKWtQtVIDgm0j3MDILOkjVthbukVjxs58Mr429hujWHj7w
HmLyFpPeF6S0UObpgpKBGKKXNooLcX+bmO5h7AAeqovb699JeypObC28e8UoerwCtvw4yMKKjdu2
dh76id7m8MK9mtYiLe3iXLRNUNxw8e/CCwvaSmXWwN6x/o4DICLVpvYN1B3+ohAwD+fMgELMOy2J
x/zcA8iHIaKrg++m8ULkR5+9X987rbfDoDrQfeB3Qd3y/PSVCeF9Mi+lFclPSGnsSsP9uG5Cc/qQ
2oO4HXz7KPsuE0TgJmLTwJs+j/He4nfY0Clq67Aa3JdmpI9+YbyrDGoW161q4qozq/M3PHEVJfp3
np8Aa4AG1hOwY3c4qxvH7cChPf2yR+O7Abb6kq3BRTS3GQRd6IxiKhKyjsv9LKQ79JzmmPSl97XM
Q7AGe+gYXl+b5vw5SO9/T0gDA7acjgVUFpoCGdr94LVBAJdgZIIdVIo3slqDA2tNAedgoYrnzRO5
59uYilFWNsTfjv7MM1Uk28b+ZY5JONprTEa6YzIzZ1LUXxH3L8kG4zyrzYJ1KRoG5ZFw72C2GNlR
AWY0pLGzs3SfDc3K6dd9LXx3LA2lp8vi08RJjxKATI92xqMxsO+Hpn4b1Jq/0IU1wIICnYlEEAov
S6SzoEPlQ5h8PBrube66N9J5Gu1NU1PwRd71waek/jKBbpU4K8+yxjOCVgZpNPqpyHaXca8oAjlk
ORmAYeOhO3xwci+M26E4yGTFB2u+nm+D3xNuBEnmBZG1L3pSmEkyAGd/NLp7lYHhbvpm11GlPptl
tbl+ATTfDdbQlMCcO1zwskBDBDTdeoP0RxGwRyPzoqZw39K23103o3GOOBWAryKGAiuxvYjUxsqd
XKNv+yPnfajYe7CGItLs2pmBeZ0nTiqLqUj8aQBStvxkDmDv4C1O+pNn8h0t7mWxxkOgOQ9n9hZO
sY1bNrje2B8Dww+VjfQLbyN+wU3eRpiwv757mo8ErNeMngPCH3Qoi8UlAdQBaFX2RzI8Wa3YVtN7
Yq9VJDT+CWzj6BeBOZpctttsgRkfp7a7Y+xt+xLTF44bzjVORdeoDzSDPCBXRj8YfHUorlwM2Kuc
C8sSdnukTg/oGmT/qi9F/E9svw/8La/Dd3ZAauJH7KdBN8y7AWDFTQ7X9/RyuXirwWMzk2SiPmkt
PqBsAobyJ2uPDn4Dd24ztptaaOisBIwXnw5PJ2iOsFQ0o0E+NJ/bk3Ppobsv7KCFzF9dmjeQMShD
8Ns5DxLp9YrjuLhjMDUT5AFeiQk5UMefm1IJZ05SSSNK/Y7tOqsv73lhrPGU6RaEOBQ0D4AGovq+
eMZ6kefdgOzxSLvxCFjLvT+QvdXwPz3yWAzFZAHm+mcGhqWZFGqjYkjtOELoFgX98IR6ZhgU7or7
uzgFsxnwtrszIs++6JlIW/qGIEYckbGGoxg2bps+AZi+mbJi5cDpPg+mjX6zuyGCu6CzqbkT93mQ
HIuiMF+5mThvbhyszZhqrQCOM485o+S3fPsddJW9yqqTY6ZGugt639tOSRHv/vDyYNsC6MZANsZD
u3f5GgZWqvLWd5NjYP9q1Hclv0nz21j888dWQIcBzDiwMWBJWWIxOfQJspZyBoDRPH6waVugcNxy
22ZrsdnF6zFHmieW5l09uaVdOuWjCSzKsYEWDOA4x95WWej2QKq56U1m+69C2j+ur+6yZTgbRfEJ
sLiZcn7Z05V0shq79pNjO+YA+ATeDIXz5K5xDPc1NewhbJTMNqlVYM7RhDByOVNwcw5G1Y6nNf/T
UHj+OZjlxCAEiMUuoB9BlheCmU1yLAPgbosXTHWGxPlKgl/X161xIIDNoM0MrBzwy8uUz2qVbY2Q
AzxaXgyi9FRYe3CsJJtCpu3NdVMXmcu8pBNTC+fbcuoFvVTJcVKgxFWq2JQTB6MWMEi8njYT9Fqn
CQK1fb3SrteeJ4rCOx5UsAEsT67IpLIHxzCi3AXX8JTKX0h05hzjGaDzd9AXf6Poga98QO3GotCP
OhV0t5Dpnh/iscoKMTgyOaak2otBAmNfbWNo717fVI3LnLUHHKBJwUd4AS2RJRFO5bHkyIHc3kyq
sZ5yBVmlrlIK1Mop3V+3p/uIc+kDaSAgjaifni+rnJnMvAm+BuqSoLUFYQVQoqp86rtHY9xl1a6w
MIxYVeNazV23n2Di/E13B2aAJUihwKCjzbiVHEkR75lK87DyQFbsJH+xoXMPewYyQ0NgCZlBIICa
Qp6wYwXp4yr5aPzHwIXI06fr+6h5GbCY/8wsSi0tYj5jlAb2kRlQsuX5d6harTyn2i2bi87zdqF8
v4AHcGoOpKeAbLW03U3+Y43WtejWIH7alZxYWSQTVcW7TqGBfSRlraJ8qvltQdHCvr5fa2tZnLsm
tibZqxhrSUApqqAr25cIFVvk09cN6ZeDtiZcLypgyxTMwSAg0qP5+4/BcTDdvcWaFX+kWwtmQdG1
ARoYPNGLtVS5n00NkLIRRcQTWk0hdmxQz/5omysnQLcY9Eyp93styCjPbysUZSgDi0Ic8YS9gmgq
Uom94hC0i8F8xjzphT7+cjGsgzMw2jKORK2CbeOoHwNRyT0GwNZEKXWuDkGuP2PzZ3brxZXJZ9S4
LVkcNQ0Hd79du/sS0pMKznXjcUpXnivdwvDMo8ONvjNe4cVXqkfek66GZ63Hm1ZAGtI79Mj+r582
nRHgdjA2BAkdUJ0s3kSFaBvIuSQ5dnlhb0TcVDtn9MbQ7Qq6+99MLR4kXxm5G5dpcjThaHwOAPxP
s7y9bkN33vDKzmIokCgByuv8vMmeuGKSHoZzA3OTdemmXFN91h2CUwuLQ+AltWUnI97yKb8ZB2uT
TnIHlYcNGVf8gO7L4H6Cl2DOFS8e1qFze8hWu8hFpLGNJ/uJt29lugbJ0YUmmJsBogmpL6K9+Vec
hrpYQpumBUKTQkLzAyp23j7xoa+jlNFggUztedoPwDwMVKw0j7UrRNYAImjAJS9e1DyD9OtQ50Yk
fQ/YzNKM73hWkoNoYr5yl3RfbSb0mfmrEDosGfGh3yiLXk5G5I7udjC/OF6/TfOvOC5/fp+QBlNU
7JBIYthw8eTZkzViJgRUCwpz18akNvFEnsvhx/VjPh+yM/ASCONPrSyevAHgeVM5hg9MH3kXgbgp
IROYBiXfJGIAt/+wsiqtPdBWoFcCQokLBExlAvBdeyWNYje+CTowg/d5WMxofUhm39otakPXF6i5
x4jvQMADVkIAd5fDCK5vkIKxmkZ+NnxXgdiaqvp83YTm9MGzYfB0ntFBV2HhXivcr5ZOpR/58aPN
XsHx01creCjdtmGIdn6WULy9qPE38TCprMiCyDPKLCy49WQwTHV0jvjs+nGPfGqN4fV3nWp5Mk5N
zht7cp8bm1Sg5UiDaOiGvcGbfeKWOybo04BGkMXQ5c/onmXte9c3z+Y07gbJXzzFHjKb37rg/sVk
wUoMcIk6wmnFeKMFhAj4/XCAFr9pZBMBOw082ZC8SiM9DiLfZb24a+NpO/bypwWmAfRAhi1hZOWm
aPyb7SLzgn/z8cIto/YRpmKMmwYRAeho73hxu2ltLvesTjDVLCBELKGtimnBNeqay9bEvGr8z8CM
wTp0Rc5XnfGcUi82ggjCS87DhBz9MDbCfExBWvrQV24GdZmcPYBHW74IMArsWvRTbgHq+Xn9nF+W
V+cfAqUJnEMU2+H9zn/I6Plpm9Z5HHkpWDPqvHHCZJLQjc2UdUj9vP8mKp6H3hB3z3XD6oeixuxp
Ad6wT3FjlxCLAqF1LMdqb+EzjiGrjeoR43P5l+s/VPupTn7n4kJ2lgTYPI2DCPVoBgYpqcISb/lb
qzDTJVuP7YfGdLcBK9e+lc4VnO7Q4tJYFejtqy6NoxYk1pTdccxFGPn2+vLm/+TiZuKTIzYBAy/Q
i+efIfchrzmwJIhq4twE0BUf07VcXL+Of00sgSmDTLoC0QKNhil/F2j/WlBaGIbVoEFnB1xJiOvB
tIp69vz3EydTDNTwvJYFUZ+8AGceVqNzk3Q//3y/4JkxeI3u6KWWVGZ3Dp8seLICQn8kn2m4X65b
0B04EIjhViDZglDO4q32g6Jwax5QzID64PeQYRZ8s7ofwJLvcMg2frq7bk+7bchQgBOB9MDFFGYW
OHGcDWYQceq4O4xhS0QINXBffsbXfO58WZanDYi5f20tLj20KRNZW0MQjQ796bLgARNvj06goF0k
0dxwj0MDjvPYDofSPMzygaq3o9G3/zzumict4H8sKDgijTk/KT1rQE6vFD4iWGLq0OHE/YBIAFCY
Mhcfk5WtCcD/frYvFo7BcwRI3jyDs0D9FEna5hlYlaKm84dbICPeJ2lbG2Bd+WOf83JnNrna1pXn
vkERktxyMFliig4o1x5z/lHK+mJWZeoPbBLd3oHI0E1DulkxNRg2Qes6N0PO4m3ZV/YDnGUZooXG
DtcPii5umNtu4DacR6eW0U/WGqqtJz+OcpLtiXdw3YNrVjtoDGDobcUtaSJjvMv/2ZovycldtgaI
9KD7FUdJ6csXavH40KmE/aCsbDeyr9amGnR1btsHjQmd8QGz0Py5QdqMFvCHThwZaaJevbLNH5QP
itcBj+mG1Ox7P8Xeo6FcP6J+Qf9RhmkmoTCt/gjWgrWpV50PQHgGLBAIJdHuXDw6Ey2z1q2YETGj
/FbFUPmSxa4tQZYJ9p2wFvJXGq+BB7Q2Uez2AHGan53FS+D3dtHKFls+GA+s3nbOZ1mJjdEjkv9e
mX/MZInnHxO9JsrAyLFAlXi+3xKVncSPcZjIFE32R9ZnIbX/5nGj6AF60DuGlDNdvKCY25J4a7I4
YiP5RVP/GVW4lYOq856nJua/nxzUahiyWCQwoaznwL1Lhr3TRdfv3ZqJ+V6emEg6kma+n8QRuj93
SRN/mwrzyTfpSt6rDQ3pLLeO+ZPZOS4OQIePD8oBGUd1UTwxR4YVeOb6cXzFS9WGFcVj103iZzeN
26RrNlxaKy+fzsGc/ABv4SRH6RpAiuEHiAJ5SVLdj4X7MBTklSfjFiLIa8VTXewzD4CCixBY8QuG
jjwAYKGE8BM0WvwbDkS18tYUunSXCggnJBgz4w4y1fNvN4HEE9IpFCZSjyOizcgbKmv2jem31l3S
5e0B2Wa27StAyK6fmvlrLV8cDIThhiGUALZ5YZlwPxOMInos+uwLykNHJyNbOQKhk5e7QAl7Y/hT
WDRr2Hud50ZZFWUNzKEFF1OtTUsm4ncTaqu56g/cIHBaeMcwjm2Ymzpu6r94yxGHYWQDhRQPBcPz
HbZaeO4sRRqXkk9J+osFTzz5VMu367upO5oBVFGAdUKnAwIS51b83so4H2waoSm4s+CIh/J5KN+y
SoSWtUJBpb2IGERBlIARbJTBFp+uHn2Cp3aOAM3ktsytrZ22d4DrvTWl8UKD4d5yxIuV9962bO0v
ZrE2BqY7Oqf2F1Fa3RDe4lzRqG9lyOmbmPZB7Yd9/yQhqsyG46B+XN/e31Qfy9OKSex5pBAZIULr
8/2N8QHTtuA0MswqhQJwDXxPUk7pC3RBnB+BLeJnK+uRD8o0Zo+tr6Z9U8cZSiR5B3la9qVXQw4W
OlI9e0hdd73MpmfBYkxNcPa5BEvTHuoINeLMYVwBz2iPBkB+MygJYIZl/b2vAih1+wmN3K66QQVs
P8SQeS33Dgb4AIsPr++UzmfhKQPuHrTjIFBevDesJJXV84JGVUBu47p5w/zCx3UTuht8amL++8l7
09jQIKv8lEZODLEo/oFwcOPE9+346bod3bsWINaCTIrnzRW8cztJBwJzMAvAjuFnG+65xr7OinEn
A4PfXjel/UbAMIChAR8I8JZzUxnpWwPlAxrZsnmUnbhBgHXXc/YyKX7bj2tEf5eDUIhuMAeI4S1w
fIBqamHPNWrTTdsabr9T+U+Fqtqm9CEVFY7mYOytNrDvJuTEEzqpmGSoWuhqFjkKwWGVYU6QNRJ6
vYSbK45Fu+FoewJH5uKnuQtXyY2y8XoPhb/Jdm7AlXHjyW29NkSk817AyWNoF3UXDJMuG0SyLOzG
mgLEydb47GbsB8FsiMfBEZoaIBVGC9QXzQ7cQy9VQR7KaQ1kqSvsoXUAngwk6WD9XupJ2X0+VrL0
UIb2aOiTR8KzTdO+YkoaDdL+pnIxU1v4G9NfeXE19+bM7sJtTvaYSIODZ7H01T9Bqb5Iix5GCAeG
LcnWuIU03xKVM4A2MKULHMVyZnKqPYWpBFT0ZSJfXSg7K9dswsYUh+s3R7so5K0QdpyZHZYxGaAS
Y6l81PQh1efdskzV4cSmeOv4w3swZt7KRbU1ARNQNybmmGa+igu+pqSyO7/zBZwCcI+fXJclz9zu
rBdfEOtXOgXtdqaT/9xWoESfStuuQ1BlpY8oMuLz9o1V38oupY80JcM2S/3ktmJmt5FGM4SydrpN
Uplj2Na5v2FNPTwwd7KOo1MnYS/aZuMHcfClKhAKIrPj2M7U2l3fT913m0Uy0T8AufIFSjYgUyK8
NqdR2kPhqsKv3+X+nztW6ABhMhjNdDR7ljewxEMbVxgYjyj0cZJgvBHVs9vQlZdI41NntSFgNeZC
9gWbaW3GHcRJMooMrg4H5hzixHkCVPKG5akRWr6xchK1jmXG2c3yCmijLh/aiaZOA2bHuTBmfOtT
8uql8n7MxVFNNlQ3BINnj0OzNnZp5rzwoFh56DVPL1QJ/rM/H92TdzEv4txMwY0TjW131+fJfev6
KxNAutsGEOFMvwOo+wW5wpC0U23hlEdxU9h3RmDXr2PZYWrdy+ktYaOzsqfaJQGFSQCTxHD80ouk
dt87FkMfwjKf3BwIvmRNcFkTSyIyB24EmBENj6RNJ7stK8SS3HwS8bsNQg4QzFXQHFXll2H6p1vb
Qp0DQYsO8/7o4GqIJI2gNEeBR67IxA0S8wfbEHeloGNIaigBtHns7gz0W65fa91Gnlqd/35yNoK6
YKIxUEYfhfUJulRfOoki3HUb2q0E8TfYiYE1dZd0eUXsZKkABiRypm6TxwPkh7LQmL6K9tg5L12T
bdW4EgrqvJUNagbQQcySxcvSfdU2AzClJo2SLPsn6KzX2gymkMVrXMI6X4KnGlP3UGoBvdX895Pt
c0XqyBzN+GhI5Qdx5W3R52zjE++nlaEHFkvH3F/fTO0xmTn55hm1ueh1blEiDcHZ7NE79uMREORW
bYOYpjvCMrExQSS7SxBFbJUTVysvgOaOg5oDyuoYX5hznUV2B4g4AdlA4kd9P+5BQRqOlrsrRgBs
V5yJ5uMBpO8jEkOxG9HYwl/V6LEOU2a7keMOUUXyT4NRf2r52vDAJX0KMNwon2AyDR2Ly+fGgNSG
lMngRNYkzKcxnoKvtOBN2DpVPxOTs60/ePUDLfDqEVGYAAtbwR4KTemedhTOoCbFvgq88SEYVkdg
dJuAsB9IDuCVZmT7+XdGS6MyJ791omSgr0ZlHlywy4PHPl4D6WuOMERmZuAahqLmifZzQ4KbmYy9
wokIJHRhJHSBxqrxylvp3rfX1Kd0hwj8EWjeo8aCJsbiEE0c+oFCCSeyjciuiy3BVCB13ib79Y+v
CRIFFBPBtjVDHxYXk9KicaAw70Z28Mp8Edrm42S+5c5Dadx3xtfrxnTfCokJNMJAM3kJzJQsL70q
4G7kJkO/MWZksJt2oG2q/L9AACI3+8/UIlansenZGMJ2o2x8deQL5HVXnLX2OMyE0XPh79KjoSbX
06EOnGjgFOA1qtItl6a6zXwLcj+96z/MQJIVp6Y1GszBGGYq4VsWZ9ATvKMgE8ONN+1tzJNd7uxS
hz60xQvLVp4GjQMFWQLedGC4iQMQ+fl5d5FJF3lD3aiwi18Ok5vCL2772np3aPtdDcWnuLLXlIl1
BwShH2bMQDIJ64vTCPEJNQQCpxGDvJtKRJZ9IH6xvX4KNU85amkogOMJQHi7BIcWsSiSoXIdDBk+
yT4NvTWdMM07DgMYZ0SlHQPzFwR2Vlr7E+qnUQeuCSWM0Ej9bd/86v2nvkCfKdkH45fra7Ln0vmi
voZ8A8nijKebJ73Ov5ZMu6YTIFKNII3cPk9jz+5Slnt7xwLFoitR0PQ8gCimbDI3U+819zXtmqe6
VPaG5dlP6csxyjEN7LGbEj1pBIqxv5dDA7i5AIdhCDw1Zryv/2jth5g5VubCmnVR6nL6rEBTEz4u
qbIwEyilOVDyWDGiuzJzD3iupyF2Wg4J2SZ04f2qc6LJ/Kxs3FQ/CPvqH7tG393qV+6nbkXo6IPe
C7ArzHEtzm/DmUgMO3UjQ6ZvNVTJubkGGtE9DKcmFo8+Y6PZGk3sRHltT2HQGzfMgwNAILBLerFy
VXSlFmAUMPaOeXECAMniGSLE4HGCJD5KmsTblIpvidHes6zYDR35ZnDymIpqZxfpezcVK/0q7Urh
ChCo4cnFTV0c6UkY1lCbsF229baux2ZnYNwrKh1ruHG5qlYcns75IMs154oLBC/o4uNJ12lbLicf
JWoLsvNkPygb2Ixx5YzooAJ4MjDtiQoIaCfthR1rgqSMk2FPuXC5C8XCTETVpLxnKEs72VwAJ/vK
MDuI/pjOlyY2s23giTgcfGZsKlPwPQSM2Y2f+8MmB+5z64Bk7YtX19lRdSNqX2Wc35UKEjtJBWwt
Abvz15Kz+Pb67dV9HiDbEBIhxgJz86KZlwHRxyze0CiojCOLvdfYlYcEsNPMXuserJlanEKfxAbL
hQQsU5QYPXO3E5VQK0eCpP75i0UhNIGjQJByUb1RRV8ByYjKSpe5dxUG/kx/17Xu45gYK8G77nlF
kvevpXnNJxkRyIuJOUIrKWra70VhhX3wQZ1xixmMkDQ/Mr67vjCdZzo1tzh0NGZlWjjov3DPBknX
7OAP1y1or89/C1qy3QID2fuMwYIM3kb3m5k6oc/XuiM6GAfIIv/dtmXtV1Q1rRsFSDBpRrxU8s1x
pi8ZrR96MJmatH11aPVTxsYe2kI7iDc9lvYai4B+ofDxeGYBMlpW3zgoFFtqjz4qs8FTVvn7JEi+
yuGPlamRdWEG418z8xc9OSBJzogDGBMKs6ApyAP7w7GCGzT3V86hdjUQxPld5SMXo7pWMEqbGp0f
pcnnMv0mk188XWlLaK8vira/ZVPRNVmcvYz5hcd6NNCY8eiWmChxgQXJPtn80/UTqCsgYpTgP0OL
FyOXXYvRQ9SyY1Vvq2bcUBpvmv65goSjrT6D07Tt/LABQ5daE3bW3i+EGO7c58KpWLgowjGqnSQ+
tjH2v8qs/wyJn5UrrF8eWgKzFRcFe3J+ItyGSYtw24sS82uSsDE0ZNVuoH3AQy9tAOQFh5avnkVp
3PYQ0hqBxry+wbrAFrkHBq7BIAc8xmKRsTQLH2JwfjTYJmQQzV7+0xpO8bls/eHFCMzuezElwy5T
TRumWTytBATaQgQuxAxkhBzVRTWTo6pvZ0L6kTV6d6zM92jbb9u421h2/Snw/b1i6kMm2Q8yNrfA
Hx8z3t9R0WOQur8THf11fTvmc7uMuYGkCX4XV2dI1fn3GIZk6voy9qLJ6JIwY23/kJSpiMysUS8N
C5x9Ysu/6N3/lvHElBFczwVyDPPRBQfOzYtskB6BvUwC2OJ0YVb0L1M/mTtllzeJ1R3Y+BfoHYhs
AEYDcCAIwJdjlUlAU7OeUNdqi2+t84FGq4eGuBcclLvik3TjBDAFemdkT/M4+CKbMWM+TbyzvMjn
UshQGCndWqoGFjFt5PeJVe94AvLQrsxmNzCT34FZkD8MbiOP3dD3t23G1KFKidwoQ3m7invH659e
5zVPfuAy+PFYZnh2h6+gSHbXlgjViiaU3p8PTOIDW3Pv3EOyukzqeOOYMSPwzSCW+dY48V3slV9i
UK9cX4zuHMOnoHsegOjyQuKAo4vkGR4etAC0BqKRAMGrp9qLP6xi+EJquYaZ0vnKU3v2+b3x28Bt
jdFCYD+ZW6iqP8XVWvVX+32A9MSbAzAu+mHnJnpFUuVCwj2SOQ298rtnVRvb2V/fN927BuYJHE/w
MUIvceEOnRysoEnaIGGQtyXEZcaiPlSZAd7VNXiDdjmY5cB6MNR6MVQvpnZQwh3QeSbjh1QoB07+
K0rCKwtaMbOkGQfXWzZWNcxYjooqJz0gyd0Rb+2d1n5/DIT8bhnNQgLnHyct8rFOMaEdWfH4M+Hl
g82dlVae9kjPfB0zGdjljF+CRCFBRoQ4PhCbfCIh2HElAzyDJncOxkyuHwTNvuFVJChYQegPjan5
15yEamCJsSw5x/KCv/JiCO0ead0a7m7NyCK4MZO863mGErvNxN6Z9qpH3zdYCeI1nwZgVySlqDEi
Yl86XuEV1G4ksB2B2b+Bqw1M+myNyW/FxtJ3xgmGFesJMIqxiF+TVj3QfHq7/kE0gQompX1E0AiX
AI5ceJgKMsPSEoUX9bK8gercfd8ML2Mhtj0BxptO3wFF/op5n5V3S3Pq4AlmTIoHv32BbUgtzGo3
0NyNxGDeIvNzQkxiPVqquyGsPZBJrgCHde/k7HrACTdLJKLldH7wKpabnUFLL4qF/eLYnyX7SB48
Pm0r32MvsZmwu5YzoNWCDnPJwoqEyG9iyGzumMPN711uilug0Na+sO6oolmK24BLDjHbxQW3666S
Npo1ke3dG/HXEcrZhK1B6LWbDaVGF0ohMwJ8ESOwjIARp8VsvwV0zIym2k8mf5sK/x1f4c5tycrV
0J0poF5RdZ+riRgROt9rVblGhgDLjRou2rDx6Dadmq+ADe6K33qQxk+L5i7w9GtRgOaZQcz7n+HF
bgZDgFzXVijEg4dnyLtN74IXzf4YaLy9fm10NxODyrj5OEoYslos0WvstlfdQCLHr+mmQRdz74Ji
aUWASLceZLY++s7ok15spEW7weJ9aUcSCctI/FsqbBBQGs0W3m3tKM5ecRGjo5QDvOksJzW/OOdf
LUO3dwTW1o4aRRJAEkAVTvzPVVd+BZsnCbkHoawaWcP1jdSdlZnWG+VmIHwvmXdyJxmdfCRoq8v7
yhx2VAKrQLLvYDkcNlB4/kICg4QdB7/tdcu6T4he3gzn8lEtX3oEQLdygNwTEpld94mJ4D6fxIrX
0d1uZNmQ6p1JNqFWfr6lRQqZAEYZiYrmADqjMDa2Hft6fRm6zzYz5aJGOusFLN8hjCmgQhuUDmos
SKlCaxAfAlrEoV14xS8bVFUHjqHGbVyCEOW6Ze3q4LZwXoDPvnjLi7JxiTQNElnN2H+TtB7fKbRL
t9Ie1rgOtaZ+d4rQKsAs+MKD8clTtm9UThTn5WNKxSG32F1cZivlF70ZfCegdKDLs7wCVuY35ejV
6IDUj5W66+Lv1Hr7i00DkyGibcAtgBU4PxLUKNKmzAIS9WX97jrDIUjjH1VH/zczv7sVJ3HWhMps
PNQeiQSkV7elDWUhBS1ppIZsTXZY97qgVfb/K/pdhzwx1Vh5l5oqAeYh9So7RDphHIRfOjvVdPnG
FGhGDGRcS+51nwooLRCJoIqF+GP++4lV2anUGYWJrv/Evwxx9US42Llgl/rzz3VqZpEdeVYimFsS
J1KGqD7lqZNuXSGMr8NkdWum5iRo6YCB9ET+ClcBIdBFkjRapiCEJW6EqoYT9qnT3zRZ2mwq3+Vd
mCZZ+SAmpW7Koiq3tIm9jZTGuGnAUoioRgEmkLf5oQVB4m5MLLcLB9Pk+6Yby41dms0dBetXmHnt
EE5+l955ZXXMAA5+NrM6B3+NGx8SQIRuTMw0blXZhSKXeAc8C26r9j68lA4J2git+YLXD9pAw9Bt
BgbtdkPYdpiW5jfXMI0vCPjsncFU89CoEY1KFLuBsHaAHkVBzApz1ySvbpxYYZaydOsUfXtbu2V6
Y/bxWrauez5xl1EXQQfbvWhfl1U6Nk4L4EFgBltCMJ8CaRhDAVCerynW6i4BEnV0qn5rEi69MM+C
KeM+PEfZtw8AIUWyjBMQULnPRU+h0uKujajpXi8kuKhvAmAOJe7F+e+cNmk6wyERcq3vvq9ukH38
eeVmJob618Ti7AdpEvc9J3i9LGurLPclGK1DDcnM61dM94DNk+rI1kFPCnDW+U2eynw0is4nEagg
3ltL3k31tPeEA7gBgwQhJsNCnq8BDzTbB0Zb9BRhGZHHsiAJqkrI/3qSRMqjm4GmYR2nK/GF5vQh
uJjLzyAHguTg4jqXY9wZ5UhJ5NHgI7Fb87UjQu6ENJydM1jeSqyoXRGqvWhQIIa7YNka2qYfux7o
Lp9ku9h2t1W/Es1oF3RiYf4FJy53gFZdMHBY6Fj8UrjBoTPYfd1BIqgr/lgpBC8jYiagIAG5wqlY
tExzTyGEtxFbqCz+nnho/o6D/ExHXODrp2++JwuniyY2zh5If6ErswQ9gHRpqHkck2ho5U8jtlhI
J8JCYdd/ZQnfGpcVdxYTkOfbB07UzoEYrBM5TfvuZPmOigKNc7qSfP2WRliuaKa0QXcF1MIXYHTH
nuo29QY7akdIuClTqHvMXrk7SpsuSlvX3RZlZ4ZBM5EXkjbdJ9ccVUjwWkOCqc5A7uz5FRLh1qAP
0FBJD1k6k4+kcX9ju+34hdPR24xZQx+IrNE8oAYYvImdb6wklq/Yz/xeTPAYTtq4G0Uqdmj7GBME
UMMUN3bsFPdxjhJq6EtMnvjM8f6PtC/tkRPnwv1FSDY7X6HWXqlOd5LOF5ROMqw2mN3+9fch9+qd
KgoV6rkazWikSDmF1+NznuUAj476GUSh4t6Lo2Qj84Nqu2MN3KQbb9xiA4DvPh6LzQgxLy0Y42jD
bfc+i4X5iFsDL1lW1RsCVsZLArm2oNRIfU/d3joB6R//g4vS3Vpe1uzqbFC7WrrpjvdlA/gjGYJq
wPXY2SINgBRy/pGlk8L2LtN9veq0jWk249aI3GKHGlL64uRafChoW2zbnqzZKC1tL1T4JhY45MuA
8L1cHyw2jbTCizOEgKxf0xfXfWT8R56/3l7wa2FmCWgkhRoNiTA9rX1LfzGcpxFHLI2TlZ21cCV6
gGNOIgLAxOH5c/k94GNyJ0krPcwgjyYF25cdPVQueCelEn4VWfvbH7Z0AMInEOrg8M+Db/3sRoSL
byosbuigTLeb0UqfmixbqZUutdUmv06IusPSFTf9LAaIYk3biYaGMrWt12j04q1TluStGOthU1Z2
/hUGf/aGVGb12msyPvJKl0Gmd9GGMaRAdZLWb1wQ7xHsnvTt9gAsDThouR7K60iycPNcDniteiMe
MkXDxMj3qcfcDdG7Rz2qRz+r2H1br5YMloYcQmpQbgKgbmI5X0Z0GXB9Wo33rc3RLHY+klwPPv9N
oNDBgRHe8YBYzi5R5nitmcIbONTGMCt/0NgNKrRMlXnXDWtiqEsQLjjO/BtslonUAx8l2rY6DAHg
uqVJiMtrQo/wZZYOXLwkO6vl/FBmskJVC2guasDH7fYHLw0p+lgTe44Cejm/j3rbrFislwbALuKf
zuifu3JNp2FpnQCEBC1n8B+h6D+bNSUYHWFRruOdER2ku6mIcyj5m6xPGlmDZiyPKfpxeE2jugkF
j8slUvYSgjoFM8JKb7dIkl9B3dmBeLlHz/BAu/45gz6vabM4QKd65ahb4p4iLJrw0JrEk96aTejY
NrmdlshgDZHXMB0x79vE3eu45DPILasmt3yaV0Ceutq7Plq2n3jxHg+t0WcTG+H2zC4PBfBs6HyA
rnxlq6gnXZcoXK2hnd/V6HZHFo7B+AMo1E0EnTWd5pukekzJx+24Swe+iRIyOLgg0EN64XIGaJl7
pgYsU2hnne0PKTP3raTQyyEaSLZuuyYlMS2fef6BNwOEHE0UpLCdLuMJ5qiaK11H0cvaJHDZYDEJ
+nx7+6uWogC1DpUudHyvGXAyrpg+RswK2+QDfkoB5K42VK1cKdMVNf8U+JhOm0QHsHs+dE5Vxwlg
jlaYZG9JtU2aLbRE82wI0hGqvFW7cYFmuP1dS7OF7iEBowFH+NWtiRssHUevx3cRvL5TgZp5YhzU
kL1rZrFynS2dNWex5k1MYBIyiZe6FeaEQk0p3QKqfvtr/u6w+QhCAWOqs0LLA6+8y8XQjI4omKtQ
HBq4/dxyZ/BH4HItX9dUV8GYp/sV9xU/qIgon0k7DtIhu8utx8EwoR0wwIMhsAWznuBcC2aj3kdm
gHdILfxS0iy0emY8N6hDbsENRD0klc0274269SOKTBtXrv1LEic5qqTHSpQyT3dytO3vFQETOmae
DCxTltveEPpL1We9H+tVPfhOGT15OB2qrgrieK+1+8Ih3Z8E+v4nXaW/dauOvyac8q3Vj1Cpr2Bb
6hayuEfSkPuDKoedPqre93B3HUiUFSt7emn1g7gOaD6SERTOZ3uMZZ03CH1EWUrFll/oYwEUkdwQ
I1nZAUvLEZeQjRL2ZDM/vyu0CsmahQp96IF49mIUcFfohyj7qeI4fhW1+g+MA3RVcFXgH1DS5o9m
UJctSU1YiEDiAn7TrVtvh6EuV95IS18Fzcep3QGO0lXJATkUZOkB8Qi1GIRdzUwewQLYk7h7QLV+
c3sLLMZChRKpPa4inL+XO8AYJdRmUMMMtd6tAxQj2F1Ko3qvih6VOB2CmqfbAZfWBqBfkMCm+ISr
QkDW02Hk5mgB2udu6kYDLME+ZhAMvh1m2rmXO5ui6A9IF7LgSfB+9l1UG9uhKEBJKIzYOXodmjQJ
2rdSAX9dtO54n45Dt6mrwdreDrwA7kNktB1QWcEPuDoiLbsQQMFnFgrO/b4kZjAIzY9qB7dZ0z4w
2NtgZxAfmhJeQHv+oanPi+YhMlYIygbOVPSbX6nE0LpssM2Q1NXRwO3qw4JuV3P2JRKf9n0Hb31S
RdbR4gFGZ66PCkpyYrIE/Z3RGILJ+jyL6c5Ta57P11fdRRhvVnBJGQGDSVUmkKdF6+yFFTGowVL+
dUy4HsapnqMWXLTpUZWV/MfhY/K2Mq3X6xa/AJk0MhXw0a4zX5aJ/0t5i/TXrv0KahNggaAA+XbM
AiZlAPdfP0XhIMPl29NdZyf+U7ama7ywrIFWBrPBcoHatObUhlJYkItyoNmU4uYpjA910H5AwxGO
U1Ao6dfeyAvfDC4mYCRYRBBsmh93Ws2tQs+FB15PtKmiPXer3RBpK1t1Wo6zrYrLAuZ009sYBNDZ
VnVbDlaq27GTm/ZHMJYDk4ZpcUJ2FRC1W5nG6S+7FWyWc9NhMDXatuzUlb8w0n4DyIEhHlMZ39lo
3MUFqmu9rKYKkt/03hrZcOl0APYLgwkxHdR35y49o5mxsmphCUTEzoredPfBEsBSHybJmTY5VubW
Sh/NNdH5xSGeitc6Cm+4l6eJPquNwmDJ6HT4uZwy7bG3VRDxV4jbHwhkZcZ4BTuzsGiwPYCggiy7
eY08qmuUm9PRxQQC2ExbmHa0uMPeb8/jUhCUQ6esDbJwaGFfflCVWrXMwLo5AUq1yYY3Fzw4pG23
gyyN2nmQ6e48GzXhMljaS7OAilYXlPnvZvSQgP1Ks73trnzP4ro4jzU7s4n0YLWWIparBBpdZKuh
RgnuuS+hb510cte63U89FpvYk6FWoEH1//ets0zYAe7WMzO7OMkmDXLYRNTtQ1XvY3Ews5U9eJ1y
QJbdNF0Hni7YBvMro0iBOtAHo4CaC0qoxlPtBAPdWfZKmOvnw0WY+ZXBClpSXPtYIonue5nwW33l
gbK4CGH1Bql+NOWvnpKpriUsETrGbPzRGtAscj90stI3WYgBSiWYiFOfcApzuQaNRpRgAxbFqedV
4EB9i6tXL/k0sGCy0fw3yGw3Aa9KCKAYxaksn/L096jflWvdmaUFjhgodUCODjZdc9B5XUC/NxcV
pgPPH6v7XkZ3bXzP8TLp7A/beW/JQSMbkmxvr+uFCxPXJRIx9E+Q3s5VBVq3SptIQsYabw9dHh3z
2Aw/a6/apMD3Nmrl4bOQpiDalEhPTjLwl7qcLVRSG1Y4GEiouh8o/2FmXz1Qh6v+t8W/Fdkdj/7L
8jgLOJu5Ubo9muRZcYIE9baqfjbNkcPZ8PYYLq1BVDctdHKnRMCenYO5V03tyD4/WeO3PnnXyj9u
u9K8WwsxO37sBoxNKP7lJ9VsY49Cr/vYpv8hnZl0RPCwmoSr0Pq8nB3DlpThVSJO3G12VJJN5d4L
vV0ZrYXjDUcbJLGg6zRRa2ZroNeiCiDipoaVa78xzEOOfkyd/oYRyu1ZWYzjQXsZNUTQlOdZfqIN
Yiw5yqKmV/ut9Hw37TY8ln6jfb8daWFyQBbCAQekH/iUcxCuYbUsizpSnwTPN1X2M0UpsuX6yrgt
FCBh83UWZjZwYuS6m7QDPohWmyTLUDQrgSbsg9jY5rI7QCTVH4Thy887eVwGnm0iWWvw2YCS+qlQ
eTDYT8zUfa4f/8MgmvDigdzglIVNR8dZMuEIK7ZLhemq+/GuT4e9Gt+ieuUgX7jz4LUIFi8qdJPD
yyyLgGWy4Y0O1t6Qy6NnFRs0OFfSu7UQs52K09ToUg8h4Lj7C+jI3zoqV58eKlQ+psqpDmjMFT1O
pXrH3CoRJ5kVh7phT7oUO9NdS4r/PpZmb4GLOLN5LwodtTrc4HCRzuUdWoW/695xoNDCjIfcSelR
QYY8MNrU2UpriPw8ctzH1nT+GD2xTiIm1gHq2P2bivPSzzQOYRdhZtvBdv5oVdaBsC2tTU2q/t5U
rDjWZvwn6/C2UKb2agthBo0BZ4xmdL+mfY/TyDG/KJIZe0043gHamtGrKon+6MZJ8dWkPA3sxoPg
viVRkZc6XMk7wQNHRJFPa5IGGe28gHuqPCQ2r3cigf9sE7vmQTKh0FO2xgC1zfigA1iy6bhVgqqc
Jq9lljdHxWDdlgzU/OqZsLoGmsx5LTqn2cNgp/vWC94FkW132zipPfypR54TcBbvXVqBl+nS+JtH
Yhv9aGi7+ib6QmjwTf8bZ2axLdNtUt5BdiK/A8rfAkrXg1FIafK7vBDAcYGr749ORnxr1LV9R6xm
a9RaF0iuAw5eCMACO3PNTGwht7+Y++nMO9uOdswz5XHMvcj+8HgL9xqfgFpUDcfEW7t3FnIQvIX+
6stgZ15VhGKnoURkUXXSGz2w5Ulo3wyV+cAuHTPvga7BRBd2KApraJxBSWkBKV15JvwHTLM8ZbWz
yWj6lLVruMPlEChRAvriAKE8Gz2mCoiQOHl1GoTqd6mZabuWZ+7m9jmwcMNBlhrSNdDORHVpXhhI
Uqp1pAMVMG5aa5M6JfwsW7hAlJH2gCfESrSlFQGxD+BSgJKDEvjsm0zs2BQGK4gGryWlH3JITbbk
FLEsgD3gyhG3HAy4axRxQDibA/TNlBtNURfViYtjUbxZyEJiD01dUfuNu8q1nxKb+UGHWuD/ok3T
ebbYNXeM4biCaAOAJEmk/FjbtO67K06x/UWw9xiCpD37eXv2llY9GmxAjAA3D6m4WVmHJgMgO4NX
nkwOEYb+WHfMj0wtaMdDOu6ZXQe34y1kKajNwQN+uv8m6e/Lj5SR7igqI35qVLzV5MMIGX59rTm9
EmQO/Grjuu20EUGShtybcXYcNPooIvV5dB5AEv9+zFwdgYp2LCHhXZ6c8r3Pnxs1+gKvozXVQHPK
qeYrAy8W5Paok0/CgbNBS+JYw/VSnpipnENkwllRoOYfcAFhf8sYtb2yUm2jQ2kV3S2R+tBLYP6Y
2vSutev2lLUsPRhtlz4wqLcFXULU/QjV1K2C/sZLy4wsGCvDDFJJUG2HHeVGj9siKOHi8Ta2lrfn
6aB8XQhcAaL6WbXpn77j2X4YvW6rEZdtYuHGQe1ZYkMsSB5VEqVdFD9dyIjqPKB4i/lUH05m1Eqf
89r1G9YnK3z1BVGmCeQHMUcA71G1mJ93VR6zmBYOPwGBB8wXS5N9JVNIRac28LpjJIcnmpfuVnTk
PetzBhVu+0SSrNhMBrY+5Vw7ApeTbBh3vxDTzDdGF2cbDXzQ+z7u3pyiXCvoLAhsXP7m2auN6qyx
KLP4CWifPe+0b16b3EeCfvO0dFcbfcBr6XvmeABO5iGLADNTaznv0jVxPmzz1eVFeQNHDH4i6l3T
7gwYdH9+z+NRAm1GvLeuwbm257K2Qmp0KgXfWOqxYi+d9Xl+Gv7qsyCzgSw76bpAifATG35k3RFC
XNtOPJhJuQO6aOWDFjAhl8FmQ+Z6jOgeZBZPpvzRaPeQ4gly7SsfpzzprfSeiVXuGvOfHuq9IB9l
8e72gC7OGDDZuHOhwAjm0+V5oFTpmp1r43xz3vL+3XNWHihL9x46F+iggnGM/vDsUvCSIoZ+Cf7+
yn3u1X0E4bms/AofiLFnK0O5dP8AOY/+FDJ3KE/NRtLsdIObOe4fZyrblvFmJK/xcNfIX2V7YNaP
lYFbaCyA4QSNR0iUgis4P0mFSnOgZzFxRdT2vj1Ueh9k8Ac74LfBm2EEgCCxwDhRnCe70XCbDVLF
Acbqow0Gg1YcPM2lPuQI0p07sOTOhuHgLrfcIgAuvQi0pDITvyOiem0qa/hCbdxyWeY5Tw2U+V9I
I15BL8mhlNN+WLLoXlmROq/chmUJntXjcaSpE6RWwwUkfd1y08Xe8KtOszbgRER7aUcw8W770q8r
xV+ZPjSfh44gBwAfGb4cSEtRJbtcWuhB262udeKEUAHYu5K/Nd5bZJYr8369hLF2Ae0B2QxzAQnC
yzhlivurtIv0ZBb/xIz5Xvzpl/xlgNkaHh1p117M05NMv9nVP31dB2QNWLhACJ6CQMYBbGDAo+bI
BpnJpNKEliAB6PEyQUMqPwj7MePHLnpjeJa28E31fnTJn87+rXl/eHpIul1eNysHwpQ1XSYIExYc
Zi3YrC4yyNkuGtyCqxaqP6ch4TvREj+H44Fr/ezMbeecbBIW5cvtnTQdp1cR0XVExxEqsKjaXs5f
VwKE3QwGIpI7V6Hv4vcDhKC+fzoKuo0mwT9gDYGgeBmFmBHJ8e5AjjgYgHTfe9kXZziwTqwk+ten
EPw7z+LMUm9qaG7PJ7eyQvuB8kygeSfdKze2lyLh+aGXK5nK9fl6GW72iNHdeNS9GOGI8Z1lYZTs
JXuHCGxmyJVtdp0JT7xivNdt4FGu8cy0rVON8xFY49jedbn1ApXbg1auCTFefxDCoDMMJjPQ2jjG
L+epyiyiVN5SWETwQ8TavVZXvymkngfo7ImmW1nui18F2Uf01wEavnrYqmqUTMKnKGRaf2elke9y
4hPy6/biu14UeH9DCQa8aRxQV5vbMgRENRJsnjoZ7zMxvDROXeBmUL+GyLrnSn1xk7Wb93pbISbk
pae5mgDoswWfJL0HgkFBQsKqxFc5gy2y89sQw6E28rXny/UZjGCT8iKqEJDRmO8uuBLJWNYdCfn4
NWLvDCiw2yO4NE/nAWbbqkypW6kUAVy5HyYvbg1S4GumdMtBkF06JrS60K2/XHu6mzFltx4Jpck3
QrWB0l7MZvMfvgT9Ajg0oHJ7hSuxHF0YEOclYZKmtg95P3sP1ABIsVC4WFnci7MyZV/AjMJtZU7h
QM9Cj5VwsexI9SXJyi8WLdZu+b8uXpfHN6YeYDxUhYDquGp/GGQYcqh74nvsLIZ4Cg65hDwI0bxp
0K9wqDKDuG7+gGRR+UmSHnq7PKBj4jfox9mi2t4e3aVPnrDMQArgqMckXk4hkdLpu8iiYWYk7OCO
FtuIylnTQVp4a03a7TgKUepAR2Zee0g0K4sTIyVhCmdu+oXb+T4BLFd/0tPyYQJAWG206YsxKNVz
P6y0oZeOSECSYKMLlRTovcyOSBSfy6qgSoX5CIMVH93qOrC0vPs64nje9TrhR8uQ/cpNs3SeQFGW
TjwuAg25WbmFo9rcdBQ7cOBQXgANQD1aDXLesrW6O6T43YqE1lI86DAQvBqAjUTOezmTqYSMYh03
JGyovWete2j4sbB3WXT4/Io5jzPb9BKMNKuUYvqu6LvK6wOklb/eDrE0YQCRYmubkzrBPLcTeWQr
j0oFCGS5t5Ls0SIRJJP78bHQrXuwovOVu3px7M4CTn9+Vv8rEpolLkFA3ny3+jtot28q+dqbn28U
46BCqQ8t1gkcO6cZp1Waxpaa1sRQBSAtVmBnZ/nH7dFbOJXPg8xVh4Dyq50sQZByoCP42+a2Yk4H
rtgajHI50ORY6ADIBBDc5ahl9hjlbLrEvPbQaL+j9r4eXm9/y8LEIH2ChArSKEgVzxd1SeEio2m6
AnnosW6+Q6YlTyygCV9uh1n4EgA0pxIf4HzTaXj5JQ0MJmRjmyo0YLiXsuGxHaOtqNcM2JfCwMsL
19hfa++5epateXmcuBneBFWy0+o+ZFCQBXR+ZYcuhsGhY0PeCuM2Z+7JwUFBuxswaL2+l1q/y6v2
OzTSV6AVS4e6bYJ8C+QD1EtQEbkcNSjn5LXNY+waz4v8SNdkYBTpES/sXd4YrQ9twgOP6dGuFCzv
y1+17jV+l8Vfbk/ewmmBn4HZQ+MI3Mv5QTvaiUQ5JVNhAZ2woUieNIt97TL7mxEleIPJ77fDLQB1
QKqHSjiucahXXGlf9QAnRwB/q9AaMn2nKpr97mqvP6To+m0SMfZb6akigEto8b3uQCcsI3NAU8YB
Ser2T1naHcj80S/HgQIx1tkExFAIJtr0SyaJ1BoCNTLywIrIAycLb0dawB7go+EV/xc3PVF2Luda
WmgDN4WlQt0uu8ckzr/l2ghrEJV3yb6wgYuCP6p9R2qzCVowdjed5qwZMC3kKmhdIDkDdhLyv3Nu
HdzEK4d1VIVjk2wNtzq1xprl0uKInoWYfsLZRcCHjPPGgJEzkkvfHmHorm3qOIeG9Fohc+GJM2Hf
QRQCDGYSALqM5GXIuno9lSEtKpTAfqQF2Qr6hcUxGNIvtD/dnsCFcJhATBzIyQTXw/Tn5x9mNOBn
8xY5l2j2tV6DwNtvPPdVt3qojYig1+PN7YgLs4VUGkhwOmlQIKm6jJj3FcwXLGhGcvU7R9kgNdbq
zosRJnVFZK94Kc6BRJRD8tDlpROq4r3R/njV5zOqyZvjf3//bDFUoqN24nGILLt9MJBtA40WWLhW
8tOIETyoJ3dHwKHohIC5HCkRdTo3XUh4ktb9ljD94ETdz9uTsXAlXISYrbZM6gQ2ghp06jznXfT5
Lua9RF9mPHw6Dg4jSGbgX7QY5zVlG9Ro3vQWllmF6m4mgqR+MPrXzwaBMC/QpDZ60Th+58eesuFJ
BFF5GjaAe6JEtS31fB8n9sq0XN8rCANZJNh/AqoGvOLltLgoBpc1BZ1YjnB20na2c2L0oc33Onm7
/UHXp85lpNlCS1qb5GWNSNr4xRN3TAevNT2VxedrbZdxZod4ZWcaKwtPD6k9BKbx3InCr1owUzhM
J+Cssf38ZyHdmY43IPCuYB2uB0BPASHrEJbv8O9I4CX12DvU19VK+nZ9EKBb8m+gOW6xlFXhkilQ
5OrbsftRowx7+1OW1gLKKRP9dtKgnKc6AwBDYFOB01LByUmZeebr2fBRtfku7fMPXQ3fb8db+KIJ
9/AXpmKAUjO72TUB7Z6OjmPoDM7vwmbHzlkTQ7g+EiYhBGTueP7jZp+HiEzZ0M4oUYKKP9yEo9q6
6fP97c9YSBsgYoLnPpRgprR3frQVhREVXY+HVVU9SkvucnRRCLfhxXyMu8e4vCt6dqzKTx/ck3QK
tPTAzIE2pztb5+iGusmo49XQ5F6QqP7XIMwt4eYP0AlXEqOlUYRCHyhHKINdK0rAAYdRGJgg1/YO
vP8z0Cct+Xp7EBfWAmbo3xDT6XF2dWeQ8UKxQiDNbrVNPsjHpslXOjaLIVCKQv0T/YQrwXOhMSpy
LUVKm/Xwjy3bJ50MKzGm+/6y7oVJgUoPvBHwXMCiu/wMgO0MNTb4DG3wIOdbPDPhBjbrfxTgTkFg
pvfTRqwcDNPfOYuJivikB4hGiQ6z1cuYFVrFem1pbQh3bjhnwqgjo6XPW/kkMv3JjYXt59T0Ibax
0sZdGFAQb4CixosSDN+rZueY1GXS8Q5HHzCGSRRAr+D2qlh4hkDm00BLFUwRgILn2XBJNBS1tKQL
DWDyunJHGvuRaIe6BU9LHWibbCCgv49dtfPGtV7u0rDiILRRMMTbb453lgYwnp5TdKGygV+ZsJ2F
+PzbBtOGD4RYHhQXriTH4ZQMD+ocb2TB3F2LVUk7+2jE7kYVK4tk4WxHgwuvKIjroqE/fz/GgKkO
jPE+HJqXydQhr37GGrL/KN6l1fvtWVs4LiBjgUok6tkTXHx2rpsms03eYtL0xDnYY1sGLCt/Q7dj
5eBdigMSHQA52HCTneXlwh/ylPW8abqwk0U4xukpEvWL4671uJb2F1T0dQuChxRP7/nnlGlBhzTq
QsLDMvvH7L/FxpF2D5UVuNkPh+9uj960XefbGXOECgoyfiAe5xmZZtQcUOQOnsKZzxMI2/5iCiWF
tXxsAWQyiVr/G2ja3mdHrjdMcoTNFIg9GXCjNfn4oFR0MOzqTRidT+L22czLHQN2JzCL3xmwvZiE
4PbnLhRY8DOgzjO53E24gGnlnv2MhlSuaglOEa6DA9m2j0PK8b4nQW3ZaOe0m5axb4TkD03P4fVG
mkPqGq+3f8TimGMT4iUHlOlV5lMN1KvLLsOK7UyfFQe3PzkOyElrWNa/S/9qciEThN0BOfurfKSH
SNyoRdga1uCAdMnvSzm+VnDPbHIoOhBpb1hmblL+zW3jjxFiZ6XFHOSSPKiJ+wuMgo1ejk+dGz85
NN9XRvHsMLptyBp8YmlrTVq9U+sOVOf5PdbxGMWYFANS2IdSPORAULj5WqF44f6A3ADKSxaWOi7l
6UeczbyCMGdk8VyGZZ4GAgk7Wgi353Vh60626rhAQFiZxMUvI4AvHldEDCO4kkbgAFIrxamVvwzr
NSEfkbx3xZfbARc/6Szg7C6Oq9KDjQRSWqE9aI3uu2vGRAvnOLIkkF2BRUPiN5fmjfXWLR1B+tCo
s++a8nataiEGB8x/XjYgLVvJymN3YWucB/yb/J5NkmmmeZvWtId3Cwjm4w7wT0iYfCGf535N6d//
PuxvJnAWZyxzMFYKxMld75FI965OoHjt1bvbE7T2OfrliqjpoHM+qB7+wrnf6U92/cr799HZ3g6z
sH/QxbWBX5kK+gDIX4YpoYUD4G43hiY8zBt99AtUvJqVe3ZpsaH8bU2GKJYNuYnLILYp/99i40Ae
N/lLWX6+OACSJnqmUPpdgN5zt7U0NymH0LYgE2OmQWxLP3deiIL1RrfyNUtDBrEv5CfAzkFpddrL
ZwtggCKiaUOPI+zUe5VDo/EBQg+3Z2XpODgLMScDoyUK8rbbD6Fq0j2AjWMLzEVQl/dF9WDbKXhl
K8tgabWdB5ylDjU3aZMrBLT7n6y4H9KHUrwXdCUPXx459AUgZIXC2tymFKZyJldouYcayAOSo4mY
TKzWNUrj4uihxYs3BrChV2wFVqUw+ojrIRQ1Ge5BVhKP2NJFEMHQ+t4ZIdTAOtIfnEZ6hySX1spB
tPSVyBPg2A0jPQAsp7E+Wx9NCVwQWjAkpOW7hLct9b54aGHeXiFLb/lJrgDaBRP650oJx40GGVWq
o3iHHmJL+JBB5d2DLH5JuNyV9k/T5b6TrhV5l74NNHgCrR/89+olVRqJtAtdkbAFIDPAxi6eRtvs
n1WlaStf+PfdMktBJmQGKCeASwPMN/2W83HU0PUhI0oibi93TfOckhOe3rsSGsNWvWmpCkBJ8Y2h
8WtQYDSyc8idrUHda8uhmmPSj2qAQfUv0qHtnh+FWPNjpEvrDIwfjMfkpnn15nMrT/LaQI9fmfuo
dYIyos8GhLOQnwKt/mCme7vZoMsJwOxPyzzm4pRHRWCOOGGNE9zCbJFsqmJN+XzB59WDVhy2F16k
C9K4jcOj3C0ImdJlkz14qeuDrU604cTKD41nJxDjBOh0zHkYISVSfqiEobvS+5Wq95Hh3XXQEtPq
eOtmz0OXndyGBnEzrJwFy9OL4ZsKuiAxzR9fTc6jnlNMrwDr3E18qZ5I+6KE2FFkkZWLx1i0rc1j
1Pwy+QMz7ioeJiPEhAsOdb96Wxd2YDkjANmRrzR8VXa6vcUW1jraQcjHphIJGhrTrXa2/qLaHaCJ
56L71MBXT5Z6/BBzQ2xtLtdqswvVGDws0PPHSx0lhPnTIot7zaobTFmlNdVD3jC5G7Ne3lmybwII
CTWvbt5VL7XmacfbH7kY+S/iHM9flFKnNX72kZaeWzRDiyocXH3T2QSeBk+NfOJ1vBsA/1T1yq6+
umgmshMkmLAywV3H4r+MJ5VmDiSnqAGVFuifXZ74aIR1gaWi9AAA/Bpr9moSZ/HmhzHUrJrBG9pw
mMSOQcPzOUkeCzxUVz7sKt+dAk3VLTzMsP3mePHC1YH7HMYupKK3g8aO3XsUkg3f1dI3vQedHtDe
tZ7IwscZeArCNAcPE4zpbPIa2yhA3ld16KgERtiieOGVooHhRfT77WWyMG2TahZsSZAmwp94lia6
zEY3LOWIFNk/eWM/g1R7jIZi2xfdmmjrwleZgEugYYWLEv3R2VfxVFEnFpYImXkqO7Cdj8R5vf05
KyHmbwUgjBwIGyEE1e6aOPYFfRrWEGCLMSB0CV1N1HBxjV2udIZSZpKKqAqbFDqNvcX6bUWL4olF
yvn82kOtGEgzMEExavPZYVGFx6Od1aHXM4v5ZUtHyMkLHURr5HBlmxQHu1PpSl3/uiDy91ic+BEo
53pXlqCQIO9SI65qQD3uWhlW0X3lPDv0rSmfTdS62u95+hyJI1tTHzIxcheJwRRXR1oAyBZW4/zN
orpikJpe1iGYe/kx0xwVQOJCW3mSX2dYFgWh4a/hK3bYFSNHOGwcB1uVYdy1rwXVv/U6DaAKvYmK
fINuBwRmu2pDhSUDLyErL4Dr1aP/1RRGzRXdemy8y9VDo97JRzIwODn1m5zEQKESv+1WFs71SF5E
me8D02AldAHg1ORx8jbglRmpNeb69EMvJ+syxGwbJJYNGsZAWWgz6MG/dNChB154b3aPXfyjSkLn
0w0aTBVAAkhP8TaDQNusLFlnpWkbWs7CkW5q3fFVsva+uD7qLyNMo3p2ZzK979GqYyyEJ/JuLLAo
WHKoMmdP7ehBSvZy+7BamCRIFk68AnS9kfPOzt4k7WyYQ0kWtiUURYw8yOlaaXMak9kkAQqMXAdG
OSAjzS8vEpXukI0jviiP7kcv/R4r9hBZ3SZn5F5rwYK2i71Ju7uEaluqxmAUcI6y25WM6yoZwdSd
/4zZwBoOb7wS3oChsvo8SNPxOS7ltinbvQMiCpAGf9Javd8e3Wvq0t+gFq43B4pLV0jdMjEbV2t6
BvlbWEN6xSFp0geQ8Ha1nt1DgHNr9VA0TaRPIcNkNCrIxwyV3QySEiQgdb4VwJetnD0Lu59CJgmy
S9A5Bblotvu7zmtspZMihPmwb4oQJLcNHIlXoixsTUSZ9HigCgaZv9nCap1SG6TjFCFPH6QLduNz
kr0kHMq/de63w0v9aR/vaaiRHEHTb8KNzRsUAL1oivUZC2v+7PQNJE530A7x0+SxnrQNK4JnR364
Pb+LQ4l9Q0C5BV5uDr/UtFL1WYvjwBCHrthKCuXNaOUtsxJjjniIy6JjrY3vSiaHeRiXyvRHqtZ0
ORaioEE62coC+jC97i6PHVeh4GEzh4cx/zaKbzl7y/W3Tw/WRYjpJ5ydbO2kN0tqhEj0B8jKH0zr
p5Z1K6fNdS4JkOTZd8xS8rLXMwpKEQ9b+q0lbG8wiDwnMojzFabB36N+dqxdRJrOm7PPMVPbUDm3
eGirLsjz307B/MpK/CjZwV9y6xQfjsAjnZuBO4g9t+Fnz/Z8iAJVPkODNyj+D2lXtty2rmy/iFWc
h1cOkmU7jmLKcZwXVKbDeQQJDl9/F33O3REhllDyzlOqVEYTaKDR6GEt3Pnyo1zMrik9NjOgG6s3
gBp6A7Ncx8nupgwMi2rjjvRPXh5UELIk3QmoDrvZCdDm6jrqH/CjuGX2mtMJja0l3o5+Yyl+BDQv
MHbtbeO3zL5mgOLJ0udJ/jnifdJVKnIML078SVZEN9fGVYKjgDO4hOWRa+D0m7BRJXlR1kvU31Sr
gBqp4LhtS1i631T48Bcp1coA1ZBpZPVRVUZQQaGqzQmu79GNS2J5lv8jgZuDbBr9qKuQANS+Bzy7
3IjscT26YKSXpCFw+p8fkIfeXLAt4EECQqj1JlIyOZdkVa1QjVF4dZQDzvwom7t6IL4qPUQ3F2oC
vRqmH/U5iMaDX5bzlww8TPRuINVxnLUHnb7lhQiFfFNFCMOjgwsg8iigWk+om+QO+BoVNoHxTc9/
VpnAX9k43wa6z5bHCHC9LuKfWt7PYPNWoSD0oFX9c6J+zRsEk0Qd8yI5nGL0AT5LQhTIwcFKrH7f
9A/EfppTwTtn2VCcFcF8AAwPdeA2fqeIOrMiSpFoTlRhPoAA39XF7ANb8MCoLbiNRWK4fV3OdWEn
ALs6SmRv16DoKv0unT8gBHNYPElchdgDa90vfVky1Z36aJetzxy003fdvk2T3fUzsyw9v2TIkKNx
TwUPGKBh1mIA8khsPUuaIzFrN+s/2zFg/+7bCWDJoqf81i4wIAX9e4ieXfSyWSbRMmLkzXGyQbSr
AomxRFIhZc4B4A0C/3Tr5KAnBY6yAdSEi5L3yUwbpkdZc7S7Fxn23dA+sG7nApYPONtqcwyWtpmk
DWrqJd9mD0r6poMnp/lTa/vbNWSga3ipB12aNbiN0BA2FdEUN8dIQxC9G+S7JCc+cMYQzFYfnDk+
XZe3qSYL9B8I+cF/4aO9khnncsXKBnRKv0r5lyJXeM3+VKJf18VcXA5oGFqoCFQFQVSUPXOHqOlQ
WmQAtvU4K/ajVSouiMUoycOB9Ps4lx5SzRZ4M8j78ZsdMuGTISABBF9kAzi/LLf7aa4xv6OaooFR
aU3FqyiQNCvTKvYNi8xAysvIi3tSHshkAU5oaqtXuyDsYUgHwOr0s3MPrrVkpxfR7DO4LV6ZoXND
c/J0B7zCDjUVDL86zDPH0vJ1mr9m0QAGoNiU0AxhM9B/ShoIK1I1ZLUVBXSmHZpz2yFA11xzn5vp
7I2dwtx+nBSgZzDTnbu4fEQ4VgrUJOmfurSw3nJcdUEKms2p61Qvxgassx0FnAe1O7fNw2p8VIbs
ua2sw2sczLF5sK3Gy5+lg5QPX0xJPSRMzQNwrs9BPTOUYihy7Vqo5/J61Si8RK5zd4Yl8bMY3zuO
ABVKULHk2TkYUkfaA46+nmRXVfGojouKuuid0vYpmtw9Ng8vmiR1vtRoKD5xaL2jbO4xo0j1kq41
vAa1eXs1jU5ZOZu7RJptdHdSMDL1ZPBkJfpjdfnoN1OZB1LVlW5daBIygTFxu4S0O4kBW10d8YPR
S6lP46lyJ63V3LoGzNlootqmkp0/wFAq3aaY9B2608BmZevxYUjhfLQR0X0t01QXLQRgmM2VaV8P
ebuT9Sl2YzVRvdGIE09mYMeQmsRAs/6c39X9TFzNwAxTE55fZua5X+KTvxmWEd/3BQObZu/0u0TT
pM8o+8Lrgtgz6oySNHalxBz31OnaQB5N9uDQuMbRMjU3TWf9Lp1aGiA2iWqVKk+TI220X9NoyG9I
l3eHJgX1TjyAbHLEK1HgBl7WbOFQwFBaCPPjvF/E6FgDLiR1NLOjNTUHu3tQkU+IHpMq8QD9IVfl
jrbfjPZlSB+L/sEcRcHXC0u9VPRpSNCjGg40D3xCBeGMcmRULY7EOvZa4jI0c1+3NBcGbS3hHYPr
zFSPdtXlnYZYRaTex8C5bOLYTWTNr0BAdV3ShWPASeJMNZ00NmoJ5hJLM5orzEA3KjxNREVOmxNC
QxeQuxHKvWBYlfGEBSEjogEpCgzU6kc7Plfy717U3LmpGaQnYaRtc6mkWV9xOokonYHffuyjMC2f
MHeBYt4xXlbOB/5GARINmuNglFGhsZYwozGNMFCVHGPaPhpj44Kv+0vN3qhhPhqG4aaV9KU2tQcr
faqtPSBV9x3pnqdmL8vgDUNOAw6fW5gpjA/5VLSOn1LAzOHZWMYge64Td54yfwBaQGbKrj2+9cXv
QZHdQR+9GTdbeV+zKOjt3AXWXpQ9RYOBuzV3dXKKkIMmzWc1Nlyd7hOAeNa68ayMVHD6LtyvZQWW
Shsb1c4gXVXXK1BOOeJk6Vgeaf1b6zoP1acBmX9GaMYUUuxt7c5zWZw+rS5qYJUGRCX6R7WX3QnW
eEpFOr28YlcT4q71WNLB+lRBCDVerTykliAIuLUpzyexnI2zwyx3SoIbFuOjr9Ltkx/OeLr9DJ8L
4BzivBzNtp+wJ3uLeHVXIwsp+1T6eV3KJaPmWvHvFQtn82icokeDPsp/01bWg0yXgNeL44Bb1dYC
26TMRVwAfHyWXCCMKRngecUFXaGMN0B98o8mK34psf0NoMwiDW5ukwXuARUJQDnkS/ALvbZry8EC
RORpLr7U2lur3hqFWyYP04UgI/DaLrzzoprjXgfSFfr4EVAitas7natUolLNzb0CwADcKng+I1m/
3itdo/eZJaXlMbHjoB4PmlkKXEp1yxQjwvGPCO780j7CE6RPyiOeM6ZPW3M62FTX3VZFBggQzvFe
AxzZUEqp18318AkMwMWdMQ3UV9MWnMtTaruzEn+3MhQizwaa/xoaA4wyjwDbkwCda2rGJIDbagbW
gIrM0SaTbw167zo27BpRrOwjB/hsRpyPPIJ2KYF01KUjtDzQzz0Vxfq2LAQ67BHlfQ/kcwfMYlk+
ZiicPabGj24Cw3J1kNVcoJht1f8jhE+XMWCGUmTIkJ9QMgUxQTD+RDoTCLlMqy77GLjoKJRcmAv5
boEyq4ZmolJxzEj1kBTEz/Q5mLX0uWgU3xjzAAyu9xmRLU+dxyA28Q7Qq+C6Jdk8rmffwG1yS+u7
ntRgrcqbz2acImT+MiCzfF3I5nI6aMtZ+MI1tL6tTxKJUF4ymWV5NAheN7gNNeNmmvBlLc9EcIZd
zzNVylhbHmU49yNgKYl1j8MrmMjmap1J4SJRwPdgXc0wEfAIeiAu81jigGN7d325Nq3CmRRuiztz
24F9uyqBUvWaOSi90O+d6pTFgrtQIIZPZpR2AZMCOvEj0DGexkp15yh1dfXnqAniagL18wUS2PlS
M+iYT6sRrFaCCLv06/qSCRRjcIY0IajLoDXm0ip1wDLjLm0TNC7YAuyNbTEghEVVEwLTfCdMATEL
BGWJis9P8xyBQvKEjuHrU9lWy18Zy2qeXe1mNnQamZvyyFTTTbtPkmR5UT4F+iDKM23r5a8k7lgm
nRnVU4zZkPktlaXXbsab8/pkRCKWyZ5NJrKcdpJ6iKimeUDSr37uKkvgBC/H4eIZ4PydBvcMKJXJ
yXUTMsCh+xK1R80aglF/Q9SDJbrnpLGnDYIy9C0dAU5IRx+HtdFiTUpgcGQqdnSm7EmVu2ry5JRB
lIvg5LblIBuBLjkk/fjXbe0MkWOWNtxhhHn6vkB6noHC9bFOBFUoW3pakGv+XxC3ho0udb1Rm7DQ
8mNrUa+cRI2FW0fnTAL/jCatjD4HFRI665esvmrNQ8sEG2H5SH4jnIvg7jI1UYoa0S3s52rHCrjA
jfNI8cbtpTfgGXhN//v2zb1UuCPauRTv2NzmnvEiZRaCfUfGXg2QROuloOFz63kHRwftnmiQRC8Y
d904rJOAblNUx1IBkI2xZ/GPmGV+7/wswTlwfTKbiwfQkOVBDeAFPqCKp2ozO5VZHMHO7hMt8vL6
WJY/JzTSSsOdsLt6czuAvxEVXshPoFtybRj0HkRrieEUxyqZ3Cp6lqXSrUT46CIh3K5WE9uR0OmK
MoSpfWGMPuWT4Skg8b6+dFsGCD48UHF1tLxc4KYRtQJFh1aUx3xKdxmihNVvlFqh4qECM3rhUaMM
powIhG6ahjOh3OYDimHbqixDyts5xlPhT5FfA1DC0ET1rpuLCAxGNAeiceSi+7N1HEbYsjE65cmg
CCzsk15gfTbnAuQABKMcAGfxZm7Uu6qrZZSOlXizEuexbTo3KT7b9um6ojatHIpxUYCNiJTFZ8Xl
aCJoVOyLY90oj6M+nSR7Evg6m6uF0m4kxIDucAFnCryIRK8kFBkx56ecfh3AONO9Xp/F1nZDISaA
WlG1CFQ7zteRYjk37Qj33dTJB5MOKKh3fEf5Ohn/qYaXuHky+vQDm+1cpLY+rYjjSV2KpppjEjWP
DICm5gyGTlu5b8f05frsthYQFyvSLNgM6MVcZn/uMQB7joFJFi52grB880OjmivdXA6J1wKqoZDN
B3EYTi0nxNboZNIKS2iT6otcm4fIRpPS9YlcII6CuBBXNiwpav1RCs/HD0bJmRxtSLpPzaB8Vuto
N5HopGjlPs9+FBGgdNNj7iwvceVekr4a2huyHIBSB46Y4EOWDXF+Ly4fgjoQhEsAlw3gsmXJz5Y0
T2iljJbdfyKN86WQnR9dSXo3S4ju9lm6BxrPYdT1uyKN9lYj/9Ri1Oobs9kLHFt+375/BhKQGu5F
8GzytYc2dRqED/EZSsR2qDLeM6rHfjcNL2MdI2yaIZJlA/DM1WZbVGzx/sZYrwFaEnUg/gLqyVmI
BNZrEAEQBWx1fftpRjp7D5SX4t6iJUhg0ZxvJWQvmdJXsLbbn+qJ3pPU+N5q7I8etb+VsX9hEaKp
iUNC2U5AFqMW8hMB0PSuRWogAMnGM6rzVR89+SUSVLMPBOpDbABXfxx3lTXfa878BEvhWZT4eZ8g
7jKW+97slv90LnomH5q5qtyktv6AUO/RYErqg8ss9ewo2c21sU+QX2QZ0JBpE+3kVD44Kk653IeF
asWehPKmSOkz//q24YzlOxcc1gLJFcTWgeTBXTAlKFNkcBK34a4Zv2U3cve9jw4gC5xBZG9R9Mqd
wBgJu0GqCQ21adean1D70olwMrcmAFQV4CSiexMpIm7bR4XkzI1WduE0+nLvdSJYJ9H43ALZ6TQk
EWAlQk3zcuAR9IJHxuX4qFNFbB/xkne+LM57STvMakp1Gio7SWM+EkH+dQ1zphY6WAQsXX5A6L10
+WYrAk9ewyBgfO0I8LVal4nigZsyUFMDBwJ2ENiN63OnD4jWqXFEw6HcgwYiV/eDqKiZ8x7+Ow3Q
RwOMCv3NF+6XE42E6RJEVLZvdr4c+bMUZKIaw01tnEnhtF2oo9b2utSGhf4t1T47RXC7MsBKhWIG
MJluNBtnVTEj00rDaah9Sdshme5Skae6pY0zIXy7scK0kU65RcO4/jwbe4f5VHm+Pg/uHfGuDbSN
AtrgHVOPf7MQoM+NLMWpSAZf6gKj9VCDoKf+EPtJLTgh29P5K4s7IfJox3nbFl3YonBcBUDY7lau
N346/L2RkmbEvwqHXHkE4RXgGnVnL2zPEEzE5PyrulOTHqVnXRhL947jo3YFdRjX9bK1f8/0YnIH
cTQbdGMApDi09R1SylREUycaf5nimZPR9mM3E9pgCuPrSDy0OH7g+5e2STyHgfnG9wJJaYx+8kaj
YZG+xru0/vqB4ZF6BLkHAOAuWsnbUU57Nig01EdXazxVcCo2V+dseG71dXXW7HnE8LIqBclB6ovd
7d+PpBi67Ze+vYseag0uXqbRog9nO3WPBEns6+NvGVl4zICOQL3FZROvPIELAFSifQgT7IJZw5k8
VXVp0gvkbCwUsm2AeADqAipLHc4vkNIROBVFN4Vm9BvlUOWPm6eBGheUpiFZjruV90Hb1JwASGKN
oZz7bNjNxaGb90wSTGJjsZbSazxlQUqM+1ten4VKlwFl3iVT2Bf7ag4AU0PIfSoIDm2u1JkQzqOV
M50pg5xOYYOny0s1f+DmXk1CXU8iYSTNjKicwpQehshDU4qW7z+gjbMpcGZvqqPOYFqBKaS/Fnf3
UTK8hN0Yg15M+Goi3NlLR2maGxPaiOndiKIFKnjXiLTNWT69G5UIbVNYKLRNIXbGPs3OoyPCb9lW
N3bt8uwH9jsnpVIZmeS4mkIUuinICIoqeUXjL7M8s9/oG1ISFFNNoTKDBuwuzQX2e+OKgxb+fj8X
8CO5XWiW0k5hNAdE2TVAIah317fTpghQQqGGGwhRKH1eT0GzoyJH8eUYAhNGq4MhcU0luC5ic5XO
RHCr1GjtWFDU04ZF+wQw17l5/nfjc6sUt1pmxAOm4PSexXych9vHX5AYLNSEOwt97XqJFFqj2nLo
5FAZHqgseRRwxNclbPh/KMVCYQZedtio/D7tDAOFQnGqhA4NhvLOTu/V6D7Xdw4JVCKQtaUNPCJx
7wEmDYCPnMKLZJjAWR2pYa/LKNYPzDb1r89m62yfS+D0DcgaRlBnq4bD4EdP6W4EdZtAJVu71gJO
JvAJgd58cSUNgMeZzUpXQrnwUTNUZndpdHd9FlvrBChYvI+A5ILyeW6dLEL0cTbiOaxUyS2y0gWG
yQckYDu9U+ygZ/vi2pbqeEZhTgjwADfuUvf37ePjDb9AIOBGReZtvW/R/YGnU1dPIWpoiYa64Q+c
6/PxuRXq8mlOGwduhxbtOxn1u4J9tKEBIAnKIEzAGxUY3dz6pDmde0PpWTig/rhw41nw/cv3nYW3
ljsO2BB4zCOOhD4M/tTJ2oQGb70Zw6TwwXxL9WdFC6+rQCSCOwptm2RW1EMEaCsTIIYoqK8QnGeR
CM76oaodHGczRGjSbkoeRuoqtUDEliKWekkkVGE48I5Yb6S4mKvJgZRQ36eyb0u3nwP4lv8MzxcO
xapV1rKG4Yevtv7UZbdfoqvhOZ9PN7tiJD2GN7oglR5KyysHga3YsHgrEep6geQqYrKMV28YfW07
d66QdkZf4weOw/kyaWshM6gbUcLejmFvocAWtObpn+ubVaBmHtInUWLKrOU86ON36Wde/ucDw1sK
jh3iyQuR+Pr7Y5D72rQahxBZy7ynbko+4LSioP2vhGWCZ+6YqgOugZaQkNSeetCy4CMTWK5ogMks
T6318MWkAqAtpkNYz40nJ4Uneo8uR/XCIAHU+n8CLO6cNXbObB19KaFtPeVgZUEAE1ADvjS6lS1g
/NrQNXy9JUSNLAduUO5QJMgrOKOs1GGputPvSmD2RKNzijDaEZg4I0ave6+H3/oBi7H6+sUmnila
orQp5gbjN7PXFW4kelBv2FQw9ICpBlYJyuB9JBIXrGMKAame/ZY0jypgLLOfN28miAA0L4ovANTP
M1/lSNiB3Davw/xRmlG4eLtNXQ3P6Ve2Ui0B2EYdypPL2DfWi166WyrGEUBKGPfBwi60VkE/yIou
SVoVTvqTQ4+kNQWXzsZhQGcMsttIZwJml+/BKyeqMSNX2zCpqocxSXddSt3MqN2I2oFaixDXNkw4
8DFx9CzAL+A8cNcoHlpo9ozHNmT2s1QRD+QTfi+H1m3FcIvPAcAaeHwLzteCnbZetjyR6qgGcXOY
/CdqXfpLE+llY9lQi4Lu9QVUCZUinF6KwQYCclM0YdYCQiLZ9WAcbve0ci3z9foO3jgkC2A8sKcB
8IcuSc5aARfEGgcSNaExhjYStsTtjf11ERubDC038P/QqoFuOD7hhZ5IM5sttQ512yf2Xtg8JBif
D+0nnYojgmbsMLc/6ZpPxz/Xv39jU51/v8OdwpgBcteMdBB0dsv7XbX9LHssmMDBEUnh7qUoZtUQ
JRqkoG4mPuiqTzqPiODURGu1/H5mcxERav47lzoGMgJytgKLJZoFdzISyaR6pWEWM71PWCA195Hk
zqJNK5oFdzwIIZ3cyJBiRfsi99Tav67xzeP3d8fy7VUtrWeTFRg/A0+V/KhKz4m8S1NQlgqOxvXl
QnSfU0elEJKWuAKrIohLr6OP2VsneltsrxZCH8AYBR4hn5dSYtNphsapQ3SAAkJeWFKyvVr/jG9y
kyhjbTCNlkDn+tc5fgDcZRnfVdGDMO28aaswjf9NhHd3HIu0fc/MOmSqnwEONnHRF3td89sK+Sti
mevZ+bBoxHIwsdUhVfZgFZSdl5IE2Y2c1u/3B9LyiGWijwdMw9z+BQA60I7Q1hLqKDhNvqR97wl2
8GK2OScUUZW/Erh52MRQ0yKCTTTag9Pf6ZVn1KdM2jVxECkPk6g1ZXOLnYnj0pEaa53etAYcGNOd
apfdXnCwBIn+Toe7peoc2PEJKq/CJtu/dpPgFAoWi/fiEEzL5EnBYsWKr5tui1qvP6DttarHyPtI
5O58Khp3m+RWwlAnhKkYauyOYHuOv1zfwpun5O9aadxF0uSKTs1+qkMp36EB1ZA/j+xwXYRA3Xwu
KQPvZZz2WLCqndxnlo4Cr3F7fF0DOxIadGCz1qfQGCsHhOXLLdLeTekR3aUf+f6/43O3FFMK2pcV
xp+MnZEcClFdxrYK/o7PnT7LwaPPzpbvj4LUAOqSG90IpfI/EwKgLJQoLQCc3BKVlhIPFlAxQxp9
MytPMh+ybHd9lbZn8VcEZ6WmpkT/1rtr6LhAtxkKlEN/QNGA9TTwdl1qvXnIjNEqqrpPRxwGEKeO
e9kSlElsmfPz8bX1RmqA0jEmNqtD09iVpUuynWoFRft6faEWdfLG9lwKpwuQscWZ0sP6qdJrM+3T
ApmwXaL4s6iuazGj1wRxGrGs3iiqDoIAbR1nHsnu0R2njv4gH20RTppo6bg9rIwRApKM1iHq+6YE
KZ+7efyUjR94SZ0vHXdxlL1MtSnHBqAAnQL24IQXzgeudJTUvpc+IofPPw+qnkSjshjc9hDdySip
RaufoC13y16di+BsulROswqe2Dq0i73SPdn6B+zV+fjcNp7HbuzTGONboTa7ytv17Sv6em779khe
It6GC6OogOYelCJrvmVHzr+e27VGbPYpYO7rMKqORfZVTp4lEU69aArcZk0A8Vi2E7bROO0izRvC
f7dCnPtRUdSuWRG2UA8EjA6FqK1AwPZh+/89iuD82k5Fdd1r0XJnq8qXUQex826MPyvp138zDaTc
1lII7ou5KiAFaCGWdqfdSCv7fif9VTQAHNfjK2YCLJgaboHaIL16AJHHB75f0xZu9gVZg7/zZrsb
OjbCJBWjr8xobvqIpVjAJNCKscC6XLgFKcCPUIQYKoWXtm5u7gEFC9Sf67PYPA4wRKAoRloPgbf1
KgH8NU/IjOMgO3A43Zm8tjcW+f9XEWciOEUXFiM5Iuy4J37Nhdv9uT6BzcN2NjqnZrKQvY8T4iFd
9Ny4aSY4C6LhtfX6tFKrN2oJ50my9qV2J3TAN8/a2edz5o50mtomFg5zae7tXfX2RRM9uEUa5vZR
VLOiMZeAlJF7U/qEOE4lMhjbi4TSZXDgAWmMf7LIU4dwtIFJICaVDV4megdvTsFYQoILBy3C52sl
aEPX5JTV8JAJmm12Jv02faCEATXwqIFaGK+XVr+1iDIlXWmwoUCsVrlzwHihU8FG3ZrEuQRuo1Zk
LkanZ0U4a/+Jqie9OWiyCMn/QhEoDESEFmCQhoZqjHe4krOAASilGkMC3OhLlwF94tUu6a1GiRPA
3Z5qkaqKlFb1i5oSNxvuMYXdOAB89eZzh8JDgDGAvRagnAgFcyoHXYrFqnioXrS5PAAxLOtlgTe+
sVaAjkNKAb4YsiZ856Mt2VGckrh+KSWggKHdXmRaL442KJ/RWYGyQzQ4ISnGmY4uY12Fio/qxcAF
Kn9xfSW59QqFBBy4pXcT1Qx4m643rdRnpeQQJ32JjcPkV9XhRtOKXBVwWFHIgDIl1IJyfgw1i342
I1q9TOhCBg5KlAh206UKwNmEhgfcojaSC3zCZxySumtrq34pTBcEVY0o53apAUBUAvgaBQY2zgMP
FCjFZYrevK5/ARusXO/M9g5UQHZ78yzAxrnE5HHqZEfmI44GTNPckgZoU21n+E6gtFT3b9XEWgSn
aFuOpUFBSd3JiJ+LMRTBV13qYT08Z5qIlE1NF2H4+jHVCzfPRPDqGwLQP+OAgAYhRh20N+uNqpcg
4xi7xj4R1gTTU0T14OYFWgng7BJ4eHsGBjL7NAMGjNqROwr6SS+3Ek7Y2Qy4s9BqKEY0M8xgrKiP
gJb7yynQIztXN2t6MRYosAJYMPCreIyOaRyqCQ3AxYu6b+LR1+WbK6BsRHiRKIRLCShSXKhrVWiT
Ks/t4GQvqKZw7Tsmi6IoF/fcuwA4k3g4oL2TZ2MzDUIyrZeyFyP/jDRxqnxP+vC6ti+VsaAo46Yz
zSWJx9u9kipVkdkseymnzjcMr9K9DtBQjqhj83LbruVw5yJVSD45EeQQw3HrH0nquNcnIhLAKcMG
s2VNJwioRxJMo+4pya3BAPQIgH4DxkmxFvQs7mBkUaNNCjOHEwpx+6rx7VlUinuhb0gAWDe2y2Jj
0du53lCF7VSjnQ/jSe/9LvIjKxja/Y3LtBbBI+TAGUhLM4UIZacZnx1RNdfFduKG56xr2hErsgcM
T5T7/j8AvnPt+r4SpfEudL1IgenDlS2j34+vBsiNDBCHE6Qk95KcuwPKla6v0tY0Fk8Jj16YkIs6
gBFYWTTRZnaavjDzwMgLmV77+Ob9pKLQCn4NmsKRPOeD7c2stHLcTGpovILRUTYEqGKXi7Qefvn9
zIGdBwWdijWG14YxaOV93DU37yVIQCmDJqPiCpXXnCFHGUPTV7Gqhgl1meVls3+rFlB+AxXAOiHm
AAdtPQNU7ZGohlcSTkXQNXf5A23u0Bx8XcjGMiGGuBC7oVIGeVR+Et1clk6pGWGVxF6rfhmb43UB
l3sJX6+rCD7AQ0O5EhcJnVurHRsSmyGNvwxsdqvvLcLttXG6LmZjHrgglj4gHYXqyjuy6Jm6DW22
rCqXjJA5O1XyNMEsRMNzs8hUp8FrBcNT+Yshd2423xoDAuAMgEuWFBq6pC6obNrGSVqZECM028r9
bWWF4Ehf2lYUHyIos9DsguGU13PmEECp9bkZZuNLC9jmXlF8x7r9SBtozsauBRvhoon1jnWKOaul
ajRDACW7DpBuo983axnwDnDCEedYUHoWNZ1peVJL8MMOjRXqyq6PfV3UvrShZrwesPoyAD9QPMYd
uVKVBy0eaisskB7H4z5Ig1sngD44AD8huQUhF5Q2Zu80+Ygmi1AjPi29Jr/Z6q3Gv7jfCCxebplO
KCsP3Z+82l3//MvDrDlLFHE5xyr4zbj1L52BWp2pkHAoEhfkSU/OSJ8s9t3Sb96ua0HcTtJbO2am
CkFpFFT30hiIcP+2ZgKOOE1VTSA9XZTXj4BZYFGTRyfdKT1g9Zv6S8Rchco321cUCUIGPCdUCV7g
fXUoS1JSvY5Os+6V5CHWBQ7s5Y5dxl84Y8FeCbxubqHyelQb2nfRCU/qjN2louLxy/GRS4SDD4pT
nAf44usT5xSpI5WOYoedj8xcJ9Lz5vD2AkK0lFOC+HY9fBcldcPUxAmj0t6ZnbMTWKTl71eZRTxL
cHX+M/6yDc4Mhgl+L1qC0SKcZjQB+6T/JN9uudciuBvUmPJCUzKIAKOc1Lm1emvsBFMAEBVCS6hN
B7Coup7CmGR5O06ZFNr0GdEHp0wEZ21DB4hSotkEndgLGwLntBKLWU4tGSS0v6Zo1ZTjmzs0UIKr
wAFAMTFeviCuWM9gAVq1DKsjIb2vdAd4qDdy8IJkbS1gmeGZlttibGhLKAmVNNtHvXVfsZ1R+K3q
m2p3RzRbYAa3VkxHKS7Ad9CAjzrjtbx+bMo2KSAvzb9o1aMpiBBsDu/g0CFmpqENiLuFwCKUIDZa
E7S3vpXODiVVH9A4iFcWdDMFTBu8xodEoY1plyRsGaLUu0a92ZnR0SctI+W0QM9dPOQSvZ96kzpG
qIGpRvFAi3D9GtpaIPDDL3ENgKSDr2q9/mPcVkMPwKmwpb78SxbVoGwOby5wXzrC7BfRSlZ3vdUM
mRkqrPNotRtySzCBDbMEe4f2vSWOBRp4bgPVtZLUKE/GAs2z39QNWmYCMBR9YJXOhHCGSZeLXB8Y
hABMB5GsL0Vya5sGjt35LDinuE5LO4siCOgn8IUAd/z21/paAHcQZFo1abIsEyrKfeeT5dzuji11
6CoOGcLSeEtz148Mbg09JpYWatV8AM10MNeCh8OGplcSOE2rOuvJgo4QEul1omA+vxNspY3Nik5Z
HY8H0AqimpDTskoTdCjIxAzr+FH/rLPbbZGBNzracVHhjugMl9UtTEpGppZmOKRf7c+S9nrzHsVz
DVBCKl7SixVfn+S4Uqpy6KFhQDxr35Pp5/Xhl9Xlrn8L1Kh4m1vwWS9unkhzinyuJSk0v5sG8xTw
ztfg/K0cUeR+Q83g+lxQ3x3gxyIiup7HrLay1GSzEw7Ra2MagV7Xd3l0s6+nr4RwixVp8pxGi5DS
+FztchEU8rJTuMVCjwkaQBZwOxPYTus5ZEObzUlPnHCBLrOcn6b5TPKD9jVVbs7CAvsW2kbNNoiX
NCC1riXJJkh/YBXh0rBp38LrU1ptV1B1f137l0cDT17cDnBPgRp28ZoDSYIxV6zoTqX2u9gb9a/b
h0f38hKDA1IVugbXs+iryBrH0qYnZzzasadU/3J8zvqReq60lmL8yPasl5vhcRwTPeoAllm+H14f
Z5gGZx7nkTjRyyQfWmNHb74b0LOMpcfbAVzccP7Wi+MUBOk4K2lP7M4yiwCg0cGtq//uv8CN0RVE
G/jIvaROBGGgojlZKji8A5nc/JJej8/5GJ0cmUQHOR2qy7NPhZuUjUDApW1CYhqxbuCKYnngZqxX
KAbohVyynJ7o8JbpmjdJYDdF4L5oRIHEy3MASQuZvYJaVCQvl9/P3GOnbePBqLvuFLN947iNqDlG
ND53iyaUSYnWYXwQrI+Wm/y+VdPrz+d26mjYvZUPtDtJXeQZ3ydDVMi38f3ITS9gkijcWFiV1+tj
DrRuiC13p6KM3fagAKft5hmgSRAvBuQssVX5kpCqBDHcPNH8lBbfuqBkbzcPb+EYOEvYDQrWuPWf
TXsyi7pOT73tU7SRC8zo5d0G1NOz4bn1TyIJN2uF4f3c+N4cyv5ffj53G+QF1Yg0YHwVpd4/ajve
XV+ere83HNzN5gKUgWjJWr3TpKjzLGXpKY8DfdorJBhF/DUbO8jW8IQ2QWMCSAi+cVJnVQ7c0Tg9
yYMMrqlDy07X53ApAIScCBoi6IZ0Jdy89RwGSlB3JxnliWVfiKt3N3up6+EX8WcWYkqyFAVNGB7U
UztjBH63ArxmUOX+u1lwGxUHkFYIYZWnxq1SfxaxrS0bce3ArGfBbdSZZAP8VQyf65Nr6F+lYOq/
gev25tOMOIkNWDb4eWhh5Xt/kRJH0XKSj6e2AkNiDpK/W3HAAGWBGDHq3xBauEy/VblpGb069icT
EKRfcjW8WQtAykAIHThmcFf5Rw+VgFzHCnkA0cVjVTheHJW363nxVJEYA6EP0gDciU7KuJ0m6kyn
JLmP9rFzc3gBAAdnw3OOV5yOURwxDK+ar31xMoPb1gdxeRVFAajCAJg9PGLOddFz+NlFo82nRjkc
c+Xu1tExMiCT3zMYyB9yTnxvWzPAnZPhOf5W2UH0f6R9Z4+cTLD1L0Iih68MEzbYXpi11/YX5AhN
kzP8+vf0Xt33GRo0LXxtWWtppSo6VVdXnTpVCbBo/BnAFb8Qzxm7GCilBJ1ShkCbQOrSflV1TylO
8d6gJK+Gs0dUjmslMqCm1w8lOlaJOoXz9o6XzxkkuK6R0xDIzx0kGqanJhX4p/ylAAXAfGB3Ar6y
0e9DCWks9+PQB0r1qjieLeMY+LtX+lYFn4uJtFiiNSIwgaK6dXXY2QscbSowAlgiNAEGxyUyMkub
nThaV1Et64NOPtv5s7M3NM/kI1OE+CBLxQAOsJTfSbVStCTuAwRhUCeVuPunBzmwd8Qk+BvhmS7l
qxFJbQ08AEGCFgHEoW726/78Mytzex1gAIig4tnHiIqR4uYmqCV9g34UYxMY5YMUAmCK7qsPuA2o
9Hpf0cZmRbtiVuwF92tNgw5ESYoTjUaUxHTDyFMEl7NIPHcW0BoN/EYlxA/pmzR81/dirt/n6ebz
uVuZTqTPhwHyZfmbUgdJcH92Nk4a8B0ITiFIh0DMew/mG98i0zINQcgMzeSrk9L/Rr/CohNx62xY
vYUObi8VBtpZoL9yFyixF6Itc3p0KnTYFTjCGwsBLhRsWRNQU6SVuBORJO3oTCqmSPUt5bibNwbr
gAYWNkPgIqPk8K+EmbSGOdZqHbQnKXx1SsE6bH29zYpOETFHkQTvo8aqklV6U9VB2h+M1DOGw/11
3pKPiDbMKSwG3CLu0s+G3pKrnjaBTp6SS5c9/N/Ec5d+mDRGoTUQPxmvRvZWCRKFG1/PIPUs/IWE
COze0hpNGZFaIslNUGuenRwjS/DaF8jnA4RVI+UkDiF/oJ4euoPAmG4cACQSkKYFUBxcwXwcVbPH
lGSllAd0vHT0ISrRKcufROzcG4Ng6QpGeoO3iMUD3Wc7L6MB7ZiCkjwr9omK0MMbpmIhn1vjqpfg
DxeQn1S+6nyoko82FUyUaAjcOmsV2qhrBCpkNFP/ZNbe/V26vnPA14zbDBh6mLxVAyk0cVXj1tTG
gOiuqn9DaFNWj1H8c/59X896GNCDqw12QtPYs3C5XduZZJYBZuWgSC7kSOvdTirKr8FIC8A7yJ/g
IC3FN2pF0LW0mYOx+xtf6r0wHvBDAFaowMQBvIC9xJmKsTd6KkdOHzTgCdDe8t0p7f9RgMoVZMzh
xa8sdd8DxmqkQzA0v1Xr985moqxDGNYYUwM0LMBOvPgaHKVZJU3w4aPwQM+oYxfY0vVBgALMPp6B
aBKH/MVy/geLRsjKV2NgUMON6sCWr2G2FzKMUYA2lmWnQCsFi8flLFLgCxMLzeyDFgxi6HHSCp6x
a5sE2iXGLI6DwGgyuT06d2kMQF5mBsZzI3+xy/RIneJoKG/3j8I7A+PSz4MetJ9BEBVeBu6e5WTN
oR62cUWsoI4D5RdKlSX9VP/tp98oxblEheDhsHHyoI3V+SDntk4qDHmM1+cEbV2Mou6gQJve++PZ
UIDBIDCPgKSFuDa39nPk2IU85m2QKqb7AR12/kk+wlWIhqHnMn9P9+DnqOO4bQPAQQ7qEewzgs3L
jAO3HiydioibCkQ98AvL9RgL2SKAQbeBGaP5OvnUkk9N8WR/RjseKmJJ3ZysG13cHsszKXa6ELqk
Am8scpCqvWAAnBLUawBmgGoTMO7ylGVjnWZw+Wo8g3605jmyzvtXG+4kzIkDyCEqNpaTFQ1tLEUJ
ZZ6r21lHs9nt1+Dzb+RzE1Qo8Wx0YdIF+fyEntOpJcgPv2e5+NUGegfxbXgG65YzRi8NM1iEu8AB
i2yuH+Xk0vgT6hFb+c1MD076kKeP5c+qOpTTYQi9JLvW8we4oMAb359KhR30e5/CDNLNS6MoHKdT
Ja0LJqt0K+ljL32fyPdE+khTxpJhtMEcf1LJ6321G7YaOx3lIwARwP+yuLsy0kqtzmiM8/q1+Y70
B5IU9xVs7XHkF/HyAOaf7fXlsIYxySu1nOsArcWk8iztBUFgh6NHJDwrhLvgu/AYvEYJSRZPVhuE
ReiOlhfXexFm0MDueTycgCNgqKblCOqxDXutxMuGfFF+zj/2Tg/LIIM7C6YMcBoeAEEzwJ7nsKeB
RU9NdIlE9ni9vgv5fOuHMZvMyJgaGkz2oS4eRvVsiQLX6xWGChQIMYwfsrG89x5po6Vk9USD/ndi
nxxFYAM2R3AjnrMxDWpunHQeMEOK2+fugAqkvcSOKIxEmQiWFiEX5C35FJSu9rqa6BVGUHpR6IHQ
MwwvNHTLfvc7aqmIO+OdalS5XkKRrvh2+aF52L+Z0DAGWFRU2CAKzPlE41D3ldqm75upoycRjyc7
qksLha830fsLWShEHvm9Wg8tEGFGTQMJDcaMs/RR+wHallxEDbO14DBHcFBBN4xYP+dCmESvylS3
kgB90izHU9FhuD/dn6jNkfyngqfFTgolU3vTTIIoP2K1C9W3yaEPj6nQeKzdSMzZjSbOvUvCKRxA
9ZcEjuK2ySntTxNIlTrBPbZ1BG+1cGekLpvKzns7CVriDoOL7oD352tzFChDR1kvYrbohbg0gVS2
B0k2YxqE80FT3GZ08+zBKIL7WrZGgXohRhKLRnyrxmm6QjttMso8sDQUAJ76/WF57E9GzYWzAYgn
X5FJUp3aZoLXsxoea+tki7qSbnw/y8FbuIU0QJ75mLaaNUgsJE0WqPGvH0byc/fsLKQz7Tf+AZnr
GpCXOgti9YVawf68Eb755uO5W04bEUKq4QsEzvzmHM308/2v3zjUqBtB5Q4IdBE45wnQB3B7RFPb
JIHRwYq/SsbrXkgQjPhCAzeAGal3tamYBv2Y6cfh7f4AthYXe0c1EJMH8IXPYScTzYxxjpOgTk6h
i7jIffHr+WHlTXgCMjwTgqjcCTObJjfzCEZPqy9x+TAXT7Ko8HLDw4QOJPnhJAEdDH635Q7C5dOh
6Bm2qP2adOhv6uXVeWxP9mmwDs0bIa66P7K91MjZJW0c5nYYobFn1QteOV0sNFYVEXeul0ZHMhiJ
pHdCYGDyluOS9LroYiKluJdiVwlfwti7vzibCtBQXQOaHT3N+GL0ORwcWwfzcyCVj6EjeXbene9r
WF9IGAKgrthZCICiTe9yCKM1qWiIYqZB13qpnh7s5LlsH+eEHByyfzAAFuKFzvJLgN1yqpxoRtc9
aYiC4mOtHUtLcLVuzBVwKuhYh+gCAgG8tywlVTKVvRwHefNQHEq628VBdwAUPSG1x2pu+CK9XJ+J
IoPbPaiGHykqVgRGduMYLsSzi/DGyIKGqIybEuIpOYSJc0jMwTP3kscAi4yiLWDPDQQxEIthm+FG
CVJNfWg3fXGVda/IS2/KY89ILq262ytY6uHedvpIy0zqoMeqr0PpTsPv+5t2vdQ2ENvsogPTDkIA
3DgcM0sRMabk2v4yzae5FbgDa6cDLyMWRsJWZRhPbqN2iTXIPXKgiBLb30x5OiUvUlyfTa36dn8c
60WHIrgbqELDjgXf23I9ooraE8m6MGikl7w7RfPJ3O8a4IGBCjcL0VzE1/mxqIXmoKm0FF2j8Vj+
LES4iY2VWIjn7Kye61WhOhAvVW/2z7IVRA3X1gkFdIgX2oDR4w3P5/byusnVWm3SKyh2NA1c6F+d
9GoSL9xvPIB1BhyARe9xNnRuHAbSZNZgtNm1RFMiw5Rca2/bOpw9FALAD4E5R9TH4A54r2vE7HQ7
v35CvbU7gtDn/l7aWImFfO5MlA5a/6ZlmF/1+agPl3wQLIVIPnemkUYcgEzH96vjhY4nW+CGbIhH
6gdeiAZwFWCHnIsAxsm8zpQyvUqOW/zayxCPyV9I50401Ru7yMw8vQLqCY7URt99OUA+wP+sLElF
npib/L4aMPMOSa8zYDeJN4mgyBuGYiGfm3xNCVuaGnF6tfRj3Z/m+ZCJqFZEKjg/cJyloUWr9fSq
okUdWhTbZ2Uv2xTKw0GXwPw/1pwahm9p7rouTjW1rDBLtW9WD9Ww2wNYymdDvLneDGOMimks0ms4
X0BaJgw6r6doKZ87wkWUVHPnYI9GmVdqXu98TPdSNWKKYBzY5YP2ZYC4cxspD41BmwALCfDYRey1
EPXYWx8zyMdbGgUr4DeCI7OcIiuOiizKIjNQ64/lxRTBw9Y3J3xhIDBRH44CBpzkpfi0SrtR6cIp
SL34Zxmf+vwwOd5eQwfgFgJ/oMrHgxd4wKWODIW9TmP0ckDLl3E8as5uQ7qUz13KFdgg1VSC/FgL
yvZF1QTyV3MEoCSqqlSkQ4F+QovI5ffHSo82rLHaBTK6Axa6a9SxK1tfov73/Xna1IO4N+DB4IEy
+YbztdaNki0D3EMA6ml6L6u8Ui9FcLTVmcAoUHKrMv8CBYG8WxyOnVVlSdEFND8jiBlbnibqZrra
s1ABrhXEZRgfAGqhlxOW9HZq2oOOTEF4ztrLl/vTtCEdqB4Q4IHrC9AMvmrYblABIE3ZFEyPiJFF
1fH/JJ5n5pT6vm/SGeIH+1k5d8neW5nBDf/7ej6Jm+ShZtY9xLfSKToa+ulfvh4BPlRUM2QDN/Vp
WiJLaKpT0D8rxaWPHu6L39g8+Pr/xHPXcqqaYR9aED/Ro41uPckHIiLx3VhevHRYUTXca2Y2lpvH
lMhEkqKSA9KEbvY4OaL02cYYoABlfzhpaBTCh2faYlTLYYrlIDdCN5I0d8zQJWYQPd22xgEtcDDY
2xYx8OU4DAfvKZw1OchMrxw9W5Te3hrGrXym/+buHHvZKeMR8hv5U0Ze8uI0k8vu1WbwFZat1WCT
eHi7qpZRJdNwRqz4SIaHSHOrTJDm2BwFCmNRKwSgvs0/DGMjj3WlmueA5Gc1OvT0srsvO3K1jN6L
1SNZsOI8n1sdmugwTs05UGrP/D2LOMQ21hk1bRqqIQCVREyaOxKkQI83ItVASFSHOfXMvTVV+PyF
fO72rEa7xUI3VkCzI5rMouWILrjf1muA7AnUIMKA3QpKuuVOqudUb8ue6IGmx24ennRyDM1f97fS
epaWOvjdOnRVXSNfEyjEcz7G1W6zB/HswYwHG0o8+RpDG7npohgtLTBH6bE5FBUVpBY3vx8RMDgy
qGzD02Q5R5Je1HkbmXoQ4Ua21aBL/mEESIsCWYDcLqLHnOFuCnlo5W5QAq16HaWX/nx//rfWGLQz
KKlCKIyxkyy/f246W4sciCfJSzW7U4Ye3f59FVtTxMBCAEDB4AEovlSRmmOSJUOtAnF4kaen+WWv
eKC4UIAMU8FoY/nQi2XOttkgXuLLSX1wqZCT1sTnLVKW4MG4lc/t0FLpSdIkkD9VfwfNOupqe5zS
B7vtBcdtPU9LRfw8VaGmlwMUaWg43YNImczu/qmCobNR8sUSKbyLR51h0EMSGn5lgZ6sbV35XxQg
xcdoVZCz5HlhJGmcZoo6Ot+p44PsSuDd2D0CSGWEIWDYB5iCM0mOksSG0puyX0W4ol1HEZy29XGA
/3sjn1vsOGpHsxohX+oOmuPp9EDe7o9gYzstNHCrbBHqkKiFBrTNVtC/tHejX4kI8LCxlXD1wM9W
8TJRUW21PHI9rjbZ7gbZt6xPafxJ/odZYskGk1VaIYrOzRI0JmZUEcW37EukeuXsOq/3Z2lrHW41
cLME4lsd/Y5jxW8t4jr5pQmR+flxX8fWJN3qYCt14yiB9nFGn3rooLprTV4mQp5tjgHXJ6CZiBSu
LHc0wQ0D7a3iz/oPPX12gAXrBY7Y5hBQccA8DNxvPANDFg2F08e54pdp7/YXW9/vxCDPfaOAe+Kq
uUyNrG0UfzDeulPbCBCym9+PuwFtoeEhgZx+uQTTMJPaKB3F7+OjHXlZ/A/mAhnR/5XPI3yjfK6m
kJqKT5RzQh6q/b48pgdxQg0XBLDW/JMTj4Q06kP0dunNz3b7+vn+Bt0yFSCcYfxziDUDcrucnVbO
Zy2uNNmfDDfrQNbrgumpF1W3b2pREC9XEVlgHRs4LYiYmymdZb+dTvnwUg5eUV2ErTO2VhrF+cCK
o/UbMlecn2HTjpjDJMt+3RzpYyId708VmwrukmblyKgIQAoUj0PuLFPaO43kJLJP0NWxOMl/y/E8
aSdDeY1EscmNY42wHtQgpgefmOfdMMshrsMslv0+OpuJZ8SH3a3MGSPGrQo2mTeWKc2lYVAnjCak
1wb9VkV8dBtLzrgYYZgs/NB4Pgwpr8DV6Gizb1ulKxWti6aIo/JMiWBVtqbqVg/7/WIcQ544VJ99
ST/GzcHJzoWIMpvtG37hUaEJTg8Eo/Go5hyCEV5O0erO7EfKwzQ+op6l/zKIqJQ3x4FcNNxL9hJa
PUbr1oytXp79STnX9bnOz+X+0BgreAOLMoreUfXAv7Vkp5dsHQTjvnlIUnrQ52K/d4liFuBnTYAQ
AHbl1iJsorKH/zf5c3uA80e9+wdwY0sBr/ROe2uzE8itQxeqFFeFrPmNeWrtX1YZIyZwErEQb6w2
ot7ojANyPSS9efhgjyDTXFFF85P0OWtrr54IkGR/88I5DJHgZbc1IgTK8H7E22vDtteqHqfpqPt2
0hx14xFNurXOTXcz4+Owo8jh/+vh44oN46tFi2jdH+yPFqncbnfFF6eAcwZLqcUrVYMCmT4Cs5Em
gqXfOB3YVAo2FatuhUu4POWZEWoFmmoYftE+V+qlyp+VdifhwfscITL3/nABeIbbvAON4rmVS8Mn
enNU7MEb/8HRwSD+08BdIBmxW2KaheGnyet4HEWUExv3E3IRwDqACpfBaznxRJljkpeK7pvoshA+
6eTRMU8JfULZvfDBurkeN7q4q3ZqRr1HRkr38051U/Vgl15n/cNTcjEgbtG7rp6S5l1Je/gj74/1
wsiCGQolIfBKwEWx3FLWVI6SU5a6L1WXMrlc7tuqDV8ERWXIdgAoBe4sPiBBNTPNMiXCgUhd6Ucm
Qrpuzf+teG6t86IzJ1IR3e91NHM6tPWzrQuSBcwv5m69xQi4JbajLBz6DCOI8jMCyEXuxdoll44A
bhTuaO73onGwAfvDQrC/nG0vnGYo6Uh1f2Q8b0fSCSzt5nqA+pBBspCZ4F+rBR2BNTRm3Tfic5m6
jogdd2tBgDzGjgIzO3JcnPVAE4PKTstS9bXh1OUnrXKpiHZ867K4VcGteRoPQ4oci+rHKOyZvVF9
LOID3V2KBUsOl5NBPAFnWtHKDmEkmYUSqb6RHeK3XnSHb60DPGhNQ+raRikPN0/DLBWKrjUqHqzP
VvnREFGOb93e8JrxBADSC4FlTn5rGGaSdfj8zvgW25/T7BSiLqn/rDlf7x/wrdVglTDM02FWl3vS
VCpi4XMvIT5RPxDnWM4PevOgiNgQtg7hrRbuWCh5YydZgeEQ5zCPp+gJvNGDdSahq/0Nw3+4ZBkk
BVFUPAhXddVRhYTVJKVY+vpY/86TixCgv7X6LMmMRkB4FTg80XlmpHPhsM3VGwFBX2BRC7TNRQEw
8Z1zCYeQs1lZP2lljzg3RuBFHyT5UH8YRaCLrZPOeDb+Vwd3K1ngXJQkx2Dv8e/xeGqVS9f/vb+3
NqcJuBcEdNhfk1v1pKtIphmh4qvSi5U8otXGXvlo9oRgOZxpuFKool9efWEjo+36YMCRLlK3/jHI
olO4HgBAu2DKg8EF9AJtq5YKZlnFe1+CDz0+zaXp5u1uoCIrgUKVD4OgM4QtF9QJlWmsJWrAnCfy
0R7pIZ4F19/akKAmHyBCgCHhGa6K/6MQ3NS0y3S/ar2ZfkPtNrLNcvRd07z9i8FSLyrKScBQyVvE
pp5itCVpdT/8MJqPYf7wL+IRHUR1I7CRfDR7bNWmNxJcfDJ96kGx2Vz/QT58ZuQ5WVtdHkhd5+Cd
kQgyCs10SPtzq/r35a+PG+YFT2/GXsSwlpybFlvpaCdObCCfgFfrBew/VORMbexWxrTBXpaoaVj1
AALEpowMXZL9U6jL54LspcjF0455geD9Bwk48oTccTbKuZaKHBZDb6bjx64aj/enaOP7GYsdDBIa
26CFJXcVKXqeFGSgmi/Z33q/q/avMNwXC6sAUCpcQu6sAUaQsa6cmg/+3XL4ou+PwyMe8Z/81eM0
SnPLrG3NH+K/U/GcjIXrjOf9UwSDxEhggaoF6GxpkGoDxDCGMmg+xQYi3xtd5L+utylCBYitwHnC
IcBeXSqQ2xHkrGXS+1J6ylCqR1wSCQzFlgqQwuDWBNWDtoquNEZLUd8qtX41X2LLT+lFExEKb6qw
0OcEvMIoieHRck1H0GFa11tfSQ862hkqrmELRrG+omHj3muIAbtYQ2zqmKpjWFmDH43fUT03Jo/l
fLD3JwlB64CECOw3EuaAqiyXQ50KI5Ync/AdMObHJXHj3VkFKGAssyY8fnia3JlzMi1BUjsa/fJr
En7WRZCFtd+3FM/tVzT5Vu2+gHi5BNY/9qwIYDnVHUzVbWs3c3pPlgRomPXCsPg/DAjL06+tiFbH
RDGlqPDRAtcZVFdPjiTSDuXeLrjwyXEXoTiGEQ7jJcAtDZBJedfrSu4XrglcuyPEtq9vbgiH668C
Yoj6Mf6pB7RkPibzlPsxqryP5l9nclXlKOpitT4qTMt71g2c/asmU8jKxDPpoYUCkelqVeyK3nts
IpYP8IUGvg6uoH1qgLs998ECBQqfRMR/sykfHCKArQBlBVKC5RmJG63pSuQnfVQLZgct2n1xw0qh
3TFQXCy6wvs1Ixp6aEZMc18arlbiW/lRCEPbGgG7s98Z71jB4HIEOnpjZB14pvxizt2HKRY5Bltr
zHoboc0aCsUUPqKGptmJ3UxR48fpIbfqS6tMl2o/+AZG/UYJ92aZO9o1ZISSXPakyg2DvTef8d6+
EokLrAbcqOUcNZPW9WGb1b7hkvGoS94/iAebAuIqiHKtvNfYASdzmE8l4lwRcMNvxbd/kM/qfeG5
IqvAE2TWUpiMSQ35YfklO8vJ5/3i8RZCLgHAVOREuJfQVJRVkqO7l086b3rNB3e3eERB4ZvBDKER
AI980s1QQQc0tfXl72PzOOa7YUmsEvM/8dzXzxXmKyYQ35le/DLLu50miIdrBjAvGKZWrzgUwCet
BaYGP/qud980UOffn52N4wX2ImSjAAUHXJtf26S0pSqe0s6XpdqV8QhNC88SRVA2bASUAMaDOA2i
Tjwe3CKyhIKbrPMzozzQY0hE+fmNe/OdvhUINzQrRGXP8oAVBYhdOiNs/cl8GstHMj5NrIeb4Jxt
zRUwEnDNwKVrI4i51OK0TRUlEuZqmjM3yv806h9VEhGMbM3VjRKb8zp6xDUKs8dcNcbX6tDlgrO8
MQYGgWXvCKCfQeK6HMOIFE7dyUrjS+E5UQ/1vP/GWchn+m9SwUop21lhQD5qkiXnddAOs4jfc8O3
gNOHmi0EyVhbLG4Z1DhzlNGmrd9ghWtl8nT1a5MHYx5E3dv907GxGKyOARxouH5gWLl7QW5qpRvz
sva/Ko6fToK5Wktn5c8MOYRKRnQw594rHRqHtSqRdb8+ac0lbAUM2Rvicdsg1IfMpsbKY7mlmFWj
jPNR86Mycus6cXfzQLC3A7Bn4NRDidI6FyxL1pgYE8Iz0Z/HPv69d+5N0ExAuAM4yRozlPZVqyhJ
b/jTh7T5GJaCF/XaZKC0FlFQ1JFAyaq3dJIbDdFzRfWb2o2NQ+14YX0xOoFDv7EGoARkADr4LrhA
OcNk2xGoAcNG8i03r9/i8Mv9OVqfZiQZ8QaSwVEK8uoV9nyI7UqpStsnffu5Aw1RXmsAS0qf76vZ
GsWtGs7HI6mhT5lVobOaWrjK7Pbj7pccFoJlngDVx27iO0B3ZotSTAVrrde/VLTHEHw/m+WlF89g
2wj+ME8bjxLOKIVaopp5oRp+lv6K2lP5VS6eR/Ukzycy/t09VVhvBrcBLw0AoJwqxUZDcVppCJUd
5ehxd5dStMbAWQNlAsoxTXRO4FDis6HFcy9Lpp+rblJeWtGLamOlF/I5k2QTOZlkhVi+cq1D6tpR
J/A3NhQguAdnBkhtvHBVbgAJlbJmKivZbx6T/iWcdgMIzIV47vt7FX30JNrIPnWt0AVQfPfqLsRz
B6HU0Ls6GyGeGF4SH4gISrphlNAc1oZVxXMWU8TtHhQihUlIAQiT87+F+hzGD6F0cmrBcdhYg4UW
9hU3d7Q8WaBBqYBs04w/hfxCw9P9WVqPwsJTFvFIjATNJfjj1lFJ1lMA2/whBcrlWHWAIbmz6OnM
5mJ5qKEFIU80HGaREt5mkCHpZjRBmXzLOWfzJ2n61ImKJtYTxTLhYCREqARUb/zbc6ZqqjRJUwSf
7Fp3YVd2HwbU6eHbWeCeGQvOvQCUEYlyJy4CI8xdW6Hu/hQNokngPgXfETxWMLgsV1qtjSTLbJIH
XQrqkFO8eyMtxPN+PQ0rXK4WxMfqZ0aFEb/e30hb828gW4wgHx6IaG23/Hwy1kRJbCULQA3kqp3i
FrsRCeiXaBrvKSw4YDyVkhplaT1FWRZQtwm/FsXuaw0xHeAJ0SAObYHxgFt+/yznpWWPchWoORho
Gxe1vd79GVrfbNDA+Gfhx+Dq5B3UXB+VVimUClxZh1h2C+cpUVw5e84TdPncnY1D5B75XOQ4EG2F
y7QcTddK+SxncxV4jfPRcbyuO5iuMu4+E9CC48AqfHCN8sQMGTh1m2hAUwA9k71wdg7N/oK6pQbO
JxvtFI/qERrSLj8MRPaG6nx/VdYGEBqQ4GBwQrj1KtvXNwbWAWU5LRy5DCr6mBUI4V6a7rEVwV3W
pwPuEhb/nYkNCTrOjEdTY5YzzkjQtCVKTFyUswoM+ZYGZIXeAX/vtdbLcVhxEo9OZFeBRj7nxctu
Dkow7IHdCBkbZMHxauTMnxQWs5ISkgVT+DImh3z/6YZ8hHwsbCi43zweqEQ2yHLSMEU3cXCKGZrb
SpfdC4124vBmUPjBVoJ7rCsGmc2pZVxc+qmUPpj1IwC3aSXwOja2E4t8opYYBZqMbX+5DKGppKk9
9HkgubT+84c6v2rBodswI4gAoa0Lw+3D2HIbliJ4PBotDLlk0OdkMDxp0L0KpP6j7CajWzVf78/b
xsZa6ONGlMZV2NcJ9PXxdDT19iiLkk9r7wBhb5xAOJpwlVetIHs5mUc6gsAxrE52GLu67Va64Jhv
jYKl8y3wUDIoCucNRuCczvNQKYJu+q6qf2YRgmNrDAi4opMlfEIWsFmuu5JaVpfaKkgur1rrOvUT
Sf3767C1s5iNAhYMFzVmbKmhosD71iCaDYrsqOcvUnJFulERbN/NaQLBO+wIgt/IpyyVoOq7tLOW
5kHl/MmuXSLYS1uzxBLv2L9baDY7jUE6NRtZUM5/NOezUn1Rp7/3p2lLBaJN/1MyqKxKQYok7tOp
CrOg6p9t69yPnhoKPBFm65beLDI0CDXBlDBUDV/+61StBurlPA2czJcxhORzqWruhH9y+Hp/NBvr
AVwT+iBhRVCAsjrsY4aLvDdgtKw3EwWogvXYFI9GC6gwQtgG8a3lcofTHNYtAQNi+kq6g7AD0mqi
VNTiIAGPoDj+h9jQUnyU2X08h3J1HcZPCCC5k3Kq66Men+Vot3sOBRZjPsJtzoKNbKQ317g2lkNX
11151bLscC4jEYHT1lBwN7GnHrjkVmzh5iRNamy3kK+AV3jyQKjlNb+a6kdc/Ny55GyqkD/AixIn
BYNajiSlSauNuV5fTSAYj5mo8ehqyVERgJ6ySPOz6uxVuYbaSUOtmUV9zeuLJD8qe1MsjCMXeWTg
kln/Dj6Z3GQ07PU0rq+19jc6arngdG99PWqlAcMz4NfiPbmcnHnITZuaan11VO9Xu5ucCB9/K51t
gptNVHaZ2VlEq69V9uNgaoIXxsoycdLZxX4jXU/aqEfDgvr6PZkC6fvQfdm7cQBBQXwUlYkohUP2
ZikfoSCn6KOuvirkWJCjiCZ8PfVL8dwJG2U5bfIU4rvmmZSfUxGByYZ8ICyR20LRFW5pvv/OMEeU
jlkyXgdr8Iyi9tS33fODfmzwAVBLDmIoHpcVhU0am6QbrrHjNvGHWNovHyk+1r8R186aN9NUzGqy
UXB1bU+NUyL2KorHsc29uHdA0ARbiuQ6QhyAA3MLPGc0nVQrNq4O/W4kV4JaLvkkggSvdylCliBf
wSHepOc0wgl1XkS/NoGmjV7bZMdYRAW/sdQLHZyX0bdWCxcdOghRPTJ8qTTRu5GdJX6qkEHWERJi
byL+/asXXZcRBRrK2Mu0j7AmpzT/I08PqHqkcv9wf2dtzBm8ANAfIK/PQKns9zcnWwYZa5qDxutq
z/KFyh54CtEW/LxfCehMQHHJusxCz1JJWepKGA2TdrX6t9k69tql2E2GjXws3hS4tFF5vMaHoKlj
aEUZ1XAEPSW5RK17fwgb644cFLKxwPvhD//IMxCm1uIm166ZdGyMg7KbpZMlDZCEYg969B7lT3hG
5dChjWNfW+Pn8CNuUsH3b6zzrXw+om82FvqeIJR6Tcue9ZLQQYNoisi1NyZpoYRzmpQ6muw4hxJ0
Qq7MiyTYRlvicW+CWAZ+H8KN7Pc3e1VNmhnYS9PC6+HxT2QLTsJaOuDreGWBbhfUPshdL6WjKagm
aaTTrm39JD3Y2eX+BlpbwKV4bm4KnepqE0O8XD471kM/PwzT2aK78/ooZ7wdBWef0mweylRqtWs+
/5rHV/Lz/ihEk8TZcbVsygi3g3Yt20v2IdcEK7w5SbBHCLfD9iFeulwDABJyk5QGvl4+2dSdSlf/
Uzh7E9aYIrwPAd1Fe3M8qDmTF5ZKTMsEl1026q4zFW5eCQ7b1iwBI4wGmAgt4rnIhnmzUUHwk2ck
cYwrOri4BOT/u5umsSHcKLCWCsykmJMSef1rp/XuYHuh3O59TbOyWNAG4M2OzAp0LTVIVa8hvqjq
1y8lOkaboSjosDVFyEowJD4C16soL+jrKdHKzrwORXqoW9caJMEisDlY3qPwA9DOEQ9ExN7Rmm05
go7qMe7p1rr2w8c58pzsYTjXgZPvPxELNZxrLGUJjRwbakri6V60uzUiXCYkuIDSRkQDYHNuHew5
nFAG3OrXuDk2/bEVFSq/373LaULQB3VtOBHg3sGuWk6TZudOnttyeFU+NZbhqnnkhsavUv/skOIg
lQelc8u9DedxQ6M2AukiADoB5eQjTmFnFrY1luE1jqJzKEknf6+VYngRViOBtAVAEdz5K7LWaYBK
Ia/d5LbtUTIFUZT15oV8+JjM1wSihmcfoYYZZ51GyWuCZkOg49t/OCAfvSPAG8l+8qEspys7OQXO
4qqotWtlZ+Dy/mGCbhRwu6oJR72cKigo5VPzKqu7jQf8GLzPERV9r8zkxMt9ixr+MpKuiPfREnhI
QYpoPf+QjxUA0o95lHxwhiqR1BZDKF0z6ylXzoOoMHbtLKFV6PuhYBC2lelQpRZRNMWgr/b8kDuv
iXnKp92X0FIFZzbysTLkroUKQ/IQfcuivQgFuNssYgwiJFx1K262CHhLauQ2fdXlh+yxELFZbKwA
ICI6oj0oI8CjivNm+iFOh2yWktf8V9west3cdfh6XM64fVBiA7olbnZolalZNTn0Fe1TUJ9QvO3d
/kvxXMRb7WuztXqIz/Inu/tQW4L9v756FvJtzo0BpZ9Nex3yle5QWhlYE1xauJTUB2KnAr9yY6/i
QYWgCbKAuLL50MmYmGacOln+apmfi653x/GszILxrN0yBo77TwfbDTf+TJU1SO6X0CEdywFkgkcl
StzwuHtRFko4t8wGC3+YhlBSoKJ+Tp7mfP+RQDAXFw+a2SDjy5faDk1o5mGY5q9fmunDmOyF4CGA
C5mIBSvoSbEC+tG0r8coj61rRn+2xUHb3ToF8oEORdUZ1gLpIG4N0qJPUS4XmtdR9siDsNvTxoFe
iOdmn0poZonuy+a1J+MpJdeCToJNtKkB8Dik23Hl67w/lqrEnPt5wATVlkvAMmEMAg0bRwHZBlw6
qDZipACcUUpCtN6UK9u6gguxr44mPYWiNn0bJwGlD/CL8VR/P3LLk1AQQ1eLprevwEse9ORjIT2V
UX1Id1cTqEg9IC4Dfm2Q+iM5/v9Iu64du3Fl+0UClMOrtFMHe7PtHod5Eeyxj3KkEvX1d7EH93iL
EjahPrC7YcAASwxVLFatWrWUUxdJnhhu736O0vopfCykLsyGiVoIECxsrMdxy4bJ/Zz9p6WH2DtZ
SeDkB0dWjSksGKDTHJCKJzUyEEiRi2Qfke4NBciujNfEevp2rsrn7Nsus/GvANS6IHGCJMrqJsop
7UBz3xuv6hAdHHQtHvTD/yZBX+4FLTpAL2JMAZURyjl8xwR0FBTgQQdXBv6McBnFJR5aFdUwvKmc
kzS+7HNW+QIhOM05VPHQwhKJmp0ilRLbk/lq6P/xfkTGl/urI24wencjNA0yMzhMXPMEpfNU2hdt
VKUvcXyoNb+1X4zsMBqS4Iyg2qj6wksRhTU8iAgcnohYpJVB3WhsYhQOP2jta9p+mYyd6/Qmgt8O
WDEX5GOCymXa2MArc6OXsD252ucyJfcXSrB/fAoOjB/YMFDWy3V7eYxKdI5m3hyFpEkjXzNf9Z0t
N98EwOUGyhxJMhAKChPIy7JXdGp6pBiP6skZjvu/Hz4rCnqBL+cE2Mvv19zaYVpkeSQfPj4P1r7O
YG8fj7w0Qle8l+sKzDmpRqmpleOhoRZuhq9jIXnxbBxT0MsjgMuPKBTNWH59aiupweIxeqGWH6b/
GHage34bSbz6bSnoXg2nFXEN8bVeRMBIzZMavUT6o4GufFYQl+dO9nzeUAYO90L8B+lvJI5FlTOG
uhmQJiV5a/nMAPbkYScRAN8OPOAA34VVwlkSyew1N+zmFqlY0nWB2V6kbbU2FgrVKAizwumAiy8G
Wws1cTPWqTirFei+Rl/1HmtwVI878TmYB3YdcCMA/GwslCsc2il3rUhvI4/M/3TZNf/SD7vPLQRw
Ol4DjDmACgjWNbLcsrUi1yVl9AxGWHufV/n2/QDNYKl4cz78a3lsNYUijJHrLnGUE/tgpRKzurZJ
fKNRNI/yI0R/xChfO422NXvuTHrtwdaf5+q012ZgA8A0y5uto7mDIdxtJY2o7ZXTTLr+45Q+xDIe
vK3vvxlf7CU+ho7iagnG9655GEw7HUqsPv4gawnCdl5FILqsk+MiFj2FM0GQ0jfUR+QsWSpjT92a
w60Q4YhSq7BGG0SUJAPFl+LvjCWt5iBsgTcnNkW/+Jk4ZmBWqKH6vn+Lka9CTa2LegtkeJcnlDkN
s7NamUlB/ybU+HF/9LWpQ9URBxFxqlSEm4Wvx1PCM5Kyt4jmXTVK2vKJJa/3RWysP+coQH0Zkoco
lBNUTK0VsM6YjUXQxsvPH+Po1/3x+SfeBFj5BqCiFnlcmCC8TkSgUq5nM3D3oUP08tfcnYuE+eCo
8NGOzFe1A7xjSdx7az78yLqYFYy3mCVjYddxvL9NYF8DNj6mtqwzsEyCsOVDm2fxiFonEuGyLlyf
Oq/3l2x9OwCKj+ASLAcoylbNyCrXK90a0TFSFdbR9k6jmfhI2fhRv5Mey8AlhMZzWC4gN0BV4fAv
uYlsMPTPK0enNwgtvSBmvkJlAfzVCeYSgMxHXRieQqvE7mQpbpgnjU766sn8rY9P2s4OiW9zACoR
f3GfchTncg6KPbho8q2ZpMj9oXgo3L1GHDkgrAyCS2/dnsRo66gpeKaG+kTs8lgqT1n3+f5ub6yQ
gbgMwM2oD1+n7vs8VcyirxlRc7Rk/mDSRyXe63tjCihbQDQdAjhGYLlEdlTlZllHM0Er3YtRHJBu
f8ciwXPlKDsHbc9UwYqrSea6VagzUhYgOqmTIDX36jX3l5BMhCnhzNRiUjH3pspuHWMiRlT4RVn5
7zhHgBYBhQhbiH7cIouH2zWa11mzTtyColnVWZHxewkxB35QFwKEXWhNI+/B1aMTVNv4mnGK+4ex
joI0/d7r+7Jy/4oCLBtgYx4VEPsNqjPiBWleGsSx/7HDH9n+3eaa9v/D60KAd8q82WVljuH9Wk/9
Od99awPHhMAJJzVCgQe4uJYHFs0kLfCdqIygGCys/UxyaW+oHM8NoHMLr29f9TFq2ylBrCydiUa/
2aNvd2djJ/kT34GFCH6J3FhWk9r2NNBiJolzMH+02rFoL1TGpL66id6EgAYZlfN4UouMcVQrdIPO
EGLMB4sF5d7o1b+T+DO+EPoJmQKW6KiGA1ifBu8caaexu+iTJDC9vRt/pAgGnHYu68sBUgxU8xp+
8s2QzWNTAqoYASsD0+EKoBiWFATCvcOIVX0oh2CiJJHdc1tbgdOK6DRCljCDgnJnnZswpphwYy2/
8ysZHmFrBrfDi8ENt7O9YsDwce8c9N/Dy4DSkfv3EP/ChaOGw4T2pFAIBAh4AfTyxDIK+A9LUamK
Mp6kDqKHeQrsnW0f39TCRM02GALBnb+qNVQdBU2kExUnip6U4zQf988B0R+eOQM+aoXAzuDsUARx
GPGcc6oc5vxD5F5CmdptbQZ3B8CNCtcJgLXlSllzWMWlmTCSjk/xt745qPE75sE73aEuBXFjwNaX
EqJmiEO3nWeSh9fKfHFz1R/TQJGh7vitLG75jRiRGqNAtUWo6NiNUjuA1LKdv1b0UbMOhY7Oq5f7
W7Nx+8EVRATcRfaJn7DllFo3Gb0+xEPMUl5gSwp2qtsnBKFsWcxjQxN5qAtROrQsR7xL0ESqaixj
Tq+San4N55M1PtyfyOb4yEnwUwyFF/2EuooKbZgajVAvmJjfyLLvsvGF71fbOSp7I9eI7qVBhsrP
ZveTG3lljnlFPBwJOxzg5VaoXawXOTNUosaZrx9mbycQkms5QDWchRXAeTTmFI5v7dKxKJANIe4H
lho+GplJnMENW8V5WJGCghuy5jHty0wtFf6qnyt/HAP7i+IdUbl3f6M31BxlO4i5I9DHszfCvWQ4
peu0Dp72QwOfVgcfoan6QyxrlLq13/A4ET4A+Su4WQVnSs9C0wlnCiU0usDzaFDuDaJhN/DA4xFA
FHgDULPc7jYyrVKtbbgiIF2zntJJhm7fnsEfAcKJNewZgaTOmInZnOzxsfu9fx84Oh/NUZGFR/B6
+f1TOzodC7WZpN+Z+ugaJJQRW21OgDcWRwUmAi6iH+U5YzynXj/D9f9Vl74Fgrf7U1gLMFBhD1gn
56IG5FLQuAq0cZaWMPtaaY/JUxLu3uHl8MLrC4y4tjaXGL58dqvAk/WnXysCyhaxLG+JCSSXBXV2
ytSs1MKyrlqD/ncnJ7m0u7Mr4Cy7ESEiXw0atmVcQ4R36rPT3tIpGCSOg0T1JbxMMMWJb3itikqj
ga5fteFUH61IcretzRHsKC+uhggYDJEi1YkARtUizb1q0+ceF1pjURSRXEyZW7BxjDgNB1wb4Dh4
emKpCTRNokbRBveaqH8PT6X77f4pXe8zj9Gguy0vF+JZwOXwUa51g1LMxXWofNUafIcafitJEa2n
ACYRTgUFaBa/JkRlrphlZkaVX1kSVC8sOdyfAv/EpUezHJ6Lv3l2pVo3xqOF4UPr+5wcle75OIYv
TXdOu7O2E+eMU4Ukl8OpGhBfgTcruDSg+nNSt6votdYPVDlXleRYrdeKg4P5YwIl40iRC1YjNmud
5l1Dr92vIfd3EkK+fT0cJJ5sBMpylXL0srxp0jmj18lXRuanKI+8vxdrjw9lkKBrwbtrK3gdo949
B924dmVVG3Sx33r9oYqOFI1A1eN9URsrBVEcLIrffGbLbaeIrdDZMLWrYT/k9ou2E4/CR4SrxAOM
vHXVilp+9hJlblA7cdXRelrV0clU1nJvrXs4R29eGdxjRLgE3Qspo0YbGsbVtE5z/cjmE0tOuxcJ
IuCzQsdhxcV0zpxgAXNqG9d0OFfxgcki7xtT4Hcn9gCmfJ3ht7Ko0NHIfLrO7YPinSLj2ZDF6NaG
9o2vBIR78JUQIBJ8pWxOI00tIQKVdCH8sYszB964X+04Kcp/hQhqrVsotJ1Q0XhVPHBb+amsRmW9
Tsil2ei5iwJrQHjFcjA2z7OVhXp/VbSDVh9YfppkZXpr1cMpREKWQ/02wP+WidqOEeSNVyj2kAVl
ESCCg8YL/c66MCgGmq0hN8hpqBGYFX1LVYsTc9Ca/hqaFVCLXwsZFfzaoONKgmeMdyOQ5kDZLDXb
dRUty7IOAv4K/9KKwGVn9PMrA6M8t+NuNwoVuCDmgCsONsdVxx5OhKTMTqZf0Xotbc6xJ7mc1qeX
V/gi2A8uE9DWiVjVesyKyoFRv470OU1PgNBp9MR+7tVyLgSHC0vGezQJC6YrQ2yXRaxfY/3QGH6/
X8s5uy/4tFBwCLYJkRcUTY2iuYT+X5kKhuinQj84MqjQhoLcihC1nEZqRS0QCl8z5AijINGBF5Lc
TTIRwioxoNpKr4AIY3rK/h7Sh1bW/mktAVeRBYcfWSMYdtGjHfpkrorGq0g//23nD1U1yFmcZDKE
WYD5fcotXalIqXzIy4uJAmnj6/3jxF3KpUOFAwsIPSfLgEso3ktDPyRJlDgxYcWhcslA0Ycm6OHi
0hcW/XVf1voWd5AgRP4FJgWOiRgiMoe4p2Y7JKQzHj5b4W6zjibenKcGeEggrcQS1qTu9di0woRY
cNKnwHO+3f/6jc1YjC94a2plTAh5YPyoeFDTS62ek2q3geJTQC8xRG54LTxfwBvv1rUU3H6JmhDV
Hg+scgP2z/05bO0AoFsWMjsI2+DqWArQQ6aVuJliEj6y7/l+f5nXu/0ZndvHm8/X1a5KABSPiaGY
/se6kSn1+tZbji/sQDcXbNQ8fH3S82T5Ua/+ztQfQ3Tdf4MvBXGluZnIbJaFW3NB11H5xz0p+Y//
bRsEZzBVSidJTYxfGn4zBDJG4Y2TyrvYoLQRLiviZ8Iua2GpNo3nRUSJDspPl56lD+KNc4TaJFgO
vIq5OguGKSvcTknmNieaFf1VGA8aYsy7l4jH31Hti3cXKg6Es2QYyqgkZhWRMHmMHr1JomnrJYIv
jnQ2QtXIQCKls9xhQLZbFVVuHVGso4bGKgPNwNl+3DuHpRBhldzYaXEL5R3x8udB/9AH7xievyCR
kEdTJpGWssuKsAJ4rifq/EGzHsudNK3w/fD5GBeOAHR6hSnNc9VqbETaSdq+eEG4s8j3bXhORQNo
hMP/CJGC0XZiTU3Vnlj5Nf4x7aQFXw0v2NKYWVrae3NPwvyQdj8yuhcZidVBqgPYQphqRAgEHTZL
0AZ2s92TzBz8/GQB5Xl/e7eO6I0ATzii7uBUTpSbPansQ6ofdPdstuf7ItZqvJiDiLRVnChRp8no
idklR50qh/r3/yZAX6oZ7vokzhrMoXN+Wj9D4z3Do1cBBxEgXSPiXsB91ymzNfUkumh65veujKxk
c4EQkUP0h8c5xOIFewRipemhAmr4MXlU632Fnm9nlJNQO+gjBDSYKmyxB0x7q5VeT7xLAoLOft4f
l4Zbh8EBqEEBBqzdcv3VJtZ71rEGTuqDk766jSTat3FGwaXNc6QaPGH4dsvxqVsNnd13lNT0WCuH
yrl02XH3EeL9alAnxA31ymWJ86YtwRBJiVkixPSk1b/uj79+tCGVxcHmgKHAhoqNPDuEdcdIM2pi
mifV9gv7OfHOWiKpvthaKNzIoAZyOb2e+Gqr0QOzaJqxJm0fdPVDPh/D/al3TAQwNpTS88y7mEYJ
UzVXZ9fDRJhfa0Emq3reWii8aU0A/YD8x/W/3Guvxcs2RD0MMeIfYJcNSjwUUutgtLt9VFQvWiD7
QgiZn1vBcOv1NLnjRCkJO8UH87UsKb6h00gtYifAUoZXj1hpmBWqidatKSPDN117SmQsTZvDAzul
2xxvCdaw5TJxLkhQoVWM5M+x/bdjfr1/XDeHhzHivIOo3BaZpiakP1xtBloRXG6BAogFlXnZmxLw
hsIrBHczOlkvJxBHqoYYgzEQ00CaoK59WZhkSwBKYZGxBPEGL+FeCoj0Os56W+mBLmvZs1fthhsB
Q4i+22hFxRmNxPNjhFadmtTtyVwfy/Q0KgezP+3fBAAIgS9DBIbbPmEGlBUhU+eBUDTgPtb4tX98
JJoQkrbwKMcpXY6fVfmIh2I/EVN/sa1PO/nM+bWDgkLEdjhDPvRMuBWGlpasaZWBRJ19+Km0Mmzc
1gYjD8oTQKgHQ5By+flV3efRPKcjoCA/huyixxK3ZcOYov0XT8nhiCLlJxygJNQm1aXeQFj/rLdP
RnLt6cv+HbgRISqBEretxzKIKL3UN+PCdyXO+4Y1NTjlMS93BmZXDLNVTNGUqbMBWQtPbvGR6R/H
/qJKQiJbC4WKZMQiERdZF1VHmd1PU9cz0usv6AxGk3O7P+qC1CvIDJB4AM0nnoLLvdZa1qBqmDKi
JH8pQT99vr8PfCuX4SlAG3i8yOP9ZhHXWQ4/9XR07UmfSdOeaBuAcyPUnjPYpN4vsudRPdwXt3Fy
TTD2IA4G+wROPyHCYFAkTgszhL/aojM92HwTGZZiY0tMWD2ATsBcsYamxp6BnJkD6xQpbtDoH3Ll
o9pW+6cB/BovV+FdYFa1nqNBYR5pNoAP/EfuV8O33au0GF7YlHQqndTJEzQeAWKNnqv8HQYKxCfg
bIadAixELLppp2GyksrrCEBr6UnbWarP7d9ieK6bN+EdJ2VG0tQYPkJJhHodrJ2UtysBwjHKaztx
6jzsSDK7Pvs+SzuobJwihJ7xIEEgFRZWLOZVTfjE4xSPxI6DyfXT8qmb9rv2b1TpeNwi22CJQSSG
Hmcjy+yBtHVyLpFpmMdj9Y4HnIXHA1QcAKD1+4EliZNYSTSRBqWkfllKjOyGOi+GFy66qDNzNnvK
SLToUJXBe9QMQSSgQjjvxgpPkQ9AIY56hmu6qw8afiSX0NYu89I80NtwUyF63E5czQhDWhMBprlD
T8oimI39ngaenrzyHMAZeNz8E25UYYinMHPGeSLI4/tHvCP3jw/CClwMAATDGRYfJYMbmf1gdxPR
p6BH9V8sOaUb1ygvXORPWwd9EBzh+/FinCcahiM0Lfip/qCDX8v6YW8cIiRb0fyAUxujolc4RCA+
GVRAgkfS5ae5OO/s/gJbgXcCXDEEIjlESnRXM08xwom722PyW9X8ydoflV8KEJao6LvOAgoY/vwL
05/i6WHvZYDhUdjO38+cvVJYnlLTJoNmcPacMfRn86tuSbZ4rQVLAYI32Q8oIA2BLiZme5qGY5te
p51t7f/dA4SP+OucR5IEez0mceN2rTuQrPkYKVdLch1vzAAUGggjAbHOScOEJWpb0MVZLe1JoVZH
p0jOKn4mVhx37wSoDFFBBa8YKiEW+3mMJqUZax3prvbkHXV1/7MHDD03AoRl6lJdLc3cgACw0I5u
6MeGZK/XugY3FYX5CJSgZBVvw6U5MkOXxqGXutfCrv2qMIJclQRitiQAXYezCgI3pG0FCUbijaoC
Pm6OnOC5wkGSWJCNL5xWR6lCyxtS72qyoMsP9OvuPYY/9OfzjeUCJaozjKzD8GMdTEUJwq15t8UG
ebsDJCWHF6BFHp/gzY3QRB0YVlE1f21B14+2V34v60W9uUQ3EgSD1LasGhsdEuLyZf7iyKg2NrQN
7XB4Phs3J3+fLyfQZXrLPCvzrnN+ilJ0l3tI9t9q4N3k6XJeWAsuDOEQTXGaUYqQ4hUge99SK9/7
sn+bObAHUE2N96IWPFTPqHBX9KFzHYNqeu0iyatqfWtifW6GFxS5tsbZ0gcMX7IEnWkusXWqm4fM
3X+UUI8FXA/oPbFOImw2iQwjH80ivKpVoCcfrfLH7lVajC8oA1qlq1oPlMd1NgKvORn73Uc4PLzm
9Q0wu4LamOWsNOPchldn+pT6Rfpy//M3DupieMFUpBEeOeWA4QF163vfnQ8yWqENTVtIEBYoR3sS
c+4hoQnc/phrp/sT2BzeQYIBzWd4HEZ4Bw54SKel04XXwlL9BzPbX+mDGi8wbKC7CrJsK1M0mYWS
GP0YXg920QcuuFr2f//t+IKlYHVsqbE7hNcUPIzRkzG/w9KZFneNUOmFoyQ2xkNORskGMMRcS+WH
G/+QgaG3DtDN8CseRmrScMxghrTpKbd+RtZPXZFcyBuWglMtgLXoDeQrzkC3lYqZGpbI6I72cbjk
8xNzfu3fBlzHiHOCwwtVnEIIqQmjHvBY3AeoM4aH7dezjKB/46BaSJKD//2NKUfME1Z95kZtOdjX
/oOrf7b67/cnsLFIoHMAphDsUUiHiVm2qETzh6SLneswlY+xeYk/etUpKnYSe3MvFaWCeG1yc7p+
DiITabZ9BTG9do6OfX++P4uN07QYXrgUZmpXadhieOVqe19c3x2/3BfAB1jG8vDQBLyJqzJ4L0TY
X+MZ6CTSuspVT3I/JG53hfc1dj6Sz/svHuTyEJjHgwRugFjZpdhjllMTNAvMbPyoCzJPsuMba8Xp
YLhaw1ECRmLpY/Re7iSVWXjXKD9Ynl+yo8Yk27FxZhci+KG78cOcstGtpC7hSL7E9nlMT/c3Y2N4
BC7w5AeYG/lI0c1LqnmC8YXt7r5RsHrjtEr2YGOJPKTkedYZhVGr+FEEF6NWuzImYBQylQt61yqG
xI3ZmgOiFyj4QQAAhHA8eHyzRMOYjuVoGMAIPc7OqS8v+5forV8Pkv9AIYnPtkab6DR6RUxG92kK
Un3/wxkZMFS8IT/PodyCE4noUTKZfRsTx/k9danvvd7//K0NuB1fuPyrEhitpsD4tYmXSFDkAd3J
Y8wtErKNWHj4qIjSiuxgDpvVaKRzeKWlHlj5pSplp2hri28lCFqghJMV1oi+XIeeDOyYuhKbJBtf
MHpdm6VxbmN89XeRHqzhHUfo9vMFD4mpNnDILYYvQ3jxgVnvv56xB/C8EOZH/EJkJRgtgHeNWQ1R
t/KY6KWfdw+V1QWTI3k182UWTDcSFqCp4qx58OWFZWp6tUxTMP1ch8E355dTMOh/3z+tq41Axpn3
YoDBANJmlVJVXDzbqDYr1zwPqtmvs707IYwvWGyTwYVMLIyvfJ6eKnL/41eqxiHHyMkDL49oNt47
S0NksMQt3MxUrq6mnKPpwcrOKDSSXAgyIXwFb6ydkgxzrTaWcq3dv1iG6vePRb3XJPF5oHMiLk8e
jhfzLqaBJ4ljtnAAzpP1pdQke7w5AxQooSoQ+chVWiqGL4nS9DYiZnYO0U5CP0b18f5OrA4qui6g
dB9kZLgR4JQJ9iLqDDWmZmddU804UO0UV4FdpIEm60e3MRU8ejhoCK0mORBjuRl5b3rV1KIi1HIv
lfZUlSdX1g5wYyoLEYLtqIF6K/IKIhTNNwASnh5jNMn6tXu9kEcCbcMbPRX2ZDmPdK6zbExQcepm
aDt0SZugynyv3l1UwgvHOD0Y+MN5XE9QkAKFXW02tu7VqV6H9pzGgRdLAm9by3UrQlCPvqCVo0W1
i4qPr1V+aXrPV9XzaEgO2IadMgF/QowVuAaQnokzsfo0ZX3kXuOgRe2NB4aF+zuydbLANQwmKZQy
4GnN//9GzYuw70zwj7jXJvfN7JBmF1XGeLa1VLciBCUxPBAamlwE1V6yyHfUIEyfo2/357G5UMj4
gEkD/EUrW2LlKTPnVHWurfVJCUn6jn3wbKDEkHaAtos4qIoZboWYU3iN0ftGDep6L4oIhHkIgaJM
jNfYrapJnDJzW48mNmqUzioSoOlRkRGNbOz0QoSwDUPTg5aeQURfndxS9/VI8cvdHgiUGz0sgGbg
rM+Acy2PU+6ElWbESUo8ZMYe21TiGGzsMmdY1aDYqI0HY8dy+EGvGXAyVkoKN7AP9m73j6d+QA+P
5n0oUVq9UgpNie2YaQmhUdDGCGKddh/SxfiCsk1a3VH0YkuI8zU1T5Oy/z7FW9fCQwuASe4jL1dH
L8DM4c00IdOJmZ9V9dP+rwfIzUDFLw4phCyHDx2DqcPkpcT0PlpowyHz+jYOKOAFYHlBHQl8M1f4
fMUFUC/T9JT0NTHC81CTZNzv1MBEgCAeegx2KpF124zjztRrTCFLvnXmMUUfc/Xr7lVCYhtvdTx3
Uaonhpec2QlbfaYpac3j7I+mxBDxE75wjZGsuh1euBDCeKDdGHUpobPvhn/XySmuT2EosaYyKcI9
nTBQ6Hthk5JZebRq9Mp8rSiWKnjPUqEVFxZqo6zHayslqmItJU54MNhR2c0i+bZWf8YX1qqLYzwi
HDUlOvb5wNrDOz4fMAMT6XruOgnajHi9RudmgD4ov9ngz7vzDfzzoQ7IBOC9Dp1Y6lutx1bkFUUG
injfsF5KU/KM2DCm3J1EVy+ElPDaEr6/qOa4nDMvI+YZFddzJqlY2TpDPMjKe3tge8VSz5rGjTdF
ek5a64dZBePJ00+2rC26xsMWoj7A8ebNqxANRVZguUh5NoZ6wyCFx97az1N6sNOnPDqo9KDAkx27
2WdK0BmycpnNxQOcGzI9np0TwimAuKCj1ThDLn0OX8d2vykHHT0wrQh5cKJjYW/QV8dGY/ExJ2kE
VN0pSX7uPrtgggbEERuPbxXPFousbnaNJCFh/8n83jR7K02Adr8dXlidLGPlmHoYPq791EwO8dTv
Vz7OMQwkFO4iaJ+g23VrJ6OmpQlpGlhZ5VXdzZaCKaAgALcpgG+gihIOVknzops7M+YlFDToZIDc
jfOzGJ7//43f7dhsitAgCMWl7kGDqyHZX34+BLXALY36Ep4NQtGYMHwVs8KiI0o+0RyVdeeh130v
dfz9hwiYTywO8mZ4cAlCnATM0l2T8QLr/8TjIVIlFmRrEmhEw+OtuE5XtQ0jeFtpnrpYo/JY5Qev
OqKQ5R1TuBEh7HJcFnPe5RDhNccIHW8O7xmes4DBRHC/bLnLZTWBG7lNU5LbD5lzViTDb5hYD5mN
/w4vWAkn0rW21WL4GtExSS5N/cFrwCB4esckkNhF8S2gGqtKnDRKEtuZqpQowBGFWXroZAEtflDE
0wrowX8l8HneKIOmGGVR9+gR41S1P35vi92FaVDmWwFC/MRmLQillSwlaFtRXgYZwGH7+4Hf5iyF
UDpheC/tbCOiSkIU52IDVCdjTNscH3xmKK4G5A2X6nJ9kjxvKYvw+el4Uj2flftvGyjZn/G5/Jv1
b5PZrFiIY5p9ATLW2Y365KsP8Ir91lJqBUijsdMlLS1SwrKvZndm3XuU+GZ84S6Y4HNnnVLj8+cg
Gl4wj3cowM34wvLrE61tN4Y37I5ofHt8z1WAyjN+neHlietsufpRVI9R6cKPZOPle7ebfgiLfzu6
sDhG2bTDEE44+t8MdjBkfYG3bPTt8MLamEyp2yhjKcr0TiU9sBKp++/3l3/LysHJRtNhhF44K/xy
fcANXoxjA/Scl5l+/eo89UUwtUxymfH4pmiDAAuH8nK2qVXOIavUqevAk0DCCKW91sfOucTZZaw+
1Z4HSvLdpb58W27ECeHW1m4nhmRQSrTkLzv1te7T/UXb2heEMjiaAsx+CLouFy1R2tHqBhqTzD4M
zXlOz73s9pGIEGtx1BoEap3DM37ld636QqN/Ju/X/VlsGT7OsIJKWcDeVh2gylpJrYLhCQQwLh68
Wbs/iovCmD/jC4YvB4I8NCyMT73PaQji5f+o6j92JgnuyWbBF/LGvCJ070ZdXGZgqb6yZ6v7Hych
3D4KqwdH7zCJqQ/GzK/CTxY7S72ALS28Waq3h9jNJDQnmbs8zTMS1gGbDlF8ieaTFr3jJkJqEeFu
BIF4N/PlUsW5oyujXmXEsM7mtTAlw/OlEJX8dnjB1BbUaxvdwfBF9SO1TtnvNjuG2jmJv+89t6A3
emNmRSwUuS1B+2Lm5cUwI7KRVQCc+J46SKzVejfAggIQPzCbqErEzb1cJ5zayYndLieJDo8p+Ua7
Y6s+TrmMkG2t43A5wDll8xgEnD9BQUyn7kaVcyiBH9mvUJ27m5YDJLy3AgTdGE1WGlUJAWgz7ts5
qtV3I4zxSLR4bzQEddF8TVyqVHOHbo6Lgjyx+q92fN290/DKkGlCnhp0U2LFoFLardW6cU6yi/Ux
kSWy1pYDqRnU5eIdisJEsJgtt3nSvWJqoqQmCnp8TJ/cbn8YYylAuIaqYXRGu4MANz3Q9jD1x/vL
s3FOFxMQFKFUJkeda4xf1t8m63EsAlSOpdbn/VIAheP9IJHvQ+x7uUxJOnWgRksbAiteXwbjoY0u
WX25L2RrL+CcIeXOC+FXpMt1q4Wah0I7Yv3TeF9M/a/7w/NvXJom1NXdDC/sRD8majVpdk3qfAgq
GhT9wQ1lrae35sAB0qgNAZwcKNrlQhV1Y1lpktWkyp6IrkiyM1tTuB2dH4abK6Kw59y2MozeWY9t
UqPHW+23owSDsjEFhBrw8XhN8zpg4YawFBY6DrKvxFRf6pLIePZkwws3hIJKVHStwvAhNromMn3b
WCJ4y28E8BzDJOZzG1qWXQTCL5JNhT8ZYF27KsV+beCOpQYIPG9zKNbxuYpdZjmwj0Svn+f5k1L2
56SvLupIJZfQ1lrdChL22ylSV0EhEgAWQZJ1fjnJbrmN1QJiDWX9ABwhSm0ImzGA8Bdd7BiALvp3
1TmBx8+UBco2DBTyrgiDIkANOy4W91fIfmdlHSrXLPvaWh+88EjjcylrhrKxUrg+YcE5ggO1IsJ1
naVRSg10ZyK9HRTfJ1l/I24bBNuxGF5Qa2qpmee1QLogSQNG4eqsJF/V2O/rYxjct1KbE0HdILSP
P8bEsKvhVMqUtxx61J6MLMhriQnZHB+bjV576NCOxMTShBiTq/XWiKB3+486nZP6sP/zORQY/RcQ
NANoZzl86Fi07csOpIrVE2svssZAW1+PrDTQ6ygORZdOYXiAE7Uqd8BuOXSPv1NV4rxujw74Dxij
EWoS8zVuVBtUmxCRZvaBDh8UWUh9S9t4NeL/jy+sfYnuqw1ol2K0NXo9KfFXe3+8mCdowH6HmjJE
RD3hmI6lVxtOiNWH+fI/9rEsfb/27vn4KMbCyeGlj4KzoRZqbiYNz393j/bwwdUOhumH3iH5tf8U
QRBKaBGtgZXlG3VzzylGbLRTg3nUz9ng+km/uwYYOwwOPPzwoBmoupYCKnR5Z7U2oV6wjY8uCiFS
U6LHW2aPNwCFJ8NNq5i+iqjmUrdjEfG0wHAKf/AzAKelxNF8xUXDBNpGBCHghKPMT5hIDYpwfZo7
iEG7E+NijSdTe85TYveAhwRh+w7rcStOPAB2E6exQyNi5EGdH5TdnW6wL/D/EAcHkB3JM2F8dGyY
xszBhVfZ37vhEzMv+w8WQg5wLsE2g1CvsFy2nlhpZTUxAd+5qz6xYX8cHA8JVL2g7ftb7xPhQu2n
2qnR5hfmtbvM2YPzsPv7oQ3gMgHIHNzwIkVkoZkAuAD+QxT3EsVn2Vtx45rDlYPLAZBOxJJFCkeW
GfWIaykiWnnNGzDOHyPt4GWvzXgeZU25NmwJZMGKI/kKWJxYhj/pSpzFnhWRGT1G01OefVDri3l1
3uEZLOQInoHSa5EZch/K8F7mOqiLn/e3RDYPwVbliVFxyhbseHJ09EtrB7QMht/efuwRzhROLWfO
4ZBqYR5WCXYhNB0A1W+KdpdW7cuq87YmAveMQ0VQHIGue0ubiOZJVBloHpPKd6anxHsym0NafZW8
LraOGMiegAvHm5uT2i6l1KNnjrOKIozB/pU4x6gIjOzglb6eB5OsTn/jPodFxDMAlS8IsIhwrR5F
Q17fRcgwK4/K0XUlyrhxnaPVPKc7BW0LFFLYkUbvmpbZZkQctEmOOz/SA2M/hIQ7OpyOBI1F0KBE
uNEjzx6ivPAQvdH0IPIzR5PcUxtrtBAgPDE8BB2tQXUTMlpqEE2HanjHLkACCADANOioQKMvd3yu
o1CpIjMhbVr6ilr6v+4r4NYMcGzhriEDvEZ25jCYXpSXACokkV+x86Tupi/yEOfnMHo4JMAKiZsA
bK9dKRxVaDgXCuYZGYfU1gzgKuPm40l+hGaXK2SXTTTUilUgP9Wdx1i5xPvRtRx0+UeCvpTgTHU/
9w4k5JVP1afePO/fA2B28dwGpAZEzMIxrcHWWhhuWIB/Qfcb5ZDLPMINXcNdgaA1qNXe+E+XE+jz
obSs0EE4tn4OW+9YGNHJpfu9GxQB4k3PKw7AByAo9Jz9H2nX1SQprnR/kSJAOPEK5dpVF2N6Z+eF
GLd4D8L8+u+ob9y7hYoogv5id3oeOkaJTKZSmSdPDkbm+yy5qNlBt51Vxs2FfcbQggAAaC0EfKV9
1jpt4ggpp5eBHyZP5dvt0Wx4If7Ka65UlKwWSpReSPO5Kx00RZs28xiIThuC+wSpIrhqciY1GVDj
1jI7vaCyt3RWW4MvOM2z4aVjGuptW1P0i75U8SlKdwp7aVDrtvaIXDhL4D0RDepQtII7SFyEV+sk
atRbraXJpQx3SvrQ1ygu+MBJErUReESi6zKYdOciFPBs671qJUBpR9ZzkK4kpJYOEvw0lGMKumpc
DfPhCYs7BBlRNFSVnTOcE4CF7+vz0kYIzJ2o1Qc0SC5a4Lqd63WZZpeIP+vjPjeOPPwG1+YDUnB9
wuqB9Az9LefTUBV/omXs4zSNqFp4m0C8MZHGafSvH5GDuxqt2AByklmN03BETiow0os9fNaGT4Hm
KLVLk5XZLCAlcTWgbBXJHFHDIF8TTaqSogfQ5tLVh6hygJWYULPEjlGC8jeHUy81T+0HQoTIqCP5
IvqogQZPOgro5dj12lQAIkbc5FjQ/f2lWzppCKYCz43nOBoGSSbLTvWgoSYeyiDncLLypWq2v8hE
g2dgMUVuBwnt+Rloi3aImQaIG82fMv6XtZmoGRYLKwPnAHf3LfMK4+MUDLYIifCHDmxNxTHbDu6B
CNx5sBvYdgQs5lPgJI0NFpWIeXU7XBtkc/sHMYV/x5dh0MXgc8WasuiiNr0z+qep/aRtJhWDDIAA
RYm9CFbY0jaYNEzBCoFtMOzoVDrhFH5gn6F8QGSA7gDN6CUvUKM87nQKOClpUdxz0vmKB7LwrhBV
1wxeyHvJo2RLEPeixG+r6MKn5+wNnXh54yjavmbPpnXYrhN4hYFwGp0jTTj+8/0OEP3nfQNEjlEn
7oCUpF+tTGZJ68Aij6MEtxYAUMkR6csuVrkuyljyh/Zcxv/P4aW1smsSR5EYnmTfx+iHv+YvL12w
uFlFNhjVoTBN8wXqlTzVOrWGzrFdZLgZd8O1KdyKwNoLxmCQNqA9l5yCCahv9GMHszf5jxV5yE1n
6FfsuXAD5qE1iEBaG3BDwHvAwz2fRR7EJedlh5eR+VRSty3QDPEYmjtjO3pvJkh+2Y9aqIRAkUG/
jX3P3qrh9/3zurhW/05EvpeC0WY5aH2g2+YpBL4R3AHa7r4IsaM3a4W6NJQGgnLvhhlqiFudszyN
4BeWbm//KNdKlxYFQCXAqwj+0ptoUehz5NAHoBjiziWF47MVlVhco6vxJYeNKG08AkQSXTrmBv0n
ZCa3RwZRNAZvEEcWT2E8A+bHqQkzrN1oYQaRuS/8XYkCiu2bIGLmoOoW5aZy6qiM0jarwEF1+WJP
X2Pr7f7o4gaQtxi2G2gY2FgQsUvq4Fu8DIN2QumeU5DT2LuW4Q5rT5ilbUYpLt7xoN4x0EVwvkgF
fBljyIfwUqnf2qdu/H1/DkvDI0mIlCdccrhp0hy6kfGq8hEqKPIdmryslVstHSIA6VCYCYAjvA3p
Ei2GlFTgPEItPzlVSewwtOzsN3OAoV7iWogwW1evl9Gqo8TPIATFpewwrD2OlpYIAE0gxYFsFO3d
5sOXKXgP2tZEJ6jxL3iU/tf7O3B7TVPUr/5veNkNSNVQN6YQw4/RYzU8+sbBMg683GvRrzxaCTUu
bQfynABjCOA1tn0+lZAqoNPyUeJTW790/bvd/TE298PBTgu/GyqBNwxu6rkINSU0jI0Q1A3aIea7
NTbc283A8EAngV8Jd9CNH1CmozaORjqda/ASFeo/mv/5/nYsCkDBpugHJbp2Sl5ZCVi6USbxdC4G
17Q/hWQ7vgq1aUi0IEwqytRkqzdWdmkWrIteQSvrENDKhWvtLW6vaQyL3neIPSEjAk6C+RZQPyiT
YpzCV9rvwLqbGPsJxC/oj7yWvV1YK0GAJJqkAfSBTldzQSobtT7oRu1cpiBnyYrHbrOLDE4W+KnA
NSIygRM7F0CrPEmCMbDO+bNqvObpSrHP0vdfDy+pQ9aTIWo0Yp5b/pimp3xY8Zdu1W3++bL1QwMT
1Zrw+bQ85Pw3sf9pNrfEgQTBAIqQLi448FzPV8g3OfCxU2KeLetT8lDXKyskzQBEJggIIUyNyBbe
QCjFmQ9fFVY7UbPtz2i07YBlazdMwV43fm/SuXcpaDUKF0CwpINnZi5FR1tFrTHL/qxHljO9+Q1d
Cd4sTeNagKQR5lh1OqcQoLyFQMLoSAmvNTSRlO5mDtJRRSB2TNMJIoKTAiZN8tudfATff95fKcnl
+I8UJG5sPEjxPJWznbnSMr/oIGXiDrGPg9OaB3Nttd5t3JVj8y4FGRYEH8BggwiEtOtmy+oqUTN+
zptTww4RKln5qQ9Dx0qfEuM42G/jRv7CG5Hilry6wyNSZqUWFPw8vmjFvt9IdHYzvHSH93oXV5Ql
/NwEXju9JhuN+vv4iKCKsBOS9Sg9mn9+CaYONeyy7lyy1gnLXadtjGr9R4K4V4Wng92XjvCUWCNQ
Akl3bpyUWeDZItuM1X8EiDwnrlZcfzLUp+39JqOWws8ZffT5Q2If2vx4//RK9vZGhGSsuhoQo7hT
+bltHvl42kh2iuGBpkPEDzcFHKobtOyQk0jN22E4l+1jHB3YdNj6+cCNwwgC/I5ks2bImwwogw0N
H8/Bj1I7sY01j+Lz0XYMeD0QRy/UR3cUOfl07JpzTZ/96Dla+fpbA4XoA6BKoiAOMVlTMlDVaPC2
TPvmPIW7yHJxfhrDDZqXuN1WiC3mgairwB2iShomXdplbtcR4B51dfa91nhha5F+8c/nxgktKd/D
o5gD6gMkRRjzrqdTXFXniOz76onzH43lGP1+617D6YCioRYbbscNk2c6TH1F8lQ5l+pO/8rVzZog
crBABMJkQN9kJ5DoHdqop5n5MrJvNfu21nL+VtFET3uwjSDbgjC4DBrK8kLt0RzHeNGJ/V0tir9C
vrI+t7uAOi/oAEoIQc9yE22KaMM468bxJZvA0/rKs4dYe9LbFffjdh6QguQgLiGIUOT3SmXxqgxY
Pr7ElYcyv7WLbmkSANvAt0QiG6gF6W2txTSzhkAbXtThM6OHvHZAK9hvN6x4ul9JkQ4sqcJkLBQ6
vCjFPzF4loonZY0A5ta/mYuQdHugbDASChGJDcSCSBGSfiXBdms+hAjUsiAy9+4XzG+4NtF9tc0g
wmpKx0x2Xfijat2mdlCgfV/1FnYFTzuBWUZCEhgG8SVXrkBaFLXelQBTBuDUaNBdTYeUPKxdf1jj
uFuYFFQcHidOAEXJlCSqU9NQM8CC+hL6jo/oRLBj3BvjV54f7s9pYYNmgiT/AzxehtVq0wB1ORXk
D2qzwo1NAWB2BbPKf+cCd32+bIAwc3CJYy7R6E7xl7I6VGvqeH8WCEbNRZRggR5K4IFfkmw/8WNB
vitr1v1G41UdGVyQGCEehResvPkdN6berMz4dcyerEM5rZziheExMvrooBAFuRcZ600SK+w0wvD4
Tv/2zbc1NvSbBRJIBgQCURAE8hzcsvMFUkYtZZ0SFa+K1wwuKuOCNVLjRQlQC8Ts8CpDWHAuoY4D
XwvVoHgdhkP+e+j+mMzbeFTh9wOOATIZ4MRu06eJYRK80FryGqWPMXuk/tdurcLvZhfmIuQaixSO
sqHXvWBCPfT5IVnLO99YEIwPODbsFAJQMCXSIiV1qo/NqKB5RfA6PXzxn7S1d/HSDAR4CCdVlFTL
qI8yjbqEp+CWpt9Z6eT7+1uwNrrkaNaaPRWkwOhmkbo0RvCmW9GDG8OHFRIIU+FBIRwl80q3mdbj
9gYhvZq9Fv1DhsKp4bnsd3QNQHRzXoUgRJcFFwn8BTkWBeLtllrpYL+Okws6D6RZyEYYKFxmtJcE
YhbZNcRncT3NVQKtXBOiKb79WtaKQ9k+6qqtTyMg3HRkvFBEgzmgm9VcAulSEgcNN16D6h8e7IJ2
Z1d/Nm/5TIRsWsu01QYbIoznhqVONGwk3RSrBCgBrgWUHiHaLJd1+tkUsI4YxituoIDvasMxzK2X
nAACmuidjFYH8Ndkz9zoE5oOPnquGMwpFO5WFjpBr/U2XjhQgqwcjjkoBhBhlnS7VXKNI9zIsBcu
UVw9cvRP27cCBhy+OSKaguZrvtuK3yrc8ifQeqL9Ez+0a/XmC9YJgGXB6AloI9RPOq9TNfqjmhrW
a8VcjphKey6qHV17TS5ouGgoil7MImhwQ05qNSFB7iVnr91bMZU703StCpRu+S7+yHJdCRLTvXLX
4tIweddn7HXSXUQ9BrbdGM4mIm1HWJsNj1qM/60bC2cMCuf+di8dKIBwwdAI3jgYQ0nzVB2t6YJE
dApqdkr2KfjW5h9YIfEWQ8pFdP2W3aam6hrcIqr12vD8NGntwTZ39+ewcGEI2nJQTAqvCUZ9vgc0
CSOaJTZ7LYPioDU//ICtrNKihPfqUbxX0Z9DkmA35hioBliUkZl3SO1MQBZ/YA5XEuh8Dki5WGkd
9JhD5jaRU33AOEGfxRUB5/Kmk2UIUFiS+RN7TZSHgf+poxPdiFF5N7GiTBF2FnFzNM6ez8A02y42
DNx1ZDwo+mVc88ze0x2z0AcMrKAbBgIDUJgbTialBJkrDRv7Nc/cWnV70CfrD9XoJvpnhOarv5Xi
UGpOG7kK3U+bwzoQDukokKSIgeGv+ezC0PdbGhPzNRyemq9au42w5H3xroeXtl/x03qKQwyvV4lz
MPBj6/F6zyIJSmsFmihb9Xo02tGy0CAncWLjgW4so8LnY3j0b8ICoW36DRoj1iZKq2A0Xye7deI0
dJLf278fsRCgJNC+WfDrzJc/9uGBjAaq5ywHHU0dAMo+sEDv7fDeWxQgdTsXUI5p2aCjsv/qp3st
eUk21sGKFRIgg/egIIygzAMABEvEUf/iv3bZJ+bk2afN6wNgmOh5CEMO8Kd0PPtparqcJuSVNzvr
xVhL5d3aP3w9XhKilSmC5DK+GEUQdAJgiLwC0++IdtDVSqrz9hqCADzsYJneUcySX4PWR1UcqGgd
xMsXkyG1HTjVuFnHgLBHYBDrg7DKTeg07vKqQSkBeR3GcxyfqpUjeuvYYHjcPoikIQwBKzs/QcZI
QMQQoX2Dor6OnRt/7/qnVWI0CS7xfoxAWQHMEPwngSqeC9F61Y6bskGLpfxYhS8qcxLbOepG6Cgb
mx8LUTizuLkR0AZ6RZ5P3SOlHbLBx9vFmdpzl33bfGRn40tTSa0ms0YT40+Fg+Ratlaiv3BmUdIO
UI9ADt1i4pt67GseMP3V9MFv/VJ6mz8fERTEaFDdjsJhGRHf6GY+DC1eFJRnjmM1axnVpc8X3Peg
asapsuRiMi1Hr5YGJvE1a5z2lP36wNdfjS6kX7mtdd3YWtdi9LL6ktMzA/36fQE3Cg3cApx7JOdh
Mm5DTZwkQdKldeqlwNXng+UZI8ot+408jQhzoJYTGWGwfyOpA6qQ+TxCEjeKFZPCa+mzSp7ty/1Z
3GyCNLzk3ZdJ1OVRFZRe5fTxzmp394dfWqTrr5ddprhoCEWsw2Pfi4q6MQfoZms6SpqBlFmOjTrt
TDGDKdqT5qD9PxdIstt9rNcZyENLr1NO5Kyu9W0W/3zm8uHrAUOHb4F4Hzw+aYGUXg05aqdKryXT
scgeh/5QZt/i4lM+nAx6BA318f6O3Bhx3KDIiOAkIb6FZjnSfIZ6KvyqG3Ivtw/xZ1zUf/K1F93C
pqOVIKjWYDRgZGUQQ5MleQyOqdwb9QxB0lOdonI7W1G/hYOriXgTcrVARd+kwEZQuGgmD0tvNBx4
NjtrLPb3V2pRAsoQ8G6kYBuXHWLis97UwqrwDP8QkD+9tQLWWxtfcsjiUk/afCgKT080hw5/kmlF
+ZYEoHsgAHUokoFTKZmODt2ui04hsWdpLuJB6ZrLvbTP4hCJFstAKcv3Z5QoKsmbKfaQlQKigJB9
pW31mnBa0YMVTGUAq0A7JPWISjNSLDS/9NpgbyOYjLLjjbQVwsDC2UB+SCCVQcUlWcCKM3uquZJ4
Tb6PtdNkOiiV8n9uP0vIraGtOcrwhC2fW3EQVqi5ocapRw1koVAfsKLVS1sNM4GbQsQh0J5yPn5s
8SHVcEXjEuqe/2SNutWz1AQCXSSyhQhMYT5+qGp+r5R15mXhg//ZGrerAijQxLMd+ywAh/Phi9GY
GrUiqWcFX/vEd7RyY9MjscuAz4CEFQCMBV/JLkslImGee1HlGt2bOW59nszHl0kmyywaM59jfN3e
2+BX2b6/158vt+sO7MQ3lBHDW0+IwbXxiqUQaiTdQiIhi0oigR6+4VRpxjSow6RMvckEM33ZPWja
KzSiNqIHhWx+amGproVJZ5X1KdhR7SL1RvWJ5Y5GP9/XtYUbDpAFMRXwT+PFKI2vJ9lggtgoFTaj
SBqniwsnU3fF4b6YBZUTAgQNJNALN8j6WM+xYmpRe6BWyfJ9XXzg/kGeHMF2oMFwbOXGMpkV18wq
isrTyldFd4x8ZZ0WNh1wIVEhDygJjKD0PIkKW0uSlpaeQXfZp0/DWz3s1uqilhYJVgMBang4CF9K
im3lql7FA2QMWel2+LP1jYKnCeocwZiEWsTbIpmxwcLlSlx7Y5i6424YPzIB0f1IVLIwcNBIh0kh
sBrGENbeS2JVuxR/tp8iZG1w80Albss/UrWwrT6rsUBgUuna8KCpD/clLKgDXm//SpBMd2tVas3A
tuBNQeoEFt0hvbwn/GexOYSMvRBttgFbNQFKlyNYYTSN9TjolRf8qMKTXX5A3+BU4u4EYRi4CsRx
vnrQWYQHymialdcUb2PlUmvNnVk6q9cCpK2O+6TsQg0C9OyoKkd/K9YJ3gtCQAZq5GFkkWucfz9L
y4n2pC89rXNLyxnWqgIWPn82vqRq2tCMvhpi/LF2lN5Rv94/RgvO3mx4If5q+YtuokVNcIys+kSY
4yPesBmTJ1YI/ZYBSEc5FBJocxEq6IfNiLLSi5Pn6dStUWYvzuBqeGl/TaUKaWeaGL4BTZWyb9R9
Xycr2ra4C1dCpOeVamZ8QJlR6eXZgcFhPd3fhZXhZaZS+DB9lcZW6Zm5mxTrhddL4+NRhfQoDLZx
EyQe6pAhShmXnt3uq8Khm7Fy2GIMjTAGnp9ADkhbHGUZz7KAFV6GHkp/l42TrDjaS5uMd4KJ3lMI
IoKaYH6GDJ5UPDCHwuv7zKmOnf8YdCvO6poI6RxFVaGWpIUIOyKO+Rh8icuNZH3CW0UqQBC/4D9c
m5Ky1WpPfI0buZcNu7J2AtXZfoygZaL9OyrFwHQwX6XGjyLwUySZ55NPkfHgr/FjL9w5uAQQ0EB8
DJl8Ju2ClvWNHTVm5inTsU1LpwsLp06Pv+/PYmkjgG2h6OOAdwMu6fkszK5UiKqQ3FOoRyp06YRC
rN06azKknchUytMePYm8+ltmnetsx6vtTyv0yhKenuCARvZhPosYFECq2SFENgxvPT9r2xcJD3QM
jLcPXrdyfWldBLlPNCvxkvZXGu8r9ZBYHxCBnnfA3YnH+k1bq4CaZTCFQeqhA+hEdlr4qvR/7m+1
ODDSAwVoapS7iRZgt+mZlGZ5Yyc08cbxS8yBOnFyVJvel7FwaOG7CHZjpHYZCBvmG9HEepJGYYtY
Q3VUiHMeiLOVh0AoNpKsCJiIBtUgpJUUo5hSS6tSyMjKZn9W8np/fw7iOM7XCbmZ98ZWAGQJDpP5
HIwCBeMcDZE9/+h3iMhsvt0ElSQoM2BbRbtOyYfhIcmjttdibwLG4bFeCwPcKhvSq7BIwGIhI3OT
/0746Nt2HyeeTo8Jg5O6N9dqPBZEYGDBb4AoDIRJm9wPTBvr0I68iB7UiYOHj+70tRbeC7swEyJ+
f+UrBSJwGKNXnZf90BkoBePNuVbwPaMoEDwQANMiciJ5GYhzdE2UUgh4o81XEn3efIqQFgMcQGAQ
8LSVThGjvDURro9wPSSueaLIwN0XsLQLAh4lGOaw37KqsSbKjSJikYf3lKXsrOLcN+59EUt7cC1C
fMLVHtRDHShBZWGjkxPVzsZ2Twz+iyi+QOjQAG2rtAWNoXG/ynxsQb7P6l288rC9NXgMYDvcoSIi
c0vFEWgNBdMIIyCPOVHzibLPNvi3hydL2/ysgiBxQwivG8gJaZ0AxGhtYfe88EsB6q6f23fhenTp
ckttNIdGr7cQ/qRb5M9wue+Pv3CQELeFAyCeDKIlx3yXA1Ov+r6mgafYzwN5yRAIsFd2YlmE6EiI
ggXcbpIyh8ysrFQzAy8yDk32OGmPxF+ZxcJZBWAT8W0RSIJSSLdCy8I40RIWeoxH7vDXFIUryrA4
hysBkkKTepx09DgIvXJ6VpPnqISztPl5ixgPIiSI7SElAK9vvhOd0vuq0pSwGVO171vVyaov9/d6
cZVQDQ1sFCK5N4H6ySg0Euc6jEZ3zD8n7Wn78ABPiFSrQIDIEVy0M2vjvCCh56fHmp7Gbfx4uPmR
5sbLBxqGty0uoPn6jEGaZFOJ4Rv73H/1qw+cUrBhWyKJAWyGXJkQhwUrJ9DXwaKWTqKFTvB39QGT
KhpQK+LVgOCqjJGhrOvVJKeppyQnS3etjU0m3pdIEBSKanSQIsq3AhiFcwS6eebV42GibsQewB2n
byT6+48UUT4HAjYQ68j6zBU9z7NASb1Y21m129qOX/wY22Hlils6rShRFVzu8DVuug4kUx20Zptn
ntoc7XObfuA4XQ8vaXTmW77RDdhvrppODzho99d9dbj1hoH8QO4QrW/AU3eDtyrNKWj5kOWexo40
2avhgdpHbSP7zftmiI67MBjCvMqJH13jcQgmXaxS6qbGPyhx+8A2iMsNDK3IXd1mljiCMZWRpF6n
PkTBk7EZHSCCwiZSYggNw+GWtNqawkidMiP1It93xzJw+7X05NI5upYgfn/lx4DROSJ6BAml5qJw
YEg+YPYQtwUyDRkAVNVI4xt+w8ChitTbxF7SXTd84FoAtAHpZxTqAMIsXQs0G6cpmjJkV1F8qe3C
bHMwBnydKNU2NBg9QD+lFwmYuYIsLTA+wpK0Pza/6UfshWixgrtZ1JHKuEYzTEsW2wOyYbZThsek
OISm02xP8GEeiAAIpiZw/ssHCZDHnrAKOTebfEsurPiANosXJ+yeAEnLNTRD3rLMHBssk+bS4aT3
Tm/sq2lzKAOTAF0W1kq0LpN9gEArWpNWWeqx4UGNTumKF7NkkmC0UZ+PlUJHEUnZ/LJsujTC8G3m
TsZDnDo8O035R6QIGltko3Gq5KgS8SM7Siyk6pPRLVBBPzlovxuu2aUFjww8gej6gEp3QMpNOlfr
YIBOZwwBjUo7TtOZ2Odorc52wXLoCkyH4ORVUcotLVfZdmmOnuaJl6boNs7HlXVaG14yHCDYKxPq
Y/gpQtXGY7UdHoOgHmrvcD0wFCzK+Z6Wh2Oa61nstUCvjG6+UiG39PnXw0sXaAeIaTOYGD7I9mn8
dbA2NvYQVxswNyCAV6FvqAeSll+lRcn0KI68CRmx6axtX35BRaKJZwkgmnI6iU/o0ph3dPBofWB/
Rxv7H4uvh5rhXYVAgwgdSl9v2y0dK95xry6crjjoa9ikhfM/G186PQ2CYIYuxmfZz4DsBmVvBb/v
ezALOwwvHqEq1DIgJiYTr0V216cI1aN5c/3ZOKr8y/3hxQGRQm2z4aWbp+sU3c8sDD+mTpYcYxQN
grzFcNHrq9qMJMZugOVVNChBzPCGoo6wJKZKGXReGOZOpP+a3u7PZWmprsaXl6rMCdeHIO289tKo
u2QNaL202dfDS0vVa2WWBC0+XzMeovhpGh6basUPWLgbAGbE2w0dOeHTy4HVphmU1kIxqhepj1nk
ptqpAEXd9hcQqGeA4kfZIPy9mzeiraFglwR2gz23nKqonGhz6TTy5tcSpKUCVKKwKyEhLJ24BYv2
butOC0I0EVSi4DHCRT2/d0huVYUS08aL3sBTMBQ/7g9/u9MYXuAAUMYisvTS59MqrXmpxK1H45Me
uShv3g51Q5gKZQh4UoHDD7eaFCzhcTvi6VORi3m0eeRkKLG8P4cbZRACwJ8oOArwDpUdvtIPFDT9
SvxL+lwELt3MISANL07ylUNfVXk2cgPDg+AQYVwnJr8DY2ucXpIhrVHTRUbS+rF/8TvNAWez09Ot
1w8kIBCDClS4rYJGbD4LW2sCogWdfSnGHz7bZ+FadcDNSYIAEYoRIW6RjJZOUq6RAZRehX3R1RdV
KdwKL8R+c1AGQsCVjj7gqP9AYEPSBm1S0Qeeh6G305tfWvPr/kG6sUm4eBC6FUBoURslJ7v7KDYp
MhqBN9LAjeCugltNGV8ia61GYGGtMAHUXIGlFjgimUYH/Tt66AQEUeNg8HPd/Wz5yjNxSYSGpcJL
iCIaIGekJ5202liFgZeiS4h5Rtf0hB/uL9eSCIBMAQ4QxCBIVs6PlDYUiTmqEWbh780ffnIw/nxA
ACqwEAUAldsNO2rW5wYtKkIuoXpO0icYwWZN8cSBmTkF2HKkBP4nQvIqJza91wkGXma7RfJY8rOd
Pjaao6OlH6r+115EC6YK4sSTUTQ/BNvofMlyjQ0UEyKXzCkqlH4P6dbrAvNBhblQDThQeMXPBVCf
1KhnbyCg+K2Wv8btphbhbnGk8CgFSbTkZRqJkraqmZKLLlpHqIVjxCvndmmF4MPCjAtMEWgF5hNo
2mJiVYwJaOHeAl3txlZPuOSwQFfjSzvQ8ClEdUhLLnbwbDWOVX29f2bXvl9WitIgbYE2ZZes39kc
xJPs7/sC3ruJy0f2egbSka39xm4bISFirpo5auTEb+SX5pFf6vsfTnZEd+p/tNIZI8fXTmuMvGIL
bj4A6A30SIObfoNQIBFoZiOfE1xWe6A4QQKlrtEzLVhi4GcRgkL0A6FY+Uofwt430yHyL1nqWHQf
skPB3claCX8sSUHCVBPV0yKVI/by6mY3p0ahaCiBO3E6lexUmT+zX9oadf6iECD9sWXAQUBx5kLi
uNYn25gg5OukpU6h/4gUZ61YdeHUibpCgVYUHW3lSD8puBqDccC/oBxJ/V4mW4PXyGiKVwyUHlev
ITuhBinTvGjgnrDkybyoydagrBgenS6RSkNmEMwx8yVqAz+fqrj3ofM7xXATsruvMour897yEjlY
NBmTYjdKYZKoMZh/UdrEKcLM2YxEFRlfBbFLG3ZX+D/zCeRx32pdhOM67lXtgRUrb6Wl778eXrJZ
lp2EU6li+Oas8M91uLL8C/o8+3rJoIR+3qCOPfAvUX70tZ3fuavNqRdFiPZ6IPAG/kt2Fewm1/KA
WzY4GHaMnDjbNfp2FxpBlX9FSLPI27ZumwYiwvDYa260BsFb0mO4OdAuVCqAZ0ryb7PEjIeBc//S
A2ocwEc41NP3ao1ubVEK0jdIzYrCbRm+rsWZnVtK5V9I54avme40n7M1WtbFzRCcsiZomiBK/P7K
7MVJMyTAAtqXNnK68UgmVyMrfoIwatIVgQbYwvEELPG2lQ5ydmpMYo3hiviZokSIOqXvlqip7quV
63BJN64lSdtCA6U3eQ9JnO5U5tbbn02ziUimI+lrk7QAQV9i9qOvvm0OCsJw2O8PVygGYEHSoSVJ
invWN9mlT5wADbg2I7Sl8YX7e7XVvCXgwSAYX82/+XnmRPGaP7V0mP6dARIucwlgSAj6vmTsYhZn
zTwa/l7xP6DZ7xQuDLVg8N/EEbiaRN0UiBZNMbsY3WMPbKp/2H49oA5C9AxBvA7h2fn4ka/Da+YJ
uyTZY5w8JGsBhMUjChwektfgCQSAaj5+QIiWhkAwXAbroY63syyLPUYNh+g8I+IfkgYQK4ibuEnt
i8U659yWG1t/Co8Z2yqccRPwqZsmQ5ne8kqpoWHKd5RbZmuB5QWLh89GIYpglEXwWlr9jHW6Ofq6
dWG9WxfZeV/gh7XWKWlhDxCOFfEJJNRARCgtkjLGmspD1br0rhJ8Y+n3zUcI+UzRhE4EKECPMN/i
tOQ6qbBNF204UHOvbPe/0FQIKwRoAsA6chfCcBgGOw8RW+EZaObHzvnn/ue/5zYke43ElijKQuNM
0bt5/v0jIXXRs8G+9PnRDB67f6z8SdX3EXPqcd//9Md9WbiptSMr1nvBeqDXGhKQeLSCBk/GRfZW
xK0qNNiF5U96cjTrhzTd35/bwlWEXBpCUsA5IXAkRzj9tPJHOuiACU0PNXWHcNcaR5SRgDr/vqCl
IwYCFNx3aP2AhLDk6E+8VXxe1qFHmduDe9lYea0sjo8qAx12SgPuXDIjOTOaOh0BzdOLJ5Lu7LUa
hgVFBA8roGCoqcKLSyauwF1RqxXvzYuPxlKFGj8ow/TQ6c/pB2IUiGjDFcQaAZkkTyQyKl0plNa4
dLHplK1jg85l81YgDonSZ+w6bIscRBj0pGsnVGxc4v6p1h7oZi4D5GlFuSpCdwhr4+dcXaJKBbx9
iIwL13bJeCzaz/e/X5gLSR1n40tbHQdJSY0J4yv9vvieNcm+qeM9YyB3tjtna1NhYeGB9MDrC09U
MMzKOK6WmskEyIR+0eHZnvLkeH82C0qOd6NouiaI7m9gYh1QcNoQWPqlpDswolXUieyVK3xBycEk
h8At+t6gNFPWPd3gWm31vX5hA1DoTqudbMsNLYfru/tzWVBCQcUL9QBhJHAy0j1CU6uzlH7SL8r0
yqyHYQ1msDS+aDcLYCMIQtHGWDpZRa6pYP2yLmZ18clL6m3/fEERBHIGkHDAP58PP1SaFabgJrro
47Ha5WtMmkvnViBKgEBHnOAm7UmDhtpRWLFL0++zfKc8ZN8IeGoaF2CrD0zkX0kyv4Ga04EUcc0u
o7GLSoesRW2WzixgSij9FCXpyLvNF8pQ/Gy0R/iERXIazQPt/0rXFmtxq69ESL55EI9xjaYADJHC
T1b7U19reL44BUGD8t5296YzlxmqSVdGEbvk/suUPUS6G28uYYXhEL0U/ytCOq00Uc2oaCECYDGD
H8NqBYy2dCUBSwLHDXC0W4gvCiYY3K7YunSVUxk781sKL6RYOUpLtgMscqhGx/8A+kqTICN4UQYl
gQOKnlnaE+o/ktDV9dOUnrafWbhwgE4iV4K0t3RrxJNfmdVITLwzjpqPcObuI+PDRX/vIwwo1PzM
homaEBTs4gLPcCXttLUo15J2ixIHdMhAVPYmtwAHskX1IDPhrLmxv2uqQ2/uUdRK66fVqOnSpqCa
BacWBNJINIjDffXmq9ocgQVQvVxU7lDDZcmekOd6cEu6ctUuHTFBlourD+nv24ALjZW6CUZ2KYuT
jj5KTxE4X9ZYcRaEIH4HzKaIEcLLlayJGRlBp9dQ9TT8SvO31vrc5m+bi4DwtESnHeRHRdoElKTz
JSNm3cXIOVmXAUsG1OCKLi6YKwZiOWg8cKcWyh7mwwdBpUyM1+ZlHJx83BXmSpBzaY3grTFooagO
kTm9gR4b+pp15sWMgU8jjtYcVJQ/rjVaF1ZVcq2A3lMFu5Lgi5fjFWXFiikucYiD5JFlOwYu/TJx
Y8sdWexE3K2n7dELvAlAFiEYhUGaJ+19hk2LWmuA1ls7UMFs5jLGkl0PL90iQ5tYuaJgeKP7Njwq
1qfNNgUXumg5psFDBJf4fNdZXvAajDLmJbOe7OK8Cu5fPFVX4ws7cKXnfdSUY+Nj/PSBqodqrcfS
0vDAMAsWJ1EIIedFkrzXzbRjBkzWW6x49nH76lwNL5eg9FWW97TC8LGSuHUEJqqVN9+SUqBuEDBm
lFmIHMx8edowqKegJNqFZsd0OvTViTan7ZwpOEMCpwu+aiBcoRRzKcVYDHUZ1rq4OCrwFKwhKxc8
EQGHE1TPeIHfJAxDU+mmMGfapWzdEMSgkRk5lrlyjS8JwS0OWy643+B9zicxNX4q3kzwzLM90U9h
8BInKyZwUQQI7FCHipcMzMhcRBiEemX3oXEJbDc1X+piH9LD9hOFJwxccBvU5wjCz0VMJKAJjwbt
YmafkL01uu0PADSIAiW2aHSlgsd9Pr5NwAuCRobaxeJOZZG9b6grMxAjSAYWxWQMWyC68wL/OJdQ
4uU/0RGbTb618V5/a2IIcrt4V+b7aa0AeUG//4+0K22SGzeyf8Ux3+nlfWzs+APJOvsQS906Rl8Y
rZ4Wb4AkwAP89fso2ztVKEZzS7YnxiG3GkkggUQi8+VLvMNQDwmTDpIzTZpOkdBK8+pRj0Y9AHzH
Nwvr9lDCuQRdOhtVqzjoqqXqkdU/jfyTtVbEvjQD1EEC6o+nBl7i0gyUSi8E3ELMwDo2W35jw9b5
aQ+XAOgZFOP/JFO71IaoHFbbaoL9lAbI8+3L6uZ6lJ8SEDaCDADLZOOh1FT0PcuNSOhHvX1LSL1y
sJdWaA5s/1uA5HiUQ2XwooYAdQjjoy1W9uvCoZ4Lm5FgwKGb7dPlCim0srRGE3pUuXf6dEj4kfUr
rs3SDM5FSHaj7rV6sgbsUpV+4g9oQX+zzbiYgXSHTh2pG8Mb9CjtvhrO19vDmhejS/6L1dRaj/iN
HumfrZGHdmKE/9nnSyfAMLtSoJwPChj34PzxYQJ/YQehAeJMrQnyN2RKJBUXelIkDsJptbYRYbLG
HjCrT7Z4yN0BRwI/6bq7UTvUZZqT0Yoadq+mJ0rvWLvPKvcXLBFs3AzhBK3jFRVPUTelkyeGFZVG
YI9+re7f18PSQbAQFJrJWcDCJt9ufcPyohmYFVX1o8M/TRMaF6z4S4srNfdwQf4cQRVT2ktmgz6R
doKVoiiM+9gkIck3K7tpUQTCZ8AzzzFmTTprLG5TE+gkK7LjjVMB8I1btMpf+/rlF1brTI40FRQ+
GpQC6hd5wzYzffBeJL+Ar0QxKtJuKLcEKa8MR9W1rEEJ9QQRU+Kb9OMcOQDa6/15LNkmuPUzOzz8
givYrq4Krk81grO2ua2bp/gXnnXwY/4aX788ew4dxsJ0YjNKxT3+URBf1rdetqL1tVlIzl9qTqbB
51lUdkA+ds7KIi0dDbjHSK7ORDMISVxOYsQDa1ItTGLi/mg/c/IpbVZELM7AxWMCLUKhCvkpQZk9
8kq0VmTFz9aDMfzxC2o+G166RA2Lq707YnhN87U7fY0fZPHrEfuBjYWyAbK6XCBzEh61TGoBHHMw
232+FnpaHh+RLdAiukhNSfrVbVLD1YThEEeqJH6bvP3C8iDv+e/xZ/lnz1CmC6KCIgyrj5baDx5d
ecYt7p+z4eefnw3PVa4PrYnh+y+u8C11V44rlnVJgoNXoooKM9S+yijDTDAWTxN2aO0eam1n1MWu
q+sVIUtaOBciaTmPhZVYBoTY5K4JinHF01icA9J27gzHRA5VGr4mTgzyjtqKDPeDTu+ZHghzc7ue
5wsUBDDo2Q5Zl4oA3wXydoNrRa17sIOa/soMkIhCHAtQTPQmuRw+1iZWCLu2I5WEIvuU0cfpZjLe
GRYNHAMSzIjEXiXTjLJzOK0LO8r50fWOt7eCnMdH3hR1ivC4EbS6nAL4TQ2eWbh01CbozLC/mZ9N
Gl86CpPeFgnRMb6l3/f9o6WfurXWP9f7aE6e4e4H+AyJKBlvU1qjqxUV3L1J9WMLMHI737Cb676Q
vz4XIq3TVFYAg5QQkre7qgqStXZx12ftcnxpndysrox4Hl/90bdPBXu69SAAcAbmMTxLUISP8N6l
moesMMp84kbE2SFz97ffxxge73/Q7wCMfEVVzColbfMKcavYDVUyBoSJ8BcmcCZBupJ7pU97I3GM
KH0WqFzXD//Z8NKFE/N/TyCfcn+sg5KsYRTmFb58NVwukbSBaK3ljjrZBkIXaVA2W41tRqQgXpz+
9ucPJM3RPcRloG/5hV4LWqSkr8zI8r67h1S7GfuE4efmj3OqFLtJ2koVmmA1bdrjuL0SE47Rx9s1
gWTZDLYA5YUq5wUSr8mquCNWNKqRkn/R1oKTSwdtTiSD3hToLaStL09CMTAnZ7Do0ZAciM/o7RsJ
w87kqbgQZvqAy+FVUZuKOwHhZPh90/j1cDu6ENlXPNhwn82E1HK8rQHVf91RBUz/zedXscbhtGBL
53jnXHg61/zI6Dyeob1xQQRYZWJf70NifPP655sVfCFCujRpVeWJNUCEtVWqyGhX2s0snDMEhOdY
KrQM91oyFHMVSYbmp9VJSTfgEFSqQHlx0gdu3G5RkRnFlTxfzcg3yMdgFEKpEgZCJ7Qw8p1uZRoL
2xQAQHDvocgDb2eZvg6unzvaVlWd0uFYb5ybSU2R/LTx7EAjOAvvQJnOpKVaU6O9O3bRGKid6ltp
F7yv5oWdNJfD4z0L32KGGV4ehFJt+6HPjPKU9kGuBUUWTmtH+frtD/zSmQjpziwalVRNBRFxGaLl
LWLOFvoLrUFJF6WAz8xCRneOrUoRBqPyOGp1NbCnpmHmBHm2RW81bU3f2hxYlu4HlD4h9zYfDkiS
JkPwWqvNGtnomu9s5171fBxBpm3TLHC8O9f5g+UrW2w+aNcSQR6FbBDyfVf4BDRVduK5DwPjpT/p
vocy5DHQhT90G65vY3OtcHthJdH5EcZlvsexMaQtUVheoQGaWZz0MmRZEA+7fArsmykHkXcF1BBJ
NGRfUTQsWWB0a2obmisF2G5/aOonDdyVawU6C3v7QoRkY8hA0T+YQgRtt132mlcbdXy9+fg4qol7
CMYe2Q45E6hoPchW3RFNOKw7Eu96U/XJWj3c4jTOZEguSVUyVvBuws4uA1L7nIZEvd0KAIE9s2Qj
Gzt3Y7u0AkQrMjcF2uY0ph9LgtT707AWNlvaVUDZzDDsuTWuzCjOB6EDn4kWRJ4SdNlBb/a0/xCP
N7fHxbZCRgV+CVzouQPs5UzQTa5H8K4vThYaa/f7Sl3xe5aUcT6+dJ+gmm+whlwUJ9sJ8+6xysJV
WMqCCEBF4JrMmHiEfqWTUdmdncQWa04aPzba3mwOIr058jFDDfEingHRSGxK+jY5B6mOzdsT/ayq
uBZPMWKy75+MhZsRNXcA8ICvbAbxSAuVtxnN9D6mp/aQJ/e5tzKDteGlqIRgaVKPGei+W+vl3iPf
3//4hc2KRQH7xlxYCQdLshxjndl1USX0NLFNVflp8ZCKIL+59Q1wbTNJCR72eAXg4rrcq1aPI5dW
oKfvPlvgQSlWDvXSEjkAJyAtPguS62jb3C15pmrklFeBsIN07a23sE+98/Glo5bRmrLSxPimG+RT
KKpAX2sbs6SHcxHSCo06NUs1NshpQATQ2Jf5sSzCaVhJBC5KQU0zKnYAtr5qKQJ6o7gBOz05TWWQ
64FW74rOt5zN+3tqcbkA4QdGC1QZKKm51LYdI4M2dtA2qzYA1XjNlrKVQNfSRFycNpRtmAaSLNKx
RiMlhocHQ6u97IM57oxgGndtvgK3uN5WaGw9VwYhIQUOUzkzq+o87ZU2y0/UDRDXF/3Ktr1ep8vx
50meRWWR9eDpSDC+bvmTu/XGjUduNh4QgUcBlgp5HEPOPI5WTgrFA+l0yp2Qgbo0vT3kCC3jUQBE
KRx3ZLAvJ1HZtQpUCslOjXuX5TtCwqJaYV5bWqdzEdLZ6BOlwJukyk59F+g0KKxNcvsj9nIW0n4S
wLBxI8UsbLbl1aZa419fmYIrmVm3qZF3KTF+1wSq2JXG0bzdSM1TwGZF2as5t5y/VIRn9CwmWpye
Jj3s9K2bhvaaZ7M0CwdVZKAqwI2BModLEUrcD6LmYKhzhxC1ln381Oa7W20HvKYzEfOZPDsTTtv3
TlGk2YlioZJDx/fK7a+0SxHzLM9ExKnJWqWFiMz5qgGrRfZOE9jWykSWjMf5RCR1zL0QErzHsVbx
hg37Rt3+wkKBOmsuB4dHLtfMIEQuUKZjIN2vHpp8U5PdKlf64hTOREi6MHKX96zU05PDfcDyXLJ/
fwqL488FZXhSAKklv8iZohUNz+z0lNi+ogZszS2Yl/jyPQlFn40vfb83x6X6FON33mNS+Tl5dIHs
XYN4Lh6KMynSdiIIDWYtwvwnq9zq+V0BG+We3l+otYlIe2kQ3G7bCmzszlcXWHQ38PIjGVaErGlD
srLoWaelSA+np1FsY2eTr9mntfElE9sbgH/Z4zw+eImBBytWbomV8eUEtpIRz80cjA8CSvZWroXL
14aX3ioGz522zbGZEJhovtorbvja6NL9oBfccGH50hPnR6vZ9mu9xxd30EyBhxge8APyLc0H5jrC
EOkJtElWs6uyx6zzifHl/X26OIszKdIWGofUGfQWNqlwA6vax174/viLR+1sfGkLMdCM0cQBxIlN
hz7Kq8O4xlewIAGPIOQo8FqZHSdJyw0vgEYfk+TEqd+g2qPejXwlyrWwSKgLBcU7SgBg82Soguh5
ZtZpB1KxOPY9589GHbe3LhMAVHj0Ak2NIIQrB5zipqkmUcRqZNl7Owkc8si7FU1cT2IWAQ/fRGXz
tf9tJ6lBB4NoEdEDJzE3PF1zBFYkyEmjyS1zVv2UkP3h2cGw9oJYGh9cu/NjCL3H4RtfegGFYbRW
TlMt8tiBTx/qNQaSxfFtZKSAmFuApVp2b2kIDGhRYT5l2WuJp+P7Wl4UAEpRJMpROX91pNHGBMBI
BRMwbRbyWATWWg3itdGYqyjhSSIIPCdppcOgZ12vdmMP6LERNJ8VDVSvUbPWX2lpGgj9IIOEO/Sa
qaXwhqRXmapFGUA7yXMPkpDb1+lcgDQLt477HoAPLXLy+2y8u52RDot09v2S5W5NKynQLUWLptgf
0nCNh31teaRt2ky91VMVwyvOvq8PVF0x2Ys6BmcEoPIAaaMTyOUx6OqRFFVnalFtBmhjxrwPnnav
3+4MY5HOpEiLhL5HqElEZXHkNTk4TLPwx+06BqsGujgDQQVuAskHo3wC70HjTpHrkjBLSHizp4os
CJi1AN1FJxlDlbWgK3EzADUX6Ra6EnuBOq0xHi/pGfWGsEiIzYCrZf752aPEmESdaa5QoxLVxFa9
S7W1aMOCBBwwPNwQ7QPHghyDK4BIyRylMKLK/Jp4b+Wai3F9dQIWhMruudHOvJ2kNUJyWaPg8Zii
DE06+Qf7K4BU72t5SQJIVGAlZvZHsBFfrlGttaYr3EyNJuVBnVjgTHnQ1iuRpYVlmgv4QRA1t60H
zPlSCB3JZHDQckYxfVTFY/n2/hyWhp/PGlIQM5GGfK2lkzfGnVZOkWcEyeiXa/mNpfHnunFc/Cgv
vKqSLIYJVQaTEOCZ6ZNHR11xXhbMBUi70MUc6aaZ/9a5XB19clKPxK2I7nTnyzZQktvNETjsgFSY
bwMgqKTV7xpz4qTgIuL7BFj/9HHSH7N0e7MOZm4zqBlt5W0w7V9OAoGN0Wl6AVwzWMGe8/bTrwwP
JOd8EMD9Ia+RmXS2UoBehFTfCPjLvdsh03OdHNx4FHPOLr1kTdPCHYSalQARAlGQ7KqVEzCv8eWz
GY3XUWZtg1gE5u6qj8LQt4S13Ilo4mfYRieSh++v0JoEyY/vskRnEIGy+nijaRu1DdnKPlqWgBwc
MnD4rwxKMWLDojMTU5SyIxwwWtzrawwQC0cBy/SXiPkTziy2QhpVMCGciIyeXynzUTaLb+TT+0u1
cJ4vpMxfcSbFKl19aidMJFP3TrnT16IX82a8Ujb445C2QoIMxNOX43s2JSPvSyey0hebHt1xV2cv
5h/ttBYBXRYE04GnFUyQfLI5G/Ws7ykIsDQkj/dxGprFNv7udZv3F2xRLbBPc8uxmexMOty6ZykC
zyI7UqzvpRIw90MB4olf0ArMFJK7wG3hISTddSNNSpcJsAMo1BdNmMS3HxCwwaIW/Sd34VVRXjN5
mTaKHlSn3s6qDt2fTnK7R4OmaXiCIg80t0OSl8lkPR/QTjrqQDf9mmUrWrjetujPhbfJ3KELZFHy
8PaAy8Mccz1iYyAM37u5DRhAKRauUYCREDtEX5zLbasZ1GR5aY5Rbn1Mt2b68f1NNP/65amYO8qB
SxXXHIygIQ3Pa1braYLhnS9Fd9+mD+XtBQWXEqRzZzldNVaxMUZxUfgdfxJr5mlBAxqIUQDI9/A/
V2X/auo6maETEeWZCGpu+31iHG5fpXMRkhlHW3b0TW8gwoDt41MInh2nXEM7/ew3LesCcBNMBohn
aFzSRUKFoffdOEY9O4C1hBg+acARt0uUwNF8S2w6O7TXQscLq4eXhAovFiYRtH3SHZ70bVW0nKuR
pw+By7pwWFu8JQkIoNhwEJC0uZpWoeS4YgmdIoMnvhXw+M+blQMnFi7U3M0JBk+KxVEbrUHtOhYR
zR7UpvBHmvt9dnPMFQA0RAZwD4IxHRft5TEc4tEtQF4iohJtvPN2Cqo1c76wTBcSpD0m2KTkvQYJ
jRu4f3RrRGrXtwWejDBzgGbOKDDZ1zFiW5idSDt0zR18i90LZTcOvuFt3lfGohjcfDgtc9GHbA7B
7onCeqPoIpJ9UqYiKLuj6BCxKZn/vqCl5QIjEf6D2CL0Li0XCO0yJ6/LAbzlX5TCd7QVhc8KlQ4j
Hhe4N0DFAjoIGcw6sV4bOjPvouyHnbCH9tX4xgf60LwGt88D3oiD9zAgiFf0V5zmVWnUI4+KPuS+
2azoY2mZ5j6MOBhQOy7yy31r4yWsD4AfRVORhm+JdnPTHPQvBC4LY1vz1pLD7cCEeRaxCxGZ6gPR
dtrLzauDOl/4tjPzKkC50rGjqQ46n1ofo4wyv/5iidtjZigkBgMgeCuRm7vissCTA/jiRB0jy9y0
XjiuUV7NNlvaRib8prkfj443tiPdfmVjmePk2X1Uj7H/6OqfmnjlEbOgYXw3EE0zWyWCsNKtoduA
h3Ss7SN0/Jms+5g9364CXErILwKCB/iodEF4ad2q5dAOUZdi96OF1382vKTh1jW6nE5siJoxnJyg
WDsA1974zKjz1+dLdkLNGIIcA8Z3ze3A/ZjsNO1Y15vhdrf/QpBcPTG01NZyE4IMFralX7onT6Bx
K+7wm6tAIGhGdAIKgjpQmbi86Yu4RMgIgmg4WThzWXd4XydLmxaV77izEd4CiE3aUpYo4BSMSKvQ
+ElTj8YY9rcnDTxkwhEcmv+5jqHZY0PsiulqRACvDjv1VruBqwcFaXhZzH0g0N/i0uwB/JqbdV5x
dO6408Xdj/fX5+qSmwGEM/gElKe4S2UOTOqVXQWoAo+08Z6Zmq+gcRv9xNawzlcnWxIjHQ1ndHiv
jxBjECtUzQKtNv+4eSKwTc6MicTdgOL3y2XSk0Z4qHFs4XNsJvdgTXvW78fy+/tSrueBJlXYsrCA
CLKgkeullLQ2QIxe6lWUGgEYYHxFuxmYim2EKwhZuhkRBEqiSwmTVzfM5ZBAf7R35a3gOGlw6fNz
7hK3EBi80O+EFvbxx/eX53o3XX68dEUDDDkWLNOqSHGPzbOw9xUaxNX794VcHemfk3BnCLKHf8u0
2YntKYnFjCrKnWPS3ov0zrZWPKYFNc+3EGIec0EieIkulcCIR9C5Ia0iFZgKv883789gYfg51YvC
KHOm2ZHLZbPJdAptsEjUqfs3NNx+f/QFJVyMLt1yTdu2I2ZGIqvzUyNMlD2Iq6s1dsIFLcyRdsDX
wGY8Q7UvlygZceCok9UR1Z77eJeNXyzl9mW6ECHtpo6j94fblnWkud91/b4l4c0LdTH+rKazMF3P
W7VWC4w/qA/lsEvcgwAhx1rjjAVlw/nGIwIJa7QLkJMHQjeSvE/qOur4fe743F2ZxWw6L9yyuS22
jbg4HnRAJsgpHCVnhanGdh0Vtt/ZAZv2RPPr/ItCg2ktALUkC0sGwgbUqcMPlLYW/v+0zhoClmHL
1+pwqDaAaBmAvoDXOFvJWlx5O5gXIiAgZZmZ+HDzXWqniWOqxipkWU/FENZ9kNBt3B2m8fn9XXCl
n/lVhEIf5I5wfYAj51JOV4xpPPVTBYacEI9hfrNBl8aXLqapprFJBMZX8z6cJsXX6K0H/qcExB1B
kI7yEtmtzVW3sXobBrFj26Y/JdY+j/1yjSpvcZ1Qogi21pkDU05gAG078KLyymj6quRBv8ZhfWVP
MAm8gVHYBZQN3sDS1lLNQWu9mJMo9XaDuxEMGYaVdVqaAWI3KLBBGgk1i5IIO61YrA8jRKCmZPLr
NXzNleGdp3A2vrSTLLMwE6cfSDS2odt/pOAebp+ZtX9/vy4u1F9SfpYAnlmtmkyDXSmQUjQBaz72
zefYXDl6KxP5Gd07E2Fwa7CdCSKaH5rrF/Re6UJ9jatgTYh0gbhOQa1SQBtl7GfGVss+lG1gq9//
s9WS7pAJlPupN3Rkbo1k5YFJfWUt2LmsEJwKcEf9hMNcGhAkLPWYpBqJhjRwaaCMPlXD92exuHNR
xodeNogNXsWFR64Kpeh77NwsLDI/0fxfGP8n1TBKgmHWpZNB2o7rI00J7Hrvf1ARVnt//Pn3L+6o
+WScjS+djDyOeV6zgkQ1Pp7sRncbh0N31FbeAIvLdCZGMrWqEQ+0SzCNrvoe5/eW9+P9aSyOj+Ap
gvO4atHU61LTeiKsWE9reFZTCDbSYa2eaHEnIfIB24T3MPzby/FFN9U6S7BMoCFDNUDW79aQDGsS
pEOXqFPGhEZIhCqf8c+03fKbqWagajiEqBkDsSMIyyUdjMIeu4HaJPKs4yhwDa0Ux8xrLG+luYkk
cpJ4EaNW6XKNhkFDm3QLp0137nIWWpmvvCQ740XXV4ArS8o+FzT//NwIZnk95DoEoYFGCjqPaXP7
ZkIGAZFl+B4Ig8yqOhsfwZBCo8Sbn5J+nXxyyj/fH3/pzJ2PP9vfs/GLygajHYnh1yCYpgSkCkZv
WzQf6uJXJgLsBzKGKKm8eo95dp6UgooqqpXgS7EWi1rasTNoFeR/NlZJfooNmTNpTcoruB16+mTB
h7ZXFL0mQTJ+ai8aa6ohoUBDX7BtdffuzYHN+VDgXCO2Obc/lSu6wEZKY0UbKuTRj0X1Uve3vlcx
PmD+M8Ej0m0o6LrUtZ10XVGiSjAqfH3aWcb2/a20dBQQhgO78FwffcV2yqtezzjcJ3DBPFvdh5tJ
4vH1s0VF0GaGV8kxur4Cir4D10zESr8a/WINErv0+efjSydBGesyLxNsUBR7uMS3b61DQ7LDRrkh
bB2aqSG0LBlVorUaS+2BP6QKGs+631G/snLE5i88N3qyBMnoGTnoxzRkVh6KYa/Wj7b3qb1Hm/Hb
tIzlRwBwPsgm4FXYr5ebyOviyXCnsn1gn6vkaCT/LGP9r9fxv5M3Gv3zc9k//gd/fqW1aLMk5dIf
//GQvbaU0R/8f+Zf+7+/dvlL//j2RtqMyH/l4jcw8L8Ehy/85eIPG8IzLk7dWys+vrGu5D9HxyfO
f/P/+8O/vf0c5VnUb7//9ko7wufRkoyS3/71o8Ofv/8GavuzJZ7H/9cPH18q/N63rPr+8n14u/qV
txfGf//NMP4+35PY8fAo8CaZE1rD2/wT3fr7z6YJc3s7ANLgkv32N0Jbnv7+m6JZf5+RMEiP/GR0
wJP1t78x2v38ma7/fS6mRr8IRKLRDEE3fvv35C/085e+/kY6RBIzwtnvv/0zE/zXtkPTCZBkgzwJ
jAjweJAak/ydBtFC4fWDiierbXV7QTs80J6SmqBq8WGcplzZpSi11R7ymNnbBgCPO+ys9nkk1PNZ
3OT+XK2xzZqcBlWcDfTgjWp7l9WdFRJej12AAvCPwnG/oJ73zmH6uGN1Nuwa10KRRdxVvou23kGF
9uR3JE36/VBPftJ51qtJTBo6NXsGVai77boRRAGDE7SxmionN0+QYuucBj0talOQV0PtyoMAnHzf
2l0dmOlEDjk+f1/jrzzVppt0m8GgiK9Txd7pMeLgJKZ6QBKL+naiDsCJaYCJm/VXU+PfOyu9M+zq
BJWqft/BPyjdIvZpV1d714z7OwhFmzIUUYOfyGndx8bI88DI0u7OEUnuhEIUgENMqR5nP4xRFcSv
khSdPBmNtZ1JRxWQ8YnxY6sW9n3WadYLWqwxPx/xvBhV84k0mnIYRDHsuAXe42RwvQ2pSLlNS3WP
XDIafHdW52xbTZBtOzgMSIgePQD1LNuOU/9auXw41bqoPzQi6Xy1yr1H2xzs0C2mbqO6JPULFn/C
qRCBXdf5zOphodyPpnFQpiyaPF4f0CV0PGhqyj5oDdDDI+vRYU6x7KAb8TLVgJA45ApqWBqSIELo
xoT6dU/4azto6EmQMe3rVPXmnbBT41vZesquyttqn2L9Di7vKigw4+rGznQjRb83UofcjG3fi030
A3Os+46jq2daVNPoD3G7LbQ0a3x1GMS+9tQ69fHgMNug8FQeWHU/PQ9Z1QYup+wocsc6VW6q7J26
zcLR6KxNnaL9tSuY6qvcMndJ2WENbX1kgcVK55W6I/3q5lW1L1wQCUwgjz+Yo5E/570zbquJNn5h
o297UhX0mCbobePFtnYwvAoVSZg1ahhdF31UzQT1BjX34Hyj7c62SzXzfqCqcmfnnsZCMEENtl8K
ZMLitqQvYhj6nbAUddd0EyrkdDz990bjqn1g5NzxB681g9KLk3uj5dNBT5sB+xrttikTFsrGs8mP
zT71DaU3XlEW/10T3s4hAjVMORuUz16pkZByb9zFHfVeKGHNJ8VMzSdsnAk7xSlCZhXjydSotR0Z
Vf3U4ew1mUzlqOZJ/7Et4FlabfaFVKazswgizlR1WaCmY+kPU5/eD402BiyujG2tTNoGJbHt1kpU
ZTNaVOO+qrK5s7aROj+aoWl2nkfMOycXp6RKEl8nKL4m1rjrR+VD2yEy1FZ0zxSrehxb+wifrb2H
z7LnQ0OenEkHM4KWPjqW/ZR75IXqLfOzpt0PNs/DFmSwWLD+m9A95WGiyUezN79P4CYF5ZPZog2V
QJMozyieNMVzqG9k2qPbal+d0bQ/e56Wbw2idnu9Nfe9U70Usa5udUK1x7EEtXauTK9Gq/Tfh778
UMTeM6V0VwsNvWJsM3Tj5EM6TZ8qj+1iVpyqTrwMevJV9M6nuAKQlijV1uUELBK03aCT2waMVTvL
bn+Aei65o6r1VSv7V0ePE+Rgh3gzlsn3WG8+uOqUfssQrPPpVDqgXxrTN4SCP3qp88ho1dyVo/IF
9Uzbiak0IGUaMju7q8bsYKfKV6UfnEg3FbHJsuZLn7iBDVLq2mBpQOs0Sp3maNSOsiVEPSrgi98i
cHePhlu7nvUM7fLqrZIl6LYDrGDBHCdoWG0+2VxnuzIXMI2ONmXPY2NZP2qzKbfoOftkmDH1B1vc
uSXWLx1isPkQFPpyU/EFGQnKA6zJF85gbUxttFHtCIKFqXM3bvWnaRT11miyFnQh6YMrOurHilce
hU31Y2Xqj16C5n214sZ+X3vTvi2te0cZwUg+la+5N75lk7KzFFBT2Wb64OXNMctz4o8mitVRgvqa
8Pw4Ncmz25O9rbaGn5ojmpnGDwZt2jAdcKfw1nmLY5v7JbHBqTY8V6V3N+Jk+CBg1L92Cs5Tl+Uf
qt5he9Tmos4u1U+DbmxUb4hKhD1/FEkKAFzB7W3KwZVFW+Uxz3B75naBqj8MsJ0a0KnZBt05maf6
ycS1DTdBe2ZaGdpv9EQNgei/y9FWPGjT6ZNaObXf5nWH25ZUuLQ4e0qbtgOEc/rWMa3fxKBaeXNL
Vn70FCjNaPG74GQgo89yzneaXjWvbuuNftaOph+XRfsnMENTSDHTnacrzY46iuuEST+k+d3gNNw7
dY6NDT5NXA1Sk4POHOUH8SMV05j6cZ9ZWgDOkvI7cjjZU93g32GrkrIL3LTrh30naL5tHPvUpTHd
KJ1X+wlPLVTpNJafTio56iWLA481/abq8yAz9eK+4pnjm1OshIVnZij+b8gWyrYec7fZ6QoOHODd
U6DpTbG1RetsND6OL41a2VmYc0NFQLkVsNGsqfEIEIDiHEGu4Shhn7F+fK5sXIPHjCbAbeiVzePc
RyhDqaMxz3S/LyYQTDR1gABEtc2J0W1AEbhP+sLPOvpidemmaZNQ92iImyVw6uIPtWGZn/ZqEojC
/DLmHT9gYSKVWYHTdKFHVXRrt5oNaFU3cZc8xmYRemWOaEOGGyCoxx7g9Ey7U0vxve7FPXIyPIxH
9VTnggZpDaCxBqg/VXGz8jgZgqlvMMcm82lcVD9cVWiBQ7PCtzUyhlChCmo2lLKEnRjGsCnLlxxA
OnTGtl3ERUsfztAmH1u0dyf6c0vms2kbCqwKLbfWoHxHw5/8g00ZqGs94ysaLsNyMi8JdIskgWIM
lS+o/SlrxENaxnzvNQb1qZMkQam0nh+rVb2JS+xSs0g8fyjEFMaW6A+Fm6FBdKb2TgC2dBEiiD48
FEqS3mnuUOxLry12PSD7gcrIH2imEE+BM9gKWHopEND1wON7arrxo9mi56xrKflndFia7vre40+9
Y31z0qbZNsRV7lHF+6Opii1KbeuNii2pVEN/gBtmf8uZ5my83OTMn9BfcUdTb6u1dMecCdvIDU17
/FKIuNmWQ5Fs2qRJg0zwO0+xv1pmhVxFIvLnqsKBb5G1whagro9YCS5Bq8m+d02cHUXViCKw0Vol
aIq2f2nyNkST+LmZLS82uNhqIjZ2qpPSBeZTrz0faK4hUPhUYQEo7ex9kUAfm1xRFHD0gCK/wHWQ
CKU5aQ28aWTiygq3jWnWU3tH+WjYoSG0se3Rz6ApRYASnayZfKOgCMAOY1qJLTBpXxORiW6jpIrR
hlXqKtWDq5Ci93swAScHJxPqSc01cD1UKFpttxViiGWkJMLQvjFDHQ8NwG6sDNtMVPRzirbiamDw
qkgftVpV0d5qNIXzVpNkGLXASI24PnqlM/BdU7DhT8qRMlFCWy/RStZXPTJ+UVs7+TFqiYEGBv/L
3rcs2alrW/5L9dkFEs8usJ6ZudL5TrtDpO1tkEAIIQkQX3/H8j73ljOd4YzdqEZFVO/E2ba1AGlq
zjHHGHNhoyc6nCKu8q4mHTtSW+msHC3Rw1FXMVJCD7LwC4wza9TXwaR2LhcPPcz9ytaGF0p6K3sY
kNweh9guReshnuULVQ3bV5zqYvV1eByrzuW2WxaLKRxTFW16p+fqS4wFLhg8NNM67+ZpGk9zKFp9
MbZNc6/ZoMsQZeRGh3NvL5zDCKajZV2QOww+H/ek8SJ5qEUm8MQ2ZLj2Ze81+YolXqDsb9VUCGdV
nccqbufLYB04mIGTqMgpit2EyoSAhHqgGCt6n7VR9DXjovZx+wXpUA5rzO2GOtU2ebc63dvcQoeF
fyxcV/KJT7xuDtPEscvmZUhxdzW9/tJjkmSEMXwp8wq+DEG4d5YN5HmutZcc+zGOEY96iIhL9JvD
Vuez5uOwr5dx8W7bZlznQiwq1bc9i1X2FCQaAZsmjvlbv8s8s8MZ8w3LYzvbrlCY89nlHFcb5uWR
mnllP43K2/VS9j1SAFPHV0kgGD0uAWm6TR0w05XEa2NkwYgc43cKwQNun8abE1xMS3TZUjRrUedl
9WOIcY8vJkX4zSXkbQ8p65wocTWIeV+N1a1vwPUsV5ew5WqOVr1ni1yD7ymdUr3zF+fDsMEEAUqW
XIHYe7FOXJ48g0twhyMWz0dpqiT3l9Tju7AZ0+nR08YfSs4XdK18NQ+4bIVDeUw5Q0oAAUJShJ6e
c6eDaGOn6lmKNL5lfotBqp0AX/x854yaCVSzEyvGaWnLuOfZhnO37DU9l3eE2EO6Uv9Tovz2E/HH
qejmDN91HCoB+oBP1OdsrqDKXcLwc9U0D6ibsD8D62MKTtNXTUFw+AobZOJ5nmJ+HbDJNoVvAE65
fjRTCQ5VZXKMTvRfsi6GpxGaQjTXQ2KyvUIu/oSKz3jlqJZEH4cOLjBlszp7oZY+zqECU9usWgwp
YhVUcHaqRpMdpyztu3KIp/Y+XuoX05L4isls3KoqyAqbhhAFTnbT4QP0tb0iPJlz3vAbXYdFk/KB
H0Vilw61bNBdjzX/4RTQ/aSWbbZ1Q1NjODo8PpUKl3yaCJc50Az74oXhfxxn/y/AVNfD3/2dGf/+
21y9DP8PoFUoUjAeAaje//5vUOg3xAqFoZzkr3jV//ylfzArEvwFMAjiIAzYBdQJD/j/waz8v8CV
OqugwZaHKfZZZfofzCqkfwFUpFABny1i0boGQPofyCoM/jpzCSA3OvOtQHIM/g1iBSrsazAf/SaA
1EC/ziRuApVo9AbE7HjFxRq3fUF8Nd5GfFhRuuj6oEZwIipMWihlVza91XntpL+diO4ek2j4Xsvu
y+TokVjzwv0+24CfvW4GOGehJptoDvzDQw8ooTfLtKjcZtlUdkS/1GyZty4Zcwm9Q5kuWZ17ar6u
uVlRMFaPczKVdez3eQ+TZy+gbN+kzitmhTkVAyYC+nVwTezySfiOFZDaQcfgBVfpyMjdiAiUBseF
j/Vx9JqHhZm/CR9wytlsTz1xa+71U1VWVifI8aIW/2G0edxUX4Ns3jexOmG+1OWStM8kCY7hJOqL
OlS0NMIegkHUmylrLysS2cKiZsR0J7HreWfL80Hcz2t3WrUih8rrLpJEXqaOXZxbcleMRTfWAYVa
qzT3UX0VmOOCCe0tv+ae6zYTrugNYOBPsPL3jmG6FHZ0ez550S4MaL/DLbaBAmWXQOxZEKUB0tU0
X0j8aIC/rGNWjFTbnCdDgaptxmVN7+p6OQFIKTJMNPIzt1F22DPkq+M6HtiCUQEDPaR+fYmcZYMb
4XIe0O5SaV4JXRcCDpPYCfddW+FPquQh06IvWEUfXZLJAqlNl0O0tsvE+EAWso1c5e3NSvorF4bd
hgOt8PTINhXFj5nrby1GCjfJivoe/nxt35BDo4a05DC46ZvqToyADwXK2LBdoRdv2rLXFI6N4bhB
xMN8qQSGl7YrARoePFvvSa/2KkK47NIta+HGlyhZ1iG8rmvkGoOqL+ahooXHaZZ7o2hyfI3nIBjA
MO+Nyb1JFWOAaeM6+RvVqs7DodqsEzwipaIAAlmyq7j9NoUBbE6RMQYaRVBLkmJAXhmqFH8u6Hbw
TYTyZG32XKHe8ql76Xz3BT4fO5cqDbPq/hLTK3ADtpiWZK9VEJetnu4rgYIx7Mp26TcBMWtOjNlo
HuzYwFcAXsNSzmH6VXUCTf823MY98QqYfmIW9MxYzq08wqJhXwXmFp4lB5/Gl1QuB0ix53xygZe3
FlfTEFK+xf55rPrk5K+dwgTe+DZIezzIDHYKU/WmH9W+XehQgDO2cSuKaQYhXRHZrBQmKlZOxGYI
67uhb7f1IDeJq55mhxSzJearYi4f1uZbSLxH1/fAPeqwdFP4bU2Sl1Gbi5o03xJgVWB3RPdkTLpv
NmZ30VgdliS4pJG7pILlGMq4R0aNscDQl84R2/E4uAbwtEsAomVeZHLg6ZeyWzDwgN/UimyYpHeK
1DdD4N2yHrslG3NyrhOyuL8nnAZ51QbbtHO72IdxQthlT0AjStvQU6irl1Vhe69U3YypLIfKXJlh
2K9cIpPmWQHgcB9wAL99Fu2rQX5PTHfg6XfS1Rg6q+XdHHjIoVs/N3VYl+NoJ/THECRaC9DUxGYP
sURfxCL8lsLj7wDZhtgOyyP164uqlqUWAi8Yo1kA1BFUP/jZrU1A3bLFvJLP2KKAi1tyEkkoNlwh
UwwQcJTnHYPYbitKumvFg/4Qj9E2lvZerfoBCp/rKaiHYlz0roXBfIF8UpQV7KF3c0brfB2ah9Sb
wb9gqKOyJ8ZpmRJ5NYEaDtYV24uLGXU0MDvM20ofRLqsQELkdgjgMOvN9GZiKPLqdbryqwntRvLY
juPOZBhNnrpv0o2FCWudZ06FW6YzvteYMrgJQKcztZdHCzv5KJKx6XsLSD9GIyC5ErIH+s+iguLo
5nxewZYiD1HSf0oiHDa7cpwSAlDaVdB0Ek0PkbWf4Xt2G3Zr0ROxhzAaSJx9shFki9DBj0VVo2gW
I8KaCE+No7wY1um7lnTY0VrQnEp+A5+fL0LW8W5GHY7vlz6Mc3+TDfOIlWQEiES8zA2jeSjgpQw3
Q7EC6yIRQm7ipqcZ6Eauw1rmgBDY3njZV5CSu9wu9Dj7/SeEgiXHu36K22C9m5bmUYf917iO4Wis
vrmQfKpF94xwfkDf5dBN2Zp3ts15YB/9EVCp1X5R2fGQyB6nmeF1c0e23eDgYrZWkO7FvZ8rOsnC
d8sxRqHsxaiP4mYK8jUB57MzV46k37pp6ctpBsSSjfQRYoukbOLOANcarpc5xM0E5lhQZz/ADYm3
oLdbRPnA5rBprTc8iadLqeovy+wDwu+Oayh2o2RoUCkC86Is+bYu0wWaN9cM2sx87b1hO0zLACd7
gsu/7p/6gKttXLNPjLpH4Xt/T0EDo/vZHEIX3BoHKtAYJ3BOS27mpL0KpYGST73IFZfqCpFAmk4n
jFgpDEVdZfRykaYzy9M22cs5QP3KZtg4L9neJPGmsRh3PLNgyDkl3xOIsfE5Ub+C6N62w76lXlNM
VTrA5czeJvMw4QP5K447QoaLgQbZ5e+lDu4AX8nCeNOFyYYTro4271AcY1v4mxHNKGE0qh4it8xz
Nx0AQRR6qdqGsgXZOjyKIb1hEmNx7WoDCME7WPuHihVsrr/qJe3yKfOuadh+0yQ9NmhAoLJY+RUy
mhbBJsA3zJKnOQThzqxa5Gp2G4lOYT4weYsZRc8BVQaXe7cHp40XXtYOmzUeN2kwncQ57TL2knTd
Qyf1Dy+je7kqYAA9/SHksvHG9GJKm/UgBoGzNfu7MJymktaBzC2xwRUbPscY94bp0QWK1NK108FE
/qk12a5Bp6DMDHpGwKYRHvR2BgjSOYDXTWYOEeSeRdCuX1icfgV4b2CTZjESIvKvXcJ32bB+lhW+
E9RR+KclxmnOHJ+kfdEkREvQLReAP1B/ZdMtJWhVGi4wVC0l2Pca27mnl0yLEDXiAHW9RSdykWLa
9cAiikxEL5SuXWnYfIW5Qf5miqMJnRG9Qw2pi3Ca6xyTMB+iVByc6r+pKQ6KMWNXqgauEojZFKNh
+5j28zYwTVjyqL33mA9fqIrDIgpgQTWFaV4vTG1qKVnRoLYsMb+Db8cw63IAxAi2UXiphLAoYRE1
eHB001gVTVU/zYuy29UpusNYQFIqgnaXMH69baIOcbGeSS4bzHcLQ4rnTgvdy1OfkJdgwFCAEXfB
VjtzQpy7mOh0iUjuEBLZVZL2L0mHz8U8DCeYU+0BWEO+hY6N9dEt84zxtqJlfd7yJdoo3V3Hjoab
LkofDHG3sWWf59VdwWn4Umv+kmDSWT4mBr8maqcNWmJtHhlNS5cxGMaqAakAwJ7C7xO+CWoAU9TG
G8RFYMStu55x44aK722ortRQ+bme5muPUF7Oit5g1h8CTe+f5nHJTUjNRbqYZGM9707My84t5kIQ
eoT6Ha0JS78PSRhcJMt8tw7pgw7TzeilP+Y1zAp4akZFN2yNrLYNzNyhfhNyCwUBjhYgvk7gCgcc
QIu5b5cCDhyYdeFLBB03f3amLiymY+Ygtl660a9yBNMxN8NUsthVB95Vt7ObOiTJXCNk8pd2sZdB
gGlmIGnO5UrmE1gHWaE5D4HI6XUr6n7fQpYFzaK9we5r8qUi342SD1WFVrmzJRd0M0zUFKFb72FF
gw5ip+57jbm4raMXmrhnLwEM4dGW5+Pi7kk1Xi6c3osqvkZb+RYA1QX2sMBnne+hK1GY5xJ91dl0
ZXw+F7W3HCnv9i6aL8KGHmp4AeWT4ci4kmjjOBKqUNpPMD1p8lF4fxOprkSPZHgdAN1NPLuuIyNy
000Xcy/bAq1Sgk3clZgiH5VeF5mibat95GWfAK0ejK5/VLSxuyihmw63CkfnJa+0xDxtMT+1ac13
XS2+WK/dRGN28MI+vfRTI3bCtPbYNvEpzHi3wdvLEYu2dcuvBhXtkXZt6NA8y2RB1PEHe/A7YfbQ
D05bYNZ2r4YsrnO/iQ5NhHCdSQZehTXIxhFWj65By9tU3XykY39co+WhUmiRUx3mimUvk0XiqjuD
BDcDOJJEx8F6Iu877W2Z9TqkKT4mRbJuyk2GrYr2xnGhfruFJpmV/uyedQfQCqqzT00IvNBpjsYU
QRXa6idgtpdEssdU9ResSummkjTZDHH7QmEfjbefpADe6+0yZjP+1og0cIrykfbjlnvxUHocDQA1
dp8mcEwL1lR9EcyK3YwN/wp0b70IbXQUEa2LSSEkLtQD1aEedz63VVHFKEchXj5RsMyaJnoxERpw
oDKcjAcUXY1y60Uql+cV5+gmSdBwX9NTiCw25wb/CMbMjB7aH6l8hos+Q+FXD7loKM95lPXInt2X
eKKFEOwBx/UbhDrXDTvXF6MgyMrH79nAhsJbm7u4/+Zo9xTTUWxHKrYhcmtUsADO3dLOG8BoYtu2
a/ClAX0T/ayh2UDM57ARPYpOz9Bdgub2EkBrXFQB/pZgsQ/cpbkza90gRjdrvnYp3C86v4ydhwIi
26gAw41EyACgXbrUe+bNjUAiaLrgIuqDKNesv18NBgaSBtjqmOQYYpcHpC40m76ncgNb6aKakILQ
QwWR5YCulDBDHlR1uG+m9jam11nPVaGA3+QkAc7v9GEY3DGU6hj7C1jxabRllV5LMNkuMt+b8c+P
z33dADUBhTUPbYzuBBgkuNHDG+M/L7OqDmQIt7BeK1ZBD3FvIfpP1dMyRRjLo9ZHNPiQxbirCtG7
mt1JajT/q4ReE2ChMkt2WQ83WDnf9G0VFcSw04ox2Ez7V+CoXxmkYE3cQ4s63oshusta+RjMwV43
jcmjQO/tGm6axt0DRkDXOtOfErjxITOB+Yckc7fpyOdKmgBNqnVEsWufOT8JMBxGEfll3eh2T2L3
fVzDo4KEahsiA6vmcxl/ZiQMFryYqAmKao0JGCRL0Y0zQ2HcA+rkM0D8rM9rnGMMWGJHTGrNveob
JU8zAuK0qhs2uWY31d3zhYizKzmIq2kKjv7SobiequtmnLpDlFbHHuuMwtEiipu/NSZ0DT7a8L7Y
eQOqaT9SlzCdKcIE7fGYgTHzouynaHgB9bpYTNuXiTdtzYCcxEfbxWqGizSoDsKc9GiTPKrk7WLt
mvdMiBJu0XeOJt6FP1tTGmijIReakOsn/skl4b1s0weqCdhI+ANoYozBvgXgLwHbUvk9WkmdJ/16
GjG/aiV23ll0BuD8dxp0VgTVtI9Hfc8aTDPq3UvEo5dEJcmhXX7wbjlwIAmi96/VYNdTtCa5ld73
AL/oKfQ5aCDpM3q3cm9N+11WeIp0ctPJYXRsDiPygsTNXCYK47kM42TTZT44QVkVbJNWlLVrgNbx
NPdgWFpAAeDtAuB8dOnx22E9nGc9Iz/GZq7xypDohMRUOxJKfjVFqXeMMMrvIjY0ACcHMMBM2rYM
K28ttI3ufoKp/x9b/l/gHP4JV0bX88UwCN//oVWeuZM//8Y/oHKQ/QXLkDO9m4LYiP8B+us/RMiA
/gWrfADOmIJBA7DkoYj4b1A5/gu6QMDMFO09kIfPrin/DSqDBgkYOgF5Er0JgMTk34DKr9nDmAaA
pAjINUDqs5oBF8NrWqzfqWzxetag497rIgZ6VqIHMpW/vI//kC9/JVvS1xTff5aBSBQ0blgXgeZ+
BrZ/oet3IIlMUAqCA8ICexsT7T+q2Eebm4UAsqtF2gfCp/nCRnLAFC/Tozaf/Mwbc54uQJTZmvhP
jXaowFw/IcwHbozBXiSdhzskFvdN6zpx0UbxAnQD9j2nbJ6ga0DB74ExYBcuN/BsSuc8pIH3WVRB
cDd3jD9OLdLHnQPtg5eNMNkdk2An5WGNKFp1Pb9QLbhsRajb9Dq1NPtoBOA7Lwazi9FTAD8THQJy
/j6/vBhXtX3USVRcKzr/I8hCyZrehf1DHWG//U+r451PcG4N/B+2688v8GqhN19gbVqIsjUWUrV9
coM8KXTiIatEpU8BbmZ5uixHM3bFn5c9759flsVzZWcPZZhTpD8VqG/Y4zWDYzOoZRjT54BKTxLZ
Vc07ubFVUm0B2p8BG3D9/rzoG4Mu7GSsSsLobFwBhApSnddvVaGBUmUzjFxWCmtcmU1s03ZJX8xO
kE+qFRpTTZO43c4tWctGGblbXDiUHQ7LR6YvZwfYVy8AA04hi8AXTmGxg6mFr38KsPgIdcHi5SaW
0VCiWRldneelgI9EF4UsEIM4e+TyYXZKa7AIylB34koxHp35N10mtr6x/mUQBabCbTy6Jybn6jZU
rb3xwGt0xwH1Jzwx21pWOehuntvBDckNWzXGBnXI6uiVxv9/FZEBPY6mij8tHp3mXFAOrlegkujr
Odqgxy2CYMrpGCIZGiV3t0M9BUBIg0jARi1yy1bKSGdgg3U+BgNFmn8BmOurD4LFb00uvLFzGw1q
bzi5/2aXCOJ2vUpnvRw4jR3yNFaPaFmAJbQQ98Hu/Dn36e3XSSL4DWJaL9ppb72mkUbquObMg7Y8
6IohM2l89lYzl9QbGOaJg1+7JDE8G+GQcvJab9gA+xpvYNMOBt4kMRTQmz17GdFGHp0/8o0EGbpc
2tDwD/b0m0CBtB5D7HFbwPUZDu4kOf/3XwIFBKVL6yQAcdd7M9jEWTtBDY/CHgFzuO3CYZabD07R
b2c3glgZHtkZqN4Q96Rg8P+6pG1GcNsceAQKZ+w26pL074qIHiTTYcS4I8E99AqV33R7pHgg8zWh
ACmL9jp4Nh2NUAp5lTuolbUiR6UPwG2OxPQAoyvbFw2bNNn9+Re/uczO7wgjnTFOwo8x3BKmOK9/
8Ap6Bq9CfE0cjltFddzmNOpx2P+8zDvvJTq71sAkBQ6AsHR6vYybZBt3K0CCNQzdtbGL2WSO3Clv
NZ/QNa3zAWKWD8L3m9mnCGlnmwWYosJjAS6cJHrz/SPM9faIhamrD+ZbDFDErXwXgVEoMRvPDp/D
wa0rcM4E3cYkXLppp51vcKfEIHL/+fnfec2YmA3/EKQgZ33fm58SumlFUiE91GlyKhYrBkxgXT+y
gQ3eXQamC/A1gocBttjr1ywimCelEaYgtOsEAD5u5aZtgZMXYFklICbWYfhlmpfugOZDiF5ZughE
QdF8G+TAThINSACoabXkNWiq/8pq5p+vcaYKJJCkwdDyrW0RtCJgklCDndY1poysD8UCrDD+/Spw
EyWQUcIA+nyZvX4DQz16UmWjl9c8MJ8gBhE5GQh9+vPnfK05/fksZ+keTg38eGBd+uaYJykQ33XB
ew4AT2y9WLc7ZQLMSlF0PS0g7u5paAmq4KQ6/Hnl8xd8E32Rd8IqFcOb4WpK35xXwlBMc4ONFHJ9
VhDIBvJv7DfvhocuKz2zyCuMcPSeE2gFoEgean7z518QvHPZwEwVoyQi8MqgRXqzyXStfBum58tm
ZrRgHmg+IwfcwuCQc+vZudsPo6l32tLpEEJRcdGiAbRvgxgmaF1ijkE342at4ZVqUr1OH0Sad4I+
Ttg59MNTG4X+m6TNBgDQepaCgJqMwTWIY/amBoo3QBaxTpdpFwzj9s8v5L3NgHvwHNiQRP12zSz9
wiimItQF4ixaG0ID2Zo9+bWvs66Ael+XDC59Vw7txOc/r/xOVD37vOByC2BwhfDyerNntfVFJAGg
UauQio0UG3KYpzKrQ/RWWg3V+KBV9UEse2dVbEBwwnz4FcEi5c3mX0gNrGKxuON8tLj9WdWf50mo
YDPS2S5AYphlxQIDld2fn/bnJLE3ez+FFWqM040iEBXg68cdl1HMNlZo5Ls1BC7j4STs4xjd+bqX
4GiCVjN4G4MMDDAop9ORCuv9cAbzDPJZhDC/UZPv/2Ck4vVetHUaFHUriChsVPOhZJlbvzJBV7LP
rNIVehgTWCNJB63CBqXYij5Kl6b3aR2KKUfXS9t9AAzTHTQR4E0vYtV9oWk8ygvdOh1tnWRij4if
uRJQRfyAoUQUg8U8kpzSprPZDnQ5gojb89jmJrG9y5esO5uRLC36/g7jN5eNFbP+QB0cvHNIUAjD
8gTnODyPtX/9JmnmdehhwXpGZMSgdT/PGw5BCZrIo2x2tkYrm4vWL9nUzZdeFMqLDOTAUwZC9B40
VXmA2GI4cEwaOykQEK8nOqPA/OBz/x7pEL6TBDQ+nCu4lL7+jY5Ete4nEP2I38ffOcJZAWbz9IHh
4DvxFL7yuClgMxMn2NWvVwkztCbw9ZF4NQNKDajAREnmuFZ5agCRp5V0l2hOgDmdGhCXWJv8u1kP
P++SFO6WmMaIeQm4F893+i9Zqplby5wDmSxGy+EZwLFGI5TUH7gkvJe2o5SCZjs5m8ghRL5eBgWc
8FE3A04YongbdrPMA99CVlmFYusiC1WYE2iEyNAnu4iMbJuqhX0ies0OA2vRGRdu7B8biYjN/dWH
210Tos3Lu+CDCuP3eIpDfvZrBk6D8OK/eSEu81tmWlyuok9wR/S02fSDz58GOden1WXBAZrJJ1ig
xB/crT/N+l4HGJiEgwN8RogI5K1vIlvvj1kmG+3lgMajfUfq6LqfMnnwHSyUMpj/5gmb4h+xB/tq
yNH0kaNTdRqllWXUN+rf+beedwZ+DswwcYud0/O33oIucNCUCYWk0YuA0Es4cwtH7Afn7Kdo9+1T
x6joKFxi4dbw1sep0WSYk3kGm7EhZkPbWZdqdJDtBGoiOxH0K4xslPm8Bn4FGg6fIZkZhCs182W4
7YCAQ5rlZwLtw0jMxcKbryRZE7SxGcQkIkw/OLK/5x8hhdwZVy7BYHYc3Nc7eW6ZkMYAHphn+TXk
Ug9Q43qmYNECWvmfg9Dvdx1sXUB0xJ4gMVTZb4JQLULpBQ7vZoVm6hqay44VvKMPyvlQtkiBtCJy
H40RfHcfYt65f3Z8gcHxbxmWAOw2Lj72YdY8JCFUJj58eGhOWr8vOteuzcYTaEV4KKnQol3DPqc6
nZqiXUBjYVE8/CPVf6XU/xWMfO+Vo4IG2PlzUNxPku0vMaoHBc/OqKbgP679ba0WgFAeWEWQ7rGl
+iCfem9DQjiI0XQEOBCC8ptjSJsYuECGl056j97aeXEMjPpFIdsAzp+1e0nQVQaxHxq6fc2qqEcb
D0TVoulSMxYwWFwg/CEh2yXx2izPWVcPuujixvDrTPUZ20JCI1jh0GIJ9n/eMO8Er/NMGoBWEOTD
PvpNmBVeHSStxW9PpmC+gdqC7yU4frnspnEnx7C7IpXlRQ0s7iPX8N+vsrNxLmR1Z8gcL+7N0jxY
R6ASGYCZlIJoRZCCPYJwYtBg8ibm3aDVoS9HXkfR3z6d1/tlCqAF+fPjv1OB4kfA1hoGFaiPcNe8
PpwuAqV2mNBHtWHP7mfFIS4Z0HIZl+gh1aPeT2uKUsGnZmNXb3oeurNWvA0cf1AzxkygOYvkrBoa
/4Oc5523c56CB4jsbIOA+uD1D2Nu8Lu4hvhM18H62c6Gx1stCdhBk6fX3TxkY70BFWY6VJmj7DCg
uBge/vx2zjfXm0h7tmEA1oqRRcFvvibOg1JJJwwMzSpUOTZIXy6u/qgeeeewxgTVKSarRz9ts18/
KSwanEklosecZOh5RwqcCaSZiYBeP/7I3endxXBTAXGAGzpsat8shmamgTugh0p0ktCL8vTF9NCZ
kCV4/NcvDwAn3hocAXFHv53W0iYtRKT1+WT1lTqAsT9tWr9jH4DPP+2o3nyjs6dhFAA2BPv8bXWT
dGjUhvYc6rIzjW9Y50coVMHQZLBp/xILAnZ30pKsdF3QlWsdcEhVvfo7ma0dQVDpXlIbAE+DyuGH
YDV4an7MbIF/DFzVSaJfLl3id3f//uUA76AoB2EI/ptVC1DFKHUUTtbdkgYbZjKXO38IPwhu54/5
9t1glAbATRgyAgF4k5l1QgH2qLGK15+NRRFRd4zo4IHKJrlEHqs/uAnI+Sp/uyBAM3wGtMDgNf/m
qldN62kkw16OOgDC8EV5TwQMrpKu2u7qcUFzW1TLJfqBbVF35ykD7bJyzLuipBxath4s+KsQV6di
H+u03qp0BGUK5fFBevQyzEyvL7nR4wfJ9jvnHHITHPUAe/U8feb1oSCrXMDGr7xcolhCWTqyved8
t/n33xxdUtwxZ3dMjEB9vUpjRs+CaodVVh0dxzWCECAYzQervHfAMToAgNp5mthvF9patyzEhBDv
7EUCmeUSg6o4ZOC/dYEIWPHnR3pvMfgfwDEJxNwsftvaW9bIF2PnvHxoRHPJZjYepAaWBF5Q9kGy
/943OquPKARKmOfx29hy2qq5V9haa5SaHJZN+tAZEd78+YHeyR+hcUoxTRH15bk58/obtQ2UQBOY
TWA7J6DKZcm4latpil7fLrov+QTu5Z9X/P250JvBcUkDYN+o9N7sikizEQxG1Hk1Ctq8DZfhOjLe
8sEO//1DReeJFWfv159F6/m2/SUhDAK40DuQS4rJ+t3W95KqyQWozZsgaerdv38iaLjQ7YXCDDfM
myAA35yx8eAuVaBc8kuVQq5bK7ga/3mVd7JOIHgwX8IQYWx2Ep0f+ZdHal3jmKygXK8m7X0bu3jJ
lwC+V2us4E/AQwZzhG689duan2bRqIsINMg94OYQrW9odlsObnEw2m/t3Gd3C5yjrsL/Yu9MkuRG
tu68FZkmmghl6JtpABGRfUsymZzAmGzg6AGHA3D4urQDbUxfVP2m95hJY9obykxWk6oiM6MB4O73
3nO+45rq02R3efJOWfKbrz90cd1RFeKwo0r49b02S++VeO55KJWgoW71TFYitSaMY3P3+c9fzNtb
mG6BC9mKDBGK4tdrsB/k9EQcOiSTDVfCQ9RFvk7YEuEkEWQVliwey3hVwTsf8TcnyV9f99VnTFQ+
677nRrYK+piB9L5Ww9AceCsmi+I2+NAwEz1WvrHOo02Ft8lSf23rxJDlZtX9YcFxvoOI1H/989fB
PseX++umxBs7jZaoUJA+xK/uxxZJrdwSA3ACh/lwP23Gsj7ag2maC1m0QfVousVtUrconJ/xxPOY
yjIPqyySIIjuA+g/GNqkZd904dAEh0rMI/WBV8SPjPlC/4wL30THsijcT1UgYUGpSEum1UsRWpyM
k2CfDFW/wXkwjrvjWAIvknzkykrjuBYcoScICYjSDDpXxlnuCILOQ9EXGONUmdK1R3GwhvaPKeiD
BwgblEJmXed7mlSVC0BAdt+W3imnSzUH8FkZKJHPkGtP42cp4i1Ix5Xb+6qJ6Hiy154Gt6p3sXSg
CNmevLBqTsYMJyrTIjf9ieHrDpf0DscNJTwogaw29fpNuyNPcozQRPKDSXCFuEUBKGjUxpnJWpt7
VCrrDwJa0JVMWo3bVVDa87QvZI0Ne1swse3teeZYZYM3ego4LDzkztztVh1549EDQ1KwKAHpStF7
u1u22ktyvzpF2ezF2KOlnhbO/CigoyCNB4ppWE+L8bK+c73naOz879M0NG6mg8W/KPKlx/QfLOjz
h87KtGPDD6JHKDl6TFGNHX1S5tvozcNTiKmnrCQaPjHkLnpDTSnocmJFq+qdtHGth3Eq6AgU2LmV
VD7CAiT3O8fJ44dVMPuhXhLDeixj4S+pVQrhncBqzUO7VvrzhFDjs97aew9B97ksQ+nsY7BBP8bJ
db7Vy9g/5QkRvqapED5vlQq+x6vWHoLnqBpvBiYKbda59gknYi0AsHKP0jFt3bBlQF4U6oOznFTz
TTQ5n7pGFuz7XcS9QyhVolNgIoNzjS2hvszJR0fps0kcINIpi/WsbtftPnRy66st0eUjPoytJ1Vu
8bdqkD66w7gQj2BpmHpvegKvbucrej6/XqMvW4erLLMS4tSisDvmrYWBbFWh6fZ2Wbafx7EpvazO
q25JkZaj5OROL8jEC8L8cVsb1901S+FcrWEIvaTStrpZtrJ5qat2vWn8SL3UEs7MebQ61fnYcBQ0
nQ65P5HCP/ZVBYdnlJhZoWNsGwu6p53Lre8BxwTh7MJD8aAgHUJH29hyEruq9iFKEDBKeW7p3ZbM
otv5qrRFtmIV+Eo4EuYlGC1khBUmZ0zD/dfuRDuIo7Y0dP4EuNFjsFhEDJguknRTo7UpMl8TcnCs
5mr53iHJ/zKOE9lWZrBnmfZORxuERtfwqWmrrs8a/LI4gBlUvswRlJR06DD9pkPhxygWW9COR80k
qMWaknRyr0OoHCAsxgEQWeKY9sxagvr0HG7eUy2nvty1Dvr9LWeyfhKLLT9rJ+o+ODP1JnaaYJ1T
kF/o0Zn0RlgHxCowuLXljz5xVmiXtpV/Druiv+q2GFksZILki913y2e/jxuWCEPDe0d3C34DvbWx
hvhH8GFqJ3N7i5K691OLNuQHG+/L5/nUpphl6EwIJUAIpptyQVYJZdQncAteR10QTLfGARuDlztw
n6NF5HclqzYknamcH2gIGLKKiga/NTKRDfyX8TbU4QE7du5t/nIxxj5h3eUmSW4B2p3cdlPffFOT
I5Zsrcy6D4bKDzNgFeu9kWXwMi7NdGuvvURy6i/2yzrOTcRtu+KbrOzRrmiEDkOKZbv+OcvAftoq
2wWg50/FPWquEn9TGUxhylOMfjUcYHbt+t4AagFE1jyssUdb0cFVXqWAoKILPRglM3/05+tmVnmY
Bf4yrpe5RfhkZldl86Hw1jHGnjD4H/DcnpAfeK8fSAEQL5RsNNHz3I+/omWqnyC7qEffXbQ5syM8
STQJaG3uUFSpJxtYxN/LT8uqzkIhI8w0u0LYhvvDs/KfvQ62J4Vcon4MsSZ9ZvFOcEEglAbPMQz9
NxXmtTiLZmtEi7huGDFU2HyMm9G0h5zHVN/hmsN5saFwc2+dpeumg+WuCH5H22sLxOGF2OCQnOTz
qEnaK0/hGhm5l6/WQluSs8BoYpYav+x4ZObOPrfaqkEak4cRF7ef3a/0g7sRpc2KJ1XWU3sxV65k
J0IMnFUJEDfVwDLaqcCbnDN3C3OWCi+vb5lX5zJDSYQmLBl7HyAGvckK8RBLJxCvILrG/AG+Ro22
ZrpqbW6/S1p3whvDBOmxHcf8gTlojt0prCdxELFysBVLT3xcYyNdSG/uEerAtGv4mBfFyrO2WZJ5
JkvaCW8YA15hbG5ZTtZz921nRWysmylMhEiLuQtfRhG1ij8D9OZAZXP2zizEWaAELbWYOwZttIb8
szMnLgs+CjE+1J0TlweWgVMGdNSNaJBGb8FU1ET5t4IF9pOhcP/uW1Ftn/WEqTJ2DFf3ToVuj73Y
n3u8rk4+Ql5julSmXdIgqptUYCFjAc0WH1v83PAETp/GCtk4dswtojuNwQumn50Dm4bCJbBf5ZF9
JQfdW9lgW/1tsfkJBkIdKPvobnItzmZnST4vbjyX59Uo9XXMLSB3nWj65KbpQOe1rmpxb/8tGJqC
zsfs2W8BQ8wBbV6B/q1P3cE24Q47xhzjEcYbh6FTjflh9K2y2kWCpue+mOJmvsrLKPkeyGh9pouJ
pWSr8ugxiU217PA/NtitwEJ95RzYuCgdkunEGfHtZecEq/d10w17peCcZ6VIFW1MGJHGFVFZMUtt
PifukIVJ5d6E05zcWpVSDwNolpsQntytEE60XXQTj6u7efhrW8/RD7KTsCL0UuG6ihd0jCkmwe0L
B7542A1B7VZZbq9sErZTAmMaRoA1KUeT6b7YcDbU0GFYpQxosayew+immUQHHmFemWYLO5uHMflZ
TaH1dXaZadpmw6rgW6NXpg6bZo7lt+gObskh6eBBiToLKrmqvXBx+B+lW7qHiNn0+BBOtq6yQLlL
8cDzIfAsqgLqSx+wEu3qwoqfAZGK5mKApddcNicv5g4Cw1ZdRq2Q6FQau4FwKJqqPq8hoV/PXdtD
N4vGOUgtDhHjzkVdIK8DKFkj+1tbt/sxaBIvG+exU5Ddtjk+Rm5XDhc6rmqXPmAli4OV2wGezEX6
iJ7mTe0Sa9YfG2lVj33pgg2UzBMIr5ssH65i0cmPdu/VnIFMgL+4dGrco6NKihoUJda/bIaG8YQi
Ct9ZnvT2p6CNig9Br1v3wo20uOhx+pssqIf2oOoEFbjiVrmTEVQkVKdxdZY43lpdxMu8Xne0yRhT
aaQEOxQbc5cBw4QRtOiomfcAHqOTBG0kYdkvjT7r6pgjGqhD7mtwn9FVrW2n3UfN1EZXTQ+NZcdh
aua8IiyAayt27wenjSDf9pyLvy8LEK2DAQrZpEAP3Q7rdYCOuetj8XOJQKKcJZxOsJVu9g0JBub0
4ggZYBrG7je2S/2JhynQqYdE/L731oDeyADP3REiPx9w8j3bQ9Ldos2u8z3mEICA61KjW3Bb5pPT
4CwaA58K93IumKIzD5iuWEvUgnHG3toraWar2Bs7dyTeXj2cAQ+E7uOvnAJ29ha45tBMWzQdZNjW
btajSQt4wuaaJakunJP7cOP0P+SdTiVduDCAC9Gw7PurMJ/Qyo83Acp17wxMkQWsNpnq9r5eBbbi
2G5yCCzOMo477FhtC3XI87ezwNv4+f9ZGFl7xYyaB7soA19OhWNaqMUaUyYuk/tOh/N3hTwj7shn
zHcSYb7qD21oqTrZSpB4gSuOg1VPP6K6y9Oy8wvxTkX9tntL3UqcKbItlEh0Dn9tGgSA1rweCi+e
zr6HoIZjEJjX9LOz3GDHoNl9p1L+jVAsCHEwkAVGUiH9m1etKG9ENTD4NG78E++L2qpja7JgBWMt
1t9z0a4fwqBj0XHa8WNtxcPtuCX+fg5csJa5AdIictLvdo2l9bE2EePkP9fyv2tthCjHaaAiAHFe
y2AQRdp9OA0IhAvepV4EJWCiqwFwYmzdqQGVw9z12zvX/HRNX/UPqONRTtkJL8sk+9frEBXsR9zD
vKrXz5eWdlYidVSVZFWfmMMUYQctY282oOp0/U6X6+1r00E7KUMjHHPgn153poskr+OO15am2i76
eo3PpqWdnjF5feXgmd/plnJ8sqz3TA2/mWnzyoRhnqwz6LdeJ8rUTZNsi4vlqt6CAbm9+j4LnyYG
DtcLJ3ZyHvg4YLKy2i841eSFsJfpoiFZ9kcYavFO+/LthY9OWh+AVXQwmfW8ugS6BCLQrwEHGeuU
OrN57YVn5+Pe0PQUu25rPjMMr9657m+fP6SvKHAYzSJMdZJXDS1LOkljzN8a4Mq7wMRCZWA4/PRB
Ka74g+b457v7N88f3zeJiIyjUUrQZfn1RrPsctbjgBRygoV66BX25MLPm9RAMbXY08LcySLts1PG
1N8+BclITYOUUzwkNixVg0j3wtEz2iS/TES6uj6n4j+/yd98KWyD3BiIT+j6v9b0rdUSD8LVBYeQ
IQQCSoPc7q9E5R3s0fn+59c6XdVfHzzk18DAkA6iI7RfTxdWsE6t7iIkUNAzr5I+ktZZ5VtJiGub
tJFUJX7xNBttER8jbFi8dgzwfv/nN/HWaEP7Bv8HA0zCOSgnTg38f+szo60LwuIkKXHzTbUXvWvA
rUpR+o+tI9cHaxydLzpfID90bDtQhzyXgxXeivi7ZdlJ/84F+E2fleAz5E52/HdYlXu6Qv/2fkov
xll6siwslXT3Y2NAnpwOGIOp4/tWABdyWjEcix56VjWaLWtmAv7GGX8n4JDleaH/t5+HKc/+/EW9
vTNO74uREyIoHC2vNdbS1Ym3Ke6MqmmbTBskDaBH8UIVsXXWmPE9veHbpRFJK3MGHCPIWxmm/vo9
gEaxR25EZuXdGj9tjKd2pVJTzenhVBIUG6frqqa9SNw27t4/f9jTL//11uQTshAxVWGZZND264uH
c1V5Q74hbV03eZTjsKaKEu2de+83Xyl3Hg8Bphiskm+UdWFYGeckNRS+8T/USKjvJECaw9SZ6Txu
QtBEf/5Yb4837G8MwHhQUChzBPj1Y9X0JUgAYIOdYSHfBq0dZ13VAcVUiMz+45eKmLHh8Dx52Gzv
1ZK+tK50lM9tjLDWZEZBMtCoZXZmzPV7C+vbhYRX4GbhfPt3tvDpY//bI1NEeM0WAcdZw8y9DCGh
P2HkaQZmiV18LZYCSF1urdNVm0DcAn31013KPkNUaaeDomE8R31/4UtEleNsmT0tmvwQzqQ6U7lG
60WD7vWd9/ybK3EyNJ4CZhGaMl799S0viUb7SUZrSrOq+sHEaLl0gA0dStuY8z9fibcrCsNornWC
ppBHmHPtq9fCH1c3ZEbAebbsFk5/PcWZ6kf9vRKyg48RLs1zBzNHXlTaL5giuaWAf+yKWp0AfmOb
xi0qsMxjZOHeDyIpknfOQe6bS4hMImYRpn7HL4L69tf36Cl7yhtg+alhHLg9QW0snBSki0nShna1
JiV32ZojpGxBqIZ2k+0jAqIJiXAd5ZkmJxhy4BwSho4uxj+Mw0jCSTSM88rhtkc8zuTHuika5crD
Uo8E6I1+DjbcxZA07PScd+uJfSGv57ac6r1qCr2fwAdoCIC5zczBqvV2M2l3dt95UP7e5n5Za+jr
nTQ0mKdPZcDrtSbPIZbQ5OIMyCHzuFqjpbPGjusv9B5Osevx3FZ7GoaEPdSbD5OGPXXtM9Cb2zXG
Hr1dgfG1ll1PJuTjNEcVcR3MFx69stq+RVFFtxB0s+nTUHHpd5y+5i9V27u0GBYfHGSlSzExTSzF
fyqC4YNR4CQ8k/xDJvev13QsINVz+oUQY1PoJTIAoiK39R0t5NtjFZoBqjUPnmjMKfLkM//3p59v
KgapoBCCzvlwVbVzQkoNfGiRNa0vj6WJLfNxk3lHb7vs2jMZVwDwSlAt2TIw0UxFFyRWVmiFE5tO
R+7ul1hX5h0l05st5WR6QyDLnJIYtuC1WCekt+1oxngpkxt9LIBe7GzKzXe2lN+9CslDfoyr6/Qk
vdq46IkEFQ8rTSQRFTTBEQyki6nK4Z279u3ziioEBlHACkasbfhq/bL4/+4EuD9dh0EQ8hcCQqRT
st9a1fXHqtBgpKTjIULW/nQhg7IODn9e1t6cD7AJ8H1iyUb8ZL8R9cC/W7zR8A58QoEOk2+T8YDT
7IrpbAE30FN671tOcnSZC979+aXf7Nu8dIIMiqoNRSwz+F/vOM2ofbZLi3nqSp7BivPkuhz7/IFF
x7nXsP3fkeH85qKeamLSnoDm0ix49WXDVrSR09JsUUNtn+vG/77hsX/niv6tpPt1HTqZtqmETt7M
04n8108F7tFRzXYKcwjbAMKSxF0uoHV3qeTUIPbkWBfkzVgCtw2D326BanOrQMox4aW3hACj95bb
vpzmb5bvNLBmGCBeRrPfz2dMFpon1CT6JbcE/M2hn+iqT+5qHtCvuTdNFKno4K5lBBXQ9N60o+8c
fQGAnlj7ua4XHwAXxzQeHmvNcTpNLd22IOrn234bYCw0CCKZ8XeQvko0gDlxGt64nOGaCYsD7C8v
2TOHzXHxohIGh2ohCiCwqFVmT+O59TPIqwWsnEVotUN6FT65RGbBbBwG956aZO0/wPrNt0vt1gaV
uV7UuEd2rSlTJg1SviPsBgbaUkyfDXIsJxPFEOisEgKDaRnStz+q2iScKIzX31pWHqlsgX8VZRMP
y32B0ArE96yGbwn2l/xMuFhhngdGzedBNEBspww08p/V4v/zTv47Ye7/9ky/4Win//t/qR//7fv/
OF/6Uv74BXty+sF/sCcWmJKEffWUCwn4gxg4/ugf7okVE/KGDQRVuUcGHPpy1oj/Ap849l8s9bgF
6LIhByQM7l/gk788NLOci7FQMbth4/pPwCdEuvNI/uuRhcuNLIrlhx4GWl+Ks1c7LM4HnTfIOOY2
RyWgc2YrZTqbPpw/TCo62QG3IbTkc2hXXfllLmnePkzFzHjnnL0HfmK2JqTqxN9RctaceZGoBf33
tQUSMl/rPO4+mxyFepogrLGuyk7Lx5GIneEMCVV3t2CLeCmmpXlBUiWeYhHRzFjYm5LzmbqJzjqk
VZHmKBag92LQ/QmcAO0Vb5nJ/OQ70ZD5eJ7Lq9rnEd3FnTN/WICxMi4EDxpkZm3Ju+HZq+9tT8jz
oYi9H6awl20vmDl6GV+KU9+irIVj1zuWA0jbkeV8g8XPOYsCv/0SCCau+U4R6SVT6JLbT9E57r3X
GFIJOFqJL/5odUjG7AI3KmvLsENBfWIf1jXdsR0guWC5Wk0VUHeHMR48PZWBuSdKA2GCIgyYCCFC
LZxP7lyWw1U5eFXvMH0lFW3v9FEbH0gpw2XoN8X6RPSQX18yjvHJN1Ge/6kBwdUwQSxqL5VDb5gd
FMGwnhMpsp4efN9S1zQERvXSOlMVffZIvSKCgjEDgNFNciYP+hnc1hgumBpw7hEU4nldYMChMmxN
GUvWG8DXoABpTbkHptVzxu852MzyMHvNcNUGOdgsMznFTYJvmjFb4zUJgx9PfbBWt21TD8VdTZ1k
9+bG8qvtQ+TrHOKv1rb/LaJEPzEKF/JUksYpikuRCBmmQeuaOptlRehb5I5iQj8xdTW8ga7a0MYh
4NvBJeAX20rMOHmqtd33td3mmGYMtERMzURTdH7nhHgh5+4ZTYt7ip8a4nAXTe4Q7ya7Tj51HUe/
HSPR/Hwt8IShgIsKfE4rMwpwalyznWyUXx9dh5sCBdDEFCGMrPj72sBXYeNoZER/X8xbJv05KnfY
4fPo0vfrrjj4kUnu8GOar4Nepynd7DxxdiumNLUj3SYkfGfw9ZfYcvWDI+3o6zRoi/4dY/WSSCLy
wA7rbKN53jyvDlLGiPnXykmM3IWkpX0qR+WNaezqLkj9gt8xDsv0ubLa7n6JqA93ST/VP6rRhajd
Y+9+AQ7qI62J13W3LlKfNWgj/Z2EHsrjgx7zOJWgR874doafa4VKCBeWl3y0RNV+4m9GdwMCKbGP
FlQHNeBhKuKK4XuFbx7sYNW5CupuA+aG7IpizoYqWZ4rLxTQ8xxmxXytDTyTVQzuTwc67UPn8XCn
cvLpwNi1YSyNxE890ZypTBowlq4OjVMzvJ0JuLmxtGTSMaPw/sb4wL5tpiIkbHEkPCpdGhPerLoq
1oMca9s+n0Dc+OlsSZXmMsq/EiRYWbBxYdVTu6nqkjFFAxFQUzjuSDtFwGJQf+cI/Wilh1G3Pdvr
pF48QjLwKzkzCRe+Whhgx2bElVSLAOhxZ7cfkeEN/o4BdhOfk2mirmrq5Jcm4YBJZQjKMLPtvr3n
Rf0Kylxnod3rnejWRXfAMSHGbVE4arwkoCN86cnF6HbzyM/tFHrjTwycxQ2u7+FxTGoxokGPYCMt
tnqIct+71P3IQNtyoYj3UanmHVPZ+TMRKTHirIIZ2AUCIgDv7TQFz02louo8Hy04+YWVt/dz3Vqa
T9wCNCV3cMxZG+zxGk8S1U1nNxbRllENrT5p50fKAr1mICTlIy0SGe9EoNpLPncvs9ISJj5plRKU
Y4ljVWnMzL+9DqK2fp5l3H0arVbCQIS3amcJcsV1Dz1vRI7jVOXVgIOL7KSatSgtwh5KqtfbaCho
vhcvltcQWOlPAoESKnwJn7+tNrh5ERRD8KfND92KQO9Ck+c3rT2ylppy49Q0z+udVwz4PmZ4uBIJ
Sg+0XgshvjHxpQu41osijmvYMEiH88hI1xRz6CLcGaJoT7xDfHQn4k92G/qZHlq3W/90h3B+9iqr
aHZ5MBnUgoWdjCkBqt4HjFQgEZUoQPNZw+JeI9giBKhBjQUjmKPAR1Xn3gN3So7TPhfe9yTvV7nH
Ei0+F0UDTVXbq05zv58+NeXGRD2a8hmj4EmSUNVj/tKuIyofEOPt84pXMTo6fn9CkAcDt5XmoPhJ
cpnw9JoI5YLaIuFzqesYBZTojsILJwK6MD+S9gZvmmxLpud9yq4AnxNJX+Kf/h0dE6J0+nyEAy3c
R1NLVMVmJYLgnNK9w/tejlnuWwxX/DHIbzvky306jUKQKsNnhq9o2euZ6movyRjBJALjqF3AUPS6
gaSEgd1QB5KZmGIVndI1jrcyg0m6Xg6h6uUuNrEOeF3D+4EfBVJT6caOdpPqQwC3SxN+jiYpL5o5
D346GDKY8jgNc/DBz/nLpxTCcR87ah2Js1rbJatDoNBHImyUc1Q4yKfrufdhX3bJ4H0E/239oGla
fVhDD/6GSRo+mXJ1u3LMcB0ef58GT+oowBCXTlNECAPxC4ojgifrQ9suPAwIOImEoE5pvGwdCN/Z
zZadf7EYoQPop67/mtfGwCxV/IIMJ4n7UgzIVVI0Gk3B8hG799jInJ+Ai6sHhyy8H3LotMpaCP4/
Rb/WkOD6CPXF0Bh9OTiz/BlhDfiG3iwm+G0Iq7uFFqnD7uQYyDymkoavXS1TJqbJXBWTW3+L0Vcz
GvCmYI8EkGcOqZJMDkmxbuDu6eHdKLKIV77Nk/AFEHnzDTalt+5nN1Tr3tXILtEmieHrNJEwRu6s
Sr6twVxfqbHxPrH3AVvk/of+XrSGxOxiUMOx6YOkvUxICZqPsu70/Ron5jtJwtOHZUjaMiu7Jrz1
MC4XRD1JsAuFnMYK4tbk/xgIQQ13yK70reMPk87gONiAIqkciXCtToxggaeXfK+wsh/VHAf9xSyc
ITn2wKXRRtpFkAUg5G8bKTekgdxDHmtN4dygPHWvh9KQGD630cS5EUMUGuwldtgTxDqOqTCRenZz
N76EBwa5aUCVAYukI8ajNYgnO+4YDqNLNNwRlJCYjGWvC1P+e72cZnd+tlgpR1bNYr10OVlEnLU6
YBDhmoCddUo2zWMBHe8JoS2PxpzM1lWlXfCU/rb1X2XCh7qQnTOc69r2vkZKyoeig96cLYpZPIeY
KX4cAybeO9G7Ezk1viXIMlgl8TH0Yv3DGllBcMm1Xj86qJJ/Elosu11Shr699/RWz/DVZxrtXR4t
X4JqHmDBK6tkK8iVexGhp34utg0Ez2gP3YeR1eYxUMoAU+j8mNimRm/7Zh2qs8ay95HVUYIzkwjP
bcSdPzyANR/mOqdvXgMLetKB6z3lo5tchtMCQRcCLoIOdnQ6i3YRrkRVNGa9KLCb8lHmor10dBVx
nmRK9KMaQk4Iw9h0SUZ/gXlvJBohDoVfyqMIayiJuptEcUhWJ6BT2UfzA8HLkJI6KzRXMWornS0m
n8i7qha69clsUIA1IT3Uw9SO8uBhjA8PwdQPwW6o3Jp5ygwVFWfnAmyV2DQkgmNJiU+hDhOtHRm+
/9Os+Y9q6v/XkqdOvaD/S2J8UyzvlSjhTSE3+Rcd9PQT/1TJfvQXBkSqY8pgJlT2Ke/8nyLZc//C
ogCWjlEyLl+K1X/VyP5fMX4l5nuUybQrTzOL/4KDen95+JRZfpmP+AFL1n+Ukc629kuNHHnQoBJa
Z9AUsfnixXxTI0NKUUgWdkVNPXaxtDK4c9nAODcL0DkXslLFzJCg61kweUSFHTFUMNYz+5OcCG71
4SyPQvoSsWUI4Jlx9UyAdBk11bNHYLG4ENoTJaN7pP8ZYrq43rPAhvG5GisCEeVMcx+ZeeX4R3b1
/DkKhvxu6g19Qli2DmTuYBsXwoGd9rsi/uZL3aLxTqd6ksURnod5LEd33LJScr4lU6gGJB/GAwa2
Rq8lrgNPUaM0OI+YZBPGbAeyIPatrXEgmnEFXl8psE8udW1wUW0mQnRX2DI4jl0wOB+nslqH85GT
wbZrNjSFfPyuKM4lwdN5tviygCnO7l+jyRgT+7bzUcke2yAai0Odd0Jz6HLJlA4j2dHfcizZLi6m
D0iqt1WvDKcJaDQlBtV83Fbq6ypEiL4qJaf9EBpbDFkXRQQvBb0cQiTpneMTf6qrYKBsmOvCPEZV
X7DV1Mw0zXnZU8TFL65dauIgO+ote6ZcQsFIwbdQ6iQ382qH0/rgUkiZkTOr6GdA1ovmvIdDZvbb
0TwQz+jWM1sp2nuEklNHkB+w5XKFuz/3hYMAUybRoe4Bfe9Dp8dR0oajN1wOASb+y3Ju6i+ONfYV
HUsiTOO7dRPsOuTrEp9iJ7JbHjkQ2vberyKWnUC7TvfQj6NXX3sTc+xj1CwwdDwCZYnXpCgRmTPO
FGAk/RKa6UCQDDKvpMV0bvCPKwTq9UqmVL+OSQmG353Pp27WU4YGnWAXvAflAvgrcNc9YSQ6ImK3
8Lmr2GxJTduE3V/321qGmOqBlUP2nhwMdbW6K5aFn3Q87rmdqSOfFi9Ok6MqTHzHwUPTp13hFnE8
p0XCFapuy6DuBmSsCKpxZZT6M1OmlfDaPl5P921IvvAhRJaqzxdcqu6p/elUpKxMlAsoTDb3iMo4
KPhmSs5puokD9JeB1O4X11JjncVlN8VYsJZ5vEy0S5DFFuOGYR3POXLdO4mMHhLIWuUZEbxTQOxG
nueEDEhbOh8tWUHnhsO+AkznXh8OdWP183nR5FjF86RZGrLLJhNU1xy/J+gpZZn74WfbKXrchhS7
AKwrTPTi81IvkbrdmlA1R1Wpxv8CIt7GghU0gQXRXyUWpiocXH1+a9CGetcBD/9yA3qmyNEtqKD/
5lSd0RBrRXhnkw2d0CsxOdmTtU8OSdjKG6cexxtrdBD8OIsT34+GkfBZA7UBmQ9tchoqEYmaaw/P
E6bbPPgpICCnT4Ogtu9h4jTO3rbEFmRxUeMLjkizBNVP9tvjjDnsLNGJ5FxCErHZb00g7gvt1Ude
tSVeOjFkwcy+gN/qQ0pTtCXIowejiuYb/SteyrqOQ4yx69zPRxhBwwva+i0hW3nVcPLthFwbq7KS
C1pgXpF13CP3GPKiB1GV4iTkOQXMLs4kJBHGNekARRTU/h5MmmoJ7ouLj1W/bF8nmxSEfdy2BQDI
cnI0AvGcZ0HWZfOjKGnenQT+8Ys2zuhnPa6OL6GybCcbsWid+yLAB0U0SH2R53ZM7pRjxR75ZAGW
FLURjJLmk4jdfZ/kHOYxpq8EoYXCvjCFHLhxMDv85OTTXEol/Y9LR4Py3DZtLvqnOhnXR2SRrCOb
kyw/8GYS61Ci9iebqMoHgOqbfzM4NmF34YKQJfVWB8WDdqrtJtRYAPcuWDjyMEmJiY+ChY7Q+yWU
mFfalrm0UGj8pUfq6IGdTJirmjXvroOvEOw90/FAFS4pPBnRYg65OYpDO5Sz7V6i47D2GKNyuhLF
4M7x7QZXBPNR0+Qn0Tbn5nhnwilRfToktmYaEdUel0C2U0j/kekoO13MQZY80dPUP6fEwrP+f9g7
k+bIjTXL/pfaQ4YZjkW3WQcQE+fgzNzAkkwScMxwzP7r+4SkV6XMrmcyLdusljJlZpARCMC/+917
rm0s9cYaqEimFocT1xR1c0jHLxWrKI1kTf2TJLgxODvXLym3LUxiB9i4c/NFGaUxXOBbkWew9WBz
vAxFFURh7Vo/bFMZ9dYLsr6mtBQs0QaDBE+/kma4cusOAXi+DCMQIStTq72tQqbwYmkHOA5rIZNh
5ywl0mJl1MllW2jswXNFOCGGy+pcd3YNQBuvs9tMWwPN16GRg43604zn/oEwEoN9X5bdHV8Bfle8
v/jsAFNOx0om/NrYw5oXbXNtcOrOiBYyUY/FNrfTcMRSoguw+57svOKrzmQgjlwbFAhVgE2KTQur
9PxDrgpAbBhmtOdZ6LrPQdGvbLLGbEwfjcwz2htTDm73nvdkQZqNTUV3Q37Oy013O2B0FqywRddI
IhU6N3dtNqT2thc0R58jTAaxS4S6IiLYnfv0HQc5KNUWeYPupsFaaUou17uCNw82WGMwWxjJYCWR
N4VZsS2MovzOn1ufg2kI79fcwBdgc/Z/JGEQ3Mx9ScoxZGJ69azZZhBeSG1e6NkW6ORqDr8gP+g0
xslf34TmLB/C1R3u7DBBiIWsqF8ICLvf+FERDA2lryUwZ1rMlGxPcCnUozO1dPmlzlKMuwrMGxOb
DFFmuMQazve2PFdiZA0ur0XAi6A7pw+JeOOd5SiDOXSJvDBtyOoslZttWQzoq4QJdqDupwLv2Q8D
/er+RLM8ZYMV04Q7XNT8KmCfi0Ld455n2JMOZkZqw1SzzRgzn3tGipuJjT9pH93m9/Tc9j/Qeb17
umhYCpIptdItwbmk2/hMPVlEvjvZQ3UNh2iq53qvq3kOjpgTvJFPpLUwqS1eVe9Mp2yePJNIBIFs
pWK7n9sfg848h/q0Rb1yQgNICk/K+eAGu/AodgnMbjqShCs+x0TdZkGLZQdIZkfEs2rKamOFCbI/
V9NZmUlkFc3UKFytTmtz4BSt+eGfAR2gDWaa6RSeBloa1pUwFysQ6knM1KkvlyrNg01eCc48dd0M
DlO38vt9eG493dB64b+ZVkFpC2Zov77K+IK2RCkVups2RuyoyB8sL7RZWHXMdiwVcR8M5I5Lt5/e
RtvNXylFBAo+VhmapKDqFYmfAwyVfoQJxngyLOKVY6CNH4qEFRE9t5LMeghvKI+SAr64orXI3fjD
Kp7Orz9v+yXJyC2x0R3MCAh6MgQMt54IeWJ0o7OZUyMLucc5nXVgTl/of6F9+3ahQMiOkYEcikry
Bf0layrjGrOXsvYGp0G590PN2bwla9/TODKah6WmgzZu+kpsm1IlYldVxnw/J4QF96vHYRGSTOby
jiEvaaeM6nz0PtnfDObDvNAIAz9pqZ8b19Iliy4Xn+5+ov+53wAN1ea9ZZtW8IheHsrYb4r+KgFE
xRw6DO3JGGiE5teb1UvIiFw6exmKlGpPbSjuyDJoDI8dz9xSl93NdltC+6oTDoAAzDWGfp7Z2tsV
ogtPSofiltw414jMxuU+wVVPCbfTWgvKENvOjckx0ooNu6nQanHvKGpkhorTQgdMM3arPhx36dSu
zyItZXtZF4aVbatsJh3lV3QsIGW16XdZo+Jw3ysbjiYiKff2MpN6IuQ25nFLjuJPe/I/Gq6v5Yei
Bvlr+LXSGXzaR8PWS6bZ8L//fxvB7TMu+9/P4A+f9Wf6vfzrCP773/hzU21Zv5EcZvwj14FdlZzH
v4Zwwwp+w1QPJ4JtNaZzbFL/NYX7v/mhyUI2YEktICswuv85hVv2b1husQdBfbGQLmHm/KuU+u6P
DXT/y3//lVf38wwOkhZMCEAqADJuQCX1r+REMB4SeTU5+RKkpq+c8gnY+sy9exlBFruQPN9JbyV/
47H82Tbzx6tyXoBRdeaiQGL62dBCJH2V4OVOrKR97oSVfOiQ2f6RrevPF+Fw4JPgIMEgeHf/6j7r
7KQj+i5OReq6r2uAIlrA41v/xrj7s+Poj1fBNsCe3+RlMHH+/CrsMjs1uvi/x4xtkbBT9+QKOW3T
cDYPVOX9I6Tjny9nmVxSIcXgZCt+fjkA0cSQx+BkFVZ3aS7OA63v3lU/Uj7yl4v4zwvlrxfGf/cR
YTj61wv9is9GSeVwPAenuVQ4Zmhd2XBILP5Q5P4tLfG/u/rQgTDJoyuB/vnlI/KxKFRZ5p+qRIT3
/CFyucus9UVJI9hupSWujFw/zf7GT/UL1PfPNxFqKP5Hj4TDr3GPMmeJBQHxxD5FxbOryHd2g+vG
CYeAnW7C4mFk0t/WQRm8eKJHtiRy/S5ZiZ5bMiA3k3yqLgMVdhdzVloJB+Wqln/zAfy37w25B9Dl
nvX/QqtGpaCd5MGpgbC8c8jpuiz+3CDCKyC/bOy3d63jmod//KmDCQWNiG8GcOiv78xKStrNZvu0
5IN1YXO4jDUGkn/+xQQlxZf/7EB3Mdn/fA0rQ00oMeYprCbaBoHmQMMb/y494v2CKTp/ygFHE0GK
xSbdgx3x55dpszRXqpVXi57oQVSeN1O4i+X4QomKzmcpwqLalBYaUDzZPBa38Fsh81HzDoR9Nc3u
yxNeksaaVgq2VYHLeRpgUR7sle4JneYqS658UvZhPDcLe1mpQ/+++D3Mb4ckxHReD2j72YCqHYay
fWJv2D4pt0JKm5ZOfWVTz1rZSwVSuWcwuFKuvBTWxqbllC44xey/2EP+OLQmH37lWsdzYmfYpuZo
cXaTsrdjGOB62w9dTdmsPS5XqTE7JxoRWWOgOxXfz0vgJcItQU1eE1DVLjrHeQIlUlNpS7jrXqFS
LgQb8KNslKWqU27wFdyjI6EsrbPiZNnP3vzNt1q2oWVXmyakRI4QUde3oiKXhm+B708yfLpZ3RlR
YQ3GB1am5YvUi3sUNYur2Js9b4L0YGQPvI/hEWNFFR6harCG5CuWXvpELavjOeQG0YII9y6th+RY
m8FsRC2hu4Y9XkZZeVI0M9vBxprYnWOL+RKpU614S+j02+La0M0VZkVsipJbGFSFzGN/k/bK+FTL
tBY4SVzOUn6RBxfJ6JIDXmB3fasTXy7E43E4wo8wHLZiIgP24Q0QqhzpdfQ1p91NU/EKUV4E5SMk
8rBHVzPEEw+VdM+/TrOaQCZ9w6w0XglRCnLYTqHu9NR7l50Zpt8RjIhOk5Strb2vluK1ln2dU13v
TYiwLl2jUvQTugQLHEZu3c7JHrGgaOMqgJoRU1vaYlw0UQ9b30foCoTisIi4XH+X1tTOG8eQPWx7
PbfvbDcD6Our19xYzFw5GeVlodWeyYYSvjyo+Xgpe//wJnTHjVu3ARv3Wq0f5tyNFGjD32SLVdgv
QTv6Vaw5qMMFcAVdUg1IkS5WjZXcNAXAF069M5vbCvf7HOP6nh8GWQxXndM4X2wffIZfBr5LOy3m
myZnGNjUWN2I37PpQxVZM01j0GgxSdU6LIZ9XXpg0iCiWMYu93TJPsmdXRPEjQLXP+GpWCI9jOY9
Trn6vD5TjJDWNNuo4mFzJiukCy4NUgLB1yxqc9x0yCk7o2eCivqO6Y/nihSCzPwZTpM44/IhF8t9
souy/zYPnXwIZvwVJL38lQ49Y3S+z91aPlHj7p0KR8v3cKkErbFu2CtgGU1xhGSoq2NYZcsNg0Yj
9ySTm+PIvI8NZHXbd2nPfECa6oN300zSN36C/oXtF/qxX2v2H3Z1VlgxQ31jS06MmwJhHzNZOFRA
TfS4viU1c+rW5r1N6Z0PadsLwNlcl4WpvklXz1ZUL1X+SRFskxPZricgJ3nz4RdG8kY+r2tJItjp
t7a33OfFcZFLC0xGt3mNEo0wXhhz5DVNISMb3Q7oE5/4nTA80H/sHuUbBuHs2u5taAkwTjzMXpgI
/V3SoELQBt2hMja109axgZT41IAzeCRCzjW4mOPz0mPsiNaeso6NJc+Kw7DAhob3487P1uInp25t
S9pBZI9rTFtjIfcVHs8+qilbuzYdyWSHOYzsfdNPbgkKpE4Fhah4ineFJ62vWY2sVTJuy0u8qj4N
iRHNEjiJbc9ElNPyBANjpdnaM6wruGUsMbxpcMxzjLqjTwA+AM3mZV3MvE1TeSq47jEfMI/XWzW4
3l0/V/SUpsjvT1bq1u7FlM/FcULAEtcLd/L2WzWqBl+la8vE2IU1JnccUU3NRi2ioIueZaFU2m9s
bsckvFsaiyiYHANYVw9epQTQIrO3b1A6IdOseECq2JjAX18YIYuV6x6juUHWseab67V2G+JvxGS3
PX8rqOWGfsEFEeru/LBLFbdNe15jMWsoXjQj25eWI4OvGhINHdCkKPbaofQkcjHII964XRvNUzKV
B09O5qVR5/aCSSj135RXrldua4ppAzFkqqPR8Y0fE8DR53JKQm/XL6Rzt01uYmStquLOrMvpE1XN
+uT8DcmKMvkzbUll2XwckzTLY6PpS+rIAQqdWjvL6q3T2FANnwUNpo8dPq0ybtc+lYdOLOlA2FhC
nyCTj6ZpZBDXMRZVK4XfS+mlO7Z9zg9vya01NgJVLAdC1dSnLwHAC3BtibkcsFMWxhZGyhn2saTB
YRBlbm1Xp8MCjsfIkNupLUonmiq3e8nxci2xjTH1Bc0aMRIQxEj5Q8jlQ3BD8KCs3fOV5fqdF0Zd
BQF5Q5oG4FCzsGBz6tr/DoiuqLeJPQctJAbIUxFOECBByqekOGKtWE27hU4rHvEDFs+N4wPy35pk
itm+jKPPpWgukBWpv6AdFdPfBkOPWW+yRPHdwUvbDTuOHmWyXe2EMkJOM2DUgpDBP3JzDwNOUDnr
jDI6U7BWTBoQYTg2Z34HY8WAlk9EIprJd7OSKBLCUwyoBZvXqkwpdjMyHvO+Svru2kQ6GHY94fsJ
ME/Dk8ovxZofZFL7xpVZNuxZic8k4RYQBJulqm+cl3Oq/OhnPZLFYPjq1eSoAEqIfgBkzyIQWTyl
sk+i2khU+Ah1h+cPeCq4ZZuKPfBJV1bwze7mCfE77NZz8HIA22cVCcVLgVPR0+zNbEo2IL/4zRB8
MAD11mrc2n6J4ip6Jwdy4fgcHJx5qng76XCHyD4OVhXxNAIt3lF/021U4NYaOXOGkRvkqTXHykms
r2V0xvFA1AAHEZQl7Gr0xC13coWvvmNkxwtlNEtrHECkVQ++4YziQIQqMKJOChyibHAaeyJfY5rZ
U0IVY4irVofVHg9fqiMqnnS9K8l9sVbki+HGrTnwVOuVFPJjEtDUJJAR2qe2sxX25r6b0s49eyTY
929sPbRLsRstM8BknRdX8A9o100Jmx0X7UI1C0M2NliWbafmckjbz543uuBHyJSH+6M+O9OMBZsI
m356KZxxta5GNogTRCwIYxFn4NGKhursBNJGxyCGMcW/zQEP4dZLdPl0jkyEmwx0G/dlNvxnVBvn
7EVkxuPi4Ryjvhe8yhGnKrhhTR/m6yjxzh5/n1j+R3f6D0b7f686/R/AcOVPvg/++B+Sk+3+ZqIb
OQTNAFCfxaV/KU5oUWQRArKcZ9EHwgT/589ohOEiU/0BQSdm41gkX/9TcTIs8RtMXkQOUmvi/L/+
keT0ex/rf2UjiDhDvDuj5fkZWR5a4S+SSZOZGOzdYBfkNlAHVfKtgOzUjizu98IpzbsKAtoD0FyQ
+PmihyOPZuCJdheuP1IDuE1UZ4I6Z5zbgPb6YnlVOptvEYGNb4MkdBbbcza/qDzo8DgOFI+4g5+J
S5hwikLocPLdjVUp42PC0KWAH+UhlsKqrrklcAmj0Ocr/uWyGMOH3FvYHwWUayyRwA86bXkge84+
mUUavhA1q1nN42B+5N5nqp1bZMlXWphpFRfQrlZq5UdsC2Zfyud1xem6JZzGKwSyzR8Dr57ZwOEh
a+KmLEtzsyQj8izbcsBRCzBuZiPHbvCh4x3GdVtbwzMPnnS5aHm4VNueIzqbiRQP4LAJlnlOr40C
IGJAAq9Z4nkVrcbiYdi53FbEH+qvv1xyf6sR8UF6ZCb51elAxYPr/QpoIGCo7dX3jxKd67ZgVHtJ
kiVs/0Ykwov0lygN/zqYAYFNidiIR57nVwpMWNbDyIB+CzfJcTg6sA4/qGbss8OUain/LkHonqP2
f7k8wf6ct5vwJsj0hegvv8gTjCQEbuT47vuhKs8TXPlaM7d9l2HYNwctjSa7CCGfdtug9wk+sK4O
O0yqnIK32YIk37DHr3H6ZfNbroQLhpEPres/SxyUVoMbeQ3rfUsk446VW0OfFSqluRfDmohLeGJ4
RP2+55Bj+wnXXopLgLqpzoERKBU9utCEGfaTquSpz4atvaZfyBjuHBh6L8JdJYxbjrV4eWGJbLVO
XYt4ebeE8ag5cG7SGdLoYzI7bQC+zXWqrQ407fKmaBkzRkn6lc2uag+0pM3rRSD9CR9UC3ltRzPp
+MOssuAVUyh9Kngq2D7V5GezAx03Pr3y2EAPHSdssfewYnyyq/YuZnIz+FmLscAMUxhyCodt1y96
WWO7a7FTjLQurHkdwRX1blWwGhyTtE3ZMrvk6r3otHYBWQ+yokvMN1iCOO0S7EMq3e4WfMLhhaQz
gNlX8xYAqSqKd6rNYLT5E0NepG2IfXHgweaLKOiqoFlhfv9uZbBFeA5XAFZJYoFM6tkgVjtaY2r7
HgKwG0aizIKZt6MZb3qn6iHvDtXUR+Y0Jxc92hDPv3Iswktll4KzJvvsl8wJzzhlolh11LAgDi7c
1tE5J768u9LIhdURW9H4CG3svAdO4W7uGHCdFz3ZWGsSNRrAf3PhQ5RjBGfF6rJ85bcSbMmWvpuH
i8EQvBU+zoqHlg2pjLACO7jex8F02Q7WYtkzyxKCmicYihHhgxlOpVrT4MLBvXDVDORI4sxxFuOY
DUWeAcNrZbvPuzOkLqhxhkT5DG9riznoTJxspPVcpFP3Oadr8Zm5gqllMsYh49tIBOmCLsnqqJiS
vagQfQv+gyXwYTC94EqEEvFMwyamUNa7sXO7xmMgVW7hqciLC90tzPWQob0XR+jlaQZudYGxfNhS
czp/LoE9vkjeRTsOXAVvCgoKfIh0RiLalLoaq6hFY+y3pT2pO1JgK8aGUtf1dq7X3N5YI2U/LBo9
cTtY2v3weY9fgC2k3qVo0eQiW1ks96HYTsYey8nZqdeNgxclEvbhprQ5y8WmxP62gYk3P6zneOuu
dQTWaLdYqauQaV2DGxxnRRhhlcVumPEggOLtvkpuMDXruHrGDTN46om8+2JtcayrRysrlk9vnNHY
ZpIDR2+xgOkQ6lZetPI8/ORTLII4WdOZzvHCyOCx0Q3rxh0czlNTZk5+yHVLF1lYcQJDhStx/aS+
BIA62Y14F/ZYXhvrCpmXBbr4WsA73M4mJ8FMN61i+HLwdpmqLMnIdGebfzmXtY584lBPmR7VddCS
CxwrbnrMxlXy2lZTx9kbk4WACtdym9L4ER5Ct2/vV8a1hiWxC2PaHkO5xit+7tvULOw0Jl+nAs66
+Hh2Am/5R5267YuDKYQoAJjbIlKGXSI1CwergDclXH9aVPLQO3oifGM24T2JRxN1KJAmb9i0jPy4
q0s7dJ2Y3VPC47HYGIULAkt7fo7DxbH9TROW5kq8bxJXg+00Yvyol7oYIsBBOehJLlf+zMxC+Soj
v3Iy+wVFJOtQZg9hWZmsr1PUiWbvNDVV3pfQ/wYRZeNAUkqbYD0vutHyGqBrdmfELLo8e8PtgXSR
W4XBZVGyHiZVp9qTvbYzmgm3gQlrty1vdeDNLZKAkV4vuUyDLaxy/1tB1FjQf1HWn9JPHY+kYLY+
EfE+mw6hgdtRBioXh0FP6zDzYl7HTZrbQu3r3mlvoIaNQez3tTTZ16+rtS+LlFrGuWuoucoczgJs
OIomjWeAAOlmzIT5TA7L+lRsyn54lce7Oqxpdsum0nhdptzmIk8M+ZWnq6M3iV9248VcVKEX4eh3
kTZEDxEdDKk3RlWTjV814CoXIAhu7h16talImkN+2ZSJvXRbNIYeP69k9bfBK677zbxgJt1YpQ85
ckr8s1MwDLn7U1tZP2a4qD4UgIy3UA/Drfaz4KVRyvyAIo3rI8z6llOPowXmWFvUMi6ZUdlcKnPy
4jY10XQE7zs2E5XkL3lgGG7kh6knY5SpuYkcM09MrD6V122l6zrvGZ01KCv2OnOEW6HBd4Y53Cbc
fklNlANnLDfLXfPSqxrvOTUH+TBwvasoocvppApyAARIzOR2oT9qjqFZa+QKuRCnz4pyfqPw3CuJ
zemsidc5wVXqVm114S18uxjf6QiMeQgWd3Pejzx01rDxaFHMhjsLlbaKiUKXHxUpH7WxOCZ9ddNY
v2KWT36QfS17zLupeAWhyYdv1Ybpx1lSseW3g8b/UWZezylyaVdSpHS52NuyWPxHStr873is07dq
4EtHKmhAWTSLHm3BM3P0bDulFoxJ0TABlIuQswyGt+m1Qi9/HchBeDscTGFg4DIpuqW8LGY0TtqN
ZApP3ZvM5gtGdmDxEEPXWviWfWvawPnwgnnQGzJNCUYkmsdSMJVAEHFXFcF01TI/K57pc6buehHm
rzCYB0ptZJEfKksj/Lgo1N0RhDXkkOVMmd4FyViU27AQEyzvpAjqbZaIoo0Sr8NUCtBZW1ees+hg
HwATGS5D3bfty5o6iRsthjSm+yWrwwluxFw/sItJ7JvZ6JfuoCje5oqsXXtRTBsNhVRLNHnuYE1R
6yvPeqdkKcUIa9rpSr8aXVYmBzO/W2tv3Bddbq8dNHDQN2TLWjPVL4XkSHnReUhYCU90vKFErFJW
LDvIDYwLm6pQCMzSYxd3AMjt4DJqksS7KjExkeasKxudglPjlFR3ho9xe40MjhE2jmXPI79dlkWR
z1HFqRW90i+lbdytGqPclRhDA5zNYvY6+2Ej7Bm7qsYFfVewA/V/1MP59xF4AiQS4cqd8YjqZ4aY
DjMyMiNqGmvhczVBI3fw+lUbwyrit/CkQPqIChqhgn0fjJ18wsCaeSWZHZGPz3rtdPMkx6yyoRcW
ZvI45jB9zh5lLf0dRxFbHdKwzzvWYQih9kmSp7ODjRV4yr+XmuED4le2cPbezHnAU9So+WnjhYKE
jIa9xG96SDIDHQ3I1j46mZMampIVMyWQZmRNVl/VnZrm6z7ogqHZtIYA8Y98weB7TFzVmbdj53pY
+PANzqe2nRL7wWbB5V9jliltEJTr9ExXAPc0RChsC8UKYVYgr1aRleSu8zJny/rVk7yqiLCqSTDk
EQ8+1DDHX3urHanmWMLpsvNXSUK6SGaOJ47iaVgLom4GZ2ssQBSG+lh4iSRwwBsoN839oDe5Ua4g
NtlMz9RMUgYYtWK2XzNtt6xh+tG1Dl3mlnorGu21R9RiRGNr7jIz6jKJpy5wePO5vhJa69sh6Bla
3VWjs1cLoI5uIJW3HZKc1dOqOJLHkvBie5Gz9pbbPGzTrwZqgr3JxDlH0NS9ujeRs/WB7t7K3roJ
CWNo1uVwtwiHn6y5zKcKaEdjBgm/COZXxoTZ5RjcATOFDiBc8O2WN37YZDd/aObe9NUwO/latio9
YfdO8PA2E94p3+kVy55pmbGpTnZ+lzQg6bdAYANCZXU4rvzqzbit2E/yNeXS/lRcEnRyGos8CKX1
tCmU8BgmzBXnF+RJhfs9C8anxXWGZ4+nIC523bHALyeJkgsnZT6JpjnHORfftPdZ75Qk05h2qQmn
GvaWnXEhYhZ66aMJd/dNc1yio4AnBG0XeeuUuy4zMr5CWarfdZALjGxLVnYbcFfoCBPpZPdogwP6
6Mj7n867xyTOwQiuSK5FxVxGoQ0PpZxWdL4i1jLs/kc0G9bjj//1HwHqwb9XzSL9+ZH9EpfiL/yh
m6FyYbew3dBitDvrU1hi/ohLYbliLeWjcpjYFTAWkFT6UzfzrN9MVkXirGdDjoLg95+ymSt+83Al
gCxGOfdZK/8j1Yz0yM9CSMBP5OMWY3mBKYdSvN+Fi7/A9Na0EFi8wzriGy0emjq/ZYgOD5jLnvLa
6I8wgTvg7FzO1Og0kRqD707VijtZmcG2NMI8VuLddIuT7OQ2xboMc7i/grTlbIzBvSbVUt8gKUIf
ZxYvFvIXfh3cBDDRN+T2jprSSXfCsZn2y2VJQWXLuL7R4Tb38hIewjXO2Wv2RsyqzXXoVVQAmh/N
nBzcQX31Rngd9M6F2RJAsKfd6G6z8jkLP5vlcgqfB20evATS/0VNZt0ST0Xn3OBbPwMFysik7jtZ
92Fbb5haPsL2nZ8OZMO16ZMQTSy9rWR1N4SUPGC4FTkHyI7dVH1ci2Urxp2TpITpOQiC0c31g6Za
lMw6gXHWI8ZHXphP2tfHOdQ3IgQ5h75khI8zIx7BudtcvWkgEJzsNi2Pcg1j6dxJsDTXqxsp/1yd
+s65aB2f06rd817OHKNDeb04N/Zw0ZkkscXv7oVPIzUea5KrUcVNtHTvaLmMLaN/VOl3pFwiNJwy
H5IGGqCdH6xu2a0WJg4/oVRYbz0Ms0KZ15nbHjAMU4QTut51oIu94amPZEkveodpEO9svC7zVWDO
t9mKYrAik0lJn8tuKb43beGQCoA4UmIyNmRs23uZtqe1tg4hblfHuMUo0HIKqoYjG7n8lPKyWUoh
jnPhTGQ2n8kXbACgR+18Vw4Xed5u6mnaYefh3EEa/ZiNzdVUWHZ0bljxEnWPSxU21F1Se9sscGKS
wnepPz0Qx2Er7637HigKiVD+y1irt6VJoYX5K88AxLCJw2zA05IM1o6CppCTi7trZ/O+P88quihe
idkOkc02w9XWl2V+utYQEAmertf8mVl9f24HwKwTqemlJdF4hNNFc2pBGwhr3m61n/qEugIGLKo1
6IymLUkfw4Hl0lBfSpegNDmpW3+9dvzxi3PHTR9Cm1UkeoZmn7DO84q3Ct1sGue4F9TFjD1Oiss1
e1DdHHf2EI/e93UsnxRgRkIpm3KsYs+c7kgNsI0XV6yNI+FYW7+nMSL7kVl6B6HrZbBJRsj6SKsM
o5KIKSplvnts9Apg2Dv1LBWttjyWLvsnZ75eG/MjLL23bLU+cvUa6kNvtDGpEdQBdXSb50DhL6hj
UdW3wP4e4MtU1HbiGTe5DP3pIIrklEzVV5bilu+GFX/EbFlc5SPFNd7NqKfhe2Crj1A1F9nvH8aw
QydS5GXO6oCLHJV1F2wF3zjTv5AsmTaG53z1ofmJsRoqmZjCLTWglKjLbaZBhBjldlSc+9PqjpPi
1lzECdgyUAEPiJemvnlnQUrkoPsWeoWO064Ibg0IvxtDi2PWuBoUOevYVRhkILPydqGOJLYm9bTy
PVIL9wazPNA9g5f+Tbdb6XmvOAYOXUKrSOc8yOEDZhjwg0oT8TtLntm7JbqbLKBPZUaRzEae9kWJ
AMf0wy0ocfVtOXrLPffRObaC9crCpb8BY/NjNgUHL4jo7NjtMugemgwkE7bfIzd0d9+tTyNziqZL
5q5Lg9cEiDv9pu5DEdi0/EhJwqan+aFUHeSK/gFrInnG1T6BWbnt2mKvOXnXBJYuqAUaEQVafUhU
AJTHMvydzvhqBuOcb+dCfivs/rLBfU+w9VZMELQNDv2Nuz5ClH1R5xBKnl/mgXdjMRcn7iXlAjpu
J/lJeuKeXbm7kaGPHmCzPy9yEgRrnh3C1Xa3cynyC7xrS1x5y900esabM4T0o7BZoTqL0CNWI5aZ
k8q7HWHyOFj5NrlGcpXMWt3IrsNfBYMNS395FXhJd0gGcDncU+vhZuhceU1BqY0hZdwKif/KdNhl
EnFpCNI4TxAz0E0T0z+KIfQfDOWNcUDzF/dv85rtavI6jDTkAECXz2po5523Zi11H2uONy6VV0El
l8sUaGKc9m5z8MueMiq2KtsyNThGcoP9XVjjqUhqrrP0NebOXUfWqVsNERtjtk+ds7PN/vDMedwA
ZAWKIM3iIcX/u1WjEltaJBsMbaQ37OZHO6QPlmEcHPixu9W+72XjXCXYOvCktCP9Gl5D/8VZxZ1C
v75RjkuGKhum98xAZtClu1rHNUBM4zzicb+16xvoCPrchdHdIouN29V/NLwFdkEecH9cKbxa0i/n
/PhL7W8uJr2YWB04GIDtRTss+1LEvMlAMlxQNOtSFMchqN0t+akqztbijfSauUOVQlIJsxf6MKjF
da4In41Hdw0eZLHW1y6Wio/BxHHVGvR1QN0gC1p5IurypY1XCx8ezRyCd6a09mfZacf7zrHAt9+r
/LyOTy0uWL8rdxhA7jzXmLZnYEvktsZAeVQ17Kru/K85o7lJJlXd4nT57ljlssfuwkadCh+4AI+I
presN0noNl53NZocFIJnJuwQBXeF1sXOMDKa9d3O25G7xCIvhQeaEJzDemB2pjkIDRUV8Holka05
LOmvdJBWHBqKEIuvXtCPf0x+eio8KKCsGrkb4HE7N287sj/26XqdVdZJG8EOotdh8MZHW1Wx5fJE
SfTHEhTfmo5TmtGy3BSxlOUequPeFyMRpF3iXi2LH1sUr6HwXMj/S9l5LEfOpUn2XWZ/y6DFYjaB
AEILaiY3MCYFgAutxdPPQXWNddeix6aXaX/+SYbAFZ+7H2/NHdYNL0bJk5gPSjhbYxsfl9xJNmXT
77LQYaOqLwiMR0xnN8I6Xjbe6tbcF4W4llW1C3XLFwN4FQrfsBFyOU55NAy1uvLec4J4Ag7mkuwr
7D9l2A6nZVio93Zjvv+xMqg3BuK9B4kGMSe3FdwigEsUQmtGeLAV1dmlkTYFxKanbRdTB4wThcpy
v6sXBVvg6BIRZJpSb/R2MPeRbRfUdpWUd5mN6h7rSrdPHJKtvxiGJi9WwhL+qJUiWqxE/2qJKcGj
aAWbVpkF+MHFViyhsrOizA203FjLhDrylq2moiCwMRVuvZyG2BCPauzKXT8u5r6PU/U8gBH5mJOl
fuTuRoxMIH1t2mQJn+qQGfxGn3Nnw2VPN7yinoabiS50qCtT2ctsqt8ael42BsN4cBmENb2ZCcO+
Uqr5WS6zemlcsz+2Rmcy0Yop8enG7sFVxKc5Fpjtslp2V6fjSjpxeaVoqVbEVeYxHg0mk8/IA8qB
3oSSGjbFxtLNIUUOEWUxql3tJ7eufawbDW3nOHMAHehba6RDclTH/NgkGruHXetzwPqh63u90vcT
De3HwU3eNWLgRqCitbypqBVclNWY3Fcv7641Mcxz81bvWaNt6goqJ3yxht49GKLA4BuRfY+akGPK
vBJ4cgLNeN/giXElf9MlE/9cb7OjrjMS8/J84ahYzfbngmV/QyoaBpphUy6NTxIiYSHke+OC6ZpU
EyONNubgqoqsGr6XjHbtCT6/J+Luw7Q6hQVRF1tb9MYFpeIxcc2dOZUd0/Zk21hOUDfatlfEkbFa
4ZnJlO94J8U60bmERXmlEu/VSFd5e7xqU0kJVDxM04nje7slx73QBsU8EjLKh26MQM4sZQNI5pwo
6tmN2QFnJzsoffnsjPkLtqFAdrRGGRPLU/nMvnrUW8dHQO+2UzNlPqHqP6JX1ymGGkyJXfk1uD3C
8u0dhWWlhIO+M81k47JeYu0NL5lWXuj/ObjtJ9/BEh/BCGPZil7LdNpUeXhra6FxAFTaQ1nG8VE6
eINSbYApJSA6Mjd5W0ZF8xG9efPtxks1B7upNbAPMN1jfJTAijCqZ02r8VLi93nGXdMjjeEMskZu
foZUtaCUagMmDtUJgwWpSWYpBeAAuDDWETcxPW12FIRhVt4IsECBTPniM4uEPW2HlY+z6RjZRoDL
8HFWP0AqenrVMdJtdqFSwBycfBtfmVEgRVtyIqCqwYQQKI9rEyXwL1SoPjDhJm5qwutRIXZE16Kr
qw7ffWviV+OEvY0zPBMZuUxPNRXcp2WXED+1eMHcAWjNVJZ+2E7UiW4xOvXbnnMo+4TIT0UXHR1V
u0ai7Y/4e+9VPOJso1Z6x+yk2yTt2hHUbKEchWRzV7dWWLSTnw05LFi4gnTpyMq+kHvnfKXhNDQT
XX9T6KQ6MD8k8EjU0gqMXDGvWVdYft5m9S3WCfaoakYMOIycFULEQ6CGWh5oUSaZdmXG3jH1+CiS
rHiZhHB9A6LTPdMyCMGxbr/pWT/vLKVpdl1YJQKi7uS+EVNa7mjVw4u05uzJNnttr2BNDfpmhWc7
EHTfNLPL4OXXkioq4T4VmYhpvcnQTVrKGrjOjPVBVZL8jWlw80yLY/5JYVb3d+B8ceyWXhwVK1bb
oK/V7sUdbMCOaSGPInayDws6AXjQlMJW2EDDTBNn7l4hyXXvnamFTymg0Ue1T9iIBpB+BPSJuD73
+qx/0MUY41mGi7VGFepwq7vVtO9lCuxPK+xns6m1wCnS6ZqalXJa1IQrmM0X07Jz9SlchTPwceJC
idN8yBu7voZpYmq4syuWeiiqnbLtgBeeWfSX0wL6EWq82RRvXco+qZrzzDStMZ7IssTvk2uT59Xj
uX3rXYangbFM2isDhOnQRNLwnTwtfWFKqB0iOUxRQsjZ7RrtEe2VZHbBoXarFXPKWzOwMTv0z2pO
Er9m0jB8grrR3dWG+BcOA6RJgrApXb8lc/VNaMfhbjHh0YGzUgPyWdwMbVHNp9SN2BOQJY7tNDDt
Lwu/qFvdlyMJXr61iTsdVOordVwXWKXabToxlDA66zkXzZ19Fo1s4HQQQmSSvfGE+YIrTEriCDbo
XkU58jhixlhOF/WbPI210ZtwW4P+8GjFzH/mPqHaNZMHRsqDX3BBx+1MzCQUjp+66TsMEKKhdhyQ
xfelzpptp8mDNFucDc7IsSv9U9BlydVce2/y/Aqdh3i4UKJnx1iJ/qtNfyigWOS2NnoVAZpTRs1p
Hv8y8md/MMnYK289XWhun/mjoaLFtAPtvtpydJQw3DJ5Pk5FndKjiVqWZ+O51DJ6AGx8WVzA9Crf
chtd748Pjr0WwS7jsMcX425ncBbLi4QMR6kfAhMHNSPdwlx9JsrPcEAvyy0n1INil3uzadRNT6Ex
Fz61umjVT6fdlpKTFuHzTSbzK1MP21NTy/SQBEpPwHhlwAwSxyFLfUrqQNfqjGcoAcOpRD9SLQKm
sz/VlGQvBdFliosb365bjlV5aOxV4IYbjLlQOmR14yZ14K38FoQUN3ofCooVuyCNpk+yEXcWOdZ4
MI282u95oMK3eg/FMnsW4xIZDiNtdNwEunq9lNECxIKQmjvwPPz6Ki0r5EBeu6j1wWxxJ3WrU09p
3ImOQ5UxdLxrQ8v1Gwc+F1gjcH05Q0ITMKdCESBtoQyrIyn/1JZ6I2fyRVx73CY9eyZowxnjUOiQ
+i6NHbvOymstUr8psUDEMUMUHPu6n+Oo2dc8QtQil1QsgkBgyXdYWmjSVQldltM57KEQpWn52kT1
1q2cTyhTg4d5PdmpSnoZUpA1TCU6gekpXS5IuPiQKTWT7iXCrANFuUv3taQAtArh66F2M25x578U
U5x7mDxX1mz6bor2ZCRQFdWmdH2UKqRlTDxgJc4whDPfigz5GRGE4kBE8/NSTr8IxmawrBdPnBDS
jxztmnbGkSTAlmHGZ5YkytmIrHPfChDiiqreaBd1L9OoTzcgUPZuLKutFs+nsgIdk/Qau5JJ5KVg
k7Hdi8X3YGPbTy4E4Vcqem0fVkjhjaJDH64o+UVkbzZwloDuZZN5FkycnnR91SHrEaRB212bdNlZ
SfSQFxzp9UHDRmhSPrS4VwCevF/Y1RRGMi25FqMI1kRdUUYvKaDPnUvtxsnS4G10RXxoFzT5kG9p
E093ojbmM0oSKThdBPAEgeLhddqVZQ3svZzljvIZupSS0nkQcfpVj9FdW4wjv8kre+JFtBSG284n
5jzmWjOwrI1kbwyj5GAmhocLIPGmqlB8U5T3GjLvHqcd0ANCHVqYgQQtgLTPhnNyOfHUxTR/sFkR
X3Ex4jMKOvcp9BtXU+R2VObmPiRqdeNocFG79mStz8UA+Ihsg3xIIf0c2zD6UQdYGoO1fFlmAhJJ
pSV+yhYe+7R8EHrDItlMJOezpnywUrRmylL7bEOOzAnadNGOlVmZZxSi6FYKDe+J6iZBMvbMZOai
9GpD99i47hDtKi+prFe9T3eY4LqtZlfVnY1nV2Cc3qvke24dPWWAKZl7mvKmWvmTA5VzHvRvSBv/
3JX4RMIZ84oLXhf4ZkrXT/1i2pTYUTsWb+YuUGjezCWMhL5+1S3SPUyiI8TKWwwvKSy3tvZACZ+f
KZ+COdyTU5rjBqJyfVQbEMbcvIARa3OKq3AZngts+wSPpp6ojy6AX6eHJlyUiwlaGZXJ+QPbhINh
0rzWjMQYs7Pw9sV6ZVr5mRmOzqqeY17pRIuHMqVbF2Ynonacnqhth2Z7GzRzOkpRYqeHxkWQlwgb
UZWm9qGE0DIKeGUjLd3liDtnHFQYyiLgp254UFRxGYnoDTqirENUKnnh0Kt5Q6PtaxpJfdPsfLlw
IWbs+gbtvb3ELYFdI6eLvsWBAyBs2DWsuWSjCQsYDv2T3PZ1TKIdQxG60qL2nV4ZIDF1aZ6KEhYE
9k5jXxhQVxdm0S9l17YYcXIT5+TMPiir31jAUS1TRDhHiRFKFhlYWo8kCMzNPCopykRo2krQdvmX
FuH2qYvzhGnngMvxHaudchrAdxzTdDxgxK/2UkHW68NlZalUGYW7CzilviUio2TdbtR61H3edpHz
lOhtfRySrPPVefYHTee9bP66iMwlQvdEZsIcz6PDlzwJ7SMyTRPkjjFs9UaLjsDIvyjZbp9laP1Q
n7IdIuPYM0Ee40IEAG/YkYimez2JFr6jHaCmKc3bv7VjfqZVDcTOHfRn1OVnvgb3nh6RbaVHP5x+
tDNJtKM+WuZpMsUJywM6N7A6Lj5jgqmNKNEwhcCLMFuqkiBJL8YDxkQMstgGAKXoF9Ihd81Wb1YU
vYl+ZuRg5DtzieQOm8QRrbnYNDVngSyPz5ocj2tS1hMa/gOHo+2GSSdENwmWIDP9PJfHtB3djS4v
cX+0872dPhfpBZ7ejWvq1tHsIJxti73fygKb2GZR5l5hCzChTaltc26/zAwDXK8XQ4lvg6E+9IJ5
ZtxQMtRg3VJM96bbRHCWcSLykf0I2L05X3wMacKj3Tb1kIr3uoLq3a3kzjw6mP14U5v62BA1IwY2
X/sU2ahWvtF4WemTBLRfQrGo5C/c7B5uL/hc4iumwXOm0xhnfyiN8stRe0/WrdjOog+gaz25taQm
Prl1Yf9dGNDBHUAltHjnlQ9nDO+7iE7NvIr79vIGTFDB+lSycV9zkT1QJADkjmVrcY9Cn/cFtOzt
4rY7a3KP9DW7W95+emlGaKv1/DA4yq1izxuVlxro+gDrRub4DlK6qajG8vOmfeJjXb0TuRcOHJLa
0L3P6foAUz08QNqJ8ia9GeVy6meMm3yaUcRAjO40IjYhzpM4uqgFt14NT0EFo+QQme6bzba56dAg
7UaBmHbHDsZWLt56Omx8ZZa3Acb01tF5+HtZLreEHl/Mk2VIi7NtHpipvLt1+VAOvJZpcg9FjxgV
7eoFOhvOEbiI7h+df7LnO41/FM2z/x5i9uda2TZmkFlXQjNBZMWBa2sXGpU9q46xq0x+1fPcq38y
TZ283Po7xuFHxN5mAcBZCh/P2/PcXKxCXEjwHtGDPUcR+36wb/DrTmXo1GzFUnIETEjvK6qPRWR8
skoefKPUnG1cg0Frgfht6Nl6wloun7FHm0+VPUtP6JH6DGVJEsM2I/xSDKzKE5flIwlu6DxumFN5
zv1uNsxxq/Mtltw/mFAbLe5q8ufqIg4Eg6J9rTo/bsHSqCLewnWiNzErIRuB/YMzD3jdSnOVPBAm
vEo6XrFegqq+yA51Lrfu0N9SbLsbVZkJSGQYzsJSPKT0j4osemhkzDzduMUiS49NnO9EqmCXc7uT
pjnY5Q0xErSO3tIqvsHiOqgR1npQY7bP+M4GPUfvk2yzgfdnOuXMEIHP1b+Kwkh1trl3yoUfIEb3
yWYF3CYl1uO2yIydIMV6Elq3l1THlMPyuDr4HG4qD0NryIe4ixHQXMFrqsiVXjVXnKsYZHuKn7DG
z0KiXSTLrpu/urC+KeZjUYb7nsJyM8+4xzUowlkZkHndUZnz6GADJhbIfe677eKAYz1BQgyluPCT
QyJlUPTDjjxDkDBuq6MaldsKXKlzygBuXymgFM8kqDy7PHVFRSzg2Upb3JbjOYrrKzatLU1XWBrH
av3U8D3qRev3bWp4XZ9qr1T5rBTEiLvMOIah7S09rw78QZBYz7jZvbR5NbI5CM30ipswiJoDhtNs
OkN22xnRl8s1vJ9NcvtsJCv+rMHtmP1q1brbTrwq1zfT5N3qpkDvvmIjUPTqHQjmZziLuzKu3gJ9
Gw00wZEArugaB8ifkbFUkk+q572K66ZkGcY8KK3W7yRbHUOZzPqT5xnLxUCgTeKpT5OjjTOsshXS
FWYSPlPO1K9x5YVbHFA9q8+Uw+Jw1d6ElaU8ysyOnojN1vciZyBYLfVwaBtBf5SxmtH0JvlLuYCx
K3q+0YJgHdaHdlR9lHr4ZTWjBfTHRHFOqYPZDy8BL3WO50tV9e0x1Itx1w1m5Zc44V6LROPyNrUs
9VJjngggm5LzuLoZslD/mDZPsFnNHYPbLPptDTs6KClLNK7Q8q1Xu2HmvBrTny6d6nHKQstbMnnL
IpXeYtw8PGuGMx9JptKlrbX3lOPA88Shntx9ttXVFiHPfK/dcG/n5RMxgRe7A4LFKPVPOFd+VSqo
XlQzbEqtf2gVg56A5hXBvNyVM9nAEOjUJueaQN7WsxyonMymwyN2vRqWXfalSeuOWPeqDbiP4vh3
xO7WtVilOmADXcZNvrceO8c5uiFz3Woyby6NXWiS+k1JeFpaoGJ+hfJVhe+s8sk2hTyZVPoWk8lm
MJEBbdiTm1rhaRnjfYWKQRhrRdN3D/M4Qfop83szdvvF1Sn8M261aUNxNx/1UeA1685L1uykScUI
TLaUj3IR+yiV96y0bM6F0dOkyCP1Ye8GuysRi4UdnKD6vsLGyHyUxgIjfqon/Z4r8dYRTKVLnHLj
hN7YI9Oo6SUMS4UpYf8XWGCj9sJTONx73FJxkjDiBZCA2b63f7uYeVY4srVFkMRsUIgwkzNvnjic
ZnAacXddDb1/cDqy6uES7uAkfPQu0dQKg30fxn/B2XG8tmAMT1qx0wuxDyOT1G1MZb1Qd7pRB/YS
HV0L2Sc0SxTt6CRD95WD4VVfSx5kk9wnxeW8OV8NBVZHaE6bJM/PUmc7LXWHp4+CD9C+rMlqvrXC
eBuO84yJlwlJWfNCycq+VzhenXg4Au5dBUXQ4xC+lbLKdpXJlSXsPuYqvxETYe934iclhr1d019r
DeFjry+ekgHHMOaD0fW3DlRFxKwijKtfzRCEaTX3OSnxTrR10Anbb+heIkJU0wbg6Ht7Luagyyfd
X6TmejGRv82YGdeJk2KX63fatA8WjHyPyyRpHMQZxRIfao9HeWjVX/LcLhC3f6reDJGd/h5P6i10
p6umRDf6gLC6d++aaG/F0ATCnh9t9y9stCRTrsiFBFm61Af/g63PdbfZaHodd59UGfaZTH5M5FDC
QjWsUKmAaAc+SkvRJUOgNlpGLLl2oOzFm9Tsce6fHPswJ9reKfKHKX/SUrHtOmu1ApgRMplJZwmN
P3xE6SFyp1M926kfj5pJIYaJ7lIkJ3tpMx8i6g3+JjchYMm0CJTISNxsmShzuFUoKwuq2t7BZAet
knJzd7PYUyRJxCi3vsWSn7F+PJl94otFzQnxUoKiMK3rWlC9Qs5BPDE3B60jPah3OCnnY2Yb31ED
99NVH5HWtlgRL8w4jlxXZ/QwdE3ul5vSakovGnJ7p8OytmkJnCtz17sEYGg6UGFU99qObiYG7GIg
tmCjQHIMywgGDefeUb4Nia3f0F/qKv8b2vlphsbaZzUtzOBLSPxv4Y7C1O2br86RD8IEIs3e+uiY
nLYH4oNgMSysrq6kFinPvKmXKHq/iugG37B/2tR5gZVyJd29Trxy7dpk9bkjEhCPmGLzZsDBAJ+P
vDUnoaU8lTEjyHLC4lLJ7J1D7kGpm8+sj9/HNtTRIezTNKqv81BDDM3B7TDAY/wtngkObFQGULtl
/llMsgppySoZAUvtHeuT8XGNG8no/SSu7+zFR82Z744DClIYu9WVYWdqgKg/YuyPZ14ipliHT9Sc
tTNlCjdGdrYXp6S5wLicRY5zCSpk6cXq/JvQ2MGCX6GtOj0loyiza4dqJKJzQ3vNtmBitmm1bkba
gB1o90zw6A05OPVATh+HDF/l6ZhElIUMBpNbvClqUFnuTTVd5RymcezxHuUvrZURthN/SVRgiIqf
e0HPSTLwLw4y9vXUiU9JTC6npFxiQ3qcxkhbPRUID15Twy7vGtiqIc8q24PYVXh7do010IiuJb+m
dJ9mo2c4LTXmdvnOjYaPzuq3jnEuKiSYueGNBj+8tYfmo2ims8E9IQ4qAwu5UWHJsMxXetK2iKQm
U4528Ill0ZRWxJ+wo1/MyYihirvaNtUy868ulF+LLoMxVj/HkXtWXlV/tESeKaXNUCOiVZD627Xa
H6jEBGn1vSTYJXgWcBPVrHDvC0y37ZhxiNK1/BxONUaG5GA42p2P6wQZgSSDbd5ltqbz+TZpaBLZ
StSli2yOb317oUBo6l4TWxrbzrIOUquO0dLs63p4dLKsOigVjxbJw2ezszBH9JhgZhVTozseLX16
N2VtXZVJs7couE9LBceINg91Gq6UlDzXGm+hrgV2TLCYidhmzC2x6wSnnEj/E5YPjcDrVrlLQF4B
p3ePnpXHjzWzaUZyhFXcBxVfYxdNb5GVfdRLrO+6UT61Iv0iwYBs8aNzbGgReUdTR/8wj1q3E+Ou
Sg+zSWVGguqaZpf1sZBlkMWLF8mXHl3P7R8T5gGjn9K63nCvVRA5KrlZmIjoM1bDmZlRlycaoNde
OTpjeo7hwAhH8V/ggao3c1XYMaNF6UMdW/FzUsfhY6PwQrGkKkdt7pIfOy2Wfd7r4gfeUoqZeiie
FuyPv3rssMNoXaBi9P7NxyS+JqCHSJOaKgRUd+5gQ6+pb8vJd4WjAO1YenmaReccMHrrgRMX7Xnm
CHTOzTT+CykfAKng3qqH+LgpgVWCPFSavcAsDsI0Dd9HK/oMXbwspvy0a7QkrQOaohM4YGZjaz52
wOo8UAN5ycifXm09Vw5qO7yC1QI5HzIF9XVRvNpVaiKOa71+VDMnQtBMv4HQkrnErxCJgNDpduqJ
7hTqrWzjt9mBx6JYr22Cw1RNinq9RN0hN2lbmNgIBojrz7W0xEPvMvjUP0sOFl6VQGfulYus0nsN
95jOmD0JiWTPHEnsUJRzvzYWfZ8M3b1O7McmdpLH0aq2xKTxS2nFBLaCp2zKWqDTWX8tLfU9SbpT
qX3JXvGSgRsIygzm/LFDj5fpLp2hZKBRkSJ6d5TLSJfgMJ5VGj4pPSOWeC/tYY8ovqk52NnqjxjR
FmOxl73YQmH50OXfxXWZIb/y3HrMg6FlRMsHWeE56AXTvgiqVay1WGicefnU7fDUUb1KrUL5H/R9
Tov2MbUjn0nJNZLVwYQDAgYKw6CWvEHzg48NeIpVBaCbbH1jzZ0RoNMacS+pi2lY+DSSYdqhzPN7
bRtD4CS9D40gfE/xNwZ6ycF6LYIas3gLJuwtLnZDlZzKZH6Q6zBpkiuKRzjtYW5dbrgT8almeMp6
9xzCDNhEnVsQcUymg7bIyI/kiB87pmmiwDd7DxXhvDIZjAPIfpz7qzj1IEgGoIzRAfCtpRX868HQ
7S1peV8l+EV2leoG8jUYhidyC1k2eo0ZX6J0CYZJfVu65tR2eHMLc5fQOIAxyv12NZZIxivij61O
qjeDR7tIq2Y0L5aTKMfdkM27lE4X7sWps0nkRKMFbbCAuSaQMm74HYPb7jt8rsIdLnUfn+3uB2wP
xhyDI5JhzsBNpuyTLZdHZ8T9Vk7vxVL6pEbQstnSkcopVXIB0w41B7Nc/bLlV1O1uNA19zLanP97
/mBiGd2YHLKJhHRepUC2DbNMspCMjp/oVXzFSbdhbQZVZttMRvsS6Gb0PHdR6VNPbP/ktDxtCZV0
a1z1iPx/aRLlFYU79nojG3Fcm/nsQ/zK+S2Qaf/nGYv/J+r236C4/y06dwWhfJX/YudCdv0XGGWt
gvm3P/hFl3TzQ//TzI8/bZ91/xcCu/7N/9//+K8amee5+vnf/+sLDAwZvkco/mXxX/G2a8bhv89Y
7H7KJvr3jMX6P/yrksb6hw1fRLOZ4VuGZawFzf+RsTCUfyiqAgnUsQx7rWblv/wrY2Ho/4C0yDmF
yJdpOLAg/jNjscYvXFNTbCQlnQCG/T+C4f4Tn/qf7Aebfx5tgTgHnBMN7XUFpPxXZmxeS9ce9L7x
F6er011GmmKg5gm9J8FK0gUxlfMk6qNBtwLLaKYXbcicT37j6RA6JYFzOEsx4P24N8QGMqPGPFCx
ZXZqU919N3GMZzSe5m7qOYmLiltAxEOuWYbhximgrfFAaaQccsLnHxh1mHdjoZ6RKN06vBSOi5WG
CzRHqRjmdOnlMMpWQ/84cR5Wud05KvGCyFaHFFwGpW2gvNxzZ2XzNdLq8hMuVv1bVsW4lQCePpdl
RlhuEif9U7pgrTf2nDEEtrNYuSZJOv3p6sF+oZBkTHYxkCnsazJ2Ma0C6+XeO+L/4kaXQ2eYorz9
RFZTv+MiVw1M2lhRtI6PGvmMANzaYIDxZlIHPCIOWCjyWV2TvnNFXk5FknJ2Eppa7xI1u2kGtV4e
2JTmqMVGnu7wQQvO/FDtcExK+R0DkSApZRjzEUAePDll6GyLGxelzR7vqkqZqAYtyzMoERi2pu5S
M9mFCHL4kamA9/GV6KEfFn0FIwLl4kLHEkOiSvRYZ9sCAbu0subBVmx6HPRWKd9lx+x6q6QoDxtc
/c6tSYGgeVnkcCiq83YiaYFZSPMJGTdv+FLdvxRRcyYFHxIpG+a96ucgVLXxIi66TKxjOA5D3DjW
PlTmEYdahcfNUzVYJ5gJDW7g2OpwBWF7pK0Pq1u1h/5KQUXEscgIxFho+2EqRwCgCtZsr0R4fEGc
4G4gQmljQzBSllmnU6n/K2wmQrsef4zYGoaw6yPoTrpwMpP7IxOysgajULrMYIewr7Q9hXOcNAy3
hABHPnLw8Y100EETbAQbVzbakzN29iMVevGh4Ac/TvQ0sFlohY5rAfDWL1a+mbxN2w4vE2lWRp62
5FahApq3jowPJeNeBuWfWTSzc4S2ZZ+44YcNtmaGRNhu4G6xuZu43E3INSAuFuGQdikxjhoAFjDp
VyETmzAT1MhS5bgse1nPDMuMBNLrvnQaZqVzAQwDJwF9qojN6vRRdJP7pxKaqD0DBBzvT2u0FoSx
GV0Od/0ccJF3/zbLOnar+x4XzIw+tOiFShYbGMaegD9n0VGWPLa6NZHhdFdzpe8Kwp/ppCZ/7H6p
cf8MXbfaARtzPsSWi33OVVghAAfAfUWbhjUnS4FhRTVTNdoOpcaryXRRkhBPQvONASCuT51jitx0
rlGv4SWj4TyZZL+0E4kPKmFg+Y9NFf50VWVh5czb8WoOHC62WQWux+vbknk+5i0oaSkoG2asiUoZ
dOpi1Rn12lI9G9M3wxh6fnvCu6s9xs0kHYrtAkLOy1SH+/WsFuWySdcvD8qjbO1jYeBFwaQUU5Sj
pwOXrcoYeU7pNVjuzoQc6NW0O+dbxelyBeJdBcbGBmCAVBy3tnKgbmWUO/RmGZKrckBBlUupjQEq
FksTBbWWvp/dFD5KOVO7hfMTs5GPsE3tbGJUOQGRahRNQJDEHoKQ4LkbKPT2vJf4zVBfKK5+5UTu
fpeAOd7ZOA3BXDZBJ7YUM8Ia2XfdszvN1moxG1K4NVWnASGcEWSDUEh7DIpZjSpWHkWXX/w6U39I
LDIEAe1VxsfkGv2K8M36x9hOI/D7lRjGFUq06LsI00H3CFSab4gQs2nde1jq/YG3UXwWimqkwTi2
cFzdlBGJkoAs4MeHgcyBrNZV8mDUGaUCdt1D7I3pqeabmXd70uUch0LF9AiH87HqCvXWk0mGJzJx
T1tmvksww56XsrjIUTM2dR4eTD56KptOtKTiXdN9N+LumahYBfL+mkbYjHmM82q4GbXy1fKzFZNT
pi7VY4rzXO/pTgvDcRNb/AJDirzkFCeLmK0rwdjq7nLD9s1hLKpObWO+k3j5ntviaaIy2xirYFCh
7ET3oasveTpnUB1oA8GI0slDFbnc7UHL4SVVI9I7yezndfxObJrZmlnXe6CYz+SVaQiFX7zXLUwj
RfGIPZylrTa5gjuXItY1LwN3qeC8s/svJ08KisLK7ejy0zKFiraGNP0YMtHW5Zs563HQZaSRJHxJ
DdSPWJhdprqBMyrbtvp8TJYqPRqtLo6Y/p8j0DsbEx2tKsdyP6Z7rcx5UufmkEbcd+IC4l8EMMgZ
Hlu1PwyWe3TVirUHT4sx/V0GBWlotOcD//9b2ERvrcTPFxbGU4YGMtjxyUn1czrMiDjO4rLWzjs6
RZQN/ro8qCDJx9n0ZQpZ+DlCpYtbTR0oS2za10KJcP7woFIxIyAIxQO6/rScZKUcs0I9jQwzuV+r
qIXGrY8ZfjasOEparGMVq9o4Tv3eCBRimf6U+MNqwlK9xHY6O69Va6+Nv/RCYZhPX4kBeIpV3Vot
8VVMshhJ8gtrEXUpU06Ya5LcXZcRF3ahvtolPotOXQ8yWfeVlNpjU+eMz3gYvX6BwiTIRpf1M0Hu
d5ZTPMtEBiGbPNBdTCKz47oAH419ujZsPeDo81QjltX1/6HuvLYjV7Yr+yv6AZyBQCBgXtMbMumL
LL5g0FTBB1zAfr1m3qsrnaMeLenqqfu9DJkGEXvtteYqPpwieZ0iE9BAIcQzVUj4ncgcgcHj/p9g
6bKC6bYb2ZBkIfd7VU0YZPg3a75AWxjqI4O65bhnEK1UtSKwM5GK21GgxpjpzSUcwafa+8V/t8GQ
fSE1r/0Ni6GQvFPEFa0Ut5lwqc2KkLe5biC8WN+LpTb6ugUuFvYsdVs/sRPiauIseCGsk5Xfuxla
pJaPmc2avAiRCyrHo37FHlzKm4flBrbHJm9GTH2wD3I9PziY1kuYTEI710Zs3sNMu/elJkzSkucY
4qPnyoumHpnUzBFHHtK6Tj+XNLldGMmXiGNjii+Wp45m9u59wM9cMK52LHujS/nkKD2vk5G6aS/e
Jq7fb5Oahh1uPzBn0f9WdmOcjYszlIRseTBkcRwrv53b+Jzn3r0jykdNLL1D41Y8UWM7vHc4ZxTN
q7kQ3bqPcPM1fNjCZh/PpJByiuvfk9zZWW33wiXjLdXcIpIvXQc3bvGQzheLJOBKV0/9LE9exNuv
hg8ugdY6BbEti/Qg42W87+Mfxd+ypO2OZqVdH35blbmhz3xLzx62+1adbZPtrALnYICi2Du/RiHX
BQ1XW+p3GvJD1EtxxtT7brn2KLX9QeCbpKrW3gzX/6pL9TuU13sXeowgVcNGnpYj6py9cDeMOaoV
Z3To4QmIeDI7y1feoAii6Swb4bhQp1suI1TqfFOVuqtGyiDZxXNF1i7E8fIyqg75stWbvOBx0qVv
5M5a2Fvca+kgJgOgmg+u1sMhrD4mx6oxILBsT1c4RJJ33/AGHWMk5G9ZmDsxRpgTltCYgKSLjc0Q
kgihSXDc7XxovTJ/D+08pLfKI7i3wxA5bdmAsxhL6Hke1xhJYH9c6yRWHeTFizsAQlqTFHbJWHul
+4XSVX4It4R46ISY3raUH1CHFtVlSYs2cDeuWvg3r9HXQhyUN9jemiUcJ6IBQYmcG3VnmK/sWOiB
p64qbPpfvLY5oT4v8unYoacOPyuAjQcyoOXvQokQZdlu60cKAhZungGmw9U0xfqHXfjJcGNNXK/u
vCg19z7dnskWv4D7RDCM7WpVhxgAkqnEEJ/NU/3NV4to19QWLVre4APp6HU/5+Cc+cXYPV8hvIKj
4WEcidDQP21mYlD1YLalIOrDIr6cxgNHj034dorZkoxkqMhHaS5IpNg9nAkE7K4Xy7BwvBPUbOt1
XCoLbEw7N+ccMw6hgdn/FrDAqNate2r1aAlYPv95meH/Kh78WTv4/653R9iQF/8LnaGfP/RfCKh/
+wv/VrujvD+IVgjhOy6JCyXUf9TueDTyBNjMfCHBVwagY/5daYDY4CqadRTtnw4VO1d06j9qd/7g
Lzg0vQgHLYI/FPwzSoO6SiB/okwqD63DEX4gAapSqosv569Kg3KdAHgBUlQyDeyg0lCSm+vyyq1J
L3vopzrOlvcBRfhlAbRAmAoSEu6DpUlYI09meBppWcWTIXL53qHg3tsOuGbqJrT1POeL/B6XGhG3
izUQgqh+xMrJQIjFehxWFTzIs6yFxuYth/ixipBs1qTC8oce+t2NcCMfo/bUqh8Trh+2xotmkR8U
IMuvFAWX61UuKBPvaN18GjkDMMZEWfzWASG8pEmaSqpJI4GP1cT8Rn6Ud2/AigmbuVqWzdaZbP+j
dfv4oakj8gBJL/NfcZeQAWirGNjYyNjYE5MwZA/arvtgN0BGhQUSc7pifsD6ozVDoxOpeFM6Fsna
uig95BGX/2wrCJaJjYfj/6fp4v52MDHTHi0z1+VyXM4PLPhTd+8lY3eiUMXqN1TNW3dcrV1CiJyZ
qPRNqEHH+L3gW0+eZNhoWaCB8r6U6lgvtnOIaYSpL2OcuGjcavJ/CsXguMYWUlubqMuvd5tRw9zs
2a4pXvuRky9OB6bBrmmJKCHshofao1DyKEf1lFds3a3MjUnVEdtjyYYp+tEqkxinDB0nty4/H/g2
Q0RoHUt/eSG/51PIZieQmrwyslYwbwOwRlaEE8ByEyIDvIaMUEVphZ9eO8kEapUyn4LSSYPhQdTD
wQGkiX0xJWcRWMXwPBJ7Zx3udjOX0J648JTgB3N6MjE6J/o2poDaqj6sb4dyVGpTGAj9ULR88Tuw
JDAzfJdMMH0jOkxGtLuSqByh7JJrdlhPmKz1WDPT6FuDLbTsO4It87fsquoX6pn9e6oW+85r2dTs
I+3AGzE2aAKAE0XSbPO8CAkJuJj3NiWnL9C20YzXPAnOvoLyjHdMqPU7C5WE+b9XcbOCT7ocCo9D
bbWo8Xax4X1tbVqFrfUYZAGItKVt37MRZZKFRrd24HanO+Y0Q+oH0PJJGQOd0Kc7la09QAyXUaW8
5tQcQIqfUDyKS7SERb9dEr879vD8eCEHSjy3WPWV2vuIhAvmht5ZNg5VIAKuUrSN67p+du1SYrVL
MarhCPIwSU7poBm647xc9lWbDQ9tOJcZla92iLaCSCfWSPXBJ1kb4a1bNxVIEIOovMtkOT07u2zB
gioa8pR23BffRgRde6YvObmpvUJOK9eeJnsvrgGrrZHX232N/Chpm6jq33apk19sV6O3lBrsDwjn
SbZ2oM781EXPFtXYbv0TC3RtrUAPYvG2x5niPTtTDISEEpCf5iiZnnFvgeAfSTVehjpJaGBZRP8O
pJ8ejZyWapxgSUYx3qjzO70s1gfGJyWpZg3Cb7+LLfhUJJWf06X0zVHy+Eu2CYLHk24IXvMZo9/F
c+parRdT5RR4dBmA/WAOaWGcpMf0zyJKs4Hkg4ulGDTbrvcTynd15dT92bh1KE69XY/TZXDTyWfr
7lNOG01Dj1miwgLNBEL36bpUgs15D60CXa1YWu+54iqJ38LUDVrCxs0yHnJl1pNH5QYwnkfbrnL8
J12KHSZhLbIZTO7PjORJ7N6JMrY/0Rcc8u0FgLp9USwe4FiyqVTkYLyb8EShIx9os7ahuqu2wgPs
1eq+L6zZPFQLHaJrJMo0Ag2KuvroCitxcFxCADlZDRypU9uXyotWcNXQglfuADB0QkxEAVyFrUjJ
Cc29/eIvo9du5mW2UHVcf7TJY1t8vpNE6v7iBPHc/vCVbYpfOahAshgsU8cdqjkGEMICAUuiuK95
SsyF+xqgad53fBZxTwGc55tJpfZnrCrrs+R7D48o4r1akUob8YajZjyPvDbLBiCkDndZw8C5s9zU
m+BNJMkFVXI8ddQ9vuGZiwiLLGF2uwg75E4eMN9zwwtQ8EayN18xbRxfqsvbu6rJs/e6mfxzknji
NeIL/UVFJfrsCBlIIkPNPm1f+eJ/++PYv0gV45Hi61aatdQRFt9+uBYp1HYWtEDVooCijtwNXuUw
hdXZY9nerVGxSb42hoJ0J2iIbDkNjxwy6ImEj1nxtAkdVy4butwrgePCBkXAtgNPgp/2T46HlYqb
f61+VOPIui6b+vnFQQIjrpcXhEm7Jqbb55q4Tlb0+DrOjiw+iJLKDngBG6ofSHik8ZQzoGPq2AnM
zqh7yeRj6Y+a/oftQTVbW4iFUPnIbGJcXgJyEZBms5fUH/E2zT5585WRIQ7dDMBKvMrCKL+Bws7v
w/MYloCKr4Egxvd3p7/WxDByN1dCSV4M6FShIjKq6GWOyYGsq8Kr8V/1MiMqWE0/lJPBkKlhdXya
oDbP0pEMWwT52VcXTkeV8DyZ7ov9RXgcTNh9B+mc3zMeVDww3MHRmLG7sNzW4AMBE6VZNe05bUNt
n3VZRz96Kl+JDsSGeZkgZ/ibHvj592DH4W+2/zZPp9K9pHJBEgWk2N0pbZWHOpqr266czJsOGha4
UpjqGfQCYYOFHQ+ERlc4x5SYkX8IrEGqtY6C9qYwkmhKm2pKt4CqO/2G9lBzwHsr+61YnFKuE9pZ
kTwSaX+T2V/mDSQZCCOz8iOyqFlM1nwaQmbgzHGeAwkpHl5ADNpgzuAGQB3CucFIyp1ryoJn01Gq
wdibI69AkGbFI8fSfrM1bpXQ1kZuYwhxcO46yTZDSLVcMPiIftP1fYdEmQYQXOoiu/RuXAwXQhKw
h5nk4hdOFDs/0sWASOM3KMBy6qJd0nkI7ROcU4wczDPxVvpM4TvquQprq3XrvRip7W6/cHN6a30E
qY2E3PtMC3J9n3nA6AngWjbjZ5wXNzzUkw/k6uG77PP4m9vs/Flg1n8PlpyRjqmLt06mC/Jk6vNW
0z8/+QAV65rdg+dF5j4lH/DSUTwPDAv7NcA9nyq2dWTl+fOYoS0QxxTez7nP2BvFqWp24BpD4Ba+
wb/RjvQqH7s0olPVpsvjR4MH+D4O56o84HmcvjGxJd1GcnacRdRDJW9djSG7jXtcWUg7/tH0GRUu
RqCBUoOGUCiJjxM+IiOHMi8ljVpo2DA0DSs9Ip6DTaNuXEc0Fww8GxeH6wGWQHpp4npCDIvphXrj
jsDGq6+4JG5oge1eEwMUEVApbfNYRq+ZqY66mWkl09TKDvhvwWdY9Kxj/GpJ7896QXCkLXR8drMm
ea2IWddrCwxrC43RSV61NY+/AhaNFL3nXJ1WLCx6wjyUTZ9RMZOHvukA3UA39Z/LOmMq54yPLyx0
8C0KIBfZOqRXGroSvdO41uokvCw+ct8242umZW+94WH1sVBZcqFIrh/1yRrzBleZmtUxbzz3JRsy
SFgj5OFlVakuuhukw8+AKRlpaEBPv6KuCV5QQ8PW4X+xbf8fjsHDL2w57a9/uf2ou3+Befn9YVhw
/+fK2v8H9+4O2+3/YiB+WT5/5Wg4H39Z1v/tL/19KPblH2zJ2aW5irsJBzYz6d+X70r9EYaMtbYL
Z4EHv0f5xz+W7+oPNu94OkkP+vZ1oP73kVj6fwjirGHgeVIyMfv/1Ej8175LyIZMweEVsyiV5CcM
YSz+efVuiPAGiSySQxmlzSqzTEOhTDPuY3/Ot7rj6TnGsv9v2h6u+/z/2Pdf/1OPXxotwKUi1mXs
/+t/Ks0Q4t3z04PHYhIGFMn+ZrOg2DDgXDGvyH2iuM2J2np8NXha4q8tJvHfFJL+VQv4+08B3BGy
rHB5v/z//FOME7Ckwubal5THFIRg5CAXxwtPaeOV76WzPIeh8/WnD8f933/JPxe8Chpj/4/f3qeF
xfF8O7CFEvYVOPknoCSVANZsgXYEIWjGl15higvg3D5iDmyw3kVyevAMTtMzyp/6Tqu6u/LnsS37
uLRxOWTT/NWaaXTfh7Z2XuPMr8cDA4j0XqApZ2obStXXG+Ep3R4SlTnFk8oZgzjrhmIPP0hvsJHp
yxC2fbov5NVwafVo1lJdGh6vMakQ3JGbClzWeI6oFFxbcy9ftWvTBFDP7FNFEbYb3rsmO1IoiUc/
m0a6cHvA7TUFmJmbE9czMRUPhZO/sG3Qv3BSlQ6lRu467rzjAmqTqNgY/4L+yR6N1u0DTzaaZ9hR
7Z0lv6/D/j4ck9d85pAkpmw9zJPEAepH5qlFgjnOwqnvKPpmI+Jp+3dhlR3TlH4K2tF7it0C73/t
QCm0OaeB20Ny8DNKHxad7/1mRm+Yljt6REe1Saz+p2jaTyh1b1Yh1RbHpwP3Utoby4/JRcy5j4fK
+l2MOUmhOLDw7Q9OyfHhBfqkZMGlaw5OcZkS6kuuwPNF6F+IrOorGOp645ppsB/JhL6WftaytZaE
OYm37UZ8sYCHablHeeIecegLqcvbvtfVHXpGwy5oaPaisXBGN7XpoGV6sJmSfhD5BrdnXLDmtEih
2zlohawf1O+qUFXK6869/MwfHu9GaZQgPTDjJaiYXt6mZA4kMmpPGWcIw86/SxToqbXJ84krZKXJ
QLWTIFyOXF02j066jO2T4o2aDgUOuE9w1h0mtMbHHKZIU588hkvYhSg3Zmv4ogXrSc8I1ss01v1B
ace/tSbuX2CF2Mqe4z40z6jSqNY5lyQiANi+MVD0yVFU0rAfcWwOr4lLdsLPSXnF3k/SCl5lo/1H
J088Yg4Vxr4jQX78m3nbiK9wgi1MB8VMQALVhXmpagOBfjEoey2Qy8eYsjxcurdRI7w7dwzmDCw7
hfRUgZXJwlRJtcTwyecY59FKtDEhBW0P3S5yctOuslGNxXZOqvoRiaKGWeJl+t3n0XrlQxCG2UYW
R/zexcj92HOpso5FpUX9PFC/Vpxr9t54b4scnDmLcELHVIthcfdbpNL10FlgTbMg8fSOVGsVb0Xv
ddXJ4Zd9RsTRRLh7q4VhimxmM8F5sXN0s+tOmUtJ3jylMW0BO1m3EgIRmAUiBgVaeVEWQX8ycYwx
1jZgafnmxtadX8VsLpuBnrjVghQSbQF0OYbUc3CthcArNv/M+sTrbsahCl8mL5fF04RVtNikmRM8
Nzoaf5jKk0+hsqfmkmm8h9zvmpzXOEmVsxl1m+Y/+UIb8A65o+LXQTYERtLZYtjr2iQID2UuWZrr
gvh5nDnsjock67ynvrYa7yt37Nne2uVMlQuno2xhODh9eaa+vTsOZOLppvH1WG76eXGKjVeCOIIj
5cxfKZNecm5bF35k2VCugX9SOtGqmQ17aehlsKeKcTzLTiePakJL2+FmAW3hWgTUdqpu9RfVMPQa
ajJYIOJMyv7QtHP/MmcK5CCAgP6p0zkalooA1B4ZEGjM4ZXM9JkvrYxuRtRbFnUg8R5dClUKsHcK
36zBRl9BzyqhtHBujKdGYKbA/jq3v669Ou2maRPSNg2tvXsL19OymXkAfbG2hHsAJrsm8uqK8rtG
Yr9gGmjwn9Nm162MJ0d/67v+8OFMWRuc2kzDU/WCGDhALO36nMMXng/5WGrWZtQGeOtp9ssvXxbh
QyXwDKFnhskETQa8VeL500dRtDX+3Q4VyMpTAz0TPyBcjcB6Vkxh95a2J67vbpKQ8SvxUVUyW/BU
qRlXZ5Om117GsTvwFUKnLuMQJNLQ5eSfwAJNGExbngm3os7H5bYlIkZrRR0nICAakilrBzTrnT+P
uthbbIfbtWZFDW0DnxM9PwY20CXHicpbkGnoYqqo7yxzbRmCzCeLo0K442CAVDyunIkPDq1+HS+1
VV3DFRhDxmlt1NSMW07e6C7J7PamHbBY3sO9iZZt5brpvuUHeee5Gd85RVGxyU6L4gTSkzR/a7o3
ktbHZqJzB1GO82uVt0a/1UHOupNmsObsDa3nwe5Kq+cslqQMOi+zccEQjdCIAR8NiUvaNAvRkJrE
S9Xu414Ej6avyRpOPNoLad8Qc24vJfu54TXMmA+xH9cWhoqg6l9yHVv39XStTGljg+NljIgrIJ0F
9n5k/NCbxiOvSLZghmnhUEtTrHHbACFO1dxfOE+vF5/BcwApSNYEuwbuJszR2NbhHtZb222GmsYM
lOXiW9GR4G9Qzkq9VzxhrgJWQAC3xV/anu2A5etpqiELI6gNSLw5eRG7sIJLI+bpEaEhbc9B0KKe
jIORhs42yPmnyoXoS4ySkSYrRNveVkWFCNLqNojOzJxFd+wmtg0b3vDqu5/s4SbIrBnYVTuG9BuK
Rt1yYo94KTrA23VuEpCY3dJZfMjFYl8Gk0a/qCOyy3OfVlOw6RqhQJa26KpEiUNYAFzCx1/ZPMTZ
De6VIj4M2GH6jdNzgSVwItiM101c0FHeQp7LvfEXwZyStFw/fLETuEtqYZ2rPmi3yObBe9gRj53F
Ky0l21BZhrUlw3YKtg54Dhv03KsLKjXNaWQ6PQhqSNFwGyB1nl9MlDJJjyPRtrQaSCHWGfHMDq9r
D9loDGX/20nC6JTDlThS+eEehmAxJ23qbEM7NJUMlhEX6qbML1BfKI0YP1+ssMh/xsIbkJwaIc91
w4S79rFu3bhJIb5NUjYQCjz67cKGkzqV8c5h6/XuE3oH9cQSi24IH11nYnkdcUcYxfAIyeDChVTv
mrq4iaR8r2iK2rIM4htn1e2RFoGOpEXoHLKZBBMeHENHp4n3hTNjhBzsQx/HPjIr7VnFYOYD/YQk
9pAAtpZHBtBHwgQDYhWXIijvuAZVG9MB3SCV+dianBtAN1LnHeNux7/ekJndUD1yUkLvc5q5dvPc
wIsuNLly/zC46uz2IFR6d3wLpEuBNg4wzA9gZchY4nwpu2wrpza8Lce5R+AjOMHj4XfP7nyv/Pb9
WmxsQEkfbD/8YTc0m5Ku2070od/lUVduxZSc+DPRae5a9FEHyFfM07lKtUNMA8+Rcg6orzs0tgcu
yHBwLfshagduTRb4TixvOA5cjqlEZKdlDiF2GbxmcY3spOZya/ghGOFT7xRVhEHTMruvBXn3xFTW
Le9gtMZZmD0mC9BFvLIK8Z+w5q1lL9FBy7EFPwAH1BKuu9OtALFT1/dc3MljmGGkS8MxbDFqS30Y
kVAZ3mgPCXH0PrJFJ5chb95xS6t74ofmmj2MSEX7xclyrXtH9gjIKnoWCthPNOBWYLojmum/+Yl9
27ZBeWAKMh+1cPVRld6erlv0EwWFVVp+skkh7H4OxP+aa7YxTH46vSc2Y0bStHX2lrG2FcmvN6Ov
iacQvFOPcWZfYwUGdmdulyk70pOS0umdPLIIy1ZDjS08t2vivmF+G9rfgZOuOnbVq9IiHy3657r1
OOj4t05dYpGfdsuLh5XiCvV75eYyW6ti5NOny+nat+P/QNQW2wkUvaqjeg+Sbtr2mtK368Ky7PmY
z+YsK4+tsoOdWxalfHTLsjo7NC3Pi/8IPKPfg/L0Lt6og081kiQaEcZ3GMLOfEb7Z+RF4PHyptYR
iDqC5POY3WrplpTrUBebs7BaxTmuVrqCvKNKGrm9bpALC6b/Nf/eLuMOpb7kPM6bAfplDKkibPeu
6z5aDmsD9luHjs3v2ZaN/zXPZfIWjEP8HMvW494YFm+z9h1A3FNB9+3su5cE1z3MJcIycLHFQ2Fh
PQIDIVC8SSinWdryFOv0Hmaa/I6Q0H6UKXcpO04BSekh2lhYYXbRMtIJUC7bGu3sRKn8qbKza6FA
1D/ULekhVgXPdmgFBxsI1s9JgDihANnFQVb522tP+y4q55Pb5M7VdpyedO7IA/xa+pNtjOc0HSCl
V3NSfiy1/TQ3o/uMKM7rGyAeAHKk4iPxnltfxI9DNpLUR01fLY4PDcg20xp7Or1QefQjc9pzY6fp
jr2fT1mvHgkRey6yABR472eMf+Z24QF+lthr8k2tC2RDsmk429KrDs/umLsz6PNpVSFLb30SmJUA
N5UnFlprUtmbq6H5TrhsUr3KZACrCeoiOhP66VnirCNB8EDQwXUicktLT6mt4cMHI4NVp5Z3Xsqy
hPOS0KaEO+PSbLgzU3Zm4Ew3ap6s52ihyGoFQ0p9+v70EKYmJHvAa8Vw2cdBdhmTGo9/ysV32PQN
5ljPPlV8ebiQF+Y4kctc222DDZq3+Xbw/2bXM/qWxSONf9pnNTNJPJICPs6+wUiB4Tg2zzorbkaN
52vKC71uBenEZeA2sLAreWx7T5+80tt4VRO8tjWyBcCD0rtD0/UOJU4rKOaMBKUVaVZI6atpJvO7
A7yxcUjT4XGMkKMTM97IilRZTlH9bZl6Xz2ENXDu9tE3MKVsucdMt5uoC6OxamjDbRQu9SlVlYMx
k49rN1XzsrFZZE6ICZK97ziUefiUqGHqKJ+oAzndu9IOZHe0IhZSjJ+27ChBMkMMHq2eyEDOe+az
du42cFQ8WsPbzqGnuQNo3Fh0X6iOUlGa2eHljeXssZpdIvz4ABgLJxGrYJzr5jMIUZ89Fj6FwlMw
4eX3ti6O2DrY2RIBkcO8q8ZEwseN7Wr+Epgpwnu3a17MqInmpk6qJty5C38quGXv2TvB1lZD2z+E
NVRa8mhhBxkvpD5x8N8gqztl+5H3mVb6MNV0p5ojS3NsfiQbW53iePWI50z7ZcHmGu0HT5bELxs4
o8OyY88Wp8Vp8maKvVkwYq5d8JwEZoJfl6AwB7eZMzberhJF9R53NVnEBmOsTED9srlqg90CEXfT
jBHmC+KEkATbfVg6Xxy6Zo3tvX1qm2xg10Uj7NZNrXnnu8AhJ1LT3KIrYjNDvSsLXtPOb16ErskI
qWo1etVdC34na2xrm1kRe7PGZYBdiASHFc75hmfAKuI9/DkFot1iVtdcPwqIg6rpD60s2ItlYmAL
0cvxOo3Zb6XqyhNfxXYXJ7n/kEoAk+PSMTP2RXaoRqx2ZYzV0FQ2QvqoYJWFxju3i5sC12hsvk8z
jrep4CQxnnlIe8zNO7+b6tdgAZ20jkBHyBXkaG8bsTIlvAhy4i6EffpTEB/BHejlOyy4FWz7xvIk
WOs0JUvnCD6v2HRYi1golrSAxi6KxNwkzL+AfK78RulzlxBh7RxHYiN7YHwxAX3YE69JCsNsExO5
PTm8tXAFriZCglAM0GPxYleZT+SYWHjTjd6mWObL1Llw6hHzm9Jj6+t0a9UOUHlds7ELjI/T3Bxh
5IzbICIFGS3V8uDSYnCouja+YzliXog5ra224K5RLMklF0wdK66rv4XFQmzVYf67ac0gbizLesS1
JPeWwP3X8Rja4Te5HYPS2rVCblph61ORFFAVB662kNkLH06mQsoiNek/2mpUOGfpW4tJKj41cvI+
qBnFn4Xp4tgNVE67Yyz22rPAiKfOa80K5yj6EfJpO7945XI7KxhQq35x2r2dNQ9y7DjmSRTc2Mvw
22g404ZoI/hcFxtMR86UANQBLM30UI1xsE75qt8laQNPgYTHvsbggTe8qrzp4Etp3fZdH/XEIMr5
Php9A6+JT8UrEk20lcJuDmyTIG66tr/BoBAQPfGjZ+6K2dHzUj70zhXkODiPnmsPNHnk5UMVOj4X
nmg6FZElLBKyqdoor6yJp3vlLpXsBn0LxkOQFYbPszXEMQpn4t9SM8tSuaADEtO0iwvCDcd5S/0S
PE0icjdx3lnbMs4U7s5i6SH34z8idYznBhua2STt8NNWfv1jyfkrYAcquGIC6W6rxvy2osP7vuy5
D7fh0Dy5AgVvnK1wHabw2JE1gDHxPBCb0q6zPQAZphF84LuSRufaa3YtptrP3oYZNSLWElGuGA4s
lvAKNu9aMCJ+Z4wY56yP9aa3FTYumxHEFbZNMDai3CBcePjnc//KxK5I0eI8UR42bGTdq69bd/Yh
z4XXvqUTvgEHMXkb+XV3mRmxb0J+/me0jWmrmPDfjYcouVbx9ENBTIsJdhtmpKZgvzhR4aQTTFGW
ASsjUKKHUbSnSGkggQDHrR+zDei94HuMVxbHhE+R8p5SQzwEEaAI47r9i+kYfiXhn29sUL/JHZYH
1GLAgRXEYPqF1eNsk1A3lJPRQuP3tyCP5XG8diJmHlcJgGLIenO8o/u1AJ3ovrFwqFb50rCOnbnk
C2QB7nGcwAG8wj3MEOeG8BIdJlMQbAi8AbnEXYiT3Z52QB37uymm/0MGhdgj1IU/rmFDmHDqVz9F
+l7i0KNySXAN4a79hWN32JGbaqEcT9MGqPqy9XU9rZSxYwIbxfzATvgNJWrvFNamB6lFsjg+uezt
V3Y/jJtIt0gPrX5UXaGPPcUmEFkUFxi2yaAMGHsiBh+MjzgwTfOIgZJIU0PB5AS04NDleO7zxfws
HWrlwjJIbtBIAyJYiQSikNf3AFAof2lCkC9J4+c7q+zhT/kEJlTCLXDMgQKsgr6Vn6RfodS1Iga/
UUnYVXFYdd9IURjNc+WdApb3KMQcC2KGb8Meut9GnmfdkSQbjlZh5ReQyhWRHyKiz8gAQM7ZNIDr
qtWxbfubUpTlGZ0RblLpHlKjA7ya423rCbBcEJv8xJqPBvbcfRalyUGTp3sNuG9kMH+pwsYohl1w
NQFgfZijRnMhLXicVvOQ7qemO5Y8R5vJeUK21usoa1/6GJpsonl1Rme6YDvqDzl0oFZrdhCuepiw
BZKjwdNKWq2wIXuKqP5sHE3ANfdEAnNeO12+8/wwu1ZM2e8oCPht6Jpcij2XkPqAxu8f8bdaYIRC
gmEzt3VxtlGE8XFlGiKjHwvnLYdqvPjURFlNHX9zsZg/eijnm8W+bplC5ZTbyHjbop9er1xL1iQ3
iCDdmrUjGC2d1TeVVMU2IA20KjvFRXiWOOwAjRT2XVJxDd5Rm7JplPAZcZyGrgpsgdzu7U/g8noX
hcb/Ncuy4yyuJujnk740duw8R33oQv2KmJ4yiVtnbCz1EHUBLDSdihVgxglIMOTDq/MQWGw5kD4K
+GIqbHUrKbP5SQM74mOziIcKT+e28y0O4LSCdFMORAVWM5Vej641BcUmTkemVpOZQz4so4BDw0pr
Eqikhe1W95NVVK+C822FJ8mmrwcP3JriSCDP3RBvjXAJYRmoMegv/a7gDgfKWEZnnKMtMM+keo1s
Hu8slMLTXDgOvgVbPV4Vowf0HegiGWTTWRXYdAvt9Qc/lSHFNKH7MHCqPeP4I35Stll+4LpKQK5m
/VGM2fSIV/u983T+EwNaPa3Hbggg9AfXl6VsqSdYPOGiFaeaY4WfiGHFqPndDO3ySr03SI+hhq1e
Lm35ReiP3dsA5cyrGE+DhRxEnnXywIwdoFBXKbxUqiZu6NdqTkR+hps8k9FrRNpvzdxkQ8+yrwGp
LB+eTe9Xe7BFGdZByfcHSeZfqTuT5biV7Yr+i8fGjcxEP7AH1bLvKZKaIEiJRN/3+HovUG5YRZoV
GnjgwfOLZ4WEQhWQefKcvdcG1oTUbxFr0LdgF07jWK9TSx/9ZzPMz/OcIEltrIZ1FqIvPg1iix4T
LlPN5dahdxQwIcGqTdsQkl3/IBoBHT6lG0ioFUflt3ZoONwsqabpvTkYLE9xKACrSPUixts3KU2e
ogPG49aWAhBT5TJ8YJ5mZac8iGm2bmVV3GJ0RBLrwgWpAtMAFKjb8G1ppFyMfZn91IsZnsH+y8o0
6KW6LGPxwujNhgXh5PiyhkpdkMxO+S9sikOWtUp/wqUV/JjdD5XB7AVcnDYnUIA37k58apoGXqRY
N4hiXkkRDcRNTMdxRf9yuqti0n3w1NJbV5a76g2xdfPytgPkDj5QoFgMLqJuPk+5N3hJ164XuauA
iOiwsn+61TM8ueK86csjJ/Bac+HxhK+awThlbVzS2Y5PmgA13EBgLxSLm3nOu3Xoh9LZi056bC2Y
1byzMWL6jK6NM297yg2DRlTminyD60qV4yYSY76xptmtmddLZ84Ms3MDz1h2ZWpotgZP0IYJLvwi
37QDoaNDO+hHXatuhoH5V1lZ4EOAPAU1iBmrjp5SFx5IDF8+CYHvQMEltrnzjhx6/n4anELaajdk
6/Dn/MctaHMzSj5WCMMMAHJh4HL20EoO5xhpADcF9q3NKXAdBcOlwCSJ1p0wYt6RFcEOBCYXF6Fo
L7pZw8wL+eZm2dXESWKpqOav52jsqmvnTNJz+HZYXkL0lZCtyIKNj6pR2Fd+75zKhDgOTxVPAJxf
dMe5hGxFh9K68JK0BNlqv+nIwtDSOcZNHKb+dTqK8yIdfiV+RToAKylNErwwur1Ni3ZCXQ2ZDX9q
cAIFJF1PdMmwR3LiRcsVnoamIUnEiX1q98BeMRKGbeIGIJTIwlnUGRZa3SNLKqXt50/tGd3qEMGE
r/+aTFrvsXZOwsV1qtN9qWBXLT3m0YuQgn7p+5BrVQ7NM03rB76fo7ELTmWlP+huUARLwyjt04ol
ZEvF57GnMH2KhiE8d/qqf+BFAAGKfyBZ1B1P6GQMzDca1H8LnKnESQdy4FWE78OrPOqXnF/x/Ufk
7UastZ0L8hY+hr+yYykuDAober7SXRRpDgYFJj4PQus9awXBunN/YsGI+2drtPrbvH4tW5HGvzwm
MMClC7LouHXqsCuEd1Vz7jEYG2gs9lZ/XBk9B7u+VJZxaSdjTvlWhcGtESMkp7hrsTMzcGDxQmqb
hz7xSRbqbd/sxFvLerr4V7zbQ+i0bXgUFBRSTwR6YLY2y6Z4/F6JovDi7KpwHNekpzi7dJi9CXeW
Bn3QoURxSa6gCPwjvXGD68RImptewk/liGzRJhmcTNhADmFiL8K2pQddogBolmnjek9Zm6tLtAqG
hkgwSeztYJhmfwPjuKiXCDAQuRIAJ7CPo+ON1jgWbMl5PiMwB6F6eaZbGf8I2DK+Wr1DHeJ7lYRy
2Zjq/06iVrxmt031+tqgUft/IEyzvjVqrV4Jm6nijwSZ+S/80aRJ8x8J2gVxCTYok5+e3/6PJs35
B0GZ0l2DAam03Xe12n9q0kz7H9tU/JlSM02G//pvTZpp/MM/h4ULeRv/R+Kr+i8Qzn9qomDoYIvz
X/MvNFK7ibs8jGCCXIsrocpCTS9n4daHBxMEgzZEiE6Wfc6665YufniU/2uWx/zo+5dgX4nGpdDS
GVwFkZ2OQW33UjHC18lomYwonekFl4PqO9bx2WB39OEFptW+SpN7JJbOtgi74Pj7y8/hxjvv4Hx9
dFW6skzHpeSa//zDraKFHb3UnxoACxANrqQKHFxaTuhsIl6LkpFzilLDJQcgWjLCKyEZBr68tfXO
/oXwy7tSdPntFRmTkPIirKzuYpKVXW68WEvlBiwF41pbRv1b2Zd2RCpdwKiVHYDML9wVTF1hYOCp
rMrsbeCMSQamAj2IZLUM7nh+HB+zS+m9IAfsHrrOVPeCTI5ztwPrtmY4H9x//4WgbPzqGzFMSzcg
xui6taeOGwsBDW6MmmUfurC86AioZxh5mHvAY9IU1CLLeICPKp+T2lL6ynZk2KNaKujJWZNe/p5S
xiukIXvoOoLEt1Y1pIRftaT5iWWHJLClCd8UcJcPwmGbgLr7JQdlyi1NA2RJjUKfTKsteSHsds5M
7JxqOHKaIn8cWgfKcQgh/QbEQwWaxQmYhg6WRmfOdaoGTts43NWAUdK1xl30F1Q1jM+GulSk2KGt
v6RUiuKNSG0wrKI08bpp0ZCi1HcLBgaDpZpqHaPyGtk9jaBaBeAvbPA6WfMsEjahRWaNMj8mBMu2
zicnhy1T17rz05OlEx/ldkDqWQApbtqE1WBDOISfh5x5aptb+ry+f6Vn0aCWXukEz3ZF04DTujKH
bW8P8LetimpmUdfZRLOr8XCBFSQ40/bDAVcuA0Be8SoyZ7n7ZEwM1MoJZUq70AmEN5ZjN4iSrgJs
h7NO81z7tCb2tSTw1EpuQmgsDEUGLZNM1v2+XRm0h+2jUEKW/MUNE3AwemxTTONsP7yOPWTX556v
ud5mCp2CVJCokwmxZQhlmIdlKjlm6pwwxuniWlHhElhwGcloQuWGQqdZcc5PCD6mGr7EATLlKz2x
+5nmUGcWwh0ytV7ayQjCjdHoKMv5kVBQR2iPkKKSyxRQKbhUPCJLHWJj4qgq1gYqsg1HjCGEWOOI
7oAg9avFyGHJlbZuoZow98ypdWSOcSfaZunntotLEiwhRoHykgBU4nXaHg/M1JFs2okIlkTSem/f
v3z7BQGLkWtgaaMWgBJmz5vCx8WokRrNfgccfBH52bqpcuNU1W14oqiUtrl0o7Pvrye/WOhdUzo2
plvFzmHuiY8B/cucsXCLWn3ujhhWs6yGrDqdk9afoXZWR56aYHziYFuNZSeOE3ItX3Dt5+NmGHEe
pBGNv8lET6kT4mf/KR3+131Izqv/R50yue+CGS0iNptkesY/u1+ISoVL2y5BuKB5bGzuCJ9XB0PZ
i5jICiJO5TLyB1o2HdF+sG+VXOqNMW3yVGu2dauJA7vV592CvRoXAzpt9m2mUbufh7R5SDY6LEgi
PErw8VHvuwviCtLlgR/m8yJMVWga7EeujZPb3FuEEWWZvXBG7Gl5310FCWftNcsZw/XUqO1XhFu4
VoeIeRUJTgFcSiJC5yOSFZCvSns9Glf4IfrH0px0uSGShbAHG0HbNtVqD80e8bX1gc/8+eE1JYJ4
QiJ0vhmKkN3vxjFt0+68+SN3U/Ei9bzektpCQ9zOgtsQ3fH2wHc0//j/83BgSUe8riyyMuDgQa6b
bfMf3xbG4Xnra0osOy0xfpQejXSGClYPpdmfYPyUuMm2KXrLS+w/8Y++r+iv9hhCNt9/kN2HgrqF
ykXoUjoUMsJ6L+U+fg6Uq4UsZARby9H66wSQH5iTeLz7/iryq8tIPPpE/GJJoEbbvV3Z94XBoK5c
5iz8GQPtzL3FkMuEtE3GX/jVvE1TV9M9NM3uzPOBpRIbn0ViYURWTP9VOrk8yofyGVg06tfvP93u
yjl/BwYmBoQ75Fo4VFJ7C0mBRpjIyaDk6AF/CTOnhlxDBlvSNO79FqsqzRq58so4OBVjV9/+/dUl
XR/ORSgKbWOviAwrVftGa2G4nxpJwy7BtD+TKUAvB369mgYkOnGnGNbJgq58hQv05/efYPd9/XP/
SinBo8/CzXlu98fBQhJQ5PEMdFlEoEMDpa1fNFE5XOXYjwkohuaiRsbH3192b4Gcr4uPA6Wqa7JK
Grxhu9fVy9xCj9gjooqYQ60xUIj7xC8pjTrdj8+p1ey1VufyEt0PaDPC1PphA2kI8FNuJlOxwTET
DKvvP5Xx7qD4+GrOeyenWp4JC/+FcPY+Vpu3qh5dq1zWRX+FINe5DsGhFMi5wbFRkVVoAGguqGlG
nbcXZjvLbFIce9rWCeIhXlpRFJ/mlW1WiGd1B1GrXrHi6ZNnlUioG+sXqXuEhNaBAc6p8CMAsYQh
B49WYLqo4GoqKqRCyZbvYroyfPch8oV/ZrOKeOtYw3FDYRvarKwmrWIqofbNZGz7SL+YYIGsCcKJ
oT460CXCMAYK2VCMhAQCn1k3vcOMtzU5oeOKJRzai5W3qjLL5Cl3xuLJKHtxqRUYfiE0WR2e04yL
n8YoBWmxI5O2V6LxwktFmDjpNgUOTJIJ3PqYMgoDH01fMh2cuDBv+9ylD9P2ZSQXFbY4EMHj2OE7
ty3yEikYdbIMQvqJJyPm0k0aogJYUVE5b5PvzBwYLMD3lmxdGnHU8vSL6jnqwWzK6lV5gU2Kppmi
cUY8j64nqimwfGgYq6Rrm7vB1PPHxAvrV8fXy2k5EALFoLOuotdAUhUesyYTxaHXI5xsWrv9Czt5
WOEwqbM7YfjpQN/QTaojPdEJvI/E3NKKHAWtQaLLucwA6CAMHYYXsmIDAlDxn95xM+6PDm03VWFY
G+etRsNpVeUQZwgzyXNQv4PS02WqtRCCvCaN46UaBJEHlo3YH1Mhj/WiLyY+GYtF6VwkYBQf08Si
+6PkyA8KDCgGruC1FVFniDm3kwUncols2aVPlcHx9aSpH2dMuglJf1fr9pT2v0e49j8Mj1cMxrPp
HTP6QTiKtJcAv7gYibEuTY3upErq6AfkufY5wudrLOkNiidFqfKbyhI5UivT6c2C2fwIE58w4FgM
kpCKZKQdGmiZfldpcfmE1VBcQ0d0r7WkR6UsRp0QECwcBbQsvvOlcnt34Dg5DRdNN9Gb1Qp9xMfp
tfYvScQAvbrUJvxY5YZ+wjTW8raUsTOcOdfpJavC9LtTXNecGDTAIqTDD5rvbzqKY0YGNOi92cIP
Fm+kgc9ZJB6GY/wR2LGTUdO5DVSI4Qmx4VW8Cru45dlEedLQuQw4qUjURs/QmBqkC+Qqw/mSIXbo
ocgF/vACYaeRDMEzXXXEdeYwtfizQwY86xTdCh6wjq4E32RLKFkMyMQ5gTFlJORDxNpxB8JcW8YB
lFpcAap+8TRjdtkyei1OuPPiPe4H0UGMz0YtWp2Z+QrhU0Smric9CawWjWZD1DFl1ZZ+Gb4lirFC
LOPGAnsH63bMtrCdEd7FhHToG6KtGabDXFCPnOHgNzHS1S8YHjfDohJ41Y4U6sVmVTWRxUx7Eh4k
MbJA7uB+Nszo/di9APVIkBhHKzrFHS93wS8YNmellsf1yrcy2AsA1h3+wdRXj2j4ZkSp6RYl5XVk
/ejrRDGGILcC7HXmRY+MnUmDIS2t1Y5j07V/FnmjobVzc/lrsJriWusIPFq2GmFwWy3UXH7zEYkX
XvogndmF9k1uVSHOCMYSqBIa3X1Smu68Na5LBLqZTXd5ymCQ7xXe6rKCJnuHxZUBrJoKJ0NvSwzI
wgx9aW9qLAlAYHx2YJwYLvtdYOpXvoRjsSmjwATjqEt1PjNxnLU18dWszSKxl6DCSs6VRWfcuCZB
oCvMOPARKFLKAAhB298WI9vLIu9kjVBihMIORd6kge1PXXqGb90Et+ggOcfLn4tTXZTTVUc27a0Q
fUZgT6IzjcQ8ZHKyTwI/P3KjBtlTK5Q+MNUsNFqvM4yoHix5UeSRPo/iU584y/nJz+rI/w1b3yeb
Ix7EScgTARcvqaRxjh6CStuFadyC+WF2uHEai723po2LULSerrVeZa9igsDIv2C8MRht4Q8PZfbk
pBUBfskUh+GKKTu+FF8Pi2A1Oka+IorGB/0ZCIzuCAXNm94wA+xqnSAdXgczcckssPGWeanTPRKV
a4GhLccfUTZ0iMpBMj90ST4U6KB5WI6MGvzXGnma2eGg4yy4AoGbJEeDnCyO6Ij6kTz2/fTGyikv
3MjjUFfCKfUXbRcQTD9FOkqnthDWcdvj8FrKqpxn7QIZFIOaOo8Lf2GiklaXbW+0/RkUivoKyEdt
YQ7IsVzVEaTxZVUNJZCJrEh/Aj6xwRKikzNtoAiTFhGeVyHuQ29DWqIEjoGJAkyAyeDWsEERq6kb
ZmY7RiXsfJ63yZEwNEsDsj7rBtb2E94ci0Am1+qu49xEPx6H1o9SjdoNQIqpOZ6SND5XQ81OGKiA
aMtIb9sW6SwBC32unfUtueRHhhcT+FFXN6FnIZjAIEZGYYne0c3q15RgiwdZ9ldVR/lNTXNS+ClO
v+9rp8+FtEkv0pJELJgKa/DeibcFDxEmXt4s4Uwla1+yIDTRxK5V2BpKZbZ9BctzFUeRuCBNVh04
y+we4t7rSZ36VZiuQZvZ0PfqeAQWkP85Iy6rwB0vpgC1NWNbY2W1rdigiIoOHKg/1824ni14YAxM
kVvtW4BRdRKSUfNKZkPpPzoFJrxMtsPG4SW/d6uoZzX1kuu//44dGpumwMbING3+Ej70fOmuVV3U
Wcgc3LA4A6ykPUS16E7g0TSLwdPaYw3p9X3cFWoNuUT+/T3DaIMIQ9/FcqHD7l5ey0InCb2Ay+cR
OM8UAYbb993skRiXdiALtPuxOP7+nvUvHiz6CYrxAM51x97vbcVGZyd21tVLHSnJ74xHwMCVWTGJ
7MMiazaN1sTAF+j8eKj1BgBknhuMz0FDkDL5MA06yKlQFfqfZvI3JaYck9Fi2567KiNcR9kVO7mB
eRODDX6cJ6HX7CUIKu6msYhXfhAZoFBjggdQmp7DFcvlKmtsUBGpXZFmYdZdDgImc3BvjamREDGp
Mn/l0PkfwIaNHkBKGrD11tXymm6mQHQJ35Po1byxPf3AefbzYdu0dSVwXlmO4D3cO2xHgGcFWzB0
mSrzHsYojOFCJ3OG3vc/y/zv7B2UbM6stjMjAICK7x2UANY4RLAD+wnh2HNcdQz2XmnJdZvn1x6B
b8WSra8KF6rqD93jF+86r948YuKRMJS7t9RwlBeU5hryDg9Fvm34zXErhvaHkRjT6Qxpf/jre3Vo
49v2+6hF3x+16AP0US2m2Sgz3V3FmmauY2owQHdOc5sWc7xHHhDjmOPI/v7KX/yaXBnp5vuVYSDu
vnGTTDC5xnrLc8zR0zexhnr4LA4s3Xvd1PfF02GSxbkHySZv2N4X2rumlZglKiRUcOmRz0t+rleA
P8pWZnekE1dzS/KlramYsDshfwlt/95FZn7OIoMVJiWgOoLM8mx2pnOgRSI/v/+WRD0vJHkSEuPN
3qKX5JR9YQV8yVTxjFVscvLoUPoVBDWZVfwrNKPWWqoomi4RX0mgnfZ84CyCUQEsg7FWL0eS7bRF
G/RttJzsoP1ZFUmB9bXUjGwFTQP0WC14VxY0hZP2QFPhi1YHvb75ozNQErqh7/2I5SCLlMCXAQ62
AI/r6NG2GFGTrNpCNr+FjeQ1NBG9BzKujulfi18FiWt3oT4wmOpEpg+Hfm8x74a7by8NTxZwU3cA
RdKM2X2umoDHPYvjdommxdFPOlHNlVWf68/EUDLkcYvQLVaJ0sIfePJxymGaInFc9mH0IxV6GyI2
kd21m+Uc1mfXJ6FzQ4nCnfZv6FzWugxeCfQJ0pWboOqCHuwQYOdFqhvnS460UTQt+N03VkQIfdAb
uFNbRZ2F2zV5KYn/kSB8XDDLISL1I8hvCYcPOQu5u270btsU+xxD3tG/8yijnmuBnguXHaILBkIw
pSbfCIHoly2wLYxROfYaAx1fMEHBXxpobRCu9DxxRxPygvDU8lPrPglRrCwDnNtPAYPqWx3RtAmU
uysrxmBhhvLNJ7BPbxq7XBvM8TSsW5GBzthvEYtaVkwg8DDGb2FNTBgBtpwxFz3nVAAB+LFQn8DY
OhPM1H86KN2eu2iMkDnkFd4ru3aFtlJGg/jFpGcATguJ10j9WtEW4Eydb8wshYiYitxbJ1AeH1ro
cCRSmXaho6xg/LPMajf56WstCCwiKpM1UZ2d3Dp2Hb9ZnP+NI+RAxqahGUGJO5HIQyBWykIdRnHh
LRNrbC7dyQ6LBR1oMjgdspGWpSiKmsjxwI8WLMXFOX2PGQqRa7G26N0gdw9sLJ8Xd4tXwLFs2uQO
ytS9t2XyXRzqQ8BEEevL1jWHfu0byMkLlyRWLUIX+v0S+8X1DLQJBu1fQwk8oLuvguiqfDIqmHKe
704XPH9lyHh68C4byjnyn5lXaAdu8fOqzpDMZfvUGQ9Z1nuozYcyzm5z/v9Fw6DaeqcEOIzrKVZQ
dX5/a1+snCCm5jcdihDkn/nPP1xHInwD8kdJbo91eEVBF20wc2UU55X22Ka0fEjWGY7ZFLq1nmrR
1feX353RzasKPQU2TXq8rBoclHcvL4QXTKJDodANjbNpW929ki1qUCK188fvL/XFj2hSEDBk4AjC
hrm3Rwin9hNqbu4UAectKeJYvHIfGb3jcgg0g7j+8fcXdJg8cnNMclCw7N4bUBmhVblsSEc2ow3g
mPQIPXJ6V9rWeFZafXTgempekfdWbFQ3ipENIxSKq716K89Gq0YbxZgz5ZS5jFFzs7ulKUo25RAJ
WUPj3sZ9O97hytJqMmlc44cWRyC0TbuENGLFUVAgB+vai/o9WAaSoIER0xzam6jRgGyLYqSoGXN3
Dr72a3mo5//F42giFzPorKMPwlu9+52lbUAiqE6nDefoCPZyiC/TNKQxUppw/23T908GxMDrOov0
40QNk3ngffh8ZqNiNVCImHM1R6t/9wP49BYx33o8JbUXACtJ9e0gxuKt8YgUgR6DSFggWfj+Sfni
ZadMVgJWlcHAb78gL1wb8S4WleWgeCgnpjsnehBN539/FdRIDDJ51+dCbu/WcuzvKuEqiIKn64rj
7xIZRXH6/VXmf2XvISSliRQfPDictPefesA2Titqr1sOlZNjasA65EU6/R9yZmiRIJT9/npfrCA2
Zz8T8DaaMZ6a3btKzQKbVuXQilGZeeriYXnAToSN1MBBdeBa8ouaCJwLRh0Q42xBam+5Ys2w6aCl
gBaV/pO5QXVa1CUTDwoAEm+bcknMs31Fs5/pSFOO6ygM1EWXpeMmFhbxQ34Hu/7Qh/ritXckdgmX
Mgtdk6l2v4FuqtySYK8WmazmXTpGRqwUIMofjSQPammJ3lo7hUdoTxGF0RMPOG4ZqMKHCsb5Mns/
PAcExnUcKtHTAI7b2UkyRLoB4FXqxRaXIYJgQ93jpFG35ejXZPlVNfmEceh4C5EPw6tTde54lYSB
/EXTRyGPix3HP3A2+uJtdhgpy3mACBLtHZb2YXerO6xPtg6Hste8Z0Ljx2Nct/qJ6IZp7eJ+xFYN
mPn7B/LzqXfWmjAXpFnLmcyYn6EP13SgkiSDH7RLI5uiOZsyWUkDAheDANxa7HNEZ3fiLOi6+tf3
V/7ibl3J5qbr9Jxm7t7ulf2B/SZyXfgoeSyuAqarl7jzU+R2lg+8tGpekizKn7+/qPp8VTSGtuRO
nXkP319WcjThc0OUZcWCibXUzFY1F9RsYQG4weTnruNm1siXLtM5EM4DCHgcXdiK8Ik92IOKOuZT
RpAtRxEoEBw+UnP0W20ywDLP+ojedSEvkJ2RlBg7xmvQmCzNuiS1bya0E6RXGqkGtjOzwD/0Ie6a
3K/H83Ty6gM1xOfFBoEDBQuJATqv+v6ZCC2yU+QOjWKt7cxtZcTJmqIRQrIX5sfff6+fLvXeJ7Wp
O10bxet71sCHxyj2IgJjcjxDqWruplIbtl4FqB+HkPm3DywVCpXY3BJhRubsvySo58cUdfmwZHwT
rhBpe8cZB7Cl0GSxGmrprSBX1ze6yurN9/f4WfbBw+rIWQ1m6kCT3v/8w02yMeim5/kTzsZE3GYS
RgfK+vQMSFh+BP3dugJfQQzQxNyWqZl+UUd1fi2D0sCV6dvHcVTWF3U+Lx/ff7JPO7LFJ2NQwjs8
C4+tvb1SuCnZsLUkv5vchnNodtap6cf6yfdXUe/d2J1Fk9MLsrhZj2wz7JlhoB8XCzNuVVrmalgO
OZq/TShdjWhYu0jU2mYW/9jYSf4oBnNWZZkkn+BsjHrm4noOWmjkHI6hlZk0EYkBe/KiaoLqpzvE
zgsQmEGugwwiyLmizZyt+1iIW00ru8vUAbu+MUNouvAex3LC/xHlRHxz9smX8ACt4NjAZECYYO43
mPCQMTNe5DgYrIcaAxn+kNY5d6MSVPRkM9Igsz7glD8a+FEwYFd0VeOp5gQfxu1TLSWyT5VWqJkM
EhCrBQPk6RVEBFG3eUAw5WkVtEZ+4pdgnxd91dYd/VkhABLGFjgDCyc/gVuu5jGfZa3XVkWvt/VR
ywycqDNnrLzV5PNAvOllb9675dD9hrg+ZUcBsGR3wfpVoDOsKviWrD+FvqHjynS0QpOcrdKua168
xFM/GRvWZBxrPvZPDCgMYcwuLa+atAHJyw/lIXa2Nf8V++E4d4PKkOmQVRq/QqgEOU6hsn2Kid14
Q12gTqcB0CTbXly4a/DzWbZMxyQ7Z9o3M3iiOCNzE+0VCh7db26Z8poB5TVgVvhOCQTfDn0LOdPW
CPRFZDUnPzvE/LQa+vdUEaOobjPTr8S2gG1frMyuQcbaN9n0IysycZ83hhMtcHWhLIEPMEAWsBj9
LlCZEtfZ1n1x6cNC+OUQDS3WmVvhrYMooRZlWaT3Wlta5jqIG4dwdwB95SLmuDpDE5QgJ6nrsUr1
KHzxx02wHLet8rMjgQCpOqLr7SSbuCykAKUvyoY5LoeJFdJw1CdlPA5zMnOj3gAbVHBJ6EGTUcnm
qC0GxCsklAlJSFYGUgAvo8rPEeXNQCSKG4xRadz7y4AUNHp4aa4VxyVJiQANJQAMdEJta6y8IIP6
JD3f1rdB0g8vBaN9/SxQHomCgA+NdTtWZXSWa1Znk0RnVI8Vq9wViB1CowmkaM8RHGUPUVCqOxhT
KARqQkLaVavN7ZteVe4NkIngLnIH1yIQofBeBLPjl3rqekVzyLUeU2o1OBylhNzHG4aeUwt7wv5K
B/reymG+HBDu5GmrStKLQWmqqXsAHcW6qqbyF4eb9hiAoQ7/g7CmeAUtx/1FKY1Bu+7KZpMZU4bM
wzT4Yrq6QSZe9bZTbgJG//zE4xw5iU3TRZPuIIdewI9mihCkpfvbzK3yMZnoQc2AcwPZkpKAs8fG
fR1B9rAWWAEhzaK2gngFdwxUdIebCy2BYZGAotNqz1aNY3ZiU+MmDE8Tis8LjjYeOS0A8NSSQ4Gv
DuxRX+0UNnnAWDccWpKfDtM1w5GOsbVYklBpZxtfZfZ9RhZ8gs9/rE6ZaEaY96xhuOEl825K5ubH
WRmH18SzxO3pLOiy6JHJ6oE+XNQe2C6+2Kw5rAqb6RM9aPa03WWceivJMEAAFkwj/aVBc7DMjax+
yvPgQLn1eWOamyYKpa6FBA143O6VQuLbEphWkL38slvFvOTbQiumQxvzpyKW3hpeHJf2GmpXxHe7
lyF7LXeZ1SONgGbRoQNprZ8Q7yQ8dc054aWqrxQZiaeFUYzbJMjLJxQ2vDw5sbWJmMcukyqPhhGZ
mEJ0tkU/8YTdUbvPeR6rA9/+e9m1u4viNNM5a6L9oXGw359DMpMnmlf3gPt7nxRIRPtUnU70SsfH
uiQjt9zm7egsaeH65wGRmqddb7R/e/DlK6NdzvSRUkYyi9j9yswCp29fMoNIiS7aAkdQC6ccnnSz
MS66tpAHjjafztnz5Tj3MkWX/FD79zx0jM8cmyFeF3T6BebH9GUwpvgYMwLWJjf0DjwSnzozXI9D
NqYcyjV8P3vjgJhdRhMhrTmgISUKvrQgCjXNxvMMkx9AJM8+6j1ig2vaw2v4iux93xdLn84Z8weg
d4cSVbl8v/Ob8aFWzIkv6acBM5XIyXMMAe+d6NVkP5tR9Iq/v4c8bJgP31/z83vNNSnL6C0YCinV
3k0L8OCpqnPC8cI4oq0dFscDGiCkqL59YIWbw8t2z8+ciaRifzc5vNnKnj/Lh/sjr1gLcElyequc
MCQvwvWGRVsZ1lPfu3Z7Slxe/UTfIcGCGpl0oC14YmeTB3JjwWpn3BSB3z4QNaBuGzJ3mwWOk6nd
dmYh7y1NejPvx7zA/uRdC8ZfKZA8gEMrPa9oCGhTgRscJBxwZwSl24Q24n1WuMGzR9AOUjzOyad9
l7nnU9g5wUYZnYl6ronSKzA9hJ1aQ022ZiHLaUuAbRKuyOP2nXUJKfZ5tCWZeqmmFy+kgLDzJXC6
OLAZyKEaomSKRail4Ah7oQUkK+l+90ZfvScPGmwp6hBSw/3zDrlWed2lgZMu6cDZLooNAh4XJWbC
Q22Dr34KnjKLY63ix9g/ljAzbyxTLzkRDclTmlrqbEi5O/KA0d0h58kOPNpfXI81g6YtBz3UE+/y
hg8/PcaZcEKIRgHjygYrmuFpqPDsgnwiVrYVD7Y4sI18Hudy7sAWQw+Lfx2HzN5qhW8LJgrvE+Pc
aboYWMcXYODyC2RR9XPeANUJ8lqugLKMUDAAJEvO1JiWrMfCFeMRIkVn3UVCJ3Q+BTr+16+dTgsJ
wANdWMNx9hoZJARgdDc4FZUS9KIeMImLms6mg2VZ04Fz9hfLChJr3m1mr4iC9p0HTQvaQdNtruVG
HZy1sjzDxi5AnAUl/zMPth6D+wM3uOeOZgvn6+ekjZ9+nkjYzt7CQi4OGEaTO+wCF0sUeU6Wd5rF
VmBsCkN1FgW654cbEFrqISg17JOuV4iFbFC9roji68Yz3ki2uTGioQWgFwN54XjQegB8lw/o8Zpb
kxYcsNvaKIfNlJbOJf+mYa/py7VrkrziclsUUf6GDhxxS6t1jXNgSfs81eZgD0LYwfZlWAQz7i3Z
HS/uAHSGdDOrrX6EdKQ2NKfBgpNS6K4xZQNiBTe49Ls5MxHSboQmtTGw1gAHrzCQH33/XH1RPPF5
HFu6nLmF2LegVbLwXJTyiHQzEEBUscyeFozF/APn+vegx92CZHZ0UQ8y0cLrvD+grPCfukVNJKvw
R7D7UuTNGsy/fz1CFZcLOH9spL1FsM5EB6ghTWHowYq1qf8cDXSuicLWg2Mw32axMHIrvRHUFvZJ
aVB+cyivZbls7XG4pnM0PISJJiryxvoB8hrIUQIlVUBkoccA9TT248kgBdLKf3PyleTADTaHcWFm
N1h4ozN7dIOrOEE3vrA0koo2jhAI8mFZlg9yKhBTxDaixSWzfestAc0wbcZgtvGHKjIPDT3f++c7
3xsSTsas7PE09A2c4rt7oN/YDpQiIuCQrst8ZWn4YrXJ03vm1ADTauIIH2jOKVCsQLBXMMqr9ATx
eHoXebZ1E3dG5l9TetTGxmOC2J6BFE2fs3FOBSpim0YFEPayXdt16ea3th2V9podNaz+eA/n/Jj/
MZn/MZ3/ygskSn7Q7P3Pfz8Pia2u87dm3+zPP/Lff+n/XYCrxUnhf89vPa5ek+fs9w4WgL/wBwug
zYE09E5pp9EpRphlUOL84QJoUvxjMbXk9ERkCmOMeRn+LzCAOUe7oqR05jIMdxh/qybEIPi3fzHl
P8zjZzv/LAbg75t/AwbY3YVNytp55K4kGhwm7hw0dx8+6YOpR45WLEulngh2mTYQWtQ6mlJta2Z2
uvrwzVz9eap3slp2d54/1+OTz9Z89BwU1bvXi5UzDVnA9XCEQJkFM0kgpvLVBpxItmmsrtmicUH3
oYPuR3lsPlL2GeyERn5c1Nl40vTDDUkf8UmYtHKltSpeI0fOogPVCd/vh8L0/XOajJQZieou5+T3
wvVDdeK6MNOhsKIBgVRd/gd757FcOZJt2V9p6/FDGbSYAldSywiSE1hICIdyKAfw9b0Qr5518JJN
Wta4a1CVVpGZuAAcLs7Ze23woWepJYMom2HOffxI3r4BTtAcbHVeNA7UP6vmX1cyUI/pS8dqNIKE
2atpcvcmZno2Gn794k1I8j++3ts34NGoWmUPjC5aoydvPDOLjKokiCJTULiZc2ZKKihZRBjafDnA
ag4zS/M/ee/v3CSlfa5mGDRNOGS/fu1ETZfo6IFrVZanEUBJbEbTCbFph1kerFr7/fE9rtyMk9fH
2LK4EL1Rjm2n5yZskwkznMDBCWyb+lGGaxEZGRLwmrLiU86Zjx35YGj3ltcYwSZeWvce0o3z09Nr
nDbKatgYJXNrVFsXyIBHNvnQ5BH3sOAPy233oTBG60eqKv1FZk4FL8Fc/Pu8rA15+Phm3nt2DBCL
DdRq6j7tzreZNAonbWSEY8C/gNkt9iVJOxdlIuptNZifaSsRD799eiwoIEPQ5dGlME+GyOK4vSWL
hmwIoiLP4iSvK4715nCTZTquBoTsGbUFfajCbpiSo4vo9Gmk3Htey2TA32+XVn5lzz42shz+ICx4
v2pGDtFuhlIpcedt5rm8FsBh8y+rlM6THGytPCZ2kl6mXZlARRam3e2btBVn2IVyawsdrfoytCYZ
udgG0mmf+r4PP4y62SWVvrqDltibZ43VJrd5HFDk7DwX/aLtpyDW8F3RifbnOr+bhqW5brpR/yb9
GaAVy33LuSxosykEVBLc9QvxOltsJPOyxZJIVXEku8kPJ7uXX4KsAidRN4ICo1Fn446j2Eq1bhtC
bxYSHZ2DTdzKjzibnC/Madj/GGwUH5uluxFDB7lPepl3QHpi35I9qCD5oBM8dCtW6CKbyoL6GeSF
0M90SYW+9R9tMm8XDFzg8pVlTRry6nil3Q0oVDYKtOcPZUnz2S6VVtxIM12Nk3M30VSoxUw0cDXR
iShhytYhcUoZgHu31QnIoeaBdwyQvNrW+BHl1mhSWYcVUaOXXuWZjy0SXsKXs5FTaR0UBnusykLv
Pc8K/8dcOP6lZuZ0Y5YRaldYF4nPvm9sNICyDmnbWzvnmBwGnTc8KrNh+kwnwNd0sTL7ucMNj4qz
0WdkqF0zOlvMtO1LqWP+iLKk7pjgJ4yf6ejV8CpgLBAkahpdCgVSNldN5aO3Lc0KEbonldLDpFqA
dHaoEBWkZyALlIG9pMAXZ9Fk0ABxlZHke/6iMkq+yNDzvNy4Dew40ntri7+29eorSPVFbdqg1Z4L
EBzQUiaAYajYBypMgQeHoy/xmYSk+0xf8enaQVT7yClp4enqWY0Lo6gN8umb1yBADFXVy5vU6Wa3
wVrU+DAnfOxaO8Bcy9WcUvDc6j3Hyk1O3M8+HVwJGSEe6jEa+7obNu6cxAeXdFsXrKLqgD070sMn
k3UGtcggybZi7On2wGOdk+2QZuoyU4X4jWEfUJhljMXXwnXUjbvocKEmfHJ+hPQpuTLpMQq8OiZh
uAn2H7ocvSyuYXVZjzqHw2GL0645pqUFICUhDT0sOdmMu4BNe75Rved+52SzPIjGpiaS0L4iKsyp
sp/euOaMJ0bXPwt/iLsNMXN1v0M2nSFdxKjs0mOVsMM6CoVH4s3g6/jz5FTbLPdxACR5qv/mkTdZ
1PcNVtZlVsbvWaSZHrXWCCOnxx0fAMFc2nrrCMtFfOEQF5L2vlGB3IuTcjNVOpEnJblJQWiOFV95
6mT2hcvemR7TADB4o9kuevG+JLo3GhJd6zflDGk1qhyNWKsKmLgKu76Zv+eWg1C/JZP4ptfAdIc9
faQeJ1epK9KAavfJ1EZBmpUo2oqkNlNtvUJKG84vnYfBGPixMQffh6oX822pGk/fjyDk0kg15Lmi
Brxbv2d7784VEULMTOOzZjfB127hIwqNBA9wOMyVyrClBcAD56YMfgVUvxaWT12do6OG/Jv6s2mT
ekzUT6iUybaqS5L6PusHUulhddYaQxRINMceZ2bfpBe0atzWvYU/x2zgTpXAI9Sl9aMJIpcGjq47
P51+6V96dgv1Xo3QQo8xnzSsdp1+fG+NAXZNTmRWlANuuHMrsJVRQiITNrIxr0xizL0RSbqa9PGY
djK+FnYGd3RscpR6DlkWUMKddXomICPfp5g+elx9ifXVpBz40MzECeyd2RxeKK/K4mj1SoqtoTT7
idAw0yWYgYCnbWkaC4a7dJCX/dxCNaqWTvxKvTS45EtsXtJxrn+44AwUXueaBm9jUGKg8VuOmPCU
Np+zS06vdfJ0xVbnmGpiB06cn0BQ2jzKtMZ8GURLCntK6tJ13ksyBcZq7YYabPEvjQETV5iywRG7
0XU6C1WpPfm/eZ2qulO9cMAkYDLoN6K0CbPv+sT8maOQwYvMuNngwvYeO00rXkhd1xfA0gZ2+alQ
A0kCnA/6qOjXYlBPBO4TaiFBLom3ONdL1eJ5rxqvrA/xmOGozwAxFPi8LHjb1BGmi0b4axBJEzs/
Rj9AUx3PfAwQ/13srFljjj5y9Ym9SzmWCAv8sm4dFjGNhh/6P+1I7AX+GCWnBQshOXJkoDUasoOY
CJOL3FWdvuUAgeNUeqnNZO4t8G47WWna3rRrAW1ziueNxJNKZPccx48zO9OOJDsJ7xQ9UfGVRatn
5lVOsyXsFzIv1pnluyuIPtoyQuf7klAhnkbZsnzP0E+T3eLWhL/LGkP6ZiDPvuVPCX8ICR+Avit6
IhTR3XnZsUSgQ3usFN5334uFxRqg4IDiwWFaN9J2ISWiMc0LWqAm1NdivQV2je0XaVMB22SFR15f
Bha8jgJt5qNMqBaFPXHyT5a7EBxv2eCjaDx6EA3HuOw4wDeIv5H+M50OWlE9Y0ci8UEUNQneQZKm
F6jqm5fRGCTE3mS272woUkXYZxbB2pmOL8qMR+OHJz39l4tzfOPpbKDoS47x72QETRX2Pio2MoHq
+Gurm7wLHH8k56lSxBcwDq2fFmTPLRFt9Us5zM41aMBAhkQ6tjeF0MxLrYYgzVJXPHuuNt34mYYG
yclissgyXPdbJhhBDHzLwqJb6Y7yTU2QJ+D/wKtp9UmrGnvYstrwq26y5dlxUvtBq23ybTyUAZwi
uzbdVt7QPatuxiVAECghBzFt3ksbtmF3yBdHfVWLkYM4hjpzWVOamSMj9wdcrs3ybRqCzjimchEP
CBVM5lWT1gBl8mLexrQK5IV0PMzSToxAP5DIc0y5ooP6ShQZWkPOqIRmZnxYuiiGs7bxcMXUA7vz
jb/+PRGL7vybFEaiM0vDauANjaBb8WSOxv1SExOykeW8fIXDAYeim5z5Kq8lIJoW0EICuqFB1pb3
U9DeTbaq6nCMa++BoChmZuyoLtFWXurUOJCNpCMTvor7acOpIf42ELn3s1OdeHADkopRdQxmQ7pz
3T2WKfzKQ9y1zhOD1ntIAYCcsc7BX8LzPxEsMfkomtkOymBj65nrgeWsM7nxlN8boW7KPt3FedPE
2xw8joOvBJHhGdEC9VF20C/3Wq5hPzZhGT/hH2dBdEvwApHEL0siV2OmF5horVVtLMzvFt1xTMR6
mwXbLCjz79KfOjr4LeBnQpEcDI1ZKTMCU/QJowa+3zsd7USAN9mEYE+hrbsntqMkizlI1SNA+xyr
yoi7v7Pz8nmuHfNurYD/bEp9fjC8niCRMc8ANVd6Jth+NajVOXzo8TNGNmh9LASFDK1CM5NDFqjq
tstqZFuFV2J0z/XUupZpB2Q1pi8DP0klzO/+mKjHDDozoRDpzD6thyTMj2MjAHHHCbSbFr7V6ukw
q+NYJ0xJlqaJn3BF2fAt/dzczgaxXrwnczxr2mbWQ28YfcrylpMF+8nL121aSdFwKyzbDzZV0Cw3
JGe00D07r/kJSgVtV22YcUYvrSOKt0lG40iKjntw66Lbo1kyAXTMlYhGY3YPdT8AmcGZO95Mc8ru
HKRaw5F1TY8gs6KbrzVXjWM0m0mg3SJ6xmBImJwqWUkW45fNFvEXtVDyMBs4S1BQEkldYSrjsgoz
G1vuxlF1qg61UNO2s/ts2rprJGHkDah42tabrUgf9ZXDwWT6SwLCRYE2GBIVrSDj1vfKjOyo0sjc
nTsOsGyTas0KcgTOpag3RcVYauMaB48o4pDARiTRgcXMHJGQRWIWEh/vEvmasHbeOE3MA+wIw9bT
p5kgrZY0sXgpLEyrs67f2lk8O+h/ZG1Fiz9Q4inmfrY3Ssr+0rNm8hSSoGUZFUinhMV6z66cvzuM
WwcefQw++5eb2BC2khJXF7thKL7h1C7tAf4BsrK0tVYi/ojkMRzdcXrI/VJd+G1NAC7iHXEUiInh
7nBQPspqZMDFRWPfDeOkzgjSM76OxE1wQuDThKnZy+klNk16/5VPEN4i2Q9SXmnMXQdqtuUAx1K9
bTR7uo091GVIk4T3QA8ExvVU+wYIb3DZMT0nxQnIQbbiRhr7Aixa+Tjd2XPFzAY00LhJ4EX96o2e
bb0kVydsrbL8HVh99wM3kj9d5d3SPENkHNgPYmZI99wmirZa1k15O3Sl9TQgkCJ/107pSPq038iv
bwODDZXe8eUkmPHFNmXNTTcVsBO5ibtm+dr1rT2dkw5Ata7LJ+sKE6ZTRLqVMxMXniYPC5HpLO8M
ezfsCs+OtwQ4zQbrW1nulN+aRKZPSz6F2jS3X7TZJG+Ql29cA2CYiREY23FTDF0Ov0bvnDMKoq6N
gXFMuXFI2xdBB9Jgk9Yucij+dQT8KaOuHoSTQp8u4Yn/kIURXE4EdV5Al1Qjuq7WXaKaMNlnlFvT
rUpi7VfuSyyNs4Zr9MwahfIiVY5o2Wp2rpdLss4pKs6VsWWftB5U0N8WRB40/t6UXvcceFXRHZCV
Zcfe6qafQTBb8x5B3gAY09eyBFs1RqKQzOjkO7hjnRdWo4Rz2R2R6CR96HdjYSixRWLIA5XI5zkq
r14UW/QVevpRgChhRQz0DZVgLd/10KIOKdRQwN6OLb4tfMUOWR5DeVFoCU87Tcfsiv60/TtvZ/sX
uSxEQ2YekXts3jjBTYgjvpgEBzxiwWa+cOMyjtHVVvk10qGFxChSlbqoklV6bEmZR38IFPS3FB0Z
RbbXT8kzXgZ72mAPMO3N2LX6GbUJxwc+kywIBY2SreOEsPJYE71MkiymHGc35nC3SeyDGLFnZQUt
2aOswdG5wGPdCq/VzicUcSuuPM2Ze0jOJHAR6BAprVXzozfTXG4cZJ9XgjzYl6nv+4uOwNsXOZXa
C6h/8l3sqTZZ1eegshBTotqNAlZOArZV08ozkQ9EenBibL61VR976/c/m1HT1zBAhqZMfPJOKmS4
We7N29FXmP+oj+o/+8m3y5DwK47JtZXGd0XX1UlUGIU3kEtq5I9Or+ynjo94OuJ7sH/NmVruJA2e
hBQmG7ps2638FMKaHGJ2nJiQ70RyAgkLyjLngkmY/1vU/iN92jLYZ7ZN98eq4cFwmhg6sSolV6SK
jRjuqKzRvwigKPHExzQ9Wi22EPjeqWRLWg3Wd8/Ny3ZlA3XVEaqYM268ps3POlENDbMvkQREzhQe
hX4inMCX9vAQabVScgu7PO/3QxG4kKORX5abttTlFfVjoDyFXYJolP3SfYm9rr2WmSU7srGbFJx4
4Vb2rpRUaKKK2JCf2bxmhy9s9qAaTvpwWy6Jlm7cRIgn1N6cTDP4Vdax5WNmjamx62/1oRHyLM2R
zbOZbTlfhg7JguR0s9ioDX/q99cg9Z3vmdGC3mr6WWMxrIb8qwlsKaBVYYPrdcu4UGGSoAJkSILg
2RsU+n6rOfeJ+0zXtIsgK7+zxE0XnVG66WYtSaZsOAilY9znBKIa/Nc2AUlXbchQRWXItBR70Gnt
+Ea2yIIpTpg+wQ8iyc85UMwdIHwOlJHsbHe50OArWyBbqSmEYmwI5wwagEAFsReBIe4n7q3aqQFC
vTF6HbJly+VwZPlwXhNrTNXWnc3xO+vv0O+Qf6aXk4gT5wgiyquOOSHk7IA8t0ahmqyDMnfhIBZ1
Pj39FxwvUp16jZdLFfEGBs9yp/ykv/qvKhYIyktFIbyA77rRWbQPbUGNZPdxkfqdrgITtQWBY4Vp
skF8XeAn7o+znqTg3uhuQk4dujQtKfJzwyupIi19sB1Qzn7Sa3+vTm1RlqO1TSsMtdLri1qoGBqD
T4C6HlvXgTTnncJhvG+diuR54qY7jwUqFl7xiZTBWG/n//Zs1/aQh/8DD6dF7xYt/9o++qtpo2vx
WkyBDmiNJr3tpCBji2JQ45wjB7YutMmkMOAi8oGhMZzXlKKJlV78ZrNoSfPJU/gD7z79MQAaDYcV
BdL4abmejDWK1C2PQfdEcyc6gsNNUuU2akJwPqrxAhUSbBLk16Dc+vE4krp7CGxUZYLQ8E01Zs2u
SRpz49WevKE3Yx7jxKDma1XuPx8mzBsWj++PqO30ubmy7YivrAEfC/ChilIcgWXWsOlyT1xJEgvv
49ztPul4vfe2cE7bjk47CIeDt3ZY/npbo5slIMcAbRajsjD3zkYeqbwgNtuW+RbBW3w0TLhVBR2D
TVZNpO0VTswx17E/6YO9bSt6QEWRYaBd4HW5J71+zfG72kpAhS3TYJ5lcjD2c+ZP967eL1cff5H2
2yFKB2TVh3r0DhD5vL5pc2hdrbVZDm2Kvue2SOtQpkPziZLo3aus3lVkY/QvT3EnnYN3VXocCK3E
WLYF0bn3VS3aT3qkb6/CeSVgVsHBuXYvTz43SswU6xFaR4Nc6l1lEd3xpzdl/uPX4+MV5YlZnu2a
hMK9fmZVigRFkf8bIeczDnK9kTpBT1QSYf7PL+XyWoK1Dcv7+SMj+mtMOmyaQYwGFF84s5xrdewd
zSLXt62E7/1PRwK0UqReiMtwniPDeX1XRH5PPiiSBjhITpbuWmqgjlh9cpW3XxlCBrxUSKlWyjEg
pteXwfammUXLZaCpTNu8oTrMiup/n0ZyKEUNSNKB872piMnaOkXNlqMhVRIakfvJyH+zFgH4MVfD
L1+avyYBvP4hiee2GjTPJtJGDAD+uK5KWCvOi6nFnpcBxLCSwPjkQ3izFnFRnFOBxX/IcjhVzXqK
zUm2DtFqPcBa7CHJ7dTMCHIFumzCt/aj3q8ZOTQ2Pn697z14DNRIFRxEiUBzT+4Xu7HlkGrQEHpo
eSE81CDK85SsTq00L1oN6ZfCRXyVu615Tpogm/jcoxkam59hYt978IwxHb0E3yq6ztcPnrQXkFMc
tiJREr6rZfVFiRk4TDu6dgkli7NF9z+Tt7197isNg50+CgodCc3JjOpy2LYqMlUjlvpmP4+mjJZe
d4CfJkEUe2vEUU1abTom1Sdv/J3n7iDbQjPj8O4BEJwM+D7W6Dymbh3Vrkepq2ybcwo4HLerJPsy
9WA04QZUYa+JdJu5bbtNBhtSd2sm+49HwJtVhVkL3gKiIPRESIxOfsiU+6JsS3w8q2g4bCs1cZZm
m07IdvnJWvpmJuZSluHimLTZbGAzfv2KCyVHk+D0OhIV4QiyKOKtY+mfSUXfXoVRxOeEnR7bOevK
66tArkltxNDky+o6eYdZmd1NxAj80ykYn4dhMFchgUWAdap96g01wRXvqqgBVYUotRT7lKCjUB/p
/3/8ht5+Ga65LviIQk3yCE61kXEux3SwuJTWpmuKZGNruz7z3W2ZA1QMFnLzCBjvxCf0g7cfB+sy
WwDbAOxARfVk45PJFnSvCRGo8zSxm1eq/1QQhz4aCi1tb+phiegsdPvPZsN3XiAXXqkBmEnRNJ0M
EwPCbez3Qw2+cpoeAPLBQrB0cfj4qb53lVVny5z3x7BwMvE5MQRqtynryC5N/7KqPeIxteb2P7iI
Z6x3gVDL9E4mmHFgK6APBeU5S9gHnMLFDXRe/5MBcqJN50QBztJHq8T/rgkBp2eZwZrasYTIxKsa
7CtLjXQT2RNdUEDSwo4+d2gELcTGjhw3aKfwukj0Bo/jEMye5nl1KB0zO/dxJD3Wzuh/+/ghnFjR
/vvnrRQZDODwscxT0IEJgxUST15HTen81rNEPg+NvHPVUp9bUB3Pim6uo8UZqPF7yhsugQpBlPUG
deUmOFBre6InSGjO149/13sDHHA+vmW8hXjETiTlbTDMNo3kOiobo9yReUjLZoT+FJSuOFvkiBmq
WtPVg58fX/ftjMv2giGxajRp4vnrn/+1e6O8hseAgO4IqjIN7dinMhLTUFQ6uewfX+rE6PXn0XOt
VerpYH5CEvL6WrQuR22RGcIhUaIWaoCFlsVMlGWBLKoHLBmNSQaOGC/KlRPgvSyC5bNEhD8i5Fdn
TIYlmwwYU0gHYYGcLO1FMFNH6ul5j7YJwNwUJtnJYBY8HcdzwWsnqXsKzmhYTN8arTdfrGD63fau
wQaEfog0tfRa+F21TaX0btCcwnfGBe7epzMNGsT4moGaoQGxJufcoUCf6T6tGf0zAeo7AwaWPwZ3
39dZwk5fHJ3CWW8MIqilYQ+/HKjMd9hCyq3TIw5fvFhDAM40PFlU7j5+j+trOnmCjgdBYa0WMGpO
dwvYWfpGp1UQlVz5u/JjfY/LyLxjG6HfyTn47NN4Z3IEwISTEXsgc8sfieRfQ7RCSgQc3CyjAgHh
Hbvs4XqubOuTu3rnQ8DDb4IscBCxG6fzAitMlhtAsclvlvIeJp9kxkqya2j3xvXHD/AERPPnQ2A9
wVLBOgpm9RR4OmH9ZYbBP9H2RhoZVgkBANrLOUGviDN6QGy90g3a1TrfSkaWLPSpL0YWX1CNis/N
UX4y+bx9wpjX0Ely1ljPiqfQk6aQuGzHkggAzSB/u2ObCXo82X1822/HDXsGpJgce5kG2K68/vwD
M8EMzzcUJQW+oAp7xAbIqzpUyHSv6oqWwMfXe/tGuR6OUiYaC+H5H+DWX+PG1gQgWZPr2WaV7Toc
vYCwjXi1Rn1GjXn3UuQAsd5h/WMT//rWMpp9hZyaIvKGoT066/5oEYDXQCXmn4zTd97VukVGTr8e
0tisv75UINBqeAUjZiwykIGla+9TuImfXOXddwXXgmHKJg9Rz+urEHugi0lxQzHSGV6T055XdDoi
MlwRnrjkc/4H7+qv650sQ94kYdq2krtqh+Veuv4YoibPd+lUflZEeO9dWax1LLQWkDD3ZK/VBl2s
YKMwDJvWD20MRFHXF+05Tn77k4PVe5dioXOolAXYA085JImpmskYkWrkTW8fySyIQ2sqjata77XN
xw/whEWyzilo4KkcE2ZEwwTX0us3BhUfTVSPWq4yTOO7dGvO6VAVbxq4ffmurls3Gkp7eBTmgoCr
a2fMXHlzQ+ZfHBErLMuwkrG/6RGY0/XvG7nBTWF88km+Hbzrj2RQGciyA+eU4a337BubgUnWnQR0
GgNeekLz9JOJ5u1jx82P4wH0C5tqMiNfPwra0ZSOYEqD4mjKfRqXxVFKd9nYZCB+cqm3x6HVgMl+
l3V4rbSdDKY6G9wC+0GB8mipxAaxgPdl8hHWzAQwVKFeYE+LRrLN//nbpjDFLcLG4sR+Sv3BbrzM
NpvpaJyVG4dVknR0ro3+MBrxOQ++Js19zZGN1XJljvZ4jn+t3qdpl2wboDR9lHtj9jgZ4kZHNvBg
SLV88qrfvoQV6MZeS1/Ng8bpk0mCfmr0Hklda/rDvaYn9eWgU1VKiXH5x5PVii1jTFGF5CV4J+9b
loIAlykji10LghfTFH44IsmaNm0/1zfkY86ffGxvhzEWRAqejsEECTbgZLOeg7QqZUOppJZ29+gr
a77z28VtP7mv9Xe/3mixsbP+WBAZZG+MxY0D49UXE0U4Golny1Qizh7o56Gahr2PCht9zAjW/EjS
mBsGBeKvj4fZO/fJWZ+dsk2BhAPw+ud/raBERRiBic8wYhsdbIN6yLcinZL7j6/yzkhhJ0mqwHoG
Wfnvr6/CHNmitutzGrrWeNfP4y2V2fLJKVhqPr7Se/cTYD4x8O2wSLsnc+QsEzgu2oiQUSc6Mm7K
8bunB83Dx1d55wRM5YoCKvVDaj7maXLAUjcYcgpI1JPWgksze3QBsHimjQe4aJOJINm6XTFvbLNH
RlHMw3Zy1Y/e6aCBoN3dIf5CCJ/PfWRQ5/4PBhXDaj2AgdXj8PD6aSPTjNl0dStPP+2uO/TAUSXo
1y8d2dQ0sm2O4m5c7cgGQ09OqfaT6795BzwXRs0aK42J+s28wOTYkghvxWGej+Ix1QJxCazz05TC
dy4DEm01K66VZDacr29TaKroWJCJIUGjN1MYStM9tlgU6FVBz5rYOZ/EFR8JqIH4elumyzfbSMe9
QGe+1bKh35KB6z2mqAs2f4bH/3eX/u/VIf7/dpdGddd/+1932Q/Wul8VWTbz8ScmUP6ZfxtMffNf
QHE4g7h0klwWKd7Zvw2mvvcv1jgXHeC/jaL/Yy81jH/xDyCvNTjLU2JdG13/Yy/9F8Mbmz4bf7Ze
1Nb+ibv0xAyPbdJjcqIbYDERkiB3mmanlQtGgzkQO1W7BqYmfSTjmGb1mdaXq666nOuNTAvzqqWt
vdWAsG2KGlGaVeb1d9F2zfNfz+7mv1eBV/7TdQD/tThwAmfzyuxso1Hgqzw9/0PRdm0xYq+cJ994
SDsfNYrbBZvUINeuQkKwp1scXBDgi6p91uOvFRPVbZW1y8PHv4TN5clPWVO56cbhheW04BOw+fpb
I0+r6FIO6VvUXUO4+OAcnWmsj9WcGOemEfxM2wJGXovgDpbAbOynqe7OfQxR22GM9QtsasaNE+NT
nxfLeiKGDaFOO5WE+xrY6qtiN6R9X2wQ3wWXvZdMu85FANkulBuc/kdMxOK2Jhjuwha5fwmXIKWG
NOtnhPj0UQeHyw/rNmtv8Phpd9TYqiuz9KDNUgcKY5SR6DE5mvy2Jtvdl2KIzwt0oJc2YwK9dXEO
kLbbK30h3lkrh72y7B8w5Tiq1OKFH2IdNCedf7L3rqKp09ajM8WJxEvu7KI4n4LE/kIooNxlVjl9
E6g8dlN6BYoSf5Ru/aCc/ewSmIMA5FGNvbeT9FkjDqyXArje05oxAuTDSG+TuE9Db+IBIyt3Llo9
ASxnQKlVXdtdLqSpbiwVTzuBSesRw4aIoHB0x47MISSMhnVky4gvcLJnvBYm9gFMpNeBqu0ffj9m
hF5N8Orm/AeoiTXmxNf063ggNFQZucbzs0B9o4eef1ULOllV6qsgeBRm1GcOhFYPK579jaZKVpwx
dC80mDHxASlmJNRyAVv00I2aTh/zS+PoT67H62sSDFNl2rmh5pbfifI5s7r0t2u6L7VM+60oLAhy
ea8fElKFsNrU7TnkUfcwD361mdziR4BGehOgsAqDWh2bGf8eRs3+ktoQLVkHkdY42zkEdHWu50H6
aJKaEgmbo1e+FP0GoTERttb3nK1ANxn6MTWdcpP1msQ0axYPXpC5oUjlBYzD5qA1888c4s62Uci4
oVjTzdEUTi43/YUF4FDP1dO6XwrNPO4PTSMwXYm8P8TCuU8mkqzsQh48TceW4sHAKZR3bS3o/RAJ
+vKo97q+FVNzR/SfqUKAJxFkH/2mKUhP3A3sB3YJ+qEbeLTzAb1w8GhgGT4GUkMU1uiA5WQXZ2cE
dhnXtSummwzXZxn5M4Boo+3cm6qoxouqV+06kltlcwoQLO3o9rViJeMtCFo7lZ5jk/E3GV66TVU1
SRGaw/wt03VxS9Nqj86UMbgIW/MuEbDSDFcgZeJzF4Jhel2PQNGR07uYY0PU3mTqxUDzpnCydcsP
8f1Oxi2r8bQc2rqd650HEhMwHVWGHOmxuFbxbgLT+YTl4+gAhYBX5Wx6SsIRyYGI9HqU2GJRHdX5
RedvTZszy1bOHc5viONLXWGgMDVS4CVCcLs2vxWcyb8x4Ymb1kkL5NRw/Y4jmwWauGJ2XkpIPb9I
Rx1u4ezpDxqd1UsrLvsBF6InfyJlQHFrCrnTiBZGQwcoqcU2fEm/rQ3lNJkHT3UYFXy9PsaQUkgO
7Ze9pciNj5wpzQ5YlZavc8mHhXOse5wJOt/7wXjA/akOpsq836Jn+djohoI2RwzFfVp1RIfSQHHP
VdtkeYgCV5F9Nqb7kRIDkn27GTGlkiBX6XW1n6Q1Rs7MQGvNFu8oTFFxVzHCmNMYrjfl5PRfgONr
Bd7WNKt2g6PlR1IHY/FlCZTrP+Soyf39ZPhtv4R+6rTNrwVDI2fKOTfiK8Sc+S4IOuTjORGCW4ux
ycG6apxLOJUBuLSqd794ZCc+xF51QY6ffS2yuLrxHdW2YZvk1FiEbTzN5rJF024Dpava4YfCNBJR
hrWOwBrVRuV6EdpGP+6JG13tHHO+JtI5apsPHQQaPbOPVuNle1Sgeclon+qdBLF1NsQWnjkFG/CB
bLIyJhmtW+WMXuLQ/2yn6SZxkhdrihGotLO/ME9U8YVESffo+yN+hiHDzhJVdZ7/mD3nHvk4npQF
N9lN5bTTDUNmuvHwrV1UdUOYH7pird12XWM8sLk2Hkilmm4Cv3COCtdLRHdUXuhJvloWxHBPKIo6
QAMs75O5LO5NV7vhe1dHHILicrAxQ4ZLrLeXCVDSbdZpBp11Ta2SruKQlUSbFHmVfHPqIdvTVWOA
j0t557rjuLGkZVdhXniIaYHpN8rSyaBFrfkAgtJ6njlODlE5IYm/zzQ8nL2Bejip8TOEg6RCwtTn
t2TXtnZziefN/dowD01YNur8cuQRr6JH6tCV53QPsi+TcQPwNb7jr0A7tGkZZZUILqDYiVsLwWbo
VTr60UDhw6xIpwc+22uUj8gU9LeJbJZryvhemI62tTdcDdIRWNLiTquSrek34tEh9Ts5ODNeOwVk
+6GcvYvJHq0dg1A/oizjBEWu4hbzNsobHXzeiC56GB7mNhc3Sd4ut9VYY15YLH1fugVQAaPRvnTk
8kScjvdabPd8wbFzBjZrzRsRkggZ6W/muLaezZ4YSX3Ig0Mda5LJIa0eCJOVz4nU3cu01JubGW/k
Va61gMsSe9gzLePDMfjuEprVu5llA1OSh4iSFu6MecQYLonCREXbZ/lT6wbibkjZE9a6Qj2xtPE5
9eH+XjcJ+ozcQccTTtKtdUzrwZq3Qz7g0U7h3ITgmZrnoJv8i1jJB0Kzm28ZvnymHy/4P9yd2XLc
SLZl/6XfkeaYAbPu+xABxMSYGCRFUi8wSmJinkfH1/eCMm91ildX6urHNisry1SKRAyAu59z9l6b
4JveeUulxlanJGV0JeuUPNbAaOvNJOJsJ8cofLLUYsBaUmjWvd7U/biaM5k/J/PE6MHKcvNgRori
ITAK1jMCaPZ+q3Nw1rUzT5ND2NbBbGEFeHqrt4jJwxBupeXXdpNuDCUJrs1sOJuxIrRdVfXi3hVZ
dWLuqn0jkVIR3vdnUJszbpaoIC6nNUycv3h+d7CCxF0S9IkHHFDstIz2rw4zzJPRkB0m8olevy8Q
YRz3R8joweucjQiPOjc4V2qd65zgBE9aAPRjL1X4e2vurNIPxEQ7JBkMgX531HvjJGBMPzZdTsLk
EGuPaNKNOF7xyU6uRxGodw+gkbpv8TCwFFjWyDKDP/qKtLGNnyKCPmGEJ5Ft7AbF4lnTwzzyclwg
/Xrqgmnb5gGnOqvQpuv3bZluRpZDdq3dPwtgB0e3dNpvRStcBoR6aKiPaSL4bNWxBGDlNs2ilrfV
IVi5dbcwmdssIewTCfi1aVFaVY46vtClcdZiCINrlFsouvvlcG/qXfWql3N7Cshuxk1fG9P1+x9y
0uCGTEyd/7eCStd5WsbqNXJNnCllb2JEVBKTN1AakvUN+2EO06CyvkZmTpYQAoH9lBX8mGHlBn7a
cAr9cVKnq1Cs6tVJZfXSjgr3p2sns+qpncV/sobqVc6DuA6c/Lck6XLxOHPqddfXroo6n33oAYfu
eNeUw9z6hmBhCgnPUB4cZm1XN4Eo/P3jD93BvRhm/Vep8m+V3o9lzv9+SXX6b9lPy4X+BX+CGPX3
hb237u2Hf/G/l7f3/Xsjb+8tHo3/+J9/saeWv/l/+x//LpIfZfX+v/7H17IHx8FvwyRf/LN+pvf7
j3Jt+f1//9z5Lefndj37QyP/y0/8VXJr2h/UxwgOgNkht6Zd+58Vt2r9wdPKnzOeZKugjfUvopPh
/GFSZ9N4prrmPyzz379LbsP8YwkTYDyFZo62IcP1/3znf5e0f2G2/g+F64cSlxShHyrLBWJLrU0v
AMgSV6I3+GNlWZZJ20OzJ6zdUT7zpKFZeYiCudtBjTd3nNIpGbtcbFCLYCsMzoMZiZ2dz7WX2BHW
vFI10XeVUCnS/CnQgE/Y4wxB2uYMwQMhVgSH6ZspYUvo1VA/VbrG4d203nQnTq52YlcHDNI43MqS
0O7MepWj+W2wt3kfvDWtlvlQXPu7kIPiFVJjfeBEQfHWFNGdFiuKX8WtipXXQU/AYDS8TiEwUr0z
tS2AlX1XTUQJq+aVbO7PiSzYAqr5CAiO6mmCPa51yjYCouYHvapsBuTlp4kFDpl33dSriGOyR6fQ
3iBdY8oh2vQ2WaGY1j1L2mMI1dcXXZv6dS6cT9PgBDsIfYbKOg4HZdVYsa55Vsy5Fyc8nWUEz4+V
g9yTQp1K3NDC4RkFPu5ePNXjKqZfs3N6JmbhAiNhY+8FhynbVR57/sbycVbd6HMq1/1edCZQ8glu
/So3mFjjzVY9PGjLsJuZAKnTVuhJbEY5se+YsVZ4t8sXl/ZbYZeKH5Wy+jynU7hROLW0qzgxyDuy
Bjt9MMLBCFZKOfetj11RO0gw+K4P+y7lrBzEyhF2H0EVQ5YTWDrHsR90fHVGbKWYXpuQsh2qB/5q
FlXIL72tPQ9y6vdJJPM9rg+5Y4r7VZf6OyHCpy6eLZ82jvxzSQSmGASsjg0qqU/jPGOQuFfDXaLi
+5/IiGIYAAsS6HqxCvoeOL8d9fIFBWCLNcyx35Re3Klmzol+olyJW307wwODf288yLAs9u1gfq1r
Qm0V5XWy571mB1/KNLykzbwF8r7L1fzWuEy1WG/4VkNpXXsGxPhkLQOn0NwcGpNvDwMaSJ0OC7KT
qZ4WppVv1cMdJK5si7nNvRp55zn4hyeIEzLYubHdH4GH5ltHVWqPQ+8XmnA7aLLibXIVkLIEU4bz
ioY3ediEFe7R6Llnay6mCfCUJj/BteDXIYpTNqDPsmNmTY0v0vq+Bb20xojmPMq6ze8nSYpjQX7k
SgVWsetoX53dxgY8QC3LkcymE21F8i4tcHJP4da1G21PZGFICz0WPlSF6alBqcC21sXHnpRuNOYi
2NNLD/dakDkvg1Lqp3EogdQmPZwmhCpPSdG82j1Mo6lqLXC0SRhgsLEwjglLQYnEKMxIXqqRiD6O
R+TRJToWTMMmGM4sn4a5qc+C8dq+14Ka+R5mu7LDzD9hnT7a9fBVQrbtMAvzumjZR+teovcxWwGS
ojQC+Aw8113cGMxnyHYGgYIVMiutE2lU4Q1c2nQ0W0UQ3GcWxzRyrVfUKQ9KpNlLBu9DHBUH7O1A
gVTHXetkObJ+DNFtzEzh2WpV7GldXsrC3ZYR7zrtJMehxRV4Iu4h9vTJtu6cfqxPOXjJ2H0omxyj
mWFBSIFDQQfxT3jq2opWRuGlgyY2phOWl6AWR4AsFroeY9rrs23fYl1Vcdg6zqFi7eceBNtrprl9
qruWebHFOhsqawzgPucMSAQOxnDt5KrxtnbIVYxLVghr2DuFfgo6nrd2/Ir6nvOFa24kXqdVDkGH
E2gweIUdHc3qPlKMpdfV+LQ7Uj+Mc3vN8MA6Yor2dKli6h6VFW/nMEiUNG4BO3yIsuqpKeBb0ii6
5VUeE2A5m5uMLNdDFTjzZrL08ps5gSOACjZezZzYaFSy1aMpGh/DDNMZK17jpyYjJv8kCQHCpaiu
6JUcimEJ/lVfpSpYKhz7rstwwInFDgDhy90Tmkg9ZVrxY5SjTSUDQXT72swPk0NkU5E4vjYKPAWk
VZJP5hgSb5P9NBUFvx56hY86nO8gTbCZ9m3E51+cIL3E65Sh8s4wZ2uty2+kT4xbgd1zy0M37WJ9
fh6GHuigYobeKOv+2XRzb9DLwWQ0iHctN93hmjT5mxn24UZC5PKToYt92GC0GcbpEAVkEyIoARxW
YROdtbOU6q7TQ+WqylZeAwIC1hBfLzlUOCeI7hgW8cJE6tlEDipB9TrqU+xXHZhdC+/RixmSPm/E
5C3arD5rbHMkMOfwCnpuHr3thoultN0qkrVnzCUDxUY/0/XTt3LUZ2JJ1OnTENbdLsvmvTMm6daM
kozbQ/RepFX9QY+AtdARTPujdOgeJngeG6hBlboNJC7nqMaZWrEFQ3vbRdi3VklevdAV0FZKVz3k
beMcCmnPpLGyb4YwbvdjE7dw4PIlur4ZPYrue5DZPr3F7hDqxTYv22yHEVIcADwYj516HjT6E/0M
6tfM5s6PiMrwSwZuxzZ5nZ1C8ei428RTlN1NJ3pvF0juraZTnqM2xUeql+oCTnOvfSpjlocOMjm5
SbuMJWRdhigiRFHFtKmS0tpaoNFq9NYC34kSJvz0sOJoBnjF7E8i56vpG/tJT+KtbnU+E2kHHgh6
jjK6uGH+rdFsr24z9o0o+EpTCGyZ071mYcXfTSbqXjaajTXHwUutDOMtdNj4gE9AUspp1c9uNB07
QadcDFb9OSob6pScAta3OYjFfsJy42GC3uGQ1dfRWI10Y7mbprDfsKw/j+RdyG4xhyl3c5Ucp/Ql
zNkwkxe3y86WmV1qSSUwlVtI8DxskX6jYKVr/wxR+6FIzPsw/eISi6q72SZkvI97ylPTE5lNHs0j
cE0vWs/mOrQeoLELIuNdnQ/gYh1QWfXk+EImrIt6d6M5Lg51QVa3OoGGtJu9lYTPhlDopwnrRuem
20UjkZlOo19LRhU0FHxl0IXfDUPrxxWdPXdTWtnBiF9kbW564TbbMS/e0im7iFbzskp7UNzxpRLR
wTT6c9sZl6YkgoYbZgbWtuoaF1mvTunT2lDlgrGEvSfMPQMEsl1VrFnBwOjXVNXwnEXhbq40fD40
hIQzQCbIi89OylA8ip3PSjpqtKG4XZyO7WEoHWdV86xNq1TY+YadDKBLSncywKW3x0uq7ca0oH0m
Xue6KhbS2LwOJvzAthLvDIt83x6GKX0F4wFcC/whwVza1uP6VlGgomCtwq+x0nzGoJ/4mpaxYzep
eUescbF1e3hCdiHXVtQEm7iJTrlU3iPXPi0Aiw0AIPpVzTcJyEpq1IyI6F04LyCO1pI+lq/HFH76
8rLsunnhwMbvEOizai92ODEpYE9eMpXec5oM+Qs3Go0xpXrO0vHcO9bXohcPOWXMWRHZO6ez6lAS
RfCiN/p9LjpeVaatxghbq/Jg5Oq9M7TcStoQXGjD3upIvfVkAzUsBm0plw9Rp0s6FVvJhXYC4cqb
HMLkwc3CaR8n730JyiF3NoHsitMMi2jTZGirjFZ+FkaUn7BpabhlK/eSZ3CXcuDdN56pK2kn3xim
+KWhglYCmb8fZAq3hPjjbEXjwfAaR7eOOkkYq56MS78WIYbbNp1XmWGTCuBEAuOZlE/4z+0vuGgc
mnhjegyIDvdCKvRVLW3M9qSneBGxhRzp697DG6KvTFvPKNVB37sp6QSlZV0ECiI/SEOOGGEENkar
jmWZYq5K897vyvS1D4IbGv/4NWiio81O31WD68P+SB+sKKvvcrWtNss4H9gDrxGqVrQux95408tK
2+WjRVMw0JR96cDHWKm6ynIYDvxhMtZ3eKgeFQ1WxIpxY36ngVG/i8s08VUbfYvWmP2hHKvmYYrm
9kKb1lphnMofFammnmXXRDzRgxG0J0N3z25Z34nGDTdwItSVKhXXJ2ch7n03dT/D3ws3kMqwjrCm
b2dSomHdJO2adRLe31iWXoqy5VBlMepuQ3tjfup+kzwfsFjC5FZktfCTOkHNYXdiNYroNSKwfaNY
IQQc0ykOOE+Y+4R2T7Z3E6qoqtCa9QZEJfRIzVdAWPUmbeUdAxUE5Igt3KemZx8eXMVaI6YmCWPW
aA2S5OY7DnAdOydEu+dVfVIME87mCCjqMiG8WWPRtnep3RqkZwG/GCo1UHYoo4L12MnnUU6qF9oV
kA8L/cklcSu5C9PpNZrzjBhZ16FbVtSyPpnSCi5Niva9yWy5layUflcp8yntGSFDDq+3sp31z8wH
tU1vdeNBTTgMAFphJc5qosDwZ8UrJS3X4O5H0sWKYdMXbX1oXdxx7kBVTPzDk62m4nkcNCB5bT9+
AiXTfZqYCq/HmSAxVvd8qzpFvrMBARAmFmc3MZl0KyWN17ughm6oFsXkN3bQnjIZpN7UJ+qldjXC
3u2k+XOApLeu3VQ7Ncz8YrW4Te5zRoteW3X5J9suyzc1ygMAHbXCTh5oOw2aGQyW+ivDUXzbMnSr
VSAD6KlhVG1p9uvHRJrB2mpVA0qs+Vq7ivlUDir4obmAzsVz9iy1isIGvMIR/gDRflHVrEJLMU+M
Cx+TBo4kIzZzjxISJJydv0La5PjZ0NlsEOVZWc9greUoLxvh3GnLEzml7icgPel9r4tpAylO9Soj
vuph+2cxdRzt9Lw4lkzMTlTn07Ue0GN1ffEymG2AzjOMjtVAtkChjTPLUTjeYcmdjgheSF/PUxM6
UDknT4LktnMmIUs1EWf9VqnGLTvIHLnT2hk04zyqTfDi9GW9Y5Bq+fEQmBu3ZMsRow3qlcJwbduR
uhotIr1MpzsoKu8lGKzuQGff3BPdQ5c5dOWutod8W0pOu15Rz+aLVrvyvlQT4O+Van7RGTedJ8Hw
hUOgPl5q1nRWosj4phTN2tLzYR8S1O3XQZDf57Ql610YV9e6U7+Go+vl9V6rbxE6RmfJ9S2+SPb0
AxqNaO2izdu5tM5BT9Qux84xUY5ubSr3mcYoHILH8Ek32GqVOiy+ckdONBIaZZeD2ToqfezR1J5v
Sa6HL3zwyd2k2+m7ERjTWiqNuUXbmT1mpmRhTSDt1GJ+1LqCciELpk9RrrovxcgAkeiz+nUiemsP
LSb53Bi9w1EqUFl2hmZaQvmAHUq432mJg3Xo6+xb6SbcCFgDlmDMUWUi2/SyFz4hIjYWXEefo1dw
xNbKsMLujvSvUPMtxvTqliA2IwUfYyi3iUMtdd3QhC+GESop5/+sfw2nGnBWJKbyVlhFeWWCm2yz
kmPj2gxlepTMUW3fLGr1UnH02yNVqMmJduockokZqSdtqvRnK07y80RsM6cH1VCgigCHAYQ9BuND
D3wRAQKXjGDwWmcRq9knBabFPleV+Za3LZWpamfVvtGd0iUUpQ4eIyjArKh1aV/JPjLfgz6asOCk
zBotp4Rs0KZ03gm7sO9QwkBq1noJGaSOHI9CVPtiZoQhiClQyKuDPMy6VPlmreieVGfQwVpJyZS4
zWq0y+4gqh6iJh2NOr2z0rFU1pTw7hci4a95UGtPZUptkWPABQwV0LKhtIJeUxN9F9ALswinshov
Rkwae2o2t1stcN7MqNwPvQvYqi8Fqz1NdINGwCGCEbfWs7I6hVWCC6AfDlNCwZQod0WkP9Lxp1WP
Kq0N601HOdKHbXDfB3a1Mzh7resCsy+R0lTuSDYA9DUek8ttY5zAzKXrOGOHDLR73sVeM7sXg4Fl
LA0mpU7kAd7dO02xToC8WMNLPQ5IfdVt7o7rPrDIpYGyMxI4BfVPOjYcNROxTjK7K0DH8B1ryNe4
vs04Y4sZ40LzRFTkfoNmUkyf0sy6r0Dcafm4iaXzaIicmS6Oz3Hajdk77X0LWxXgt9i6mXNbPlIZ
DlsBQ1TYEMuJpycyxSFSa9Xr2KlV8C53VmRZB7dPrXWckLMuwq9jGL3rqpRHI04ZCZrkNat4k6XG
/D02sk90L9JVRWNxlTB3AY4st+ZEGjCo/rtCAGHNI/PO0c2vDrrCLRMf4F9Q7TjBCxTClJ4I/fL7
dGFYJYV4J39MrG2CcG/swL6NjgSII41AG3ieYlb0O7SFhGhoGw5Rl3xZ8MwsSUnfTiTsHdVYWagJ
V8J03vQq9eJE29Dd83OXFEiHHC1yPxdsN9TziuRGgLQyNG9mMXgJLRTALwtR7xu5HpfZUU+E70EK
cp+KYEahmRjRraEE3HCDvpUwMFbL/Viqasvl5LkMJbWJQ26IkNwVBeoLnXHEPbHBG2QVxIPCt+VR
mvyMsRiK2AfDLH0H0JrWmosy6bPt7OqYuLd6WCGWeJyVpTfm3KlQ59xeg/PKSRYJyewMiQff9imo
zFutqFizG0iWnXIh0Wrbl9ObiNITU1haXdpEKWD5jJU+A6oGnCA3E/CnMsrPSXBsomgCYh8cxqy5
cVI9pwZN4jKzEr8InFcA9COc5GVND29D0RNVFrv6qgq0vZQl7ksn8OLR7NaaMXtZrWzJWmwXiBXR
IJQwyLxqY8+u/ykJiEen8+gNU3tMRHWbZi/MtL1K3U+NyBzWBBA+lAQhMOFArjbT4jZ07sbcDwf7
QKvGAOKEUnRoymupFOmuC7uD5RI5WgjoSlDZ1gDNWK+hGDrlbkT8YIl8J/UrnUeO/eO0qUp2k2CM
VnIsihVQdxrd7JRZSn1rtSRAQtNBCVRMu0Yydq0EHazJNtc0/64jKZxEL/Osmfa6G9xhRQ9iRaNs
PyykK2W8LZNuq1a80HobMeH5QROwmbvf7DLb6knKuDt9r5qAhr0xdydRaOK+aSU0rQj8P+53YLSJ
E34iC9PwSkOLd1UABx9Ff7WiDnrLtJ7HJuLuLpWTlbPgZROsW6QHDYFxMy22vjhglfOka7w2zSfV
wejguhd0nHjWIHLVRrUe+nQzZ8RkQnwyHoL46MaOVw4NXDoj8Kzq4I6qN9bPRNs4sfrG4RzZlFo3
vtI61xQ8yj40p7syq3ng636Gcmx4diCuYMpOCVqhFYv8l0JMFyqQfT6Oz+3UHIV8drX2ViysUzpM
Ngo5jgStnj6ToL6NKFOsii+lirBMBM0BrS8bLm5joLIwkplpTOtG9HciN1dODrY7Qe8iiKvJjzIt
9krs7IpmDu8a/t7Y73UV+hB7SCg35bBVGlyDXsQhyDigv9sG2RN9h1UaPNXjebBYUez5QdV6Ov3d
BvbmQF+06myOoHBZabJANFsHuXNipLKK+jvCoFiKVpw5VvQgVkEE17S5xZxIJ2P0pCXX2qxfLfPJ
6Rm/a6+m/JK2T4xbKPYoB9kP2iUpAjhf060Lu9q0zksrlHUHLVal3yGWw0JXnDuFnlufohJgTaOe
fJ6URXVTZnfg1oFwxu702KIc9PqwTH2Nac0605xH4q+MDZShm2H38lS3DXWIFmCf7t6NyT7kxDoY
Wn/JKPE2bkwCglExa+D84imRo96VwfhYVe25TpR9s8Tx0oXmK4vcnKKxa9eRXc5HI2iWjF2iynp7
FwnKUA2jspDOPbw0y7cUOYI+7ajvpBWiNu0/F6YOwBfpvX3S8+5RjEa4c2CFH2lnGdm9nnXvbEF0
P2xOMkbUHy2WRqjny0reSecSAMXdjq0L2yil8cHyy0TjBTzoUFHNt/ejeLKV4pyq6SobdZ7lSLcu
8exae7KGaOH2D0ZKd9iirKlrto6JAfkchC9dZ8ijPQITNDvmdcNLVZEpgMp005blUdOuc8NOqyFB
T+WuHSd34+hEGqgTGN2ZrcbV0TGKS1V9AtFChzt/TBWbRNnO07rMQQ+mHsbE2Iw5E7Zi/t401WR4
iIHI7szMCTa0wpNd7lYVLcC5OhlisvZpV51iYdLMrbxIRLeKRi5tlhBhQuGCvUObR3D5xM9yFFPo
uAu92pE/SE/JBV5ZUiIRH82co205aUnY3KcwuEs0s99lgwypQ4J6h/ChuVdd+yWJw3jftnXiqU3s
Xgo7CA6xjRhp0dqadmWf3Drf53F5iaJNjWCWrX9Jw+beMLUMGc8ANByZFtxsPmN1h/LI3Kro2FYK
Gci7EupVb3ET2nG5AkvdrXRLeTU5GyJFiXYcHjpfsZGHMT/I1pM7TBvktlvQ3b7gYOH03Tnk0AzL
lLzAPkUrRfV2mxL3LR+NraoNRxRz8XY2imeZKWdaCU+pmaL/nXZq5ZCCERpeRz7BSoEHqg3mYY6c
e51jXd8yq816Qnw7nSzFunvK6/xaEna21mesgQs7cg2pdjypLTpq0xgHH1LBn4RMqHDMYc3MZfol
kgEnROS1dPY4V/UifkucN3uu720zTmk58DgJeYpD48mhUoQxnG5jEtnZAQx1Qy2/r7MaDt+kwdWp
UEE2Vf2AGbIEyO/M2QHGab512+hr5jDKi+gVqOyEoXiYHeJ4Z8bwJQrYtZDcbd+TVCbu7qD0RJge
FVvHr1KQBLDKlSI6WENyoMUWoJcf5HaoA8tzM5LOwdhuSSQilrrh74BasKx+xOlcK+s5m8VTmDuo
xkbrPAhgLB2xFihE0uMQER/dFlhUBmat6xjjBinQ9+y0McpSLV67PQLVuhjfK1yOqGMAPAA2VDcz
mSvEnxEKEkqzOaMqvsTJ2O15aWSGdE6+75oqh7cJWC6qyCFBgYvNqtXtnaV2n1E9VxsaFppHLDrh
G22+mRT1gYfv2sS0auhjRZyuNBCrc8dsd6YTFmCdfbGQKvHkyJFKranvxkwk35BIl3uHIO3DXIYc
7AeAicy6tU2sxgpxaML047mPN2iKx309me1esZYU8ALsMASv5XhHuJuWJP1amQlQ06cJ0mmJ2kHE
NF/7uKj9JhTf8MI9K9AsV01Cdi+cpLWGKHUNTGpJzateQkZGV41yw3NoRt2cCcIFbaNkrdWZ4o1O
r5z0GUQqKh0IDQlBLa2bPMi+eZR28Jph49sYzeweORpWK+QMvLAGhrFLEtaaVvqppADGzYulNlSa
PZ6O5KmcoX62fWXum0XguFg61qkUV4yD7nmuMlTLWrGN3a78hke0301aI45aHbpf5Ngqz2VaTC+x
KOat8T0KmJxLz87rzyrReJQ687myoouMtJsyaEtTlhdAgnz5gDx2pPnJxCIBl1dMdYNg3P2WVroX
AYj3ba2pF9I+hx9sWUgUODLknMXnVZkY2d7IHFQD2mjdwtjQvNyuniyX8wzwTNQFRjD4CPPmXVi4
8rGbGgS/ad4+aUp7ylURf2aIAqE5JIhKbaZTbvEZlnqyHWKCaO04MNdJk5ywNzAesuNhpVeAP6LK
Zw4HEwP99j7qJDAJfYz3ZYSHF5b10vU6lUHWXMaxfwvMNvORPrCitbPWrkdE96u+alvPrZqDK44y
FG8d3YNIUTdKG3kd1HvuSp6eyCDhftX3ur5iBPvQirbflllW7rQq1v/KVv63ZFeX6r146Jr39+70
Vv3/o75aGCb/veVpyyP3/qas4rZ963/QYC0/97ftSdX/gE+gW65NQjOWQRf/43/m6ll/2Cp2bnCP
gn+AWPMvFZaq/UEOH7FWAKxUpFoLK7P9K1ePND6st1hxMCGqi53y39BgffA309GDCObAr7JJmcVj
u1h//uEAnWpM5WqQXMiV4bBptR0Mn0YrxJZ+lOZXGByfBHDZ30VJfkTFfL8urI/F14vrCw7bj9fN
Kc3qoYovhFMDEz7R5lxFPBLcu0eqyncjY/gV0LB39fTlH9/Qz4xViwHyH8aq5dIYukmxtDFwutZH
sqdE+o+PpbkMsd7c5UlVD36CimBDe05dJJZ2FJ6cGfbCHLISrgSCxZGVGRja5jevhG/34ysBHoB/
EeuZrvN6fvwQRhXssiGjS1yEERoN1YJ722ZLftQ4h0isHfwmMGsofL+MZdMyX8lrJsWqm6XE1+gO
KrRE6aBiUWzWv7HS/uTGYKKG9XlB5cLH+uD5KtxUsabZPUfJQvpnoSwaj9Zm/iSnbpI+4x5BTjut
0cr79aey/OIPXw+nFex4i3kUseHCxfnHHWlKZhBRGV44sGlfSsaPX6bStTwYgPEhU3NY9rlpXxW3
Lj8JBry/ca8u991/ubqtWss7hglmfnDP5sIgGKN1z0nYRJ9ia+q+gHmJNmH3WxTeB1PdchsagM4c
m2cAQaX7Qfqo0yip6cecg0gXT47a1js1B7L66w/zZ28H6hfQdQDj4DA+PN5DiVgjDAigD4zKQ9Iz
PU0hTqSu7rqnX1/pZ2/H4Tk2NTqzWGzwaf7za8sGOpWxnl561eof69aqL7ZLM+PXF/nZ21l4fhq6
cDJKPyYE9xzGkV7Hl0J1Zb2qzSjf42c2bsgw5F972g8Rsf8Up/7s/bgmzySjU5bgj89miSZDJVb+
wkGIPOYuCpt1Hvb99Jv77aeXsZG+2qbB7WZ9eMw6d5R2l8Z8WOn8iHYjhBpPL+nXH9tH/uNyr8HJ
gX3E04zo6iNdb6zKsJIOFq5YaIpXI2srNkXQumvSVpuXgir6gSAuFGfMojRWXuIlHIoHTbW3iDqZ
L//69fzkTcNm5PECW+Bg0//wpucMNnieOegnimafhrNAd8+Y5tcX+VFazLfGewY1vQwKbCAvHw3i
GEP0JqjVs6ZR1id90K9QMjxHWfqFhvu/R/1drmUhsKY0IyvANj6yJu0OLL5rTueRefve7omSEqgy
frddLCvfh7XJQq5t83awUKOb/vERS4pIYL7Qzi7s0EPeWohvG0IuubmgSDFVgq+gGQRByqUBHCTm
i2nNit8YiX6c0X7stTgLHulLJQ8a9T/VEdaNpceZ3MyeVtavP/7lxXx8sViqkXZrsHg4qPz4Yg2c
hzWKdJRfjXKZy6H6YoUmlHFpYArl2LoTozBvv77mT7aOxcb9r2t+WIM6BmB90hnnROM1reORaUQ0
Tfld5TByjvRqAalknT2sVTOTR6u1lPtfv4Cf3NgUNnRsBXwxHVHbj2+ak7mLjlo7E5M3+YPStKcp
iuLf3Gwf6WLf7zZAkqqlWmi3aNj+eJWW4Fa16MSZc4WOGJtUid7ToiWXXJvd4cXM2+hVoUh46F0o
NetZLxBCNJZTkN0hlNDL9QztRq/kyu/4G+rPPgAeOkbjkG45uH7YvGdVg6ZcG2fuY8cLmjK6qSBi
vlDdaP6cNvEn6rXCU9uWao19fHqZClP1o3iI+SfXvcbBpP6Z5Qz9f/3FfER2fP/MXA4ySPQ4ZhNt
8eNnNswmTAxXnPs4UQ9YxMFSZukwHNoBrQWe1fihb9ry1aIDcdc0Y/yMkJEOa1y3Ul1lnOF9K1zU
ylWRHgoCqR5//fp++rk5OtQSDsQGG9yPL8+q+lZQJpyZQBfbllYX7Uqn/w1j9Scror2gBNCeWnxH
H3fPUJLQmIbDOa9gVnl1Z0RPuWDeTORXR5s3mfLfbNc/23fQX8Iy40AHfe4jw6CahxH2crsIAbo7
tUO4jIzf+NxYo3Ydm2JyV5jUUuIdxaiejFid6H6J4SGYdfX/Yc/hkUQzpTpi4U98ONgBe0a/5DTn
LFQsf477P4U2Zb85M/z0/dKmXdgwoMfcj6VFV2h6kEbtmdhqcz06DBaipm0YoKF6jCXKU4oLoOk5
OabxqpduR1MMq5xPVLL4zWf/k83CXo4tlgmvAdT5h/W36Rq7Qc4Hd4BageDJ12ru30dHfAmYiVnz
vG1t/Xcb1E/uYhi+KNl49AXVw4drppVjERtcwYTFlq9UmFjInzbXhoo6H1Xc/n+zdybbkRvZlv2X
nEMLgKEdVA3g8I6ks2ewmWAFGSFD3xsa+/q3XcpXqaAyFaUa1eBpLcUgRNEbAGZ27z1nH4fEXj62
fbWU+tk4r5NC3bnruB2t5k2ezxx/+6kifJ47j1seGujnuAktgm4KmX6EWvZHbu86DlfX/8mn/vOH
RgzBCJ5TPCcAQEo/Pro4XPsZEeg1Xdf0KTOz4dEi9+lvf5IzLgWUBqsDQFpX/PgijbWWhE/P15Vy
+g8xn5GxbtH+5JP8+XTNiwTIeGy4Og4LxI8vUhthY7jefD2as/3QjpoQVaLlJWJ/l5jIv740n3F2
3JgUJZCX6W84cEU+c6ZXz8xn1CXXfklrk9htR96li5t9Iadq0dt5CWhqtrl4MpNK0T6Xy9fVstML
ohdOcijdNjb8KUxIHF0wKc7AZYst/tV2jn/yPj93C/i6mU0AfqQ/AvvkT+uG6yYrurJr4mtA9I8z
7qLYDKfsEl9GVm+C4ezJASZWicijk8mf44oob2jAsvz1W/l8o53fCXXCmZJNzyY0P91ohVjKIO3W
a3Kc9IZjaBFrMzN/cl0+3wPnitRCkoy9j3WMz/3jPbASt2CMUl3PdY8+ac7nk4fTiEi3/CfRB9Z5
S/vjAfG3VzrXvZxgSHsIPr0SdFQx0zrnuRn7O214uYv60PQZZ4Vilw2gEczV8/f9nN719ZTi1p+N
72PYhRet3/2McfOnM9WndxN+2h4yX0qPCHVwCMNwYhOpbzt7VremOZ86ApjPdqz0qcQ6AkFYX7QY
7XdrsCDy9ySZXo1tFOtPLvf58//F9xN+WkyXVWd5n/QIyw0TZJdlfUuYr9zNM3M6goJAyFpoiIsi
RWLedn93VTt/H7BVwSvZtOjpUfx4H6iaiNbMHa79ypo3AeyfTTa4fzOKiWMYL8JSgznVdcLQPB9Y
/tDqSSaMjmXBLdCO9n0zegyTuvVk98ue2xtNFMqJq79+hv60Q59fEjURy7V/biJ8pqMh4UILNXbX
wxCYTONnUnWrYdUPQdggqLItNJeIARrJ8SDI7nN6/hbuASq/SFgNKpSfvJ1/9xAAm+KRphT2OZb8
+A0I8v9cqxyoWGR4Cf+AZl42ORCdk9x4YX2zIo9S4xjWjsk40yOTgfjkHYVBfdtUbff1J2/n/IV/
vuc4twjEzwHpWO6nJWaciGbwxHg9TivIALtJh1crG4gc0Jwq8w1W3fnU4OfotgutIILR/Nb73jKH
7TCxZejkQAVgTDLwR+7zbGWKa5SmNV04VVd8/8l7Pd//n98rCzNLIoshx5xP6we7htksTXU9+bXU
WwztsOACE40VAiJIYqhjRoMmhkQ8zuTKHG+VK/3vQs9UvlzJn9LP/83yHNDNYJEOXTNgof7xUvbY
BKU3tdeW0els02Kv259F2tP/yy0DCQY4Jcwzj8Xzx9cpA1Fjlzx/boECHbY7+MYiFCWHKpIuGIpW
gLlIItUkhSpNxkhaWFXcdqK8zhLZVZukntXfbZvyWIUA3zmiOBz8/vSmgrGXtg7C0xCs4ZWsUWFM
JGO8ZbqdH/76uv+brxnHOrbxM/2Vfz8t1JiSnCIpjVOzkmboVJW3XYrO+Mky8W+eA7qMpH+BGGT2
4nw6bpHpC5GIoIa2V84hSZga17SL74qiRQHHXLE8/PWH+tM4BHliEJ6TWDmA2RxWP71gjS2y6ufp
RBzm8GIiFHI2GsZXGzGsBQMzpHpBzq1Di2lxPqE3RDiyfqunBJjQX78V1p3PDxZnMuZNZBWwQJ8h
lz/eYFRP6aJUexKMEFPwXlMnt4I5wwuBlOEL9In5ibMd04i04PT14TgTmCyDvtJwu9C6EmQbOql7
ysntPGcZ+tgPdZKG6liFUhdkKzTaeDaNwdcXa1eaF4YSAxmkauS7VRhDsMNoeDQb2xuXa6wKxUOX
u90H8wAS5l3Twm84aKbPka9rUmrIa0inLdH0xrsibfBuQoeEe5498WMcTHndzMv64XqDdBAuw4yM
ZvLSD8vqruIoK6KyT6NHTu6uU271sY6iRD1FMzSPG1Gp+8FBMX9OyfRxNWMRVjvTlwpJPRTab37N
BDuaoXPfd3pqiBxA9X9W7mT5scib+bWtxYpi1DZgyzX4PInBnoR4s5B2Ay8zUOFGUuvgJssESXO8
OLmzjWnWCjlxqFCZL0IdxppplRWlAErADnfwOsiJtljS9qQ2Wu12DtYGIeLYZ0H2MRZmvWwGyS4S
p73DfmLP61rvRIFLZ9OEfVDtK8B2JINPU1oQaZwFfikjwolwS/sk3AWHHg6ye0oCDyIcfK9s2QGK
C6Eg1VOwx77Ej4dOPyokd4n1a00cNgYRMeNPmnSBoXZM5NxF5nl5jgKM1xJxe6+vK9EhjLRB5RU4
lyw7iHuvXLiApM67Z05fUz6N+VwqhLNO8Yi8pldxOA2ZFzUErMO9mSk8o057brdFPwrWbxq4OrEO
ZX9nVIJt08YKdufNJV4xUgMZ8094FypE8oOFuXdQqj9YXNzXIh8ksHM7HShUU9JMNjkU15rtSqVD
BBkO271BLzfRxvLWKLvUF+C4VmMvkat9QGAb9HWXrejBUaKPJd7osXkYS9kM8eoEuRONKDmsjZdZ
7u1K3PS91B13EMqabohU1+IYTkIIP5sGx6CMGYVyV4dJC7heDMHcRLMrYMQAnUOLW/Viwvba0krd
TMsK3EDN1hpuZZhUPenHhiOubHC0Km6bXH51xnQ0wcnV/kPjrcujWG2v2jlZnk4g2UyYFEu+FI/m
MgTsj2aBDZWqdbqdknm6sxoGc5Fi60f5vYT2N2BzrbXrp9DeVjqbLtFmYZQsyUMr52k4NFKk4pi4
/Bp8OokXzXObP8H/syooCX36mHW1deULx7jsIBfUkT9YOoWK0CrviOx2fBxVmN2A2RlI/k6zbsZy
ocYvo4mTfGMvaVhuFbJR1hBJdhammWlRv2+pf0u+8B+RMH8kwvzvvxQ5/P8IjzljTP+zfOH0tcx+
UC2cf/x31YLzi80h2aTSpNnghLQe/iVasH9hl7fPw77fca20nuqmH9P/9Q/b/cXkH6YhHsY188yH
+YNogWESUSYMBNi5OV7+HdkCtfcPuxTnLI93dq4ZIB0z7HE+HYNgWVCmFsOOx9x0DzA7hjougWKN
L2LmnWEANno63lkV6mCDvNWaYx7orrvEv6bCvYvfdboXS2v7pyoffZh5ADinX9POBl3qz0h/QuRA
6jiAfx+Odq5EvZMdC9bRCSTRy5Y202TXumWtvvgFpCTsJnomilH3JH8T6ZuGLx0yRVRoyZrV80PQ
WW7xLZgXjz1DLAA1Y7OuquFbnjL/q8RA5F/alHP2bRlsYNm91/fhMV+d2blJsz7bng9y9UaZuePf
ZRwIeI5r5JvxgIEneTR9ItXoNCoQB6vxOM7hR8NpfULKGYu+uEsc46oXGRAwYZR5G1GRjQGcm5Gu
ysYcx3Y44dsJvhBj9qbC1pI0XRKmKLZXgIQ0/ScnS5+dbgwvdIcQbNueJfUxVio2FIZr6KV0KyZr
W0s09UZKhNQXpxkSjE3CWJxdie5UXs4hCcp+kKXDFxxKht57AyJtnS0T3kE4KOwsfIK+PhZLI24a
suevFB2RYdcUxnIsG0Mi8rLa6jiw0KPnY198HAYHdxuu5TMRVQHMOeqGThbBFo51L9gsmXJmS0NO
h9Wky3senDe0hkOduV9WR8hbbcAl35QyHN7tASKiSHLt3/WzTmW1wdGJ3wQE26vdgcoshqC/m8lZ
hsyXnubEJUi9EPBTs6Dz7kNjetLYAODZWeI7Z41U7/NUA+OO2sVD8YqUGriss1CKIEymF7538VGo
EyaiM7BoZHqTkQPRslEM1b5Iy758y7OlW/dMMpMxztEyOtt1nLvkPq3ygHWTEA0RW5Ms/O+Zckvr
e6F9b3koqMnm49oj2r1mk8UdgJkUHaPcmBZ6uHEP9EN0AtMBRjRxGHzCEDVSuLwwj61JhNaH5yOU
QWZNb57kWTVW6XM7utp/9c3VzG6r3k3UdyBI+ehBK0h79tqeM9C0H4IwachlH7vAaWChCHlSGjVi
vzPPHentWtshnHmcz817mFCLHN1p6fwHsDl99oQjcjDxauRZSbx4oBvc0qN9PlzCV8vK6zEofc5R
qWmW1iGx+sDagiF3sUBnygonayP8XAYGIXmi8u2j18zNZZF7wb5wJ5Cu81BfB11YbbpBnFKsqDWc
iXx9GLX038j3lpdJbmHw8d3prajBqIShX7xXOG+ZBRVYcZD/tmz6egaHDS5AgxI8GAW6WjCzdbkx
TZ/+zFowa96Q8GZjUlk0iT5BuUQ+9JRHEMsNQh6gaKCElPqycia5ZI3LD96oPcIgmyJOwvnXHPfQ
NY6iR9RXwX1TaHlB2ATfe8M+yHumNoqmmecB9qB3AxdAPAYlHI4oq3tnDyEvu5gDMMeRSvJ5txrT
uoOL4D0hWdR3+IaHixLp0FW/9vhbhh5qQhgY+xEoL1bRUEzPOIHbaTt1AmtKFrKY7mbdm3vaYgAt
BoJ6zUCpNJq6td4zrJqAGazNK+BQMivszNkGk9Pu/DRwJmAhthG1gvQRa1xnzAlmFZn2YJAjmxkn
NQ23eP/5vhiC7WQ900bAUbqZksLzcFd5wca2neXRd1vOg/moLpd+CbflXIA6tCpzg8z4tC7G8u5O
Bkp4t+vvx2HJDgaRMxtGU2cssb3sbArHjeEY1qWDvPhiTef0BemxvzGaGROg6fU7f1HJMau6h8KH
c+B5CMTngEBUDcmW6GyVX2dAg67ARJ5NGm12JMh7fa16M0GEJQzjsUvbd1Kh+l22zOpFBqBnu7Ff
ImwVxOJ1a8k3Mu/twkkvQT3a26ACsUr66QSrovwq9YSu3eKHz7e8dZK64kcCW0fUL1m8kMS8q1ps
2k6PS8Ogj3NIbW8+qsW3mTQbzoud294lPZj2iAenvYBifTnZ/RBrj0qALcvdNr2qD+Bshrhzp/mk
PCkulslNTrJJk71gKgMhq+m/rsnUb61BdEevzZN4sCt1CPX47nMJt25m2/dYD3dVVaZXuOjrgwUo
+9LReLxK04M+bVL57ZyCtNeNA6ILR2kI7rgu88eZAMpXO8uWMoIdKPcAputj44/i1krRixsyCcxj
IIWCDS7n+otTuncNKoVNb5gIgKHWIdNOu51ntmsM2oxeg28+TL3rH4Cxe2+9ycm7yma6yDDTNmsh
govZqcVziLEAaW+PqttdPjjqs7ScdX38vjHJsYSHhvCicnWmDS5Z8WAW2EbsYFl7/jTVPR4Uf5ue
qbcsXRyda0vhX5agW5rWOI0yUFHXm5oCuKeTnFrnXRz9X51i9EPRi8VC+Hed9Lorm9CPX9H4iQEM
UJqfrZkJpVdmTZEPC5bnEWYSUPARGjk+D9HiXAnYduSLCmRvydusnxWylm4YEg+emjTyrvTxmmQF
PXuSo/qk1ATnpr6fUE+LIEdkdr7gfWo+mDR8B3M5zjgp1GYqzFRdByB7UF2C6ku+2p4iqi8KpDu+
jYOFqUB3JjdvHWL0w5FdVONb2VUIpMM5P+QMQG6DwcB0BTXisXDrMtgbGeY1KmXhFdsQr/KurmeQ
swDdmvvR4CrURWKd8hCcTd+7rRe11bLu3HHQh0KrMp7FJDF5tCtekALY0DRg/B4Dgdg8U9PRMNbs
Sqdu9aVWC5rpsvWbD4xJHKzcJk03Swb0Ialrfye68ql2MbNnMK0vBJSqTe8W+Ql8cP6VTCTxZKh2
Nrbj6KpdX8yY92ZdhOSs6oBHP1yfsb00h6op8AXM2v2erysUUjujEtT+1zlpOcVJ34I5UoYXQeWN
9z6EXQpc/EgM8ZWvjuhKU4MJl19zPLMdsOHeQ0vtFQPEmYDBrEbwgbgRBOk4+08ApV4S0CMP4Atw
t2dp7t8NNqDc7rxomYZNhdSqpNyVIz7Jy7YZetzWaBMecNyRpZXDP8j3aD7EiQjy9G1ZwgerSsmJ
4vS781IVAtBI81s8WbOLRWFI2rhKSIiLBOTl2Ou96g0XXnXKcpAyunFpBK0SALzbZfsy9ctDk062
Hfl9oB4DFJJXmYTCnxradiPLcEGA5aqJK7fz2DD0uxGmbjROlh25tVO/jP6KGSWZoDKIolmgpdvN
Mkc1hfJ6GIcsSKOupNXm6cB8UaJDuDNYLV1UJSfveQ4650NX5vDEzjjVm3HRmHVXVVyndcoavgjr
mHs5cQlrYJ9cY5ZfqibJyWdY5RJLjKxPMNC6g79U560cc+62XrEFrrIcTqm3mOj6q+Si4FeEG8do
iS6otPdYW2N3iTvurEceCscBoME5pnUZCUEglydnyBa908IYHybaC/vR7V3MuXpZAoriKhne6Axn
0OVs8NjfmUMH97zT594gEi/HJFcIxHaZZb8HdNHcU4/Rbr1ZExMSRVcYln2DBneC/7N4AX5xpv2z
erSqJmtPBgxzOyI9UgxxKtVQs6JRwaCxKoGtTBdh1bGfq36BXWFNJmAiWQks5lVJcNmFI3G17vwp
PAcq2UGBjc4FgkZQqI4MC6LUgpP30FvVEfYlGzJ1wSYfumc+V7uVlP+8bZ4ogNlmAgi2a4/M9Lor
XGTr5azc94LUptOK9OZu6Jz8sioGKv8KUuxIlyDylOtHlQ94obToaYwW0iS3zS9Td53xY5ftYUyz
6ugBkwSCV72Ss3an7KlDx8qm76/Ta2JzQm95quEzlsbecYHFeMpOv/GAigfJ0k2o+Wy/jvOSPllg
RM521GSf+Z13YjH1OHJDSdoZoLW/Dl5HmEMyia9m6/jj9Uz76mMZPF8fnN5YU0qlZbZA+lAOAgjw
+vyaU7z35jJN1Rf0ACtj4+Tl2N0wQ8rL5ypbl+/Sctj6sgXTOnhHb+qOaZnwzurWtw/dNPtvJFBW
9VY4CSEFTpUp82iKEnwSplv3iMWb74N0ckpYDe8a6uK84tQvi9wwOdh5cDxMEbRiG+BvV9ReKbew
X3EyO6qcU8aFvbjzcLMGa7d8dehd2dtUqeQj88CpgPhsZhgFgq2HPp1fBVcKblr61R8rxzglaeBX
d0zZ+eoCKcdNWCjBcu566XKhQ7QCQGjoJm2aNkt82rCt6CJXKOnflUmC/S6fh1beIbXzkxPK8daN
hwm71YY20uxuQXwG3yfPrZtrTPSE1wWFAclPTXpIDkVeBk6sDYOrbWDNv0obvr7IIviYYnWwu/7Q
WRn2vwqCxsHI1Rc3G8qLhADtrVgViKo8xEiZNtmu04lzQA3Zf5h6TN/UROqEjwL12RhzvW21hYcX
yN0+r2s2TFQA5whYP4SmAeTvfZ2SMyRdiPLgIL28DFCpwW3yXsrenbjzTb+6QOIDe2a2lzMvERC3
UfgxVPc8koxh3ie7qrqo5FjwUWUQ1iLQWuG2ghYP8Zx8GcyF/fhtLXVzYc5u8t7SQWENdFsRxoWp
nd0KBLKN6Kx066YedaohaVIE5vg094apV3jlqsCmIBtrT0rreFchXL5E6zXtfSO0b1dcVSTZaGvn
y/GL36zrzi89a0ukWn85NQNPnq7tq2AFsiOLnMHy0PbBC1Gzw1bb5vguGkNdlmZPromNlbMqAvub
0Y79JcQM8554P3y1JrBGgFl+XkcWu02kXAX3fEnpRduOoH7ngT9nWfKl6HMP107uxAosqVpEcjk7
qxNTXhdHP0V2B7TKCa/Gcc3jhIS0h2aVxRMwzeIIYls7uLQSdSRNZo1ozFpwA3CbMnxLLlNwazED
Haz8Fkw4V8JgaqdsPJllAB03Sbr2Nc9GEIwUBLXCyj6U9XgxGobrcpB05XJh0N30b9oOjva+sHon
pCYum3D8PSD2fzqO/8Dg9Fcdx/um+lpnjKW//5+AqN/+j3/iqsNffgsYQsSDJ43EJ8blvzulbJN+
JAYYpveMF2n3MRb8Z88RXLXtOZ7FThv+0w/13z1HB+eVRQJawKAUuTl61L/TcyQ79oeeI4IB3gM6
L0aPtm+eJY0/TsaCxgDYANSa8oB+/iX4YU46betY4uCRCKVvoUgVq0uPW8vqvs2mpqT54iBHxqkJ
RWeMtWoKC3B+0eFLLSGMcKuCetp0jVURfiBBMcezzNMkLnvTYGKFvij8eu75nyl30sJVAffVulrN
RUPYzVmjyFaRvUwfoYji62xQiHFsJHEYy7lbONgW6gwj9ZS3ksbE1DTICew5He7Nrlkvm0DVdxQe
gz5mqnCeafMa5HZWrQtLVM7VDWAuQhRY1GlCkY1hNdW7O2piqZlwAAa6SnwqDjNOoSSYT+YqyuS6
C8y13adVWHvblVrGjoA8pahIfFDQcQhv5hWMXuLt7HKalkONqi6Mxjwsky3JBC2CZSVGxE2YOXVE
k5CyqrZIFtgERmDIXeXN0thJSZJBXA/DLE8EBoSniuDVh7bI9LTj/DRfmSVoswgbdaoiPkL2NiJo
u1/Ps6FozYbFOq8BxE/09IagtBi9s3NyZiGxKAOLZBEhJwVaH/VCeXLsBuhj7lGoQDL0s20p0YVE
rjIEZAmlnO/sReuXAm6RJLmzisGNOrys9O7KpW+utMcxBzOyJxPQGZb8VlckWZFZYdxXpemunGgw
GCYl8GqmQbBueQquUhAGz+vZn9p1nL592V7Qc3dBpU9dfzkTmGIzWdTJ00gOxbFtg/KEflDd+fhb
d95kPtKRNEEo5tW7FOAFQgpuwHii/KAkZaoEMQr7PYtheENUkLXQpp4hjFmWcsEQLPlbOfTcPT66
t2XTVrrlYyHL+1XULZDsibnXo0rXvuDs7i5cYvJBALX4i42tuGweGDLCce1JDtqTcTbnUVeImm+L
O/fEUA3mrtSpKUkM6bQTERqljF0nCTOLXPJWs40cgN/orsUYZzpkNoHPLAjBcRWxJ6VdjfcLQHMV
WVnQPKuxA+8CVkE/OXBnwBVhuHY3ozMVeM19r75uMkJCIkBFSu/IJesf6y7LvgV2BmqmEPn0jLM2
7eKxFeuj4tBXRoAuPWbFHMiNA+kfUCppZstvbM7pU8+HT2M7WexmnywpZdMyr+2vzKdK0NJJn9+h
peSAJdvBuOtq+FbbnG66j6HPA2yL5bJ8naepOKdONFwK22isy2rMOR7XJFh+Sxp7XK/GFARoFGbC
u7PyQj4hCXEYAHp5socnCpyKkjOMe5RMX7IRNB/eiiy9NxHwTWeEfH5TSp/++9T39XuVGrKPSEA2
yF0u/YVv3J/mK+k74jEr8+a+p1IFnOQP9rGo6cpu3MkZng3U2yMUbLUepsYh7c6qk/CUVSXQwhLK
A1D+SvXm1ukKcDNO5Zk3gdESZpWzy06RTRNDXdiEVuBrVsbwjVJ7/t4IGv3HeiQm89alBi/o4plr
sg1H1rd3nbiMOQfXrt8k70FHtaeEvjJ0ZSSbZSVzZkNnt/gIZOUsu95qW9icmeE/jcsEQdq2a18x
24aDve0mq3gijGZNYgB91fNCW9Pa9OAWPvp6rW8DMoqIUXI7Kbem64hmV4HQrTeG1Rm8eOLQyA3L
9tEfpzSFkBeY5c5I7PRXG7BIty2qtnnxOBkPF2MwgTrtSCG6qokACJgL0SLeYDgZ0u1AJRfsiORh
sozxoQs2QT6vCa7NJXgSNpG2tBbXathBpKyuU1FM4Y7OtH1Ilpx2AV1bqvUW/AKLT5ncIX6pQHKK
urvtxk6+ePbYcChGXycPvOgEx850kuQItcReNy6XjSg0Ea7ZtrNFk8ZOl5RfK3MWPvpO1r244+F2
Nm2KXJ30hDOKmM6au8SCRjN1uAXpfkoa4GhLinaMIgctWES+tnHROk2Lg6ge9IefyOAJI8r4XVeB
PgFum6vNEEoS9AhqyaCHeg3cDgyc0P9mQ8u4r2TxMGAhUXFvOy0QGCJOfLoC7fow4/TL97Nr0PzJ
Vx/rKYEqOX20fgJHYod1Uu0ENK88hqhef+GqTT2kuyb5BsiK1ah0NQ2kXrDYbsBlNk9NV/eXaOcw
0leLXkGnos5P9+1QcILVNQStoBJQ1drcUcd1pkcfe+DI7jWhabDgk5yKmE65fC5NJW98pPzlpl3t
s4kqGPoAdlqjbxwGAmYcCDmz6RJD9K2UcgZ/whwA1fsAR8ha1lERgliNd5wX7BYIqOO/dPUiXi1v
BMrrjuGwRukc9CGzj9B5VuVq3RtoOlglhozb1Z9a/zBbNa33lvgX0BB2I71dapzjXOffeP7mGe2P
RRPRyODMNT7iuiIhbsUXE2kFPxpsQNkKGj7OeotwlUxxZgyYiABTD1+Uk9p3mr8wQMCNhE7R97Ce
2Lqa4sKdOHFHRMwQ9ZVmwtiGfZG0UV0NyoyYIbXtrpH9msZWaNG+dVH/vsAWU9W29RzjOmQYW0Uz
w/9lU3XtvMJ48IJfJ1nCSU47dEGR0GpMItcY1Ae/Iym3pjDtVwRF2S2SukzQ9m9tnq9UWxfVAo5z
E7SEbRGU4WYP9KfThFueK7IFAjb2sa3r4ZJ2mkdTFuCPv0lXFs1IWWbxTlM/v+4W24av1nRoi0Yo
1Tpu0WTeWbXTrPCNrGmflwMJNytjWwc8Gbr1M/U2R9lCJ5m5o0yKF0skC7xJkgqvkAfTYUt8jTCr
Gg0W8BVK6LMLQhbcLKEQcAhDixA5H78lyDBDqx0oIEqhfh1SZ+tQHK9EGfBKmyLF1woqeK31oaFl
QPYDD80Qc5hyH71MM1LoUr5/OF9peJuHIpu2jKwz52qxPUk56nu22rq9EazR7AEXiBI92e/KWGqL
MwZ8w6GQ8m1clNVdFK4/+OzzJZSTgn7ufWk1fRGnQepJkuHWTO0svDtBZHeTukvp+RC+1FWGf6wc
5U1XPQ07HiWq1bhlS8ivrNUh+ENlk2tuiCID6AqczLpHjQQBHFv/2wxzGHlSMzAFVarKd20VMNTN
aCl5t6VPMR33JkjfXUVXkGPuDKDNPXFiDZydIAbPu0KPUq83wiGCcmvkTL/efVL52Gy0ZZBJrkPO
Rw2RmJbpXxGgPqVfODDn5T4x0UASZadFeOFoo2nuGb4PIA8RbVrHDtjasEvR7yQfLmKydOcuKgjQ
0dRhRyRTsjr3Auon0Zi0fuzfS8P/S98xNQbpGucL41IDWWg8z/rHP2qic5sAprzHpcd/Pjl9kcVh
41cff6i6bn+Xyf7R3fxJcPjby2AJRj5L+eXwcp+MemHf1oMxdkXcOgshdUxWlwcLH+sCFZSJMpY3
eNEeeqJ8s8LYvDH7uYuhmPSPv72R/6mE/2GdzY//WXtzHL+W6x/r4N9+/vc62Ap+cZD4Al/wBBeH
evO/62CPghbdb4jHGAOIT9X7rzr4HKHM5fTpt4Bs+M1VzTN9luUI9xemYiGwC5y4ONNC5+/UwWch
87+E11hbPcFt6Z4Dxrl9/M/OMqzboJBQ+YCpH+fL3De/erRVceLY4qBtwNscE9KfWBcR3f6o96aq
pu53HTwNABeYUH2+Y22nKnpOo+TKJsyJnlo28PpYGTQu4zBBLRkD0Mu9qyZZ2/Y6z4MG4CYeflJ9
HKfuLvOaRtsFTh4GcWLqA7FNBp8tmaZ4po9QHGno891+syS0beKkEH4gzkvDZkcG42q+BmVjikMb
9tDnEXhWTYxCr4Uw1E1LXBRFIi5b4EBksrV2+yzRiH4jiF6gvx7MLJYE0uOG84fpZSrOQrzZybS9
sUPGibf5arYPXp4XSTzNLSIAbGCswrB/EnEsOQW8uIbScm+gyFx5a4yWkQFjehPbAUn2skGCyXyl
K2BybfAlGudg3bVgELiQPrEyregz/zKdJq8v49Evqdnsvnfm45hUS3WPZzmx2funcA/8VN3lqWXd
2FIGnCo9x3ytKvPG6JZ0iDm2zScyr+pd2nuTx8h79l8oIweHudvgNLcJJN6KvKpmMR4GQcrSdpyF
Kq9MQjDJ1PYoK/dWahWvHGC858U0km1t956zcdE/vgZt0N+YdTC/K/L7BoJ9C3CgSYZSZdvMxAVu
LH+1q3ezGaqZmsPlQ6NXwO0eGLaFnNOobOtATBF/34s0JPCARgYDEZO8IU07Q24SWzygK/DdnagZ
q24ST45b2TrjVqu5pIFtFGGnbrN1naaHoQp4zcSruldoogw4O5S06DPZcOBJIl+mmdhcF8NgwIJs
quzRdxor2+VymOvtOiT5hwnHkrFN1rnZtjBK29svYiTwudPaMSGCVnXR79mTS4TWOtACZntORsc3
Jp2LJS4IRsvR0zr0TFuCsFTV7EZnUAxSuywfbiuzaV/NCenbbWE4XPsJFsaww3Btw9ObEJ81N7w0
/dFdnyQk9xh+mPS3xWCJ4rYTaiwIVKmwNKOzrNN8P46C+8tyma/d0XwxZBs1a1Mr0lsx1M+3Zqfq
/Klq7bS8crntuQu94vzTUQNdCtLzP/8y0FY2HRCPgkQGWcBvTvTi41frCwyiSK1aGWgCBZBPTTrO
wlrSzy0S33sDLy3XeJX/xd15LdeNZG32hSY7EiZhbo83tBIpirpByML7hH36WZA6ZsTD+smouZzq
DkWFSiJcmp37c7nT7irXicRTU8Nw2M9Rz2i2kBM89zTRra2ohxw3wqHjqQur5T+GdEDui6rAdhhC
Sd0+Twrbs03ggA4xU0q1GTwXVX6HI3xB9IfN3xddo+W+dEfOiWDmTBVZjROgfVdmySdCYZv0bnDs
Kn/QIMfttqESYUi3HgOSvMo43gA2tg+xTRDikURbvDXryfLc76bjJ+7GGSG0kHhWFz91K+JfMHn8
hURQqeeo8OhtdaWhOfUZp5Re806Es/fJSuzU3w2qtR/COnZvSkrVa3gjB8hoMGMxuGahXIhvycYk
/XqVYNGBQueY9Kb+0nEw2eO/gnOReoR53h9UyKfScNIBwsnG6jv3zie+565WmIR2uYd+kGSY8Wyl
RvCpp9XWbFNTxO49bm0P+IL8qoEnEe/Go9rLTBtHytjCp+XT8fZj6yZiMSZ+ngbPx8JgIcxis/xh
gkCsUjI677MyP2BWB7EmVE994uNbWZBeRpzCp8orf6LeaK9dTrGbyDYOYhza/VRXwdEtum+Fzm9R
gRCqpIdoIwPxUSQ+RWDr0spaPsziAIPCpz41E8ZuYnwcYr2vtIx2Lb0cjLAH9xp0mwK6x0qxIVQO
Vt7WXwL7CMG9cYuChdXzXBJVAOGIYI4+cQbcxjYH9wwcZetiRoxTZlx9NkIi29P0E+elM54LOCQa
4ambvb0jo/qkORo3DoGak1/vYF5czVjkrGxA4ZWFpS2c8GyXk8IFYEfCmqypT2tLny2dsYh1CX75
7kDPjCkb2vnJrFhGYVXuWKrU0+xOD7g14OmdF/IQwcJZBebcHEncPoY6IzoPB9Ug6L9UlLEwUoCd
a44yK8i9EInSwYO/Bl8l7HBxhkc/48pgld0mNK0fpucfAXkPRQzhu2rz6RlASONWHfGVokGSOSOL
XWWIK9xCHiwffzoFvNX48O7nscHuPfDy2t5MEMtT8h4ipBG95d2TeiRQy2Hga4fOKaSbdNMF6l5W
/bCOcOKE+N499b17LxNoEQSwXmlfHXqP5qCfhjdmHLBwjzD0QjvZh9WUoO0yJ2Ce7E5B1d8YLV4M
DsTNky9SBeTYslGJJSJWVP63pG+hE9g6TrB+7R05ryTr44q5NRACPpIewtqzVUN2bzSzSDahRlzZ
6Fb3hI9NxddBzyxNgsOW2FQjYHg8q4AmRN3XnGGzYd8bhTpgY5s8kgBFviGqL7KLDSwj4hXGt599
UmWYGmgNgNC7GE6v2aWnJhirh0K7xlf8T8MvvljaVo7bEHxmTNUVK8d025CpviH20vvs4jrOwSQt
vkZB2xi7PMKTnRNSqrdTxTsbOR7AUEwPoZOSzNgkVpVsuxrD3rbqRIJUZCDJOphtsaUlQWAu+8V1
FKYZa2NI60VC+3geI20cGhlBe3TMeluWWXyPjgyIV2CMsXPGycHMyf8qVZ1taSoi7KnjMkv3hBeV
zjeV+tq4ws8R6N7rwlCucooFDseQz/aV0xOJrokDDGcR3dZGOP7y69jkKFOmuIxOIn5SXjWvU5BZ
Z11DZ8MW3VAtqV9BbcZbqMdOv2mdgMabKTNIg3xG70kCsN/kcTh068KM6KoVMpX3Ya5HqMiy4KHN
IcAxO2nFTT5HoK1B1bj7jk7/qoX8dJsLo90H5kC8juzTwywHefJSOIDYKVvbptV6k4UwrtbOCMHJ
RCix5GNCjgHzpXHHSL13K4VUYepma+OgEamvDYIT11nUu/WqTInMUeiPPtb1NJN4HNGO84LSOMqY
xnhltCm7PkbD37FQmfZWmxif68qwMpZE4tDWhU1uAh41XXQIMaj83HKyps/YaRipvfBpXtWx/ATT
e1/7KlnBVNSHwG5wwcol5t2NYM2BdK3ohQ32NS737ik08/KjN7pPMYjSpm17IyPpqz2kXVWgdvbk
WhfOHj6gsVehSdZXYwnjoWmhCrDFFngKFfgk1+OwR71m3ZMbsKRJdeVB12ZyRLeU7QhCUyyHdOYq
tsMzUSzNvugsn2In67FfBSyyiN2776m177uGhGoS/JyzVurXKMfsSNAji3BNtiqp4l1TbpPcLTF8
L0M4YiRen5y2m28i7IvyjYBNJbdhkOffa69t823S9sXRQ5N3M2OojA9xsAeSggsezd3SEwdKcuGc
NVRY4dI6J62CeMwyEd+mrI3Q2hHqHim/yo7Ic/3g4ALHbcgI9Va+IFt8bpzy3EKpwN1/iH6yp6Ig
87Qe9i5dG0ikHCpQQxDdOAyEfU5quGfpATliE1KYQNMkhIbXdIcZIGnf0+7x1lUbNxsNT3mVQhw6
BUvEVGLO+lFblujXkDsmaHUyORNPone5OVjPPged8qddBg6MfO343bl3Zn2btv7wqZL4U9A8cZyG
IClR9StcXPVHr6+9a6txiaLosv4DJ0p8BWfhEi8YwNyJvBGaaZt1LNYTLuoFHIV2fBgAvEifI2ni
l5NLhnSST+YXGG5qDUmYuD85EepY20017DqRGfEa9Z+/r4qF/UhDG0N+Ovq0wvvpWzXg4LDz06iP
1o1jjrc0fj3rlIZe3MB2VtmAEiks3XM7q/sMagN8NEKRmn3TN+4pMqz8AWkKFrpZ3p46/A9w3qEP
BPcy2WZu8r2qtVFvZhDUK1X6QsBQiep7MU7DKVEFCQcNMfQm2AiRaYRXrojNwS/YboN0bfUs6qVY
QtTMeCIipwuw3d/2lDvhbcTnR9ZXQTyeEo7p9DGjdGXZdR7vzc41NwEj82C56mvbl9OH2NFZuhsG
mJAbSjEsJHWVoQ0oxBHP2PCqiyAvdn38KXCimFj4wjhjO69uECoa5Fs69t73ahIeO0i4Nqv4rRoK
d4v8XFADhPGjGojrxfKA4BWiLK5JJmw3bYKOADCrelKObK/oH/b3Al/iPVnIj4mV1Uew2PQK2lTx
2Ix1u5srMhy1DNu9ILjqEJgmrEzWoGpDxjxZMDmk3VXlmcN1qk026smX5Rbzbwp9HItXnTuwONXj
B/AFZ68KSaGBp3PUbCA0td0ZzAYl2lT3G4u2VbWK2fL3I63Coyx6S1+hlRG7pdtx8gpHA+U6jjjU
+VDu6LqTZIuFWMVFYyrEyidWYW11pfrktJ6NXJlzdxIyazulTTZxSGycKjFnDzIeONXQYYPRcXY5
Yt7rrC7cT2Ewzb8SX6AC0lLOt7lsbjlA4ndXc7dbssjI9ewz2LZIh4lJ0CiC4P1TKxLfUMqz5xG1
IRPP5mtV8brB/fiDbhK1weDH8ffZINI7xy0hbwobysxa6ooFLFR+aK1cy4hOHeDzuAYMnbdmnej1
EGTxD/rb0xZ4Hr/pKLYbfNxFpHdF7Vj9ulTk23KMUuV5cAcXtjxHyyuhC/eIEiRYITyClFwy5W0M
nr45U6c+TgNOFFnbOpCtuzZY9TGt4q2cFroBSjsP4+yGzKNtUpLlifAkfLLCtH5WWYjxd2NbHwyr
q7dqCnGG89z4VFTSYkASbf/QDS1ID2ZYNrKetPR/KZaiB7QNPwmKZ9ftQ4rgyGx7EAuz8dWS+GE+
TaFH8IOZVNb3Rmp3Y2k2OMqAjPPnGI2cT3VanaPZTI9tE/c70USkWKaZF25rsvDWAtHHQJ9elwhl
cC9PY4TrJmrSld0Q6SFU1z6xuaH+GRrrhugc8GABi2ElGTPmehyK7KOfhOl1ZmXxQ+5M6Q3qmnrV
42XD2/fOLp/lBBUs3dUWUWrbwEk7cqdZ49koZJr8wGCj3fVZF1vfJ8huX7Nc5HzYyf0W62k8Var6
TRQrj7LxY7V1/Qa/7jZN44m9OBzudROgwIAlm4/HrjfUx9kdzP5QYZP6pHs++rpkHbsaUiniFafp
mEMgxdQ5nWqwxRkig8SWPkYkXUd1jCA4je8TkzMRnCjT+ZIZaBDW9Gxy0Oe5wvl8NSU6O7hmCr0r
I27kG5EoMDBTNczu2pvm0TpGbVR8zYqp/ipFPj9ixbVk1iCRaphG1KW8PZr51zDkJwI+ULLY5zSd
hh3yougpcn4zg1EVz4eGivMXxRkxJaVLLsdKxCJekmLDbmMpptho5cYz3SlQfa0GogFQmz3VufvA
/g3nVA5t+WPoXFKSKzrpipE1tV/hepmngQyiJQJr6W+pDCk861FVfGdf6KPjIIR7j6lHX4EZOs1j
jGCHDlZkAQjWtFwOc4Tobq3jqj8Jb663kSGHh1gLF/WfgrsvfSN66iBInJLFQJZkZBV+Jd+FxoIS
AdFDBJwJeg3jUFnZsbO84ql3zFztAJnorgnt0hlIp2gMSS9sWw1R28qizRh7/FqzqNOmiGy6WDo3
4i+jnbHBNF1JJwJwkl6Ul0cmPLhGGdUJ001dEaMYNd/52xT9oPgoy9OsetaRCM5FWyGJWokkreBa
+g0/pFJsURsR1rJHRucS3xJM2ILbbU4MgNHOa3Ym/hhzEqIdQTJQIUKEEPmyY/H7EMKXB116J2ac
W0ccfk5hWIREU8Dwzo74lMs8W6VDw269crBbkhiG0XeYD1lrjuh6aQ1W5W0eJrwM00hmCUI5O3N+
znworOaqmgbaTpZLvuCO2DPIiOUITnXn4EYIfOCP1XNhK94VnEZ+BPAKvxpJbuZnetayBAQvWnPJ
sbEyuBUTn7/Rlafh/3bsQiA7sCXxaqmt9Bo6lFl/yws4Yts8oMP631YO/SteEooLWkFd3sTZVZSI
GKFBTYABUk4LqYIchBzXjuqS8X5cyICw/fgBpoKgz0a89Hasinr5LESk2t3QSr6BU4U8nEPQFU3V
cqixmVKh4ewnNde0vIYGNO/QpQ2PhCqKn6/5TnReq6oobwXO15iwaxw4znVT5+1z5hr8TlgFc/ko
zS4b71kuw2SPuM1Or4Xd8K0gcvOk+QRzTJE9lEBvN1h68ivSdronCv9WfyqcMWgeDQiRFQkMLpGl
skfAuu9Ae+p141X8tBz7aAcDJayobnD+4q5w8UB2TRtw4dPkJKeypSOIS5qWFaXnHkYYrhHxbYlj
0bbDwDuw14Ooim4bOyWPOGbAV1BYu2GkQGrCfdyRs9S0dn6Ff7heNc1of4pHD71X55FFooxdWrhz
/oCX/uCs/pckWoZ2G3Y6pQ6gfxcQP2Y2u6StboGqEZt4Zaue/wJW/gHsemlogcksJkYYiGFL7C9M
wYU7+Deklgyh6QMdM2pNq74FbIe7pfPeWaj0mOTtLKMjzPrta/62+vwLJeFaEtckyIKY+oDKOBcA
G8U02AzFEwkjonqme9fLdcBo+NlwvNuY3axONkY6BGD1WMhx7imE2E20WqAmpPV9NuBMvvZ7FFuJ
CYRfjDLfTVatvgBP6oGwriXwtp4rNvsJKl7BwUV7j7Yj+o9ubUQ7H5PQExQpDMR9h3zwP5r5/xGm
XG7/4vFwQ3MWOyVpIk+8eKezMCuD7WNacQaOGdtlcwyjtN60lhrvmsEeri13+J1SV/9BDP/HK7/6
mr5hWdLCxJgm1wJFvfyaNVON2MUJuWliUlgSWXekaxz9jFTFAcIHgUre+ZYX5mAMINzwDMwU1QLI
GejNX16yKeK264mUZZGA3zjbPZYmSvinMZmxtK0D37si28W9Rf1SnYqFu0H/vkVq2wGk74QuB+w7
oON079zYS7O25b48g3YymB9oIb4xF6+iqBszrdnQVxnu6OQP5+NdEjWUi+Dv1AZvj+jli7784vDL
pEt/EwE/s+nii/sTcgPUwt2q9/HLIDqxgonnj6F9fPs6lw9lwK3FncugSSpN6D+L8P8vAHzq5yRh
TpVMzpYVWdIryrY4yfbdmlYGe8Pbl7scyFzOZByZFggpOMClDXsxGTERfyxi1e+NJx5jsIdpogm0
9wL4oKusnZYmFBsDneWZGmvz9g0Y9qtbYEwB6pq2AlJ1/vz3v544Hkw4C+BC5HjpuiNBPsO2OYG3
5YBACuhGSNz7rWhJdN8pVOPPwYwUnh5PDQmoc5Ecbjro/5BoARVv2jAqg1VQuGh0cB6BvYH8L07W
gbZIRraRuNBk06wf6zocYs4YszkfRisZXA7EiwAzYIkmHFSWpjwgQBHRRnWatf8PLKN6zUYLkLDU
oHDmyluT3jRZv1S3yToXY/vFCyc7PuPFE5s3IBEOXo2Zgylik2mp77Jh5CP6MHDLR84WbKggN6CD
sAnZdHUv+cFeIXnzLbHdyO5kvGy9Q8CvZS8QvqZloM61a7n3BNHyu6QnK4xsYLR1MHmEYewHqZad
OImoBsw+5+YhNsd7bWk+Jeta+DWsUJAhEzG8U45+I9nY2u2uEtJff0krYqvkHcfUANB561OHNV3w
BC0yozKJoujT3Oj53hWTZjM1MUYgMDIAlTLpv2dXcVOxoWduTxGiPTHOBxRNU/dTZTZVdOlHnfg4
Jlagj1PZs923nfJpTlRWYmwQxcT5rrQ8fo4V00namnO9+GP6lFTECUdUUehZeVH0aeK9GBPeZQCa
Mx+CNhT6qPORDTqfGpLw/tQjqk79+DSWthh3sbXor4lZGiXE80Hm59EdcqT6MXTYFXbRJPL2v38C
LCIu0gHQYITUDrW7GsM49g9ge79fgstDu8DgDYOm5GZnanxSB/M+au/06FfP7ZxowJtqDOg0I5SP
FxqUaTWMmkSCc0xiqG8CPHfybVClAai+8L4uerEW/hXbCkF1N4Zjc4DM2mQSpz9V2jhA7eTD9vZK
1D3eQXQ2fxnEmt8jEjEgSyIFUJsgxxgDc6mKjPS3J+sF9wEFAksFJZTPsqswYTdfLk4+QaCVZWCm
gEElNX0IpnjPM7JOeXYg5Nqoo5vE6/gEb1/3cvElD2MxPXO5vkk5cVlNmAPnw8CDTZZl6AlXoaC1
TKjjNN69fZ3LzZWkCEgiHr9ikuh67vL8fy1FQFGRb9I9XBGompwtgzKfybugvlnRPPfYShnvLH/L
cv73tgKXgRaasURUuIaE4/HyinRy7V4nZbOyLeF+inwj/4m0qakPUeJDuobOy1GZ4DCCtIPZKD9r
puGvtx/61Y6DBSVMBiyL4c9AFFiYJ3899MAsQkUMIDtHZNaNhIVXm3C0fvpTw6R++1qvBhDXwoac
bAIDgoZxGSsRdZjjNTbGVOMS+Ia5bFwTiJjxG35fIvNqvPHHH8bDv7+ug3oFYGxx4Pld4vz1jLM/
maQXO8BhgzfelROHIxp47j3GP1BNLDX9IOCSkfX2VZmQF5/XxBsTlpLCVpiK2L40uGQvwkQjMAZK
Ep3dStm2p8mWDdq3KSuqrWmXzg8CAsdfKi6NH0ronjDOxGu/Ql+OCfNDufjDLJMG+/hAqnMKsDdt
YJhn6Bx667Eq3PwKlzTbQOHdJ598MOKveYxsbVMGnsfpl6YbO2A/0V8klgt9WNj3XzMYhTBpsAU6
KSYDLiWDP321VI+ND740dXLFognyUzvlt0EHot7PhjkeoUwU3t1ouOwiU9yE8Wccc/DsXEd2jWfG
yhFubu3d38de6O6hWFfgW3hdwEwPjppWVffTNzWrQxt4c3VClWe7oFxFLw7wYFhMIxt/i1XTofkE
QV6O7zD1+P3id89HWJT7SJSBh+/sfuInwOONixupy+BD6oYG6Oo8aJmfkPYn3rb1dAWpp8tzjqJm
m/MzC6zv2c8IxQ7bRRXCKIVDMldcafHDv677Jvd28WyzvqDZF7ctsP1HhHzLzYUIcjKg1B+JLpbG
V4zIEldYzYPAnqEVPLF3+zjs7FWa2TXMcOg2RtH/yjJLET2b9iH7MQTDdt1i3C2vWkXI6wqZkt5U
TYXXYlkVE41HoYKnOFoE/FPe+YcRp4TPbRUPn5THhr/xhENusygtdS6a0A7XCNq9eFv4XrsnEo+h
rSHJHUCRPVKny4CdaUpsPBW9ceibc4tFDgFqgzr/WaoVTbuGiRGI9OpPryax46J9rqJh+VQwZfWx
CuGSHv78eQAaLzzLGGvSq1g3aHVcOomfR1VaG9dzRoTLE2mhmzRrxbMANnkgkyClqWPLYP4CWyU9
F4YgGLavRE0zm+pzryZf7YbJH/Qu88cgX8sZoe51UtAX3jW5xnIVckaOLH+ARrvORsc2NgreDapj
SzGY/7BS5mbilotCh9XeyT0aydnEjkZXuookXn/2Ilr9/XGThgB0FApN6Z/LaRz3b8/81/NeUdXi
Igs/0Fl4rC/X1AKanK/HpCZAkebHij5iKu5LXc3Ft98X+lcE0ocy5///34TOmeabGsqPrE/fvjY/
/iaP/v4rf8ijlvUfKEM2xyeOyZzXlhrlj4jSkP+xScCASslxAwnZstf+V0Tpyf8gIcMnAB9dhw15
sVv7L3nUtf+DdtIyHbZHT9r8xX9DHn253ZMDA3OUyhxM3KGK4Q5fjgshRtrPrTS2k9sOtwY0dxS2
sPdwohpzztFGXYfermPtRN4bQzm6EtTv7tPbo3Ohyf5Vdfy5DeSgGJwiCcd6g3f095Zf0LZpEepx
G3RYMV8ZR9snk9ifFxhlCDCunU2wT7fKPnc10OWqo+E/bRP4btOhq+rgFjjVtY9ByKvDyitsT07a
oPOQYGAJf9EuwndKM+PllIK4ywHRIgoQS1+KWNLJXt5zgnE1rMmSUjPCFUNaxbRHeK9vSuQ65x7p
3FaT0/sBDkOyFV3iHPEBSGGu2MY57NF+NklAGY+BrvfeGdp4yc39c2vLfIeQJUGbL3sDdGl52cKw
INbQ6XSnpbU2hcl2jKx+13JWSubYQr5t4kTE+ewAqYZcO2MBHt/+sC+P0v+9ESIvfJpSlFiXy046
wLugBl90FLCDVnYeFD+nRkAdqgUCdXSgGbwYGD7TPAXvdGMux9TyfThpkhJgOFKanvXy+zSUbYYX
0JembTpLrFXojQCEJnKX9h7sDK9iV1yVdddt3n7of3r9juJpMVhkXnmXjr0t7DbKOmwgihAWC2dw
uMaCOJZD6y16fg2RAxzWowgbOvvD0E04K2Gcc++mAUZ579zMMoP/b0G/fAJFyowrMRCkqsaR4eVr
wLilUTNlIWc/gQ9p7IoE+ZZhYc5TyhL0PNRFmZwacK1uPTtj9rUyZvh1TlWHCMf/D6P+7s9FX6gc
Xn8SHJzxMzLgjHNjC4/+72k+2A7OypAktvjGTNHiI1TvXNvH7KpL4VMOThY8xzDpOchV2GPbwfTY
i7h+QLNCJngBNQySZfXc4DF8NWLThC0HMdPQ34Ont+/09bj9vS4Ska1oRnEceXmjVLUqxEbX3+I0
Qor0KF21rqkkrjDWvjYRBt/YnW1/nKYqPLx95deDBwEVyYAca6nU2awvhm2JQUaPYjreeRyydsg+
Jiw9Oh8aGY1/+YwNhPlkdNn8K/Wj8YCRYnQe7THepdBp39G+mMu1Xowd7sAjc4AxhL+59/te/zql
dHQt5YhVD2ZHcbag8yMnlqlkWbsCcps/FIjKp5PJCn07TzT8j35fQ7TTIA7+RnvGfN9mtUXvqRZG
/2QE4aYsQiV2LaJPWExl1/Q7S07GFcgP8uLSJHyCuKWSfpftcrRep+DF76bvvZoRpM+xxzA7KYQs
47JNi3+Xo2Ij7Xe20vrQd0N3MAq8AodoiKHLlBbuzNaEs6WZfB97zgKeMfbvrdEvT/ZMS27CVQZH
ToOdiX95OcJYkkMgnLHbmU41YqrEaSSD4ZkY1752HyHW2Pu3B9Y/fEw21yXkD7sGomUvDfGtrsE5
ePK7HSyC4VnSKtylOrMf4PMV3qYmCRsmVDVe1XNZXfmVkicwteikTO3eF2X+A/Axg5MMNj+Bi3yq
Sifcur06R8ZUEqyUt/lByYwge4zAwL9iTNwWEz73+9vPYVyWLHSGbcoeSoJl86X78/LNWcKyJy8N
+p1ubWlvGlvqrVN27WcbTPZcGj3xzj6d2BjC/KEilX7DScv9OLTV/QRPiqD18HeH3vlgs+3hnafw
OKaJd0t+eb+pWEHf2Q/MV8uejXc7a96y9jmOMi8aGp2vU3qTzbDz6ib+ZZkZbijl0N2qKZvuoyAy
DyYT5tgpM//giuG7X5T+1SLE27QQ83CapeF25QXAdqXn6FuztLqNFlYuUMLO09Ncoh+352K8TUb9
6IYixW0wuBZWkrirwWWLlaLvb0acRd+pgV4P4mUaGSwR7LPEk1w8mKm9GtWP0WNILqerNhVEc1p9
eUslNx0DC8Lw29/+9fXwwqeOW6INaMxbF/sHZgOWSgKFd+Q4Fp8tLX5QdMRYJzbDNxnGEJn+9fWW
JAXab3RMlu/3cqg1FQkgKu1QImKV8ehFKv0pkE6csX2AZTvU6p0F93VNScsLDI1WpsQmxZQXL9RN
k8ILZTjtqqZU685y4fHWZf5xiNNarqfevRER+07d4SlgD+ilSBQvVAoSLo27ztUQwzXRJFqPzjv7
0utZx50p7FsMn1KOifXyVQx0LmCzBuPOz6xFp+Ib0LrwD/czp7sZtedvITwaP7XuaV/BH3inT/dP
lyeYikqO2c/cv1guyzpHBt2W026W6fgoRWV8IWcX8lzuEVfWamszCv0Dd5bqBNHAfefhL+IKl9V6
acFyNlHLkYvq5eXTe54uLOWpYdeW1CzwMX310NhVvc7gFWOQP7cPUF7dOx26xzjy7WMj3f7WmpSX
rhPPQhjQ0VBfYSqqgeiL8PHtcfrq7ShOkJh/01ej0OWfl7fnwJAacllbO4dSgLyAxLwt8Q+9ysy6
/jwo67s35PUHtD/Wrsha+fHtq78uWTDw5n/sqRJNI1P05eXjFiqd5bfWLokbU3wQZVc+DtLyh5uk
ZVbhnVM6xjocnUpvWyjZyToOS5z/yRpEQJO0+l+X/twQCCzINEZDPNXFDYXB3Mk8LWzWiSX6rkeJ
tgpkqa9HkQ7PLh4anSjeA0r/4SOQBYa7L0FNjJPLsB5MGwIcLQx7l9LK46Dn98YvrdS8n3Jys0jl
yL/jY2YctJfweyWI/eqd77CMwhflmuJZFzgYPSqlq38xDMB1HDPqoV7qAI9IUMV5JosmHuLiOJkS
ZU4pkxwz7K4GteKPXEWiL4c7C8ZuuykSqJoM3iAv35m7S7vk1X0BmJD3aSyf5TLEG0/epcnaubsg
rYN4NWd1r2D4dwXew7KHSEuID/xMqDVzsSlKh6Zt3LctDocxiN5YSGxCNIaI08EnrMTfFenE6cHq
hXQ3FTTljzHZsjH8t24O9u1gYmFSRMiX3nu/6tVzGL979UQK0UlTv4Hjv8rhpswzA5oF/ZC0TYLD
0i3J8B0A+lzDqZ4sUN7QhohptTjNwkIYN2VZuHgjprZKtxOeRHo/xGF7axT8zXUlaQNurMUw7Z07
fT0UF9ExGXmsWgAbl+d/t4QCHee8cEHzh77npI66k081VnfXkNeyg1cb0zdVlfsJa8bd28Pw1SZN
gUOBhhUTjl2crZeb++st2SCyAPWxu/MHS3xIi7C/cyJfXqXGAneQAf1Oct3v8unlsDc5nEi2BuAi
hNoXs50GQ0tGjuXuokWoVglr3GMHCFCW2PIKu3sbxY2thgN7Kl4voS+36ZiWmF2zELlC5zfljBhS
hVF7tnJV7fMprsW2yBYaNhrAz5GL3+8wtdRXOA+9U2JckFnYWhRmxR5oFykMbPyXG2sUScwju1jC
4jW9G6vx/QcDCeUZTjtuqSNn3oxEHWKicP+4Ii8zWBsEfCGGqly6R3gl7WonDYt3atbfycAvX6rF
psc/5AEiobvMc2homZTVbM07XJaydjOw72E4ZgbVI277QfkEIViWxwF/iWhtm71TQqVunCuNp/JJ
YxPYr4QQIbqLLmmuQbtCwuRyMQ3noYZFBSEHI4qrCuez/5cb9ym2DfZp4MvLPC5Gglk4vZh2Blg0
ZAQ/R/2bdo5/V+Cm/FzoGp4dfpgF7UOrw64eY4nhC1atMcmadEg7qES9Ea2RVdMox5jYPXQB/Fya
AEvFDeNG3UeuLeR7N/569Wa3gq/uuywusIeW1eeveTNU2o0mA/9TBNJkTIWWob+iuL41cOy/L4wR
6QlG+l9s6BH3kF/aBw9V7HqQI4RBzcR+exb/hs4vBsByNCUIi7wtJP4XFZeGn4gVL4RBxx3wqg8s
PH+xRT6Vjmqvg9bBf6yNXITWg38qBdFQmTHn1/zL0TWn8L0k39dLr8WK62C2iWUC5MjLOZ6ViZm3
IxVOXO4zPD/gL+fV8EHYUbC0IcwzZPpmp2F7XoVO0z2O6YiKy257lOQT+FbSzHclhNa13/bZO2X7
P6xAnIA8YwHq2eV+N////nQmXqXQfuoZXXcv7OuS9vXKd4K4uhNjE+HNZcWR+yQmoffKFIPcEf5k
jV9i/JgA0/NclLtodEvjmnY9vWRiLPCxxhBGTigp5yg/zWZhYW2INrfa1CqIyl02x5SZMaeW9171
P4xDXyGu4hxiYeF4mejmVfgfJ2lvYBKOwDeOzIZjqOPt0AYJqGyqna8tkzpi6MMHCLXenYVn3wGt
VrtPMzb2t8eh+Q9fniWdEESpsIw0L9vsmJ+3UcfJYBc5+XxMZFHcFJqvsTFg2aAstYytnqx2XUA6
3QYYOtFRaiXsuxFbhLqHWKMHZA3wzpACWKGPiWNkNXCuGhJh5zgfIHtanXggYQJwMY+SL7VZY5uU
6G9xOSbPWe46n95+pn9Y8znCmjwNUZMw5S+PE02STiJtHH9nMsFuMWCwrh3M/XZ+kaVfexeSDcoQ
0HgZTwAbgf8TieU3PkS1mWG/fdAyfY/Q8o+3xAGLDGDQIPrWFyfPBHasmYK3EFTVNVeN01ZX5Nbo
JZdm3pi9Me2dLOs+++xKN6wL02akiFth/0Z6N49yO8vCfqeKedU2oWPteQ6dR0kfnw/0ckHs8WYj
1tINiN1SztOU5PEGoKi8pqbvt5EoxaONEvCdo94/jDdavow1cLHFwU8t0+OvZRijM/yxPM4OUR3a
exqf5kEXmbtP2nzELCOHJM9NfI4Bts9VK51fA8IU/OEQlDsFyHHq6eZaZD5RH6ZVoMRqnRvhDyn+
44aNoaDvt/syJ5kHYkN2nAsiRaCdJQ9sNFetmBv3nbcIyssd/72S23zWZSLD6/GIEr3suqdZgwsf
DpTbNq4blJHjwiLSwAYPiW9O40b0FUQCDSIRbliEq3RjdaZ/HEG5rZU9ceRcwjuhTs/Q9qtPBQZn
4caEEDZvx7aX5s0kLTGspOzH5stoZOP/puxMmuRE0i36izBzZtgGEFPOmZo3mFSSmJwZx8F//TvR
q66stpK9RW+qrSojCHC+4d5zMwIgopPpiLtJUAV7Baa24IPflPuXHJ0Tq5eu+dRvoscIX67JOPhd
l2L+gw+sYkn1DqcFxnLOYwK5n/pYUbt5+rlRdsP8uQzhUQalt33zu2geDgZjElNNYiiv7jwXOlv7
1Yaa1zYtxrbRMqlnb1acdhPUEKxbnpSX3BP6MXSkNSU7CKkXLl3lJjVepF8TdqP6aDWbonNdMQff
rVQ5+dlZ8TmlrbPMM1/QAo9MhdC8MMiZfpO/oQkD5MulZNMYmbIewOw/2hIyWz+Pjx4aRoGocO7d
BBrLDARex9V6GEN/tJN6syS9grtbdypfRgIHPPzoN/k83ZKl+5rEPQEmQxFj84gDFEVzDodxOs8g
PojEMgsQnQgXjslBSGZindwnwHWWuNo9O7asMZJ4q7KIRtCwYyvyk16WwT65zSxfuXgchxPWO5Pm
TSESnsYbeLQPwp/t2LX1n7qTd7Ar1im3dam4IbVY0QFJenfWDGMwgZ3w7Qx/jn2tRdMd8QbyvNj4
4l1zQ3HvmxyONi/xq9e7zYX+0b784RC+Taz+9lhwpNyGbbfFN23zexW58CYzY9mEclsPy0U2eUHa
jy8yGVWPhdLdxS2CNwTjpMpwNt+12+Sfd6waJ5YihP0tOzlLkHp//fvHet898bX5VNQ4WC7ZTYh3
3RPJ0XM9miLPpr3VvyRpf8mGpvh5VYX8gpy1/0O39o/ahROOTo0XrEPmMX/1dpn+67wbmrXsgmkN
syje4nuwyNARRCm/RutKyLQ/8mwUHm5u1RaX2bRVdxBov2mzSPFCQgRPHuV/aT4F+9S+4gaq3/wW
eFsCL+YBGilnxIi+BzmdZqkjZvtPCekcyf/8JWk2wVFTNfOq4J35968Qe5s/4N3Js8FWJsh6D9ne
ZUQtJpOIXEzCWpCM4+vmQIOa4pq3kfuvAIFqxI3tYusHoBGzPjVkQ/WEd9HUQneu+q/VfJNh2yFw
6LIjFcKGeP69IDgU72RXwQ4Yo6nrCaQelk9T591ZONnaUx5qv7yO84xdv2oIOXsp26iHBOAovG1m
CLsvZWA0B98CYuLE8C6CvjuIqj6DT17m7JZtL7NVrb25FBFM9OcYZuKU1G2ES4X+Ok4dMdl+htqq
Xy8NQdU/hgEyCmwsrIdZTifxI1QjubgbzuQmDWIMXFCNp5u9srKNd61N7kwHO5r2e9MwGkubgt+L
od30kwNCLh8Ywkw/yqkL+CVVUdJOlWRxXDvTIX8GxDG6KXgW/5H8YzDMkUB+C+bV6O+e2Fvn6G11
3XKkBbY+qeC2YELp0hUX1mIFni/Wtl4ml2qZk2aMpToMjgCmw/XHwLEiB9Rne6hkdw1l7O0P+GUw
nHbaDEjJdf5A2CvqazGY27V2XvM+piDaZ3L1QKNKEt08P3pG9kk02FJXBO5tAIDZN9bkNYkWLJqp
xzfPXTrrnCNIxH9e+2Sv+gxqnzSQKiCq/i0cQyGhrNOyEc5X7N/x81wXYZ2UCJxFxqsoRusNbPVD
Z+lJZ0b68tnqF9CnN2LHw9bpZUqQeM/4C4NuPsutBhKR9yFhJbDBgy2bgWQ4R/5fGJh+yWD4oGrP
yLcQ99sjdX5YXrfoFhxgT0X3BjN5bDOzQfr9gGFDzc9heAt4Gz1eTNnel9ZPpHCrfSnQt4/ZbmYv
IDykGz9aBVF2x3jsOivpWwKojkzLSUArV48p2VJV0x2s0L3PCFsKQvr5Bnsw5IoYHlEFTW58dlHP
k+VGxOpHbIoL6dYRFyEN80ZAehW1QtZYT6SlT14E9qeu9XoPUdnm/2waNTHVgwZ7RAoYwa0xg3zt
eM3iTu8wL/jt2nTPsw2S94CizyK1DdF8l3I3NihBVVg8dJ7n1BnYquq1U20FZ0lF+XbvoJkc3iwz
BPogeTb1BRy4ax8co8mG3To/IuwsUiHrsa1p63tzIzFkPOAt39odNnnC/CxLGE3rmmoG+u2vxh8g
qAgtSu/aDit8B6aj0XiOoTvjkqwsRQxqNeK7IbHZ91DEDo0iG8mzzRO3HpbNlvwE2DOEBR4La9zD
YxBNCKlmOxrOQJNHDnW6Fpo8HX/TjjcHSWvnW1pW4XTPDzmzZ28UfuWGHAQ8uFX8NnWskZ85UNY9
7bB+FOlqbqsYzRb0g9TOxNsrmucUyh2BECsm2eZhIN2yBVVGKXu0vSk3qdlhGeMa8bSHRWEeJNxu
CUei8vb4DWKsZ8Nz2P03Un/0Tx/DLMdbv7ZxgvgeJ6ujZVue29xjywaH2p0J1zLTV88ZpJ8Mq4TA
vM6DTWavDWYKbkxh3ez+sa0vwqmVyrSeqk+NVtEvHQr3kwcVZEx8y0fvDAG9wEIi4bAfVKsjPyv2
rqNkVusMN6hyY3Vww7b+kfdCw4Zz+/lTwLp3OiHeADbabJYx6QoUJzpJ6JxlZuOqb55L7pglIbF7
WF5CTP7MMSBzD4fNAf2a1eG23ZFCI//CdmK12RL3fo3UwTfeCwgBZLQ3DCHHprEhQ/HLBA/ogctv
Vtug4nGACeFj8UuqFRbr05KNfiDP01wQuIkvnEedSbaO02LFZpP4MlpeILYtH8085Usyr81SPwCU
m7EFMS9wPsbu7P3m6vrdXUuD5WQzRdIna/cwh6J1Mvdaz/Mv151AtpWGBMPMDZdFXCzLSIrgCgbg
K8wDK0/B0pN6tG08+qeNinjNarkVHxXSZf8QsbVzL0GRbxdC3KS6NGrsAT/Hwj64cA73h60C98tN
6QfNUVq2XhGNmrZJx3ChSIvE7JDJsvOe8ZmlLcm0lpBOmCEtxAehly9xn4N3axprLM7VgsX0kBcq
EqnXRdzAJcnfV1Le2u5qUZ0mftzCBl86MywnaIKePgSDcD40IVEob7lV8SoH3xBP175UZjl31KZU
bIv6MMACv2P9XLzsQCdWwgpq+7kp2+DLuoT9dmqE2NXD3s/bW+jOJeDv1nHN09IYHZAYSbYmvBeP
I5ZcdbK2+S4gEeQIpyxdmqmk9sMGgSRqFCgzanvJr2UQtpp3dOV8LlEDT9CRwcHfcR/MeYard3nV
5LuaJAhDHR1Q4REnIzf06Zm9ueDw2B1s/XGzh/gXAmmuS+SMjCiZDw8gsTSs4QTYI/8Vf+mHCymA
251ZV63S6HZ6HSaDETkl147IBLFDVDzotmL4Fitm37tGUpc2etyLI/GPOWhC/pF7hq0BF+MGRrhO
DgE4WadL+WnHWV/fASVo9stE4DhwY6eFnqUpTa8V/BQ3iaTX+Zc8MKg/LCWnJFYdJLOQy/rYIC6M
EsT1cLkrSqy7nRwb3r11qMrUSANiGDSAfdcHlmH1Wczbdo+rjN2skZM6DoC/GZBtDJivWIx4EXZs
QqgKKgZe7myCV2RHEMACX4r4A5GGWjy2rM3KO1Wo4AfaNcwAMVB+HP3Q9MH9j8XUgqAal+/l4hGQ
60MNgAvqu+ZraLXhkK1rTA5B1BugMJ7R85K4rpH7Yd3G/bXeA7NkuPy2n2qDnxra8qXgaeFzjcre
E04XBkwKetIJBC/KcQF79AWoCQ7S25QbSR8bKPvBqoUPza5orAens5iXh/G2WvyNWMDdW5t2PW4Y
4kbSaWWYtuMKdT7fo+i6QOO3zjVO5OMg7Lb4WDF9PTDfbNQZL39ZPMyEF8HyYKpFxPnQw2WpF1Qt
F2Yy26UHFL68mq0DRhaa0fsVduVGSPgyWOKFaLSwT3jeg/zYuuXy4sUsojLSDrhTKSmojjpTUg6T
XViTcdSZogdouMRX3qsYAZCptl1KPpq9njvRheuRUyMAvijX4JY5CNQ5CVdGcudc7xFIT+V6L+Po
wmnn8xOK4utRJSMHOXlpWjNel4M3ECU0RB5kwdwu+BSTxUIwItpBTZFZvjP4FA89VmYLynsvJD4y
M/fPRRuo/CSGoGStCTQTxrlvt8AUMV3QVpcWtrYeg98pktXCAGKeS/+UD17QZhZr0frCFwzy117V
zgUBWm4eRr3r8omATn9C1mdb4kS0sP2boZOrr2CHoDJ6YrCylYwzJ4NXyYKynUHcexVEFVh9dtDy
jFbu94auQyWgRz2Ub5s006O2dirLfvCK8ezNzRSl+WiHfcrDTm5lHxdJS46fu7cuZBiyGr8Xdht+
lHHU4YoJVEDWpSdH5zmGDJ3zu5DAgaNlC7+C/S6iZ4AG9XQc8oZzKBpg2J6rkfTQLzAaRXGGWVQ+
Lap1xjtOcOYwEEK2Rx21hK652htQt7EiNAk5Mro+kmYLmDcujNL3tceDeu8axhxPevAqiBQtOTiZ
w6bhuRxHKoxymMANg73r2Wtj3dH3ZQym/g5/DNnENzh4eepnaHMSRr6V4rPhTK1ct33llkfRUiGJ
RXPlyZAmrBq9/mj3u7yzHRrNdPX3IMy8cIAIbuPWSXkHQ94utFhzpi9u9H0p+97PchyxP8nxhJpV
R+1wyTt7LFJJ4Kp3FqLxX0eX5L1ziY/NzWhYcvtMKGFLqj1sG3Po5eYS+kwUHdSrMGh0sre1+SEq
IlIPuiqLK3rTeAEcUXMJiaSGGtSqaIHr4K7jgUBHy8oqVsCZtveKemcpxl+Ft7L42qSl3cfaCly4
Tqb94ZJUGWQbKBiEUksPJqWz2vHXNlG/XfpKKuwmeHxp9MdtBXTV99WQWVZetEcSrDtmht6u+mME
1u3ggVL1wMLkEOFb4sfUtTE3XazfetOH29OAjbjFH5xAWRg+sa8c32zu6Cr1zVBLIgo2TbhhG20C
qCat2EFEwB4OeDUJaKlndzkt/VaBpipRBmrQgr91M1XN3ahG4lFC13WviwzbIBPeMFRXGKBaH8dQ
kiTkRShAAk4uJ5UhrdU9z7N6JjE2Im2jFd13u56b6jRUHig1zt7lRdNKBBmpSf7PsdO3vEFBTulb
DAz2rlqKDnaw0yXUJ3bPAhI75vfYN+KxwkfkH1o5bUeofDr6EC9o/VIcXOwrZtgITsZEf+5/w0wk
GX0mRHw6EQ9cyExFnvmwFmpYSS+v8/sWw02Q1I49eWmJDHY+2vZIP4uXTEZZUKvwFrZswvpYFdwP
xBp05XcVDtByInu6JX06/DsAMfnSbRiVyEyIT/pZYRgjuAGmBRvkYXtjble+TmMv/uKuaJqspELq
DsTLDeZCKb+Uj8UwdlV6o8/8JKZ8Pnt7KN3DjoMNX+9e9jvQXD1vLzm1hUgdp18QSbdl2yc+YAnn
hOVBYeKjgAvvS/LjovuwG/k4/T6vcVIBtiaaBgxSlwSOLm7qFMrUJ7cNICrzOqhXKo/d9tONsd2r
h6ZrSw38Wc6JasxHC3+4k7fPVEHNPVZUS92XoRWcY+o4hzxSwmqontu4era0swCvXq11g+Tm6FcY
uQwMXK+Y91PPqyX8yJanmzIwLQ3GjMKKl8wtttF9GpodRlmtSMIARB1XZ56Y+KuLDjQD7h/zEqBo
MZfYaXwm6OS0AKrMy6n4WBYj5YAji4ESs4VUh1EUdPDYF15CioPIM8pru796JdxtyK4m5nhikXeO
AIJFjIWZArlSrN7j3Ju+T6B3s//ta9foozfHREPvpfiul5AYc0Wlc0V5JPR133rpJQwdqvvbWKoA
oFzZezZGjgxeY7IVMmkHOK27weHU98NhXu58WH/9yQxu8ESNNVmZV9r6DtSymTIPxo88lh14IEi1
K+NXvC+rDhNTeMROIfergPzCbFYJGRidDX2y3sfmMuxNLO/8IRaMyeMbGqav8vwFZKQFtbbU/mXS
4URY/Y1Li9nMSHBbgbenik3A+AReRvYfoGxb8aMrQ9iZjKpDZu3or3lLRvrrFHe8rKixqBo6dr5p
V6qCvqaQKzTfIcyJ7oEdFlymusudS7h7xEZYe8crZbTncsQveDsyLTn2HdUH/fIlapQ/lYegncWn
jVZ2zxZN5ZOt5AeZ41A3OFRnbOjfoYxyDG4t7RQrB4T3qRXl9RvvmCA4s3p21Jm7SijcK0zN7iy/
csUTFzn8UVpdQIZ0nkMTxP221U/2huEjbY2x/2pthvKJFLtZX/IBlEHW+d3WnWsJJTJsere+mA1C
HTjLBUyV1zWQatmbkLBq7O1LpWMyZbZ+I0xNyQLlAOD4gZhiu4wT3TE8SFWE/CWtQm/6bEBS7bcl
I/CrbYZN/YkUX3pXhbC2PE5o5Hg1kWmxPC5gR+MEXQ2pc05vVQ8bqVBYaaMyGi/hRDf81AHZ+7QR
JvvdXYF9E/9Rl8XZITUNF2IIFfWyYoUnx2smTp3VFDEqbrDy5+No/2A6WbBXoOnerjQ6igVer2C+
b73rpgyqyitU99VKK0WAXNKNwJ8P2Fix1xbwXh9w6uQEDEzhcC/aib49H9fBuwJAcr/e2JjAAkvt
/YBpJIusrSGVPnguQ5GjM1TFTjonHf5BmMYwrGM6ud3F8eaZl6GJUaWHHTaVBLJo/kW3YU2cZR9r
zmMrWMOv7jy1X8hJZiHZ8Yh6T5UF6wWGxq70Bf5t/9CUVht9mhanRugRlNNVds1gUxSOJEHF68wo
MAgKMLgbGlF5mtcB68s29/LXGgYh1igvqn/T1/fdaRgakz/6G8CCrOu1+2OF9oPd1rejRwhijH35
aE50squJz1PB2ckPjvStFxSA3nRiclQRABvlFG2b1OKBnPdoJxuOiLzEDS33pWPWY1MdF/EvtHDK
Ibu3rcW5Hmp2g6CY5XM5+EQjbQyMJY0h+QIJOdwx7VO33k2tcRh3YXrmfbbH+XKM7Z0UaiDJBEwR
aIh3OB9Rhx3YfM89vNyw/YXQxlwiqewfzAaRsUAvwIImjJ1a9Fs7vuy5+7KbpnHomvYqfzbl4Hyt
py0o0wA9IyGECrouXE7gvjT4eDuotSzs46UgHCAdgvk3o24dvhB7s01HP9LW9OrycgqAxQBOPE4m
jLYbZB66LjOJ2LtCvnPkrdQlFzi2cPo+uB0Q15TIuMJKoQ9yh/Fba8JFeX+lYR8N6MsXQ/W20ay/
zTvzjGu0jFt7HcpRPCxuX71pmGGUAdFe0+708Z4swJFOkzNFTRpWERXm7kuL2eGwbnkKL5Iukq6m
fC6ATANPmyMDVQTt0IMXxdV4ZT0NgaZ0RacfiZsIp0cR7r4PIWpfaWnssVm+K6spWUxGejr1JUpx
OQjrGyRRSJA1AoMTFWK3MBEZhge0qXt8yZGl1lQM1u4fgbLJPp2lnEYe/WX1bjOLMEoY7hn/NCK3
DklhaHDhLKYny6kNQUF/ZoY5EKnm9i2jlqodxzPfuIZmjIJxznJ8Vut1lJZvvdW5SyLy4kC/Pley
CeJLWK/1mhaRyBlBVHNk3VfQmJujrzVhRzknmrlbO0pUd/BXKm2cqiOVRKuck7X3Ts6wIm6l80Qu
q7hQVy5MU40zPWmqJvusWydEwG7H1OAxo8/52zijnHkkz0HLK67s4Qtpi+EP1MBOmZTdUooTYVn2
h9ydipc1x4+RiEkA9iHsp97vMHku3WkuXD+ZJt7psJ9xpWf7SKBhYred2u8hUfafjQh4N+nCrZ10
9nso4EVg+IYca16TeszNvsZmjD6HwCyZ6uZMoNKWhnBnYjnvGX797Qe58uUP0aviW77W836OLJ2j
wQna6icjPnXxtLLDI/HaRJb18Qi5sYxr9YZdqLAPFHxBlWh+GUa+JQC9iG3QdJuEYrAnHmO6OLUd
EiEuzM+mmpbpMg8+SVtF04r6yPM8BCegLlGd2uvibuexaXR418e36SeDYV0+2Juz9lnJt4pO3TqJ
XwxZvfxLONZ98I3d7Z7f0z16LShBW91Qbw3R5iSzWy6NXritvwJnj9eUOIrYTW3tIVytuRPdZzMa
guAaEqvWlGJu9o41oYsPc7Oy/2M93HyHk4PciIj1LiVCNTzJSkcdc0h3grOAiuXExeDPjPYNl+j4
E6OEaYgxKNTQEQEm8OPIxzIMQMwadtLf1g1nxTNOIbIBCLVuwjtKSZUGvHOyyeuA7Y7M2TTketJK
g7Nfru3PwZn9MrW8oSOhuV8UAh/d3vD3U3GjuUWCvn4n/qQBpUFwyEPJ4OqFoI1gYEeG3iOJWYN8
9sax2u9zGAnxmWCuKuUVxRtBM2nzfrTcsJ8AZKghE24tz3F942FWamG971Zw+hntespJm3oS8vdG
jACsfeSZYMb9LjB3dUUgpUmYj3s5YqVJn6ueZVmqkb3/pJuuidOwHes3b2P6qcFSs0wr1IrirTPc
PY8Gk1/NQxwP56oii+i+m1wkS9vIwD4JJexXsuKBcaZLsMwf5q7jgW27ijlqVQ5RlPVL7YALBP8K
dxFwcnHYpoZbOI/cVp2sigtwsGH/4YpFLR1moh3dq9UWMf8BEXQkSrKcT/29dt1T3Qp0pwLVJAHa
PevvJMfPWn/RwLsdOs7CzT+yf+ufUIss/qFU09LcqXVwRdKi565OkkzJJ2xjQX4wReBYCZFhk8r4
B/OhxjX8V4SVKQZeuXnnhpDHzxq6OfjB1jQ65YzOIUIV8GsPzJYF/jwUHa9Fyc4ZggdRPJbU5F5i
HAV+q2a3eKyWdqqP6z4v+uSxEiE8K7eJx5gjvHY8YGTSMeIuhvmSrxv8MuntDDoB9qJz0apSSH+9
PQhSZodWzZoISTwBABUBDYaoHnVc7W0km88HXJJCee9fcDvaJB9aZg2/b3Ywfxg5+r5MdqOqDAfh
6LAwWtyH0iGOJ5HRZj7t5RjZV/TAZcNKYXVrlLCusDIX0s98idRAosIyNJF9hhDa/8WYgWs1lMTx
plxdCEtkyQz61LYyOs0lm7lEyEnGpwUdM+0UqRUhxN58+zTDbP8rn33NPpWlZZi4eZifNfpiwhBp
8gimiEJSS1wNVnkdB8Mm1mJedihwZlPIhXMJVLPslHdHtYrPbl794Bed0AjIK9p7n45D6uiKAQsJ
SQ7A/USxCkiGUqZACrPZqs7YKkW3sahjP8mBWz5BvclBWQUlIoNbA/Qg0G6LbNB2AfAkHvYj/GpS
HKG+lS9tC6M9Cck4ADrby/JehMQH3/tVPP3aGo8Y93WVlrxSuUnGFtjxjw0nsTp2LeGZZwiP8cJk
jTVqWhqtu6cyFOiUAKLOwYkg5cA7RpIdIDuEarpnfcicsNtz5zfMYpfPE8rNf5OTm1fHPFiQL7he
a852pdimHyyX+XUyEWYq0oCe1T1UgFTGgx1Il54KakE2qo0r3m5+fp23QRTZPAbiW9WthCAxd9zW
P0nX/iH08nEtezf3x42wCT3i7zoIQq3o2WwVZyBW+tPMTCVdVl9doRuv+Af74mch8o1NtR2CUJ0C
+7j1JDFSh7nXPSBdpdQGGo0xwbnpydvq1qX8OPDMUsAXxVdbSD/z5j5uD20u54//Lny5fbi/yXHA
UPiY7RwCxZCkBO9EHLLdZbCyLTn22D8P0nGqSxmGMWudldStWbJEAVXK3JTl3R8kcv+hPP39b3s3
pSVxZmyHQ++9gIQllYm8pjfH1XfmJ+UjUcsXz4bcImNA0AFvrA11ONtvyLBwv/J0CoI9OLWhdt0j
5gYQDpUDnO1Mjp8AHNNGjPbpspHI6bkhb9WlyK7ueNEVL7Nu9Yc6dLR5tKs6qg/Uq7qhiB8QMG92
rnL2GUFL4mDIiC7z5LBOx3IFn3RwWP6wYGFJ42egotvhkaTa8nPlezeP9miqy2atyMP3cdEfK8zZ
btKZ5aeLnClhoNt9RgSrnll0TJmI6q1A1rL6aE/mJQy6A9JSWMil4FLzIwXVCyWKGb+XdR5EqVjY
wsGAdOrvZjMOlG+Kbav7wtAZZ/js+RZhnn7f/GxNhz7d3l3xrMipZROOnG59BVa0mpPtIbvihM77
b/4W4Tiee219Q7mCulwUJSHd0eDpniGrtBhou01O2so6jl/rAKbFnxT3/9AN8VMj/kLsGmBcY3T8
9+fFY9bL9D3E3imt5cgZGx0a7EgXh8ufkQdkpzo06w9SYb6uwVj98vI2PHaFeQgghqUrpLQnXfGZ
//1B+IcUF2e443vswHEY/cce/vePVTIzcW443CMilOGRl5n4RGjXcvKAs7z1rO5PI3cDQN94IlZM
5e4nP9B54iLaTRynXIFxa8DS//6p3otx+VA8GlyjG59TgBb5+4danGFUhLDvR4u4sOsU9+rWKYz1
peRQPGiazouP4uZPLoTbU//3J9PHyhegTsMNG3nvHcZBuFA4eSyz5oGhdjXNVJ6NNz2ipUdOgt+Z
DRrd85s1yuo6eutn/jPdk4yIaC2CUBwny46f/UbMmZkaaqV/vyj/69OB9+CsDTDWi/c3EDlURcMW
1D5ywj7pppsJgGra8WFwpFr/IIT/h8uSag90W4CnC4LUjVX391+gZMlcuqrg0LYW74eaR6/AfbsD
rFpF9dPZqdUIBHJIzBr2h64XTMTBk7Odzk32//3aIdgi7J6oJgWc1JuG8b8kg0u9DNoT5XbMK728
NrTujJuqOE6i0dQ///1v/fO1EDkIIW2BTBPz8fujmeGkQl1RmiM8cxrzEHnogQgLdoJkNEQcPE35
RUV0/Ipi4A9/+x9aTBT68e2KI4zEuR++Ox/mLcrZOnHPQ98sXzWRX2kEvtQ9ROQSZLYfWuUfbijH
eX+/46Vnou1gucL1IN4/ZrYqTeQMdp4pVUt+QQBHJYcS2PXFbanp3UqtF1UEYkX814ywN4F0nxhg
0eLTEolLB/hSpJ1Q/X8k3Yv/LKymmRNydhhTNpQD3DVsAsjbpFZMcylp+SpvmeYrMjJp/clN8v4a
Em4KuTKMSCZFCY0J9N290mzcRWNJA4/U+Qf9jukOHa7FDxz/3d1Y+PrrGI2oLNudM60Nyw7FWMw0
Y7oZZHn9+gflrkyDx0I8KGW537awqO///Sb7Xx/yVnjgV+R/aL3ffUj04W3Lmvuk+j60j7us1P5R
9FZYJWLZ7PmK+U0t3//9j/7jgebScIsCuETH/T8IzsiXxORB/DkNvRovTH4GKjPPf6VGyzPDwvzB
DfL1PO0sTw66uzWMOnSLM8voP9n9/mNO/u9zNhAuICvOl5ttFPvPu+oLgGnVC9ZPp9wWyOt61IF3
/Tw7D35TmPB+IH+BrBx6vuaRJyK3Tzjw6vBCzt6MlzhkiwHHVzFVwMkYr/cIXllioCGb7LuVQC24
+XLmn4hp5hi3mtl/ZL8izTFwo3m8aIfj7NAXpSjPDokL93GFgIMkkJmx8bA51fTQInIIr43HOXet
bXLK7n3DgC2dNfOdg/E0fISKyZzDnsG1gBj2aHkpaOmx7hHfz198UDL718LUon7qp46B7jbv5m5Y
qzi4c73Jcx8dogMPlV+L4L7gVpOJp0r8eL0FDJ4X7Rp8DPF456mOW18/32IsCGAIFM6ICSPs6Q+3
x/ujIOB1K26GDSz9lMTvT9ldLh3zxk2cMB4IInBNPBBSsmzYzAoRQrRyR7x/yeiLaMX4VLoWgkAZ
6STOKyXvxBZpND+jmNY/lALv33qcw44bgmG6oSCQz7/z4mHzFMDXiv1EQEqZLrANMaY2PK3Fzan6
hwOEF+m7IxH4Bl4UACO0NtQf4bv33o2N2s7BUsD/LsPxJgCz+6ccUPXv1rWGPSOaqEPKVaMOe1Hx
rD/FKqqiq2JAWDztK4aUU6MKX3wjEot+e/MRG70wfysf4xZZXVLExUrGCpok+2tvdXL7MJYVGXsj
ZfKWDcM8icyP2HGkvhaU+/MOC+kh75m3Y2T5zwXvgYA9GpEXa6K4+nUWbrog17zRllPwr/mN/UlV
xbaf59mT5mNoI/8+6BFI68EDaGKf4ybuTp6FpQ1kZTd9ie08+gVGlClKYYeA7AqmchR2sJitDE5b
+81pC/sk7CAPrtLeUeFi0spFMpK5VWC0h2hC7e/OT0i4J8JWe2qrExsxiKBzuauAfVSh5kyRcJZ/
nFnanwLm7jLx97b/a3PF2h3RIE0RuuRh/BBPDoaUcbTUb+Lgw8NgYi3/4q3BxKeNXdV+YU3jjMlS
VvaHfavqPKEccqfPQ+MXl4L2qb14yl9f3X4IeK3leZ9f3DDffrqcrBzxPRb5xG2U+hC5XawvZE/4
bsqWev5ye1nFhxGFaZn4tbZBXHtlJA9BJN3ftnQEo9hq2X9B0fbeXNlM4c+miZCjW+UYkAyg8ryB
ncwcnoys2a5ZQnCz3O8MJJukm/UWEJKItzRDbiNHBFi5OnphS/5lO23MFVn+0MUg/VFWQgqYgJ7W
tI3G7dOPPZ/CFy6vUa44/pWoLk4BDatJhK26r9HGHPgQtqvDPCsY8m+8IE1/K9tKqz71W+hnJEzY
/rnY6t35hHkWx7FjlvXq2VN1CVfLRBm6PrKjEOWy4C9VPURnCe2oJXIimn9t9cresSVFsz6M0Bys
AwI49g4I1wgDH3kBlUeC5Ui0sOh/+zNzibC7K9VQ3GnYieOVGXuIIasKy+3Qu2X1Y6m7esBqrGHA
2f/H3XksyY2lWfpVxnqPMmix6A2E6wgPxRC5gQXJIOSFlvfZZjcvNh+yxnrIyDHSejvLSqugu8Ph
F7845ztaJkRAwkPN9mKSDtk2peRrSCvLREo8rZUesr5M7sgCxAeSIdgrQoVslz5SBGFmgWH34lFF
6mz5WrVkZ3cqTOwDrW19yFxn0I8zxW2CmZTwq+DPgZtzrLpXZuQIYQirvFtqp3un+7e9bTK1cgeI
/qtZSEvfUUbR6zg4zoPGNJcyWE1B+rgCj3HLVCQxS68E5dOcktsW5Z2RnWyt0IqoGibkdoqonoji
WI8VMoLvaErao124GWthvSgI8DPgpRwrg28QgEmJ5hKfjAs7nz5WBrlZr67PptC4ZLrl8ZSeKoTA
g9U3KHXwx1J8w1Y4TUqbPjOOHbubZGiWB1UrHZiWotEuSDqVLlwH8ogvDC7hRTrSceKHWZepd85J
T7dClC3cpG4n9bdKU5mo9RkGQp+BGpe7QraIp0xL1CXsKGOXyC6WheUVpLqOnXdc3CkloUaHdWG0
hZAt18lKSph0YOHBp+CXVjxwNSyZITTyEk4hb5PzOLHZX6omW+cI6mVmMIlWqntU++2ryZCMXAJp
WQ8ZyXNdYLhJfZabe95XKREA7hZoR3xCdeeXGTlAfXLdyQwrrACvgpq0CtZVqWRYNXmyHKfcLV+Z
aREOwPQFcLBkKSMCDFI5TCcvjfhVMBKYGx22jFZlb2WB4eXgEbv5hokRC03sJXO7J7C7eU5ydIFA
25yFk49tYsVdQSyhzz/vEkacZQkLoTh/qTswQ/DOrKWMJMqfnQQ33kYOkSE47HRPjXdbepFEbann
6/1AMrUXxaVt3lVNwoqjMtP6oY9ti2xOtdrkIRKtdLDtcgZfAKXJmN/r5remoG6PJiGd5qiZg3yd
7ZQyxOi5UzNoXvZLiSAfuQmSpTxkhI8rUR8UfuTTzAK/Xps1CerC0Hcr8ZpaoC2eFZG3YNSB05Aa
z6TGar/ZqUWNtNQZoA9E8879XCwcP1U6xH8Jwa4+GEEUcfy4HkLHYYb7PK65/CIhewl/IeDokbqN
fD17ggZwhBS26dk9/EqBtLo6JAC1VBhf6YruL6qpVKT2qE55Zte0POcL21LO8WVJH6ykL753s9Tu
S5UkwoNdQeDkwFJG4SdLrFkvGnuVxnc7KEEn+AsKvko74XHEdu1FKypc+hN6vjpi1WmH6sqqJym1
pXnpmlSfwo5E4hEZ48K22YRJCN9j9Ux511ZqslM8hEuBlGRTHNaBUglWeKapO6UxBM0pWwB9X07Y
/GZjce1dag6pvctrzW0DQpzrDxxvPYKYsuE6py2aCOQ2xDwjSXQiLEyntYO/gLtyxBkmiQfZZth1
+81lCasy8iWNPbDXxXIO0xbR9NSQlLKgtx4n7W7RpWt/iW1uPcKfqSJyUE7Mtrwpbn3HQoAR5nmc
POg5Zh4c4NOy76geeg5yrFq+h6iNKzIw+nSaUSZ3JXu/W69HABRyace/yBVXyCokUHNydhmnBH8z
ax4MvEQhqMVZ8Iaqi672PE3bLj5OmVJm51SY2hcNwLU4MrbH/8W4fvhWoNOq8F60sXrvqsKMnJG4
gBAxUrpFhGh55WtN+zJYWWFGaYWYbac5KW6P1QWEhb612BwenmB5VibJQ8Gp/A3td55xEQ3T3s89
Hg7ku1W2W7NlfHZSNf5madJbDjFfaZQWonkvaBTlrs1E/eEkLiK/jl+mCJoE/RWWhVqMYYu3uOJw
KpiFzXPmqKg9eHbhw7AGGUwYO4k7ntvl7NDysA3W5DQfFKUDyzPQ/NINA/S61UtwPV/A9RKPPipL
6+yGsbYfhyIXyc42c86x0jZ6/l71yi+OXOeex48nL1NNUOwOGFB1LHVaAn54I9/aUCWoWmvLvpAZ
R56L6mJ42BH7jGeScDqsfu6iI31W8iEHzdtAJb/HzNcAHew7swynbDFF2BUkvO4VEutzttu1+Z3M
0taFb9/o5j5fCqfjPu8Z6kvVQds5uNwHXtI8aiLXE+RoY/9latZSUjFaZiD0bUKU8jvLgmRtWIeL
fFjQnTE6q8gfb5d2x53CLygxaPlEIdfpwjqnfQdwhfNAW9TJuioslWci3FftViKo4+iRWrOEVaVl
6aUaqrHz7VLGf1lTYn20HCeWP8054ZnVOul3mOFY8GB+Hgr7rFRGtYR50y75yc1AfYaF4LC+wMVo
mg1xmjcRz4PMjPRZM+NbfvTSRTc3LZE3cGiRyTaPN1qzVtZ5bCjm7806UTD8pMA8STPlSwq3VhoZ
SepCVzdUlGU7Pe+sC1WyJKy+UMndMfLafVWSJVU5nJBAbIz21j0Qyp3iACYvXKHcAAYUrQrq3sp3
WNd4t2lMHxGS0SBd4i2LVl4Ly15q8lLj0Y2oqgcJa16J+zFM6xHfP+gHLcx11A0ReslGCaelpFBM
VMwqrw0SEmtXTnWr8dhSFCPsdXO4ASmtiJNgoPku1VFnDExc+LfY5rsGmJ+Ow6XWkMmeW0ES/RXk
kT396K14IpkaGf90rHJp3is5gTF7KqqeUx+F2zL6K9oPEVHaeG9aalaHJc1U1+dfMfE49UBv7rI+
dVlBTHqlkqWp8//OFQV3m2nlQ3LJzMTLH0p7TtWdzek1HWeXcO4n0i7FZockNy/KilwV10yiJ7kR
0GLLHe6QZH7VpqShHe9XN63QQIP+cco0nvYs8erkoQSPjT2gnQxtZOlj9+vOtkVMGnyykMY404Vj
u0SKSVa23aJSQcivzHfwWTtGWmVe3ydDj4zdgXc3B8bM7uqSzMxLX8zUrO9RP+J1lynSAMrLTLyq
a5IR3v37fv2fMyQqfXQsmuvYhgdF49cZUpVk5HXTU+2RqtW3QCD+ajDwzT47YzVssuVPcN5tcPbz
xAZyCHsCOCIuwA6IW59M9B7NdzmTY7TPCcF+7kknCngS5A9zOow7thUxaWDV/ApnZryh3v2Tb/z/
9fIMAICLMTpiUvnp446uzYS5YyuhZjPypbFWQFz0ptl9mc20f/a0PvlRDjXKqTrrL4qh/Pj95f78
+tvGhvkIYm4uBPPZbXry0wya8enadZil9oxratfHwcUUhnrsiPxpiKB4tJF062lT46Gpp7Zs/7A9
+jyW2KYg7GcodjSm0rr56QI0VBMqkPcVXBhqciTXyUnJGvXF46NfXHuc3iyexX+YvP8DnbC9KqMg
cGE260rK/F8/doI1T+/iFNS8UjyzsclO01wNgY5WNQvVHJNDkrvuOdeAa5TIvh9AS4g/zH/+cemh
4Fl/YwpAGOvk1/z6Hlx3xizMN7NPKUPrk2UDdTur8zjNAQDEVp5byFHVQ9qa3XfhJeoVpMrQ737/
/f89OP75/qeoAmoCuoA9rM2Q7NOVgMtS1cQYZYd8tVaTPiqm/Fa7ZpbfO6udpwdkK7oTdIxTrM0j
N/zQqcSzXQmsabgZ8l4rb0pz1pW7ovLq/sdMSjgm4Mx2knNiOoU8UAKsE/F6AwSYqZFlFMeNQ/yw
mqJHMlObA1fp1jEqWmQxxNJqpXqWi4ugdmnTet41pmrHhxyYlfiC/cKsX9GJu/qtm48YL6w0HpMD
M+AG8AWJkMS7OuNsBgUhyONurD2zxEKO49BfiAhXZwzDVv3C4n3VonHUxXeso+pA4CnywaABHPbE
+F2j3YGaUp4LscTWH6bk/1hMEneFS59BnAEbx3KMT5dcRUS7OgWh7R1Y53BBGbOLa1eGFinEzzlC
kItV1stprEm2qamur9DkrX3RbLvzcSW4Vm3qw+9vA+0f9wGLMBZwLuRLhykb5Ldf78ZBknWvwKHb
eb0L52nGaaactjwc5XlYBVwAN55wRqKjbIPE8GQVjQ6V0W3HvIzfSAUr9HkhoaI7Imtb1T3qHY0M
qImhx3e81f2zi20+OawxA6NorpT2zSHmAbXnslivzWi5NrWr074QLFPmRFCiAC4B5ba7RKgyPhAj
Vqr+2OqQYBeSQxE0dDwuGxGv1IYJY7+ozGJSzeexmJwzdo25OjH9sMz72ciXZlea0GUf3cFO2iNl
56CyvqlTc4fRfVb8QcndSwH/0AxB2Vsveiu7EqFvu3QMywnse2s0h3iMdTBHOl0AHt2uzhmf+B5W
OFrkidFToA2DheZC04f8bqVQdU60Pyy8AU/LPFqXvBuvtt5VTBAJuXww80blgYo8Zz3agIDs51GD
m5UouYF4Cn2G/SXhi3qep9p478kJb879wvglSlN4bUhg9TjdVZL1CgrpHl0u6dVS7krkZdntPHQz
DXIv3SdzMlcrKJpEPvT8sKqgBiJiE4Yr+HvShpmqOZaYM/q50cNDnONTQMzAMow9oTfdWmQl1SGY
Bibm8CG7iG9BxiEew7XY9ZY7vjdlYpLTAXLltGgJotgxzYnZW9bcDqji+AjpmNoomGZ4nQgEzN73
YqEpUQ9WPrtOOYibU01es7W3EBRNgZM09fwN3inqfUKzJWxmaKsDaB4WYYpxSTpv61+1XuG1Ervc
o19117umINzYzxSnf6UloxBG+oISri/0dLkmvdfaD9pYlyfETBrKcdcuU2w72bhH9FRru1grknRf
KYtmnXEC8qEzIHHZLUCD+BWrOwx0r3DNDiQDNCrRafGHmQ74ocp1RjA2Q2089eXi9KdV6ZAyKXY1
P4uiHx2fSbA6/uEp9rlUAnBI3Wtt4TdbeIrxSUsA8bxR00wm0LWA4yWL193LjpQXyhl5rLjR/pt7
3O31qBM2qBffh+Z8emBRjI7jpPN6hlCMR/jF31Z8LmmA4uRranXz19+fSf9Y4vJ6oLJdD9IRugUY
rL8eSY7iNSWQGNxwjoVxxumWa5p4uw4f5FsuIMsAtZrK80jEnO9ls0n8sacve3bt7ptuJ++Fo1Y0
yLYZztIBMQs7OneDKp6zOPRQygXUQ/WlaKbqkmKLxm+amS+//wyf1+7bR+AT6LrL6kVz1U+nKv1Z
nI4F1L1kAfuC20DbOfiiQtuRzFwTHSCayhjwMmJL2P/+pXWTy/Pzkx09zpZQBX6NBzsstk/b2Loe
0UWOsb2rMiw3yBcLALn9XOEgI3Nu9G4rfcJPhNwYqWtvJ2g9lDmXr8vQWkQ5D1DAA4pGyE49PTZG
PWPUDzSZeBvAb8lvdmlzr9mSwQROT5qYAH+Pl+5ca0TMnLSactNkjgc2h/nT5P/+0/3j3mcJwLVF
NcIRpBmfyxalmuKkqqcGd/Kahzbznh9JDs9V0zCaokQn+vT3L2h8pi9v6S8bxB4VGhUjNfOvd2MC
axD8UNLu51Vl6h0nxM24o4BSh/OSB4HZzdnZYRwh9nrSEU6WU1gZIQ4gY4zUISuIJa9VDCbQOTz2
OnYnnqu+NAcUCBmmAfoxfMhOSqA3tucVZIUYly+J3mbJESkRw/qsToOSrlg94OYT9Kyk6h0LNBzf
GrrDaN62x5y+/fPfn/y/FUV2bT6qx6H7+Bhu3pv/fxLJttLrv5J3wvfh/X98VNCS1tt38fGf//H0
v/5nV2Trxy+JZNuf/DuRzDT/xakLQx+NGaKlvzU180c//Od/6Na/bGSYGwYMqAuCI+7e/5NIZur/
0qjpydCzNsoyK97/SiQzLP49JAOUTUB34fOb/51Esl9/IKiJDBvy2fbqKhtm1fx0uzre2NsN8nme
+/nbmM4XwDtngcNTLPMfFBi2/etv498v5vKPmRpeB0LQPh01xdjrQ9VaU8DzWshHMt615sRoFQvV
ONREz+jNoms3qeXlPzrZVe5epMY8RRrC5oPaC7jyqWBx7bvaGDf3ituO1rFIuJfv9NZyKwgB9ZDu
LFlUyrHthb2cdazk7QGornNjZFgir0U66BeLyi653fYOK/KCbmnPqbUm7U6aW7LsJMhw5mSTZABr
Ct47X6NhoPHQ4REsXbn9kaUvaC1ji3SGYRyGO9DpHNqTwRr2NDaiLQIQPUIcwP/ENAz6dF2TkX9p
WCrilcH5Nm/UCHaLPloaStD2Tmv63ZRyKfKxN+7ymh1j0BSwzXy7Q4wAAwZ+wazDSNx5tVS1kPga
dfIHV02Vm5lM46NpoxNEuM6MVgRSNYuWFXSticvUZFYFXnHkkefn0ibRUWcJEQeCbbDnz002svbq
Na/bp5LtLr4xhSURJiBEufg8MLdZ/Zg8z+soq6OsJ/MlB/dN2Z4oX5NcRJqm3Dco1kNL551Say4B
SwQl4hEKHqqXULVNpfeNefuXirgKsWKATnKdPXvWiDWHFpRaP1APLlAXBuvWa5yHxE6bUIuHZ08B
8L+S8R3KTQqe6q/p6DzZa/6gVGzUkC5ducf1m75BosbG9B6G1W6CORkItfcCbv1ju7rWER1JjIEQ
Kk8vsdgWvAc/x3OW2ePJW9UsmBZ9Bxi58DWc+bVgDI7DNcgd5Tot82GCtxZSPxywA3fYy+Z73UjP
mZ5mISEYO5cBEYw5MYdkCJPww5ctsvh7PA+c+R4cEa09oW9jHxv3ByGFfqMvmL8r9NXwut9ZjJxW
2FsNMsKQFmNi7B6LvVb1O7O17typDPNlbMgSU24nAJwEjT2s0GEL2SkHzM6niW40dtGbqQ7zeBwz
N0o845i3bnqYlv5CYJ4zrwe5VldN8g5IFLrU9nTHzvoD6UmQAHd56sbp0RhRYFTr7WqUzK/H+Isx
TGfVjA8KvRHIUPxnvYyPhFPFIczaV7dUoerQXUgdKo1qy+290X4OcEP1Lcw6Wapj4ixMfQfZsQxQ
bN8sRBUASGpDdAYvJg5ETG7jdcLqEDiDwvpDVUO8PT4kue+a4uEu85Zb6BX5PrX6j34BisQaYELb
kEdUoWGHuomE5MWntofGJZ5s/JG+1XpnFryXSmZ3tZ6gotacYAJqAKwpQQPHwNBT2T6LKq+CuKnR
WBrsV1xde9YBHoWZO5DlJ/s9Xk7fsodX3uhFR2fge4P6zVOKqGW3ewcN6kdX9g+xIEZZ86Y9O+Ez
eJlXG1/ZYGwhxxXixczqYfx5qFZig5mDmZnBWsdKCFzoRoGpTT8MbKAU4Ebb/itNPyHwMRBmk5He
0LQyZIx9ZzS1ufea5o4k7OG2w1voT608jApjOSN1PjTD3gnseOe1SB4aEEhButgzEnMLfHNbd/7Y
dW5QV/JiJkbHxqJGZmAUP5KsGHzoBc+SCmTQUAs6Y/MWM3nG3ogXsGw+6sxDva4rju8p1s4yx8ha
cqRaAjRl53phmbEU6h39OkmD/zJk5z5VG2Zn9s4QNAAryAaMnN7V7LUTAQ7HJC7OWDYrvwBLgMno
vi/AR0o2AdxP4j6Pc9brm0FxgvaEX856TlwNWQ7+0aBRphFOK4ILp7X/0qzprINvv9umUNHQVHqU
184T0gfnmLfzobXgx7YzZhrwMHnaRcQJHcmSMTEEwdXRMQ0ECuozlmiOjeJFMAxqY5RMedDVhXPQ
lvxoC+f7DF88xAW2VwzV8CcnKSKHyDrsPikeWiv7JpGxN5Wr+6YHS7QqxiFKWgCN/M+L2gOyMAlq
PhJ5DGpw5Z2mgF+CBAHGc0qbfcANyJiiiQC+ZQFapXugLbe26L61LOlivG2Ib1IrQj2B2wd/Fb5n
CLJr9iRUKJU9wk57HtKgs7qecze57VsWJWvHWlWkS8RDorrlXq8jTZ077QZwDv73uVeuwPb7kBgv
wqJLCmOjAUIBUJAYwP4EhHXB/xBbW8jKmcX5qW0ANHWe88OYC04DrSh4LtKlRKA1BzeUant0K+XU
5pV6ttwBqoUZF4exXtAbVtl9Um4gO+OmFtrTprP1QSvt8WUBv5TSeam81vjoc6HQeWgekc7lDYPP
GzAIDZoZfOilte7QMX71mvRJR2r1sYpSDS27vTrwy++Ldi33i5HtePh9lU79NjR166NiWI9kPwCJ
KZcQFsghHUmyz6vGjbq5phFWVB/T1td1SQ5za/1gCwt7cEIAlJtpczeJfD5rNjGTBf0vj8hKPCUx
T8yRAK0AfIPBheJLqtTlS+WQDz1OaYQ+bttqNg9Mro3QzLQbWZc/RCX7nTcyd1hW4xZbBHJck227
lYHoU6TA5Q4LTIJDu6KwS3ROuq4KE1G9VNRqARo5lx9+Qb3gjc+xx1zJLsjwq1JLoWuI1xMbGNhd
XndUKVwDDy1pzr3hV4mqMurISWWoxmOjWq/u2ngRneVfSSPuFY6n2NQw5+Fau9EFiguDzfMFLqQM
9GXM/MlktCfM/CBxlKFZuLfq7sZ1qkcLnHOkrYm9PfvmyEp184HQ9dg3BE7CRKrlo2vLN6gLsAgm
cx/XJTIyQ80OCtBGDLhivMdymZ9NnW6wbzyk2Opbwi/CR1cwXljPrpzmkIq8WSjfZ6P8Ni5LfatB
qLQIIuOLo+TxXEUjIxvTyGxle7OpwW9K+01W+EVJM2HhzOTLx8OsI95ajavREX8IspCCpQBjrcbH
YsCpKdKjqY9XxuHvs7nccIebF3sSU2gTRo1bG9GY5d2OYuV3srpYIgceDgKbpFgcKABFEiamPGvM
Gn14od8BarE7186wLkDYecW7XRhX2XlXCA5PDWodjF43XapCoW/Kb4ixfZpGnm5sysNMqgeZWXdM
5+8HKSD2ma+LJMR1i+ymkEsxB7KtXkr1fXAJTa9H65lPy4q0Xb6ia/miOgMaW2c+M4VCftU8CF3t
TiZLTIhzs8JwLsmuQghuxY3YBqbjrcmVxYcLod/WvJnlyNaPogyXQznu0Qc06T2eacFjxVWcJZjs
ufrIZt0pjin8f50MyVI8JKpeLDeCB48Gk9dCBdkhYjo3mVDtvaLFCHwRJDvOwcQ1Ur0XnSzQL401
c4aVdd8UsPw0bvrRVCkJDRVkd0dWAFCequqvKh5B7w9zgr+NDf93CrK1JpgskKKr3AhMyT4PyeiM
p9ExbLav2jZL1BsFG9mcD22Dk9QtGNK1HltR2HWaHjAS5fpX1G4qn9frQ2BJxSPzsGmPM8Z4LbbH
EoOmismoGJJQFoNbhu6q1AQhQNI4pyqPTAFqIPchtxgABjtLfRrx2zcBypLl7qd+9O7fH+PnJNhf
l2fbh6PDtA0GSxbZwJgDfp1JkDSVOuUEMA3hW/ncWx7JkmqJJE/naYi3x3m128JV/zB3/KS4314W
szyjOTI6NBcY/tZ7/rQ0LBQ5GAls18DOgQxDC2qML0armf2uWxZBuAXxsmA7sd4S/SMWqv1ldaGw
8jsvA+49T/nDt/zP6+ARBIFmTgWUhxFtG4X99IYSQE0ZzlY1QFRLZ5NPABVrjpZLNaE1CNZsRcmX
M1r+Q2LJr+O9vy8EA1EadkKHEP1rny7ElHjWpOidGozczWfhVO55KXrlJqcBvUOIody0tRNPgTKT
O/v7r/4f/f3fQwcmCaj+MQdb2yX56SNrqbL5BJohKJ05+TolbsNxUUk2+agmuds6R2I3/P1rMur4
aaKIfJxX2kJsmSiwKfQ+S8hnfelQVpJDQG7uScDti8dorF//8CKfv0wL7boO2IUNGQJ51/o01rZm
Q26uaxFqj96uDOXxKuxw3/tf/5pO1a5+NX3tnoeG1oZo1QL3wKG/+/1b4NU+TzTwfqqEu4KgcjiD
rc9vAu0S2ylYy0ix27NX1E9pTPkFcwnYslPHj4TEIfdQrNOSFtdGWMdm4OgVYEAOa9lInzJvey6T
7NgOHHO14/UncpR+2MpIuvqIGlXg/+JgN4p7HRBAqPXlZmJPX4bGKTjmzWZv2mXoeGkge3vXMzSw
1vqxLq2Tk9l3TT6HttaFtlLfDh2bVTIRwBp2xxqWCXy6IYihEPvD5PK8NkAj5pSI7NMLPaKJ35Cn
891oxK8wOCLPEo91v7nkBcpinLE0L7cIVF46aznBDtV55eklHuc3vV/e1Kl5ASR2yknlUPjdhciw
0NTRUgJxOU4CLicpEU/JDMoNtYAaExSe2fvaXI6q1l6h0jnn3nW/5bqykwNS+Xnjjske7NFU5o/w
0W8b02ZuP+/Bt5yEAfN8off21L/muH1EzvcOS+0yFywTZ+MhA+UwTiC9wMu8EYSw2+TyXBXSQEYI
Gqq7swi4hOB3Eor1SoVG15zcpgKABJFtFUhvv2vGl8mhWUEb69OP7RJTASWofCt4vgL9g//cTB+1
WT/xfPC2PMA98+5TjKkq4NcZKnX8hdAP/GwEM8oUAkDmPKSG/kpUB/tI8Sy9+jQKE9WNCmwTzO3O
2RSTjQ3VozjWnR6iPn+rFuuYSI6RvL3V1/wFDMxWG0M8xVkbT+9AkMmOMuoHI5sfyxxjNO4ztdf+
Umzn4JIGXmh8sVMpr31fPqWJdhJmW2Jd7wNpYv3iSpJVnMiKXiav3uyMYU6SM3lARykCR00fKSi/
zEPfhkzkNqwXd5FN5ME9kPVLPQ/XwaieknGFVNguWDTjrvxW1UBzO1W7xDlANr0622KMoEtXvJwK
dFLJLqZ0TosnJx/mEXGvqifxhPSUmu6evT8EzQLSeSkvK9Ax6LD9PWzw4bYiy4O5Qn6Lswmwgrwq
bc8tvwp3B/T+lNvNmdb05El+Z9Dk8l3jke+hoa7fj11pREqiZ4dUFOu1IId5yglbjUk1YK8PbU2d
c4i+dJgYAEAQyPVodsTgMB07mhDc7hnO/MjLCQ3koLwM5fBXbQ4A5JQVQ4IQAyTlpt/4cG+DNzyx
RhUBLKEl7LkWWIr2nAcDAu0amAeHRiXqCxA1UDnFlesKw71GlYpXN2B3Mvn6WpNfUi82tlzqPlVf
yapd4diV2Y3Tx7gUpP68LkRQolJ6gu2AQ2EF4WlN9QshU1hVGLNdupmdAisfHrLNUIblMLuGrw0j
G+P2R6xbp2pMWoYudRq1IAN9pzNvvNR7mPuRlfuM3KkLkh7kCshW4vyMTSnKr51G3Hw1O0IvEeAf
JFQcZhFWoAvvpsnXSDPcJ8yXUcm2ELCUVAJwor6N1FG12RsvyRurV3/UWsBRy0ET1r6JqaR70gli
Zo1wmG6zUbvGnrXTuVO6OnuvAYaXEP10ZQwn5hNKu+waF4raWlwRP3wVlRaltQqCybxbwMoDuj33
a4Ixoix37PP2gEHeRvmupdrLKJv85OUDWgJTlEr6ggdp2g8zZHHHoD2YEWb31ahE9dw1DR+YJe6Q
tSgbvL0m7A9bmeElgtpTd3iDHD9Dzn6MLWIFI3tslHcH6ZxPsB+qZZh9j6WTWQ/jnHeMhLnoHmdj
ojdnDfjofTtkza2qZMt+9WTBWBjZEb0hN/9aPHtOOkPMWhbYy0QYgXxq7xgifx8U7Sgn0sIKT8P+
pPxQRntj2U+LFdpGNsxHQifiaO6GO6chlBE8tvpjQcmhn1CvMeAE60rgngsEuKBTcJFM1sjrfCuZ
NkOSlCzo1C8WCo4HVc37mLmm82WEzR/lvQlpBd3GHQoQWHo6H/LsdjVltOEMX5PCbE9gslZGkaqT
+WVSxEGFaxAa1nBlyV8B3OqPkKjP1aSaiHriwUfiIgMZ012ts30DIqmNMMpe3Nm9G2bdDGLaoxBR
YB+kMc/3ZMxPVaKZmFlrjekHJXVadM+EKb22y1L6Q1cUvuX0etDZrXIy3Pa2X+b7dRou5gqxyHec
of6mr3AbBCAbDeVnMLUKQ2DRonv0tSwe3jx1qtksV6XytUxNFwX2wMxzkgPClLp9U+emOU2ZKTU/
dWnPH4QmM0YdosyuzKrMD42tw67X+haPRWuy5ewJr2KiiHtMnlcTgXLYS6izoUt68bOexdeOZkU5
crSmG3DZ04j/K11cKFOFSS1IYuKYstT8NiaqJQ6eM2u3EEGJZULxGcLgJlhMYWAR4mtJ+12mLnjl
AaKl5P1YmxmNRaTMjPu1YZlYQ6ps/W5u6j7it5xF9SSZnZbggq6kWoyvCeEut2LUkjhsXQVlOwh1
ZuW1+7UfhRMVU9k8LGgfjkmWX1BCVMgYllt8QZlynCxjagPqfe9hor54GvDhItUvJXrJIRP3xbhy
I+dauDC3Cl0AyxduxsFvUKKbfXqHo9DZu0r9jDvuZnENxXelHodgB7IoX9CrTGuzd1NYefAx5hf0
BQ+aN4LUnjkA4XnawLFFGfST470qQ2ow4Mpi80eF1/4JdY4J2Qz/BvkpV6HHgZdDAGlaNerAoAWA
s57butF8hdsxIDKpCdpuyQ+eXjkK8826fKQUKX2nle4R8mf54Ikq/aKu47o+ebWZTL47JUfLUZeb
GfDySzWmbUCLEu90YSYRoE82NDmrb8voEHzr8QLzdUbDhd/vYHpjMaB8W4097UOLIjeH5BGCDoZv
wu/5MHlNS/gMM9IlmS6Vu8yv7MXsEOvcY1+P8twN+EdqFUOej1/OfeLcv3bODGTPUpvUrynwAlzt
s7mjxM73RIzsSpTOhdW8c2neltS7zUd9x+7r2JEFk8tlr6H3CVsH9W87El7FPL1zMFcY7scEVPkS
J3KXO4SJUfOoy7Ebu3ifcF9uT89JmjtDR4ix6ByilVKgE2UjdmZH1AI0iPm68qkOzXkCneha93EB
i4mwBYyQrMvvamfFkpr195XVRTNqqIMzgd7JyubISkT1Z7Osz+Msb/iFrAFcni5S2pmRdle88/QX
h1Gdo40HBbS8eB8IGkMGUlphq893/f/m7Mx25FbS7voqDd+zEZxJ43dfJHOuKWtUSTdEqVTiFByD
ERye3it1ju3fDRiwDTQa53RLNWQmI75h77XrbptH9nUjAM9p0l9Z4D9B0FK0LsMZydXt5ExTwsT7
UkXxZ48rAVsBGm9mM1vjj4Q/s4pntWQfy77cDi6jX6viA2hl051oBgINpvhcwkRmezXe9VF0ySor
KVZVHckL6JMZGwpOG7ObM1Z67DK4DYvhmDVFt7EgBL1GdvrqAfVCZMz3HZrpRRI3sQNszL3byAZe
akwNYTPh2CiUVD8mijACyqgo8Qeux5YljDghKZl2Xe8RnlfEfnHREztXtbqSagDgUkWMzyBT9w4+
vnewjC/eGVeO51RdNRtXH6oTy93YU7/Cvspo3SGMapYBc5+E6+CHJ14FMuq9fklUEx4noAOJ1Kv4
RDucowtmd/QL/rU8WIxJHgh5f5TSm+/B5rnPYrIqjGyQ1pWs937tNT+CSd2ZGeL8AkJ4gvv12DdU
qplfvfZx+YYvZtn4aUkqwOo9hClGCaDkE1jm5Zyhf9tn0/AjCkh4qsUIwn+OYDADUjG/m6rvtpws
38vShOcyajiQhXlvYAceoXIWt6Dig20q+uV4pSPs+wFzZaooWdFvFfgGinJLKm+0r129bmqTXZY0
XhMGYvetaGFKd/X8SGpSuLUJQ3D/TDnS9rT6/QF45CNVNmvoetxj6XlbMZG1ZuDl7vZZrJPgKhgp
GhXBCrS7J5R5Cez4nSKiAQJsmo+H2dLRz7EAad0DbqaauxYl2RKccmlK0OPcekWCgS57dl0jnxfP
n94Cg70d3KGX6gvpwW216WCGb+eRGK+1oZy/EhggonCZ47jIUvakXJbOlN7bMOa1iQ/U191xdYtH
1pcQWdVDAM14HnBLWd2T9thVM05CpcRmawhZqQwq/g09udObsRm/eZNlkmkOE8Z44maYU2u/2EWX
lG13pTxncq+wLyZOizw3X51dB2XmkI1WcQzKNeFo+TA2OZ1EQ921jneDOo+sKvPJKsPbcSDugGt4
uyjgvp4YTm6CsCMReQIVkM/DxSW1VZOutGlN+Syb9tZl01lHzkqqBTL6wW8S8KQl7N3hvh+d4TJ7
8U0cDtUTaGWJC5zaIQ3lyfTTRYJnxdTT3/esInA7VzPZLejQiYvmlMzcEx7mawQLfrHBcT566bz6
5JQ9sXmnoMIR+D2EEA+Hf5h5YSqkulP9La2dK6NsxBCfRxsWFLAfi/UFx11LHBymGazr0W7ygWyO
S5PueXxOvopbSONZtwecSBhmmvfsXmdyX5jG3Ycc7jDG83dBOi5AXgyjoV/eungbd9qnxsbVw8Xn
bPhMIjBo0uDGCYy7d9iFI5JzHlFBPqUWL3sf/h4cm0SDMn4M5wDTSQ8GcAbamXgWLbrf3McNFioC
d6qdFID9CVDL1/jGD9r6BOqEeiymISrdbD1LbK670mTlmWe3Qdgwxl9uYV0IrvvQGCAT324+XBXg
timHS9UyGzDh28gVTEvhnga20Cep3LNNtNbZdrOIh3d46xdoCCO7myfYdJeKPdOdIYmJITJsK3fS
t8bS/iGrhmEzMb51oAas4U0PU7pVeQeLjQvSWyBhOzWuSHLk5DHTznJMTfbMdsPaYCcVwEnRX3eQ
EfaitB6LwT9py9TvsU+lbMrWJIvl8vs20MpyNpkdWL9RmOexH9BWZOpeShW9GL9kKU4AxBZdRrEj
8sLmbsCr03vqbVZ6PupIB+eYRDACwZbmCCTExwBOHmZb/PTWZv7VTh7YP6Au57kiQWFwonPcLonM
y+997zEGCrvvpMldVqTuuzELrFNYT3JXTbna1lX3gurmKy1IbVk5Y3dN7X7gL0SaHI12MrMaV2CF
d+DKWOkB7V6JHchV72ycGTNkgXM1qnibRsvCsxfch8tswNxMe8czz9GsH3iFiq0J6iPEx6NCOQ/I
GeCHk+Mlx7B4IIRvx8D7oQRWRoXdxQ8MiH9ABh9wjUSvi7Z/s2/UkLLbE0L0S24b70h+1LtkDnig
/yUGQg8927CgSWbfweU4ycuSlWxd5BphVs65p7DdU4P2PzvFtH4cK4JNGusev8yFCXmfNF31oPqu
3hBZb2/gc//0kVu+y9DLTxidMzJSu6fKuFGCZEhubS1umtqQt5xrInCw0uWT3fySEpvryF8xuMu0
cyXgTuFty6N6J0khqHJm/D2mmI1W3b0DFB82ckHymNO99r14XeKQiJUZr2Lr8oM4MyEt5KMirX2x
/eJBw1jeWEI+svb+4Y/UQrFPBK47L8nk9gu0l+IGl+wMD5bIWR4Y6L7+bD8QKPsr83hyCt8iS4+g
H5yjSFEgk9C0ugyZTQypExwh+hvfSpbJwO0HgbOs3CjLEI/4fSfc6ulyC/L5FUPyM4kMkE9K60UZ
+Q0cxJFX0SdGjH9Y5GXumneK31Pc0+HSezBOHOYKi4g18BmJ520PsSJhjMZuZbQALHTPZhpeiaQo
NpbqH0uSBzdtN9yUfXbniumoSzMcU4xmm1zoS5raN+h+76JYPTUl2VuD8t88VROFBQk2wQH3DQgg
k1b5UK45zBjWV11h9iADTgQ7fnjR/FqWQI9jRFmFW78HOAfehBcEm8mIfc4Lc8uWQjHSw0gRcGtv
srG8nTVBCjZjRt5xrzwJ3/vsSSdJUJfviTK8FDrk+5p3nwJVlRUtBlBx4MJt4vRBm1iOxwyNidLs
H1ibP2AJTZYrAQT3J2Ko+QN453GxDJVHCcNgkkANFovhbNuJZ9Plb32+fvFwezceufNb9hNyl6X9
rlItDLY6eiT8+znkkxvb7Jqn0Db7yIxHfMXYQKgoLX9IN/5s0QeyU6D+Yp9PY78nlOFCY1jQEa2k
TlnRBYwD6b0rUadsTHc1sYDvcQnyvHcxmk0cQd7CilGOZbBzA5z7ixXxcWrKD5mpW8R75kCbu+8c
KPw1aVfbZjaXPsAbgsvxnhHCEwFz732Mlk+CQuDp2o5NDOK13suZ+V5b8BfLmBGdE7mUzkF8BEFK
8egNA9TC4VPmMVzuNVo5FWcCgtaMkYx0ndTZAsYgNo6jeOu4M364QRBEbjNVh/HCFhUfhi9vF2Fu
WbXdZT3jKXcgWHUDrOcp9JfXaSbJ0ZX6e12Jiv2ce8BCdEbTV8Jq5yLE8XQsU2T5oo7ye1LgYEHo
4CPSpFS1im9b4/XcRXp6tH3f2ZArxR0v+xF0cHuu4ulNtNlLq2ha476+xdlXEF5avXiLl/KBaI6y
hv6rIdLg5BoYi053mejvuym671L3BiIWumBZSER55nNUHAG5ls95Iw7kI3FemoiCqccY6q1n8mKo
oXJ2wCZVmEsAzG/XVryNHrd6HoGiKJ2CUJ2lZ1QOB97g495YUWVts46OApmhSxcMv5gJjYjVEbIl
+TW99eis7UzASzfeCbd5hnyPx8LLomNGfBK9NLYJsQLTSKOZZ4oE2ND7iEJ/fBc9gzOvxRLsuZcM
nDWJoY14Uh433aZyCotEj/SXGRA/4KKpfyJ8t+5CXGGJJu8XcP0NSjyXAWizPNnpyhg71jftEKNQ
pydPZiViMgukeyCGC6TJUDyoEttWh2+LxEjOmSXUL4Ry8FmR2kJH2Nl7a7ASNn/dQ8qnFVIm8OFF
kabF1AZFn8qt7g2lrHoJ0lZdFinSy0Ro3q4bGj3fpgESChvYMAjXQBNjNIZVfpMJLktOzsPIQJS+
3OyLuODsoYxr+59+oL3EZd936+bx1ZLgehtWvWu9Dc0w3C5D/lTMYiVEyPuQZbQcCYFJj5R8tPni
vZnTT2W1wan3/de1R3D6h2JgR/JXRUhUkg8MnKpg+r5WKD/WPLhUs1gwTOs3ZA3fIG2ZTUkBAQ76
+siQILRjZfaLjBx7Z+v+oQsoRqBhOEcW8mDzSbvajmpmFLg4P2RmWzyt/PrBOB6nfH4arMI9CZac
u8B1vuLKJpbXsemwc3ljmZXzO0J2JVCKbEK7/9bnFUVf2O5EFt0srrOeOyt79ejh90gOd8QUNzs2
hagjbSp27czlof8jcWEuplIEyCm89IEtabPKab9Cq008gzYG5u6pznmnqpDD0YV2oJnooNKjnhsC
EW21uAa/g7/TeXrveROJZyVJNGim/PuR1PM74ccTL8wybACc85rZ5y7q83uLMdjWzQYm3O6C7WIB
6E7Ymj9wNyDGS/ClKdQaXf/QT81r0Pq47CcpsRDws8mKyIVeMW/NwAQGQcF+xx5tpz74Bkf7blDo
lDf2cF0kBbTlNeWOH5yVH9pJZveovq4TbGCkdKxVd+yd7h5EeUl/G7S7lezPDYN+NxkD99J3bKw4
cE6mCfddTgHumnTdx03Ux2TY+CCyYWVBNUQZaNPawguRW20tOzIHz6wfvxkr+Fl3mo9rCMmceLtX
p1cbO4qfLabnMntl/vAQ61reL4hst3oBEMgZXyHR9I4zzAs0WRZlLG7v6y9TQatwVsrA0oalS/wD
Gtz+NMYd04z6u5/GB0bhjJt8eQfIKLwmZPib0BpP9YpKLU5nBN/TYWjjl4GAWkYpzndrMm/x1NyZ
gKYioE1iYLHoNFl4vUbkUNm3NDfvZlpp4xi9z3Uk9nAtXkmefJ743MLugC9CPp9dxLu54enMKScz
9aPOQUytXuPtUshM29GjzfYgZfdp+4ZYZTea5rSU6Z024nN2nadhtm87N3UYMSjcQMuYJdI19w36
ohgo7eS5O92B4QbF+yRrNeyqEXUlP/FvxLL3oszVAcL2YzVNTtIERPiuNTya0oN3FrvHbI1u0gFx
Gq5qkgsq8+HC84VIY18zlE9p77Jwmxk8debi5j9qt88TZjNnq4l3ERn2/GTf2De/pOprwjtr0TPl
Fuih4ZN4GG6tmIQSq8iPbei9T2RitWHP0i1zt1zPIGWg6Dh40Ggu9Dz8sNd116p1163kH6iRpWv0
BHEWMPc43lXk46kwfwASf/3UnGhZDn5X/AhX1W0cNCwn/GzH0bdRac6n3PZONQkLhzgPn9cZ3RPU
l5sxXZp9j/yK7nFFDlKUX3gQf3d+/dvq10vqew/U49+qgmy6LruOsd23TEh0pSEhGUnmUbWvuJAI
xbSnW7gAiHd9ij3PmV7Lenmk/ho3Tm7vaTZuSMzYej1TThESi70vpyDihWHqm5AH8eB4BVSLEcoH
0xvzvXcCGgKte7A6XfrMGcV2upoKoFuefa66gc38iLy6cLt665UWY/45ImXZCjWmPmsMfivpZK9x
NmSE+/UM6BySWhstatgJoklWv3V3ztK8OsW6ope1kcmx7h2I6dWTCLutW2OGbCIbDWcFvNMEndhe
u3eiiNIkTcNPqLv9M+A9LGw4JKEPS39i4GSTBEZsyQ7fAL9u2RGkTvDMOBgE374fFk2CKmfGJslA
Rk6dObie+MGgFKgbxXvE3fqwhsCgw6vDlJruE/RX/BC53fvqsc0RaXE/5rAiuEYV0jTSpAFT7yBH
iyeiAvytuwS3KzIDVBAkYqMv8kI01t3QPRd9UCIpr3nyvGkjKuTPbmf9IpqICLAAYXoMumsz+117
n3d2QCkSH5BGH8S8ml0IkwtJrf850Czdm8x7CdP8MQ0p4ob1kyGmvyPL1tqtXh7yG2cM/q7tjxtm
vwhPH7aWCrPTkmMLKLM3ArJOsO6fIUadp04nld9ej0lRfwCuT9ZK3TizkAfJ+US0BdqvzhvWbSzj
T2oTDCCqYFgkol8Znqqf5cpZHhN9uu96N2JgSb4UUrqgVgDqGmZ9kXr05MKPQPQxzLf8SKhltWVR
dYv5ocfN3h2sFoUtlO/qmAMw27c0g4ku4aNY1usadA9iCbH2O2z5cHaxfAzw17WzzYsVwixjAesR
XHRN+yQ5wqHDWONHqoQtmxW9KXL3uZYxiumZyBmr+ZY16rOvaso1QtFoT+uVOOrMx4Rc8cx640W3
JCKFMrT2SmpSWbnVGbzrDXwvki59Vp3UoTdlh8vDzZYQJl/Nle4N59WayEYh7npM593osPIFU7ju
Va9PS+TWO973M4lp/WloGZCXqXWPd/5see63ukEoqqxY7AuVXVZXmztrKb8PxfjaTuFyGlWUMo8o
syTX/rKBMvQUVsCaJPZVqfI50RgIWQHhyu6qcOczLWHnRw7LmqI30Ka/AQf4vpbXtDm+TLtJ+fW2
kQ3Ea7ris5u0DG/K0dp3ugk2yFbTZzsK9dVn846YhqSKQl5KaQP4DFJUPd78S2jr26I0P7H2kZCy
ZiHswg3pDYv8wKsxAPWLyneibr7ywR2fPdNgZGgUh3LlrKzkUYdARL3vGl5f0dU3fom02a2tGIzI
eiEA030iY48yHVgrtw3r62RAaJXMQxFvYH6+oTyHwXqtQhR1dxu9qXrQrMloV6u4YoveczP2TDDY
OS16y7iTzMUciljTn6F1BKeFEK+t1tVLODmPVR3U2yKWzkGPAjXLVDEoQVt01bvrRtLcqzwdGPx2
AvkeAeTOATWmY6DyKZPd8N6vpL92IYrmyB5U+ODmPUaWacmyFCiAvSw3xgszpquR6/o3Mr9Ou4Su
9NZF8U7+cQWC78GRwq/ulqDlWzXrjGvGyjyTdLDPi5fZYUC5myvcJ2e2/TGJBD7sjYKcCZeHhtyr
Q4UdKt9SDi0fIVEgUJtbuwt2NqzJYudPZAqh+Qj0bgWbVz2Yyqq/jKa2sfqO47sf+aK3hR+CbAqJ
RL8abSoeSBVTZtBGleVXUMxl89bMPOWbmgpebEcCKfRXLRWXPlBe/7jY3jp8Gxi3wl+RbwxHefUz
TVQaPJ0RwWcDMmxh/gyfBE6kbbnHuY6tNmH298vTrsMWp6QybxXrX+IK6/p2BqU0nFkM8cbY2RJ/
z4aGn2sOzMoXRev+s7fHcvmcHGOizxnxyVs+paLYeTwJ/FiAMI5rRpH6ZCa79bYOceJ3rm3CJbEJ
vzoAmUqXO6Fj6UHYZtBxCKbM7Xcogl0EORlAkV1Ev1QlNrEh4tm3zXhw0hCkgdHXrA9uT3LHu1VM
6b4agiW8xJEXxzfVKiL9naqvaBOFrrRNUtJzQArF0WS9lwpgywbbEL1rXo0EkdRjzhDOUmvrUj2z
E94WKOx3HrqxCsVGl1KdDe56yBaJpD9Vk/3ihWRV7jB42OsBRqk1EkuidHHXBeDBT7GeFNohbID1
L2Yy+XzImc2gMioDTYmbT7pzmcZW2ILPrNarMiEyrh8egBNk9bOygoDiin3x/NjWbKbPykN1v5U9
ZKBz5qWFczeF+OSYjbDwSLEQE2EAnUOQvyhmfzfbk/lkitVMlFxRJ+5yE1LVk49bMrcmXlU82cHi
v5PxMUHS7TWKBVexAH50Bks2iOnKaR9lwcBCNFc2coredrb6qh09C63yAT2MBI3BRLJrITV6xgnx
edBrOA82inbzBBcs8I4qK3hnWBcjstVd1IbwnzI0IqiAh4SX0qH1n7vFbC0UcBE7LllaD0VD7X5b
OWHA1xrC5aYVzeqcfCtow/s1kFwiHOvIZmEgwHeroEV3iTCK4aqVowYgBSrl+EBGmD9DDGUMI6qg
e22GLPdZmcm1vetFd4XlEEBrLR3Ifq6X9shiYbpFsX9XEjUabbgFUZ2QaDo+ErmmSAadm459or+M
r6vVepQLFYI2Rn0Wgv5MrVgxmF2fTVcbjHFpRhCdghOMdYq1ZTQXXIqSyfNmzkd2s+gjGgoiPysL
ooMDu/6JYsT+WZDxSYVCmCNyTGora+u5o++9db4Rw55OLe7unKosZsw2Rg5I9Xl1LjVH2XUM2f12
G0jrh6ZAX55MYkaqViLodU+RCpxvFsFkLNTWEI9HPs0IdTIV6fKEqpQGvnQId9uaEkzXsYsKnA2a
3OknP8hfqmJGnDs7k7VMGyednO7cBPX0G/7WUt03jE0Yt+WSvmXwWpPSFrOuwp3pvRDC2wFgUZU/
7pxusVbMEQV2e8aY+Scp1FGwaQjP2ujGjj7qSnaX2cTq4nsWU52cECjrOsNixjRny2sI1ahNYlWN
zsNc8uMkLLrkCTpwBB6k9MbP1gFithlmLZ07g9Tv6Em87skaBCEGOL8ez5QNFRsZJTg8xZxVZ52T
EEHJ5iLgoni2VII+n/2rVzi8vghIODptdFX4HP6o7QNSxJqlttEpqCZl9zFcxfRgMfWWoVR/j7eZ
I5LVyus4EnyMvFkFO9X2VX8EpMfbEnfz9c2NRuvFxzSUbQndIjLahYY3MvS9wBVRW482ISRPbDL9
fgxr+4UEN234YUWBTcWSJ5VOy7POW/vCSIOBedczrUwGAewskkWXnTDz82gSQjZ6TKoYsx0C3XCy
9XVmHhBmte+IbTlCmCxBmI5XTy1HEgPzcbuSIQ1gdg7TLqnrxf3CfeLmWxJvvQQugG3IlF2smBEF
cm4NOP2WuU8DDEAE7e1QrBG42XhpT7UdmPfARMjnbd/mHhpmhstt23LhthHvEzFE048haMs6CTxg
BXQjvj8Rdm2ru3wJxE90TlT/nUWMlk3U8QP6Gv6axymB22UWLWJM6uN806dG/K7RHSdxgbU8SaEY
c+OX5D5uspWZJgDViHjKAjhpCrXSoYeScDiCXUfkXHkWEdmYLpoSjtFcWR9yLc13Vc5IeaNphr2Z
RdGWSl++sTKUy24C5AJr2EIuyp438+4rHXCG22KGCtmpNvotYFDcG2jZCAdMhyZKcXG6sPzIfy7r
6Ltp5+4FCZS+K0K8y4REg8HFGcFnCXYjZtUiU8GzIgaspigKsfF5S/SRroX3jsKOPwsMQ6+XiH4r
3xIoUbF5Sa38KR46Mnp8FcqXNFe33ijBotGLU62rcX6BI56/x6pn2iXC2kNpUuWy+VDCaR5nS4if
kJyLW2l0/bMI7J6xnY9t26ps2imQS0x/pK6f2J6gthNQVgmxm0COVZ1nTgpC/O8CNvLdsgiqEhzI
zp4pnHxDmprjQ/LzjHeGHM99LQz07Ilk3mcte2UdPVYt90xhzM6ZiJfcCjefnuh3X0bpOxxW3oSQ
efSX8mUZ0uZLG/mh0f/vAiZxK6EJT5T92cXhNnqM2BtW17haxOFzARkoyGOMuAPU4p7NKAqTq1M3
7PMLtC5967ZtvK0ABocIqazxfi2kRm6e2/kncYkpuhGir14LWdBgrmh7ElZ9FQZgg8NW2OvwiEwi
+sWvnT0SeovAaMxa69bvlHgddFh8tihOLGx1Oo72hrUwaz6m0t4Wf68+FRFjc6oBC5ZRxmwXOaHg
o11KjyvNca+eXDksQJwVTon7krZi2K3ooGfScFwOnL9ME2ukjT647hIzwqztixOsfC6p9vjc2/PS
BAhEazJEIsnKYVFx5pxJZvV/s6C3HuxMlgz1hWH8/efvEYzA8hZDSL9FTbHeoO6Kf+hitD9Jy+Kc
ZzzXPeU5aWgY5N2BIQqao1NlCc6MYq45YYCy8jFOUYke3NRFbqNCBP3Alrh8Wm5oNEc+f0xcnycJ
FQU9prP4QEPY7k/KMDxE74juqqeZydKZgjtXmearMytA9d7aPlKUsqx+Dohqtr5d+jeiDzh1jSfj
ZZMzGDs3vRVRtaLY+pwX4yoYr75skhrPwBftRXrX4jwmGHZe9iILq20JwiGhbGAVGK6MHIEeV8Dm
a2u+NuLUzD1zUmLA6phYho3CnNvs8GXKn1ND975lr4CfaUlVuLdbvOi7mKH3b4TKTrBxMzt4m3iQ
Ocps2U+HhiwyUh0doMbPCnILKzy3GdCT9nhE4kkY59f458UaxzVf35imyDceYB8xIq1IRkDdODN8
TTGDNautuTupnwNAyZgUJa/IaDPc4h+j9A6tuLUVU1Qk8MPnyyCKpSQ4M2pwIfCzgRmo6hbHEeF9
TfwaRFl2wGXuPTsti9NZz/5bHrgUlzVVl9iUdHTvnj03GBs9mOhLMOaPuZrXexRWzuO0BtmwFSP5
cexiEM8/BuhkYSr7ovd2sZVRIg1Lnj+GGkTO2R3rda/7oXuX7Ize8jjEVlAMr0OLSnmI+uqXvfZE
bOMq/smEN7hjB0DFXgg0q7jVBoe/HWDV7fHTS8L/WOujyzF8XJqFUHiku/R2JAmzEQRd3uonu16G
czd4wMYYqtiQPzQsKKiHu8xA3XhrnWoJdpg2eENlXXGPVARLe0cR5ySn/XX7T8QAHuAPXh+tAoH7
tvOW+bJqeL5JlA58wg1zFnPjgfdH1kMI4LAL//jt4utVc9coS7l7Qm/UAIQuZ8z85wswCeeJaHHn
IjkoWzVfgj6j5HLja+cWaJ9LanJa/hdvnnnwqyrmc4lx3hbJHLS5NSbossTP6vpZQWWPxdEXYtmP
Abz9uyCMvepuXKI53V+jZm58PcYBVhnDC1SlPV8E2ycX1DQuc3V0B9nHOwgiPrKMVdMZO+NkqmOX
z/z5v04BljIkUESQBDIapIp0SDSsFX7PPwcYNoNw8ZlEmSIirXtCMadzL2VEApySb4ZEFkFM2/It
YWVV68RDxwpHJ1GjW08c0XCip0evYI2I0CYma9UZphq9hEFeJ3BCBvXiJbh/me4n0Z+CUHH4iNd6
XCuwc9pz6wv6tBjys0aRmOCPdap95odefIzzYBwONqRySUdYxIeVyHKBiJLnAqWzrEAZFb0CPc2k
fEPCKD26QKf5FQ/cp+TH2A6EEDMGQNZHCqkN4OyVwIicviopgoJ3chGdbG474jDLo5Z8781gVQ0h
tlY7fOMzFDDYbGc/281y1kym0gEVihswSkocL86eRzWkFDOErJy7oimwRgRK4LMmZmw89Y4DHUz5
6KI369r41iG3CWJYNggDnfHVpwOJdpRFmBd1H6CUCq1r+V6GRr799R4ODOLVXqqs0kfTVIQt9fzp
NqFfjT/ZUhr3wCSInbBwFUibwpeaUyUao0TkQiBi0TPGIFC+frQvibLZTgL/+iP9QhoegrkQmBOm
uv50ybHCM5aTPZ4468LI1Z9G8ZI1g9c/z6hz0jOdPR8/b5jZwyCKqt6UG/ORL5i8kNMcVimqoXJy
HtBZpJI+MQfMwXBRKjaEFT7+WM9NfFSz7f6gyo/eqz7dlZGFhqrAXnNV81ogyQltYQ6TNW9Z4cxc
IfLeTB5GD5e2h1HEJl7q7Ckr2WLjNBtRK42/nSH+jn2QE9H3uaz3o5i//bHt/T+Bql7amv/8/xGq
Puf/+tl2y0DU/Pivw1d7pUCpf/9S15/mf/4p9a8//3f21V7hUf/bv5B+AUjqUX8Ny9OX0nL813/w
N//+k/+3/+ffOKqXpQNH9dnqZrx+tQwJ6H9mUnnYXf/PFKvtF0kzw8dYfP7j6avTPyX/0P7+x5h/
/QMaSNb++1f6C27l2v8EqsZB5jo27D0RYC3+C25lO//kOMZn60MK9fEfQ0z+G27l/9O92jaxBvth
YMO7wy+LIH3M/9t/sWz3nx6gQnzDUWTbwsWr/D9ekb+NzryYf71Cf//7fzY+w5S60v/+l7EbYnAQ
wbqPYdzZoLeE/W+eX4O417JmmhXMvSSJxtlS1RsmRkvX/m5hrMJYWTg0cFjWEssJMP90i+7G+d4F
Fg2azWgMXbjEHrQheqZKtyn2q5MZ42tiDVumYZvW68o6MBDhxcuK/iPQOnvOK8sSHOZAJrnaZmTC
5SDBowypgLBg3E4Q4EguO9kUAZOp0s7bIEGwgQYmCybccGzwGG3RfCKbXmaGCB7Z1JuhlfKV7Uab
7cAnAIMI0sxDNGaY3exp84f8pCczjmyJaubORLIHn3mezt950cfopgV3y3q/QaOcDmE17k3b5nda
lKR1gIvHnIkycji3brmisyLwRHLLTO3C1Y5Aml1En74WiD4+oU2unGFwH4jP5vSyGRiP8oV80ZRx
EPPBiJLSan5ob11wJHB0H8QIUQtpQddg/x5DED/+OD1bFYOozXUSi+0Mb8K33qWX4sEoe/p/hY0A
e5rbZLsxJT8hiXt/WQ5tDVECttCMurif4ul9IocEWUpVYpSLaCV+RChPIGQ5A98HobD3exHVisWD
nT6EIC97miWi8eNYxN3v0IrwD9RVYeYTycxWA7VPFCzUFyZ5cLQ0jbXneS3h6uNAEE5BE8or4pT6
WcyN6JCDWOKlKyv/R8FZ321K7P5vvsmVOThgDt7aVLE986ia6f5mqMUI0L5cUtTfDHI+iFxDuiqY
ZoHzmLee9ytkhYEGvMiEBsvgsYJFxGFz93XuUtJ1tRTojtbMcGyD2fyR8JGeuoattsUMCLlVV+Et
nQrWtuoqMPXqLIy3dduLaEeUKTz5WnTuwdS+9aMf54U9NaDJ9GB3VEbHYOgAJUmMJefBzdDbMHFf
xHgXZRbqIkUoRsMoQGPQIwHBDBsTosACSdHMKnqkEu9xl3pVM4jbvib1AA4vPJ/0npKOK8IIj/+O
4n4p3howI+5eGgoMuLaQRvC8pvHi/4Bywe8Ze4PNWLziw3izIhAzt1BMwSGlpKEK9Ga9pfmJsaHs
YjTdIXFZldOi5LAwspYmQLyJ7jNEkZEyw76zmsV33t3GQxZPzHdBujraHDbgGAOnrU5zKV5RcQR4
ORsnT39IJy7qN+5xZ7oXDEUAqoB7999pm2J500x0X86m0whYf64Z27EnGQIR2M8gtL0nUTtYIvKp
S3sWmvM03XedDs1NV/139s5kyW4jzdLv0nvI4IBj2vTizvfGxJgjuIExyCDgGB2OGU9fHyRll6Sq
zDTt2srK0kwbknknAP4P53yHzeFuyjEO8oVFFm3x0Iekw4/tPNqPskGvv3WyLGNHlcXmLuNH5GXY
8maKiGTXey9YvCT7vmxEu6tahY5Dlnrt25fKf08AMEE1yMbihSQ0SnQLtJ3aJGgBt4sp55AULjRM
WdB5oNHGQnRnHKzdpxwIhWCynSPJTggoYEduENreRZYdik3MY6Y7QEF3+29zKpfHGDUNDHQsQwoq
NTF5NwL9Urz3h6ZsH2yKt3FbECt9T1h9mB/SCAEELQ94IEJxeCh5DpYUPo43En3hj4wzyeA6OPHA
3aywHI/s2flJQWyNTNIQxTqPnE9Z+Yh2Wj2oHI/oNq+W5ARhE93W1gzJIFLGFEvM3EN493k7t98X
FfZvxJXq7wpCcX8YvWn8yBMGtBmTHVOiGM9UOrH7d1skJRPyzZOb+w4YpAg31qb3Fe8k6Vgd7kF2
Fu19RG65puv7tQbjDMb0Pyu+LAtnEWbwWGDQkFUz33ENtPKoekmqed7IkkT6aFZrEbXu7xIH4UnU
F/VdB0aBCHVmiNH809G4kI9ZH4bTVtF+h8hzixJNX61CfRzgdSBEyPDr8H0S1JFDvnv2yVQx+8l3
eOhGse1/IXMiYDhXQD/ags9wbVbwSr11zeC+F/gu+TNf6HfpZ0Rao+3EkFT7Rds8gDHTa8RjV8Cp
g5vID+hUVPoz4Vg7dJvVi0B/h5N3SI2FWEuN71WSBY9oH0wLvDQT8w2ijfxW4QP8Wbds1Ri1JstT
zax6PDbU0ePJd9fGJw5TjGOe6MunOCFPY0c0zQTnizOHIPtAYBLBIakZ1RKEc2RJQqw8+mPeao4b
A9Ubw4KZkXzCxjYmvA6NFAjNCjcoRPl9HrtFsYfgON+nZTG/Ny0PapJuMq8g3qt2ubikZScXMkRS
f2PKdh2Tu5OHmzTtg2cGrj0joDkYmORYLpYqrlz3VFttxPE8rSkusNtGtttQZPkvRJdr7B+IbVjK
VxHjQcU0tHMWQ6j7OOlmpzThfrsSxZRAv9b6QE4MON/Js0PUdpkOn5w65/frSQd6KKRNxHKRqeyj
4GSutiMT0XZbxkv9pXVEjAIqE+4zeHzyOvOxaO+4JuyvWeO1LeZJNQOx5tv4oKLxyKcMuum9qMby
g/V2AGOgdUa+YreJ1svYtZ7SVqZvS95EPwhhY0tGCZD729JNeBNeQ8DtNohKm2MzDc/IAXg/eQGM
8No2xMNSxsNQ38AVLSkbwnHhup/Qs7cE/Fb7UgnLewy5Z8adXZEoTD+gDfFTE1xO1lFVUm4Nks/P
nIFrfdDdmCGY7ix9XpJwdECwicTfhqOI3oYoq+/ofLySzV2reLpHtblzkoKFQsZxrZARZujEg7jB
HKUJSt9OHcUVmgOmK3tHsYPc5gnPJiybSKhd5o8uPGMBfbAfqnVvql3+eswIfdhWdQ8+XOEAqA7k
u6U4aZnVXrPCDPUJPh0F2sguYjkyUI0r5pbW/D4YF3uAByDyp2sgvjJKV+GE0n2My+uWCKxpvfaW
a9+4+oc3KesVQlDyhI4NtkPYjdGHrohk3PCMnFmPIHfaoatq3mMIGeVhRPR0beIeMUE3k5yKDK9U
p2Fql2+u6UNYeYUlWUPFrsU1GtISUtLaGkp8wO8zO21wy2QZ5YuaeJhsx2LEegzskZTGCbvTvoGT
cbGxmLr7xrB2qyhnf4wJoXl4hAkUhLTffI2GKfuRdBNmVWaWePKmwVVfmzHBN1gqUz33aTV/0jbp
L6jLY7JzFhtBH1znSzOO/TfKV/AHoRjNd05lc1/rNTVvqEWwalR19qI8JWj+yFyPaniGo1WiJ8KE
5nxlslM+9Jao4LDWhZw3M+v977LtUB/KNok+GhYFr3NQeN8QYEf8+gTkfejFAA3pwTNddy7RtpsY
EHq+pboM30uulJsp6IXc1unqnsrcsStXnx02FKLN4HlFiw6vEaMgF8FcMjEgJHKlBOsQ6A+/adCa
zrkO3E1nev2UWOBBAeyhQa8SLIyGHBU01Y7pIT8uS/Q4s1NU26CFICF45COHCUns45lGU0/oDt5R
oifqBJWhG1Awue1Q7xEJ4nRlaWW9Ojm4lU3jk064h/xFsm8bGm88YEvsPuEvmK/SylowcCQ7ZgCe
GxAX0oFJEU/l+N2HJPaU8cTACtJhqcP7uQTPc8aUDfMn1K1DxLzqtCwx4+KkqEGjuklrITzrJn/e
e+Q7oTHRKWK5GJNlfdIe6rCNs4o9tkqYnHGVxUTohBXZpWBuMtSeS0A9vYVSh3DQqyXGiXhejfPU
xxZ6RYZTW2FJfeGfxC+NytjroMmekelUFbAPkQNK2SddM0sohTBqTiZagBo0VjFSXvqD/0oIA2s0
l7ELG/+Bih0KR6mdTR5CQENkl9WfE7MOwgRH6t2dExpJyTpHnCyW72bfOq6ScoOhhsNHd4P9dbJI
YdgMqW59ng7gFcmyCJi9aJsX3atxct/4nfUXkSvv3YSWm2z73oy3lhUVb3Hn4HViht2Fe1SlKThH
csQOwWKlyxW9JZwiOjDybzGZjp8L2THoMkJh45tsGzxl3C79KSY4BSm9U4zzhgETAjknsZ2Ws9HW
sAEmSQOJwH1moF4I5uyYk/z0IKcRTA35djSWrVMyGbS6wtEnIuUM63OvQxbp56tlXZJSGh1ab0U8
OgTk8tOkpHntCrZN+thCv8JHLDqGSxnjVVA53UTXgQKFpZ60MIEVztKbW8sD/nIsora8CUhExSGe
hKLeNmy28XR5PMp2HawVyIfDBGmnr5hEb4NBkOKOoArwqi585T8WGBdBDFpYoTfBSF76qXZrjqkp
9juyyWp/YO4PuQLnbo2uZze4eL7OkNSIpkgAYmR7FA4c6MQ+EBeqlzjqdx4nC7sm1LOIWljCPVlw
YPNLjC68AG2pYZzKHI3QDjU8T1kC1GANLys8iDQ562GCbAET0PSIxhAO5dFNP9fztCXwlY+Wj1H0
I2PdP2BJX/thYTs6Pmi6jWKLza2dL3ksGnVCVzc8N0XeW0fta3A8ddSSXOGkdpQ821HTkUii8rHZ
+HOBIsOkHg6tuRCq3XG/pDAv2zlsdsHEbHcbJRxDBLKrFVpScGkdjA9ZgS83zCg7yZGj9XPTVECI
EAWZZ4CGY1zpMdMB0w8DPq+06LHfrPuXS+q2KV0PiwV9KpogS8/sQ5LglHAw17fxWBjojmGiSwCQ
sVL46WyVcH93xLFE6Im7s7aLutq2pLD4LHrWP+2mqYLnLxQ/s+NZbfeFMntEF4zlyvmBTE7rg/ZZ
kd8mkBGrrW0lACWm1OWkFAgFsmPmjWV60oOfij1vMK+RFWHh3i/eyo9kh9ShrG5xBbDxmb2fGD0W
cQzW430HSjxyLylvbWFVWnvhXU+vXtwSd9ItyNFXm18HAlWdI4KL0E81BCbvrWXFOrHmr6rVxFDq
+3ZwbAJSijz2AMlkwZrzZ8f1EVoDyqddVFEMbpTTGPaJbt+SmTzVwXg3a/xFt0i/+vJK8Iwo7iOs
bOopDppCs7aPh/F98CAgV5AsoZs+oOGK0+sIAS+OmDFvp8OAMu911oNh18BVDenK0Z53cCMVx089
iekCcjJ6EY7jvqnmAwyOwdCmMznZc0Gxt5syPj8w73Tpr/MOcdi2bNyl3hcTTh0St31NwGvJ1ujk
ZBLzB5tunW2iYklhOJEhDafGr6KMNUZtvYVBWTYXYCDIJ5n51ROcr7UMIT6w666Ni+SFE1XN1rGb
MUpgTuhHffTdki4zBC3ANIqoDMRLImALrKSy7f04uvwYzuJk6b7tWvJ3fOLq9Jm5et+eOeB7rjTP
GP8BZVWaPfQBTn6e7Ysuj0EOM/DgMb2HNikUGchiQRK8rSFKsH6NJvfawnk67xi0YrzTfgIWYHBc
85D5RfZtrBLMMbol/g8DnqH0Ne0CSJ7AQEftfF20t+iggy+IUko0mkPRf8UJixtraofwyObQ8vcT
MHqwv7zjel9XHiVhWnOtj5WcH+GTxph9SLUlFcspGn6ZJdRPvl1HMDJHQYIQ48cK2zMDQbVHr1lh
KyULtca4vuCeBHyyusYm/8zorcY/XWc+LEIAuO8hjNMYH3vU3aqlLueDRaP7pgBavWDpnsGh+Vy1
7E/r4KtQMv+YxbxYmyYLke7E1kz6bDGo4SKkgHzGmoTljs1HAfWgS3rZKQVnupGmmPUOVlP0FS07
fOVF+FQrgmKLoyTzW+AwQd3+4OYnQRlffDNfSLYR86tR9AfnOUqml74vB8WXbwxdYxJOlKLYgvua
aRjbjgy+NRwM/KXD1I23he5VXxxVbVoKqdqmcwbpVbH6AFRXqoIwce3Ttx3jXkzm1HGVjLdMt7Lk
qYwnSosvRvi1e9tawLYtOIOlzPUhj0rdHWy2dsxq0Vy1+tHOCe7beAyU/D2kiHz83ofL6lkKpVez
NE2NbVG4x6qhjUQIYFdPLDs9pJDu5KPZ8eFCwypiXqQP9QwEj2WP7OELY3pytLQO0ieKcpsOsG4O
g1FWzwkQFf6pCFzWJjjVfH2hFxyWvcxp4JCYgWbyjpK89dAcMWks4ttQzNHwUCR2GZ4kux3Jj+0n
wQMLonn6bAcCBFjMFj1dJbCUwKuhkZc2LUzZJB4nDw1yyuMixzfYf0+jdBhvbNat6ZtxA3K5N3CR
VkcUVTuJiQS1AqbIiEmCX/sBYHuOv3ZIK/qnHO4aw0tlx3QJRMT7DMY2Vd2iNN0EVeTJNwrqtH3y
cK0g8yPLJv2BjW9MQRdQ+/qPgY4ovqOyVhoaFsQNhxmmHLK7hEujfuBAir2GlPdM6x3HZLeXSwEe
ClX5M9GC2L+G0K3BBYR9cGubdcCbkV2zkZZcTrT+DSnSbCe9LT9ceY4h+zYX4o6hBnXpNCybEQfw
pz3HzaeulXjBr8GkR42NXaG0lJSHWBLYFkOnzCBhEDubku5DVMGZxJSq2hmrQyapOyOgFETIGUcd
xggj4O14m8kFr3MMXQVnKkk0dTKuW2YsvqVnZKMh6u4RvHh3cZcexVrI900NC1OVqqipgDcRGAPh
rJ0FHCodMU1iPGQ3b5HQ6Q8rK7yIWVJuPeq0jmqWAbp09nAUkMFgs1PyXE11+oWgUFGi5LG6G8ZE
hN+OzWjx37pTewaak0dEJ5D7DeN/WBNI9GJWbulY/ED0NeEIjFA1ok7Qq7oyxaRnjS0EShPE6qdg
CspHCOAo8QN5QOaYYBLFy/YiwRhdh8P3xu1ksmFapikG404I0sJH81ZX2D02YTE4D9nYYTrAVSO+
06YlBxUU+UNegcDcjijINkvnN89hnSE7g/UQDLuuc1p6B2fdrQgSbMMd+tDkMLYd3GeuZrrxyRXs
uBe9BF/raYQHFySO+RyCHr1FYw/5/RzYZNqEONTvksFe9Cnn+n+IK2S6RL/hPpY0KPWOJi/97CgR
HxiH8O0MnRkfu2jGBMdDDf7DYLXeF0slmlDyZXU5WRl3MiCAMsPcbMKeHINKpfmmsOrxtYR9So+h
5XITBQqvs5kWCkxLx1Siy0DQD1ImRn+7kuMvJ6cVajT+OBN+s1QEhb7GAvCzToruc3ATtYsZEqFi
5EFxDSuE41uhaKBHZxDNUQYpAyUTWLZ3STU878hwZdq/akKfYlYvqJ4LOEOsoRTCOUc02biSOcab
KUK6y5RTZp/0UZCKaCLC6zLPRmtfEe0EHCyEKATWyprOjpIhLMeoUD+9yvaBwoFtWVBtecxXcFlS
J8OjsReyhO2AZ0qRrynq0kdhgi6Kss3w9Esvpk9qSuSOARL06IIGE9UzrSvPRlyDjSWekqQYEIZk
yu4OURlCk0MYhS0WcyiVPruwKl8nNKyD/NDQcmpjMfig6fUf49G1X8IO1M4BQVF67wIc5CrKFrQ1
BZOmHzkPd8YhY9gBmKoH2nHGGNK+AMhpvkdTMz0L7iR0mbFob3VfOnCL/Nq6L5YEqFYWIN1Hmtux
9ULIGj8ZKYh1rVB7zFvXWDTzDSnf5Lxx4t/rqe7lbqoL/mXckRlHQoUtgtPil4C7kdch+GumBMPx
4CLHj+WoD2G4aq1sp0F91sGozLfdkPXlmd7PeaRzCy5k8iVy38rMm0CiasS4oBR8euMhEzBU/Grx
t27jmuwd0Xz3M2uGksiNshh+BBKV/4Pftd1qjVkHwIxhWASFIRKcDmuOdeUHlYsk0psCcCNd9uZj
Jbgf6b+6o9TSqOuW93fdhGvey9jHy4tk7aS3HHUuotGh0j8hBKziHSI1rE1r2WbCDCjSh6Fs62++
6zVQH+ymfWmimshNtBj197+/ur9R3w2Y2Z/dX1fuf9y4/99/mUT1/+Fy3lmh0P98O/9Yl99IoP7j
Ev7Xf/HbFt4Tv8DlB7vMUp09M7i1f2zhpf0LKnIRBIENIjmQa3je71t4Ifij0GF1Lx3fIxYEwPL/
28L/4iN6Ad8sfOSc1CLB39nCryv2/1zBBy6hKqvnRJDAFoahXDUCf2RQ+3U0tqS0MR5JZ/OhRpd9
d28zNf7DN/LfLPv/grr+7WVc1Do+sgNP2n95GYQnbUz8u0M4etbSE7TJ2YzdmpNEoEYazMHjv349
R/6Z/ow+AXlDIF1POA5CBbl+7X/8YDGI3zGGQsJzocZ8uovbeWGoQqdLhQA72OqYbNjNilQdS81T
CoZWuuYNBTH5pJRINYbeisbs3sBXCy9o/GREVsgw1+ExD2nqYMZEFUJPZluonoetUpyyHrk0UdKx
UZLA8fFcB3NcuYy4C8N8f9RWD0+sU4IJIuqqnm3K1rh9AIAz0J4CVmyGfB6/k4E3DDHzTjca6Rht
GUTDFoHwNDi7AqRQsHBuR6XvvhsY0czxG0TeSbCdkCL1LAjaIiK/KpBBYOj2IhWW0WmqChJOsfdU
QKO9majLl6DBeOcCbBCufeqM4u9tTdfaCb65hkEc8OmFNgLEKcJbtRnGaoZi5SGeYmBpxzRDnCV1
kE+cRh4Jt1RXrCrPGF1IbLSNS6OwTyfw5sSHqZIyaMN7oR0OsRoiQ5Kp4TmdE94VotwLC8vcc67Y
6aXEVxNtVoElWkkcSwiXS08UryBgG/+c4MqBMKkRP2oguoFIvrZU6O2ZqMMZoSQ6Z6f+OaMIeBJl
VzlnGiVOgmZaHMNR7qaEzHv4F7akgIXOkxStJsu4Qm28z8gyzX7Az0MajWwvsI9853iKJyHJg9ex
jtLvYw4N5bOqF0ktzmUmJqrhCvB217jC2i2uw229YZ09hB+5FGjsWP4QfSZBWOVIHB2yISySjlxR
3io5YrhH7hHHV5OchvIBkYNVXzgOLEO9B6kbfmCTMFu9ZnDW9486MbYPxKivmoc5m3nB3GKJfluM
9uheQUWJcgw5CKLhzOUOkoplQZS+5zRn0s7GAaQQ3Ylnk1is2gi2mN8ljX83JanuBcOnStdXVlZH
TrFRjJdZQ885WIztUJTw3KYRnR5g40QRC8IyjM0o53tTBFCpDVuP92hwHYs+nsRd+4HcVFCduO6R
WuKxyKIvbt040a1JOvz/+A/y8hFwhepvESm54kma1ufgdUIi4qx4KU8YHqDcMqbbpoLwjn01SJUA
AhpjHFnozUt1QwlGa7q4s6fPzUQf1QAYk0QIbws4rY3ZIoHAQhyGi57PqB1cH/B0txChhUM53PSB
9sVubJGLa6C6y5KCq2eHkImjMq0KTsTg+eY9atp2vKeKjQt3jdGthkdmPBJRjm0x0acehAf/tfay
soO3kefhM3NXn5CoZiEljaBd127ovAiJcnK0+z1cn+VhHNhtYjoHLZbUw6MspWX04xwxwYHuaXe1
ibdmZJnW38dWVE39VaOD2YQfS9ewUT+vYgjDFKqW1vwIfktS9irXnXY+2EEc+BkZSNm+8RcWyGQp
mAYvZYaNDfF5NjADHFM/9Znb6NFdE188EWG2E2ogB4aLL0ImWEYB0LXcpmIoLVcnhwWVkTkGbRfY
d2RuIMFlyWdZDAa7ELha6MXWaSJOt9mZzGLWY1t2r88+Dw7xbOVW4x0rEBPkuIaEEFzyDrIUyTcM
pXPJzwF5QpB8V7CimcPdHC+dhQscGDJsC6QmCYwf17QTvuelRlqVvSfWMJvoaqBJT5juVSHZuTfJ
QDaNlcD/IP5p+6/PlT+fY7+fKoHkXCFFlIP7L6cKJLKwCWJmBVZjRUyFyukKdNEZ3pC5limev38T
Y7D+//3n8czrhbYtHLIkI9cLEPH95fXiOkimxadKdxe6wkVVyPAhFjDwClCZJCWr3lrO9rc81uO/
+ah/Tor49aU5RLntXOIihP9rYOQf0ilqzHTA9/hROg++VTbmxaFrUPfYthn/TSjFn4uQ316KPiIg
vDzkRHPcP5/VnG5eOeB+Q05mAEOlTn7N6Cb5Nx/ov36X6wdx3EgGlE6Ed/75VQD/FrguFlZU48Lc
DGIYHyYuvTcpO2AMNQuWas7S0+ACOf3Xl81//YDkYVD7kSfKVxn+Gkz7h++SaWbfgUxaR0xeYvZl
2dfIuPxF/Saf/aeayv/2dUggdXxKLMeTf/mIfHy7KySXZ53rZt3l6OExA8z0WzX3t1S6/zNL/bVM
/OeVPvl7ffVD/bHSX//B73Jb+5dQrl7qwAbeEgQuP85vclsn+gW7GTJbcufJIvHWIvv3Qt9y0Oiu
/4K73LFpBAR/9o9KX/6y3veYLdC48z/P+VuVPjjyPz1MPJ+IlIhnCY8RBMGO+KvcNgNLaNmufpkp
0O/bxtvjdR9Zpyr7MrXhKZ0LecEHQBS0AHo5vrssptCZuM506FfWj/c4uI+TO68b8l03r0x5NWMq
5h8Ma0330C2P6PsPtikvdXnVdPE1AdawG6ZEvLrJxXUeBEbCzj85Xbx3DXOinkLvpRY/NFidbrlq
nFMFWcprP6zGXPV0zWd08USoCNNs1zL+YFAIUwvsA+acsR/vXD/8jBleV2JkOEkwX86gEpYCdqmt
WW2QyV1WuNGeDLdzIVmslB6RR7cgYh685YHag/2DjyQY4WQyjJeG8D/WeDidoy2qC/R9ec2Ap2Oi
1bdYdAWIDgNLMFXDMTbNyer6o3FAhgFOTj37ilAAYhG+DiDEdskIH9iKID36yY+6ZI3ZZTejvKlJ
Y6nMGZETg0CbxW3ELB/SxqXF4rxtKULZAooq2aUj3I4s2KYAPUeMAj2madvBatn9JARiF5Y/iSxi
Ulsfa/McRj9S12frgJ0aAMTDIMHOC4S6LWPYI0v9bZb3N7nnPy+T758oPjPaC0Z6oCs3UUXohERW
1aefKTJEKXwK65G9RJC9ZCjoGkXOQZWdwjnUUDmYM1pO0NzYiimQypKLVV478ls+eW++nwOOcqx3
uHEZgEkruBmj+jyMubuHVMcEVjgfxHhUx8JW/ZXvyva2B7LqVh6qGBJGQKpEPj8yZKIGWVGaePZT
M/q7IIlfRAXxU0E5S71XTCXHuh2B3w8+i5IAWpK3fInwhx1VeEVwN6mR0Rlg/c4rEm+trgU9QOHe
uIPcz2BR5ciMSEyAUhrq5pWq0n82ccEVXZvLhJnNrvXZXYeZqfkpEB5FYXmUEWPeXh1EQ/GvGWBC
c2QFnCw9ZMPwhvZ2XRRusKLtAk5PsrKMdYRFtC0lEWURnZUYAD/NDaTF8BQQ58qvvM0svRcFibBM
bVKIeICSCSa77+nw0BQSS7ugzwlJtiQQET7SXRyQ1wPPrhzEPb3v1g4fJQZqTmayYk20s9qbULpn
Mly21GQnosRoBq2LAidKnEGBtxL0TFs/tfgI7ZcYoK1Dts/MOV/LOPoiorY6M5YAGLXyUawrjda0
z2iY+q8Tkg6fGF/KbSftuE7tPVkQ+s4tDX1iOp8me3zoIWuKpb5jobn1wGe5kh2XVdGZhvbDWL/G
IAZFyzQdyLtMhx163vZALgEtG38DyBy3El7jfTD+tJZXZb85owCSFzf3Y5nvdJ2i1u4B21rX1XTu
vIe8BeFZ4ijF03gvKMdtuzw43WWS4yOcrPPS3tfc/Gow3c7PqutsKk8qncnqu3MGsMlQm3oHtCyE
HdByH10Q40AlDCqGuugovTcpt3vmn9d5us6tL3X+7qfOzxjQX0HZ0g9PU6zeYo+7IVxzqMUHevm1
80DDUu8MQbXz9AHDdFvF+b5MudM8EW6bFOWT81yOwGG4zTVycOzygH4/YwsOOrjIwttq72HwYdlm
91kW84i4HTwVXdE8vnlwpVYD5yCSD5o02rH2ufa9etcEhARb+TURNpsFIG7poPMGlorR8BLK8YuB
ehxzuZCpUcOHqAKGP9kJNMGhgC67o3yBdseAHdHuBm0fQwC+mpyQw9co/Baxp0Q0trFTgryEzaJ0
jPaJPRybpo558xLhltVAqkSI9jMwy2UJretlerTTM3x0u5chpmD91DIiAQ71rmVwROdyykWMFKOs
fMg4MJHY5ETLNfgalDgyvTUESd7S8sDeaFTxsaIBLYcNahA1X4Iy+sqabssK/B6BNyESvv3ectaY
Kp++Ig/OtjDZxHWSt/tmwMzp1higpdOwO0nJV/QAfEBc8DzUa+OortBF3Zq4nL9GGfGtjTjHZXuD
j3OnPeMjhlTDLQZKBCb1mF1ypz80S2efGikITVIr1z9pH7BLiu1sCL/sbODkzUjVu83awbt2cZu9
+ka1ZC8U5tllGe8SjL7Fp9B+DmPkvAqb5AEzQRQd/FaCl3LyN1Mh/0ZNfomJbtglcKxxfsn9gOzi
2I504nxAwJbDSTbhd8SByZXVmuTsh7jOiDdQMUO9/rLGDD7jT+t2oVlABmJd3RImM+zUuhNIh/A1
hTGjYEwzL1cv7dhuqaenQxSM9x7R822W3jSTeCblhcAxG/BfjUgYc8RLNPPdGfmA6j05khj5BVbm
yBjI2WU20RqpHQPEdyZ9mLordnQ/JZRXdp929SFoaS9JG9sLPsl1ABFHQOW5sBYsaQwHN2Eqnh0v
vuRDTxpLeiKG6rUzOHuW6TvpouGOTyAPjpq2s+efo0CfEUmRA4CafxP05a5ZdyQcSlvXwxGK7ojs
gRTrXpO+2tX4VnvOq3b0HgI5DPpqOKdl86XU5gBg4dUE4xExZrrzncmwviGJLKmaU53cAfwnoKk/
toAGOV422l64qBCVpux3rBN78g1aaL5MZXWnxWaptfRXSPbCn0ARzVWhqxazd1e96NgKDzOojB06
YXJaewsQCQCHmXMVJDTTf7/t7juab/ZVrbwrSO9bSGNLPbVDj9w/VZI8KIlJ6Ksvm9TjKWsY+elU
otRrUeX5NVWDdtAibfQ6I9EMGXeehhbm95psoBijBTOv9qYac5J+4d8ygyMJgYyzlARb7QPR9jup
72PPpWlpASKB30RgekLvS/DzWBGJ0jDXcooEdyUw4JTQLxWjdI2tOroElqaiDHpwIZhX8/KSN9xH
EJsA1HNXo5ImDfJdzlD9EK1117IUmHnRcHlfK/K7g12BaeiDyEiA1dhK3jAEY1Xpu87epU0skkMf
aZZWhvP1AmW5uJa9DKgV8+7MM9HbyyGZAf+ljDg6J+AUzedjaeXLVecmyb0zcnB0Yq5uLADgm1x+
N9HTmhnnUV68wDKDeLZuh+YcLkSN8ZspXDw+WpDO3iXv/tbHGbAbs9jdRaxm9mHb+vf1Moc3UTvV
97yV+Kyy6SGANLkrM4+nVGZe8llE5ywChOOVPchd3sDyvR8ddSxEcGYVjx6+DOMvHMb2oUUWRry8
G1MPEgCjXeu2F3X1USm7ekkhKF5jIPW59TKCSeaQ16uWGYZ9yxJt66Z7cEgptjSFo0M3R7baDJAJ
SrZockHAwvjwwuZiV0B2LcI7mFO/MlSMj/Be0D/7FikIZt+CRPsa6KW+JIWDUKby5idryetvpRN5
L0q28Z7civHU2lTKhYBmH/czSTpz6D+jT0gPpNw7p8iPBTv3NUzElNRWBIqmhyhP7skYIvMo7OMb
aRpIwu6QPcjC/w616GKq7nVEwaHCexiu72ny1NTLuLfjIb/BQXIeM1VTwrHdiz2Ijkmc3rGFzPfo
x55UGLMWNy3aQ7y/13KST1aHunWxG1KvIBWWMRgA4cWbalDqk6mfhd+X+DP4tddOMz1itdmSS/tr
bXgKcr5cDVHtWiGuXdA5MwVlCZr5b6IPXrKBLEHcc4ch876wUmwv/iCvs/xnwW+5mwv1EGfI7+CO
khWS4eRlKZvvs2R5xUXzWjE+34ksya5Iq9wmDtAFxl0PBVMQHoNXJI6hF3LHe9+zX4EJfOlwIV+6
tqc7aAgkFuDumVE+z4N8r9e+xVmB50F+EajisFdaYG/HHGYra+gqWtU+Ea75XRpwofjRJQSO8sjD
lKLYiOVQr6D4cuq9g7Ec/MGTuSmVdM5dl0bZF3Iw9Y7VRfuZeYjU3DSOz8ZavZTCCm8mSKLqYHl1
c+aQJQbdxNF44KZvb/Ki729z1iTHfpUAo5GBzBoUZbRTU0OItiHLb0f6NBjahtEWlJIBNWc0iD3g
BKANaVg61/PS1Q7fSWt+DPCasDPp2sYVzQ6ELLj0o+0avm03vUBWatvrbigUel0Jf5GEuJNGUNAf
NPZudeW38EmXk+fq5c2yl3zfoDfyZ/GZAYI0fRPsILYBmBD+O00x09Bl+pbUBVkpVhKdf50j/O9E
5f+IgCHUPx+p3Krk0/x5efrrv/htpiLkL34QCBJr18UpIzT2oL/PVPgDClG2oExjMTKvc5N/LE/d
X8ig8tlo4nkO3NBhRPP7SEX+4gT2OkZlC4mvhqHL39md+uuG9g/j2cC1XceRnsQPzWQtCFjF/mnJ
GBStIzO6mjXcR5MLaE8Y52FP2dF5KewZVnxAThT7eTI9bvoOWu/OpQVuzxlWBNBUKOl8cKK+eQr6
CoWxzjFt3EVAXUij8lTj8BToGzu86E4QRoZxABsKCS9ODiuItRXDzKa0aedAwyEOBqfKEaPtDDKI
rFqCJWfIOzWMBLv3KPctyBG1zzxgi2MkoP+HoE7SiyskIub/YO9MlhxH0iT9Ln1HicEAGIArCe6k
7/sF4u4Rjn0x7MDTz8foLbNmpEb63peUlKwKCboTsEV/1U/zCgM2O7R1sZ3Y+FiM5Orph4GLSQ8O
48WGkvMBZo1uSYuwLmkcdY2hVMQLEQxG0MDY+yO33tt0uZG2y8YCV0Qo4ZiTKfSZvKmJ2HScutx3
uiTW1tai7khtlEhqShl0puY9Odn8zXczeYOaXsF8jvLotlk6/zM2PeeNxJr3qw6lD7ppdmi9j+Ej
cRzpe1O9heSkileA3Z1DZ8c4FRc8n35xhNORD7jloCQGvSNs72Dn5BgerYVBUIB/aZSbjHQAPTq1
6y0bQaFDDOWp914qCgLMR6eK++WCD7w/s4V5E9+hwQlulRC4PeaagO8tB3GRHyTeLxYMeipOUlkT
fYntOL2VUehxS/C9eORMP5XhC8GWwd6OPh0Z+zYESrqKFMmMDSqL/qKmC/Tgoj33G8B++KdO1H4Z
ucy9C9j54HVzTCG9p+tr/2zpfbchNVMByZ6x3VHW7oxrYTKrw5eMQxv0aQT93XFQ+kzVzyzpqQI2
iXkSHp2YFfkRhgoWo2OTj7VzWkVOm1243ePeNn7Fg8FNcRoTGk3CNn4wuqT9MW37ucOPldENh89+
nXc0KzIN9JLHfqzKhF9Qprd5TpklsZmGVKJapPV6JegAxbcFuwssFIo2cSDKFTYbQVglzhfmV7ny
DS7FxOFWHYm1t6lUJCUn3ZffknwMNmarg+RD3oTGsVyBRptM6n23EuwqO2Q50Mxp+aL5HeOR/w7H
orxFqTW/ErGkBDYjnGrM/HQ5BGoInYx/JuMHVituC6IXstmFImQSmMxcE7n8lsunbTj17WA59Edo
jZdslQ0VVyjRhI7P7YTTCGawJK2OssOAvUoEbUDriMM8egxAOoGAAHARoE8UfhdYFt0dXSayPF25
ljWPblG3ZGi55SIY+YypB4h3dwCc5EOIznY2aWrn6Ndk4hfWJAA/UaImKAkDVOLUidR9pzr/rXIJ
V2B6M93kQPFCV9F5mBe3Oq8EU2QMUzavnJvW8FO86Lckg4avudEe2fp8XOS61d5ckM2oIPKHMOmf
xzgi60A30NI/p5iN3/v0+v345B/xxgM+EYGaMSJRkUNzLLMM3FarmAbPK3CLGSw86uJZSP62DWLV
/LLMoxXfYkbi7M+wqc8emslu0G8FKZAg9IgM2zKGBIWFBC5i1Kgp30AxbOZ1r69EQIsDKy+UVg2o
1gTgPqnaAgNkRmBbErvruSFh3S2KgLqwGBgwzd2c2yqy4OvWB66DI4OTET/vkFxa42prq0xFesbE
Eh5yI7ZCGqtdY3g3wJK/07t8jYmNBEqY9Uk8fN2UWFfWmzcz8e4jNB3ltuo2b8vxq/W65lRPEYZm
+uRLSMFzPdVBq2zrgQd2MjeUe+X+KrLtmLjSrKkFTxxfCkSFK7rJshaOpaEN9Go9E94eNy7BjPg2
jJFNmqzPltUi3egBOyMgqSlc+i33W9ZkbV81tTnHNM/km9BPuKgSnHuR09ug5zTqNzZ7UA+5n9n0
1sNH7G9UWJQfDDJ5KHqSRuW60777QB9HeDUVMhPmast+x2M9Je9JgkxL10NJewMkj+TJtjGygXO2
qiPdaOQTCG7DrI7sOkRuAjxL36PIe0IzWsIM7YwCD/2EV18HeVShI1dQNV8SGMZg5DvhYG/gH/Na
TKJ+kZgmEe77jIcPDngZr3MoVu90MFPHluNBCRpK52iowJyLEO269q8JviFXfWGm74yfibIcOHs7
4/gSEi2TENnixvxFhLBEZr6qHtJcXBraMlKhQGOzH6CZOT3HynmWRrK8571svskOx5Q1Q6f/ZbY9
UNC5EuJlqlK0WAu88I8dOfEOt3t1ykmOfCSm7C8+xmlqkcLK8omNp6QStKaZAW9zZT7M+ERelZMS
O6cMN8MKxJ9+C7WFBGf7cnmARrL8ZAZAZZxNSbJuErvbjXmKpy8eAL/jHkmYvAjBVWlopMZ5AKwP
ryKNBAend3lm+jFDOF94abA9ghqBhZYM6imLaMxFhw6Jc+ah3emtnUZ1DzarGQn9ORAYYiyR37SL
ZN5q0jUgfifPZ+8+shaT8qREWfj5u64mckAAeIbXmpYFXBE7w2/wmfmiw0kxLZ3Zn7ArFMC/Fsw+
15DR2HvnyDeH7KyY1afsLBPJ3CeVI91cVW6bZyBzJ1oOMqOhIsaPCmEeZoPK+vtm1pRGu0QgikC4
yi8JYFn1BT6gB+Whi2Ggu0tqftPeN46/wFpH+lzlITErVmCoY/AP+iQgx8PlnD9Jz10+x9YXrHhc
uJaYC/ytprLD62yHOE+wQAsLQTbOffyqsB7g9TTaMn3qZoDhQR7iWd8jm0ZEPBWrvLkunJlfjN9R
/00xYjuEH8SbEHGQ3a+Ghb7yCPwPPogTj4Ur9zV0FccZxG/Ap3x4w7Ok2GEJgRsRDLjmunHleIXt
nf2EPoafzge4d9OyQDTbziq85pJkUdVcQpDF/iHGfU67ADfYfhqDRZQi30K16N1TlOHbv3YxVdFZ
wv+LvqrGYCgQd8x7+Ooc6rkom+SDyrgPx/0UggbD4DFFlv2rn7o+P0bZMGd3LjCghQGC7xm7siUZ
dwwBE+s10YfFJaFmaLXVXJzyNY9pZa2tRWHub+kcSnYR+TUYUgne92dvSEtiUg45IeD6OGzdd1A+
5htNk5PcFdz7fwC5WGpXZqmaWSWyWa6KUJARkDTHJEGH2ajbenpwu32ZN1dRBloMmSExEDmnuFt3
9IsJkZ/iVPa/DY7RF8Bu7odbzgL8oDdnTGyatpVUZQ4+E7SSrBJtfJQXEcJUkRMQ/4LLZgNwuam9
1rA2tN0hnqKnR9EZRHuSr+m8MOeVx1F7WjW1q79YE5J+6wwtMzHEQVCwkTUO3m1H1Bkvg5db5Ig4
dmhOaz3NHm4odU+cyxM/2hIZJ3ifdAP5z4V4t+ol1/YKYloYAGaasF/NyFk7Dgj2dRI28b5Rss6q
hx2Ywll8dPyrZesniu2TeEuos0N/GEdav4vQnOC4ukn6UCP6/5RSpfihBoV7xJ/s+dTVYaFXLUfq
LqhKF9GcuE+PYKgVLsWGsZN3NCHMsfC7In41zNqt172KMrHuMDgzx3D6jKOKzkR8Z/VN1B9Kp6JT
b5hoyj7ZY64ZpOCQr9bAFdJy749V7UIGSZmfDoDuS4RkWE2rKve0PGU4GikRwccdI+3Bd6B71CQR
YVDXbDKcAJm2sSuUxTWcF0aAotd0b3R2w6gxreeyXzNrnV10OKqloR354/dAOzGn6Daufkd1kvsb
TSdv+oUjwqYBQkcGl4sZ6PlC2xmTKGqeKnfwetLVHek9QM1dP2msNm5NexvXDh9NDjI14uOqnCwE
8Hm2Ogkrv3TdWwKoVnhcmO82N5gPp/TVdcaJThywUARG1g2Hf/uJo2eKChs1NUS+f/e2/K9+8G9c
lP6VfvDxCXb3797r6x/4D0uG9Q8sWp7j2WR4fMGZ7r/kA3m1ZFiC/467iNs7Rq//tGR4iAQ2isOf
/4ODGvHf+oFhev9gq+FlZn33XY6i6n8iICBk/N2m7OAFYrCE6RDvE0Q1073+739xBnWoVL1h9yii
WUg6IC6KMqFuj7czl21S5isz9hxmC2ajop+2MadXbBWFb6/GxCQVHdCmOf6aLIgnu9QrI30kFCwm
k/BC4v12yp4iNcTWqIhvcpRqYPiwDKqXxA+9Ng+yyJ8OJDSU+SH9KcvvoE51zZb8FNh8DyH0HmCo
FR18o4RWgYE7Li9RYlhNQBvD0m+I/r3ZNVCA7WIgPYPHz/E1rghPFJQMy9RsuHd3k6UosuNOdpKU
6tlBbY4tN5giQvO/Z7hGhdQqAS1fbIRWkbfp6UJXezd2y2yHd9FZmZaOPip2lVWFv/ySdEP8tBjm
cMJx0T5Ojdet7TqZ3nSb0xiLC5AP1vaPZEnrbRJW7zYv3KrA2ZMTjQnkbI4cU9qE6LGNA8Vw9ad7
Hd/g3oFgBTZuT+Sw2Tkc9y5C9LcGxbF8G6SMSN/Wa9OPOfPGk70vh7E/tW1WBomw3qnMZGBcC7wH
pEXuZCGgLtoAu2ktufZV9/tycp0NR5BX6qmGk+Wo4RjbovyJJ6oSQ85djM6owKr90Qr0tYKn4mTI
xNPt3hzGAZAQAIimTFk1aSC7q61hdaWld7ddrjIoO2lXazhHhpda2TOB2IHBh9vyRbFdiaq5p8xh
8d/HGFILzSktf+Tq6ZB05DZcoiaf/QViKTUyQN1SlkIiWnTBMtMm3HkiRCDHPfYbzWl5ru5KLULC
XQyRwg1YqSsvpAeT4vgOYTq6zkG9ylJL9UwMH47f1D1lilyWl4phJTzK/ibDnnF8NssmLSiJwU2z
Kf1BU4ZImwMmPfzTxsZrBs9/SBKZq63ikndpU2MIJgSCe9jDpbueB09bj3HcSLy8Tj/Aewk9e4/T
JGFFTqEfXVpa35IjXziivpm7X9yphH0wIFNnR6fGG7sareajzXlkKlU67jaapzHa5ZEHqAGAIGF8
r6RrsSFrGwP1WJzOOWCksV8wrf7ZgMy70rGYlVPI6Vuq5pbNRfRUeAYlkKKBc0bHVMn1ZwSO1EcG
OLwFMzcODBROTDfw1dN1PgF5o+8Ay9DgMugeaSoiskPCyD94KAHyjoQk6hJXDQblcKnPTLYeLDqY
dL/kOzvtflttLQkJeNYKaKfFrj261VvrLbo61S08w8AwRXY0mDaWXxSJxM2qz+16DJANc0CAwG31
KXdV2wRYdCnvumLA0u8hh6y7FgQ/6f01EC3HwQFW1feYS2y4ahSUOvbHzCwgCQgmMLSRh2xo6zML
lOmuQNDzncaeVj70WBSug+kI59WeiqPNz1lS5NOLr2EuLUo9R7JoBu+lRauPVjTlNYubewG36xku
C4AFteV6wXAyGiSgJ5AsQ3uk1JHyCKrPFyZkZdx8DflAWCG0SkNvSFGkMvAZVjEKxWNXBewYob83
9BCnBOMYOw51T3IUIua5K03znpcXPNBcVBdXuf2ujphXlPQXv8P3mZNdp0b6F4ZWAHaLftkpLrje
6nsUFFscYuNaYUr33fMs8lvAtuhBVt3uJGf17dznv0sM3KeKRX8LF8w9eWlncVmP7aOtE+PbozmA
hZNb8qp1lBYH0+5nvWUkY1tbV7fO1vV7qEw0LAE6mT90V762xuBsk8KdUSKraqtb3z1dcTxUBvNz
0zGxLi3nF5MSrPIdE8dlLPWGR8N+HQWQmXJOliONiM1mLAZoFUM1YYWzwM6dFeDBwIFttM9L8dtP
KKljvQ3PPlZ6SvnQC2n7A8TeeMLZuUTrDg52wVVXq+UjBfm+RUhZPmzl4lNJwzA9p3mZH+jryJgw
2+URE84tVtYfGIQoz64XekfFSepcdHo5cnzqtlWICpYxGHzTqhp3rLQeWIIhYtBbh8/WlEcbh2UQ
L29sjwQV2vEWoJSCzDOaswXwy/nMBsd/t2ZYU75MxrtBp+n9bOsdPXLF1jU1jT80Z+8zoY1zbWTZ
qo5LdK9R8Usc1qLlk7jqPA3dKUly98Yd2ydgSQb1atpv6bdfnB8vphHEKe1DCk5s16ThOaa+pQ9R
arqq2gPb/qzhOJuqvTMKyqkc9stCl+JRNuUmLNP7YtInguxr14U4sfjzeJJITVuy2NU6tro9wrPe
0rESXelxWEUSZ9tJTCw9X9uWif0DfI0e35IKYAgjFwj3YJtLu+H3b7/4uJ23BJNq2qRtfxfTrcCM
DtAkuz6rRQx3BD2xQ78xoi9MLP1xWRa5c+YsCxAeqouZm3uX4P268PEzwVT+joZovAcqdqBg66lp
Z6RmQ1JuHe0Bt45PPQkCbi+GggkaxcsutPqfaqjuMzTisGWY2lkfLQ6OKI2PLRCCLKZK7VosMS3x
a6THYOjFbULW22V2QBbT21rwNi/YOJGKmvQhdvXZT8dj7C3pRjSRiW2xepGjs49hTDgtmXQIaelR
uXQegO87TFktybu35Qzzc3lmVENnfTUXW8cVd2r0+FkwucBsDRyAqJrP9q4sSiYglqrA6eYr8Wd2
Ymxicca6RMEelzRsAgBP1wv5kze0rejFw2lirLEzzssW3J70GSqnNjOdyQWlCYqxo8A8GQzGtTmw
ZiQ1lX9Ka7mtoQlt8BEwVwBCFnhD26y7PyhPvALxNxYFHESdWYnuYmYWVNUe4waY2hywDYmibYIs
x2KdiVO8hMWrN3pzwMUd0apZsAYt2i0SteMNqrfmXNB7M3dwysi23rZA2tHj7Lo/Sr9ayJJJsXWa
2c8ZTsPttxHj7oG4MZFtTbAuK5Kphdp5wqMje56vDSGjNDhIIsOQ103nEtP5kiXWJbLk4L4OjDXo
CyZIW26SoY3uEIS726WVat9FiXXbNw4AVU1dBGmNmQHQKka8PYx/uKo2oaID4xc8nels3xDOm4Ih
s7LNMmV6PXA5XU09X7osTITVEuGgvXqiOuI+t3XUiQsdqNYqL9ImGO2hf8Gcld8jXt03NR0PWYS0
MVs8uzAnxG6Q9XxyBqe5MFZ6ID31rh2PB4Mj+Nqmn4wj4ISzBOWJG2LmwNbsym1eF49Ri9uw67jk
eRg7hMInZPn+WdIas4MJVVBzY4ugHF08Q6HEWeCWN2MrxtuIF3pdVWIvEovffrj8jhTmaCK7x9jF
kxi7yX5ujENLYOfTAScUoFn6m1Es3WGq9Bww7uqRWqcRLsZcDO9F3JOsjPzvyV70dtB1tq9a57XG
CXbDFcg6jNd6PEOVj0gVbGGzO8ebrKYXlSIB2Cb4dK6jcjspKJFc4rPnsJ+sB6dO9zlAubtG58vj
6CzZ0YIOBE/Fu+Tm7Owc7N2HwWIvcaD/PxVTXL7ScBTuRuVS68n9NwAD5m+ndHY2IEHYXP3u19hb
9wmFL2+FQD9yC/HBXId21lEU92F4tcOiR337qfTPlbeINwfzYExKKpiUrt6o6gSfWUbewzKVj2DR
i7cu6X8ZkzjkXhqv/Sad30U7bMk5gXwiaP5V0c5+dIyawHVvUmnXhNFX3bnuF8Gn/raJGWn5WUPb
jcm8gpNK6DyWNAiDaa66x14s9ChPU0JmEe7zD50E89YxkJAz7Ho78BTsabI1mF5o92Mm7nFLqwWW
ciXQdytQedhw8icMytyr8go35IA9LukhL+Mh/s4FOAXpYZq286n8aDMdb6rZMzfZRGf8UAt/zaC5
uM29WbwnRUGHjAJuTU7udbAmczdZdNUbHj7wMXbRzSOINrlqDr3t9+valfkaOG+4rtyFeSXTjd3S
mslODwkEWtFL8li53xBADM1hV3d9ce/3V48gcgh9T2BBVSWWu0xh/4LSlBwNjCvPVAsTeY0UwJTc
faD4C/+1cKjarMP7eGY8jUnXDKa0gtbhxvivOcgHFbAV+Fj6IFysL31aA8wR5n3XVE+WKPRpsqJL
VBBdyxTwb4+75t7qvOyWtnVnQ3XptIbs5n86bcz75vXvnj3FdwU0yhNhUPlothYuH7YOxpuWDFRC
1qYK52fYbccMtuI+pZ/kIeWItEUTpzDexHRD5wG0nbyhKiRyfATjMpyfBmZI9ibrTfgGfTnbW0bk
9n5mo/mVwlDbcLRN7qpCxw9c07ldhphiblSmv9NskjSGWjUmZmCqJw2f6VyGhjgmRAivcyokuIWk
3jgbNSuITcHkMA8nA3H03Jv6YbAYqHZYaTZe5CADGIVzk+k8ulCWuTDP6jP2RzNmWMSwYSYpuNdz
y29jbKIgkV27TbPaeSiv558EDBaWgfobaiVvqDaDJPMtmqGumHPIe+4B9pO5krUWW6tpX0ApQtKg
7nKXdVds1FJX+zm3E66JyYQdeLJ/Q91+S0Usn+k6xXXK+GmVmfP0xfflHI3uz0U5eWu59L/xOEOC
wSHtLnm8TQtb7YxhqLH5gWE4QB3MyUFRRxIwVIkmroNhSrOPDwzGEljDHXLDGwqorSPocIdjdOSt
hErP0eB5u9DBKibFg5QUkaYYIG7oPnyuEhAnsJ0Ote9dqAnvmRvTHz1mWKk5Ad77TGzXZj+EcLGS
T3SSgl0/7/D8ZPYJeu6+R59cpXqhjjr/GAob8JDu2vZ2EP6LQU3HejFj93bmGHsKfbTwNbPDfMy/
Y1lG+9jp+gtGKtItiAUfobuM6wQiSUAB0M6Y/VPdk+406HX/AoYScgqaNj1S9WMbzedcufU5NA36
OGy3eNJu9oRw1L60vT/e9uwDwdwP1i/uB59ebdxUZvldtnH5OU5tc85n2htWVjoKrKm1WpuCOIdh
ZG1As7t3ZJK4MRirv8aiSXauJ9VnairnbRptsTOkptuK3lYWGSLpcmF0oEOr2Y/dYF7tGB/WNRvR
292bomuVRyTktbCq27qVxg4vpDgnZXV2betKva/SrUMA7cfG//akEHVWfjp4697HZVDNEZ11fdiu
oiSjec6wvgfi3NPKK9okkAwBg9IciudpgH2fDnFzl7Z1d+DKpgI2XoMuUUh8dS0dGMSRd8xRUTYG
pWprtNkObjoF16ISxD1sjZsQTPmq9k39zNC8XBsTwjO43YW4hJ0f60xyAxY/9JriQDRFtK0E70NQ
p0ZLhGn5hW+FJMLs2SsGn82lpC1sk3nAZCZG95uGzMfKtax2VwndBB7krJNcfMHUY7kh/3ceZ/eV
4xGHcruAZlLVxQHbj33OCSfR6IDNfuV2zCfKhAuwX8c/yOaUh3guzLdBlecuhR+HHcA9V/xwa6+e
NyJ2XmgX0au+wfVTQ+Zb+T0wECexil3WlhPBKnO6aem82zsVWCNdLG/9opetNffuOVnSgr9a2r9h
uRhrURj2fd7D70kFzlIz6opLFbcqsLj+HunFkI9JKaptK0WHpHC911kLcBxyu0ugcdHtdOLZ3KtZ
413uGRvbc+91PcZB1RBpIspKeDtcNIlrstxm51OZm8gfFCiPK0RKxxMjbWC3NlNMGSLxl9P9kDVm
gLr5I4fUP5VXNEshmfjQTCc4+OuIvFpzpyBPobRIEG8Kbo70Whw+nJ9ufK+TI11eOEoKhdxxGBEa
A/vq+hZjp9e8P8AVydDf4ziottgOS+Q6spENjbFBPnmcjsLRZw5oMUoY2mlYu07+zAaNOcmYF7g8
V5R0WNOGqEoBGdL4YMczNrLGl+vR+3CI5EiRUerczmVxqGljPZnRhJeQthfUU9zRVFBDeiArnQaz
PZYbL/OSfTqhLNnCMwFqt1OQSSiA19aATeEQ6Iimlxmf6Rp5UX7gzgU+rW7xtjRwq53xhXaG9vps
tQdJ++0OEfx2WhrBwNP+Ldhl14Qcss3YKCgEhovBKweZ2ahRH2XYJefQAjZel6l7R88oyms07Npo
GgE9TzNcixkF0Y4/pyEMrSN39i48yTkmDT5oJis7xs3ZcJadmh51zHxvi1Ohpy3+DzSoSKlXD9wB
6/kKvJoz37Y4rs4J6ZKBagwGsFCXNFiQFctD/KJdcBNgEHC+zX6alm9Tm1HK0IHLmbBUFd4bqd1K
U83r5q+5OdZPmG/hzeo/iKQecxeZc6o/6YryyRtecwOCxukWXi+b5R8K08Dseti6Rc2S1wqSYNE4
p4+1aCPzt9Eh1927IO8NuLeVNNj0LAtWFH99J++7QXDhTrXVL0ztcAhdrLEBG6pBr3Nt9DszPmGv
t4aN84dpxaJpLke4E3IIRrq4qAzG0gRmKVbFdIZCBCJuMUJ526Xu/DOQvqZ3aRC4YKc/hC06BPs7
lH9/77bJvFcldL2lT7fDrDimYfPo3ef8Or1s86tdGDToAyzFo8bpFMpyBsdORhL+ULsSk/tr6Mzl
hQdhfEa/TXdKTAxYFTn0V7OFl5elSB2F4U9besukvZFZ4axwltUXP4UFUhISWcrrsdzTXWDgdXyZ
KKLr7mXblzwPzeSCIkVIhggylA8JAlJKfViZF49lM9YngSC0hrA3rNomKl7BdMNHKxhVX8Z6YSwR
m3tpmBqWUTasoWMYNKmP1cs0DK85VUEFgftP+rTsB+KrzkONWX8t4/k8SY6ISqvyvbNTzhad8zhF
9ZWqH9KW6Bqy2Om+Lu+uRcaHzAdsveqRzF+WNnQJcnnOVqdJ80ad/fxjMRzcubi4sHfgySR0E77l
aTdDOaYxwxoo6EUAcA6jGaY/ftMb8zpmxSDD4lStyay5qduVM43mL8yckiVkqZ35swAjJcmCDLnc
cBTXzt7qqezc8dD7QLXBb1BJ11VTe0jiwry6AGvdWKdJpk5C2tYM9dpONLWRlWTwwxWZWlA3KG3J
x8VXQA1HwoLAPHJogbJWlEJBzqSB6CmzHdBUuJASdtV5M8NonGBwauq89D6Ki7LlWBS543j29PjJ
KCgsVpLvZtstfrxOlpD+yH55neLqDmn6GM1iXskYIiw93s3eXFBqC5F6h5KRElf2EtglRrcjM4rE
Jhrrcep0SqxcpYJ9GCFjQ3elJHfMlnUfEY0YRHrDvAN7VexSoN2QanHstR6mYidH6HQQBdVeVNRc
NE5fYejChj+kHvl5VneTvIo56ENYM6gHHlrIUymW+oPCXfctGkL3rOECbszFGj9i7cVkm42BPHOM
Kuswlzh3xQKthPLJvQcE7EiGtqCCArpgzfeTtMuql+z2NeNvqiZ5ZLDOUJ22cWMh0zVdutRVhvjW
Pf9joVjikcHAuTDNwzhDUNk6Uzz+YHmcdvgNrowcGmg5gpebQRIypHm0ddcYeeSa/RNbocOrS/LB
gLGGUrV1h85Cj7fnBA0fyed1aX3AerSEdOuJ4+270u3vtkJjzptOnWuAf2ueppS4E2eYtJbVpcOH
8zXUuBAABAUpLZVbTujETSg7oZwuhkISFdcyG+tG+WRTm27eeUNyo7N2jx/ZP5lgM6EWi1Tf+t4Q
XUgEgb1lpr5uaM/E6hcR6qwGIh80pybXHHD3ZLjhDdMONkUu0/fa5akUiIAPZE8uSoPfXJwj2bhd
A4eqYKRZvmuDXrFydj8hacvAtpkykS2IHsw5VntUgPie/tFq4w+2pD1Not7GfGjfrzaz9DMI8umh
9YdPMO3X/QKF0lIYLlEDwi66L2oxfbPeFq8DES7eRh1ulZhvbaN1gsjtoBwZKARBY2WoSJYwx31f
N86jpXzbxLVZpAcCp9beSrHWzEsmn1Blf48qegacw/iL9+7sFPO0dyOsO7O30O5b+DcqdKO7qOY7
XEHZJ8Xg9M1hiAsPMA2zpqZl06Z7eCEhjgO26v4keZwmAPZUnCZDj5vYZn3mhfaMRxry9OMwZA9J
wSE2rOxh6zHbJPyegT+u5XKIYNBjgSuqQ9m7r2UKCA7Leb02xrG4FIbkEgirJZd2+xURRSRbFt24
119qYzbuhgtcGojCmgFJNlhSjbdG0aYxhFdUelq9xFnREqYnEJua4yc8nIWEPyf3YI5TjwRwy5zT
KotL1EHstiP1XboURnIqFk+lx15gZcNFOTF3LbNYDlYUbvkBkaMVJlSksptSZGjHsHfVNBofrg1H
sWbROk6DUwQm0f8y0FkcPw02u9gpG4ehuZlbjkkYV1uwRQVqf/jRNLh4N10+XeE4ZLdXw2Da7LtW
C4xzjKadMVkneNdcPfya0662R3XE/yiTZwYfePwyn4vwHuRW1QXcCGO4q7RmnKgaDBVKq2zr4x97
wv86Nf7N9P+lU+Ouaro++sz/Ss/480f+3athqH+YXD09XzFXIlMF+uI/zRoGTXbSNS1cHI4lbfea
AvkPs4Yt/0E5p7JcAiCkQ3BQ/FfWwxL/wODhE0Bj/ih9Mhr/E6vG36vq+BtA8UjhSUrsLF/h//i7
TwNXe76wJrrX3nb3Jk6X5J4lUG9ZIZMjng0u4LUNrEyXWXIRvYof/+Jq+X8A9OQ/G0UwqQPHEYwh
BVd0afK7/qtRhEc4KWPLBDFpmsYzIHfmpL1k30CZPgwNSlFdzfAT7K5NbpzCcBG1cP1tFm8AroaV
fzlNkLReilm9wzRtawA41vgko3RAnqCTZtg2JT2xBI93//qjm//3R/dM26IEGd+aY5tXr81fP7pW
c+UyMp7JoM0E72eRmGqL94ozwTxL9w2jcJ9vfdIo/EwhPo9DhaqZnajWa8P1/+fDXCM5/01U4ou0
PemTJlJ4JxwJVemfPsw8t0UUW+O6yqZxYYPpOUXYc5+J7WTG6VfqdYxZTRviLWW5nBTKlhnyHk9c
J2iwKZL4WDkV1gppOOG8zg3aUTf5COp9R6QiaU9SjKMO/vWnxnH09w+tpGtJ5VKZ6ICdUv/0GzQy
v821nFDJCHIw/S7Ju+w5wCsaMCinof6ABAFl6xEEW1JrgsHhv/4A5t/JQvzaFNg6XksaxqiU9P75
8RsW2kLMDuOsZk2HzjEsJRXJkw/G2MrhfK905TPPEyGujbvCnq9i0tAzTObKWanwIZP52G46+4ps
t8zcAyCS6qR7+Z9/TL5hDFoSUpnlquuP8Rc7lecnWHOxx695k7JpxS7VP1KLwuW3F4RMhGSQhjOp
J42aLoaMb+plIvXCxaEOVwxt9LRpF04pqML6arYgxSFP//oz/oE9/e0JxOylaDT32Kw8fpfXL/sv
n5HHnDtTJdGtKmBQDAqgSqzTuKt8dI1RMXOv5wq0h88plpIb0L8KhvPWNjzp7su+hqgTAWQ+LlXY
f9Hsjp+7nrLxpJ38K9Xp/2HvPJYkR9Ik/SojfUcJYCAGiGz3wbkH9+AZF0hQcGYADOTp50NW9Wxm
znTV9p6nD9VVkiTc4eaA2a+qn5L38sZM3VZu1yCo2K42NlR/G85GGUMIrUMFYGx7Ly30tRrc0AVg
w970gWae4UGSPXbRBGRLOV9f+NFfLOQllvfzSpaY8gMWsSCYR6Dvlw+IWTDH055RiI5o5lvzZSWc
wIMXzDPSz4IUCJtcrLGxUpbDlOcp9jUNS52K6M3AnhOuG5EK+RcvS9q/3hZAI3m2bbJ46OCCz/jL
h9IEHVZ1B2u7A4JfHoE7NMehm8aU9vGqKd/ILCjmVCEEtnOCKMcy6StKTgZsP1Pn3wSlieXE0oxO
ZJ1zWtHGrk2VeuzhlNxPdvAMYsc+5vjHYX8UywCfQhy5RWseL4Ju6dUrmYRKUV4nltNjGxFdeab8
otvbpkq3fuWb95UuP8oyLNe2zB/yaPauJsjOBAEm+lbod8lhrdCDFLKRxPYMRMHp7mpp00WUM2No
AIJyHn4ZTTXhgiOAfT4Y7Em3RU29tFCADwkRFufKB0JD66a5K9mr4vcJovgDig2gQqY+almq0t+2
5hiDSUoa9zKAq7abyJyvhcQ+MI3jLf1S7j6yTecwk4O5syAsYcazSCQLEzUxnS+dMYdJ44dltiO4
Uu9r2AivaOPWOo3s+BJgtrUR7MJeuJeftTYcEBl4wYEcRnRwS1GeUYlCmo6IM+GSzpLWOncB/2Ee
F+5T4yEoZNK4m9H/OTN25RGpEvROx8ifGhkMwBOVE7IbhluOHw9B2GTXAkv3ii4GICxGgwunUHsj
KS8m/FrPeHqNF6WX0kAOvhT9mWk3m2fu4A3uWQCh/3Psm+ajoKjKHdutb7fZvs3H/Mbwu3Hb4DUB
H9+9JLgsd2ZfftqjYL63MKhxPWStTS+46c0nw1Lpm6msegYC02minAPzhuXM+NE4tnsTOL33pHBv
fNYKt/Ha9Aa9ojrEuGICkuzr9pJ9B0Jhf8S6Ux7iqiJRYJbn6HKIIpZgzEPPVb11GCEQGZA2B8QR
xbCgl+M0kIw/RrMKj3ZVFNV+ABx3hQ6GIio9ms3mgHS0Hqqj3frexqArdi8ohXm0p3AflbN9nkbh
QA/N4BAfiA1/NRS5Q9I7phcIOuNhpkaFu76rq4e60e86i1TPh1aqV4B26o3RqWCBDs5Mm4ko79wu
SDedyF0Pam41ZVCZqvg1KKNp38dgfaFjfGf2dk+GlGLNYxGKuQAAk69QnkyUa4TzGz/oGWBbFpV8
TY9ej9ne6VO+SVnZUiHnSXWM2zHZ96lDGKpInjlq23f4zcItaMnmjRtrdhiAxbzEQ5XfNBpYk2+G
nLumVG+46E0Cn5Y+DW6w900aCUp0pZdtY588H0EIFAtDZOLBZaC3ilXEvZwucDr54N0cCwpSL6as
mS8jBbOPbCrs0zi5pB+QkrPYCQ6l65nntpYl/XCms2+G/g3SSP9gCVYsOHQxng0J8RDt4yCEf5Sf
5eFwUwz6W0e2ckfeQx2DyYcnJtklb7E6DN8qDBqngInuOhgyC++LE99GrTaOAkonId2p3KtC0h8+
xOp+bLB8LZ3jzoFd1Q3/lTymJiCwTGoXc6825BEnR3QPl2R806hbz4DhQgBndHaSdKqrq0lb88GC
k3uwxpgyWhVO6sNCjgd5zJz3W5dN+jAZWIa4SNMhVCP++y4PvYWhq/KHbB5PNnG2a3pLprdgjrp1
M3WUq7qfATAJHFu2EZ/Dm8/vCtVkV71I9dfI5Iu9r51WF4YTBcCbjPiAFRJxbrb5+Oxs8MHyY55Y
umaLh6KdP8Af00pqdNVtYRVEmnPbP+NsTFPMvFwE2oDjd3rX5yM2YJIIJseVDV04xRZnA/4pN4T9
RgXgtI+ITmwtLOYHi0jZSOlAMjRbbJDlowBPd525VC66kkGwXTHossw4Yxpfv1pdqE9Ip+mZ25Im
b+tM7jxATlfQgGil+p6FLNFpw7IOL3LmzxA0iFaOOM1umrzNroEqjXB4RvrtAbSsiLiBmNPjhJSU
5/uoJczFDmx4SmgovcpUod29R6LI3YUM3DAoMi+89pcgZwKcW0EJjqJPwtmdXtUm9/2sSK68loPE
QOR0a7CH4v8xdsz5ZyA8fVnQD7dN8N/d9KmG3IZSu8a+kq7odXqsy67EB7uUD7Sj9+zgktnBGqNx
jHr6dtWH4VCtWzO1DcKTrsXBSp8iJbJLyprjW2sQ6oj1GSXXKnJsXk6gk6McXfMRW4pzEVaGd1E1
PPXIbmMU50eLfZ4U/VZB1T5YzBLfldSfFHWJI7E/5EPPn4hwav4hQ+5oq9AaaNApk/SAo43MfEOh
UNZih8dgLu7rkSDuCj/9h9HawYUfF0yfna7X17g4dhPjKxhu/QP8ZGtPxMu7ryEL7ZYW7COcFPEC
RXvX+hIEWNzN1qdL0QjTVFFCComWQqN4/Db2jMPr0OqvEjcCDxrhlfVqZuTQ5HDul3k9ntvJPF3j
hm0OuqPCgsZYQRLAs8+TQkcPeqyf9BwEZ7gkgDAPjGsv6tDBchfnmVz5SXae5Jy6ZtYJRsWhPHMo
cj0Uo8bXG+YUEyVCfNYe1DRDD/mO8IDigyjSNZNS/x4iHO1Hioz2fhiFtSto8r7jm52fz8gB7Rqu
WERsgHycE0KJbGjx3k6Vazx27mReJVUmv412QZ8Z3J5ka4cgxgAfMXHTGSexxtL+Pa1e6rGJTOr8
sKxiD0fV/rQ4mN5Qr+Cnq7boo60zdvQx8m1+Fdq5K3wyYDUPoVF2wV2Yjeql13l0p0E3fA1zlX1G
KKynJAmzndcZ3oFxNz5YwuzgDWsfcqU1J+PRW4rtEipf6FuMj1lGv6MdLi015KwQNePssls+M+FE
BlOmhS6VJTXiHfwKBBS+IvZkNndVUrWcLOjghoTm2/t0nAF8UbVXoyIk0UkIhZRauFnyYTG7OBei
LTm5l4b7XtNrfhfauls8bOH0OOjaOMU1G/yNMRMcR82e3Od5gPBQkLC4Q85snnC2kwloC/8jFi4J
Xd8G5cAdvcUcV5rTjVvVLUftorbPJjv3yTJkvPeujMdozRcLzlCwZOOQB+KLQmfVbW9kpoV9cPro
K+pFVmMxKbEDRSG/EYJO5Mq0Kv7J9s9/oIJDmjgzgjTcsFiZpLoqpTnEKBg1x0Oa+o9uVZY7K++D
ZVKJSRYRwwkcUte1wl6x42AbNGxYJ35B4WoLTsQNSFaxQr06PjQR8cVV2IjaO4RePt2wOrKIeOQU
Dbu08bxgM4Apdnci8bjhRDSiHfq2Cx6suC8+hN3VB6Ky/VfUeGxW+6HoLkeMlTfFTJOWTw4NR386
T5i3zYC0ViwRWLD7lJex7OnRi63gozQ7nxZUGyeoEcnmG0/e+KKW1uLbS2njTEdqlPY9nPppY7Yd
zw0MBt4+NBLoCB20t4sUEwKR5rSnurtjf7PhyUO+vImwmVuyDB885bf9zvQRjbAs5xUG2NmSrH3D
a8QuCnT+0Q22/5A3rXE1Doq/uCcHvzR4VsZryGML7BbGaUp1UaHvs9EJX83ZJ6U42UaxV2E+Vmty
dv7DQLFhuQcjKr+VmcpaTDd21+2tYALPkbAtV5iLY/lK6Q/ycn7PjtB7wcYB5aggqg2KomqzKwPF
hKG74eIyKUcR+zsP8s7tyGabPQk5zmJlGjHa7wDDwlzViYgv8kobVxquCSwyHtc5ZuRkGCjkKv0H
TNjgIucMyMu5gbfVWCMjB+lLCY30gq9yaZyZtBp0e7YH/bzHRliJLQOLol930Nny8yGeu3TdDDQZ
rXsVmo9+y+AaegOWOm6jButVlDgg2bs3boU9xjUQOEqS7tROUr1wblMd+0iPQJdujJFPdOvXPRWu
EvUIOgYNWmodVl3ArtzM5QmoZXI1DUO+9Wg/HjZ5boJmqTN3WrmigSTWj/63WI3GCAXLt0nHlN5t
NY9nEdH6G2Iz4qwWqfEqYquA/eVghyLbkLbGeqg9A8rYEO+xt453bqh4NBQe7lhLOcETBhgaFiqv
KbbVOMHHJVT6OnLzvqoAPX8tag102tGoDlhfO255sQIulhYFZ85eCSxdKOp9t6aLMKXyid4kd8dL
t73d6GjKlYzWKLHZxG7Rbv9i5sEY9qdjv3RtyaFCMvVwmV06y3j1h5kHk3xNPtpqV7KpCfjPRKgQ
UfCMEmWu90GB/XuVz7RF8ohNvVedzlA/OmRtDGlaBJRd513UXVfhTCzb8t2oWOEMBhQxuCLmgZZ0
/bdejLm3NoDAnJu0N0tWh4a4UrH8nZVnCOKaKOz5Ga5Ox9hzayEI7NtLy54Z0w2L1avD3MR+IQPT
hickXf35RfhvMzTpMe6hcsNj3bme8JaL9ONFKBNZmZyhoden0btjIpqvNY1unxP24BMvBXKLXVsn
wBVs+HmgZ/ggZyqnOjezLnNvSq+tPIE3aifOePUXL+7XIS0vjiA3UGgGZ2TNf31xZuMPS3xM8TBp
0geETQ5+ypyDlBXYFPpiiPx0nzsjPYndnFJ0J/OG+nPDaTib/flrWaaZPw7IpG8KgX4Kp91i6r3I
Cj9ep6gWAkCORiicKD9stDovgn7cRp7d7WbMgH+xOBco+q8/jgIepoY2+gFq388/zimDFryNCZVt
cl47Y6wfOw9yc9V5weufv7H/8SfRxErfTuCzEJbh2A8LoIgqmjWiiYhesujsU2CeQQod1h0y5/8H
UOwed0RV/GkV07+kuC961jtBJJVEcdf+4/tfEn1Wm9fu9af/QORNuunUf6rp9rPt8+4f/+d3Wv3y
O/9ff/E/Pr//LfdT/fn3v73jUGAHe/sZJVX5k1jks2b/hCT2Cp39v/3+PzhinvdbsCxsE14YUtDC
JPudI2Ytv8JOS1pUCAnbWXju/wwCm7+5KEg0LfEnbPD8FgD2f5LEDH7RpaoA8CQDcb4wyEz/jr4k
fr5DchxhXfAiGD76bBBgl/28Nrhn5DGkkPAGcQzoLV+AVdu+TY2aDrUvDnYmEEdcHBTKZxSafZJc
u4daR8eanCCLA4pujVE+4qEPY7azCUZh3AeSHmz9bszi7ful/V8V828+F/5fL7J9/Frypf99vR4/
/v79t/+xxn6zWCjExhEiF6XS5Nv9+xoz7N+QI1h9vuU7gSdNhw//n7A66zcIdr5n8j9kRaqq/muJ
Ob9Jh/m3uVRZuSYHYvffWWCO+OXuI9EwmW/zt4HTobxkibX/ePdxs1rnMSA1mgZpgapNeMfg18Q6
pS3TeFAUeF4UbWBKqmfHGnZBa9LcOWFbYrM3gessYtsFgwTYg+lobdrfBDSG9KBiWEln1kzhC6Nh
6EOoGE3WbToKEO0bOBOuPmNoQABqVaT9SFqLyV254L1Hpl/RxAStbLJMn4c4RpJNDZ9ukzC6JFcZ
1PxtZJFTYh0eDVhnNlwteifLdLGcSOsUQ2TtNm1nfgpit4A6pg6GcNgsmk4wds0TKBSMtQ53he5c
xBWZmDmtW/c1Z15tXuGOJeLrE0ppV15UFzXkbiz+a0xG+stXpmy2QZpo80glYmsfKIcG6iQrWwYc
4chcHxV+rj01j7lmPK2cfS217pfGyw7DUc6s5pDi0ialmOdEtmqrB4AiIk2g8HvTmot54bO0SuOc
o5EHxSq3JwTeIG3wB5uz+4C5lc400hr1Gds+dpl+rYPq4GbNaELKiJuX2UuKVzMVGpew33h7zL0B
0QMeMrfBPMyc6CGfGrA4nOwBFkX66UDWhIVV1cllbfrFCdAUvDNzNjlpJaYbq4txjgzKy8sp/OyB
2xm4ljwU57DDmpnkvon/dTAV60Zg29rHVZO4azPAamJ4eFN2Jdb4Zut1TvfmpABsUShTeQeeCQeb
mRB73YQwpzzUL6GL7SwLGR70hGC0gnHT4d5uS2flRI56o3lYLEipou7WIjCyb2Rai5daGrFeNXZn
0qacEHMgUgTUDVhwzMk6UrS7lgTJdyUh12M4psO0oVuAdnGmXsa1cNVM9jxJYnMFUjE9H7KIdDlb
wIRTf+1gvPI0fUyMcxACsSoZhmB0XOmcQXubsXXNygK+m9/HUI6C9I1jPXOayLHkJwkXh1CZK7o3
DwrqsyLSTApzwfxxTo1Bv49xM5DFnqs3IFCpve0wDpzMxMdXQCN08tl7tXdl+yrKtxkBqHotCmfE
YaTJwW8cHHofRI1inLmTFGhEeTFCu7MHiW7nIHfmuW4xu2Z+V50zarOeclfmV5Vj06/QkWChDQDp
GLoJ0fe7WrVMcBMyk/Xe7sNzT7vtGziqLF5HmRM+m2lE64LfeZS3U8ubRGtmgvaXabagnfHiyQUq
5mD4GwOX0rXMS/t4P5iJ+kgCnfHqAkaPK/yloVpj6e/ksteNgHZ5ffSlTADE60iLFH0Y5x4vxGyb
izAkIYVwFDCC4bAaUmXGI5GPhFMwocYMs8e+UlrdIQb0NEXHrfB3oaZBmN27h8fJyeYQ92uQfOQp
fMqVAkNZ7VRXE9zDxjdsFT1ZLVbbkAICHNgLwj/UHBpK8REybMruOP8OXxwKh6+4MVtJXR6lsjh8
nTChBtu3nnGiyme3H3SFIc7yH1WitEsuT+YvjptWN5Rv4RmdByv9SuKUJnscDcHr5DF0ASBRAqWj
tzC4pDovIrGPdHsbgueuYUrF9CoTdCrOCqhK87aPRlCIxLvxdnMiPqJI1VO3GtxgoXO6xol9QTA9
Em7zn9WUm3oza0U7cElL+7qdQ28tIwxq9hqPeAxaOhgxX5RF7anbDrPB9I2YfNacwSCQR+4a6Jcu
DBwP82uFXFLNlXyCWOTnV7bsoSgZeeh/MRDlzZU9Ez1wFLNNIpXxwN7PkuDNEoNf7jjkgnUI1KCu
rTqI4P8GabkLCYiBJtOYXFmOMfc0eEFyRXM6xxkaJrobfw4jItDuzBQ9InQLWpypVLkx3cwfD63S
gAraUXr3bjWGqDsdzS6JDgd/DZEb97ORT3IFo8GFJ4G5sADQnDunOi3hWmgqQ8QyeG38Veq2pdwk
vgnRiCCP4PsyiKJYp6Xq7hmgwDrwiQ8AOWyt6Cp3w+H7515d9B5pUJZS0XzwMJBAPyyOoVytlL4P
hHzGKYIbzbxzLewk25rRckAYXuKAoJ489ghLVCHfaIqq21Vutal8Fr7RcJeUiA6XjPSG+BixPocj
7I+Zr1tVpJhPGwkskCmh89iEBqT6Ph3giw7OpJ+kGO0FD2fmPiZPC/B6btbpuzdQkgctSvB1u9Ah
7Y6PI75CWiDo/3bRVmJ7PtUKoBmUcB7emzzR3dOcgr3YF+SAB9DLgQsAQmIYYHBpRpr2hIbbsm1H
8UtK0rTiHdTiFHXD9AXJtlBrsq6NF8K5b4qXKM3FwbIUxX6lZVjZ88jLsu9zRugZq8J07U3pjv20
rRgXfTb16K7k4Hp7yJbpyZslWR1/cIFB8127KJ7KziYwh9TSU1hC1gb1xh+TC8U9t94EoOtAzXdA
HQA6zuMXDX28dAehJuZih4C0oLL5QDTaNMzpKwnjJ0RkSiRoLjRzQhzSn8obHAaga5s0V3dhTMDl
wmDKw2cQ+uVzEwHrq0CNRBS2bsCg9sNXKubpW2A37gdwnarcD43jXZAfxIRZlGC9+KEK2vn/7rq7
adlGWwFb4n+97b6p8tfy48d99/c/8PvGWziLB9C02UQ7i8134T3/cbjjVzjWsb1j8GJiA2SS8Me+
23V+A6/nsxlmHgN+aTlv/RMSvdR1YU/BbcdG3uc3/Tv77l/cb3An8bb5gp0/J0gbf+Mv0wwYGJbi
GwR6CTjmvCUDQ41ValHisSrxFqC+yxZZtAb0cjM3MfaoLLPHvYBD6f+FzeXnE8D3l2KbXCkX0AnQ
KU6sP50AtNMMTcsJZt0zWNtGuQy3vVK3k49u/cPHw6cBN7r8D7jAN6Tmu/bvf/urn/SLy66t0J+w
pKFaBVa7b0ytVqlAx0sR4X7/UvzLzrvlYPx/xze/vykLyw4eQ77GOKt+flMk5qesLSyCHxhE9rNu
KaGxHG4MCRPaMtb9hnxED7wtCM4NPwi//fvv9Mcf/8s1nZ2+TT2THx/LOLm2wYJsiqjXt9KGEPvn
P+rnudgf79SBOWZhprQwLfz8Ttm4wByuWEnshf2LStqVtfb8zBBkQgK8kxJJy9j9+c/82Rf1+8/E
LeXyRbAYy/m/vD2XOzY4cN5emmXqe+3lsBUGtZxthRqBWCRWzBvmw5//1O/Tjl8/VH8pxqP/eqlm
Xz70HyZloDynMusTGJtCV0++1fcXTEXhfbR68MId/tDQhk1YCmvj+rAtnSDMzaOiHFW/TLNZeAc3
clyKA0xPNSAOSx4paFF+uUETj83LWmXwC40JguoNoEqGxX/+Bv6n9R8wL0Jv83G8Lne3H19/nlFx
T0Hfgi/NBF5/trIHBgQDzy4OmH+xBP3vl+OXy+U4FpeKJc5Ny/7lU5pmJxhL5rvrCpsWgyN41hxR
ZZKcoGLDZkVJgXGMmMame4iEvJBuQx6rq4G2sAkLPRp/2J0M63okhcWpp6sBT4Pu2QyywxbVuyUc
Gm1LG1e+6px4nc7deD/FyrJWXPMK6VmOxcOcOAn0hQgnzTp1O6ifMnK0PoRh3XyRgkEadi2/vFmC
Q+PGBbFTuhswlRONDT6KNR3YzLoMHQLPBXmh643ZJ2VyoyrpDIeaGTWd3IrSaiqdsvmlBCCRE7hk
FnIJrUDFWLoi40652nnrC1iZOyBQs7tpsxCPjo1CtDHDGt9QMBv+uxXRerJyGgs+eYs8dmuNPvwe
2btUQ1ltDCAzbrp+4xlx12+FoLdkM/bsZjqzCW56uwiJfSinfnAFT5lLEgrViZO5W+wnYljc1/NZ
PgRQc8c1VV3iWqq2+cZlYp7iD6L/WAys8MDoUl6ynGEerloZuZ+ot1TlDBabc0qX8/bdc0gTY2Xw
nrF/Mz+paBw5q91ufm8F6iU7scp+drNyvkLSjz6tSQwnXSkO1ORespfMxjy4UeVM9JaoeXfqQBTE
G/x/7uNEAzSI2sqb7lJVVsAi5sq8o4E6Au0W0knso5DfzlJzoXItiC2P+KMJRYt8PtRuBXMcpl8P
uAv5MlhNPtHWVakkrjsjIBHLQUvLd68cQ2QEiia/utSxkk3q0E7mhA3ghCHPAg4u+BX1tYuh6YxQ
3oDcyCPglielRGQTCb7CVSU5XON1iWAsecboeGdxWTnOWYKCj38EhVyTbLT99KEM1VL0E1H5uCrT
AXIhFeXqocVfba/Y3ztUFCBCu0enL7yKzFWLEEjpI2pUmID9R4Oi+z2gAsBpE3E1lAVwQMdq6Tp3
FE7pLWb78RSZJgjZlgcM+j03MnttEaYdNwX+mXc7zpJxy0gMPVnFJoiYYNLdSz0kkJxAHYIB6TR5
mcPUzi5fFboBoVF0snuweYBN68AmAbbGAsgcaU7mjGIhYOOvdA1E1kXjuOAf64z9OLbsASstdYtX
IB5DYDgMGMoVrEhvuMzmWnmbUtRi2APAmcedzyQFwJEdshQ6fzJNi7CsDGDRD66bPlQNmyiA3ZpS
9tKbcbRP2ehPl6GcBuNSKBp0n0bfDvS2rBu32WHpGcdPjBTpeIwGZEumVnLw4PKCyM3fSHL6DrOi
vGUEURb9Y+uFsb4W8O3jaxPrMdMBvijnTjRRGJSEUW+e6sawn1yKrQCVERtgpmRGjGsKOLnxumKx
ouqlCsKLMAPVXbEEgieznmrvSIMUJwDIMYqQnhUG87GNoeYzRJyT29njHLCxZezclRbi6EoMiR2D
vAnMSw23JeKYT/gWRj758RU+BKM/eOSrpq0GpjC73DQr16Kox45vZB0Nb5bbz/o5LGjTQsMsw7B5
qTyPoop1RfV4CVFb6IYRjbCUW5yHdtjIQ+XhUmAKortlSFozcK2tlVkyHr4uMviZLraLNmf0o3DU
CXrnDOrfN0mUePd57/YadO9M72PLMItDWQyO8VL0WVHsB6dmEfbCBTYRgnz314M1dvecSPz4UAA5
oZvB9HW3hvbOfMuRY/Y0AbsEfz3VPun2rve8nbb7aF+FnBSp+gCQgA2qa6u7fkHh8T0qvces9/S9
p8vgAqNqfEnV7YzNBCcjB2/Xic4r1VMcmHn0pUV2hljecl1nXT+04HHvnHgkhhk12t2AkiJCmo9F
+RoCINuNQ4PrdiinW8Au7UPc41sC00xX4+Drx9DAoeFHqB6h9LZKtKi+xnhJ8JnCyDR/pSUrz6Ga
wH0rcUsxDlbzqmvzZNvGzAEdQZ+dQSYdALYhB/i7OBvaRGtz5cJ4Pp8iegEzP9uasEmw13yLUi/a
OLhlzFUfd+6hKuj7JEoTPGc95RQzWq3SnZscktq9KIIgvEzmMdwmdrnDUoPDZSRAZiDTAIuYNXxD
nZ15fUhl1ITBB7aAX8qxXYqmiK/XprdNgyKDD6S3WrZ7JqEJ7SnaZW3AU105KOc7XDvxrjPBUUo8
P3NccSuqR/+1LVp/J6lMAl3S9UcY7/m3YBTjASyo3oMZ5jWMrr8Popy7irTmaVs743sZVE9ZFuYH
yATbyQYkowVJUvqtdL2T7phepiOh3kTaJO/aGjBaaoUvzuBY+6IalpwC9e1vbGeOJSjkA8Ozd3+o
3WxtFNYLZFhjTTKUp3mbZvu+UOR2K+Akqzqk+XMcvCdQjfW9zV0P2+7sn4Ar2NtC4+dm0vSVxrXH
0DSGrNq8j5LMpG7yU1W6xyCqUoAl0JUteTME6bjPC57S2XKtsjynNSJzxGZWUx+sQ1MxvaUP5Ei/
Cm0QLqy5xLoXOXD7sgLXFZRNsxvSVh4YUrtnU0bJOjgOqDmGBq3H3gAbi+OYz2Fi44YJFcZjWrbs
KzC72APJUqcbRaQZuOqCu9NZ8+KUTXxXCk0vjW92jbtR4eiLrYzqG8R7b9c1OjyyiwXtIq2rIXF5
4mAYufY960wB8ilqQTayrd7iQVylQXgmmFWvutRqj0x05zPaFgGRgeoKIH3FAhw/2CFjjXTAbYXC
jonSWLO4qHUZfy2a5hu8J2NTBKCfYi8Y1yZkvPN09lqG772gcUEjBCFTA4sHcELHwcDzmMfpwi8k
1pA74dZRMY2B83znDvZ1n8pPs+fPdOUkDi6WY12ZX0Pp7dikdde1sbBCSn+vBfHL2ijeQ4KeG2f2
sVnZznU8RPp5hM93dOb4lHHWzeg9pVZFiMTYmLVRnWYT76alxnLjzfnObqXaFUzrSGbQ9dk2295j
VFT2GHEGCmLoVoTj1dB45w6C4jBfb5NyOlUMynexZAzVav+Ohs2zzK/hm5n9nog4Nb6hf0nMZdXJ
+hUbKQcYoC+UExy7YFpTJPvc2eE9GHPG7JRQ0y4m8MRErwVw8RVTCGuFTeSqyI2tl9Qwa9sG9AP2
bSNk19N31nvbsAVvhspfywa0XAxBY21jOdzUKU1lQeIY66AV/GbsOljn05RqwqlKvGfoqfTKTNOX
mSe0o5YQ7Xo6lBL1VhdEBARkh03rJeuqJsSdyOnFMeN+G3v9FudMd2H75G/jqbpEdoGEws1+8dRE
wwPDssTbdhM5X4DketyQGxgYL+IhY7uiQF30UdCxSw26bAa2X6nnyI3weMVOPL2JvqH4ZewmbntN
mPprn6rMQ9Eb84ne3OhuSsbyibbcBeOCT5CrxkQsWAkbzvBKD8L8lF1swVXyUL/WFmsOenHiUQIY
zgUVmTxKufQlMJgN+xOvPFIfCMzXNdy5fw4aOSd7iJcNAQZktatUTyE0rtCpbjJTIVM2IT7rwmzj
M8ETmJgCRkGGzkqMR8hygF5B/BAeAJ7ByoE1DcIliGmBsDzgbqS522Sb2rb64jLmkkdEaW7aeAo+
1OSTpqQtDr8sM1gG2XPkDPGuHTr5gh0FXY70squPtQisKzAZmstomOF9auLc2eSxFLf+lNDWZRtW
emV2U5ttlLT9V2soLR4ES0CKRe3S+e1YHgRk3mUabmslKLCjwqgjuO6H7HyFO0P+Ch26VjY6qM1H
jr13iGKRv8bbzwszhyan16RcPANUpvLv2tHUBdTaiL8wFAsMg60TjZu6NepuH+GTblZebyRHy9bV
S2TbNCK4oXiEct+JXUoH6dMQSBCdDOC5ShJQabgaAkqy1rUfeRcJDUPmZhawlldDXCpWOo8uWERW
XzzSLpU8JlDcaFbEdndv+SOPMb8DdbOiCV1DiwxDeMt1m3KtJhArSWj0gF0mWd7EUxM42willWcD
Hjh+uOzyF5k2vofr1qqx1OdTf+yE03yGQiYvxVDqU+CZtDhVTnME2IAkSFyXSgWZB+5Tp+DcMOlv
5n3WWjTtps4swV0NDMpWIg08yjDm3nrTcRI8YUjnfkSSCH9clxnRvLEn5T20NcGGlWJh0qBi58Ot
I5vqI9PA2jngkjtfUxYwXYDPYbbmzIqEXtU7brMFhTnonWkv5EXlT86LWYTuPdZFcCEVRtFqnWiX
5GFGKSwjqt4YuHONU17zXSyHD68vbbWeIX3hE/S0RSmm7E6gCYvkDEWkv80HdgewVFCJ9o7bZTwv
Bw+TP/5fEmW2P7+FhVudJgNxm+RmlD+GlWhAOpvzdUbiGMwa7VaQkfuouUchoJ+t82JU/gZjf7qh
NCwXm6hvgU2NlcempZtniiwAqTkvZPGgiGCyTN6NFmg+j9ywcFa8IbLFYdwlX1Dj7FNvo//ilF8S
hewR5md/rrDADb7E+Nx2gJ/3rajzh7ENoUVbZVF+YAJ1ULDQQm41WOwKdbqEE+tzq422OTDijyYE
nLcOJ3OQ61ZEnrMdkqqat+O0kHBnaCTdenanCdqQNgZKlkYDtcv/T/bOYzlyZM3S7zJ7H4NDObAN
ACEZwaBKkrmBpWBCa42nnw/V3df61vTMnd7PtsqqSEYA7r845zt4u+QqMMe2OTB7TAIwhvZzJsDk
Feii+ZD7ha4K3SXJnPE0zIBYQXbtaX25L1A0R8oz9Nx6BgyEPE5Q4r+xdkLBLjGa0qr1dSx3rmYU
/TEmiQjQst7Wp3EYl2gPv1dONHm2PBEcE8l9RkIwvF+yJftDhshxuVr50LM7A3H1jehcqKsqNeMn
Rd0qMU4hsg2sdSJ8s2mcLaPCKJBNuy3kQnAW2fqF7YwVrFuFJUU+DsRnJ0amTR6GymNuj1Zle6tu
pzdbtDgoFCt7QYVdNk8I4NEaJsBRuyOSXVUcNPKCn9p+dk1vnTtI9i0KzoQHS2dwvG1zifSdOs5z
fJuYgvpxvxZglzYFq0O6O1NKT6ETX/YRZqBh38kwQ1bzjwXA/9uEmSadSomOmw2Z9bcJYQmTjIkT
E+aF9xkjIaaepbcB2pXl9C/G5v/F3BU1j24jBsME7Vh/G2ZjJIOhv/2ouYXt2xRG5hvpwCYIFvix
KaFQ/7f/tO2PQiaIYNa2N7Hafx4eKgTamkWoMX5Kkpw0VCcXHgFeSiHmw3/zR7HdZc6E7BH1GQ6u
v/2oTTvQxnHOj4oc9sUaF1xpUSoS/GT9C9/zX+PpfxpSsvwibwMxE6PkbVj/z3+WXZl2HRpF7Ofl
rD2vgGVPSwc2j74oNA/CIMEGxbyLlqB3tBT/seoI45lFtJd2LV71LmuuXbTG8l+MuP+3r5ffywWp
YCG6k0Rx/O1JSlzAulkWxb5uLJ9jkg50VBDYqyHCfw1o9v5//8j/ix9nbhpoif8Eeav820eeRU1r
D7Od+K5FdLQeLtIfGRcd0SD+cVgg/otvePtU//apszKQzIx19LSabv7zp26CptTR9RCitMZh9wM5
Ret8K6KSaKI4Fst3NbGg/dGMcxWgp7b/bTT9/3WC/0PnMfnHebWJXf9dFHj7USBi3X3lP9qh+88b
y+0/+LeFpaH/TzTg2HF4mA3DQPD5HwtL3UANyF7SNbENqX9So1rwUZQuLdCJrKoUW6B/LCwt8CjI
yR0k3Ej8rI2c8h8q3H8/SBHw/h/3aex0tif+Pz8zKFqlxk/RWRUiCv+7UnAEw5sloW6x69YzM0ja
3N3LuVGHfCD4K+rqbTqnDiRYSr8dhHOySGkdp4bhUhxCSm7yRB1Ks/yOjoW4R9Q8uHdBWKWLOLkr
RR0zSfDF/CEUptpTGQ3LsXCq/EUJqYBpmERqju252Th0TooZttMgFs0iRThBHJ/P9dmdnbI92MU6
v4WOGJkzwdYObWyaQPcYOiY2AsR09gisxNjYJ/B4nR4rXaEkbjhlFU/I3KbjWNSftdlRU6UxXF1K
9DDqHmG9fLMyrDotAYwPUl8bzl7YABoOk0BTWxRZDR8Xd4/B2Kq7FGNO/eq6YET5hphxRdMFyNdv
amMnqFT5GuXwc0navOpa2d1TIPAHM4rUvpRtdS6j0jgZ8WCAGjGyo+0W1YVnJPJbrdE88lbEMQu7
5EiqHfHktHyXGQIr2D4Vx3s64wHsc8j0ojUYvLixbntj26QogYGFamgAXwmGsC+J2OpMlBs+VxzE
GGMtPGckRcRKhj/94Bx7N1mBCI5n04aWCZCuo2SVD2nD+BPq6YNhy+WcFiHSLv7/cRCxGqIUcNBv
6EW+K9VIRFhVzziXy/mtyczfbpa0Fwq/ak+RYp/XOmSAtYJvFutj2UUjsPxM348lix/WjM0jnYQW
iJlaebKmlczYCoWcbO/grbOrUBX9rnuczZkMSapw97Q0QJtihDQeWW/ukTL+ZOThQD/PsHSsSASv
8fHBTKaebvrkkrTyuxvD4q4FUSUmaRdyJWBnmQp/FbF4XaK0v6eU4t+lltN3R01+jKcmvEQNlxXZ
iQwAFlZEWr8RdE0fFvZukeIhyqVv5o0PZ5h5G9+jVXcPzGO8RtoPcWWdo7J4t4XJVuOT74KQDWLH
01ZS85aUxtYW4rxpNElqLyLzOLKdeAQpBF6Y5I8jV2YTaFZePpZzwnKigprPa8EmkNfT7L71c245
aMoq7ZzjM74kYH/eRmw++Up5xqsFzdksPT79S9vC/EKP4DUr+Wwp+PGxnfgEAbo5jekcuzJxoHRG
xq9U0JkLA6ZMR/kfYCGt96YGBYw4Impr+Jj9gwTNee6sxgTp3DYqqKQC0aqxAiHLFC87oxazTOXZ
7HgnOnSS15QNyVPed5PJQ2L/nrLlBlYHRRMg3cSo/DIX0kfVNqL6Qpykh7kd5PZavJkVrUpRRe0H
67T0XtSMavHYLOcpqxMvBBbsTcYwH6jTiLUeBma7XGbznYf7QXX68LJGSBxssrDxHXXpBxujzoML
cezT4Zyj2fBlhYPURDjGRMFB7DkOuXUeQll52TphE5sm8PNI33IN/3k8pv3ZUD+U3ajLODbaUSVZ
4oF1ma9tO/Q8U9hb9opsLH+AB0pJv4qnBF7mjiwETiKA0V48MTRuE/sNwdwnQXXYenQmtVkRnqJR
BWSdDDvkJM92JUdytJUggMOCD2oVar8gXzuUKGofkk6kkIlD99ywZIVvEEnrVtWheIYkILw4tcJ7
Vcc3xTaGL6Xa/Lnilsbun3pceCDhcxNO/t1qbeO6Iq1aOD+uGmqsY6cAvKfhaD0IuI4EORc8udqM
6Y9l0kCUr109pFZJpzMTkjA2xQ0XrMBQ2jU3yKX5m1Sgn0lUIy50o+HNop7OravqAMglklOjkw+r
bqmDxn0DQTIzs2As+gG6r6mYPZHlYKYG1i/ErrACygrjrIn5eJ9TxnQFxEoSgLJYPhZu8bkwE4jX
9TXjnohadZ5rLWBlQVjXGJiD4gpbPHp9IrIWqEWx4402nnO7+4lha7cQDO66wHChxA2mfoPseY/c
5GxZyErHgbeyegIg0ICjwDhoyTTya8LXdsNoIWYfPotEPPbjO4vbF4s4oDxdnsyh7X9V5I8DdRYW
WURM0Nz8HhEIKqfZM0VJq5Rl3oKhXEvrU8oAInUILAclSNTBOvOeJVvrZ2jEwVfGQ73mnaflFbhr
Q0chD0iLOTC7xtNiT+4rw6DfVTEXfq9Zb2GNkI+JGaIbi1QfHIw62fRWM15GyWybTIQowM35hyfM
ObpWmum+1dTJTQitCPQZ6nnYm/jieYPEu5miHEjZLOA9G8lJ6vjNO6awhdHIy1L2Vz0ObYMGeIqO
eQ/8jFzibRrlsAeP2XD4amK1jucg+gF3WX6zoXtw4KWqP5jtxuwI0SlcZ0NmZ7cMm+uKQeujT8nl
IQbqZ6zAypCxYf9sMwP8JzqGg4H8/Kk0ZgE+p9eto7AHTudMmxgRtmLZOrLmdUIDfluUVhPNnnJa
xFkFeN+2y0NWFw3P3PbPbB3LU0sIbuLaaPlduJq9g0cTj9kHuSbLqbAt+luHnDbb0j8rpmg+QGaC
OWJkvEQwDE9tW69BpyV+1ov11wpQfOOPtIU3Y0F+iGWXfJ84+lGsOC9EEaA2dfqfYRmhay+Z6hQ5
4lEdv+8pcuqGxsNtYbXbxc9xjN0rD9b3ytLCHV9RBJwGm8ipSfJtvmk5zyAI1C13demxRbaPo5bc
Qif+LEKdhJB6/SytAtZO3/JCDBoT0YU15pJpr1NKTEafufmRwLKSfm+u3gG+WF7O5cyXHjdXMW38
iBxlyGkdJudhjqFpCKbgXq2QGLG52sjMUC5YAa8PUQUrB7klA1C7fkxdNic9+Soex8RkM26NePfQ
naYMH459UeXvqEt3mYVCxSAiQy0/0PFWn6gmW0hWznwOMX/nvtNhLGSDF/nQHKPjAAg9YGb6lKGA
37ddwWqJHIiAsms96XkJw0VOxbdC6qNn9dxe41Q4pM6QMd41dXFwWyK3tTMlXksXSewXpKzBn0zr
KnpQ8Wsfv7HE95VuvTS4DJp4fMkz3O0on/t+vOddFMyxHd4jGSYnvkRiCQnzht1ZaEGsLa8rCWPv
w7yZ85Pl4OZV+stpItsvrKE8bzKBe9U5j+y0Bd+m5WRQYPuf6RpOt7WTgnG8Jgk8r53Sy+Po3rdj
9q6Eab0ZRSUfbbhzO/r4mcpZ63eY9qrXnE/xwY103DKW1uyqUWU+g6aW0FwEwgwQsUBgX2CeH86/
MxKfLkD098bKtKqPcyZRYfErgq3d61BCLJfFXzbdWpfQsDnc2fbkYao/Vkjsd1ZdP6t5PZnZ8lFF
0ckejJhqwAw6+HNJaZ51suiTeX6fLGDnlnablEVxN0cHzSaEOiPGe8fwk3yNAUkBkqtjEcbfUoA0
y0pg0NgMT9PA3I4syLOVuGe5aL4TTqE/jcl4YHT/7LASzKyc4bsImvKXNiiG9NolK6FX88u03wvh
fB8qtmt5zTfvoEdyij/Oou/DFHHHJrovJ+dm1ADs1k5cy3E+GE5/tl09iKsoYL74kgoG1i6ARaJE
cEjoz9EUFV9gMGy/QrVzbobBeqizQQOdaqeXTsTVrZsWduv49dIEofRIwNkOSgBFkoq7q9iSomPN
flSR9ombZNMxIEMHvsS3xVnHr5TkJDaY72XSbmm8nGJwZrlLk+qcyepQrA1Z99Zyz+dml8z5SdVJ
UGrkk5EYGPlZuuRXYLZAW+tE3usNXVKqOruTo0XM4HQTk/VAXIr8lJgVvveWeYtmEl9S4B2HsGD7
1iZQmnNpRM94xLUf09Lmm8HWDVJt+DJi4vOIrESWFEeDL1vAOuScTI9LhnEaj1LpuatlPIIdwrIy
PBGJVGzaJPmDwLd6TwEVf6UJ3nuOm/RnuXa3ucRK1ShenXF8ByJUvrmy3k9mCm0vZrlK2DsQAy4F
EK+ZnDyV1fOtUM1vm8F/wJKmv8GZ2gTpSbYjkbTArG1/xbKi3hrxi2m1tZ8aQ10XdoE1G/LGulg6
5HoSKr7IsVPojBb96hoRYqD2krBE8pKh+5nC7zkXQ24Esl7aQyKzq96nERgEp453/dQRyshSMfRC
nOdBvtjFD7TDHXlRLWhjZw0yI5kgZoOhGlnUP85EZ02qwMvPtQfvsjWPnVVdYXJNL8vSPtkO+zvG
30/wEF5iFo6Y268209YdbpSfVpw1u4jZ0yTYXqUV2gF+C7aXybnlBr6Spl2fOI6SCxgGnDgdkh4N
nSPSrPwh7KjcCBpfUfxIjr/UMd4hKml+QcjTD5Yi/Seyed8gfX01hJ+OrqKD7wMCpbwYQVhR4JKn
DTqak3HMLdR2Q+seW+6fQ27xUhPNRSCOs0U8g5tpGnFGIPSEb++nbYZloBUOma1j/WPc/AeD9eVY
2Y9+mlgHz4Z6TbItX8yijGajsjfY3O3MAQ60TGAhaTb5Xw0htIJzMgzxIeo9BCXxYyzErhDj3ppM
+5jo9XkuxJ2ld/6jJ6Bt1+ppfnJMQtoKwfsXRRDDrHXMjslkGa+W4gGGLwakwugvLYQkGMUNCKka
TSta8l9D0p4M1RRwO6GSm2s+B64i+DotB+cCdeiFtRcGvrDDXqDq784UukeQqvYxc0miLnq0ek0q
OVvd9Q5u4w1RowpGs74mixpBGOdnI2m+DWaVeK0Y2yPTjSrzEpq6yxrZtFbU+CXED5PdKK/nziVf
20E/UFAsF+Yb0cX5m+pkR/lFoA6ylu6dLVD5IJBw+m03MjNVBaI+TJc1u/aVnf0Ys45OcjrUXOKX
LAs9vicbKLuRSeVPMSVHb5XjQ8U1/+UuRXpcekg3tpYsD4VlvzWqBIWOsO9nWMn2NRO2HjRrUn61
hWGfR3Mp92o2IUHrYeEV20SXRITCN3BbcOYY2R5OY/bR5Kn7WcNW/4FMFn9XYn2l+qCdMidnOVMp
hHApKBNGxuy8Ckfsxlirjh30uoOauXWqKa7PmgMKE0cHqW/Fuv7M4locGmGzq15g4+3Idaif+WpG
v8vd2otC1KfaYhMwMQyNQFw1qhd4b6TO2yxSINoZWJ8UestW4IXqEa2SyrnZ4sTSekjmh7tBcNqd
bhx9damx73d7BZobyx0hO1jIHJI+lxQRZsPq6EBS8eqLuI6CEtXJnuzU5OQkQnsdHZlcw5wkAEC8
2RUXmL8UgBycMO3OaRgBKmlJD/toRr4GtizLydQq7UScyEtCXDxsSSyGI1sVtq01787E0VrO5nQZ
Sv1Rb4HDWOM0AwqCoMZHuJDCUjfr9JO9ZH2ghCG8AqrYUbUyfR7i9QPACWEXQ3PT8toJjCrjyYzU
fIB6LVmmteG0kynXPxYK4r7QswEXRG6ev8z5/LPOxOq5AGte8s7I/WhRLoSgKPyUQme1J0JmCDq9
9dbTN4c6Jsi5KIkvw7fKCIaIIHUDqGX4ehZ96gksRLQLI2qsJrmSytDj9hJGi0Yz1T/DIe+Okd2P
nFA1n5uZfJpoFtkQaz9DUod3Oh/PhXoT05i5Jj/6On8hZf5TTO2DG4aSwREMSBJ/CBmyl7MojRUq
j8IjOoySaIImWs8QVdVxVKn2jnTecHfmLB2odMKcT82URy6ryQk8VBolvsQCxg6cyUU/ag7A3SF/
N2B3HolEZOcHE/2C1NS5YI1NSBQ05+eExOF3J9ce26Y2I465kIO5AUvPOa0xkozKJGDjimC1DvUH
wvxGnsJ1uVmKUMFlLuOnqmqKswakDg+sMPaxq3MnWm5q8kL0X0xpSJeQ83o2Rawfw0GQnyWmiw03
7UCUjnxcCnVzKEObktxMA1NoNc/hK0bqPxVlGkQa6gQPVeyKMS+G/QqjMBiAXCLkY2ecachzWknj
+9d0emd3RuPpggwQ9rN1AGmfRnImVWSqkgOBwQkZV70zPWw0t7Al4YDJoJca/M1Id3Hc5sQ6uEbC
a1DPLwSWRA8dMYj7AT3eadXzaV/Th3zaaRfkvbEeWWUC+5gWyijTumOruGWxyl9rq9t8wAnjk3py
Tjbea8eblXEN7ca46GbI9Tl32pn17XxN8mR5rHDTokFx9INe94Wf6oh3M7M9olrpl91Uqb0VKr7g
Yvyh6eo3+cqf4BeocEv8WxqYJ0xkx9q1eZvmgvShWDKX6MLOPqQjWoU8y+2dYcbfZ9Ko9PBVIGoO
13M0VT5iNKA7sJTkkzlXp7np1j2oaWTRjeseMHZUVHrNk0suw0IYJvklV9IrHieXSnjRgJs1PSUR
oxa3ETrnVj0EkI6+8UjTO8bWUzEKdMqu9kFjdga2GXQK4YykUK6cpMLP2vqdK17KQkXUrU30Gz0M
dkfys0uIkuzGW4hxHOHv8MfO/Wg+s2pE8Wxmf+KYyo+Ze/mtiGtkMuyvkWEhgoHP9BOvdLgPp+y5
DKMxYH8+vdvQ+W693uBaTXPUH+h+fFvGnzXjlKk2n4VDkHBxhnly0QQfpJu7fxq92jMbwXC7Ehcz
4HkHBXTBodXS1tfjze4lkatsoM8GpNnVsSDtEYDioknxmmF5WcDhBEADPlBixz6dxR9iNvZVroWH
pFY5UWgEpovJOUyMo49wBsgUhK4WjHV8XtQyXKF/T0fsEJwpQ1ReMld9KnsKf+tMOadwfZPMtl8j
JETbDWrIy1SQnuAg1M1T5gSw37lLlkTuG4KaK+pf4kHHxLy3ocu/BsUV174BGWt56AYtaxnepvUv
2mCgzIbqk0cYbxw57SKN7tovW8DWiFxxl6tMMYgjb7AJlprIiJ+2U2IoxQFaAS6rBkMnrJQVLT98
VdtAesRVkIzJlq5rCbqCiUg8b23y+rfdu+YNwJDIzujv0iEIncT5lCPp4IRQyerX7Lau4zd6m/zs
sceSjB5NmOhlvDC81unpoUN+W5D9ImWZv/fE9O54Vt7JjRwkEkko344wni00SdRJ8QNHBrM2pJIP
KOLdl1I16AlnQztkuIN4V3v3FkVd8TKVWXxZiwTSknBJ0xVxqPljSEqfgS6RRidL5R7Vnbq7kjbP
0aKY6KA+PdR2ap9cA6dPnCKqFYn5NKwgE5T5HVZVzkRlPQMcBsFlqMOifvcmrxLp1MzClq8hSYv3
gZHyo+rA8wtBMW4MpdrXfVvugJ02B3fRWfsgofPWlvPMjWvHW+ooPmjd9H1yradeIg4EQ1AF0TJF
z65gA8WGC+0Mx5Ao1+yNdGuKkbpXe4TeB50KjNN1wvNgdUGmADlnoFnHjE6P4Mjd0MCOdSWqKxnm
wMd19hx5wYQ7RffuW2nzLBubmVv8JGfN/TWO3fyjW0R6S2Dj57t0tUbivQnysEteOX3qVwdtVDg8
FcNyLywC0FJjK1Yy+7b07US+K24SDr18opbTDzAk41MXpW/0N288pLrXyhw1ifYZ62GgnOh1cMh2
JjCxjCfjD0MvAtyFJUk8b3iD4jLLg0Egh9yFVvsKRZM4JU37HU2kwWwiG0jeRnqsQCkEeYg/bFb1
LZ2tL3PlNm7EYDy2rHhM1PDMQDUG0OGKcmi3hUAOjrV+Z+peBnImrTk0sgHzFmlHHYFcvj2AbAQx
YR0H/EGV3YFmhZ6GrL16bkV/CruQXZFL08xxTwbLWIxBPZPjWawK4fC0IqxuKse+g+kbvCIk9sce
o+iTKXjmkeGU7U0M5h/4tG3OGC38M2TkhgHEEh8ws3EX6FznCyDDpHzOwAl/sHYr/ZWClha5vMIR
/rPWrcfC7pcE/xkYTpl8ann6ndE8QfJV+dvh6eZaR3eGjryxT7mesD3BLNYcw4o+Goe6S6Rs9Yqj
dWDaTelTJc5vrr88SBA7FnINcqDZ19SwlgvT9zlota59Me1Mv27fYK+i2LNQ2yJSzZ81DTAC8k3s
IoKx5IQWB58XkkQBegnNzPpYpGCc6w5tFs7/JFijcQscRvxQZL9GU73Zc3kGr7fLRXaMDERQeYyP
H1FUjg6m/eawHQoyPmxK5rTZG6TnWUsj7sqsCnS1NZm1+lyMtNrJEarcsotMgzDt1pm+d5OmXiQ6
wm+AIu1dBFfGh+w+PJdF5lKM4MBndJ4GJrbRB1aN8XOzpC3+7cR5wr07PHR9pfxqJP8UVsy+JPMN
WSngwV251pvAn4VcgTiU+E1XoJ920xdi97o9zx3kCAOzu+foJknsasO+DACxSYDMLpFNxhmF7S9u
S/3QpBP3O1RhDOkw+3Zoqw59k7xgVrMvRmHthd1mD/XmAZrqmHo2775F6zZ902ukus2XLvuTzFfu
+iKp39rYufZaR8Y34uDZ6n29Fj6CDMCZ+g88GFiLiEEv0kje9EirfpXWYO0GRVh4NOS5Xyp6wb7W
qhMPY3lz7MS6hAsXfq3BMyyi55Bf/Bx1YFWzbYfVdaj3NHbHtJeleXHzNuaSTtEPp+89aeUssyBL
m0Z/BY9rnhu7wWNXLTAQ+/KVtrDzzEl/Fb1Idni97qXsqsBJWA9EbgdRmm4K1A/bqnjFpgC+c2cY
IbNdoLu0SGXMFRPSI4n5lz3oSQ+VpQ+fbBwmu1qUGlzK6jOzBWq/qOBPS4k5G6CBpGnjXnVk3Stz
dN1kR9zMV7Nhj2sv07d+GL76qUf8hj2U8Dtagqr6cEgr5NpnEou+v7vHK0EZbXwm2ifoAdyPncTv
xsjYqxr9tYkLr+zTS9PY8FwlnICnaE3tG5c+Ehi9NYjErP04mx4aUpJ3ieQ8DVtsQX0RnXRnCH2F
I3CX9ewjWsGUWxgdhPOc3mx4ckc7Oydd9ZCMzQ3saHJNlKWxFS2ykogvph7ThEiyUObbyLLkGE0i
fQwbsIuqxde0E1nLVLSEPN3PzJRd2qM5WT4LVhYRb+iJT+jRmUx8pVhZaUqwK+iIrQmjxTPCkuY4
dWipyDEZfi9pTztNAMdz5q41NeuInSmtNh4C0Y+BVRIHjc0wnTGAqu8WA8GL7MCcFj3hLKggZx4Z
BtuGF+NG8pyqNV+cKk7ZXs8Y6PoKLntUlhcnHtJbk8ieCqlDaC00SORLKXdaw+yX4MHoWBfy3pQu
wMqF+yq2sGK5Sb7yJXYga1UJKciSEMbd1P6ctqMOawoICoyY3mSzbyxKncDgKm8DAGrRJVQtuKlS
HMqYAWXmfHaQSPitkF7CnQ76LByCJuGUzRZhXKeVnOE1Jvau/d0RoNHNi9fPzSHt82eFCwnwFAM2
L9aXV4NoCT4MemG79sP6A7YJooKE6jO/Wg6pFLX8yDdqqNO8CIspSrLwfAqAJRbTX7jBTN7T/aQz
XW30Qw9H2x7lrZ+daV9hDvV0d3rndT1PWv8CfbMhK1s/ZZ3NQG0M4NjiTS6DlPcIHlZQ6/1hxjTD
688yOI+DElD6PitIXi+4x7qaU3pFc9oU+qkmyjQR8qdKpafzpqQOy8EI201LkLIhLdjKDExXfvO4
bw7rlNBWjl7pGCfaAcYL4hxLQAQGHzNKYDYD+UFSaJ6gs0iyRoeeZwZ0yBuKS6Tkok9Q4Vaax6D0
Tqamc8iyfL7FfRjoUz0cU4vtEGMlPkNNe1snASNqLu9wWCHxDw7HFWbLR2wFJPu5HamHIf5fvR+0
I8FckOUZK17lBDJb4SESlcxOvBtm9oCmvLkbiBk8AGLhqW8GKv+K20wDlDcDSj9wND6uZaKTTmBP
3NvmG1FvHF5JnH9wWyASKKvVo5NxD3GbfVYdO8G6icnv0fCNqU77ckpzeUxUrXvJ3A00j8nimwSn
MbJW9vuK62E/5ez1mKU3i3aAnQRBWNGCG58GLUoFCcTVW8ISOe4cBhDGVBNevKF4ifzLOBYDsnk3
F5dvApz2pJP8pm8JoL4clLG4RzDKZ0kQBcmwcJ+iZADBRr6fzqgSpa3BXOzDXeTJSIBSjZOfVqS1
rU7t+vlI69hm8Bq2czH9Qke/h/nlTaMdc9Qmq7dqxlXBu3dCCqKui19QoVgHvdHLlZp6vGKe2Fsa
k/1Kf1ZQW546ujq6G+cZafSHAKTk5TNT2XCgwpCsa1KLkhXf0p1vQjzWNAqfxl8u2R6J4WEwSxQ3
5l8OWuY92xaGpfwmcu+0+o/xl922L2bniBEPjOiymKcshUxhxUz+ZzeptgXwG5vwSwf8KdAl11pK
lHEQ5w4IaJG/uFNYXIbQajwLNI/HcIbeLEwEVQykJSO/RHT4VRp6WmrfSV14VEnzvIrkW41afu6i
g9Pa98RUz3pSQJxm6IcjiijqSLovkd6wrupHO5C489iwxeulNBt0TvDw0TJYsfZHSQfDhSRY9F1W
cRFoMjZISf/Lgiy5yw6QBqJ0zyJ6cG+Fw9R7bYybxqKPIbV6qjr8W0u3L+qBgYzk1nM1vkT43msF
XB+28C62sFtd8BrgWIVBER9w2jO9X/VmtV/dFjoSmc3xqR0j7W2G35z69PmW6/PDeZ0JMXWerTzj
Tdfseo9hvHrKnCI6U0kiPXONbYalcS6NUkZfsQqR6+G7XdrVr/pcP9GU5njvTKIvt8Gm3Awn1UJB
JMzxZiEqB5stHxWuzx0qnHpXCnhCbviS1fZ2xBq915l6dFJx1ALUVvgxEgxWc5e+o41DBWz378jH
aAkI1T1VbRE9LTlXs8PWIVVlgLjrCyaYv054wgg/WgKjI5++WA14YO5YY4lOhad3tXYopPW6VPFd
4xia++kp5YEjCKA913l102as91n1ts0/952S1cmExOAZk5bvNYPtgDsQStBVifu2zHPrq1ncWuKq
UB4xYhjY5LFAb5+RmbHOxGLAuB2mcLQ3o/XRAXiPn47V8LgafiWNZykWRP/YlLEWvWYlcgXNql4q
QaRqrCk3UKSG4Y0Cb7GjZW+5wxmYFRvZu+76+CBidxBAtOfYj6vlZyEIIKrV4nqNNUSeETNZS/vm
YSReiVCnNQuiDg3iBOj/mXrSvkDqGrh9SvEgiYcm/PGvV2qM9rUJS7wqU3ig7vxSLnRvYAwOiTPP
pENoxGNvTpJRZ1Jfi4gdOHhkXikcqrkcNE8ZSe3nq7FFHcxn6pLmUtcV6aFZ1T/wiYDyMvLiMxpi
3VNr7TyUCRVfU08ftW1MWCw1cilBHftaNCETXNv1wLbOuSVd8zWyTNgR5DkFI0a1uxix9lmczwH7
9wBAwa+iJAt5jSO/RLYFHcKd9sW4Va4mVRkDmvDBxf7D4rU7ounk+lTC8IUxun5JLOpxwkm+z6Fa
3QfmsT48dsvPBvYthGpqN8R0rWfr9fzaUbUQ5Te8JQbB4sQCi8dscSqu07IJ74Cn28BKOR9aHUOp
rcbslUp/9hZGxztSRdx7GyftE/nrORc7pRDdh0nypjZdcBesV7eeo9WzB3zJrhNCH7BrSiN3yA8p
eBNW/0VKzomlX6DVTldcZY6B605nm0XX2PuO3bQek6/lqeiy/vdUWDX9cxoSyzDqd8rI1QEDC8Kf
ghHuPEYwdiMfEDrmPsgQtuV+DiPOFyyFWVewA/UJppn9sbVSOPFt+aeqdXiSNaYeiI+Igv/gYLc4
1JBy7WJ3QcNXWxg3vTie5aUzuor6iMShFsp2su+JJi0wThHvuwP7Gd0zvVqfar1kLOOYNsUYUXAw
j6MGg/eudG3UtIaeUMgka6E52xGNdrVtgtqo1Z73ufUx7v+qraU/WGuMEa9QaDbMhKoNvF13tPBo
D6tz18scryf9SjKs7tNg45FD+KpdzJb9WGAmxMifMnOSLt0kehDBfA+O4IwlXyeiw81xpVIOLWP2
MJlu/STH/8XdmfRGjmxZ+r/0upggjTQaueha+OySax5Cig0RUig4z8bx1/fHzK6HkCJfCFm1aTQe
kHhARoa7czC7du8538GtkmTdt7J2iIvlhJMsLq3cE/VZnubGYQwYU+eloNYLaZtFDn+zSxMRf651
Yen4CEeFHHnPuiY8djr0Zbm1C3UFnAX3ev8UUdPiMdvaS9i27s9N7k6c1N9KP/ySNIywI1AIdAJO
gesfxy7bmoK+HrXhtkpG4tAtkjp2Hbtju0J1FZ7VoIbWIEViDjmTcT63Yb1JdOTsqYK8rZsN9nmY
SD4TBe8yM+q/inba4WnF/jQPamcRBIFmkBIIu7151o+hvIV9gXSzjALrW6sS4KB9FRCbnRgwToog
+abThPPRpH130+Br3Ta2CYmf4hYqQ9wEJyur9BMF2I3t1R0tYEKuDgZe3H3KyQUcfUkiDIeGNzeP
0y0N7tvSJrSChsZVhFm0lJD6KuNoJv3JTModD+llXfXrdmhQ8Tkno4TQVsgX+Nps0YXDubEhz20X
eYGxGxOjenAFs+EVGu7LFGzrWtQpJuSO3PMkJ+u+H9m0Edm7YtN5Y+Z9yxrFYMDWOO0I1bK/NUaT
P5MwQiBxGDs28+Xe4ZCXHe2hkGBgivG6LKyrbmi6YUOyiDy5A61nOB9e+BzNy1OalcASBjmv0rHI
jnRMwD3ENvUwe6Ia9FUemeIBxxmFfRQj9qm76FxFvsNwwQp2NsjRZ9qstyazoDMFuoG+WG98zztp
oHyOS/8hr3hM0nLKz0TlJYdRFjjec3t+imJB24OZ8RsKCpzA+ZTcx8hlGUsYxpHUEq5HZX3rpXit
fKpfLy6SKxEUz13WORccV6YvOKGCAxLq5obAo3bfomJ5cTkjHLuqrq9Ms3KuUdcTXUKyz6nl4l6x
KjO7aHCK0uIkELIpSMGDF/WiGx9FMMoMf7QS7gFdPvyU3akgdP0yN6Z8G+YNkVNhsm0ayz+QsWB+
SUb1kkS9Pu8H+s1uhqp75IJfJnLyN3J0bnIdpsMhrTP7a1i0I/ygMrrjfYVPSmgwCZDmEXX0Kc2H
H4UcjjPBAeeT2QeoSvpkOuAQbfqtdMa3oUABFmdTQZNp2gFFbTaym74bqtfbNq7KG7+rkPSn+Ee7
2cpuFIlgZCx71o6sPZ+OdT25d4QSgXxAdLDOSMfYCJV+Qaopv2onTScct2Rza6/7rljgwEsgQOYo
zetFk58mVTtb1T5WQlyChjG2lp28QE5jkDA43pkbtW9QLAJ9oAGV70qjU3ecwMSWOL1+VyZcnTiu
viY9I8bBiHltQNptqnx6KA17RuwYy7Uv5VEYXnlJP8g5tzn5IC3g3Z+S+VlFCDIZHvstnZbiTlkp
W0ELqYDoL/dr1Pn+CXjzRGe0KB4IXcJbHWIamHtuapEiPYEcwPod92+la2P7FvkjrVOawHNhih2d
PaRYHVyFvY0DdwMpYt4NrYnqPo8yddClpP0y2m2xRS2WH+yeNKquXPKM1KyeOXswMdYuFuXuXNcC
nRVJRlBZTBmcW2nt7JU20mPMQZbuB2FqU45ntLO6flf7ybnEZnMpSu3Rn8D6mg5q3xaeWlcmbR2J
3WvlJpF3HczaQmaijD1vxMwIag5ARFByFJ6vz7wIWSXlAtl1ZA+tB5yRGCPb6BsaQJSQgl6voqtO
3WdNpxq91FY2EbtgaH3pAzfc2wRXoMCly8i6bYZf6ZlQGLmNeZczvF+HRuivW9dtb7PWP/Ntu4QJ
Ml6UKnqN56pbM4xMTgxD/bWVDvY2QS0BJbbgvGOrhhijuJ+3FbKIdT+mrzIbHquYc3AXpsjk6u7Y
4uM7aMPptuNMnlbZTveu5REXFhlXKLBpSCv/oSNqbwWW4Ln3YQQH1Abr2FzEw/jt3aK4LDLnzgfh
h56phZ22ZIL3mIAWl++DSxGxJ4/S3PZ1eYtLHYVFm7b73AAcYUE9OtiGW5qkWubuJsX98iCK6ga1
gSTj0W9RzS4T2IlurJlM/iq000tGCNuhzpz7+s+Hoyiw2qLaIId1mrdlRKUmlkg9H8d+sNKeB455
aoF6NdAVTY6vMcAjv7PxEVumPqLhjA/U2iw77uw94sSCmFTVtPNKoz7UQ4yB3k0LtIYxPhLDkAfy
i+SJPIRiCxIRxK3la2K+VGMXr+hn1CFOnecwbzkylemFacTmZdcZ1jqqnYDrIqZ9zt6z800sFqWk
okEWwrFcd6w3SHBHu043ITwynlLOuG5rrqLEqq4HUdtXrYfS3g4nRveGHrtHZOPDoemr8UTpBV6V
ALO5j5bekGWveaivqram1pmSnL7SUmuF+bj3Z3s4uW0y/ZUO8o9sfFfVW3Gnm7c3ffGt+v8mVEII
KIr/3sd3N8R6fms+0kf//K/+MvNZ5h/AFbGq2XiybF85+PL+oo9KIicWYzJMSlYletX8m/9LH3XU
Hx6UWyp5X6KpET6WYlhXOvrf/8uRfyzpML5HUI4E8+CKf2Lm+wsv+rOXz3Jt1zT5FsqxPP66Jffl
J5KiHVMSWsS6rQTF+1Pq+MRCiCTEluckPE5YzOC5p7QBe6HR4ka0phi/qmt8Z8hpUaBuq4i9zrHC
9tJvdXUX2ePXqu3Kow46zBdj6Z/D8qYlMxX9RQiohhzZNikvChxnVPeuc9EjapdS0acE0UmIHlFA
Z2M8e0eOz+3WNSrEZ6K3OCfZRrfvAlroSaP1jnnDDDAvsSB4Sq89ln45nYe9Lc/pWt8BMcI3wH+9
ZzlkqF70A71EqAFPOpAjJBjd7kRV3aBbLEBnFZzss35xpORRuIdolmzZYuxNiouL4g1lCxVcLPc1
s6V4lcfZeJNUprPCoO2DFqV8Zq7s7G38EGdKa3Sz2PZ2uVD965CN3Y6Z21tDt2trlrGJNMCxacX6
yZmb5QhODOhEqJz6Cxpk/ZmV1SzlBVENx6EXKt8OkUfGFkJcvR6zNnoyi8l4EWhVNjC0wXnk5MlJ
K57ORpqaeqUseAZzY4mXnE7PQWt7Gdm5tf8cWjqFJTRVd23HEW9y+uzQt2n2YwxFCKiJTNClCG2j
bjmbFMURlBRyjaKw97oxiwMEluphaIi/6RoZXoT2rM7bSNaYftK2P9Buajn5xJk8LxX0UUqp+QjB
z7i0YzPmJERurF+ayWYqUdfTE1gIBbTc0ANlCBlKzsWbTsofJaOR854CGlwLa9fcO/JGFPR5ELp7
R+QO/t6rjWaPmag972fMA52dumduuth/+rE4KMT9K2IEmgeRGQR5tla6s4Ql9nXRVmtOHMArOGTT
WzKse8sxGYQ5dbYSi7bYlZDPqhGtQBNZ69aei8shr/atTtXLoKjkRVkixnI4LatRffFFDihKQ0xI
CYpkr6rVmRMOzkXRBgQf0PVDvhHnGzI2eyI3pTrm3pwfwWFrjveUVPhz9jldzkebGNp7xw0Q+PiW
xXkXaz9dpszb6s7tEaInzlOZddGh0UZYwxQXxTmDvoVT3YJAy0vQGWt6HtZTlEXzfkr6/pUYqwmX
n42mHKik2LTVaIG6lpA8zCKO9mHWwBjKJMy0QsVb+hRLvKfiUOlPqJBtkdpb9CX834l7ia7AFdZW
A+kiRCIbv0KgMtc0psaXQkTyvp+Hrynwt3WGQOrSavrzjNDlNf5za4/sxbrykUlvGcsZ+8Fl+o7z
jBjpnEtEK9W6qGt2twIE/cEdfQxvPGgLBFBGxKxVJDI/1oPPWCgQprcNZPdkuHp+gDLDyaknLZB2
/c4cx/JQGC3p0Aa7PokTT6WHAGVwFLNH1+9OxA5mN3k0PqrAVwfOTPYWoAZP45w39tXoJLdZjEFp
0iNUtzhNr4OOmZ6TajBV6TB2lzVO+o42eEJcMZP59NEV43iwvaG70mTxvpEugvPJI88vt9DHkYPB
AYEqg/Mveg19yh1zNLZDaAj4fBr/VR4O9DFHl5kt2u7kPIpymoAoL/ag6xoa6vMLAsbpgmSW+Xut
Svw9Tu5O+6pC8wXpklaBZzCVmjP/DcUIHjv+vr2Rolovsnw4F8xEaNNxrs/ShxTlXLVhStssApUO
GbHXxb1/FZeTPa8NIoe/1Lzql6VC77xOkK/clEZx4YVEbNtUPUe2sogW5bhgbYYWQFymnOIe/ItT
HU0zLPYEWcAgScS4Zb9BJpUbZ4KcAYSStPy0ZLkjGYx5SgwXjXmx8Zh1dCZnCPT3onN3uY+hKByA
rqqmFHjqeHRTBov70YXwx2mKcbXhh0fkdUB/l8NNWDnOouNz6Nz0r3ZN1KjfJfnR7iZ86ZYAQjjx
BEUjBLpMMSeQWZaAzSJmPHaZCPZxvi9z4P2+U7y6afOctfmROBl099klDK07lzwurBoh6Aey+nBt
CMvq1kisqoNOEbOTZnphTGV4ktbykOBEOJhx1m47ugaojpEeHEB7K9hq7eVE/flkBFYIX9vJzyKv
INhkDKr7dCF2xTVNqASF8rpOO2Ibux5lozOXzyKrn8i4uEwH/8rTLFBN33zXTd3stOgY87nVltWC
1MtUjZf0Ijk+cFuPmWzPtSLEYHI8uodWuBPG8FIMRvBFt1W0sdOCgQbsV7ZthoTtECeIAX0ybrCC
O8cACQk2X1ymYSDCK1g3Dh6i1LvBY+bhtktPXRribZdswOWKhzA/OLFv3lWYjb7lxNjhivaA4tC3
DY49KJl9G8uR1Q6h7EQU6xkO8nnvuVPNkC7GQOGp8qlDCYNjxmJ0VamSE56o7JfAqio4HwVzhFnb
6lxOrfxeRmBz/Sw3b5oqwthr8FWvnDCdsrXbngnCj88GFQaPZT/K5Dwu6+x6DIJXi2zGswbI4Not
AbUqy77Dyqz2AxT/XdhquapVpY7Y0wfyTWT0XE8xbrS6so1noE/VsZDBiJkB5KCq2V1Ylz3+IeWe
BxMWYilHfCWjS3vYnBi0EoVwE8Lm/EZ653VvuSbIJ8gH2IDytrjgFmPE14qQgYGs0Uc7Nb+0JW/U
iHoGDV9WopSmCwcJL9uVDWJyK+/sBxGQ47jQMvFgUHoSMuuYYAgaiogVEYoZErTKfapij32wsptz
evjBhSuy6jJqkv62CdvxaIFM4WBTE0qTe1O1Lu2E3dvnKMF3zJgpgQdiX+k9hVYhsM7DCIcYdj29
ah0id2QjtnaYBycMT/Y+ygx6wIPI0BSnPgnYhAPNOx/ikNFWxaHs84vBSyywBJkfniEeQmaEpB/E
7DS7Kxru6RYVD43FvkkDtJad81WDnlisouQ1YBRHg2W56nshmvHgFf50SVxGtJ9D5H1jgw8h6b2O
LQS+8Qpvywjk1Kyv+9qo9AHlvdyMvOzyECUukuU4C6yvnvBS5OUeA0Vh5B4e8zDcKXARd2nENC4u
Ayw6enCrx7lJ6mfiejzzlOHweMvsurNQlhcYXdHCouDNQht9Zay+Nhy7s5VF7KvYFSEW61bVxV66
aOmcsv3R2MaPUrv23QBmEKAdNuOIbT/HV1nl33y7ApyGJKzep4swsnEU01pyjx5nHOKMegg1OoMC
sre8KKMiico7hhzNXnFk2NV9Ot9KTN84UuOZL449uyOf2sTzR9ed4hHZlsg3jhz1TnPDrxAofkHG
O+1GTKS7PFTRdh7H5M1DELfxPGEfO1JO0LMQcm9ird1yJ+oDs6z5oRhn6A74IB1BOEdQpMCBuDf4
3E90788AbySUqnJv5c+qAKUOaxyUxHwXNnSpK2303xItL5NUN9dtloZY2p2bxql3mVtdNk30Jkp/
S+7GbW36b7Rqb+PReSXjbm+UpoJeOosTg9R7pPjHLFPXQVZZwL2s4zjnZIgW+EbaGh20E+HbDV32
njEctyyE6bohXCQdzE1GMpeYsvllTIKIZXOYKNF8nSRk0dBymcaahiMRZQPm667MjZsSY5q6MdL4
FZRCciOIxr1XlmODC9HQ3woBAJE2ds2FyIZ1qQQgO+Ks7+i7Lr49xvVdrb2zFITvdgC7ceUDIDMZ
DjQ9ZW4cuOfe7Bouu14YbmRoDDeD2YXTzs9MYxO5TXIbdvwRrBh+Y00X5lAZh5b4sYNXzZwWoozd
NTed6Ggw2blWM80kBnR6vnSyPn4zgV5y5CpxtMmmvIxQadMmiuW1Ixp0MxWTlmK0ZpPF2Hb3HVUO
A+M9eHHF9cyMdht1QCjAHjQRKNqMVZge8yEdMHVlQdLjv+cGy5j1h73Xrs8TLQbkC+F4kSPImIb4
Cb4TF6It6BRjy6SCyF2EBx0sqS6n4dlMCR7Fic01Ed4tkrhiU3RPCFjXbCbdXR7P5lYRBXVA6UDo
uAcqOJTqrAAmcRbZtt4PTdbfRLU4ZU597dYdtms3rL+YRmPf1um0AJCBRkEmjS5cELlbZ8ChCNuf
BOREhUcpjGBfmv68nSjB0QJ44iKyRoGO0XX2kNeQ4ySqvklyHu9ZDMOxa/OBymK86GV8Q4/SOjl6
MI4ghrOLYKrBw6J3TrbgG/J0p1Gb3s56/N4lCDyGzhw2E2q8ktka0xXE5kZxkrx2w4puOfmyQBMe
FNLdFYZa/9aahhTzcJaKrQ7Agm6HwWzvG8+HVe/m/hLNxkU8MY/gH2kc3kDnKRC5uQWejMafN5HF
imCAVV6HEWE8kVM8haTwXgLx52nrQ6M/kebttZuwMp6a0ku2eZ5xt0hNOPMs2LIzA+w16rkDrNTi
uu5hKDRxEl7P+N22rHD5rZTIGGHpzuvaJS8hL9zxpemtmXkTI6/1ZFb19wqR9BepaUau9Mg6tApp
MWB9K6M1gEn7caw9a18mbnrXI58hXEDKnZ6b7DiqOb2IE+eeh4Hip0MbfzYbLUnHDSJSvEhGfdRd
AJDLnEr254T7G9XwNDh/IGfJAdwZwThe5ZP27pqwoiYUces95TwY5+3gafodVXVBa9Bc28003Xuz
rNaqG42XAFMoHPc2/gHPzXtyjSk5omkf7/+jlHk9a9Bhq1ha0fJ2tYymAvsg/cFax8r8hgJkOP8P
mCMzWF1Hgof1+4NZ+wVqZn+8BNR/mcQkiyvXD6kW4huOncmlNVrTX1Cxf9Sgu/8fxL1Ch/pX2ut/
7t/KhWLVfmzyLd/mX3/q/41MWB/c2b/v3u3pVr6+/QzhWv78X3074f/BHSGTExWpKSxiOv6rb2f5
f9gK9hajVWEq/giEtv/q21l/KJJQoNgJmncSIMC/+na2Q0vPApflu5LQTvBu/6Rv9zE1SFie60lC
QxWBNsqmH/i+bTewphcGmjZ61VN5Fowu+4lZR+Bsfc0pvukuHTX0dH3xfSGKRajYl/Lw08X6HLH4
53dQriV9aVm2kkun9OfWIYy6wc4b7BxQSqxDOZv1JcKw5rzisPEJYnGh0P3Upfzzo7iu/FoL+Ji3
9EPffVRutLI3oauH7MUbmvJDQ6e7TT/L4HaWdue7D/JNz3Qs1+FmuYAPF1zeT+3QFIfF4Jn8JlLk
5LabS2pNx6uJx6NDAbiAMBHUnHVirxBIe5rROz5uTOvd9CrllFw0CKDug5DR38Z2m6pes6n79+nE
O30Y+kLCVhpwsgGdgha7YjFH3rloRcDLG7XvApuyY6gyqVs9j7GQdEgUlsAREz4yo1oP31XhwjUZ
0dbCE0gZNUSeinE0MBiYtqhGAyRnmELPm0I78w4XKQI3ZDqUdizNlXOmYoOuwe8fhF/uzpKb7PO8
k2Tj44f7+CDgBYY/ZIbrKETMXY8hmYvYi37/IX+CD3++NbyHvI0YmmlYA8dzlm/x062p6w6ll4Gi
SoWthWIAu+sUMCebeHoe/N5utpaBHoRjaJkc/NCyrgbUbJzzsRqkFkEtuW1Za72YtQbabf4/S18S
QlimCZGTSF5KXfr6778eZjdNiusi+AJPzWDXTSHaG5z16hpsWZQlxv3vL4j4+KzyiY7Lo7pcEEdK
+aF1P+boOuxgwi5S9vGDlacMISOTEikss/oV2D08u8Lp8y80ACqEvl7fvSwjgBjRYoxZXw1Q74X2
g3zXp6Bs1lnjGPR8smr6hvlDRPtKpAvWDjWovzKrinjE3/+ED6zL5Zo5rjQR99mO8FAqv79m3UxS
bzoXPDgm4UBNpvcxcTebTjuLwOn77z9sAWe+f34s34GeaLEAwy00Pzw/RtxwkLCVQavaDi4CZ3b2
eZFNV4UR2Kfff5Sz5Dd9/CwXTKNPH5+pjy/e/7CoCHDF42Jl6hCb5TbPKh8UBC/4Ft3FwiDy3AVE
x+QUdRXZGG+zbPzrMZyYQedFZVEqZKFZ75hfJB7E8yh9aP1RXbuJiuSaFCFbrEzUXHJjOpkdbUx/
yoh4MTmua5yt/dpRecwRmBiL61JWDYNNxMHZthdCG+spaM1pDfoJD3wZFuJaU/L6V/xL94YehHwZ
kbNTmGmDXOGCJHFalC0LFU1ujnUhQaSXLQ9JdOijOho+AZJ+SDpXy0PhK6WYh5EsSijeh/sE67oW
s0v/z2H4APVAVHmDAmGkIezRZ3ooUPo/hTm4Vhzk2iXSzaqibS2Uf9X4U/KdCQldq7izm5cGvelT
SynKgQCRr3J7ggIk7maxayLtPzbIoZEh1t5n9GFreXI/PgC+i7mbYoAd62PqnM4aZhFgL9dlUSb5
TjL8OicLo9ww2Y7XEG+YI0gXoJuWGIpaxxpRxxnNtnFr+gh9kYCNCHv3zMRR8mC7lb2hZ1cnuC9S
uuWfPK1/913VkviAkRa7yQfibOA1vKXLwpqk9rCxlhhM5LvJ9vefsuyc76+IMKkTfMI3HPZV90Pk
WRWPRNrWZbi2kBcjOVbjyYJhZgOZKzmBpgNaezu0+Vee2/xV/v5bZukv5RIPFcUX9RrrDK+k/LDQ
tM0EMCsjEUPn0fRSu1jOZVRNl46MwocS91Sx7tge2H5h6awNEkLjjTBl98n3+HW94xt4clmxlesw
232/LKg6oOXuUMYY0dztQFPWJ1nWoGhIsysYyHA++/1F/7sPdFliHeUi7qEqff+B41z0vU3ODuzB
SHP4Ld2DRiiK2rK1UI+q/JM9aXk3P95kfhjaU9e1mF5/WPc0jw2jQw3omx4/FLyenjLl3D9+YAVp
nUsB7Jqg+8WHuwks1W+ygV8VNT7snMFEs0lI4Cfl7d/+FlcxIJcUBgCZ3187woqVN/n8Ft+vJ5Jo
6JUaJh/1+zv0d58CcUPy3tFasb0PvyUPWKJ7hyjZtDZmhpAAWqQm5Om/8SmecljBLemYHD7e1U6S
EGgTfye1U9UxhpTazg6D7sbb33/Mr++4zWum2PIErGH559L+U4lmijGWbs6NGdIBU5M92ruKP7pP
k9Q98lpPj4AqOvRKhf3JD/zzF7x/8hiPKpu9nSoMgviH8gsGil03AYvYVPOXm5gZ7jVm4l0Wod8r
4WatEerhctFdseucV3gw9xRBjBzo8X3y0i3r5YevArTZYvnm2IjlbPn3P10FOYo2jpANLBe7+hbW
ZP1NNqlyPtDET6Dpfz7q7z+LwwonUa41DG8Kwfef5cYh9CYnD/ABz/4jbztqvSLpCPzh5MAUiIkJ
Mt54MM0z2TBiWnlZEpxye0lNt5DjP1Z6UMFVzt9yO6KCHVcmihRjl3cR7o6uQdiIlzzWOZlzS7C7
009gI0GCM+puO1wyK6sxe6LDli4OaEvf3QNjtg+OB0Xyk9f+1+vq8FA5wjHVckhTy6v003UdGfIM
U0ByJVM/4HUh8ZlGqLvDTGDGJ2/lr+sm5YMN3wlpDmR0+8O6yWkhGx0L34eRV+bbUE76ZCArZRrp
/yjrQu9//978+ssIiHfQH3B28Hl2PjwxkN4R5w58HPkURJADQyFrTjMsYZCNper3H2b9Wpzyoziv
swcLDznqh2cGb0SAWgMiQcb4flVh8j3TXlud4YuG4YE6Ew+brR7zzBO3Xes3R5OZ1AZffXr8/Tf5
dblwGb8uWH0qAkG84vsbavdoFDFNEQzUT9UXwRh8H48Nrd26wfSDpiNAPULWwRYAmPykRP/1ki/r
usOSwaH11zNrOjlWjnMRmWCVOsSVcq5vweytIwKBPrngH5d4B2oLIP9FyAVz0f/llLOw9MDwMklL
ulercAyk/iL85BH6cyv/eSXgoAGBisWdQ6i0+N/7iwk0shR5iY+mmsmwXRnkd+ynhf6x6vEtDSvX
TiUowGwy46PhFjj9OrswJrRTI4aXEK41QUOa2cd65HYT9dkU9amGA8psYRh7dcNiIDuC2TNJOmVh
xF/6zF/kO808lNdhh2Rpl5UkHn5y9T7eKH4XR1zlcEY0fV7JDw+JpdzKYg5eY/qa00us2P1uQqN6
QudVfnINf71R8PGx0XN4h5MvvA87PlYOVJKzgRWpJaFlNAyscj3si98/9b8ccHjYHUXLxGErXs4I
H+4UWoQCm0+jSWbrSXzNIsbktJ2MhOOeHK76ROY4Xvy+u0NpipOj6A2WAjQ97VPeakRRpa0Bogg3
FtCI+tKAlxPhfFnXDrafjUFGDmjzLmhwftl2gR4Mnizz2DkJPqsvfyms+S00HhbdIAuJ5Fa9f+r8
RR9ZJ4AXdJbcW37efGuHDqjrFKOCah223lGK2xE+6T3hnvUJJ5V99fvr+etd4wVjmyWsndMLB8f3
X6HLM9VnEJTXQ4D8KwZzzXoxh5/sCH/zKZSB/EJu2/JBH+o0aGtJQmwUntyaM0tFXMgROI25/eS3
/N3HKEmGjGlSQvvyw9Me6TKOuwICXq5GtD+hN0DF0CqF4dE747Ma2v6qIZfotlLxeFkk6fhQjVjo
9k3lM/WkMCNGyzMohJibm8Oh7T2iCPqsMn/U/dxcBAQJu7s0m81whw4g/xowfoSTAmlkWvmGRCKD
1Vs90L/uoUiD5L80wwUpCveIIMvI0l9I9SVUbAgm7L+oCMaLOW0cQK8jRg0UJH32jAtu1Ec5mmO+
Doq6f8kre37NyjEGb905eH2b3i8eshBxtRXmQK9/fxV/2eEcG8GtcnyKBP5Jksr7RyJlWlX0FvFM
lGLDl1rl/o8uVtkhrvHDdTEBPY1oS0iOsR8RgUUDBUuCglMPZrb67Mss2+n7hZn+Fm1rydPJ4U99
2G7JLYN8ZWT02/xSdqeZMTiC80LSL20bAgeJZuxDGIPIqIjfRAIF75Rpnrhm/Cvuf39l/iolPnwb
nmAqRa6PFKxD7y9Nl3eWDsM8WwN2IylVBDNas8LPZms3krEXk/e5SIUwcsEMYVV6TjRkgVWaKgOQ
+WQ+6K4UX5zCTe4YnjXbEczlQ9aJGWiD0Q1gwxiN0RAJ7gkBI8CGaZp1IbLIxj4g8JysRsc27p2A
UF2Ix0h1cGhiA2DtshPvTA6jvBB0mL+msWX8yO0GdRHpWjjdMEUGj3oqQQyIqlDH1tL+K2UaJNec
V8PeRt7sIHbJSxsBvB8peH5szLTX/Tx5Ye/0zoJlsraaRGlRctBuecMNNdzNiV6SLE3ALKuhlhi7
bB7fp8EfwnlXqIiYEsljTQPUIuChA5GISMZtVL+z6km+1oDLeFM8L+42TPkaQGpyAmuU4h50Nrr0
RhSSkjH1aewJbjx6+SS/SmyFSwMoKh4dWuW8ECGSmzNyWNN61TNdZgze66Daiz7CwAXzxCxWY59i
AcwFB9NNIHFntAU64H2M8+O2s8vmISCmLUVrYHLC59yzUJuCLr1McXw+2qxW2Ly8Nn2rmCt/9aIp
OZWEMy8kiM4jkzefISczMt6KfMohToZgpHkj4ChtkL80575dkPwETcd4q7VRj2vwwPOjkRgZCjZG
yAJLCZiGTVpkxIOKNvPwffblbKzYl9RLKefxZmJcfCNVNwyoO1hiaEV23TeN1mtelVYy42HWqO1z
WVQTqJd5vijwlMz7vjP1JZ2L4okkyeRLXZVgDMKpQWpadQyHdg7lNQdL10BGDPtdeudlVCdrrewg
v8A87o9oQITb0SllgL6aujwnW6JuPdjONtsU6Pyuwa1h59MGel/IljoFSbGRChgIwIwaJiySMX4q
Jm/f2goiwLGz2z5LWN526q2cpUHbtRQD4+gibYD1up1L6h2Zgbjg7UkxC7LB7u17Dw0hwgGkJCtZ
N6lek6I4gYJNiFTRiAmslTK145BZm9r9TmSWOOZA2ZaLV2Bz0RYaoYR8ZoU5Kx7SjVOggiYQDvmM
kaP/241Ez99XBNUyGoDD9YRqTKv1MM/91zzIiGN01VjDgHZVcDEElOanYE6iBxT+UfPY9SYOX2lX
KOB91O/tus5T4LDkdRYdYk8Y2UCnl7CEKLU4VvcIV5tzmqrVAwxX3yTCU+AvzmeBtl6RKbUUA9Pb
iIrsHEOwyPaqGPp7OIINXIeKmpKvkxfPurci+Pqjak+h5xE3bAH2PVqxVM9ZGHVPY+VBI182e5OW
OTl5K9dCTbpSs5/ed1BdnfN0cjWiQe0Vp36o4CFkKUXPGt3A2AEEdRBJ69YU2GLGbnyGrjxNK0XO
xTXqIhNLtGo654zwVGGeCTPL9bmJxoThHmFuu5Jkc1IE+rS4xToblOg8jNHd8Ab79rlfkK+y5qzV
U8k1HPQ2dav9PQ40+Bz5mFWIk90RkX5U2xiM6VeXFxPsfZDfQ+JPHPO63NpALTH3PgQ4tYuSasBZ
503R9zGsZwx1XtBCk0Jb7ha+cRLAQHhujKB6oYhH+hgwwL5G7ADqg9EC9RgkB/EaRo5DJGFlGJi/
G7ZAPARjdAGz3NtOKbkawOQnqI4kFRUjI7UF4th5KkLJC64FELzXI8Y2zTx+0FqAs5dFzixBAV6z
1yzhAy5tH5LYqkffxPASWwSgNkIpkNPrtKh3jt+4y8Jf2wwxq679jjo0hHQjBrsBwOJq8zDWqVlv
a1sWt2qup7cMEVm2w0JhPzl6iiAPhFjfVqQJ+qTNjMIn1cNN201Wokff5PmEhYzjSQH8c457GPdt
6szXhddEL51CrXeSPpvegcy4diH/DwwTYp8zEk7jBGF30pkloMje05iO4/kHuqnhbhQGJyYRSnCv
I9ynlTVBWzGILk66+m42E7mLauuClockHaQ/VwtIp87Ny3yMt4YKX4xKveQQZ4qQ0UQSkHnD674C
TEy+NrTqtLsv4v/D2ZksRc5kW/eJZCZXr2lIiiCAoE9IciJLkkR96+qf/i5x/0ES8BP23UFZDaos
RahxP37O3mvbNytHyxl4ZxiE4Yq8Thowo0a253gSjFn2V03SraYae5OsP4d5Jp6xq9BSmY+55B+I
wi94lx2zImticnd2jNu0KZ4km7tRy4tZhOl9lSa45oYL08pfUltsEH8dFkFUxUMWFYGj/xEdsjGM
Jgb/gpyTbd7FAbyTLTurvUUFlfmJ0QruqgVvU2/RO3b8jE1UhthrY3auErKLB/juuldytUDNGPd3
YWlT5HEWns5oal/QsuP/qzesa6YgP1WqxU0U2gQNNyAmbPnQDyj3AZUJMEKHcES8CsI4YUp0a0z5
HpMiaU9TgfusfaLeeJAKMb1OF4+/1NJGaz3bu2pefpFMGjTSPUSaecHzv4NX9IPM+zMzIcom6zRi
AqLb1LL3ZvbDiQ66ibm4F4SMFex0F7xlXVCPb1kTnSMCfQgLrKNF1P0AbHIwYq0GVD/iAV3hiJPu
MAYb7wspdiNozE1t2PtW1X+EMv0t2tJrADPA3Kl3ZKtsQ6YJIEGgYgv956RoNyKmyRMzBgDqfA/6
jHSZsCQ616RRCumLn2kh1loRUfE9wV+4AB2AFUOUYo1dAlgNeEeXG6swf+KKelKanzp6o0hJ/wCt
epUhkxSSow5aOl1GaRasxnvHLa5DbEgeCUp7+HH6LyfhwU+kCejKOJ2LuPSjcL4YQaPFJJePmvpa
8QIFTb68JvqvkWHwiAMfI/NTzve06QkoXCz1LOrN5m4UjgNQhTIu4lsfA9WpXg2Rnc3TcMXZc7WL
koQTpZxKu/aZ5BTojEl2kyftWWXyVqSEgahL/8KHf105c76vZvIHe+SYlBvTXd+ODRE53Z+szwZc
Qwqy0Y0oWoqkCWgTPqXD2NXqZavCrWFjdp4gFNjGXh3NA/P6M2eWZ2o46Sgl28sMFl9hO7h8SWnv
qg7Kna5cWUR4vhMTvCqZzkLqmF0ss1fOV0TTFe3fVCsQm4pn0jAnT8rfw4CxDMhWbav7MZqykJa6
oYZEx1chznJzerQwNP/SkCG8FlpOwokmwMtugM1Y0aYAFqPgyIjcW9dZuYEmZxJqSAos1+/k3Nxh
f8Fhi8BXA19F5LftEXotpGe1FVlHMbZv3cu0bvmZLoUIvTmeEyDxIbwsr42H7Mp2GksEoBaTpxx9
pfBJwSW6qsSe+BcukkWCdFohEHbbSt2RZUBa7lITrmWAtLsOXTPBvMJXARAMYYcNX2DVurisBi8T
w9MXVcVPTxinXIzAKQgVgcOVtpSbNelFm7mMcS+NOGvJFqLIOp9VJ5wDdWlxU9NfHFkjnQx2Br9a
/EazWt42WjzdGdY4pFuSNukwd2XaIiDNsxAnjFxGgLSt47zChYh/dcYQ8u7qVYPlno/LJ97aAZ/v
ZCPLV6eAhat1+OIDDYjzrpwaYBi4uHK/nlPKxizuIOkl6AiBA4ZZ1XgyzzlrG23TkMvD5nLn4Cle
2AehxSs4kRecAKBtM11ZaV3WgMZk7E3iQIyJMsScRPunlnDCN2XhWHeuiRwSNyAAr03LdgLPcK4y
Eh2GGg9OPNZQLgrLEW/EmuoFn1pLTlTUkN2AXsS1e18fdTNlGxmpbkctwzAT010ZLsg6R3c0i0G/
00FZVle4oCfsmtRopB+OenThpm1CeoM6ymIzKL35BpqGx1c1ffRkDI6pb0yyfl+EqxCYYSG+flQ6
Aeh/lojDEdigdDTDHuKQukgVlT9GzYONGpxaCxUn5PfIhvACPBij2WiOEamGRCPw7ri1vFmYljVB
gor4Rw5hLvIZ8IePdiPLFxDEOEzhHovfWgiyfKP0JC+B8u8OGfblYl8MCLd9ocNU8vDArKO9snfT
LcXmEJ2DPHdn3yGFvucNbRiA0ylUL22XdJOzJaXa9iJgjXfZKIoLBSvhE9Egw5Vqre/urHTcZQZe
sBi7coTdLisVJKujYUgj6Y4ZiFlBJfb6LNR+sXhrsDLEws7u9APlG9R/1/WMFau6IVc62qfFkPzE
W6gPvvJOkkLFj2Zrwhj6ohpRdaO2qc6HvaqkcZYVj2NG2s8mzdcxIqIOZK95yNeINrV0fqYuipDN
MjsFyT5lPe6lLmDWMc8uLpLOwiuq0zEBbgy6bNWX965P64UBYWL1oCEtHHGbBccQqlOCxa9azALw
JkBsvHDOSBBO6AtW2Rrwz0FARGlAbivxC0Jr/aeV6XbBHgy8xm+Y6dLzxUNIDSHBUdvc7e4GO1n5
e4HMDfupV7TflRVWB/QuvfDcgchFckdm6w+Is/42gSjFycAuhLMrpJHmnJeA5nqUnXXvw6iLuaMj
RzEUvT1R3i2uS32LNLiFBoiGQwIrGEzzLKrRyd0wL8PWZ49L/8d0DBW+UaG791Y0lrC0neE5FxVH
+Qzdyz0RUDEHbQ6SGRT9pnsTTRneNVUqn7vWwmg1y3VtgmRrcwiq8QRsNI6hwyEdO7yUMOXzbaTO
UR20lUFFa4UZ/XMC32h7zLOca39MDCwoqbZ0aeC4InkSaLafQhed5caAB8aSV2ctAxOruG6VfFU3
874ARa4jYsRKWgX4F4ulnTc6aOHLpFVisuxmTBve0HFk9/Ro4nsZKAP2TsShhqMERP4N02D1FaxE
YvuDqbZPVW0QUE+/AZWyBe34fMnC0vAmZezgZAKGo2GoTJPws1VcX9jmRSoL+iftkCKwRjB6oXJK
pZFuOoecwJieD1f0f5JpKNdECHPl95ZUjlJV8KXmPehVXvmUD7zVK4XFvE2nP045s/Y7EMWpbDNI
BFS0+AOEEVJlQS8gXIPggPhmnsvoIVIt+aPCacYGFhXQ6OlY8E40acfG7U70O/xOAV+1jcEL6lh2
JnfPO4eFyComgufbMZuJ+jCh/u3MylHPRYcE0SdBB9NOasUo1sfFjW7IgUN8raWzwrgDEKa7kYPJ
WUS61YB9ylC6C+brugFHm8OID5HXPqhGqmCmEo393JSk1W+Q3Kq/Ee4vhI7WrfrcW+3yV5uH+iWM
QkPul6mxD/iBYlCYYxTeznHiknszt929QiUBQlUmvGLkHBBPlhp2RNrFSAgTXXg1/SvyXvAyEGsx
+6Ok+7TREZi8ENOFiJ81a058Y2rcxJcRCETqib7b6fmAiXWUC/R5x+qXOaAzWGMJVawQu3RYpre0
Awz1fGbravmUo0XuGjtb/Ewa0XVHcxUkrxpS3MQY45WgoreMV7th/4ICGEU3Zgtm7WBJtMO4tiCb
edixcN4RhADwI4b8/ZPMRfNVqGwy7E89wby9Ts6UotAvnbQFxLyxWNWvFM8XCL8Ju++cK0tz1hdz
9of+o3XQp6y7qqTFO5VRE1s0GtvxtzNmzWEgR5F6SHXeB8+GUvxHDQdbDFpMbGEWyp9VHfCx28kW
VypiZnptKG7zV5a5+xLXBK1831X91LRfB8WY7JiFAHP4pHpR9bYAtypzr+vC5JIuVYchWQ7b76/y
eW7E8IvewSr3Zmhkqes49Z/5N1WUWwEzAtGZQWWpHc3dosJrX801Ngy5pnsop9L2lhYMelhX1qGZ
1kYini+DqFWYAFtrGsgFg32/m9XOdrwlVJYLOhjxOS4qWE6TY94bcJSDiJ3Y//7P/zTHW/96E7k6
A2408+9q1n/++qTSpFOqeG7GhIWQ54XBt0ZTI015SlYq1inJhya3xY1S6bUzL7RU63jCPck4DGeb
EFUW+nL0QhO1PLOKEdqcBTT1TdqmnHYMR3Os0GqiXfD6C9SWBoo8xp9q8oj2HrZXxwt/Yu78eTbB
36YjcVxn8JpNy/vjUyxEM4pGySp8wbSltmJOwmBKnf7NrDPiOpPGpclYZSrQcpwnBZsmvYk+MESo
XNTj2kH//rl88fIyvrNVQ2XMykzoaOipkURShWmSeS5pwxcT6KED/aMTOpWvLqJDTTM0BkeYLdf/
/Z+HL0B8NJxuIDDJLCEehLUE6ll8Qk/wSSJusEkYLqGwBiI/BpJHcx88eXFLN7T22jSqDzPrAsWS
JFaBgEpfi3NxUaeufq2XPGYmLGWg5MWD1k+00jhAnjdI9vxZSrohBueO7+/z5/d//dssVaCVt1xx
PHiZysopC06MHtEzQKXKNt5CYL0rHaC/319JHOsq1ttgogzFwIqHxT3+1FCrpFobRjU77AibeZat
/eZWgCBM4HoIeYbKN9czEE6rDlIlVNoOH/fzIhwVQgrRrJvB7tRLGRFB0U9Zee7gO/XMlL5c1Wrh
jxN/7jpy+vi1IsNAVqQyXUXPdyznm9AlwIsANKsYcUEoS8PE2nbldmqltu+TuN3iLU78lD353OKP
D6i3+/NEDZ9IZHV9MN7dHV1cvO1EHBxwTWsrrteIMU/gfs4n0ZxY74/VQev95aSMq1pFiqQaR0Pa
eszFSOxfhdSCpKDVNrwSYHiymvWn6tXk1PM8FuxwPUNF+YTf5x0JtL5a/3w9varQ+RBT5VlmOGCa
JaK8MowmYNrf7hHM4P3tF/VutLUaRJhd+bo9tDsmx8XN94/qix+OaAGfB/HUSOiPlSyqmAuceFzF
FH33V0mB5y/OWG7JlMmZUZTWCUHG+sOO3gwUnizhdMYYnh5rhqdQBfQ6c9h0+7a8tgxZ/iyswYbF
maUnVqivLsW6sS4g66M91n44SkwTZqSLT8+/MjZIKzovCxka4GwlvOr7+/h5OeT0z21ULcewbH7c
xwfKkXLSdZYozClYmByC/HxsmfGJq7xrHo9uH34z3lAWA5ca5Wg5rLIxdVI9Qc8ywTzyStcMnxzE
X4DYh3LB3pTpcCwQ4k/yRix9Mm2EiVwDPoeC+M/OSH0I8pqkAm1hsLBpMYlca7NjPQwylQoHpQLM
N6Oa6HGBwzGe+Mq+eCKYsTSG+Dx7BI5HN0mpk4ROT1wjSICJBmNFuUpKUV6Gorcev38en99r/nkH
FRp7B4p97Wh7aoawFbMDvLAes+EMtvCyV0RR7xud4W1GLKz/369HaYrujPqUVOmjB5OCMYHqLQqv
D2dzN/YRiBJGx4HqFs51smDlObH5fF5iTcpS6g62X+Q6xtEKMnRitIWkDs5RTHNk0sJ7bNbNwW6F
vctkRg+yj7r7WTgLTWYSfE5VPZ/laRbyGdR25rozudgGj1552hUdElVgQF1ZvMK1cy/SqnTpozeK
aZAamI0K4tSp1fCIZ+oraFBDXhY1FvKNzmcIVD6KpjkgKc55sgTBVIyhyOtkOmkzP3LUKiRPtZgF
I4jUYJ4Stnn8x05g6SDsK406qBxDWntmw6qzIYUme9bZVsgxSzI83FkS0tNH2kDeDrkC7eTZYedw
DTdVbb/PatJ/s2bqDnFnN0YwZKN9L3pSoT20adbKLS019YJHvp7m0RGZm05TaahSEESPfe9qbzil
mT6ksfEkkyYZwPqk8k2Se/tScJH+DFnINPllhtvQK9rC+oufUhApozsTaQB0DNynoe0qtIpaZ9rA
oSDh+lPZAw8xrTF57rSyeaZV1K0R1LCpOEV0j3Hf0cGGtgXk0qU/CuMbxkt3ucBZBaoWGbiJ2HrJ
P4GZ25FNnxv5zzbJEIdWrWmnNALpT5yNtOLJy2C0o3jJMnR7WTvuqwGg5y6aEWYFtShBsaWo8DdK
t5RiC/iE7rFmywbe0zQAmQk5em9mB50ALNi6eVKFMf7QjGpQmJqnDGibwRINtFZBp2FEKRNt2mnN
iIM+kPM4ykSAMiiplucSHoqPkBuKz9DH5X1G85AmKR3dS35d+pbUA03TbiYLL5C9kbzBOVr94VNL
Yzma4ocUcBkkktGJLgCsSPj0LbPnNoRit+ncxmg3RIDlL0LaC/mF5vDwnz9/SkG+RPZzmCXHp9I6
LGuDl4dw1KQ0ryBYgi7XmvY80lXGMDp35Pvrfd5uMEus1EADPZDqOEcrKVOmQm2HEvCZfJoq5gfu
f5Vms50hADQcjr8qLs3jr5ujfYsLtUZBSiNrM4WDs3e1pN623eKc2Kg//5j/vYTOr+FIeezQrcNe
V9oGpNbcaNETiD7gXoX7XxXZ6w/iP9S61uqLOvZEaU3BjG9uE7bOJH9oIkijs5EyD8ugNXz/dD5r
KLmWo6s8HJTmlNtH5/rFgvY6m03ioaDrSS/GxNAOtMMbJAw5owvQsHkBZyhFsr5NAa1BJdZq6/D9
n/F5u6XUctEoI85iOvZ+qPinyGT8Q8+ZB0nDlgxFhlXj3kjLR7eN1RNV3VdPkHYybwknTpNS8uNW
gLslrayExSVVknGPnnLZ1xN4ie9/zycLHo9P8E7S+oFAi9T9aJNFKEKsnw1on+VhIDR4iYxVnOB2
aEEASQaV4oqHqssiQUOlUJ+TWnXuC7AmZG4bYEQUdaGjY9oSpQtIOBA9zGWA14Sju42qpvvvXSTM
7RiNbL5RmpjH/maZMn5Bx7KekUmMEKsRza7q5sTNX3WqH2tCrsIZS6D752kfa+571ZViZizBmHco
wMiX9m2sDxKQv5X+aHk/dUblkzzxcn3xyPFR8Tgo6Cjmjr1UTmMrbq5z/jfj3ty78LX82Q6LE7/t
qy9p7Y+5WN6Q2VvO0SNPRM6ARyetLwX8TlD5lKWTFxlNSpkKaongM62OtSCEWoX9pVqQXTppPly4
9azKE5/1F9+ThtsRrYvrsuEf13igA6V4l3dyfiB4RaPDgsRx3jlaG/vfv+pf3F3N4EAmqCdV6BJH
1V0zaYlbEGLkmWTvBujqtMAade3ED3r/YI5eHY4RPEPN5kKWs1bR/6wQxOwUSCkRVBVzQ4osdPDf
M/stwG5UPXt64UnQLXkdTKBWvLIhRnvA3oGOvoZcnbXw7xw5HTpag16NiolwNRmplxid0SW2bu13
Rdud0yWvSYGswNQPzCq+v1FfPBNaDJjDqElojbz35v75BSQtEE4BC4dYGJuImxZpHxKkC8Zq84mb
9dWrSJePT5n+M544cXSzMF2CZutIbZ30hYPeMqCAwvhaXyv0C27TwSAsbonb26xdrD1mHQZ6Sun+
L5f5/+t7fT+4HD2ytSnNAYpF3aAV+vGR1daEtMWhdp26DNTYjHb1YFazgfQ4BNKoOPFbO8V6EEWZ
ulO0MbllDTJeJ2fKVnkHWUJQY33Ampg5q9zYEwdt7QQaj2YXDjpbPeKLacBswgw3BQoYDAQAbNSi
SR+nWZQnbuoXaxesQUTUDKgoAuyjXxOKBpenmPmQKn1+ZKDg3NOmHTY6TbRAqKP7A0t7fOIefvHO
4DMVoA1JBXA+eRrzqkPbO7I7g1JAINELUg36BsWaE6snTkkcyD6vzrRiaWA60CQoP46+ZGa8WUxU
JmnbJCFT2JPnMW7imFp4gFSVe8QxMbqWhoqKDHV19pBkixuokd4QxipdJvHkvxERdNn2JPFSXxZq
6JdiSR8Wa5X/mV2OfBLCYtYHhFfmcoeRUxieGla6eR5hzP+tZZX4XVuL/gKwSxSB0s3a1YCcXOG0
YVqYR0NGe9iDZAGpQVQqkrBpKn7MSVFQ/9UVGUQ4RJWbLhZj6oneza9wKFo/lay0L6qsNpEoh+p0
lZFPBCndacQVOuyo841BU2LP7pr6b2/1xKRMhVahZJ5t2aKjVYDQ1n1qPfSdKZ5W+uZPHV12szod
6/lOIfIw3Gqs+4SIFY1y3o01sz/6jum568YzJz0mq3e5GlnGBg82vL42HqEl0jtTzOsqAwsRREan
wVM2IxQdeDHOGYOhd2yiuYG+miSNj+SFjKB5diRfkzOOLlZuQkU5FQmIw4LalHiasEBE5xZIlDzq
EzRyoF1p/JpalJIPgbyapFZUjtdOZJrkx86SSAdXjvNVb82Zvp2VARV4nlkN2YJ5lD62YRHNPtPf
9rdVFXAQWva4NIDLFoNEzkv+VRcgn+ZjNG4vUSY5CmFMLfDVIiw78pSUTgNmC2+UfCykpVg3jXog
4HTqlm4Hgx4FHyrypfIFk6zz0S1CoilqZ/gBUQNVk0K3vfHHKa0BioZ2cVlMA9ChggHsJqMr98r5
coH7JaGe+llnxYehT6wqQDbfH/KGAOUd1LtVazapqI/Rfjp/SRPnmAV9uLi0a1WrAyPviYctp0ya
KASHAXXiRHb4ZhoVuL6dUU9GMKuZ80qXYQJirc0kE5OzjDSir2fFR7Q9mRAKx+WZJCW4cp06jAnR
bHrOlL6ktt7EZbJCnieEkStljhPwaALeUrtZ5yU2Qr3E6tYCI601ZiFBpVr5H1YUujNNlZVE8o7r
ra4sMXQ7JYm6IhCZNtXbBYNcE/S1bMjpxSTkIHmWEgBi4zbLtrBGo+ZAWQ3W2YLPhqO+FLXOm0/4
Ep4bndS4Oa70i2VQjM5v1Gz+RdxJOJybWt31npJZJMGAX2RuWUI6hL2nuyB4laYkTcVuc9f0mjjK
ID4PE8EPA9qI+srpS8SJLgJmIhOLcERHUiu25mdtYpf7pR7Q0UZ8vmR+ts54H9lVZJyxSxlEdRFz
fVkhXiemwq5/xwyr2gDwKeAKUbiN6qO8hLeoRFavX7t9Bh0pmcCHp6RqviadWj6MVcZ5xZbCrC4N
ObJQtmrPy5JatAgCZzAAzDptGL4Y89w9SjvTHLQhI+xkCjT8SyDJx6BEBHo5imRNn3AY4IAjZUCA
dD90n1EMhkhnhvTGRMnyQ9En7S4uxnxbqCMBl8g2y9JTnBwUJ2xrcZ72wJ2DTLWi1xl79A8ECNXj
97XFF0UYZxqGjjgw6blaR6c4E+8kAD+OwMjhHS+nziTCRs1ev7/K592IfxrnDp0kTo0cyD5u6Mkc
IRebuIpidxutuYyA5zTp9vuLfP4pGKzpT1orXIwV6mgXEp3e0flm/6gZ2EL3G3jFddDZ31/li5/C
MYcS2WYezGz46KekEoVUDHfEIx6g3ZudSWpaOhU3sq4q//tLfW5/AkVV1/m/auK0Pj5xZmaJpBpm
BJrJClVJRGAOWEmrehnDxTovwAPTwVtG+QBUPhrPzDRSTpQun/gE9PlpZdsuJ5M18kFf7/k/pScS
M7r+ciQDaWhT9Y6pc1F7shdkZHIqD3F7KFF8MzJAfVaI8TtXBmy+O9eIyDzDpsOpMFqSE6WN+OJB
M+uwbbZ47g7z8o9/VBU7PflvBDOlljR+zMxOUdhwDy+sqmzWZHPD+DP2ea0jBgKZxfBc5MScJyMa
nl7Vi9/kXM4/icwm32ee4/L394/ti6YxfL21ccXhcW0YHH1TeCBnWwzoqdfsofKSDi6yPCkFxqFy
RiKLeDIhRit0QrvdNLPsXs0pdPKgrBWTFAMps99N4SQ3wyCXVfarEYk5sSPiRRXLQvxhphcevmr8
SnbTKEDT3TjbW07oNHB9Aer6Td+QSfD9z/qiMwH9xWSuYdKPs7B5frzt4LajHpsc8oQsQ/yQdZl+
ILtweG3ndryh0CPKfSg0l4wffa7/lMRqJNDLauNeiSerQ9yjT4E+uo6yN0XW38VEpZHX3sAc80q0
8UZw4g/+ZGFEQGOxydO/RSFgr8TDf19eml5NP7nMK/J1GgwybLl39KL3Gti+93LoZ9SUqvizZEvy
K+aUu8VcohUnVqUvjlT2CvdwOVfpzF/NoxFCX4P4iGBUcLofXeWCcpIx/kj8w2OuUw14mZvPv6au
yqxNUi/TGBS0T37LpcxeTtyPzwN2CnTOApyoBGvxMa9hyGGGZYwvPLPtYP7VXbXRYDBeRJoxnadE
FO4BwasBcPX5pkvj6Qf3F1OGyJRruwxDf6R5QcafNp9R22dbV4TWjhGdceiYO55429Zl9OMR8J15
huaAhRaf9tE3rgIcot3FN8R8M9oC5S78vlX0LTbjNWC2lSduzhdrigvWgR4PQZmc5Y+e0tCPqV2E
Ewh2mhJXaDXrs6abp7MTj+CLV9K1124ZpAN0eccju6WJCjeNktxLYHlPBBhK7M8iMhUki5OyRIjc
pEUGmdVhIcrVoZw3JgPF52hRrRPL6Oc77KhrpxjtDDZ0gBYfv47FzqcZCixuw97tfyaicoi46OZH
czH1c/R5yY/vf/sXQjAWbMQSgMERd7CSfLyg2wNRRtebemXrSAIBNYVZS5cp6lvqjKCNi9a1/lh6
TbTAgNDjxkSt/mZlRYuZx+qZedl6ZRwwlY8klIU6iIEFkSAra7X6bpAhNL/JBYlujWW2X9rRUqeg
x+B5svH9uQLgd4BaWCFOsDGOP2iiviqSRenQ2oOr/M0lXm22aXHbpJxayd02DtRBRAMYxuB3qZnu
yQcYfT3H2rhRZqW4IXVvPgMEQ7NiCe0TPcsv1hu2Hno4PFZeZIg+H2/znLauFsW01WRWoUzUw1gZ
DsQ8TB07jq2/JbMi72Q/Ro8tnUS0zy2RHu7cVtOJ4uGL+6TRN101jFBSKGI+/iFSUyVhoRrd6Mk1
zzqMNvhvOuOCpvkpldIXexM6RtRgsFbhd5H/9/Famp7M+A5AwMkltbYEABAislj5vWlnyb0AXNFv
+PwjfIoFuc6OkNe5bkYXUlj1mV22wx6dWXmVuZ27yZKm2iskz54JTgLZiV7e5zWYlgztZCYnKkXC
cTeyI7Ci6UDseTNRzc/6JDssZGp3UaXAemypxPgph3qPEss4RSL93Ifi0usM26E2YHBzVJb0aqi3
BOUgF7DbgdxpF/rGNkPHhP1pyiv6l04yXXdqlFyE6dIxTbQb92VIh/GHS4Q4gXjoCkHyK6UkCDku
S3+RhW1t8mFmlGxFrdBPbAKfF2XEOjaNQGY4JGkdL1G2hNkfs1J6eubkl5yrI98S7fx/eCSOhcaT
fiV++uOhmdtwaOxJG/ScqBrus8LGdklp9zpRtdx0spk4noWy25Db556AgHwh+XTYiS1ORLwLLBJr
Z+2f+tpC60zSk5MRnwsSygQ2ciEJd/E6LDhvCKXSYHKrcNriRJ2vcxdpD2HwevMD9bq1SwiJvm2y
pT3VsfzqzzLRlRi8Li5f8PHJI9LclsFalXuc3lPDL3B+3FcLJ347cwmwjLX0xWhN/B6FxiLWluKh
z9RsCkDA2PuwKWqMWJE8JYv+YkGhIw1yDnYYgrvjul+ZUIplMRaNJe2X+4KOQEDnytxnDiOy7zer
Ly7FIZJ+OzQOAM7H8yZrFjoS3FB6lQt/oMWt75PrnB2q0TrV3bfXBfljqbMKhiyANOuCgCD74zsQ
hz1RKjHRJFOdG/M1DrEicJkCpvtYRPUVRmBC0jMCOwZPIUuWP8cK8Q5KV3/K0paOQVUs8UODHIro
VAIvbnSnihCL2PyPvmErq/ErXcjctdP5adF0oLoutY6JJaNQbTJUO93adgxGfqHOE08ANuRTjjPv
USjij+bW6iNuK/VXSzgNw7l8uwxNNgSLOxCmQwgPnIgwa8aNMso2AoNvS3VL9KR+K12pmohTVJQR
XcNP33R6gusE6wmEDSVH2+4p9cBQbSC9bthMtRv+FSPeuF2Wk627jZkQEdjFPFDfVGXh5ptohLZA
pycnY3S2M/Ovi5jvMQlb0pZwLkwvo8Xd26Tj1BG+QqbJkzlPGOBFgTtnU6mJQrnQWQ3CpVGf3nKN
5WRnoGSY8RRa+YMeWdapU/znZZe5DRSVFZW4ri9HDQOMzjhzDNpz3M5wz9nZ8I2WsPc6M7UzkBUR
brZJnljT3gc1Ry8VB3dGDisZap0qfnyp1sivRbaUISRgd1sTMQs5F4V+s6SqRadwsi1f4uFDUqQM
ZyPTFp8xZL/L9UK7bcmT2CKBMfYR9hyOc2rjkvAqzBMV6Lvw8uiPXGnwzHTX8T2l4dEfWY+qlsSr
csgkX8Kn+zSQW8qr/rcfawwjTWMQ8RZPqk6ySTE+kFu/RhG6rgKVQp3MdgN4hcwbzgmwfiq3wWVq
uMtaDUp1JKcXEjqF2CDkQRdDauMvaBXFFyYUA5i1DjUlpuxkCoymT9wzfEnRHRHP5Sv2vznxnMTV
X5OFs9pmybL0up2t8I/syr7fEvk4XwPvaM7ZCWODc5Su/O06dNqndu316z+6R2vXbKWJrWXDcTmn
m2Gh9DS/iXVQcoIi3MyngZgGJZqMX0lkD1doHx0EZowKdEr364oa8zIfrGm3FERoEZhNQ//71fGL
V5p5D2La1QuAzvGoxESeFTmh1UjPWMiabgB7vdIGEn5bROEmZfzDnCU+pT78vCmtilqXIyz7NJgp
9ehtieni4po0iV7R7rAue92yGSIPOujJKej6L3285xzO6O/xBUH6Yyf8+F6OUaXGNG3QcPrK3XJm
/qRDuwvPlrf8fOzgRZzYbL5QvHK9tWH0/5ROR7+sSsuh13qUTv6v/d3fu/1+twm8s3Hj346bEzqk
LxaGj9c6+m0zQSuhul7rYvuw5UK73e7t/uL2xGW+mLqvl2HciVyD455xdLqsRiKl0brVXhPIH9Nl
4803w5l5kW8nD9KMJ/1pB4hmDwMk8pcb8rmev39F3zuTH5/hx5bz0a5qORFUSjpQHsjwYPE7v/by
g74HJ+zrfrltDsTI7JS77Gw6i7fAxbfurtrmgQiqrRnADtqUh/nMCbCnnVj1vrB7fPzLjp5AW9t9
Gwn+smxjb3L/L7EKwV9sipv7bJv4sJpOvV6fC4yPFzw6HFXIo8dkvWCxebnb7J+94Pb2+7v9qVyy
UUShWeKrQR9uHFdmoUzwP4CH8dpcKfahncpz7JOcNGr71Kny81GPazka1jUVMRBtyKOPheqXIZwp
0MCU4L2CkBCdV8Zc4iEJ4/QXyeCc9cwIMDwT+fEefS45Eww3zEOsLeK11cSb1RJbXRAc+WA29vwX
eGR3m7bO8vT9Tfncp0auhL7Q1KlQAD6+/5J/insO6J0t66b2dIUYATLfumYk1YKsja0hSOc7iBRr
nF+LugQ00a4hWaE2jQzFnT5mjAHKcfEq5kHzpidwp7ouhlo/0S54Rx1++E74I9F6oPZwLZa7Y3te
yabF09Pxos9G9nuilfw2mwVKYLfQwifbXIDy2pM1/4nqNH0cFhUOFQ57DiIlOn0CGwVuSgIq8wbx
rRiLaK8ONV6LsQecuIdDySnbfW/vdPhOdvw+kDKRUaNPBvyTDaTc5k4daEbOuNFREJTuXL1aDP/E
w/j0Edik4jBHWWF2WK+PjUyG3ZX2mKFOk0Nh7IdUMKXTG2PrxPZALzR3fICAQ9DTxPXinrmCi7sZ
zxfShP/LX7LSNIke4dx3bBzqKHD1HDsylymeHUbnG82Uu1hTzqMkEjttmLZIwPZEK45+Q2DZps9P
VRXvldXRU8fKbyHaMw2D/z7qzYSUNpW0179Bk+PVGLFaA0bWrGcrMpxwI6OCDGEmMJuIXDgy9iD3
jCo5nCEamZtVjOTLuFz2YxnaZzKK1YNrMLUOezW+bEez3yZl2MA6mqZd3uiEnYS03Rm/qtAVsjwg
VK3d8nVHQdG0sA5k12ydEkxFpXbgyitHu3Datnv8/sZ/XqQ0tiOIUjSkMBOoR1tSmgKolK7JoUO6
4cOiTkPQVb29hS3b3P33S3FjVy8bWl/0VB8LCABDWdslOLh6Y0SekBN2W3fY8xHLVydayu8ixI+P
kuYIlQOfMEEIPM2P1+psZY6a5n84O7PluHVsTb/KiX3Pas5DxKm6IHOUZFm25PGG4UGb4AyOIPn0
/dFVp9uZqVC22zvCEd4akASBhYW1/iEjz60WdHEbNXOfgixTUCPcGLlADbYOKnphqGCFIzWIDbz6
CXMeSq7KWHXctGkOda/BOJeK8VddFsNxwRpyM6q6+WRasApSn9fpJ4b9UIpSe0tjynhIAg/vlSyV
B7sZk92Ul0OBQkalHy2cUY8VbiJ3zVzLK/3XXzTAs+dF1Z6+H91IaLnBWfw3Zjl7KPmXGFfP7rMu
qqLaIIqlPeQx6KMdefSo7Yupw15WUOBODxSvSBJx/FQoe01J8pNLQ2NHzKlxmPohEaFRObgLT8rW
DxIPTqRZlCdKdGEK56PZS+vH66vjIn2mrYsfEGcY249q5Vn6zHWtXcSSo7eEBeG9McTTWzl46hgs
Jm6ic0ABc0mvhZ0XB6WvwQZYmSzngsT4cPSpjbEScG3VP1BiqVB5RNsNSUb385JPy5Pd+/JKGnjZ
P+ZRuYOCJIXNRdJ+VnNMa+QoqcFDn7by+oD9AZ7CLfftEHxTcBPndh0t/MXlX0MecjaRGVI6luHh
YLTQJDLtWjtu3Q3nq4fVQbEXOCgXmLMgYNnogqoCjrWTMlYDMGS/YrGvbMoXkhQTwff1sTlpLnW6
nSSVVWAjjjIh7P8IrbvE7jzOfBeHYKL5LBQAl3Lq5nEn6kWgQzsKBdZraKYPJBRdtUWGaBBbbZDA
qXCLneOQUj+yq1SKwN8IISmGvr4sX3pZK7nDDYDJunz+s3VJHTDPQRWQn8+tf9elZfJhNpsigjYq
jn3QOZs4L+37Gr27h9kGi4y8z3TntmO3QwFsvpLBvxCuKcnSkqOB8Mv+6DSuDUuqFPp6ZWSkQ/bF
zUqEwRM3/qonASnVlUe/6MtRXeY05E3R26ZDd3ZbmFF4YG8QVJIgnrYidW9g8e3oJCmkRDrcpOf0
C8sSxS0fYY+y2F8Zfw1aZ8vSdGGg2IS11YfvbOqtIgd1ze02auasfMycBidIxIFgVHAqyiVTn2aA
J29xgBm2Rift/ZJWGGJqpfnUKWe+khS+sEm41wPY4S+2yXn1U2vHxqgsUVE8AMOVuJpzcFBXv7ZJ
1kk9f+i1tmqQgQA5PpfA9uxFmGIMwHFQjsLwyO/em7PZfjaCBGCAofWlt9N7DdUdynrYcSu9E2Fn
5QXfZnOY5ZWeZDR7yqLZvv4+XpgAzm1Md3zwG+TwZ69DDL4O6prXkTgU/ns0cW/dvHGOr4/ywgpn
DOYX0jug+3NeMpSp2bNTTHxmH0GuZUyxwisyOA4Q8a/s7ZceCIgXNzMb3wCw5Kebya8D0BsBYQ+f
hOCW6hggaB8a3+PrT/TSMD4Ep4CyI7TN83nDfwIxvR6KWL2AqvY7O7hFMOia19YL80ZjgiYWi2YF
Vq9H3W/3qlrUpt+ntB8yI6kQ5tO7raXZZQOgezGubIXL2zroU6pvnBUMBAjrLFNuHXSYBNgWsHGK
64GGCG7ZGtVbPH7RhKwNBBsXa9n4Ve29MS28FPO60qI4sYO3dPu1zaCPpMNt0L+bgAleqw6+MBUQ
R/iAIExoq58fZ4YET0QFq0KiFVfikH6y/mwuift9RU/5b+aYnPGYQZLGtdWy621fVON7fhPYA48F
F6OrpeM97XsTgjaWyYkVtsDVr+HIXlgXUKJX/gK4qLWEd/bGkpR6PiDViHpiexxMWP+Lde1ovywQ
0vylf0L8tmmn8atOR8HLJQBQPLTYdLVI+48TesVyGTYmDoFgsNN046Gwdp/VnbivkTAuNlQUxRcU
jD8thmZtwMLJazFu3VhnMQ5zSWuVQHBJJM4NfqqxbsE+28hZ1Z56J+1+VQZs8r+R1l52tpqHAwC/
rZaVz5gjjFt7CuReUbK9EtAuS4xQerj9rqsEpPHFNV/vYw0EsU7pX8EhpdH7d6Caeo+KWLGl9Zw9
tHRu3lcJ/uiFh2RsNs4zDAr1M/fNd6ZCOslvR/vvVm/QtQC3tnWbejlOvUCeQ3relfNwfVOnswbB
HHQfLTj+Y4ufvkkUiANHVrxETQM03Xe1/waZ2+C2sCZ8kKBs7rVC+VeasS8MivA+Ox2SDR4r9tki
XWQ1ds6AIFYXLwR91MneoADT75upnqMm1qpNTfc+ej1iXtZjMeVlgWD1xvaFDHWWIY/CzU17wIB9
asvui2ARPdYAWD/7Utn3iHCiVocwX/DNdQW6v1RbTCOqHPTI4EHHxUdX9OJ7h6rIPdVsc8WDevOX
wazcT1c+5wuzsyLHQMSBpSNJWr/+W9BtgCg1mSObyB5ByhPosfUrDHv57JttUnJmmeV3aWfzg6El
06cZfcCV5G6X/iaWvbNNIXaYh7ouy2zbkr3etHGWPyOUWaKpk03obb/+eddpO1tBrHbQdqSO1LfO
P65Xz41UFR83Lax2k+lQrwtYkjtNlNYHVXXWV69PEfkWoERfH/kyJNObcA3oinDO0PE6m6gCZubK
NV77fboihUzEfdJT5RjAYF851V8aClGqtUnNRRgO7Ok7QXSduqBFFWeEUL9F3zIIpZ+N4Yzs8JWn
euH1c8gg5kKWuqK4zvqJAqPDRNPpJ3o1qq1QHWr/+2KZyY0W6DMCzQiUwxywWv2aK8YLz8i2WIml
JC7UUM+mE6W1Ah1KHYkYo222STcGm8qu8jCwx+RKPnYJ3PUAaAIUA+IK6JpU6XQ+/SoDfWevY8V5
5UcS/P5z1cJMXT1PER7OJ4sLtAntN9hNXuyorUdsWg6ycDE60DT0SUMyOmxn4Z9pyA6XIAjc0hdJ
hFhhax4TrA1RQU+GZhskZhNvNGRtv0o3q9pwhIgRYF5B9n0lxrzw7oBxrB2t1WuN9XL6WBLndpjZ
sYzyyREfyUiH25XXfedgRvge5Je+KZcse/f6Nrg88kmXwOFz6edOA479dFA/obKHXwtiMU0dbyXV
yNDKlP7n6RnD0BEA7g9lEHGj02EmY1AwVgNEAtLZhPAyu+/caaFvB7UJpAAAiiOap5B3bdncSN1p
WLAZVsJrERihT8SQSK3COe3ivaFMStCvz8K6LU7DkA3ckUIVkLSV6Xq2Q/3C5voidYhg2E58dQsB
fQURpM3sIrcb9oUr9q8P+EK+CjtdX1XLuBPxxs8KHBrGKDPmE21kCl8fEex2gw1WG06AOJCxBFEm
FHQUgbusHtqJ5e0GY2gWJA6bokD4NfaSsOoK76vQy/xtGncDOqJDcaUU+0KqxjJbSRoQgNcO69m8
EPaTsdewVS3rxtqibObuTB3cU4a2yVeyZZHBWG99LJ/t5sYpJrVrOywY0f5P3gNCd2+BjVwDqF4K
kNHL5k3xlsj0uP6ehZpSqwxkoU0kgjD3kbBtfe9HLkX2RThyea5zwBq7gBJNvM3l1LrbsR6GRwpX
Zb2LYx9ji4JWCrxi5EQ/aW1v/YSO0tkbv1sMPZoWcP4GDYgfV174ZYZJXkndgHWGXxswotMdoBoA
qHqra0izjJjAjF1Bk2l2pqPZzPkWKL4NCVZMO6N11X0TeL2zGXVp/USp2t29/lkuY/UaN8F6/soQ
aNCdfhSJUjI5OBqhXSK/wZ03boPB+qGmpr9SV7wMLgy0qpBQPKW35q9f/y0Z0YSXltiGMlCr4sgw
8gxEBn2L1x/npVFAH7JK0QBa8Smno3RmnImm5zKUd4JFMVb+dqqR5X59lMtJQ/CBZgEsVdYeJ/np
KOZY0493jTxKRd1GK5h5h0BpctOZzs/XR7p8HvoDrkVwWG3LyYpOR2q4N6+OAFjD5lV1G9gONX0M
Kravj/JCBILsYK/Nf7Ig0tqzyN9jR2UZTQx7W+XBm1RO6jkBxLVpOwSiFEvzU1L0WQiDG9fkYRmj
whjGDaK4TZRULR1PdHxuiyRFrj8fvCtn/OVsA7g0yGRBd6AFcN4Eoq9gxHFRQFW2m59xXpiILnbW
+8zP+69X5uFyYyIts+rs0eiDV3C+MS10hgghuRYistqz/RYjDzPD7G4AZmdblU2402ucaRFIdXMT
u6J7GoDQfSR1Nv9YvIROH5oOAMIMFPnAdJ6++qziYqhoFHHcpfjc6ct0dM0kv3bbvSyjkh0GXMOh
3ax+ymdrOdGGGSwgkrKV2eYfApKAMPXpz6CIDcDM1jMqFDgZ5P04/LS4XW4AxIzfX5/3yzcMawFi
HJ0w+tro2p4+KqR32LEcWXCR3HQnZi6LFDcGrBOaa7P6wjHGM3Ij4iSDEsWgp2Ph4EfMLfEw9EWN
S5NTF2u1Pi1643asnQoNZeE4fxf14qXhmsS8mWeO5yjWbYCNNs60aKbqI+2QpfMz70ra99KnYxrW
rPkXi+b8pVezFSujK0uqLgPp14j2496EKf7Ug7B6Qm2/vcn0UU+jxIJZ6Bdpskc+/b1f+dC7Zi4S
x8RCC+TKx7qMQuDz4b/QYCAlYmeczhl+IIXQ+rzEFWcowJ3a5dFFJf1PjyL4D1AOYJnw97ogTkcx
pqzXaW9VEX0p7bss0vqWVvpCu9/RrxThLh6IoVYG7RrEKZmfPxBKW7asfAApgcKSb8ysZM+t/Y8r
uDQnwKi7qzoL2pLn6ltVrGFVqNDYhz0kD6AhkVRvfW/z+uZZN8dJvkq+vgomsWjYwReF77TwlilG
bzUq/Gr60OSp9QFPiuSjZ3X6EY6CGyau3h4mVPNR01zqP39rtuWCkSV2/Lptnr61NB6DunK5YwFW
WYutQbWX/oBvT42/1utPenEpAgzCTZbXtlpjkjmdDkXFoBRah7yNadZA+sqwMg2cw24EmbLVX9V2
dt3LmeXyBaiQP6RI52AgXxHk/cZKIu7m2HmoAXm/iGqaDgSlMlUQOfmEtcdUWslbdyjxFpxhXnwr
WipkoV9b9s80AbC7F06ivi29Nd/SQx72jYlodVQargmvpaw4YhLpzEhF0P9egOgEC/R7swBwvSTG
8B7og9vD7mp05xGnj8EOIQYB1KIuiimaMOb2ScRm70R2opAoiXuFpp7Xqrm8sT0TDHVFwIvg7qPT
oycaRsy9Gg1Y772dpxvh1uZ9pwVxhnLM2N0OyJDhTFAJ/7kU83hw5VRoeFBlCx4FYL6h1o9ue7/K
pWXoJypEr4N2sEREJ1/7lnmpug0ERkXIJqQW6yFJsMwelKd9rdFj/JR4sUkTu50/D15n/UyyWvsq
9dSpUMpyRB0OZu4FxN1Bu8chV8Nf3VYSbUIykuZuXEWkNnLs0RIln0H8L9cX1LHAumTacdFFup9s
dK32ZeKKJWxMidqkX0ukIbD20zdaZwZfS2wgeECInJ8lprd2qA86HmPaDMPybS9sgoKBIiNA2XLC
rWooZtfdDk6DBViRLWgHo5HLa5pwSs92dFPll7GsSxMt+m4BItln01NfNKa98ZCg+IA9RllthqDH
RwZkfOuFNTyRZgMhjZaDY8xognWQ/GWoZjl8XHCdfEKknu5yJpu+2hWskgSQrpzqbYC1ZX2zSBTB
0AOuSvoBA0q2WEdQXN+MqD2PIavMdTYoxNOdalsX87Gpkmj9cXk0p427Ukk3ubcUP7Olm9hE2A2Y
YTL5xhfLAHISJoGD+RMQquHjEJSLjorhSFZH6Tf38ZdT9U/gEcP0GOhD8zG3HRtMHzAoVgi3vjsK
9LoR9UYH4yElYREgoqzxQe8Rd4wq4bWrtIKPbEs5C7lanudIjrCfRJjEyvuAHkxWR5YI/Hu5tOOd
xWzy67xk9fqzRnvZLvCP8cRtFgXNo1i9I1iI3oq1y/GZq2scT6jLEvJeDzyXsMBVTmylXlKNMdbr
xWnk6VAwC+RIuaxEfwSqZ1Bt2DflsXGVDw5icTdmno17ZH2tyPIxU4PYT/HEBxplABEJyaPTLSFi
fP/6B3vhHKMEacENhmRD0/3sYAZItNAlt5Ha1qX/tq6K6bHr9ODa46+/5uyI4aK6NtNW0hXAyNPH
pxBilrrIykhTtB7UsovtAFNi/clJnJ1XOR/B8txl/oJeF8L3sw0sokn0t205XqkdXSSK8A6QVQDk
DSvDIGk9/SCGKf1emTD8YmuOvwd4ZWyqeuluGxfbpz+dWpYi9X2U5EmQqcucDqXsRhXkf6tavfT2
0iriv2Xn/bFcPe21tblDDRPyFqvrdBQ7mB2vo6ODoWif75Sd2E9p2iVX7t4vTBvQllWa0KPERDfv
bBR34o4pqY+08ZhjYdIuO1zfVn1T78oN6nJBApJaO2cgaV7Ao7QWHWoPY+zI8dkUeerNu1gCiX39
3VzCXngjlgXNjTSZq/h5qjg4neiyFP/0AMUYTKQq6ibRoueLvx3iKpZh3UxDg4wOWvShls3qU2O5
qo4mR2WrZUUzHAdrKMYrG+WFp2eXgMejokKJ/7yD0YmmsNsRw3vYLe4Wwq6/zQ10mq48/WVeQtQn
K6E6SZHyYtGYNO9Ss149sVSKjP0k8kdUgJCh6GWzo5Hq3FOsC94Zk4UNduVAHzW1XuA3IJ0Hzyiy
D8wNpnLUy4MnqwjckEK3+vOpQEuevlywyseQbp8uuXiZsjbLaeYECQ4wut6TBQcwyV6fisvcl6k2
jLU8svZUzteBDTprGQqqEEYDizgCYCN27FdOojS13y2TM39QhURvDHfesKTkfXx9/BdeOE/3q3RL
Xsol6fQpc7Pp8EylcusVBk5/waDu9aIwriz3F7YvECPMrvizFl/PgoQz5O6oMkOuPkQtWkpg7Zwy
bQ5FbFfX1tZFBWTVz1gXF8AJgI4XjgNxXXOeN9wmvFF/EBj6fMyWYP4wpI44mHi6PwyDkb9L4iTF
NsF0P9lj7jw1I7fl16f211X39NDhk1D1AhewOoacryAh0RePU/B4Lkp06c0cL/pnkQ/9d+4iKagv
9Cy6UDWq8m/RkLM+GqrJxM3opnMRlX5vP8Z0aj4YeY0vY5UPeliY9XCce28S2wIR3B+QYcCUmhR5
b4tglt1uWZT+M+8VbrXkrVTVM1mWf/uxas1NndQUFFN7cT+8/pyXL5dGC+BGOg3GKrFwtoT6zJ2k
AdgwguaTbUgtbBQtM/OzAZvrylCX9yc0I5AY5vIEegl1oNPV6lBChm7WM5RlpeZNq5uLH8qstu99
i8bZAXkPCTZcOc01H4sXRoZpQmOVKg/1g3MAsNs2M9QePJ8mU/UfqwyZbWyCup3lNdZXU+TTzo6b
/OPrM3sZJimf4R3BeyRe6r9ah79VnBHe7lhB6Az7SwdwNFaO8wn9N+dNF6cLqUx+TSjgUlRxVXBG
VpcCBl1PXuvpBOfcefTChkmR50bzWPoL3tUGHGxr1yT+YB3nxEpa7PMs7b0wA+i8fi6LRy+oBpzi
+kI8pCrmtlNLDQ04AxzpY46A+MbC47UDbIBA85HOT/Oj7qr2veB0ow3oiPQLRloBarqYpD10SBNg
v1nRSMKlTBtCa9CyYiuTOs/vpjh3tRCXzgZe5SBb6Jq+Vhob1wZMs+EaZv+teXNXHTJsuu2QoIo0
c9PiH5su+fy51VpPrNDGeDhMCWlKWHFZH/402oGpYNuvhZPVtOs82WwdvGLxlcQybum6Owr9A3QF
fK1tmAqb11fIBeKAkoW/olV5abDegjW8/7ZCEmiQvp6OAzVtr3iTm5A2V0W39oALSnPgxp1AofDM
+7jO0ZJ8feyLo4OxieZkL9T76FufrRW4mFoC2xlpI9iaNyAQ4MeagfXvA+p/nQizdv/6b/79o8aC
K01Ef/bPf71Jf2DWWv/d//f6Y//n205/6F9v5XP12LfPz/2bb/L8O09+kN//n/E33/pvJ/+gaJD2
87vhuZ3fP3dD0f8aJHmu1+/8f/3ifz3/+i1Ps3z+51/Y2FT9+tsS/Mb++s+Xjj//+Ren/m8Tvv7+
/3zx/lvJzx1/PBffqp8XP/H8rev/+ZdmWP9YMwbIJWjbUKBbWzjq+deXTPsflEJopnMEErE41//6
r4qigPjnX673Dxq1a7lL56dgYfGlrh5+fcn6ByV0gE/8DLhk4H1//c+zP/z7VPv3a2Eu/vPv/6qG
8qFOq77751+n8ZL2mGuDLjLx4PEDcmnHPF2YczsTuYZ63ALdeNvWdbKds2baN/7UbYIZtfBCR1vz
t/l5YczTcLmOSSueXQc4caVdne+7wXXwMhOy27Zel34bFbAtQxkQ2/zxYVS6c2W403Pv38Nx43EA
hVIh5TWcPmIPvK3OrabbVmQi+86WMmzNpdjomfwzQ7j/DPWLF0yuTA/7rLsVoyunk7R02wR8z+q0
IXAmpO1BM6e28+3r03iakv7PYHRsuDEDhT+fRir0tVEadbdFcSi/F1Y77NO8sL42WY6vuKbcTVuY
Es93d2jf4Kl1TULtpdfI6UNWuqoI8Lyn8zrqeuxSsiNPdP3yVg7dEvp5297hhYrbNtaUV97ji+OB
vEFX6Vc39OxuGcRKmmZptdsljpv3/tI0b9zJGm915fu3AV2716f35eFWoCHK8uBH1pD+W8huyiFQ
TmK3W4nl7ibQimbTy9qMOpbaQQV+cfjz8Vadj5V+AtbgV434t/EwZQUGp+Z2O/sTkhuJazzoqgje
lGbSvFUoc1x5vvNtASOMCge50hqBSF3OXl/h+MNi51O7rbLFfqCLne06sxAILVTpl9cf7cwgkNbH
2VhnR1BgKlBMVtNuh6rqjrlL6yUpuMzoOVh+LUmG+yQxoQ7W0zs/1oZ7qSb7LpbY0f5/PDQLFswt
WRpXxrNYgHXpiOY0H2QOqJbOnqbQOxHp7Tg06vvrD72uj/97q/j1zBSwYPgQ9Lk+n99vfMeQibOI
ZuuIYA7TNEBPYzGmx36ui4AbtPqR8IPlViRNvHt96PPIsKbdnDkMsTbR6NWcLl0UnwctRgh9myuK
qTXLO+pjnJIjz6PQXQaJd0RIw8IqcOw+yx5pjz8cH14/Rx59T4u7JP2i0/GlkeMLjZrdtvyIq+q9
bUbDZ20/zJtrlIKLOaZdAhYXDagVleOcNzHHFM6LVrcJSstjemsJuFqLM0x3gOogQ2FUr4TdH5Ol
8v4w9jLDHJaomrCWfA7jdXP9tlmHwq7IWUWxRTexPTBIS7D3M0xrZ32TUpoC0q2N+2as3I2VxM2V
WHH5gtcqGygFjjQO0XNkfxPkgZHFndh2i7PsTKx/QivmimlJxKm2ZuHi/2HNTo0VAHbiNenFNeTl
5cwDLLLWypDtsZvOi5YdrkW66BucESiCRDSof6Yo2EeNK6q90eLGCK4w2ClDb6+s7ZcHBjpBJsv1
57wQItMhMdxa4vWeGeUuCOoAHeei2i+Qcu6TbLA/TPP4HiH7dPP6oj7PlCibrvcthOTIyMBKnMUw
fY4NI0VkZutB89pAi5U7PH67SAeHjQIrG03WyzV5hheelj4ke4ieOIfeOTUHQamsH9u53lbNlNwp
ETi7zjXHoywDOE+dabxX9OMfscG7htS5HJn80yc7BLHhQ0Vdl+BvK9xCunrqdFVurdKZ4fZp9ZdE
zz/K2bYO/mBbRy69b4pEv6b7c37sUvNfpRtWVAz0E/N8Syuz0YqaI2HrgBGNMoUTFw7f1q0/W+8M
CnvH19/qGcSe6LEetvBQ1wNhpQyfZRVprZlBk3XaxsqM5duYIr7umaIHq5sq/eBPcXsXa16ShhJm
9B0o6vSNp2nW937w222TFkjr27N9lEp2Txo12UNqBupKtCF6n4Jn1iD3i2/2K/0h4QvOXocHxxqT
IcPdxN5UlQAXxnb5ali1Vfxt533Z3Hs0xydU7FNNv036NLO2GUJ97h7LDqvYy0WZ2X5S01Q8dmm9
tA68UShhG32IzfTrADlfvwe4ZRuPMcoDQWS3nURMp6nR+8wnjBgOsd1UztfRnOvqoCPNnlPmnVut
D7OaSsC29Ip4ufEF0u+HwTJ0tRrTAG2iJlCUGIJZ/jcqmKX7iY6nSN5Ie2zlBosGpJRyrqeY2Wt9
/11HTMK80XD2pkPZmbiqaC2SZBWrLo10s1neJ9Y05JEA67naQOe5vZ0sKiFh3NXxQ4P/3QobJU/b
VYEx60+Dr+znXNbTYeVFfJ6TCWokLlgV4mNjkHzgrgLGxStxm69HqXwaF4FWPSzCUsNRE02gb2SB
QSeRVmp3Dfsx2cE97L4F9mjJnXBatS8DTvhjk2RoS1XL2A17VKboO5e2/q5tPFA/LcDbrzOU1fEm
aTXw96jae/dYkmjc+7mWYOLkx47c5wEiVMQW4UnE+y2t3lCRBAekj3zvdkrNfN+ac2pFXWp236oW
stnW9rT+I6LX3YpWQ7gk0vo2mY4Z+prfJr8a74fac9VOaX08Qs6fQPOkgxTwztLSQNvGkIMCuIHw
cgFv7s5Ymj5cRbSbyAR2dF8tov4bA8S+2psthLvj7Goo+PPcmHAuSizJAcEI84hzIfB1SlVi3gxC
B1AtEl3bAhQOtH3rOH2yMxZtzoBSpCUE+3527Q2Ovu69VwT8D7ftm3QjQQ1mW3BfLaA/ZXpwXoXw
zZ1yJy+/Se2MLrbQ5m7H+WvBaiC/SvZWSb94Y2A4kG/1bla3k52s9OgmS/qj25XVGA1GY0NMIMMc
kM/EqmtnzjJ+RixM3bsdTYMoC/JWbX1LQz2OvvX4ZMkWXnUqJTlxqUyxItM0lIZjd6w/FbmNNZDd
9gYdbwJLtbPhnj5ZVZLyGto+Rniqi/udtaR9/Z5yj1ZsjB6zjHe6srotjcWpvNXnJS33pZn1/tu+
XvzxSGu8u1cKM6fbhszncXItTQtFjRLMVp/12H+UfdXeyWUCGB0Ir2YE8Bc+UrLjYGBlMCegMASK
Lft2NtRer4as3g+OHT/YBa3hA4d5VgNFRlsAfEnXkJOWEiR4xQkETwdgFLG+0LMPdNbjjxwtK/xM
6KBnrSAOHoYphozg9i4yxGVRoIbiSpOCNxp59XcXN3LsI3xHs0NPBXNKhyhrxgeBN4X+DqvqstlS
byje2Sas4b1V63IHvr4qt0Xa1j3ToQ/BwyzdJnjgDhLQdepSS75Rnjc91tI08hs0CYe7tDVoTphz
Xv2Y8jRXSMgOY7xx/Do+VulkLNR+QRNGQQq8YgNe0sRqptAxnsydBrfHOLamelMF5YD1Zl04iCo1
atTCasRKIcPjctkmi2++wVykDjYYfIrDOFM8CTH+099iMh3FWZc+CIH/d5TGjtgQTbjHiBIdmUgv
UAKNhjIz2k+JluIQgYZONe7GXPYCQXOvF28HaaTQDFohxU1eKtkf61qxzUUNnWE3wwvsosQslNo5
szR0yEmBcz8Ad54/5GNuj2QD4Fn2WQ9j7T1IXWfc2IXeZwjWO6Bp9BG2Z+pyW92mbhNbodtOejhl
iNtEvSWXR3SV/RV6Y0y7Je+0CsFDbzB3TavwEc0pPFcAboIlDqWHlMDRzLLsbTXLqtgURZBYbwfd
Hj56euvph0Qf1LsgSMRT7M/u5xIlxpkuH9iAFYARHyCJAz5ykbWBVzABJAoxhbNRsqI022xdDxhw
OE/I8W7GUjMQvR7ROefcUQpbVXQmP+RJ7MzbNK6yB7fNViW/Rsyr91kPz1A2fvk41f5MAJ1d49Gr
quRHhyon6mzpTAnLban95TOp3bF2u3o+5uzzZFclwZzvl6Efu6MN4GSnaoEMs9ulA8eRnybPZZI3
bVRTtE32wLy9D8GUin5jIopiERhnmJrIZI4AEZwFTSlZzHvkeqsbl67wQrUn7h9B0mRpCDpc3S4d
tfpwzuKiIwxMCb4mMbirCF6w9rntluXvqrQmDJ8yRCcPwxL7UYfijkOfUcgEEAu2oSG1nBLLm9Ql
LCXmkr1ZglZ1oali7dkQTv+uxCtWHucxllsQFjZHqiH1MrSzDEcGoenmjb1Y6E5j4xYXG8vCEmAX
ZzEbQ3UW0nkkSpxEuLrMY6SAJAkQ4K0zhsK1qhhvppEif5KSdLA/ZvO7EkV3p4su+O4IJ29Q5MT7
NozHotnNsp2yzVSXcGbyIF2+J+iuyKiW6MBuEldhy5Nrnvu2gYawhEHtjs7WwwhH8MVZ9txW1YKh
kOhuRF3/RHWIy6rl1R5oMK976gHJfRuSQtx0jqj0zdp8xzKEA/67MxYA1jSsyN5wCnbjJodGj+tT
05lh0BjSj6bBTJMIc297CeHCIAU6LX6u36V943SwXdvujW2ky1PiTc2XYu71IRQAcNvH2VNxAOLQ
h73nJUbyUxsS392jemyID2W75G9rhHEAqdk0+kLNwYkhHLUi/zEDDTi2bjK429iNrXI/1knwNLOs
bYBe8HLDvlvrIMhItsi3jvmPOM6aMpTGgINr57u5uqkht5ByWqQ+QLAaoPKkcLezNwyYlNtTV+zU
Aj5R743pi5KzeZA+QtZhZk8kCwUvvNzIuaq07Wj4yYdk8kZspQguWyVi4znudTUjJtZLhfQq4XdK
1ybs4q0uukWhYxqM+LTuYZ7izcWGjMm/AVXW69HS6gnE5YK31fnGajFsLK3xBjRF1+2KQeJ1u7RW
kGyhAmRDZBdGlewNF47GZkIFS95qRlfhaLSM5rfagWcUldNE9CrctrIPjWnY1TZgQ+shft2z2JlD
IuebJimCj6qWYRD738kmbQsJTwcIwiKoGFk9dO0UkF7kTPLTaEzpx8pOkc9P2jrJKeJ5XRaOvT19
0PSh3tpI1T5VS4b/X9DEs7oR5N8/FYkotRlXmE+VNiZPM7TQ+qBNRfkJXJySP3VqsvvA7hcLHABm
YbhduFkRjmjapBGeSLjNxSAn+rtuEdnd0HeOfDs6bXOTrf4BO+lVkiimSUsd8ZtHfjQo5/KwaKVb
hHVO+QTpbGBp4eyMbnWD4nMtIteTXPI11XRo/mLiurKte628b0d9FDtf68QSKbcbh4NUzSRDwPa5
OMxJpizc12zA1IVcLcETbIWMiFqY+lIkuF+Fk0B2/5aUt08PWRssOKKhzYr1GloK34K59Nj+8Yiq
Buq6xe0qIN7t86QtyWz8ODnQuLA8BL8lKFE1CeugqVWnuFBdDvDUMLrvmjUYPyQQP/KiJHajJXVa
a6OGCtLZKOwyiVZY7JOepekcugtsyagAIom2qg5NL2I/08idvKHceU6j7rUGlZRwauFBb7ygwbLM
wR8bm2xTBPxCfemIPjlZbmT2uT9upzn2ByqbMnuXNT0x0UTD5GB2HIwHOQmJ3Z8ZMGY1m/7PPrU9
tLLsefqhCdjX5LoNkc+zVQ+KVc7ZFJaZgp9gCFyvD30CbzlsRk0HWFt4qt/8b/LObMdtJVvTr3Je
gLs5BslbSqKkHJyD7bS3bwiPnGcyGOTT98fcp6ospZHqPEBfNBqoKrgK5R0iGbFiDf8wlaYeBZ2b
WV8smM1fZU5fZo8nWjpgOuNXt9g7+N1ONW6KdrG0ik8ZzQ4kl/KOE5p6o5vTNJrMY9dYA2knI72I
dNKw24AeAbDcocNGJsBVu/VDrfeAAZkZJntkcaqtSISrLjt6Czboeu9nIJbt3BnuZm/xso3dDKso
l91rZCHTRJa9ah1tmTA0826eNd3ZttiNfJLcXWqb4KUejLYCcAx9tcAGGX7kGPQ5eeaVwoLC3pmk
elPQkL0G0srb+6Qc3Q+x0vsrd1CdFuZTRKEHi2UKa9vR9N3I0e4YSqSjTnKmDfZWcxSSRkgdHCqA
szIYtXF8ymlP4OrgNqMJQlUTcl+Dg+KD8lrZmO5cJ4GrlkYwcTblj2yiEXhlIz+vX2dpC+LX84b5
YIMZH3dZkVbfvLZA0Q89rfI7NEfFSUENkruicq1mm09M4QJ0060KyVoDCnFvuwUORtaw7HEKH7Af
5T1paCLEeMaoSmVhZY6Ftm2mAUeAWRTLQbql9p13iiSw41bAv1AOxGO3KiSiTrWaH6liRy5wZJYD
GOKcMgPdhexOQy772Jmlj65NGy/XrePBoh5bS5sOmnSXaVdkqn7MZTNQu06Oj1bcuNKJy7SfOpwB
7eWu7nIbGWDq7o8yI0/gr89+xk+S471B4vGkicLpcGqioYkUoxk9jNjgwbFquTF36dIiU4LAA6lv
ovCvG2keWJuVKfYRH+GUbRLbhD9arWNAHZOagVkUVGeKY9sd8MEdMNyYBlK6pKlQSpI6fh6B4UkT
0zolvLAfuHIwJ1ydDAuzSDedkybvnbIlZfDSVP9YeCWicm2M08g4o+2/t6Pe5o+tBicqhQN+9FIC
ZO2VOlQwR6UqHJqkC0cg6lqgK5ALO8NSYMWddLXLZSg2ZYFrTS6qBEm+HDLccjE7jG3UHBO/Mr6J
USVT2Cam+97rZXWT2tirP+hl4kUbVEQVGV49+0gpGN5gbi035dazaIvEd4yGxAd7RAAK/F1s3YKn
d9ExjE0cIkgKSneHYaHWXWtlMdfICIyRHqQ4G067eh46SStpaN4lvjvOx6Yxpzhk5sWrS3F3YctX
Jh7uZpu4456gDwWuqlRt71drQj9A3FzseKNR9N5zMpSO06Z20s2YlXYfwkRturtRQF34WaRZDJTA
GYnV25GnYuRiWhRbI1a3bLS8z/1jm7nxjKhLls2ARQa8wVH0xx8NeUBn2cc16TUtsMb7ILp6XABf
RRjN1t44P3l6PpmhY0TTMaorwPqaIqGD1ZeqL4vZaLBAEiKSiDPuJD1txp923i83kMAWwojtYMeX
LiIBk56YVYUzZN0b25S0Q93UJj4caBG544CFc88MGpOssd/2cR1pxwbt+3Fn5bJ9wHET8EbN7dHf
VRo3eOBYo5W+GzQ38UOPi0wDdGS68aEaY6aTbY6qfFiQG0tA1b6bbhetm/VN1OclqRmE51DCQERk
0lLlLxu28W3jm4sZWvH6SfTOxiPElq3YCkoslAFhSONBGNMvDNgG/d8u7TBv5+Uo72w4mnirWj4o
4hVR1n6BA0yGpmysTj6qpRwdSm/TuEKKPQaDz7j4AQh7nLxXiY2LhTP6qbsFjT0UQeXVNH99oczv
yHXbUUAozroNzYISrXpEVBEltbtO3QxOCoxd1VzmgT9pvhlyW62OtgPqcitoM/6ok4FpG7uSODYD
GAAD5OTewDxsmbxkD/k56YMUUBsA/VZDk2cpda3bLnOUuLu8oIaktOgwRgTT5OHoTep5zC3+KjTy
abyll+AutBEi9D4xh3PUFvnabuCqwgxio4+AewKGbulXZfbju4SkloOKuyr0KNppcUB3I80opKEF
BMa8xE9GmVKrR4ZSN+j652LT6Il7s9hwxMAoNhGGNaL4Vg7C+9hpvcJZAm4pT2BLhh+L13TvWdKZ
rxaMPJ6senWntEQS/UiwtEGawZ8184ClMcTSpXdwiEEUxL0jQ1zmg4COAMqpW2KFfQETh22GYMm8
yWmBEHsWr3OJy0P/LkPjdNqUY919c40Ue+SSzOynNhfuNxRL6zt76Ue6FsrzyOYrMZSk1HRdrmsa
N8nOShznJoO8YmAsglrusW0b/QlJqOGTLcsJc8hhyj/2bqr/aF1Dme+atqJFJvFnsba6zV88LsWE
t0LTxiJMijY72E4MZX6gVzYg+WJ/Z0y4x/1WmhsZWyLeZLha7sfeooatOxJ7eAXGci+mzD7O2Zz/
QETZ8LkZNOMb4WNsH8mhE3FA1hfNV+GSQGzpM+Tsd8qxZAeQnmyE1hDIaGrk9kfcr27ZVM2oWNIh
03dOb9Gx6d2FDw2uUfsCI6SkYPY9/tPFo6++TpeiRXNAl6O19SeSqIaGSb/lIl8sytNesw+znui7
ZkybbKtbBZz1xermEOMCeg30HjF8b0oTH4wpXyT8t9QdPpdWrmGMYXEbh9KQ+rcREa8MCRSNCZUD
KOR9Juzcu446Bb3CtAd8BYysmNixPoXktXA8PYzbsWIoMMQRhX3sDnLb4X/tIY3a4Wfq+2UeshcY
syEJqoKosnL8gxZFHgMDp6Y3Bld8b3paZcFdwciYqkxQRWE5kHwh1OXVuh/id3nuxz/dVSqfpLfP
mh19aAzfZeuO075h9IMsdcxx2IwoDyYbrZ21mlF6yYGRZBgjpGHmRDmfcVOPWtkejNainrKaMip2
rRx8I8i70SgosdtW0r5zu83cyvpvLc3sJRSRnB4rt8T8p+JDddD0V9oi7uLqaGBjTs+hFWV5yHv6
eKzQE4fyKm+eYp0x1NGXBP33NGw6f1cuNp4/OKRYdgjuDEQhdrwJnWq/zuswN9CI2dMJoXInUhgd
+Wldu7jXDvGwERHuhEFbNbHFREDKYs+mG+70moLYcAqf0jA12tB3FxCldtTIfjsvSU/n1ltqf5Nq
cTkENHjLd0kzJrSiEmd5opfDHMvT64JaPqKvobvZ9Lm3oTcNpkg+4XEmnY2TCZlsBuqQNogtLYMp
VqDBue3oGkcYuM74MjfxKo5AwKKp5NrzHvSiVQeu47X7Ke/aj7wd0NOWViTXWNPGEMzkMly7NSlQ
0JuVsycgUMnIaVHjpikLr9569YINGRVfA1q48TmOWiO6iHmL6dYHMgud1GJpRyNURkPnvSJ9pqLx
Mk9tknhhuA7w03A3DCPleDPkeAFpaRT54VwYTh8S6GV9o9cE9T1MCd8/KKmXq0DU4OVb5aTdEJpG
0/5NPzenAlrg5WxjWbWH2WW7bCZAD3KvtWbxYcjmpDzg7+weEpA4RuBS/v2d0821NxFCew/Cwvfn
OsOP+pZ3P6htBprjLnLwgAh8LoVog0WPTv4SZxX95z6yb9I5is1AOCnVl2m3ab6jywWlbnCRCQgw
qxI+9LoyssNCryH/pdi6P/pxmVCFFN70NUnr0glQlHa1oJgs+aRST1vwTusXblmmQdtm8LrPWgw5
D1ph4kYYYhsuTiKuU/VbCBurmohwCnyd2B9fsKs0KIdkX1W3Q7awC1FHNL+bchWwn83K+47Wo/nB
BnCbB2uvd1xl2f2GY27mYTwn1k+37wq5maux/SSgqexF69FK9CNNY77hljMajuRvaZgmlqXvGCtb
ClDR9BmYgfympok+SZRGNSTCqS32ZbvMTEeaiOgc0QKxEC4uqP/xIC/Erq7qJN8hidbUewzd0qtc
4HwDFWJpvUPZz86jT2WUEUdH0d8nVMoG7aA+fqDBvTw6PvKFu8ZO6nQ/gyA1b8n+qFgKGnLRtW3V
MnpMmU/026JK9OlXi/Ra0fEp3d79yLgF3Qb0sR1Ks5bzeq3NKksezNItrXejUnK+8xCX8R9r+P7u
jZ2LdPji4BGV0xPI6C4zpezvIT4hFsvgsRGXEE4vRsnWyt6CumPBrYJ7fYZwsstmFhSNamtF6YQc
nSXu4Nn6O4KcFZoLm/L1WfILhABQDBv3EXgirAyy83Rkns8pxiYIP21FkxCgGSdsbX+qD8IuMlpH
idwAGRn+wdr8N+71/ndE578Btf+f4G5XA8z/9S9s6wvc7dXX8mv6/esJ7nb9G/+Nu3XFX9A5AMii
ckRLFGzrv3G3rvcX1TwzILYHuwPt/3/jbg3vL2iH/kpegwABw4o90/+DuzXcv8DmIXKHWyFgfxfx
pH/9tpOv9GfcrWGteJHf8GGrtxFEOZNGPLouYHnOoGg0pobRb4wsRACI+1jg+/vVS20LqgnqFeAN
6qopgh5dicfa0Gmk0SltJUYEmpyDQp+5vEiXYJCUJaN61ELY6cHI/XZbFeTIg+5YJRqWIluYkHvD
ZhSFdnBTZA/QWZHzx8pfJzwrQw1KcS/zTw3812oH4vMqiZLycS4yC4eWwRV05GKvyDYTWkt2wO1u
AwuOAM/TRnPTeLcgJ0MhGjvWEzadOg4qlm3dFJFZf2650YK+ASgagL+I7ryirpg25tJ29poY/WxP
1924R6So9A9gB9QTg2h0DBJ/WFoKNp0OTdlONryAfnYlHRrvXR2jlLSVpqF+xoZPmzNtS/XRyDyd
ojNnqqIjpnLkv5ZjaFaz8Ynr3/wGhKMeAoSG06+jKWChtSZQ+A28Uga5w0gfZmcso/40j5r9KUff
Oj1MS+5/c9O2vbanyXF3eMoxxEACv6UFZ2VFth0XT/tgOBFTxbQW+Wfac/Z0rLLZiIJlBKRAYPey
z3ScNaYNCZCyYMH5Ei0yhGbmwB0MVK4Q/tG++CqTRkDcd+wwXiTeMlbnfgWcQge91NLhM8jXhMEA
+zOouQ3uzKk20iBCEtnaJos/fCHds6xggVrM3oEFutzIKc8+a+gpbHohPeY+SCHhtFAP1GWp1NIv
na3hMKuVTm9vaLFYPyWeyOkGEDuMbZl2IEJ7J/0sMbDClyHWzI2G8S7CqZE5MfFGpwPC8apSt6Ec
hhCHyJT9IHqq5z3Kk9MVwJhpiFlgUZdEuc/Qq5weuNH82+GkQv72V/jSb/AkZFqFzj83DR0zqXYp
HzHgYJvh4EPD+S2s/PfR/R0iv0JrTg4qx/MZng/Tn7hxLllUjGmBfaWbhY3T3qMijLSlO2kbz+m0
XQ/yYwtwQd40/PHeyPTpHyLy/434Ln92w9j9/C9oFf1/hWP14+sAleH/AYYFd+Zvn+RFpH8ce3gA
vwf657/wL4KF8P7yMYJGfJJqTEe6+F+B3vD/Ql6QC8BxXYIt2r//jvOe8RdbB7kDAG7IRJMe/DvO
2wYXx0rYYMRBaPZxr3pDnH9m1f1n98B2tlcBTpu9t8pKGef6ilgRJwhFYE4WNFTrfDU9FZt4zLrx
s6LeZGK0ZE0+hHVbLN09SJRFPEYeidPBp4E133eGasiYEJe1vHKLU0IpaWV22HMznKR8QAlPf8hB
iDwlcYqQT1cW2Wq/k6fOrk5EJB7sxImiUKtLLWlws6i8DuKfo9Ww4mjktwkBMxMTYLbWHB+dReqM
StHNvveqrv/u64M23zfoIl4hbQm2QvZ6rW/mOhX23o/bifaZPTqfjXFtAZsZqflWnzix6GE2xa0z
0QrCNXfFQUygZC00Qira3yJ1kz7MUid/1GLbBEWJvkUR6qY0xBGoxlLYocBmT2xWJ8jKCAa/ixn7
/7aN/nCyT4PIP98G2p7lwcddRWXOruBWq6TJO8NnDLVB+vXz1HU9H6Txr0s09y8hSM9g8Ot6Ds1i
ctnnf9nnPMEojXu23GBnlLaA7gNTxiY1CLY60zedDlmHqkbaJtdk9XPxffF74wOYtP7zzHyexlna
q0vk6dPYxi9aYaUkq7hVr/jS5yTltzDax7RN47jiJunxfvS3tlabW8RhCPVOZk3MPrIp6Xde4fco
T7Q0ondV6caXfsaZbwuXFskYBwVYNcSgNaqfhnPwRCNVcDQDEokQvtzWFEDmHf2FFM/lZJh0aJta
1AaQ7PT8WsXC+qkbMDIMpZkiyPPGXL5asez9J7a8R5+2UDKhzZ17Y7P8MAYrch/twZqS91NEM/O7
I8EtOyAKhwl99Nd3FaHjt/tifRYOOsJfEKpQ2nxmj/1+NemZR4NjcJoE0L9Xf1lcyy13AhTmJdPD
0/pmXchhEduAaEQ2CwXo9KU5lRWxO6KSl+aqQVBxeIVxi5oM6sqItqSY2zklLi6vP975oWFVjgxK
ICvJAODMWVVVoqHWVPRQ8QgwUblP8mYOLVFH2y7zu8Pra714QogTgI85LtCIVzjy6RPGqMEAoyjG
JIhEoZqtYeVmdBhASHlA7QfHvB5GMK2XZEhOCzleLOUCmv7PvA2MfpyzZQFKYiHUx1B57XhhqGH0
+X0JJmNkwhr1Twgh9eFQioY769/1y/9BOFqXhUoldMg4aE6cy9UuZjnNqDBiuY0G34LUgDOp29Hz
6FykRm1/f321U4D3+pCUxNSrlDTQNQz97CHdITdx0HZXgJ+Wj4euQ3wkGi1rr0WFf9+7JpheYS1X
zErVhS1knqGu18Ud3i6JFbRH30Ls5fTDRggBmimCV3TEI9VUwBl8u68e+65a8q9Qk+wemeSY3733
nMUFkJrHeVcEoIiKCqnlRifpRsZqEEaCJGQn5nuXBBpXRmn1ApWOsTDvWqWhxMFoyUQqKUB4sl4e
pprW8z7iA5cP9cJoIhQTwNEkGDGAmh+bQRcLfq1CEw8LULTll5W2jTMdUJUFRRbIydWXj6R7mvwZ
6wgyfJzsSXp+kKGIl99ic2ba79JKN9oH8IVCMXKLa0HlVDAlus51d57NzWRMTBhXubb5HTMtu6SZ
p1pa2fGSmtB0R6NKzU8Zds5CIk0cryCqMXP94mOyFFYKjC6GR0QriaFPwDBcLZ9Hz0xp7EoHr0A7
b9aGnO6OieYdmUBP2fUQ61YCTAQR672YgWXBqsbyYwkTTdWR3OSsnH2jyTNENyact2Kb41ZA6Oh1
oXn1uwTOQ4YUn74C9raNcpS/HZAqcrjVEw2ZqmB0zcjZIUdVKuu+NLCzsH/hQltN3aGlz0nrq7Yq
fzZ3lWYz2tyMFvq3CELNcq6OyHlq3k9fK/3xo9lN+fwrF06DLIICltd80xympIwWKtQCUkvRQ9n5
xqT1P8ls3GHr0gDOgPIWRXWlWRE5SVCVWWveaChSCUQmYyDMW0bjatrl9pDleWBPKKABmvCq4hNw
LWMKEPKupytzFNShUzyVOpVhM8hjUklNeyd0UCtYiFR+0r9PqnSu7sldml+INHn+I5DuKRGbsXGM
nK6yGzMNE4AjkEzO1azfkhWm5uNMwW1dSzX3dWiN5uyxcUXqXHlM7VKxTSsnVh9X4NwB87QoDxtg
Y/wuKlp3kzYgTpyrxK26D6leGv6uHpCjACSjAStbvnkVExcyTD4ZAwe6ynaOUURvVcCPWjMxxB5A
rVE0jFbyZJkDL3aM3aINvUUXtlquJ+FJCwBjmRfHiQE+45uCOc/oxVderDluC+nFt7MPrmuVaIfh
7jdDJ+8yPTkqiwkSW9czShXmplU0dgCgOkXxeHAmC484hOR0AGyxZCgg/UgsTOZU4dTgbu3KdK1g
nAAUb2NbKydGK7OdHS0lG20zNI1gXKW0XDfvPTHzZlEsaBf7G64CRnrk4ybNzo6MAXWCuMvNKzN3
SEj1aVLZF2Vmuhc6bd3CJzSxTbhZZs+Yb0U5TinwUEujn5+bU+sepohGys0MUS7Ze5NrxLeG48Xp
k4vqZT7eyqxsvH43TZTO84bNYatjk0Ir9r4VXRz1H3E0z4FELB1yEzOX8TTQ5PBU5Ccfe2mnKR3A
vpnGK2SJhTjK3M2tOPQUdHQT3+hCi7pAB89aP9QevGttW/RIjc3BEhl28Te0AXP4xESHuj5dNEN/
Kt1RH69dvazVUeusIbrVomR4tBWNo+/z4ACov5Aor+H4P0UMFRScJ4It9Qu24eSJZ+lZVDkJkOHI
DRk6Mfyp8v7YI869VS5DuwY04YUL4uV6sDNdlDNXX86VdnV6PWSYNCL7O/thHk3JoUrq/lC7uAd4
FkF6WSznwnqnd+H6fOaakqPM4LLhfPuMBKRFQsph8nx812uPERCWjLRrlw2OLP2NB8ITW6/I2wIP
umQAf1YTPC8NER6pLFTfoDDaZzfhWJNXFMjdhNqY9MDBCRVqM6siutb1pP2kCzkfC/j7zqbpOmcT
Z+VUhhmMpRwMQ2W8Sa50vZfpqqyKBB68F3T+1+Tvt3oARIOWgkaMfiUoiFxlo2EenRWl9nrqcfp5
WQXKIO1HCz9g3YVadrYKDN8l4xG7X2DidQQJG4ZHe+Rxmwo/Fa+rQr+1MYJ9fdHzUgfPn1U8FAEO
E8sP85wuj26bamp3iH61nDJ0pe2qWtk0eqZCavRJHuESDNFm6PDaCfh/D0cP3sL8+fVf8fLRYZNj
ykT6sw4Kzu2pwEu1kWcla+KDU46w9o0CR8lUr/Cs7ralPowRQaSVd0kY53yLw8JFeGF1QyCTXmmb
p18WX4nZNMGAHixYs1kQJWoe9p45Go8V0THZ1/2KmABlKzbQgFLr8Ppzn1YN6zbXV9H81UIHsTtY
q6fLawwJR1A/sBuQ2D+gidlexeaUvIsqEqULX/oPa9HYgXXzzIC2z7mphQkoN6NMDcmx/ZuYTCtQ
jpPfY6Whdm99LGQs1u3EXrZwazt7q8WoywnEkBZOSbzi5VVWXMe1BuVLt4ZL7qanZclzqOCChaNI
04qR8rnH/QzsznGqON73Wecdsy73wf2sWMpmjDaWh4x3UGeadSEk/GFVaF2UJQiUIIt+/uViryf5
tWwN4FQxPNSmOR2FmDHOUrr5voBIgpeNdLoL3/DZAuTkyqFRjffdSpzHnwSRv9MN41UuaYjpp/va
XXId9JucSOxhHxYA8koR+ijMwrJCZnhcdgVgDXzjZ92dAl/v4H1d+DkvthStEXuVD6FRYa/KS6e/
JoZgFDdARfZjZmjTphmLrniSI3MbZ27T4a2v/DlQUfDaqz8Rg6LT1bIuAWOJvOjew1erC9McxAXS
U9PGhrHA5Lrsf4wC7fQLt+BpbGJ/IfRFAUpU4i6iNjtbFmRbrRIcLYEyKP19ZpnTo171iBnimq4F
9G7EpRVPY/LzigC112EpxTbB0Dx9UB3NQmsk/dvHE7T1rozB8WXuvsJX9xOb+jOCo9VjOcTqJiad
e3j97J5HRD7j6mtOVrN+VOQdTxdXDbNu5DyH/VxTdOYA42hU1v0H2KQyAO5vwJls4CkgdnXh+56p
vK7PbaJYQN29zhIpwNft9ts1G8UVOB+p5F6OcIFSb4AEo0r/e7dIdZxTu4RZCcLNN7BWK+Q4HUQu
xD5Hz2Prgm8IzFHKLczdpr+wBV7sc7YRbH4+pUUrDrbx6Q+rG1DO2dDNAD6U3PjOiJlaDy26lJci
54u3z0rghy0bISOmUefNDoeh3Vj3y7yH/GcCqDb1K3A8AwQtR/t70JL+ZhWixbUxHvq3Bm2WBkyx
tuZZ3DrvfEAWqjoAHEDPTJscz5HINFtF/BVEqPfj9T12ZhvDl0bI1yZ3fpaSRWLw7EvbgBLBZE7G
njfQ78bCYBAKKmxflV5+bAuBurAJ7hD17/id8mdjP/SZwGq70983yyxCYHGf7BKhN2BWoCRzo7wt
8xznKQ2p7td/6+kXIduG372OxfHn5PDTiD799kNZtizkZVsnZTB+VWjKXr5oWqERAOIov3MZYz6W
Uhc1AJN50i98lfPlCa3MP330BrhOkRQ6e1P55ClZuMhZTLUrj0xaqwenlV+Bi8k9HYQCpPDkX1XM
QsPXn/v0guOOWRfGAREaxWoK8XxYfzuMTtmrXKhED5nUVz8KDTez7aogrTalhT1T0NpCPqWMiz6+
vu5puF3XXQsq5lXPSl7MqU7ft2HmdeyCPw7H1DP3NN1NJIaVuS+Smi/dT8Xxf7Ae35iDTXFF1+90
vWa2FM0eWukwfvprF9bRrQb8cd8t2bfEUPqF8Pqnx0NYDKkCg9EXadLpchr86WL0Wh3T9dq/q5yO
qm1IgD2PFOO03URkX7ik/7gi7VoEMwTb91yxqR4sKL9k76gbo6en+62JKXTe7axIZkiKgzJ9/YWu
O/I/Kco/H/BZNdQUaM+QI50+IfZdsldYhIWOjUFqjIj948T/spVi9v4HS2HhCvuTuwqBqbPDgX8L
6bMZLeESVai+QNRxgrpWqP5GKtLedAn881xER5xYCV/oQ50tNhhTPNteaoTZpJwbOJbejWi7Jqjo
1j2+9RWujWCOHnktF6F7tifLSYhlyhw9NKXvwmj3AdU50YqjbN23eTpw3DBpAtJDoa9Tgp3nGgAD
yiYzhB7moocga4/ID8TA4hO0BUIdS4Ad8SUP3/58VNTrl+MTIRd0ukVGkUy69AY99OoUu4EhsusP
yp6s4kheVF662F6GUBRiDGSh16EQAensyJn+mMtEpmaYutrY3hm126I8VQ1eNgSq6612WyRmpGCU
Dd78IYsbdJsvPPDLYEoHYZ1z87w2w/izB4Ztr80LWgTg6zS4zgrvAGBMTdjSCNg0mSt29pIVb/+0
q9YVwQYhCvSmzm4uXAZK05lYtBUu6vek70eQQdb1nLrGrkUIaQvX/5Kg+svTv0LBkJn11lsTEfLT
T8vLHVGOV1aYZuKz1IsphHiHsAVO5W/znl13rrcmSmxf5iXu+dgYNo8a0QKxQt0iGTerYjxSN5Ej
Fvmyl5rfB5bWONs371wWxQca/Byn4ryyTcEPZM7SW9xOc7IdBNreWAHmh75ond3rS61v6jSOrr56
DBT+8ew+3zNoPCBRKmYjTEtYIkmqWe8m1HduIqUlj4VZXhJO/MOXY4eS960WiLgNnZWW2KdIDbA8
e7RG89ZYBnVvJ+WPvFXD4fUnW8v/8yfj+CPmx5kU5nlqwewInsw4L2HjA+HSxwpwOqDh7MLN/nIZ
Og907ZikoY/inqvL+ktfqq6KjbDXE2ToueU9RApq0/r0+uO8jC/0VUDUkCTRROJuON3yHrLqWp/Z
RqgXMH4GAlG40Ab+oSdlAwRMwml1hAwzv73UoH25RVaojuMY6EqD9RFnhaJnDynOicoIqUuMnbQn
Laxa6xeYeXWbFECxX3/QPy1Ha5IJJQwPDxm/0wetKByMmJFQOIGg2HLKm2I3OZ0RmH48Htt0dvsL
x+18xbW9bmObQFeHFh0Z4emKkdZGNU84MB/zk430jZ+j6V4pkH5o88TTG294VuNepzMG6gVc1Lmb
dWWU8GJ1f8BFSerHlqRwr5V1VMAK8eA9vO1lPi9GqotGKDBXdujpoznUqnUysBhU3mRvNkgq5eXY
Xi0yVqApa3Hh0J02FdbWMg9HYF4RYbSZzxXEPPyuIyntYaeMwTlWcYOMsF9EznZGleWa9frbaOmi
I/Rv5zN/ai+Es/Pwsq6PIrfH/ll1fc/3ap+TO02ZNkBzgOpBQzULkfRc5YO65cKuebEUGAybI8F2
BJABLuP01SpfRgAgLGQcejH/LbOiSe4B9PbZlUib/P717/inxTBn48ajBcZRPDv9FpA1y0Dlb6X4
ZteRlyPNUDMiHfBBePtzrUhLehEOm9M7/4TKika7FXazW4yk7QJEZ1CA0KIaIfB6aqsvb34wbmoO
H8UKq3lnwSUfBf7t8HR2MTP1kDLJe8pbP9sOSWW/f32p8/SIrgrXAegZ9sUqN3d2FjIXKes2codd
GQ3DlejFkdrC3iGYTF00W9mmaZb6wn58Fvj+/RZiUTqXJL602Ngu57El9dCCB1Td79zGr+7xMipQ
FxPdcIDzGV9FCDRcw+SJQiBwKLrTq0NvR9lpC1lKKx+KymbaV8BEvhAX/vAuBOhKMnEPEWsCw/nm
zYcKkZlhZ9qiCiu1+MWmtet51RMWB1F2adg1CD+8dVn+cVBCyI8hDyFVcfYJIDjHFlCRaQdcAn4Y
k+zA7hwotHO6HPWho+tgDBcu6BdHZ11zxRnyJSgF9PPoHivoH3k97ey5yH+l1uiHPQnDEUGc/q2b
eV0KGwvcO9YJ6nnKYWVjnThzOu0m1BYCxG6tTYYkz7Ga3fxCXnqedrCZSNzo3+JuiKXE+bAwXZZ2
aYWYdr2t2e8ytwMcr0fTW4/MugrDQsGYlP7786Dgt/ZMWizIbDjutItgrO6VidKQSt0ipA6gJAWh
dt0N5hK+8Zyui64zD84oEKUX6pfOMFpwmtTObE0Iqc5KRgC285A0KfTrHHPkYhyrt0a9NY6vuLr1
OSkY1/Tr9yeNcoX63ciiAps1vbaXd8SheWeYZfv252OcQ0zgEDDlPU9wzGYeqtGjqTuZM1IZAP7L
TYbK00Y16fChtnW1jyhQv73+Vv9wDJ4BkSDP1kbbixlkoifQGnAETB35yxpr42YExUKbzZ4f/icr
gY9EJpbmyDkVy8bBHEUgiwOX6vEByjGhBR2hLcosl7AR50kxp4CH+s9SZ/HEjRINd5x5ZaDmzU3m
5lUTyCbqNwLxEIBhUXKPgFCGUkQ9Xch0zmB0pDrr2oDUwUiull7nqUaXeSkCKQiEDAMiLDp58dGP
4+S+cBVMHSoniXZm2juPtRD+Eghv9u+RLlB3et/11/goPplwCQ8SZY0GKhCjcGpa3MJf/xh/iBPM
3LnvuMgRsj3/7BFVpG/TbtwZw/DLqIr5gzRd70KYWG+Lk0uOV8G1CoYD5CaV+VkqtAikjiafL95L
lCLRbRCwsiPrxpNohxlqNi70HF5kmet6uC/QcqBIgMV1eljBVqELWkjWa6Gd9AOjbWu005AulLH1
vLEPCR/xpp9A/heNqvavv9MXl+fz8pSxZGT0Hlbi2++xAg54PkYpiLYWDf5bo4Xcvu+Fp27duoMZ
7WFvezc4A67Cr6/7x9dMhQmGYp2bnUM3FqOY4A+vkjRWMW4pbb1rpF3MrSiLbitz79JU4A9bHFF8
k13HKUZM/NycSfZAGxdhyF3TtkUUJL3IftLydD5Ai0AeSxadHc6AcX8geyO3TZfG6HfodvuzntE4
CfQEffNARsWwk7pCIgygdL2NPeV9ff3FvIxtbAaKRXpQfA/wM6cfpK9xlHZsKXempDBtlrwxdlSM
Naqc9FmiC7n4y8+w5hMMEekIOYTT9df8dlVw2CzRgHNDCAX1TvAry98QNQgyESKTiC0ab46nJBUM
KzGv4QiTl5+uh+DIUsgFJS0meWa3qehZqZ/FsCzwoPhC9duXw3KROp8eNIaI1nr4fnu8wWaqPuro
vPRNik4jE7ZPegzeOkJB9RK962V0+t+cnceO40a7hq+IAHPYUhLVLXWc4NZ4Q0xkTsXMqz8P+1+c
FiWIGG9sAzNwqVjpC2+wFZXCAvkiE2SXnY8FiG60Rzkdd2HY1r/VTteADFv92+3tcRmEE7p8HGbx
BWu9F70ZTeOum+3ua2RAT4pAH5XkRlX/VFptSY9IK0IcpK3QvoEQhUcJBndXJLW2xxM8/1xFtd9u
b/+ui21LnKPNmD6IsPPSLl6vlDRPQ5dL8xTk5LcZ6Ke7IkSuaCTh3N0e6mLPUt7HSpl8lfI0erKL
KytA2spH4tDwCoyQXsCW6bsgA/4FlTWv0GJsh5Xn8cqAs/YILVgcAizq4ecrG/YJhjqWonp2beQP
Mov/j2bD7bGxZXkMW+tvTQJBJdI5x+WbqJuWBl/2fEASuLTJx1j1Bl8untUoMD/JWqL9CXTYKBBn
BcysQaaNcghaR87u6gha6O2PfBGNzKPPFqo0pOZG7mKbEeo5Wpp0qhfkYfUtp5n5JFMjOMl1U6Bd
M8TBtm5lrGFitVrZ4pdbiW+JNdE7446DtEhyrLBvdR/5bo/WysxtQl0AsSCjvQ8yxAVWNtPF+8c8
YaQ6s60SJO8l96XUrBTJv1L1ukHKtxEg5E980T8IIEdbA3rdXdorf39W6Bxw32KazZsLaHOxvE4n
kTHwbQ2jTx6TEYGGbZXWFuy3SR3jp9sreRFgENpR/EAYc+6gXhTgB82RDL1vNI8kNtrq6jgcEXUo
t4WilZ+1shceKuzpI+qVOnRwtfh9e/iLa5GNAiYVKha9DYK2xeEJEGiY2jJVvMlMsoPfWv795MTN
yjIuYF58RkIINivLSL8IYNviUpBJdTKRd7onDbL/Vg15f19Hun+qszQwt03rz9ooYZ2ijTIh57kp
RrX7l+qzteZmdGW+iP/D8McGcq5vLX4ILipGXdIj84YkMP6pQJ3dd/h9rqTMl1fSDDjidoDCQqyw
fLfRm0Rai7zMS0X0R1chGbmyw8qCHM8efBuE/F+vIm8o6SL1SKLV5THREhMpl7HXPYKFnyFyKltD
stf6N/NWOAu9WThCAqSTZi8F+rjn56KWeDGmptY9fTSCTVEhzEoCVt85aBzsb8/n4vtRaICZy1yA
OhIPztfCx8AA8RtTg6/o4V9odi7emSY61nb+otTFqx8n3fb2eBdTY7zZXRZUOM8IzaLFeJYaNdbU
0HcYQv+rDD4OdU8d4RhdCIxebw92cacxmGUAL3yvrgLDPh9MsjK9qBFr9tCZGT/D6a+/ZukEPFmb
wgPJGQ35YlpzOL4y6FxCxkKY+E6GCHs+aNaiYNhnzBCQZ/lQdo58NAvL2HO9mjvTqaG3G1Bjb8/0
8tjjc4W93ZyogdK1lg2IRipRcMqZqpKI4EVRJbHRI01sMeGN3Bit6l2BaIDbKXrhtXJhHERurz2V
V9Z2PhJzX56KPRDT85nLeR9Iklmytllo7Cq568A6TKmb4kW7cs1dXC5Ml74t1TIsIGmCLLZR2Uqq
L+CseKrvJI/9MAZHhKPWjGyvLCXBMseCKiPec0vHKWlwcttEgMqrilD3wsiPNwlYUk+SI/0YmJl+
hMix1vC/9hXfm1aAhMGmLBNRs7WmyLJZyYGV3rRpnh7AqaDGMMLmub1rrhx+oC/oshCPwtZeXtG2
n8lOTQ+CWDWWtxjMSRtkGeptVFbRgxSoay3wa9+T14BIF0gsJbnFqmk+TJMZKueJIlGf1aagE5Er
/g54rLPR/AK5FTOJvduTvPo9aXWSb3EuuLzPd2WmjmaMdCutR1uO3QpNYFSNJWcnw2JbGerK96Rc
QmgBwRYDyKVXLsDlQUUejHgmldApLVNCGjqcuvMNyqW+DQxLrDx/V74oIzIcUHISxWW9KkOMpq98
orY+CBCCF/EExFm19hAJxYM6hv+OuLWuZAFXPijbkrForvJGLY95aFWT2bLKXOF4w5idHnu9ZYeu
GWf1/vbaXQTfaBIT9mvkTMhKOEugRikPuoqFi+xp8Dk9VJ+xmRiCYquVqZg5fJNX21O583EyXDka
1yY5Q8Wpk5BnUvg/3zW6sMc8ajPATREWJYAKG7fWCxIsx14rjV/bNdQd5tCNyAJo0/lQTms3poY6
sxeXAbimCiXluO2yZzWs4edLzVqR89rUEGMy5oL4zDdfHIgEhHbQjlwwwbxxUGVvXF/3szuQDr9u
L9/VkejOAQrhYSLsPZ9ZLFUJJgQ5kwrHXP3Vj1lrvioI3yvuqAbT6fZol9+RVJjnhwdoRm0sH95p
EqqWOFzUJXmzJ2FDsYtIGdEJj9KDnNKOvD3e5exm2QlKpIjvE9LIi+/YgCVA1iFHAjuUjTsdjzgv
VNGlNW0//HR7qCvP+zwWMHf2IlA0JFTOwrQWPQfy/xYNj8EqDVQdeytNa8wjLFHtkV7ARMloYLA+
mQILJ4xnsM5I3VJoBe0+imt+cH/7F11ePMqcEcN/eu/DLe2zSrq7VSEl1IQD3zcqlxcxCX4M2FFn
W2PssCqkkg6I0+qiRFkZ+8pCkxPT5JzhKwCb5z//ELMiqFUqg98ZXoDdRMATYquHPFRtDyYwVhJA
jze3J3t5Db3fsDQ5CeoMQHjnA6bRhMyfhf1eWxeJ145ddMJzIL+nNijvYgS1H7NZ+7X3u2Llfr+s
cnFGKYaDvQVMjUraYq6h1WhZ3g7gOcMSDXzUtRoUTAEBxllbfp86bThmOfTUyMjNB3kAdFx1s3Th
NPRfdKsadhlqiyu78fL7U96icjlnXSi7LXvuHexvLUII0KO5HB4NtW53CQZgR6xFpqfSsFdql9eG
AzYH7n8G/5PunX99gHw8c4B1PYkuwGd0MxME7G3UbF0FMdBdlSItu/LuXB5t6iBzWgnClFh6WXlh
Me1SgbDpaUmY125W40QCv9AsEL1FCnLlrZk18M7zPRAgRM4qO4viBPnY+QzRqyM2C3hRkW0SW91G
fc6sW/XT0Ew5HjpdszWmBNJ6lmY/uD1PaGZYm2ygm2oUZrEyd/3Kj+FGA5VAP4Iy5nzyP5yuDJuT
oVUEUtcov+7TxkGFGP4Xap23D9XlsjrocgCu5QPPBbbF44BoG2K0IdWtKB/DLxk6ckczVbJjBpjQ
NVL7x+3hrkwLeAKw6Ln8rf1PQOPDtOrEzINQB12Kz4fYouRgPNlhIb/cHuXKxmE2PAlzNg2ncLFX
S7sJyolivleksf6lGULEP52k749tjiyge3uwyzuYttFcTJLpnOGkubiWxirBa1zxqQ/WYfg9lBzj
O0ykYLqnHCwh3mw0g7SPBPoVK0t3ZZZUI7kOedNnEOa8nz98y0axmjlam1OiqT0ayGZErlS32Jbi
d/H19iSvbBPGoilHWjtHuovtaGNhHA469SwDrdxDyGW5RUZRd2GBhLvQSsIVYsDV8eYGMMvI4V++
6rgDDfiFmLy0yeTfpbGdHiyClXu7SvStSuVn9x/mR95OBDgDrZccQUJaYYpm1D0NP4Kdo4KiLRJ8
JJI5ERt9s1l7US4uG1pZHG4CF6grM1XnfPG0BMlbu7J13MkmS3hl3lifpWioAGT4ot7Jdm3hc2Sh
zY9uct2G2EvUzn4a6QTLuYJKfrl65VzsJ34SCHcuXHaVBtjm/CdNIE+FAeLay0n/jvxqJLMHIBqp
NSYrd+3F8jLUDIAz4cBSJV2+XWEspoimqI5IaFo+BWU77MNpCHdNDIehg/+8sp0urh3GA2s2FylN
7p8lScJAOBqhOHS7G1XAM6wz2tzuNCqNuXIZXHxDbgFyJGBplMwpGS7KTgkqVRYS7+qeoxl7zaDH
+9ER6o6b/O32jr2YEvgy7h0WimYpptiLa2fAFskMwHzvNXgtn9k0xgGWQrhCnrschf81LfH5gpFn
Stf5nkDuRAXcXRt7pZC0bBclsYrtoD+kQ23/9afjWiQLh6KLXLe1bPFM2J02Q9HYex9200/6S+ad
jzvfVknk/q+xu0i3gpQDt0ETAprcYlqppaDorVX2Pkp02keyaPC/lLQHX2uOqSz5Kz2Py69IDgug
DJDELG623BVd0iaJKUp7r5vjsKPuOR2xtZbubu+I9yrxx4I1lPKZ1yDPyMNZJmBxgDvTAgpcNMW2
l3rFdDVF4OJ9D9O5NbdOXKoBXkYtkLNHTgifVIXY4e/pk4baAXICBl2Nk6gOb0htpW4v8rTZpIlm
aG4wYInr4XGm/Fu1RvYb8z7xuS8n+xkSsPZi+AnSuV2Vjl+B0LZHPzHVz/3QNrIbtLmtbCD+I2Ta
49zyMx6ast1A+5UfB1sevmOdg/5jRWX42MTU8rYWDpg0FYXqTAdqWNx/iV42qotF22z5CIHxNehV
aBuOCoXzSS66pnvwS0sbdkWamL8crYZnrIY61o0i7b9nKnLpbmdRHHkIUPevXC6fqrnzsW59Kuqu
b7w2s6TOM40qmrbA2LLCs5CrQC0/kWM8b3o1UF5sUda/+rbI8j0dXnvno2KDcJYxTP0vLYBRuQ0G
TiPwRC3q280o0P/WNyINE9wl9XjIykOb96gKxCbNaNSs2t4M94oRI03mNnYg/HyrOkmbPed1GoS7
QOBg9lvThzbeEXigbRnJkZbdNyW+fhs7zCql3kS6JCo+od5SPSAcjSov03onc1zZpnkhYeGG4c99
kTfD8DsrK6Oi/KY5HddRO45vnW9pyeQiCS2cfU17Xt+u7Ehuh7MNSX2DkwbIxYAVfdlmyMWklGEX
7KJ3X89Sb7YZ0BHsCgKsGVp6E25Q4A2SS3mxE43tr4y/fGYI6AkAZ6UFWBZE9fNt/SFC6iasMSEf
x7jgDMWhservftfmHlrMlWepRfNlZbrL8Uj+ubl41GYqPG3GRZRkqH4IrNOKD4GWlb7XO2omvGkQ
eDgVOY3C7RRmSLbraqka91Zd2c0OwS71OExy6+ytwVCNvaXH0eR1fiX7SJcKnEuzSkc1KagjO/m3
qEPcmMFED/Jj0cqJ/xneGuwpDf3R6mkcAvlAb1WrXMS0+KfEWXjNCMO7tyawlGKnVr3abBHTp2xh
aMlguaI2MTw0sl7xn7OuKOot6p0YhfVWQCREGyMX32rgSBZ6DfjGASLpwi+lCo//OQHO/qBIZVW4
86P7Q+4inNNm26X8yUHsQdv3jRwqd2qsJn8UPU6M3JUrUiyXWyN2XnpLLT/VcRd8Y6Uyc6Mg3PcY
K3XUPVqGNO36vmqizz3yXfKR3zpEPxKD/s0/QSwF00ODk7a297XKKtBZyCwQl3kC+xhRAfDng1LX
/Us0oAu7HyWnSCGZD9qjUyhj9EubnHxPPgvsJKEL4+g7hJYbHExa2tH4ERpwKanXxEKM2yQSmXrC
pRznwbs+CsPyDsu1KUJCFCca4FrImjVu1JuTcVDJTaVtJ5wqeNHGWB4+ozSo/GoI6xTsBRUlQBen
dGiO2tik7nwHqcCNLlApO93eiaRui6M3y7eQZFEWQKeXSv9i69dh1KtcecUBZSWlqjcVtRzLg0vM
gQ+loggQDefYCw/ZDfNLOvjDHyfgWsCi2OdpTwqQwm4tVKBlDeWd9m6y8uiHbOfhE15m8A+zDuvE
DUrzpb6LOBBYSqA6BGkXVcJRxcMNA6xn9ji+LXkmowFbjpPSsF5yUbx0UtCXr+Cspcwz7MwvdrLc
4/eVV7kmZLTIUFp76ISlJG4zymihbOQwB8ZZQDJNHqUMP8VdXmV2h8ArYnr2mz7W+vTNlCbbOKki
LX7Ydaghx4feVo3DWoA5V4v8Fup03Adq+uSMaCX+xqXDKbmIzDoenxozLZTD2CbtLssnNfacMHUE
TtLIZ2OlDjCw/pfenrUZ09JH8i0sneaAU7dRYtAYGLjXjn6F1zemnwU2T2Ec+F5MHfBJVwunRj4x
z/1vppl1ppvrgIPuoxYjNi8OON2PfhqUoN7YjA0uGVp88Gsh4UAdIGI+viKAhkOMKg+ThTEQnJHE
oBLzKvo+vxsd/IexmdRb+X7MUTM7SoT4r5KB4Vvi2jgA1TyVqhilTSisJv6aqJZ6mkTmtwipCk4f
CjNSFYptljaZvJW1SJrNssvE2FoFrtcbOhthYW5qlbfOzYFV2bNi2ZhNgDa6sutdE6MN+VnOUX76
aU2ahCndOBtlNqFoezwBFSdOXwlcjH/wcayTL1Sep62E3ZN9MGI7+In5pvKpbINOuefzy+O2QvXy
1HB+gjsUn1jkGOR1JW19Y1L3mhxjK9qbBcR7VKa0EwD6yEBgt422PJ1atY/Q/hu/5xF0s+ca4ZXx
e+nUGsukqEP6NCRhimd65Q9fgta24o0qN/0WODGN2aZL87ugQDhqO/Yl0lJI12MCzHn1YxUjFiNP
v+bS6P+LwnyjPUeNMrHgcS+HHuxrTGR6aVS/oKU+Rg81wmvUjcquiL74Wp3F6r5PsW+6dwS7v3UF
Tlei2lL/waZt0vt8/IL+pfFb5w9Bh+gTkFdXQyE1HV0nTpp6nwc8c3dBpYS+uRt1gbw9RiRT/N2a
6N+89cjoSwTnJsoPx9CWYv0QTqFteTnmzg9Csur+biyh/T6GTmVpx8mXMmWbNnHZ0ZZGihRijD04
O7Vo1fQXDbTOOfL/MghWfa0td7JVWfvWHAMEF4MIF4BdhxP4tMF2UceNM6nr8t9OwZ1pV9em+lP2
6QT87MoyqrdhNjXBq9Rq4h9dqeCn5OagjfuxV/Vi45RhdGzbIRkfBdypgQIUr8subRTpnpqGRPDX
dcTQeD86TovNFTqonjzTGAYq8Fl4gsSRFo/YQ7ZfqxyN7z/EYFqO3JhflAeU33o8VWNZ+RXIYbwm
KnDx5IOL5aKl/w3Oh3LlIpOI9VbtpKqWD1IypOlemXycnxOL3tzgxnhAKJumFZL0ee1+X17vDEtt
hJAGgXTdXHYighGQQTiUxiEhXMxfbTEhqr6hMCJ+amoYmk+G6LDBSCJABzupFdmwL/GfE64+SMb0
4gyIobl20k9/jHGcjE2Nf0WD5w8mnPV+kvz6R99jntG7Td/LFmR7xX7AX6RSt7gxtV2yUlx+b6d/
jBRngv/cAgd1PmfOSzg0BrOYX9BgP9hKHcDf1AocoFFxc8QWufaEsLlASz/NC/urnhvYXlWZVVov
tj7iyukMdD8epDyI5Dm1mQ1lCzrQ/ieSLHwagdOo+B3h4a7t0H0plLc6aeKDXpSK8TnXE/3NNho8
5ZQIndF7s2wzewVd/g6EOJ/ezI6iTj8TNy4pME4DTNUPtO7Qg4oqvTSX5cfWJJMuG5E/x6OcOLtG
b/FVd4LBD0F619/EmBfadkS89iDZ4zed3s5v8HApmNJs7L7qbffL9nt1jWZ6EThQlQGCqMKD5tWm
sHkeM+t0XIVV4xfdm+NY9u5Q1nHhBnFJM9od2FD1xo5i+cmS+6HwZhDc3wq60KNEvH3ubAOjoSIw
H7kPUbvehvRBfVM+NNQ8v9LEanYVMHQEVWOenCHIiF1vH6fZGecsUTFBJcHNIGKfW90XtQem2pQ4
2ZkHgB6xDPyiLHAw60gujlapxfYTAG20c7sAr1RJpRSCu+io4gmpYGrs483dCsd6Tbp6yly80tLu
Sxybdgxa1UDIbujbSN0QwaZPJv9VPomUHtXKHJZlaHhdxpz3/6/kTRXg/Ku1aYBDljbYhwDn5PuS
gOiZOrzzIKrB+t0KnD34C1iS3v5yl6NShKUmrIEzZ8csz62jtZWvtpR/y9SKjb2IhdPfFb3V2S9B
OqbhF3yxGvvBVpCAXotx5xmdHSq6Xui2AmUhzEXeZbFP8kSTqA1hZ1gnsvNg9zYKxA3kpOA1oi36
IlVVj39Zpek1HkOloT6HCUKUnh6MPpJoAnHcOxYvehrjuBO44lXCSPdDpqanIVBhgWhxCfWA/Cb/
UzNHDRVVv3RWeI0XO+8dzkzfEq7hO8z6fNmCug5bVc6lg2W2iEhGwffeaMbfvCXGC29hsBuVsH1G
xdL4PRqTv1Lee9cOOv+GiKqAyiFb4D1BDvF8eLWLyhyl7eTYTVqlYCAc9A9pU5lUawg9su0QJahg
D1qoV58tyqUVL79RvyCxbgwbv0wy65sWGEWwUy0CXAxzpszPfthZGz2Olm9jiziRcm6KobDqwQ0B
p0m48FLFGV29tdXmpQe0/oAEJCZPg44ZAnSWErKkm4el/ks3JJ1MdBiRsgkaxWx2iKuHwZGOlaMe
21HF3XKsk1L6VjakyvG9rvWmvaFk5ciYSWMyCww/9Gt5f3vXXwABKBvO+F6NSi9AX/51/tnyfnIo
jMnxsTeDYXI1Z2wOWPr2T1TQiz11gPiIMWDnykrwqxxs5QCrqPl++0csdw6PJEoUAB8oZYJyWpbr
naKMsJxvu2OOi09zn+Kk17qccQVLk66jtqlpsSlvdUX0micZhRwd9aiQU++vfwYdcUDdOheBDQzh
/FMM09Qrdho2xwTHU23XmxZWngjZDxssjDBTDO2o2RlBIj12Q5a6Y5cWK5v4vazycRPzJUB5ypRd
wCECelyshnBCSnJRWB0xwQhsPJpw2XLrzkZNdGpaTEAif+iqB1Is8UOvGlvFAUAvnpJmaMXkopdt
Hao0QI0CA2up9loRdWIrlMpMGreR1bG5szu5jT0Ix/VDMeEB/t1njZ1D1xf2Mdd9tIckKy0PtRMI
pPltUZWmZ2D9sffxIMh3t7/4ssfAdOnCzxPlcZ3Vl86/eK+o+LRKVnHEA+vnINtSt43D5C2smlJf
aTFe9MTnsagfADBgfen7LcaK48ZOMbkpjl0v/cSGrNZdP83w4Okq3E7LltqoGwnNKjyRN9nX3g/D
7RRl7Tcqct09oLjVs7cMuLnoZborbH1QJ4Qoiw7LSEGzF2OMCznQV4y9my5wkTzGNk42KGFu1Dqa
1riw7+T58x02604RlbC/uTyW4TbXiSkPVdMekbSzyYqMtNTuukKtOxyjG3Q1dYxcu+hYy1KAXSys
wfK5wu1im4xpk56mkALVCVtg/zkKHSnY5fhNHsnsVNzXMOFqf6EY3w+eZU6pv4+p3jc4ngU4eedJ
EpvfOvxOeLO0POqNJyguSf8K7YtHl7y2OUl6EUmxV6EyVGy6jquawo0+2E+QiKpgZfNdFJb4/gCt
UHoGrzTjOBc7oux9Sc+DrjhqptY8jaEhB+BO6jK9U+hQ2miBJTiNCqOuJkyRmvIn7I7B9hSMtEdI
dWzSA+QIeRsB+IiQzjLDf9IyKMa7YVKkeFuOqnbfYT23is2eN8ZiDSGdkGbMPBdac+r5sWlyAABh
X4ijZbGDn+uCl/0xCqkOKwryu8cqUYwneRKGv5fU1AifpQ5v902rmQmy6Vj2WG+3z/GVwwWmhWox
MB46zxd0QFXIo52AhuDq1MrjYHZgKFt8JhSleG4rO3zpe8d/IcZX74VhVLEro2xWzlDW4S0QgCZX
grkrRwt5BXvGnMxQ5CXEZwgzv+/bVDvWFJKp90xm71pKPu31in4/7s0Y1qx8gmUMB9xyxs3SK+V2
mQUczxelaLtUwWO3OWp9F4hNX1r5sNGaLJK3LGZW5q7Qe7X+pOAk3+zsgjLrVqJmBOYmSTVjZUUu
PwDT50egyQBL6OLX9JbuB3JpiqNRW2Z0n040wbZyoHcmPos9/uA1HiPS/e1vsHjH0QiBdEzKMzdI
+PZL2S6rxucB0Wn/rSVDyX7oedmd1KL376qxkp3HeGzi7FNIIdDEh0/tnQ3+LGsSDYsw/v03sF8A
XGDTQ0Fhcahzrr4OWLj0FsGPCrdUUeTJrapA7X71CdjeTZIj8A74PRDl2oWy2AL/GxvALckcNCXQ
hOdbgFs+VpGqDU7xAM3YbtEUAGMHnZIGlnNnGYn1p0LM7alGE3wv500Y7/DxllZ+xtUv8OFXzFvj
Q9LZ0S2ou9ry36hcUidLtXLALy7SJvFqRtHwu59o4m2yWHC73l7/eX4f7qX/zR+2M3kMrNQLGZvU
z1qdNqv0RuMzUymT69prXSoYGEWoquxvD7bI7t8HA1ZGvmEDPiZmOp8mErhyBTEmPGGDKeRPspqr
kjsolMO33HbBEe8hO/lNU6/f52VeqyvDLw7Y/4YHlD8nq8jhLiWJrMko00JUwckXDQV27F+epzyv
viVOLj7HKRn4Sgfw2uFCYo0y2TuEcEnO1aSRjKawgpOIervnDnPsXYVZjrZtJFvS95MuWSibxjb2
1U1hlcmGWEKqVvr/15bYguNDzEbKCvTt/KtPVdkqxVQGJyuv/Ltec/ytNtbGtjLzv1O6Zhtxm1A0
4U2Z4Q3gZM+HkvCS1/jMwUkZ+uQfoUp6uFOdwXSVprPG/7B1aRvRaaJyAhZ1cXtryjjQPQylN3LH
4VHiWUk9bGRLXncF79KVOP/aVwR6OgejbNwLSGSjOP1U25VPpCsUaYsOSTiiZV4H065mT1ve7aNy
ba8ipwEgar6dL5rHat3AcRgT6Y1yo6AdqibbpCztlzHsUcX1xzXE57Xp8ebIvAZEBeyV85WL5CpI
SX6lNx3hLhciWYrCRhfkXxw9TJWVwP7KubCRaSeJJXXCJ3Jx3elCHWWJktebVWfhhnkCthBVcd9O
5V09ds6XXJuVPxKpp4dUDN0aB+nKZAnFuIhAq0BFXBIeseZQfNuqg1OjjPFd3Y7NsZ2zxUqv/NUg
YxH5zWeCweYaEYkiENfFmUCi2aKH2Uq8sIXInyySp1+IvWGEyd+vdlkfi2iDGwONpnaa5GJT2U6W
7nL6Hd22qkvwJH+9tWbNLCA6AO6gls6r8+Gx8YGKUOBR2Fql0u/prdOtyMLCcsuhaQ/Ur/01J8pr
681aU02dw82L750lkSTq0MhOmAD8CawMfoAPLAojZ+6+O2uSomff8lM4PJp9J7S14a8tN1+fFh+L
AKJzUSQI1ExX0shPTyr2m/Cc++llCif9e87F/+v2t7061AzGBa86JyiLxTatoK01R8SnNkLBaCPj
V5a7QdNSCxwwRlgBFl55T4F2Eb2SVxDALR80HX/toRFxeEonmlufitLI5BczNsv+KxBHy9lMTtdl
P8EK1XthBI7+enu2Vy4pSgEz4ATUF6qXi5elrH3fDxC3PJW0kWngGVP4Rx8z/Yul1Ubn4dUXrplb
XP3AcIZnWODM+lysJTUgFjiR4pOeg2bbmAPGXERsXTo9+5B5V+qj10YDP0SVmVSTAHExmt8MQhui
KjlV9eBn+WZAbsN6zjI7U39Efa///RtDFZvuBxx28KfyYvekbVYibW3Fp0LXOhzluSXzbQPx4A6Y
CTiy26t3fXL/P9riFsYHxi+UIIpPZDzJ9DpW6Hceo8IxftlNOO7+frDZslmGS8fXXE7NAFakd1IW
nXLq2M0nLH1QCZ9acEmvauP4xsrcrp0MgKmznAV3zoW+XTYTk0YxRidV0rrMNcoRxGGOHaGbaYEZ
A9mxnUJDzKurf8lp3Tf/4WSAZJ6B+eAuoRCe37FlPzZFUFo4F9Y4ztfWaO2VuE92hVRrr3hZSmvP
zLXFpFllznqwYHmWLMlGn3s7lZ2cekVQ+XESKTNderFdv8nkylpjRV8dDk9eABBoZvGEns+vA1cH
FnBIT1jw9iEVH2VKNrVsZZvG7tcIrvPHWuQoEIKh/sy6OYhnLGKT0W/qvEnj9OS0vV0dZTQltSMd
4ujvH0aqjXNTGzEEFk89nxRAvqATlZad/GwwUw9ZVgOP04iCn4cb1TQdCivV11jsV+5QjjqrNvf/
SI4Wk+s1uLRd2ySndvBz240HPQQE2wKc2TYFMGRPmUS+xru5snz0rmgfqDRZoX8utmeAOoqhVnJy
kgwRznihHnKVIOf2S5ReADut0VSuzpK3aibyEs2+F6M+xByjKvBGhTh3Mqqx/+bkw91IW7zclJVC
g9WP+2Yt2ZvfnuWmgZwM25sVhSm4eJuUJgBWFXXJCTHt/JM+cdtuBkTP2o1Rccs+OhAXlb0st1b2
96+ygxQq8AjeRHo1i487DSZYUr9MTwXtwcozymbcWQmo/8d0mpJqEw7UHmmWlL5sb4SUdfY/f33X
Us+hiz6rv8uIbZ7v47TqUc5HmuCEVmHxy+4c6dHsNBMdyr4a9n8/FgVxEoY5AqELcj6WI/lxE/ki
P1VBZTxESp5/JTWCCBnLay2na9fALPeAlw1tV8LJ86EkvSEUaaf8lPsBVr3Z2FjBrrYIrf7DlHSu
bS7wd9r5+ThwcdReb6z8FIS28aNthT0z8fJtEef9f7hHOfbzTiETYsDFXgH0BuJDdbITalrpXaxP
xUtukn667LC1Xtm1Q0+PnvgI8jAs1sX3C9qsR15VT09VYsDHTZK+3s+6OeZeEWH+5fZHvHb8UH2G
tjoLd194UU9oTDsF4MRT0sXoDksygB85SJ+TPtcttwURLnRtuL896NUZooaOZiXxPqb35ysnrASw
ZsrGF7SK6CSn7a8RKNK4NRrJkLe3B7t2pc1eLlAqZsPtpbAM1jdDqsjs/Bh5Dmsvci3DF0QRXb6R
J9gOOyeX29a7Pei1GZKko2gPdYS+52INHdykpQh+9cmWRRG5g1MkbgGw9FgG1hpt6epYBBNAcSCK
ceDOvyblPxNMlE/ryADquTHtIt4VBkapkqKF/yEpxRseohRTQ89uebgjHZswMzXzk9bWRuZp8Dky
NGuE2CmZCO0DOXG8cs6vLeDHIRe7xY79sSyDPj9ltWS2D1Gqdf+qYSqwBazk9lOPWOLu9updHZGt
AhgLmNFFVBpXTYcDVVOcTDmkxRE6w5MvRUrsdkVu3kMVyD//hwFJlIibSPgR0DtfQqxGplJxsuIE
bj/b9yyna5qRvGkzlGp5ntbUf65O8MN4iy3TG8CjMIIrTn3Fs8cMWURKj/pvYu/8e6qU9kpt89qb
QNmeauN8syHHdT5BMPhtHdSiOGHcLNDoMAdc3erCXjN6vXYWiBDoTwC6QJl2nviH+KUcWqcNKOCc
ABVX31JFk+7qICtem9FZQetdm9Gs7kAAYRCDLkeaGpuXNu+Kk5Z2sQoONQ+/V2m4GgJeWyqqFIRH
s/kVQdL5jPIgj+OI++MEzTN4xXDE/xxPdXundMOnvBLaSlC0NtxioXpDqgxLi4uTsOEmeV2WOy5O
yxLwHkUNyq0J6m/ltF1dMy7KOWtAsnKpd0rc7EytqucnmpUy1K7YQvbPz0T12QAYb688B1fXDVQA
DV6IMsiqn3/PUMqrJKDDe2p9w3qJpTYSblKVxsoTdyWxJTQnuKQ/yE2yzPPQCU78ejTyU1uOpn+0
1VBu92lpVvuSzOWhMbra3wgfVvtjPpV/5zH9Xt8/G33+CB+OgWzVc7hiExoh4vQaFElQexmkKgfQ
sTPIW8DUa53za991/qAKKKO5Obi4wnJhpnIWK/lpwGik36uS0lde3gELvn1VXh/nnbJFfeKCtV81
GQV9UoVTpmCT+BPTu758cSj/rAl3XzsJKHQS9pEGQZ1Y3JGxNWCNGrWchCrKpD246P/j7Eyam2ai
tv2LVKV52Ep27CQOIYTBsFEBD0hqzVJr/PXvpbzfgGWXXcCCBSzakrpPn+EeHkywrFlWOO9Qzwhv
AXYur4d8N9NlG7Wm5f//+GZNBdKeKrA8mmDCUMYdwnIDin7eN0BK7CCGiLO5/iov7lFg4YsVN8F5
LZUCkzutagQMj4oyNA9uObcB8izG75mx4I7T2r5UncjuR52b7/rKl7JOJPT+38qraqSRxWAMWVod
51a4W2Ucpn2mtAsqtohRPG7KL14VKjce9+KiNgTvxXmW3HO1aImGchRnbXmEOtyAxWpC168gW0Lo
YsqmEsa7wB3MW1fSxQ27+AoCh1G5FJaf9cd3rdKhYlIeEXBAfJU7pUsddzu3phr8wzv9Y53la/+x
jjerdCSETdIy1Fu77pOf+kx88ieTofw2wbrsKY2kvKEEfyl4YzjE/WSTfjrrPZSYU1ep81I/zLky
7sTYISFVG+iTHxJVWNONsHpxOdQE3zr3lCyrQ0nV0HZj46VHczHb+9G3kKaf1M6q7N5fpsXi6/WX
eunjIZOILyrEDfUM+SrNkbs3lsXRzRoadZqWkRDWjWfPu+sLXTr9b84sTGZZZ20YasN3KUdB0eek
ZfJDlkhu7Us4isVd5VZttG0so9v/w5JL5UezF77BWtQF1V5DnTyZH0tISfGzZ1VG/rsvNdk+RLJ3
hyCzUKW8kV+sRZKWMdsydQaLASrVJK6eblNm6LWjYtH4BYJ1ZH1v51gv78imcu2XZsKJ2+RmluEI
2+Nz9ZwNGSKHgdZIw8oY+w1x5zvl6DS7poa8eJhI9j5dfyuXdtibl8KCFqWEW4XhVtpRV7chO6yK
5tdi8uben0Q2IeTsea/X17oUkZgLoc3FV6BfstrNVL+ySAwlO3ZlOTUbFdro8KpLU4S+SiceMqr4
5rpzbt9Y99KuRhmctJIHPAdYxJKmcA3V7dg3XeZ9xvFAKkmgqWMz3ljp0rZeUiAkZhaR0XWLqxgb
hPmrKT+2bleGGz0Jp99akqmPMg2LbzCfphvn6NKj0RNenKzgqJ81vJ2sdHI5JWxqJZfjSyznJts1
pVv8pYvc2z5eDg+KIYxLGMef7mNuMHSeCqpSCcQM2wGtSbq9q054X7TxBOT8+la5+CLRF+OoglIB
D3e6XF71SdnDPT0uLP1dAmTw0QX86foJ5htOIOJxDP/lVS7U/KVJ4zC9PF2ySQGWqbpSHKFgEoHm
MmQaYnbZLbHti4/mwHdi4MSeXPfW0hyDEEilXFyKTBj/dHGdBUghJUOgo8pkbwSg4VtkniXMrNvO
y8tkAuNCK1u38/PUKNNpMEhXnRTJLlUU8Nrsud1gDY2IVs/87wDcLtznIq3e01etflz/oJfOPmUI
zViKVSrV1Qe1nJHozsTgqCZpkfihVLXqLhUy+lYjwqH4amvXYqMkjv35+sKXXjcGBDw4ilTwmNYB
eBJckxT/R7dEaZhkXTd9u5eevWEY3H5qQbDNN5KEi89KwoVILiplYGVOd5JaVUbvSCU/ysIZxF0K
0817UJSqa74rcKMbOMcyLJn5ZV16K8m9vDaRYMGyERFW77nOKmvQSuqFGRbS18gSufPoAZ0AneNm
xdfRjVvD7w2QdDfEmy5dJAwVmPlDUyNMLD/sj3xMtafWRiWfjrsYBrizcQrh1rUJfB+8eRLxrRb1
W+vtbEsDlaEqYkM5ayXyqkUCyE0Fffdm0D5bY3wPKJauu9qN0SF2mvQbPO74QahO81lPi+jAxZS/
at1kvVzfYeevHL4J3TNeOpN/LpjTJ9cSeDwzoMEjDFGEoQzFeXRlLmK/bkQIxR9MCaoB3ti+v77u
+c5mXVqTb9cNXBPjdN0e9EXSo257NJy+2umZGYotBxeyfJZ08/Kpq/T++pJrjg/XwLImyGQGg9ym
64RUnUel1/BLpNKWqYOCzJztdZqiwydPMWDSMlqysTJNvDa7m8L0P8oE+B++LsZKu5FanYc0fspC
fFhQjMyVVgWA40ipWp2THEVNZTMnxfirGpI5echrt1W24WiPcqcgKEOFoORuYMnUdHY33seSspxu
Qn4EsiYwj+kS03c//QYJrYHCyhnoO4IMFmnzUv4sDIzvK/Q2tk6SZE9TEwNaYxNPx8Qe+McsysWG
KqWdoxu35nk2gDMo6u4g1am8zlDDlT7LpmzG+DiPrg0l1qy0/I5enrgFXbq4EDi1t7EpbcFVUC0n
FdySFsXHOlawXBrKNBmQRMuaW7iaGwutr41Gb2ww/jULGV69T2hSiK1TWkl140NeOkugdtBboL9J
SbL8/x/Ry21UNU3dMTni6Fq7Pp0uVd2Zs+IMdzXEluJdmqm1e3d99yybY715uJJo3SI5fm60VDOq
hZ+tJ8eoHFArRSV+/OFpWfRuLIsx24GqiEffGOZ+V0zwrm5slgsBdBnZLAJci6AonL3TZ9YTq9MM
xDmOsu/Kz44RD4c+lpF1N0bUMX6GWIiJromw562gW2v62tgPduG7oav9KipV1pvr7+P8CuEHkRGh
0ELfnMrw9AdJUxUh2iPiKNCU+JxBO2HWItFRtXPO0fW1Lm0s2NTQZGkyEdJWd3TcVlqrzSI9ykGG
4xPMTb24n5tm9G41fy6vBJMDntSC31itRIwOUxm3PFVk2tOmAjkrf2e4Ityaqlx6feTK9O+AFvD3
KhaJTG9rR0kB96Dloo5x+VXp5c9pnpx/iTPYETLCXw4CnZDTD5WFCvO3zgI24ehDtjViDxKMw1yg
vYE8uxTj4dzYHBHQPMiXni6U2+DgC4djicSQM33wyiFLvqMclQgf+94qeZe6cR/6+qDW3a5XZPQs
Bzu0g+t75dIF/+evWF3wqtGrOpAJ1Fdkq+57N3OnXU7ivJFDYz6gvqQ/gqzo+n9YdgkOsAwpXs8A
G4IhrtVVsTg68VCkmyiKzPsCzY2P4Kya1p87K1QOqtHOyo24dGkjLT49QI30RQFplVgk3RCXVq2L
YwI+Hp2TkPxFd4bJDqyRzOBfVqOPvmgMcPjXGasXT7YlBrRt+jzLtvU0eq9eUmFL3I7J6/UPeWk7
Ed3BbC34fOZLp9up7IvatKpUHEc7DgF462MlfSw28JmL2sjSg9YxAOFWaYoYTtR0TqBqsel+uP4r
Lr3eRR6cgoSSBNz+6a9otK6be7OIj25oRUzlx0SrXko00Bzf6EvDuVGNLFfX+pZZpOYAVVP9INd9
upxuh7EcMq7QikbPr95SPw+drjyJRNqfwHSLG8tdfrr/v9wSDv+4SaPanLQ5R4BmxDmg2Y41gN+X
ap6BV1DcJrdusUtn862ltKDGl5zndLm8la6O82J0tDuzzA54voZtStNMlQnCC57yzQnrwdrGSmNX
/7BxlxYFgA7uj7PWGdfgNEKLAq5v2cOHxfi+9j2lyjZuobr/kOszwgPQzPiVO2v1EeU0gL1tWCuu
tSFwI816rKtO9YHpx5vYGZ2/HmAvdAt0JCjlYLWucwPFTCYEb5XoOJtmMSJVZEfeRpm76EaAv7Rb
SN5pp9OY4D5ZBXhnkODtlU4cW1knz6Jp8qXpoqR5HUhd7/Qbj3XpLNB6AVkIAhfA1uroeXmPwhck
7ePI/Al/vtm0vmOHYuDnO4jPM170t+6Oiw/4BmhEkQBpkdVxMFKaoTYgkWORR/1d1sdeFSgIyf2m
JRPKzd9HlgWOukzVuDDXRLYqjKPSAeJ/jHWjybf2pJaTrydKJv1yLOSNBPLiywRChdUCc+wztKbd
WjJsEic+DowonhK3rZ40EJsbUDjCWpQ5yRWvP9+lFRfdTNSvsaqjyXp62DXYOROe2fHRKevi2Zrl
b6sJ0xf0y/EbHvr4xuu8sdz6ZmpsW+nKxIyPpVUihjaPlHF2lG6pj5PfM92EX//yeAsXblHPOBtQ
dqOmzBgd8flSx/4PINyTNdkaAoDoi+HYbPX/EKoZD9I1JlkEubUKKrUdJjUyiPAe7UKbgkqpp4+o
QIXejkzfuL/+cJeKHY6ARcLIbInezOm3W+T+hoGOxTHTanWr0/PbV8DsH+1Y9RSk89ry3sTzyZ9r
Xfl+felL35HmJ0TiN339dTArBy9Tm15Jj5M0vmaYDwrfjtr00dRG/UlGavbl+nqX7iR6nbxYIgy9
1tU2xeQED1JlhJ7h2PUvWquy2ORlWmx7uzT2pLPe3kMHbt5eX/ZSqKHlxR8QmzACV5+zdXKYbU4H
kLIb9ftxoBEVNDYkpgLNnvzG2bi4GGUGzVyUTs7kRaRTJi3ScRkotb49woDmhFhO320bx+zGu394
MrCoVAKAZoAQn+6dTE0KKawsO6YRVIlWevmLq2QMjFor/peE4g3yB2QGdP9aHhfrinzuGy09jkpX
z3vHTefvdhUX7xP0aRHeRMbO11GDvcV4vrhJTTghVMDE73X/dBwdBxlxqBlS1M1Xs3TddySy825O
jEHf5zTWnRv75U2Q54/MkOYZRRzRdNEi5vSvHbp0kUb1YFTysUBO1niKwjac/Lln/TtOZhK+r1JT
aX1GenkehNls/6yGoRsOOG7E7zxlRjS2YGIZ33WWyNQHdfQyZUc20ZZ+GefT8FgBFvsmdAwvt8mk
KHfhlBrFjSt93cZ4ewpQDkzAFtWEM25bKrJy1hVXPvZALNqP0qu1Z5HRXvPHJHGFn4aCpuCIUcNz
UwCYfjHkoHe+5ugi/oxKU3EjpVk248lbhc2HIAoTwGVeBIvhdLOakeLFdTmmh5R326To7MzpHKip
1hrAySRiaz6o2PKzzv04bIYJyQ1fKHNu3GjIn39e2qJspaUdjxQLOganP6S1AJqNli0OIjTHuguK
cmiH5S7TvaDonRRx8MlppLlPWrArftH2trOZC00eJjPq5OPgNtKKNzifxKEWYKjjqhkUEE9rtKA0
ctX9ZSbRiAZuFJYHp2qmDHHHqASSG/ZT89/1ELCKqdhVvyFwuRRB/IJQWL3VGFnnQUahfvAYrbZf
1FJL7vUKUZiNQCIEKEtcTegjzM0si0/Xl34zKzn5oqy9mEeCiuC88ANOX6Taeyi2d635iNizORZB
MY0uJMo4QWzKR55iyD8K2hExvwURXss32jTrkyALh6Zt/TplrEchKULcFRi3HxFRQh6m7SPXukuM
GNp9T2/6Me/U0f2go4wdqLkEmu4PWpYrjzJEC0BnnvxBkQicb9Lck81BCRM1K/1Qn3JcxJvUeB2T
ZWwYg2GvA80rjGc5upisZJ2YogOhGshTjLjyFuH1SAZGrxnp1sHz1CaEd1Nxl2fu+ISIfFHuZNrX
0R2uP9X4SUfO9LOkh4VDLwLZPxVmHc6hbM1YCwSQ1p9ukqMRmOdN/18eTkixMEZubd9hY+a7kiR8
3NmOUj1mpYU2vsx1c9emaBPtUS3O9I0TiiJHsVhgbnyowFsiFdQCLbqzM2vyHpWoVOrdUDswAyoP
bHncmf0tSOYq9rK5FgMC6gIQ5STO6+5vPgAd0Ls5PiAuWQ0bwE3d3lRj0945+BLsZTpqX67vqfPD
yZIsaL4psJ/v5yJvllxJxIeaDLP7z+sH/Vueum6/wyM+QltEQFUIZB0WOqwLZI8CRErRS2fCIqwB
IaSFDBXj4TH7A8Op6CFNE9AFc1Ra48YUpW4jfeslnyeFocg7K3JLZ9/VZmPciHZvgNzV4UAfh9IN
lBIF47qCy9XJwnJDiQ96U0lxP0hRVBoab5jH+F5biftYH8Lkwau7ktaqK8pYz4Omcca7IXYk6lAg
Rw80h6S+LV1ZihYhd139YiW192wxwMNYx9QzO/IHPYvSd5i9TB9rKIzWtlmUFTyIsMkD1gnpazrD
89lxZFSEoiy7mdPN2KYjZZ4i0EUPtCTUYz9uzczyQ21yXOlTnQlsHa5/21Wmy26CLkAKBrLR5jZf
X6udNk51JD3v0Rny4VcFwmFnzwny0poZvlcVvhYD2MEU9EMK79bnWJK8089h4MdGmGQuxVxmjZ/2
nCmacUBxH4c8DLmIJb30NmhtUfxw4lJEnyDBZg6qv572PXKklXxqkeqyf1jukGDVhtJpH9iKrn1H
YlHKxi80Z3o2hsjptQdNpJP4BOUKIoKfuVnfjeA0K+Uzh3RGD9UK8+hdWMdqskHs3cUxfW764S4x
69T7HMG8eXbD2WjZ1QS5xrdDNEQVBJXLdxg7lOm+HZv6x6iNJcLa1z/J2ztfvRYm0wv+akmxaJCf
hvDZEpzGSrUex67KSyTEKEe8d5pVd9sxn+v2znDqfmflokh3scXo3lSIlaWPPFE9Q5JPW+H9qhsa
WA/AlpLELwD6KF89wKq6L3K6JXfYmdpJFkRJZ5qBiXSQ/To2bi2VbYnIPxlIoeOU7Wt5xmVrucKs
d2bjRWgODKNnf7PyItFetXp0yyc3TSKgGa1o+YKWOyGIP4rEvG8M4NyvsPsK433KOLs/SDLm3rfi
ETmiQUsma4vtRZkMfl7p2kbv3LmAAqSGwyvC9LxWfpfz0uTos73znFR8KNBzCDt/tKemQoisQkik
FKqIuLCmepi2yKWb4miHBoJyLSdH+SRrc340ZDEKjFPqyNuHZsePnQpvmkgilKr5nSQpsjJFlSjR
5+vf8W3et/6OVMcW2CqA5niDn35HoFQ4h3Wd9phVbZIHdtq430lSo+zn3OpF9lNzRRH7UgvnLf4r
U7KdYt0dtr3DAdh0jhZHjd+EU6szlu1T7bkBCxS/CAB3nyL8rha15xxl6m9lYvXOaxSnXLWWOtQG
t/oc98eqzZz4Zx33zbaYUUXztl7dml7gScHt70bz+OrVOTV7W4r8juY9UujXX8GF6MJvggLIXACx
ubUQMN4hzB9yb3q0ldBtH2gude8NxTS6J86crj6aTY9phdd3SfskpDont5yZzzMxHHUQV1CZHLLH
1NVRGpBDB+PTa4+drbbRUyrV6KkxO9kHWhaq8XYSOfKzcE3n5u/KwOWahodF834BF4NBWmrSP1rL
cVbS9upKcUASHtL6LJXiZdQBXASqVTk3IumZPDWr0WmlMYIIF/ttrWIhLbUxZBe6j1qU9w0FkBsZ
0T7MUrxGiN9AmTpAhXYAtBuFJMRaFYtAqCjaXa5K3W03WTe1w2M9iXHn4qRr+uocif4FCalMv2e7
DnmGkUYhoxuv6fwDsSsWKycMhMAfvMnb/vGa0KFwgdv0ymM2Jq62QzVczX1nrtz8Q2nhktbaVv9Z
64iXNxZe9QSW7wMHlldFQ4m/jXWerNrlqEiRHNyYLt1HEEim/kntIoYTPjmw1d/ifZyfBcA/sNPJ
olRKrfVoIxr7ro5FIg5SeKV5R8o2mJueFDp8TzbtJs+uGmoVDYM2/tHh1Nm+XD+L9tllu4zlwBIz
WGGesx5PUmE5YrRa77HuCvEwhrNNruak6ksHIedJz0LAtNdX1JZ3eBoAYZUR1BFgopI+69mZrpdV
uRo5VLsa8gkJihX9S9IvxDlFRUXsmEUyaYN0bBIcOJB/loFVWLH7Xoum/KsdaVGIJUyPec1r3k+4
KOjqlNvejZ95Ib21MCpi0AY+BydGawVDU5XBqTy7iQ61F5I7+pPSp/PPfpDdO2WCL+03eTJjSlMY
jp9mcfVMV8tbrE5kqD3HRSWL6A7hHEUebIk+gW/reay884rMToJmKt12r4yG9UMJNQXFoo5vUNyh
4NNHN7oL52eJcQtRZYEILJCEVcgpurqaWyWND+WoaQ8iEg22WSoiOvsE/SnZ+orBrbh1M6+obomX
vyFBV9/a4p4DJMpLpM+2uuxywxJpOgrnccgg/cyz0R8tt2hJItBI0xvfqYaIEDJL1b1Doy4MbUqX
wUTBSddKQTuOiqoXUzG9TkajNtzgXZF/n80sbz4JWnvzZ3zLumnbKolXfq3rydhbdtpHoS+HeCnn
ZYSM7dYDIWoE45wzhC4dp2637eAp4wGNhK742dRKlTTP8RCjKcKcrRdF5E9VWipeMNBYdg6j4VTW
x36u5T2qzJV5h7qWp/sEbp5hxp639XEAKL5zVDuqGcub7SBKR+XbYKjRmN2ZVbYIvV4/SGddGs4O
NLWF204P010HSVh3VasnNb0Oe1aHIGWKKDcow+VfogjR+6CWMdKrd1qVRdNDUjrFd1FqptLdX/8Z
F/aXhRcY9wxYNoMW9emVlqbqtPQEooNLxMw3itdSHbjxjA05XPFhN7e2u0kROv3LNiexmvsTkPpi
4ezRWllC2x+XBIr0lCMRBnMQpbqUNB6btKaPS36C0ig+HT9xYIZ+qzZ6kyZa7WkScCBqRAawMGvT
aPi+ZLLIaj66+HqC5AajaTd3E94CmV9mbv9LHSv4AD0GTd5DaLrzE+ypAi2OdjAVnyEv5iVDItxH
ISZ325PpOUtbTwvvZg8DpAAxwxx7HRUN/C9hmqK327b51D6RvGruPqQdMT3G3iTsx36yevk9m7D3
eqc43Wh8mGsz/d6PNV0TpR4i4A4hzjXDtnMxjrI3rQmIv98gAHvLXuLtojp9K4sDBkkt9xj8a321
DaSeK8idqd6jxcHV7g18C5qNIdNi+lAXJViovCFNyEXkfaQ2KL9iKtS746bOxNw6tGzRRtkVhVD+
G6sM4ZLre/TCr1u4E4g/2S4NMNqap3ul7RvFikM3O4xZN4elzzxhAG2rJdQZ3py6zo62fPsEW8UO
P+nVmJNkM/5LalwetC7+6OV0ojfoyCbm936qmsS8cZjPTxH93wVIB4qS87w+zNKhuzsaeXXorUE8
qFDo603T0GOJ7pG1FNMO1ZG83ZlDJ4rmRp54ngMsJeUyBGG8ew7vQlFpTnv8ovB8a93feD4O/uA0
yb5J6VP6ml0l5o0067zjDZ2Pli5JOFh+ygD99Hvojqh0Eer5wRptQR6ehYnNRGlwd01SvGhlN/9O
kSj2MemYPtrN4AJFHrzyRUWgu7oRwM5cQpZXTi+PRJnpzHmXOY1Gt9KzVh7E3CtTEuh9pfYwDDx3
BIFqjZr53lIr+7nDg0IJoF5Z2Us31z0elkk+MfDEVAGoMhZpapu4r3U59Kbtz24olU9tppjhC1FI
ie/bOUOGcfFaid/PRVPbt9LmN4LHySEkCCMziV8HyjFLFnv6WjNMw3KjTtpDVIAr/yYMIy4+2HHv
4ukkPP3BdKak/G1NxEusC6A/bvoqS4bPyGymd4mt2C2nwdbqNFBoiRcYptAACoipztdQc/LiVc2G
4oOaTAT6LJvDb2HaA82rSy64TVnl7qfEobrxa20i3AvDDFHnKrJM2H5Z1YmZIfJsmsODBdrWCJQ4
HA0jUIWrKXIjAQXm+7ALc/duHnQr+mbjXtpvgFKo1jYttbLfo0NPeTvrLb6YllV0+bvIygwPPSfP
/BYOQlMe5Kjb7QclG9FGQd0YcFQMmSjArEFP9tJqkgZzWCBo9x37skafyZTSr9Qo8bbazFjl3sY4
INzHo4Ywt5XppHb4BzhG4ktvZo6WgpCUfmiGVVRBYGx0O8js1M1Tvx3cTPli48GE0U9sNHiSXI9i
ZzFiESDjqy4YoQtm3eAJbAvfxuigMOzufsRW7wZqKAdsXodO2YBgJOsAC2Pcip5nmQYLE9oZHDhv
+kvLD/vjppVxxTzEtaPDNMeDE6DDOB4kL0XiAoF+1zecz5L2gUl85ewb1NLKYCKg/LCGwv46Z3WK
Mao6pt70VU1UtZcbhgOIkPtDUhbdfQpEwXiIFiHJ2ZeYy/yIuUhuGY+fi7IzxrYYsC3scCgX63Re
H9PZyPVCHED5zzi0isnZGJNlvnOMJjygnIINkot1JM0sOIy7nFZKHJhCM3wnTR0c6HAuutEHOY+C
/KbFDpsx+2KJtIa7RlR4ssny/MDOlxMOi6aJSLZWNs6hjaJECXBC5LbGrc+4a6O6+VE4ofcVLz3E
PxSjHLrP1zfYEh5Owwd53MK2Zv5HLequSoVIOuQyECgOpBKz6tfdlG9kLZsBj6E89rs2vDHge/O0
WK9IEQSWkSk884vVvZyRNmQpPMODkrpVjC1HjUEoFntquqUdZxoBLcwkJa8ysybug6kbeA0bN8M5
xvTzSKn79ygS28UjKXeE+wBuXB4OKSaNiwGB22jO4xuH4axgx258YUSBNgH9SPJ9ehZQ9mdm1w3W
wRnN4qFLS+fVzeTU+Lpddq95y9jUzztFeS762Lnxus7LKYZ4cKkXNX9sQrivVovj2Ik1oWcc2DRu
kd4rrVZ9BnReYl85uBGegBIQvMV8r4JRqW+tpBVW6I9Tg3+kI7TehcXjWp3Pfauqfozx3o9YulP5
VGVD2rwAX2+nXalPmeYzLyz0oMGH5GWo+5GGMyY9Rhy4ClJh6VZr02R6VVXFdH+mWpP+MiHFYauq
owwXaLkxxQGisNlHcLDO6E9TYjnb0HQ6scHXU3qPhTqWOl66fevNrW9GTB2D0tRrS2yINYq2mVS1
iL7qXdkcQAjW0eBn2A0bXRDhrfYyGlrm3mixn/XLiA5EBqTdEEyhWvZW1ydTQFqztVo8jE1fQoDR
JadAmx11Z01F98FNEnxsrcXIlNLrcbK6/G4InXKvVtjDErTlbjIb7cHUYvcDkmZYHNk49/oYN98q
QtZXAS0q/iwFCPkaCe0qIsf4sYjeQOCinlVr72ZZ8l9Js3s/1YqyrXS1fM5S5UZ0uLAmIrAWE0Z3
aZGt59e0EHAvaJXhIat7dZ+MVR+EcMYC4JfDXiMx8RNoXDe2/BJy/gwQxIaFCkCnljYZ6ekKc1WJ
Ch0+t+72BdpcHy0ndFI/Zngg/Valo39jB6wD4NtqxCLwgHSF0Tg8PV+O9BQmemq3R76K2R/WuKoP
5NipNpM2xmxQrzdu8YTPXitP+CYVxBUAHe2tD/XH5Rrp/VDX2DTuIXZbX7xSNvOmcqO0eGeOQuIv
qzTZx1ySbd0oOS69Wm5DSjUQJ9C/Vjn46PVeGFpaty9l22ycwSrnOzdtk9YHUeHc6lacvVqasYxW
EVdzllnxmqXf2K2dFNS997k5xpsxtcXWIw24C1vnR1OR6l+/yt7aDicbh/XAkLEgECgTtcjTT9nl
3tB5xWzvG7DxqMiBmY26LjCLJBfva6GZQ+B0sz0/28lUPTSpUtkHlGJE9R5ZeGruetaib9gT6skG
RK8Cy1kagEeER2zf6Lawvrpapn6viWjjVp9MulX2UIqPiD9p4Cupfrx94hb6yzDFLWb3hT6WhwId
imHvJVkef/ImTI3ju0KGU61v2XBm+DPBDkT7HjMWJnggeSTnIUAxTWY/G1pQU+7XkdWXG8CpdbzJ
mE9neCQloQzqLu9+6mGtJ4+qMnvZHV6LTvQlpeTt7lEHrfD+MNXoHr30vg4Mc7KI50RZ/TCQC28L
F/ZQ0NRGbwf64PRlDfjB0CiCilg3H4opKjpwIn3ffHSEl/4ln5w6BaghMHSHG5WLdY1uVDSTckhk
8f1URtr8UY+F5pdprv4Cljt377Ip1W8c9LO9z4r0dOE204peNJBOd4eX9OR6Vpbcp42WvXM6V2vu
VGSSvimw88u/TBmWx3sbYxioAJA2rDrJeVlKeggTaB8FdAZ9BVqHeFGNGzdMqYhAHm6L1lWpvZT8
LyU3l1cL2AhrDvJX8GBvBq1/RBcLe4wwF53FIR9DUBi6+hBplfFkznr/8/qRW/f1WYoFLBdfBfIT
SIin7zTDxZl6rbH3VBKDX+slEr8jFsLixre7sI4L25DR3eItfaYArXmtEEBO3H0UVYr5pVf7wXrI
G1PtbkXIs9CMuC14dyjoQFEJJasImSQ6TnL4Y+67RA2fmcUOH9TI1WI/L6pZ83vUwQJv6LMbM5nV
sm8M5bch///BUa5aabObAGVwbVhwpTrhS1EwnFXq6AX5IzMwpqVfZudTvLv++VaJ7f+uCuqP6wiM
LZPR08+XQ4t2u2lCCxpe8ktmCfvVMArSiaGjpAvmiajiZra6MxpRVl+uL766Hf53cbpeNKG4fXVz
9aad2krbFN2/o2ib6VBmRuG+uG4VHkKlDYv7qoE4covVePE1u4hs63CK6P8sv+mPowGKATCEVLNj
UTCP9mdMif/DlTf52s+p50+xNtwVg4ZN5vVHvfCeaY8CBKb/xfBrXUD0RQHBnaLmaNfjhzxUqk3v
pvVIC7TX8i1eSfGXVCvJ0ScMZ72/OzvLe156s0uiy3QEwtHpM084SScCr/ZjptfxfQ19TD6UeBze
Uiq68G7RbV3EBLjpFxuD03VsTqPOMjykYue4M8fhdkBmrvaHoZefl9nLrkit4ev1V7uK6v/7dMBo
F+0ImqjriYDbjQVS36j8s8nH0o8z7tYnJalEjZGfrOK/J+DCGiE/ZWoMWGltSTGWqTXClgLvTFdm
42nC+hIjdXcr179wNij2gL8u5+Nc8b7X5nbs8zo7huUIDZ/2ekOdByjMEeYU+1EdU0ddf5GXPt8i
B8FkhXYTW+X084EBMOiUoWKeDKaefEBybWh8hZWmbTRUZvnNrSO195U6t27xZVfR/e0bIorLASFJ
RBFiFYaQHEVquMdSJKwmd1Ftj6sajEHU7//hEf9YZ7VDXYa5uBdb2dFwojoYZR29Ittcb7tqTvd5
nIBSLaPkx/VFLz6ciaYqbR8u5DWDBODLPEyGgWYYeX7/zHBH71/sWLSbf1kHwi+FDJSR9TDG9RoH
JxoXx+NuMtTN0ILb+FACpvZubJSLD7TA0pA/hOS7fiBcSGwJciA/AuW1dmlh4WxseZ1j3YhbFzck
tRH9eYYG+Dadbkhck8OQ5nZxtDMn+pSXXqxtybaoqzXROvoD93erkXUDFbwRri+dPm7+/7vyOnkj
hvW9CnniiPSX+qw52Pv4hB5mnFORuz9aKeZ/eFaqT1TeLAAZHIPTZ1VUzPqI0chfd3gQh4zqn2Qz
5i9qPEXbPAP6Z3dgEW6seil2QpamXAKXZVBun66agImrhrYojmEqkDtJkQj8Ycmogqjmip/Xt+el
d/rnWqszno6QC5Bx/R/SzmNJbqNp11eECHizBdpMj+EMh6aH3CAkGtgCUEDBXv15wG/xc8CO6aCO
FlqIkqpRJisr8zWsZmapz4GmJAgXWTs3E7CQ94Po5PP/34Cb7YNXHBostPVfBKqAfJzGW3RP+bz5
YHSm/UVW49Xu/MVvBPgA1BfGj7OlSKfoXZtNxhGE8G8fi57q0IOfB4gRLqXviN3i5e4116JLpxHx
a+rJ0OGQONt8ZhyURdEhEPfSZEsnEau13GwPG0i7Mp2XTuNv42zPhFPlEoUxyEzakv6jjfUMgizF
fcUvHP9jVdS88uMs9q4lbBe36P993jZ5UXor0sHrypcBTQEjcvDdDcJY1jWA13iysyux7dJwXH+/
BLBQjd4WW1OVD/OSIUzXICt2KNTsnMgME9yhRfbx7f15aULRQKLSRTeUwuO6sL+lolxTTVKkOumv
aU/f8I7tbivLxF6n9JOj68ubIc/6K4t4aYMSXsBi8ddqpPh6TFd0ZeKkXIBoqhVe5IigOVXUi+6w
ik2qg0Kq+gpZ8xfb9LeazK+7HXYCpTy45kA2zNdDzoVbwwpBMnPCB+kfr5yO7TCctKH2IvCsIkrm
BpR8EMyTClvNb9SBFlJ/TXb14rq69Nopowe4T61//ttkL3BPHGH5+YuWoBoT6jQL7hJUzvyIF0dz
Tbbu4tJSrbeR311BKpsz6eSaZya4W7/ErqVOi+gbJ5zcxXx2xaJHuCr654kW0ZUIeykSIJ3GtUfn
CibuJsLaBWZBMzwLMuEUUXo1D92uy4x02r29cS/NJYkMGTA1Ycp7m41bNn0lEwsvGFszsfqb4qY/
0GmTBkVvGV+Ry7o8GJSwFca2psOvF26g4VWtwJcXV+Exp8WldqujEfwJHdh+//Z3XTocAJSB/vGQ
oI64GUpZs1tRzWDVDLAYuL3xtymV81M3Fqg5Bs4gr6zYpX2C36ZNL2y1atY3x1GKWhdeleJWpFqL
4l89jf+iR+f4YY8zldppCPu0R4X9x7VM+NK0chyoAEP0ACW4KU/5XSy5EKGLZmgZqmjOGmO/wJ4c
d0BWvCtp97bj9ysGILoD15M2Izt0853ciHE1F6p8oTfVRo1tpx8pXKlD7UnrqOWVtiMI9HbUuzOI
/753hyhLXf+pkxhUAU5A4sSfgQVCikyWz3i6uqe3l37blf3fL1zVHFYnEASWNid27vy67GN+IQXa
8X6MXe9GaO3yo8BO8qdRGMWjhrbv+yGAcACXy1B91PDuMw9pMF75LZeOMc/n//nygJjdLI0aIUbV
VNBeyroTKyUVnEJUj3qX/oe77veBtquSm/CMmpqnrNC7r0uzlM3OHJArOfV1hzPz21O8Rp/tPQB6
b9Uw5sr7Q3JO75xS5T7mf3SSsjoCz6FpYCkQGIv6CSvWlZj9IEHZvdOxdYv+fnCfG4grb33ebiW6
YD4RrIPEP3tiBSF0uW41T6qObe1Dk5tzfoRN4uQPbVcV6mPqla5/fPsHXDhvpPfsf2pPCM9tu/49
yLO243edHVMlxS4oy56aqUIvrKnN1Pr7zyX80yjkpqMssn1PlwM4KkpowVm3+vaDnIxahYaUwXJw
2mnMdt5aet5VyQghsy3T9D/cf/SYHJRfqPDTON/cEObkpEkh7eBsKMq5O/zWCa0QS2XwfobjCZIm
S5Nnh+byNfPzS6EGpaS1O4pZIFSIzUGOc0PJHJOpszugcBANPQijo5YswVMjms49tAE2vM+L1gWE
umDUzmTP9ntLH7t4D3eqXfGLwzjdJzY1gWhp5t56mKeqy1/e3hCXf6i/Rl8uUaLdejf8lpFYLcWs
NjPjcwB4qT5SocsLCCHD/FTZXN+A0oAX0bw3nchX09KfYh0dsSMkromueDM48TGRXFdJaAeFd2Q3
+EeaU/9BF4msfxUY5Pqlzr+ZzzaRaowb3T8jRjkc7CDG2seY629WPIJ6fntOLlyH9CUpA5HFEIO3
tbWi1LREFyI+W0OTyZ1jL84cNnI07rShSoBmyW5M7QgD7iC70nJeP2MTndbTCRiSG5GH8OYzl0Sb
Vm2/4AyfrnR3vYrLWzQCePHblV62j13r1D9L0o+vKPCVz1OpGfmVW/LS1+NCxVzD9gMdtAnHpV7T
lZNxcE6GwjkXlTaj4djU9qc+XsoS8Ybc/zrHY3HNA+VC2kNWTAsOnXEOzTZZNWnztaVpxGe0hLBJ
NLlzqyhHOFIckqXIjoLyeHXlWy9cBiZAmpXRuPaOtlndYhdZNzRxTLMSxsdtMxh2mBcrwx+fLHAm
ftq3oVoq9H9X/tqXt/fZpWD8S4H3l6OgsVUcAS5WGakxIG4vNHPeufRmab2avrTym8FW7TWe9haJ
vGYX6FIxy3T9CYhbiME4sHsAaeB2TsWqC3Xpe6clBt74Ockn/XmQ9fwhV/MCRT+TN9KfzPwGNH+j
hUI6MVNT1fpe82P9SjH7UtpDxrNKacIg//NSpuOvtKGxMK9OIF0n7TI8FMyNHjoZ7e4dfBvxrgbp
D2yuKjt7txDzn8p0KK1jVq7T9fbCXNiKXMS0hLm96A5vmVgx+szuOGObjgbBoHgUOrn9Y1kxgtDN
GqT3PRuJmLfHvLAVeYUbFsa2tKAA97+Ow2KlWagsCc699KzbujJ1fDTxz/Z3gSuLZm/DSO6OFD/g
l/RjVsaf3x7/QrrH51JHpfKNCq69btbf7gGjpP9boHlzxp5dfJkllioRru2jeyW4XppbuhYrM8fB
aXZL+kKf1ZQwWoJzmQnhhdVs6PdeCuny2AVpdxuM9TC8f/vTLkQ0i5hC9YZxqX1vPm0y4EinQMfO
QQJ0KodxmB5VZhYhRhaQekWbY55WJ3jP7t4e+OK3/uqdgLP8E1jv9JAzgnEMzl26Cis3sfRC04zt
owcU/9NgJO3fO7LypZTeCWcI+kE4eL2KA9Y8c5dV8blMc0TTMzP5MlsGkjsUbfVd02fTX7IWf8UU
OF64+9H34tLYXBdtX1dpGqvgXBBMD4kayjtweB+LdrrmtXFph5JJErk4krghb5YRGLBUZHD+eUbt
HzYyL/FIG+fF/A+rZnMIV4FuEo1tlBwSJFs0oflnW3bqqCtbAjwcLffZ0jJRHqpa+3tDcqIeMsbe
ykhc76PXq+ZC88hqSt/nrrZlsJsJby4yd41b34L0z9Tf1zIwcQqYRuqLayXq9XATDPw8zgKKP7lI
EICpUXcQKbQfCjrtNVPiS6vGje5CbiXLJKF4PVhuNAK8SRacfTbj3qFJI6LCKZdryv2Xztrv42zq
e1hLTsglLcG5yr3xuQykVxxqK8gRVCmcII58U4nvbx/vC/f32m2BA8Y8onu9+TRj9odq1i3/rJnm
P3ZcBOfFWs44Ybjv3x7oUvGSkVbdVZ+bG2mt15MoKlC0mcVrAk3x4ihUqz8sY5Z4oaO1UJc0NexL
B2prWGuZf3ZGgKxm15Q/3v4ZF6Z4ZSiTrTgrPnFbrFE85foindg3QLn2Vu4an8ZRpRHjiXdGU41X
PvvC/PJIplBKpQaJra1Cf502OKrFgXYWSU4CvvjJ+yJOjfdSmEF/5al6YZuueSfCskA6YedvAmdQ
yFigMBGftWUlbsQByLiDnq0V07+eRGS2fACJq+gjdYjXS2lmqIasZJGz7XfdFJlGX/TQeR2tu3Eo
T3WfcJRfzCvPigvJBSFjPe7WKm23nUkvEHHSqiWhIeRa1Ye0Svy9YU6Dd3LGbrF2xjyY6UOTJll5
IyZ5beNcyu8YH3Armio8rLb7dzGk28opTl681jOGg8lGCsKxHZIg8os4eG84iXmiLIG+rQ5pOCym
1WxjbMvhmAaIjl5Z7AsbGdgdaRZHF5m6rQeuCzrErDzkWTNttigFTN6epmoVCreY/Ch3FuPj24v+
C2G6eddxU67GHpR/bPR+Xq96Cmgb5xKPBfA16Z2oizgvgkeQvJlHIwXwOrm4vj15iCTEu7Rpcvtl
KIdhuUWBROgHfaI4dJPUKg3a0F+M7F2PD6QKR7ph7QFx+jHDUddGgi7CySEezxM36ANGPJrx6HeZ
8kJuFr34BOxwtMMkbmxv3wDpSO69PFbtv29/7aXdRilr5RJi3MVN/fpjE0gV0E177Vy7ZLBIuCkZ
TI/CmKuP01B57wV0rtNUut79kIhrhKFLQYPnzepaTib7h3okgOl4yII8eckDo/scZxh2ml5VdWEB
wGX/9oeuYXe7qsRkUjus7Dhfmw/NehQwpTPH56pF4yc09SRuo3gw+yZMxPjg4VaPAA0qEt1+SEZ9
DHvSxGuQxAvZLR1eohbRC1Fsb1Ontcyub2e1PursNB6AkpVW8iGuUv2ZQF6Ou94q1cOsnEn8fPvr
L800d/ragGECKCdultkTOtZsKj7DPK/3bucnSUhkHvd66lwzvLt0A8J6BotE4X6VcN7cgFI6gQQX
QJkqSRdwrI2AOKXNSR25Yz49GXWmioPvw+3a205OSSjDz8WDk91OzbVW4noXbJcdItyqaAe49g8Q
aJXPjpEOJu9218/gK9n2k4lcw9GfDRGCqqs+eN0MnE5388dUONZntNjkoWu1haMHhwbZiQRz1bdX
49I2YDFcqgb0N0kkX69Gjytb2w9+fG5M4fsH1+oq/aYuRlgEkIZXTTFPgxtHf/RKML08MLLJ6Iev
KgubCy3xUIxssIQ7Z6WfppHXTf2jnvqgDBLK99Gigbba49DR+VdO36Uo7q8MDVgY8KK2WJU0xZha
zVZwtgpn2YEih7fel6teKxTw2RqvLPvF4VA6IA8DLs7Hvp5gfandWaiU7R604pOLbtoUNrlmRpNn
Lt0tN182XJHPuBRfCKBkzjRxAW5tjnZdL2MT5D1rOpitRArTxeoPLkzxDgjwUISttIW1s4q+/NTa
mD/a8Kk+vL2tLh1yvhbOIrkK7KQ1b/qtLFBbxty1kxucM6dabgaSJLUXvfe9z1PIAG+PdeneWK8L
EgTqA7hYvx4rK6ikuxOf61TjcuMHiVGEXILTd6EDY8EIMNHeu4uKWewGlOfx7dEvhRisXLxV2GHF
IG+F52atToeu5+YYW6o7aVl1z27i2vnenn1h791i5OyoOX6ZLf+QpGIAIlCD7Ty9/TsuzDgFSTAf
VCVdLrHNQe4MAAotKlpnVSfOZ5zPPXl0RvXPoGE2c2XGL45FsQHxxpVcq29mXBRL2iuVoFMvWvgI
aHGaoVeW7gH9nPE/SPSuXYbVFyOgX7/NgfpBn+A9Z9nLIP38/QpBC+dYlA9DhWikqdXX+ugXTs+v
Ripoi9VqZYv4wAkV6c4Bg57eKlbZPIzRtcPYwnq9d5N56VF4md1/dbFgQmIsaXo36X3a/4cZXosx
a80ChsIfaMgx0RC/A4LhamtrHfBb/XEE8Plid7p1JUJt1Y3WWgyEkv8bbLN11OBY4PZwRErtMviW
gUnWj7hs98d2dhpBqt2jUEwqAYPU4Q3+QdWDDT55yts8D/MYWVHsPBz3H19DEzgy7B5q6d9vbvo3
6zUFaCPYGjFYhQ2sP+UXzro9LbdFm/o2fGeFGB1F8KuOXhdiNv2bgFONTPha0XkdUepMOgDtAobD
j9c8lCamMIdJeMj5lgB90nvb7a8kv5cXAU3/NdGn2LjtKcCOTBJQKMlLZQYgq8Ksddznpljl/UqV
jfUNpBEtOKk56O4rEbg55H5vVUXr42Q66eQulLVkARgJLZnmu9/bo3FFdOPSsacWs16cFO0oFL6e
FkQLezGDkUMp3+1zxFLtOapF3NxobT9fUxe5ONja/wXZuSKRNmuQpJYnOnTUXwxEKZJH/HaUOizl
INRxkWl1JSldI9YmN2N7BbjrkQkDMdtkI3JAYCKdkvxFyCotd04HXvFZ+PNy9bowL43EJgZK4qxC
d5uRQKVjeiVE8YIKgZdFBaXufyp3tIO9CWteRiCeFJ6kgGYpNufTKbbyZg+etY5Gx5E3dWoNh7cP
16XdjigRjPxfBIRtK7dUTZ9ao56/+F/zrB1uUdGX74w4zZA4zu3uWjy/eGFSH0XU4dd4W/Wlzu4S
y63c7AXpAGM4zfkMKbm3Jg0JZje9k1RZ4qfRKpLIdZXh3fACCrJQIO99zWri0h6DbKZT/Abpxvq/
3tDrXUIGVeYvZiXkHOpxmiPFPVjf8di45ql3aZYp1UK/Bx9NLrjZz+h0BIsSuCBVlZPrYTd5AuEE
pMCsUB+kZ0ekZvqV3ORCZkQBlcD+S6P9j702GQpzdjyOXgRv2+ohiKdCHQ38IB762kiQT0FvaT6i
zTqjNFZNlXltrS/dpRxgqo90hQOsbV5PcCMygJwoX79onVqrFWJo9tg0INWqLA2RzlXt2dhPFB0/
OVgLhJ5WodD79va+uMgQ/VYJS4qgWyc4TXP7WOd0v1i1Nnwem/l5qFB7hvA/iJe/H4oSDPkmdHxC
12Y/tWT3IAmx9kjltOS3bqfb+8wurIOokIO8eXuwS9UxwDG8Y2CgUU34dc5+y7HHqemhX1ESRMvE
3TWtMP5pYVBZR0PU3BqVpS+3qSpThO4LLwv+7cle/F2fB4p/0vERV/KISzuc/Q1flFSNwsLmesis
vvLqeE5e4Bt7t8lCloT2tZftG5yqOyQSpHh6ewrWWLmN2pRrOE1kvgy92V7OhI9wbnFnilgNyc6M
zcG+DWLNrfeN5iSR1PyhRI0nyZIr+dnlkWkO/m/kLTVcjwsdFq5PBuz7vbWns+sMz7LoAiDsk+Y9
iEAA1ApIiKr9f/hmJGBJu8FIgWx5faRsu2g0LpfkZYbI9B7EYXyLcXaNxhd/FA7gfvxbxOLlj78f
9hfGc01QoJhuFheRkrUQqVLQuYY6DDPQvowwfpOWQfp5aMZJRbaWF9fcVS7NM8bZFNgZlTx189KQ
BcofU0LJFV659SHubP9DVy7yVupjaR0KUZRxmJRad+2FcwnzQLDgll9DNjCnNar8drhqBub2zbRz
rxvjfOdXcXIydGxXokRX3vPSSBGVftZ6d0BsnajzvJ0m2QyR0fbLfAj0xvykgFb/B+uutZNDK5x9
DwhlnbDffpe1NKR6LRsP03KYdNXsjl/RPlHffSyEvry95pcONOVBhIfBca4019djuVML4Nu1k5ek
HA07qgdvGnbYKy+RNxj9rsyba5XRi8uNXNRaNUAJYev5QNEL3pJeYuxbJPXzhB5Z5GfN9NMUxWCH
C1WFnY7bb/QfvtOmIgu4cg3fm709UY5TOe4qL+hGLy/0c3r9aQyktTzHwJrand0ZVzvul24lstvV
PG+tTm7VUOzZbi2EEbCBLYLuS5tjxE6F3m+QJhF+f+UK3CykjlsY+mpE5JXYurLCXy8kamWp4zRL
cINZkeEePAqR1iEwUSIqu7huIlfhYHzletp84K8x2TLUrwCtQnvfxGa0gaG85bF2QyqYU0kGGxbS
E2/Td7Pov769gH+OBQzLQlvTZ0DA6GvO/duhgIotS0pOAT4IevdtnES87/EkscLUm/Urd86fYwE8
ZyJZNJRleJC+HksQbXyoF+ktPpKo7w8Tzt8WVgftTjXcNn+9cjScqJYT7+nBcSe/Hm3VMsaPOI9P
TRnYN2Uwd096Psvd0gNMNU3R/d0dzqrRgYHOQ8BFF5XX9uvxQO3pIrdT94QS7BD6KMjw7qyRjVOy
DY55t1Yv3167P/fmOqK9ngSqV5TRXo9omIirLP3inCrpfM58aTxxs3a3aD+MUeuMw/Ht4dbl+S1l
+N8HMp88sMk8/7CPLFTSIy+qO6hoaMsOcL4dao5e762+MCAuavNNJtSyS/qgPMaBJQ5vD79N2n6N
D4Tp1+MH1YntPSpcpFMx7/ZPI5YNX1JflndJNelfdGGLLz5mujdOHZhFZDmVfy9sfT7GuB3dUm3S
r/yUdSm3M8FjnswYlAUAks2hcSwhM3oQ3qnCMGHncGt9Q9eK3gfqxI/gkOkvN6RONwVC6z/enoUL
ZwjQ3pqL8hqinLA5QwvJYweP2T1pSLPcKtKsfZaK7AMGg9cUPi5tL5oMbGsQFVTEN2FIBHGBgABD
NZXdHEYAMzvpV36ojf14dOfgWqjd3GC/1pfuJfO6YtVo97zezjBvWqeYDbazMWPgO8q8u/NrdKeM
Tm937RwDk2ZWrxXI/vxMSgorEI/gRBV6Wy3pqxbpMQiFJw/P5pfBwMPbXXCEm6xOj1CvNv4u/+Uz
ubzoYaGJCvCIR+brzwyWzHa1ZLROQ2lPkRozcxfQRniO4yp2Qhkn5ZPWm2RLf7txGJb0B2FcvpSc
5PWwSRXra9S1CYdDdjQS6ZyAQ9Carsxr4Jk/FxKqEBtmtT5YK46b45H3WdwNStinWbb6zy7223Oc
09KleeMuU8gttDxQNaiv0dP+GBetvF+pPT1o3u2/bLF+u8uQPJYxljzByU2r9EGaqPdFlRY490rM
xr02BYgeUQ6/clv/sX/WUekDs28ZkvTy9cR6ohadoA94QpXUe0o8Ndmh2Yz5P7ZNVSoUhe1fGfGP
GIAak85mZVziD4H/9YhT4mPlO5nOKfdmE/OySqQ32azHSGA0+rVkhHyH/93raPd6OTflF1EbJkZs
HTrWrjU+C6dyByRaXOTYDIFMb4iZKgoqNqgG511di0b/F/nI7iQJTuqkV8MUY7+SOcgDDeaI1JY1
B24bmQui27jYmEsZdlUu5n3tIgK1t6zJfUpyD0Kapc/6Ry7vqQO0k8yYbjrJaJyyxKn7J90Ssdgv
9Mfk2ewAD9+P8Lb8J3iDSbn3sK11buxZVu1utuPYfGkwlxgi22df3i5m7ZUHa+j1ejdgrDt87mgG
Wh+43ABpS4EtU6i3syvCilfSp9quKvMIfsXM97VhJJ+r2tB4M4usf9dYVYVyLh/7DpchQQ1uHOWz
lk9TGWYZ+gX7bLDlh5Lk6x/PFN4HZccwQckftJuxTayfJp5k/8L+6DSAJGZVh5qtrW7xJTLQobIa
4kSv2+qQNn0h92i6Z/1t0nfp07gI033nuwJtpNYQ86OX6cmzzqb/UpEsIljG9IWe3Qa3eewAGrMk
IowRWsG++GQYVTGEYzHaL2h3t7yGDGOR+2SOlXX0+2q665EIQivfLs39qEnH2C2Wo8aQ/66/w5nD
Rz1btMFqAF42d5k3B3EZpoU1PHhDICVVEizhHvy4qfMIvS0Nb0Y3Nd2HNB+Z1gXbnQ+9bJP4KIYi
fWhHVPVD3W/Gb0XiOPdGZePMWfmJ9i33QBqEFKfKL0m50tBBMbVSf6+VDS4HTokH+9OqD6P9W1hy
ue1E4gf/jkEh8sOUmlLshgHKcTTKZgKe23T6veHqYxx28yxFmKhpQprOmQ35WHlrO0aYTWkfDLfm
dm3h4x2dFJ/PxwR2vxMNku5WBC8hKY4jBgJTlPlJpn9rjCFvHuj64TUgEQlwf3ZBloDTw5yyf6yF
spZ9YgnnJ2ww5GaJGe291yHOY4VCdYbzGDtTU4S+u9TFwYOTsEMjLe4/Q0CZZiOylWXfKxRwuj4E
qiFHHNPmSfshIHa9t3E9XP5BhKOeqz1u0eLfxtJz9cWcY+2fZlScHum0xtCGTTzXJR54akFJTmIP
WoVJDZxY4Y4I1/CDpHFQ7QptBlHszVWdTGHh6nNBxM4KPYKN2kFhSItC+8BpHNrn0qyH2xGVarxT
0q71vhXK1LxDtQxee8CukY5LyOWNxFGuJWlYzIFKYWAr55s+ksTdlAoe2oj1ZhW2dmJ+UO6wWDeT
33dPedsbHmVArZFRnc3lj1YiWrHzh0Zqe/Si5MBv60p1Rml4VLcJ5ko3XqFSNDpnp/bvkroe5U2F
zNMScRmOTdjgOzHfldTVuu9eBh/1+6DZTfOUFg28+Ag8/NDc+MqpncgWfXuqMFeSxwpA/hzipIAl
jRZQ6t/FSnOae8D2dvlYjFOJFLRlzd+Rkg+mXZkRstGGnjMtHDo8G/bMrNk94Tll+zsUaIxz2454
szqaS0u79REums3ayaLeLHIORrf0HypXn96jS10DPUubrk8eutUZEUk+haKxYbWp+YPtn/p3RaJ7
D35S49ToDnUWnPLOTD5V6WKgt+wl/AuBNXYhyO3EZ63ZKgfMNMrb1pYNbli0N++EtvoRATIoRdR1
Wlvsy7if8t2spP6ZUpzWIiiTD6h/ZlNfhqWXiZNvtZa1UxiZIrW0LDTpm261ScR5zLfvpUzcr5WY
/Edb7yl7dPB6tXAu7SHfewPz8G8LgChBI7xPhmga6gkRdhSjcVNxp9gKW092yaFx2j6JUD/K0CPG
5M0MZTrmPzSKbD/HMgn+nVw9/ei2lnSi9X1bh40RTN+HPif6WMhP38FvTp8Xt8bNZQhGAgd8x+Cz
pg1WeTJTPZd0ap3llLNNm9CI6/g8JaUsQ8fvs69T4ekPnqyMBBf5pn9IzcJPonSZ+2Hv99p0CoKu
fik1bH7CcQYyEPpKU58TfKB+tprZeVHtdlLuY9HYPTxXL/te2FqVhW3t1YFFtbEkCOEPo6XHZrCX
w9IYKjhObVnOO4X5sxFNvc4iLZ0qHtN08rOITGt+b2JzloZz7/TlY5AW02dlJeX7PIuz5aBBXKkf
aTBrEBttLaDKRcIcd6cJj5Ofal6NKOmJy+J9OS3O3axGbwk1ba6+NrGavugpwmwHHdlK84BSfHuf
0l70wrFU9rsOOQcjHHsXsv/Qtk5ylMbi3nuVoQFgmOrqY9kl2g/0cQ15mhZvRMpSdqyKjRsND2/D
L6Nepa6ILFBK5UHWCa/kWDXVFI0xdho31sDkhkWWjQ9IW9pQjixbPAzO6H5aeYhYM4BIu3ULLoid
S/VanNpYjt3J4uWn9rnKe33f1oGGV2LeF0VU5p28t7KhbKPCzdJul9WlwiKjQ6gpdDMwwQ8OnmeP
4HMtucv1qtN3eids2EcIqdyXQRJMB7+uXOveRrP6e97GBlcc1hq4+4xC5WGfWd0zQBWP0p6flfme
h3//o/dF80VZKHDuoRyrG160AF0DzHHcME6d4r3I0E0I50Ivh9DQih7h+YDFOmbj0D8X/oLbI+mf
8TjXjUeOlfHEDQrTWx6r0vbHEI9JEJ6AZxGxmTpSGG6cqgZoho8eYkWFoTzCUGB88+ysGrHBGdWD
0vz2HyiWY3FvQXj9YQjqSeFS483zQRdlnrCmlX+2nE52kTGK4UeuGVNx6kGaVTem0cTJHf+GFeC5
3qVgW820f/SnrMjv/LQbv3tDYsgodaWjPkM5hjyFspfeR8idW8aNm/2yT1xmlKcz21DmMVt89eyk
fZ7xgbwJd50VI/+VxXEbUz8xm3dz37jNbdoWBt16cmDrx9RUKjv6ixkXO9m4wz6ogcfvyBqHHwP3
CaIC/oTZx5hMif3gFKOL5HUCADiwu7ENpSvNfMd+HoLIAWTkw6vUh/Q01QIWuKYjMxC2vS6zux7Y
rI0RhhVXN2UxpnsksOHcll5nfc5SudR7hY0fXqd07tUhCJb5AyYMkzxmE2nk3jQrl6ITeRq6Dtrk
oCcQBMWzlmmjdUiQDfejZvH8pxy72hkDKcN4aAKrTm47Q2pTaM2GXdz0ReL/SINq7OmEtIN7EFNF
H1tA/JHcr77Z7oqmZ9XhWVXqFlqpQL5VGVV6lnTO27COe+OoV0uu79yZBG8HVGb9HjRuyNgb1xAP
Me4M8VE2Mc69WR1n+QmRBZODOOJWF1J1xEgBWiJwCdxe0vqZiogx3qZseh2BWxl/9JZUayE6JVS0
a7xuv2NCWDwbk0Mq6HjcNrejiTFDP5YcgKKIUastXVaoiCm2hmSnfbnvgkSzkIOaiETg3UjpSonn
SWjPcQHQ2uvZ9Ds3mwZ93dS5wLMvSfaV7af6h2yqPeMpWIyiC31kemSoB2oswxmT9btiWiZ/Ny1d
8ejWZt3eCWGqXTcTODCXqxXnt2uWSX10VB90Oz9t+AXe4ohPlcAI+6PeGPEIerNSHACT1h9AJq2O
RWh1qXHiZd+DlZvqRk2P5qjZxcl0ZhGA+s5ESgBPm5WZhY5liOoIVpWr9DJZtmeOnPcAZe1z7SPx
QZXDp/1mDGVeHzDN8oJ9J3vtfRHUwvrqp/yfwyYz27WYL12NViW0wSfV2AapAZGr2fktdB/E+01R
PyBH35GmiFJ7liAZP/ptUGZ3juxVgZA7sshaq4jfPsnpFBWaqup7czHN4mTbg26FRlCzcjVNm/4d
KsteEOWVasYHuxOkMxQZc43ifkHq5SSy8j7Q+tC+rF2B+OsyyvadwsNFHbVO6v4V/tQfL/v1YU0f
y+fZa/D63RQvnII6TK8S+5QM3e0ylOqDaUgzinvNPuhi/tkNmnl8u17yqyCyffbSuaH1DgCVysn6
7v+tmjA6vOfwvrVOaH55+b1VD5O1EyTw2EPkaCmgWdwoJzTSVpq3cUoYCptxMG8KGELmoVcDom0u
OcmnIkmTdJ8Qwr2QWm72nT4Dq+AaSXqvt/Cdd2aSuR/toLere8xpjG8U16qDOdOlevCcgsVTM4Yz
u37oBY9ljcfmc+PlmXlnTqOY7tsRn5L9bJcDk9EVeUTrpXr0x4GgGGpYtk5fi6YB/Fcvvv0TVEds
nwyR+p8w6IjRX5WTcwYuYllhxRXyMyOiWMfAjbXsoOxFK3l9+U12xxmVindD66PgX4wKo7O6bP1Q
waTwj9glN+o287CfPc1ppqsDpaHljiabWR0MzHmNfTq7xac58Pv0U6PFuE3wJESm2O4LKw+XWcVX
+g1/FC6A5yM5grgtzQ3KJJtdQz2tG73GSm+1oLKfx85a7guRmSIcF8So4iDxvs2qbo/p1H98e/P8
WaGhFWbQO9JXTgRg/dd7B3mNBKvROr8NlHvre/+PsvParRvJ1vATEWAOtyR3VrbldEPYbpk5Fskq
8unPxz43o62GBPe0B4PpBmozrVr1rz/UyQtxOsHeMmTefYDrvYGf0Lf8v3kmyM2WAPp6KQIFle40
pXtSuZGHy8i3h637EkFq8D4nSfXBPf0PFJ71QC4Zi0FixSv59XpEknfMARLn5MLyO5r5Wjxoq/TX
uBrc5Ys5EIro8aJcTIRkazgnHj3gNHf2Wc+19eX92/zmAbuQDA12LmwbUAZcy15oC81gbDznREDz
fBy6ydwXyrdDWGpVz0m+HX6IyfxVZEnixX+/NMNtni+cjc1R7fVtMLq0ZWCouydGkfR1HF/2tAoo
g5iR0Koit/rmcZsuXql9RDr7r0fACAA9IGIq5BDXHEvL7v20hkl7YhySxGaDujukNCRd3Pka9kRl
VkyRBF4xQgOeJ3uvUJjSj+yad6QOVOqD6vwfryCzfv6Dgh+X9Wv/WAtx+ZxCMjkt6ywOnWyCPtaU
pp8nVXU5SFqh5t1f336WJH6QOf4Gal+NQURAbA7Og87JmWozzqcsPUgHq/4st7OzaSzqgPgj4Kxh
10/vr/wfWxGWKMis+LYxDPn34fzPtgBZnIQgxZQiGEd/XyVp8RPUdcZBOtBOUw++TWLVWv/967bR
/qDA8enx0W1fwv+sapnICTf8jFQxdPU/sYq2sv1sBmUkTU+2MXBKGtmTLMkCWNbgo8y4//jQtpEt
oiu2c6ZeV8svmlpHb9K46FKJfQMP9OKrRT70Em5aJLIh+Z3mrTg2dPH1Bxvx27EjaoiAcfHmC0Ff
dVXFGwWUCsDBXHUCaQiLnqIUcVAn7DwQyPHCwp/qSEFIIdxhdm9JdfiIgPimnLt8yeYWF0Kl5c9V
zWun2QoE4Vcn4s3Nfb306anNhpvSa9YPZKNvv23se+HQkuC82TiZxlXXITzZCXOlrkxguvPeakgR
YIfEQREap131N3NdodkcSEf19gi0iv4xAGfP9mtZ+DdyNuaPxnLX9GpE0JyIqbNcN4AQRf/1u+fW
VWMQBO2fsq53DuZAEx/adP0HtwrWi/KToThnTKIfvKofq8ukkxV0sRvXXi71atYxNjMgFqWRDzut
Fh+yQ998kAz4N44N4wKGh559NaYMfAhEpj8VZ6yRwGPdYt4zEO1jI/XMl9VudzNmScMHu+6bD+Jf
FhmsF4B6MlWuZ5UrTFzmD2V5dmARZuHgpubd4JX9BSp6tZ5ElRsTGMpSZMdULwr3b8sByzP6gbho
YOBDPNXrR+LovcmeaxMdKUeXwu4bWOoydANeqoz+WCB3gDLiJPNOS9350/sV8O21k675bzOO2wVm
DVevKE9emitT6BMKZ3LgzA4NnhlwFk1FKs+6NrWnwR1lH/X6pP95f+23oU0e02HKATUB5YZ+XQ0s
jkULpNv8pBMT/FylJWp83RgVJ6+CUTU2UUF3o5oefonI6jH5QrYgbAX4nrCFRxfCbmwjwmgw5kX2
XP00fNWZFwGMrx/KerCO7lSqb+//6Df747ZbbL5kzOxwH/KuPiBk+hrYn93RMiU3LiDFt4X0s73p
DP/MKrA/ihx4U6225RzuD6cX/lhXH4QxK0azGEidqpSoGRtg9Q8izRKPV0N8xBB++/GxFpMkXkX4
nCz4+kXUyWksVNt3p9TOxVM5jTj26JrlEsVsoNfbSX/WP+f5Mn/Qcrytk9xRmEQMXTd7BnDI1wtP
ZABRGWfjNAT1rM6gquZutJr5Nqf1+t5nHFuR4ORN6AVVnYQFzoIvQzsDOMNrSD+g/ry544gfYIih
eQL1R6N6dRe6RQNoGXvrZKBY/CoYl97bVmoFpzqw5+YDKcmbW45PGT0WCCBm7/Dhr66ceCzp4Arl
nAC3TLyYy3Ewjjkvnn/SSGEwCMwayiRaesIVP1BHvnmR8ZzhSLVFWSDt4Re8vun92PY50rH5tLqq
MvHNUt2t1TCbas353u28D0yq3t5Wltt4hbg3cIS77nNTbYRGqsR8GgpXxt24FA8DxfSgZPVRf/X2
puKmA6dmM7pj/ndNP3fsoSbfvZlPZq4Xh9o2k11RwiWqU6BOwvHMu9pIx79+koAZoMs8ReyR3/TN
0EC8EcuK+RRMjfTjrHGrOZornUkPg0u7OqZr378UPeb+p/cr0psSjm6Z6omNCmY0pDhfv7CgNZ5f
BusJ+ljy1V5T8xG41nR2VjLr4rzkHmGppGOitc2DJDf37y//9m5vAhaaCYoUfqdvPDFrxJacTuwT
McRBH466l4WVXbXnUZbmrhT1S28kY/j+om/fJniOkGM3NhPa2msMCXmBtsnInVObd+W5MpzZila6
5yHSwJeS4/urvflUNtcNukbozxur8g16FGQMBAxvuHR9J+sQKi4TrDRFJZO4jXwB2eUO//WSholH
L24j+F1AwHn9deZN5o9+JccL9DyDSaesmL1VBQ2CGyDQOndpP35wlVuteYWRobqzSbLGxRIjBAxj
Xi9JOFiT8CJNFz3xU+OQjd44nbqRgeHL+9d2TSqHrc9peyt4FjIUJBJXm9rA6N8tCl1dih5O2CnX
BL6iOdBt/k8qlPvJd4RagmgFmCsj0eT+d533t75lnlI8MKWV+e+28fBW093Wkx90g28fNkx3WlAk
vbQnbzSWmvBmZaaTfulqwMnQJIMuNOERPBKxJI+1WD4AYd58vlgEw3DCqZrbT9d7VYcJKUZvoAKG
t5VS3ll4q31HluofZRjZIU1cY3oseks/FrMsDu8/iDdfUYD3BDIyzqLIGPXrxtfAAgArIs+6EDA9
u1NYWxYUZUclbn1Dqmj2wZ19+4Jtlwqh1oOeTKW4utJ1tEiKTZr2YvntYH/RvFav9nU1Ot0Hb/Lb
W8rJ2iKtkFkb2mx7++f/c8D2G4e5rKt1l4qOJl92Y9fOMlz1qfxaO4uvThqkq+Gx9jBD/e0mdvv9
/ft6vX6ABB8hPiakkMlcMiRerz/nqT6wFSKJTrX6u1WaNqnKjrkrzEnUUTK0xU9pJuvB1ubqLxU5
bD+svaEL7H8o+q79TAjoIHbLZO2W3RX1bNafGYEwUcRC59so6+aLygb19f0Lvv5mtkV5gzlUQiXm
GHGF4PCxF/5SDfkFjwWfARScpicU8GQxjgr/24L5evpBgbyWT24Xih6euPTNeZTD/FWFhO5IEFG6
FheCzLOd6LLkJPtyfLC8fIxd5VZHknO7aCqTxoiGEbKaN7lB/P6F/8eT3rAEiPBYPPBmW6+fdAGv
BTfbOr9YWWp9xVbXuNdaVV98fOfmyEkKdQ48TcZOAPX1/aX/3Vj/t15vN4CDCERQmh18Lq7qtYDB
Y6zWWFwyponVkewlxu9OyjArbMjXex4q+FzM3gbFdLhb11O3ZFoSlanG4HyUM5GVg7nsSYou9jD2
rVjV0j12kLUvjBKKn7PIPkrl4+jCDbn60damoqHq8InSEr6+YVPDgdMdmvU8yKC4c5Xk5mgS2mpY
B5lvYnbUWGeHyOEigtZSqYeiSNM/YiL0IcRaufGeBzaUz0g0xQu0LvlsqTytjlphulpoumwWNwGM
xfx7W8tK7ZOgzZOb2kqXnZgZNt/At6nTL1lvZy+KlKxg5yE6/mKN4zzvk8UcjgvjXBjfXar9ybpE
Gbc94+xsYVJTdP09A4rphvTNYW1C0LumiIWYJvF5YUZf7lXfd04K3W/VzQPiAtvgSehO/bNue2NH
VdWyH/3aL+IOj9wJiRzhDmaE4N96IP9sbp/b0UlFqC3GlOITYglHP6L4b18y3TPujWydfjTKcBuy
RM35OWX8lIXIR9WfURqdBpsT87xT6VqcFANK3hza9phftD5x7N1UeXLfJg5IE+lZ2d60Mj85B1hl
ezeqMpIyg1gzV59bSC/F/WCMujxakzPcSeSs0BK8KXOO0lnH7OC3THqiYlCetsuHvqxvh6pMTkj/
WhUGZONMj4vbKyMyWibadIPQ4TAhFiKNe091xS5PwQPiXK/lsxzxRLm3cwMrorZZU0xo/Nm9LLbT
J5EzTYDCQb6Op7ITuJ8vrZovGG7kc9gi4vzReBMB76bZqzIumHhOcUpQ/HczI8QuLOQoFmbXmfo1
aQRQhDnUsRdf4tZyN5fWoBFZb5pPATYN6V2DeGy57agTTdii0PSiclXwVOpltC5uQeBHiApxELuc
GcEPN0jEo8zWEqs721vEYU1zL4uY4WdWqE1WsPekiTWDkdi8ItDulwEmnCj3jP8RcKW8aWZUAr/r
e+RVQ32Uda+nOzobslqNph//mZe0/63rnVPsZmby1YPtJV15s/qJbRy02ekNZMy9BS4zuf6XdXLW
7hTMUF0Q5MrpMV8ry7gBRax+eyqb9HBdTSYnh2LuBO8aB8JPfkoM9MvUq7S7dGMwwgmcrPoH9A4/
/QPrISsfHVl76o/DpK/cNTjEJ3G9dm5ytNIe9zRnKhsICqBTB0zEE06pyloeJquo852NGnU8LQF2
lbsiXWGJ1nwDXVzavUACmyjCVEVLlTwpewZmh3WgG098uBrqRlVB3/BmPNKjypL2b8axsorTeWM8
lXljm+E6VeP4DBHK/OpnlL0HIYtxJ9pKNz7n2QTXLDF8xMCLR2X5VuC3zVF6sSF0nc10tf8h9Yn3
AbaPPkReudaP65q7z3WVZmU8ZbrzDBSnymeT81v13NieEiHBOpM4kStnLfs51apBi3y7lQZqGbhw
c1zKNWh+Uq7FT+aE64/GKPR/9LxmhDZnUG9+jKIciKwZhH/A6iggpM5K+vmQGDKZoCYQzB4rB/Y1
goWZf9EOxnQ4GwIsJkxqoT9VpdrgQTU6N1KvEa7hFOX0sRjqpLn0hAyvkT2nA05OwjKiwtNzK8K9
YrpXogfa7vVhrb9rTFIggpInzPfhzP2INasxdDfMUJNpp/de4kS6csHeTISAZ1Jt2U0sNoafpB91
aQgD3yXgh5PexZhsNezWVnrOPmk6p4V2TMLKri3W5JvIFzlEAJs4uEGFa7/N9gL5c87l8G0JOj7a
hPPsVwvH5u/FhGT3lqidYNPBO9NZG5LkELS2hn9+Kqb6CGLUEp+I/4h37lYzLw8wTOlu6k7rTBUV
nE6hfI5d8WRkzWKfW7LHs5PpJtOpd9apfewYYXdmOECuN8gx8PPbwC6n5TyxsZ810HYjboakcXcb
H/4LsQ5dFtOqST9MhCE1KnJrfc9qo08POEqJ+sCJrfBiH3KKHmUqF/a9awgtScMFTodehsHctJ+C
mu3tq51XZvPQTcIT58EfoAkVndnV9z11R8PHoktfEoGDjgmn25zt3VgbtootOUI/XqBCElnNHN7/
FqT42mM/nq+Rvmzez8lgGkYMDdet4yqFQH+Czu7LY57ZFgHFhjbCnyomsJ/7ZRyT9k4U7iwvQF8r
HOp6S4kuwjZvxPhd6lmXn2RgipvKD8rypsb47VzrWaU/zYHC4ce1GyPMe1Ob4sUd8UNbcWs4WcZE
mjXne7M+dfM8FpEkKDyIHc4tn1Q6BM92LW37OLQYD3xNaEnlw0Ym+04BaX+NVqbdEtNlVedsMczh
mwPKIXdZtVKMtESrDZyqerv8DHvL6M+Tn2SHnjjEfKcXTmr85Oig7bhxfXuzKWJO2lSTe11XbjsP
sAo704EDlK+eQP+Yr91BERBJSFSlyFi6Wc0l9e7WsZHDy+Rm3ktWtW27BwWzx6O+juM/i0jhA7dd
58IySOyCUbDBALiNNx4FpCZOFofVqYfhF0ip7GLXr+yXoOWnRMRgZcYejrhhx8pNHeN3l7lGc0OK
Y5/Au4eUXX0l/qwrTqQ5G9mfZEpMG9/OpPmqKiRvxzRfhzTyq3o+GjxD/4R7svOlMsAmp1296GAC
IMDZxXMW5eyGZtCs46J5vR3J3DarizOk8mfu5fMYF46ma8iz3Sq92JNXpVGQ5rZ3k8y+fshRrFb7
tqlz/VlXenBYGOu0IaQTggMIvW+bX8hz+zRq2t6Ga+UtXoJHxmi5h4r91Nhvj9ONlEjwJhHjqB1a
G5ocWgtQrzsqVIq7RZq2u2weQeRqbVlLfHYzMWLVYGh6d0htv/5CXhOszE6b7ASTCIsNv++rYg+r
xpSxmTdmdvBWtRR7ekS8M9J85N2djbRbbpsFrjRO1ukw7Yy0SqfYHUeHZC65pIR05VAWBqP3ip1s
g+pXv/S5sa+CGeLimFfe3rezmTbGbxM6tKCHtWtpwTO5X5745RVtrpX01Pr0x2s9qGLtWCBNnPUc
/HDOTJ+wGXs1zDFEIV5gut9Vzmnx/DyuEjw/dtqqLNJXrcZdQkN6womarrMI1HWHBfabV+KPFuIS
kf/I06Ki182kui+BUEXkQIuc4rzxZ/8OPEZk92RMFdOnZdaaQ+0EKy0dE63goI0Cg864bdMF6lwv
/BV1TheUizaGMDm9B7Q8ZXc75CAmTyBIxZcOHKU5qmAY6bY6x+xjaXXLN62d4biHnVvVZjQzMsfQ
SOizFw955Wj4QtJttL0DTW0mLHSOpO9kCm0stLImrPpMk7/NHB/40Otay97xckNS8816AZgEy0bR
bdXujxKj82GX9IUsqVRAe7EyPeEe+9xtLumoCewqpCVuc8sV7p2H5zpJgTp04e7S5nycO1eDFxxl
9GVTlGqFAdu6si0mFdIPmluY5t0A8JpofRG1NMf1jfRsdCsKdjYkC6jWW8cNyP/YQxVyaB5tDIg2
zm9PZXbreoFEPYjPamicMjZav0l3Oc7jwKmqme7dtdCW33LV2ipGliJPvV4OsO1qXQW3aVKtUkQW
O4H50AVSPK56OpU3yCuCAWmBCEgbRknU6vrNWhvZD1dzsuGUTMFC3QIZMZ80fyzXELkFvScqVJHu
hE/Q1hymfqV5YdD28AYqTCisPTvqVMd+wUwkHkXVpFsUUHV0E8czbzN9dn5BxO8Yr2OQlR20spqP
uRWoLiyGsizDcfMLvZGr1KwIrn8+xJs9fb2vc/o1EtOS5DNL12409svanvN+cOWBl6h3kC8VSo8S
EVjl/VJhSXVwhFGDGHZZH5mzmoO7ecppl+wsa4wv9bpxRquFiLRzlgxL9qzKSYgdBNvu6KZVru+M
UnHAwwR7xF+hhHwZO22rM2lmFKQleej0Qd9SyfqgiWat8GpakbGUv3yNhgRjMN9RuxS/Vj1GXOZ0
oYNobTnRj5jjcd3E1GsfuEPogtInMGCZJWL+a40Br4JozJ3A6SxyyAfzb/ERttcddxltcqYPnDTG
bnU/439G97npUNIL7qSiR23kom2aRoXsp6pVTrFq052s/DX7bM8i2eOBTSpLPMlg+OIlBL+ce7vN
Pxv54i27akEXO4ZjgeQ9NLupaHcqbyoVzQM5LkeBFZLDYB7A8ALQpNU0OwO0fsi1k5NFm4ERyQu5
63xP1gWeZ2Kumr+DG0rn7CxNp+pwHtfR4RCp5UaUldQInEospypvVO564lZzzfbWN1VtHlPh+zZf
MnpOEcIwHGUoM6Xz3OqljOZ5SL65mOFVoYv+LF4rToWhC7ukjzqpGixuMphVu5L88x/LZI9cg0Um
2Y4OJOHuQ7h2v2Qi7eDHunIuz2zp/k6z1NrExtgGLwMVpExgQbjj8Hss2+J7X+u2+oL1F5I8PUFf
2Mjc+o0OpF9uPQGb9SCNJv2RWeu8nHX8WpeQD7IcH0UyjOfaHow2zmRtyWM5mube6PwAnueS9aRI
tF7aEgBcrk1xwO8+c+LUWVo2Miuf4EKABmr+Z6yl5+EsOX/97NfU+NPlLlqSyrcH+2BNPFvFRlbv
AuXoa9xMlja7YWflfZ/hsy6QAdGfQ4M0BTo/vIxV84hdeKnvIYRW67kBYR733tp2KuZQ48gILkj7
vNQ9pFG4FW6w7Oq+pJLqzmp/9YqiUrtlxid4Z0A8N+Leys1oYiBff21LLmJfZ6bmfjLhLovnnkxe
N87XurbjdHUye794ue+Fdu6sfmQiQVt/JMJV6o5NWI4xlbsmHhVwmpOvo8MwI1NQKQpm4Znwcdaq
PNsjPx+tCFUsjdICrPhQlo0rwqKA2x2u8EwyO+zrsm7uZJMakiYRq9EdBx29DWkEbXk7lYN4RCci
ioPrNqZz2HQGZ+lCuAqNqka24xQ4nR9Wo8l1WB+N3t2WfDw/h5xCEVtBUvj7op+LBRFBn5f5LrGy
Wt0Fbj96X9hoDe85zQ3afZxw+uGnkTiieOgRChs3vgBzjQZP79dbhE8G/O9l2fSpXh/8orKyjzUt
ceVhD5bAIa1foGoPAlXMrpq0Pt+rItW/CiibejRMGQTqpB5n2K6LTF/ctBh1znGuNpLiZeQ4GH+A
Mm5Q5mvQzHJwgdm8w3z+h3+FZw/GWvKO6cPFqMxqvic5IKVY+hWcfvSU3WHwwCOeat5ccXwfZHy7
MiwHMvVIJPbgL13r6V2rED6JTtXFavVmP/QNhUjT0ICGHpGTB9H21Xwu7MG1PoJ3t2HA62tmgrsZ
S/HfUMWMK3RzxPiGrBtWhhVCC8dJu9LAvTqTmXiaEjjjevWvVJUIOEwcHEJ3MN1oAmT5x8AW/YPh
9RuGAsM/cmGQ+zswIxnjXsGWwlOOtB2tvNSbRzbb/bqegQwr/Mmnrnsm7ysdL0s5MLRC+fGj8DIg
AegryOgMVBjvP5Q3oDPFg7/pzOm5HOwHXmOomlqqLCCA8CafneqLWa3FSRiYLFDFKsQ/ZaeO5ugh
rGitcff+0m+AfguOFCxNJpP6xiO7WrrnA51sWChnr2zrb+Y0JHvNtlB+2NZ8QXz5kTv7m0vlxScG
Fz4KwXdIta4mhUbWp2tjLeVZYnsYZVI6907fGrcrv5FXYMOi5PiVjzH76IlfMxWhYkEIZW/FLB2N
77UfiyJmXAx2UJ2FgtG+Kxd/wHXXmRaFAvNfGsOUepFLiAnGEplqsnhe6HD2XoNjyqIP6IPcZVqC
3VDORDgWmtLXQ0l1sveOWxXZgajmxT5VvlE2cYLO6KMByRXSbjlsuphhbL542yT5mnAxm56i+3Wd
HTSWFt+NZVo/a0s/IkgLQG0/+F7/YzUColAjbVy2zYDj9TtZOai8FWyvXa8beL2tQOBrtIByny0k
aX/efwuvBolcGl7pFpxpqJy8ide1oVzc2UEBbO9W1M8ybNbMc0NLs769v8zba8L/iXMOPPyt0br+
zrrAUV5CVd7lNQKc29kQbvZVThCojovtJ8mn95e7psNR3RHF4L1Ksd1MWN8Qc1GwTdh6uI8NvioG
x5c1EOUds2hMN0LliF4eJMHX6QmYY+7pikwErDEk9eqXBmPI3FGlsjJMZGrP86620R/38dCkK4Jo
u0vdmKF73xWhP2utaRw++PVXBXvbm+BpMdsxcV4hHnh7aP8zdF1m+gXPXt1HEbj1AyHEQYGMxQ5q
kJLsFvv3+oc2YVG8so8zZmra6qnuOvmts3FN+DsyzvZb+AlQ2Xz4MI5/nQY34f3QtARwPjUp/WKY
gvxGWaWMH3LIvE8Zc3asCoPqAx7bVXFkVTBLm7/44tg1r9PJm4IUvknO86Mvm+SfZMrqz4nmr+sv
relFG1ezjbHFX9911vQ5pOI/7m316vVdb2oEA/ak64/4cLjBqcMNr7l0dtv4+F0klenLnVWX7iER
ad0KOlb6re+aCVoNcghmsgNE0+lk3v9ZV8VzuxP0ClsaF5xFNs2rst2tdlKpWahHHSfE0asWF0Da
O0kTqDbiEN+c8eihEiXIk6xjtmw9/vu/4JpjQvVjJgabkf6BvsmxrvqH0huJtFgS4xFRZppzxJpz
9zB02qp9s2SiP2zIX8P4agYtENkisme8LGV9bswy0MuzlZHrGAoGkXCefcqR/UFP96+Q4n8aHH4g
hYIxKIKijTV1zZsa2oFwF310H1NJn4lLKtNppuQ1dMeF85deazf2sMzqhEggyJrQgDEPrj+4gfuo
+zKY9wMWS34UNIoTzwa8Vs0ns7FScUk4lp3WNpHyD9r+lQkCIvJUEkgoa7GvixS1+jBNhdGHS5OY
icKsfBg/1YqQ0J7WGHuMuOrw1xxRs2nGEUMSR+6VsQT1fRI0TPO0IC3KcMLpbXn0N2SgC7UxG3fD
jCfGrqhSRzujQnWGaJrQLjrzmFu7ah4T0JcMje54x0TXtB+7EqRtCSutkO5DA+vHiZul99bIzdBV
H01mtAfweV174ldV39irURZLHmgVkcWTz5gil0t9Zop1t2qmXT8kaLzBLz94ma5q2/asMIVAeLsl
n29E1ddfWafR/Rr2aDzKXs43TZDUKszY7qOm6Iw6wqy3MuOyKnNJssGEjEdJfJTTzNs7uR4sn9//
OVdNEb9mowKz28LSgjR0LYUbW2mn9BH907gm91LgTRdoFa4oRHtyjknKP77dJEdjTtoPqs1/Low+
CmIUnzj15PVt0KTdmWCcwxNE5+wIvwRAuBGEaxKa8gADRGPuo/F/Dpj/HN+/5mu6x3bRFFcSoIiK
I8bN237b/2wv2Wb5o6sle+okfkCx4CC4aZ+XHjUsEm68G5PK+pzPhhetepc/SWTmX6tNZPz+D3l7
D5CI8mOQCWyObf62CfzP79DA1AYIyNPT5PGm24lh/nt6ZWKyDAfd7vOfBe7dEe4E2pf3V95aqNcF
w3bZVtytuAYW3sKvV646k0kxms5H30hUsa+cOVtucsIH7Ni2CcA13HE2mFfgNPLBNcMoebM214rX
4yZRQBh27Wms55USQyCqJwzavZ65nNXDrlDk9xkVaLbVgOn7FXv9Gii9Czn4NOsnpZyJ/N8FQkEW
55oq5I3UZtM9rhgaJo8m5U79wSQjW4oXTuOBvAXk6M2DLOotYpR5VxsB4yfVDRbPGb6gGR52odsp
lYXZOhjwXMtmuOAR1TIBE3yFu3HO9dvaJww+Il5JaZFB8EwTmvALOuZoyTzcJmtmo+9jR573QTpo
zBGTHjzyM41Z++BaC/AIFTB5JOy3dw9KGaLZzZMGzNLbeiEOwsvtPlpHd8QTwJ107/c64m4RpSvW
CkzK0OSF2YiOl1FCVrgPoPf1TVPISTsgKndE1JqaOXGruGHjGRG38OLOnPMp9ma4c1EtTKBKx668
/lOm+YV4QIk11hepnMKKmPn5JX4rDnhQE2UMbvIboWoki96g/Ced3qYNPWBWsqcL7JCQCazqu+PW
zg/QR0BCV07ioRrgvRymfMZ83aUpqjlbzXLYjya0D79uNPlFwhw6lrkqMJtxrUG7kZIWL8TWacl2
bmGUFttUM4vBjIgKs4t/BrxFjHje8p+bQ7r0dv/Dl6nnPgxmWSIoKohTO1lt5hBrtAScTwUdkRXR
xVkrccmy0W8LKnDR71e5DnY81BPb2+otfNJo863x++Aasr2BvlldjDYp3Re51P5DI2v5xWwXhQuE
k88NGiUMDHD06sjSmkFMgCzT4FgqaK9WpMMzElGQZYsW6RUm0aCCyXJwpN/+gK4y4gADy/QrrnsV
UaIaM+TYrawGXBti9bAckEATEdBaoggOjBO7BTy6RxI+tCjxo4KZSBINi2TwuoOIHlSnxVKVfmJM
Mv/qqzotY0x/226haM7+s5Duat1MKZlA+8zMtJ7R2Dh79ZHplwkFyrXnC3Fvnv1pXAwCUPQFdlUe
2wRfLPe8CFX9U5i0OXeJQqhw0pgLOSHayaI7IPEb69gAA68vTYlFymfHTtP5Zu11R4Qzflq/13Up
+bhkF+gXSe6VA9uW0I8MaxOUaTvV2t2h9qRtfMbTmXiR/Wa9ctKCthnN/dbU0FHVnv6stM7PYs1A
EoNSJ3HaPdl5QMt32OnJTts52TLAzy5K8Tgzi6kezHVanHAqay35QHP3tkhCtySphCYcljFk5tdF
UrVj3wgMYbAsTs1YTK2/gwug3yx6mz230wT8HNj2327IfHS0urA9LZAKMj5fL1p6SyUdkOqnsnKn
fY2o77Nf+O3vwBM1FZnv2bis0kjumzEYkg8aybcbEtbJGKhSeB0dwvhVr137Olr4zHIeeZlX6CiT
r+Dx4EhQWkytmdEeMuT5852FeRHJEQLkNDu+vzP9x+bMTAmIaUtDgf55LWFzBdPPLdLrCQtXWqMB
Kdc9sl7vZNd98smadfvoWEt+dMfVe1SBJnbamGsfnEDf7lF8lNi3YRDF4JM/r5+CgpBWISWunyp0
fODU5Zgv6BpXS/m7lEBF/eQYg/tRftt/rQpBj45o0wyZ1218xeAPX721e/J0PXtsDS97GROyvkA3
q3ud/JS/RUbphMi1gjzPYY/NBAHR6+ucu3Hl0Ne0T8JLm+aoNQrWzYRFSzj0bevFeJP4/h3OUl8a
5qOHOc0FVkd0c7cD04C/Y6//+2N8uPybxhWd2nV8XccMJugMo3uSQ1v9EGPX/x9n57UjN7Js0S8i
QG9ei+XaSt0tqUt6IeSGnkyapPv6s6iHe7tYhSYkzBkcYAQoi2SayIgda9/jjWP5fTKJGdsyDbTd
zCCfQVnjMlxZ6sQktkn3IjMPcMD5e8gcTulsqMpnKjIJBUdD3Q69Jb/TMYc1VmZxt6Xa/fz+VL/8
3NYfpTwNeUz1Cz9mGjLhro8ojTpZhR8F0D/qxX2JyHmIxV5yj1JXgq8/z3Ee99FgQ9iL0Jjt5WKB
oxUgWsCA9CmNqUUhwSoNshm2G3XHkJNVOzSjle0nQ5BybMFH0cIaBJHXvrIbKOJeuBRND2Eblkho
zMxIHslRcCjD0Zxe+OU6diOamU9IScvR8H6NTi5BJ6bjEJe+FuCJAnMuronl/nbj0lkxuF/OCTaA
HsuEEU0fJQ6QXfKSO0kGg7rB1keZIuugiU49Oh496BuHFBEkL6rOK291kaFgss45PXYtIgpnvlac
T540aXsjH0T2YlpRv28UlSlDpHSvDlnlF3WXHgslNT4YRmniA59oL+9Poz8pyrOPOldTLG4RFBVQ
gi5biuj70dSKyfLMaukNX0kyjyKH21m/B6+Ln8hbUU+bVKc5JJVdfJIignnnsjF8HkHE0mWVW1/e
/0kXy4m9Cx7BnI2w5/NzkUnK0typlGzSn5M0zp4NmiOOqmtMwU6vTOuYpF1w3021WJkEF+sJkT5L
V6NnDkd18p/n32HyjCpQQ9N8rgIlcO/Gzsjvgyovd3pZeSlUVUX+fP85F1ldvjxolfn10q1A081S
gR7R0kwxOxyf5aDkn5pKKZ+dWEsOUUZ0/f5Ql6+UQg2LF8EOBzN0i/OHo0PMRfHohS8iEvVr2etf
+9i17wqu9zl+ZTJFzCKSv72kE8XS+sAlFaY5rbyL71j3WtuEbRU8x40R3nFnc31VQyI39IH1aFeO
c1cVhH1UMFcbeS9fLSPb9mzCQ0KM2X3+vJM+lEOayeilJDdzxAIHKyOtq8MPQb3uHGGoV4aDEUAV
jIMXsMHy9YJoNrlDxc4z4UdVP+F6ieli2Uxp3u88ePrNb9Xpg+7TZLgq5ZlQy0k7EoInG8BtQzcr
uj0tmlVrWrG3daH8cqsqjffQ/fOPqInyYG9IegIQFyRxTgKuGqLbCiCPkYHsc1p3A8cqam7JeQXV
tnWwsah9U8/rm77XSvmRaFyTPzUkdtljCoBK5ZaVmtrwAZcNl6ZqxRDmUfb0LFCScaov2ETln6sk
izIAYTEOdlPQhbBmAdn9BIBgpvDxElSBY9IY3cZml35salSRWwJrNfHRvta/3cYcc4iSjaCRq22U
rwk9qfIRfU3zJapL5eQiY/6ZTRo1rXBopo+2lQemH3aR1d6rCP6fzSGffvZk4V6ivEb0mXajhwho
GEogyHDnJEqeMHroDR1jtF7NxuS2zZPyWQaIYW6wip6sbUllwgcpFLu3IcWnYiNbFPQ+fc19vlPt
YQqPzjgi8nTjofpCqwDERBk24r8+cdGa21lQN4fMRQD0ArRTKL9rHYLqx1GmyZawshz2lpeU6l1A
muU+TAxKwyR22//419SfCDL7nx5aV2NntpK2cZI23WelHyv9taxFcVs3nAu3cJQNgPvIrwGkRpr8
anCml7uE3o5mQwKvAWlJStaAdD7GBM78d3tLydMC+qanZWk/jgixko2qUuf6CPzVBDGplmN9b5K7
iD8jP8irbcBtb/AbLTSy44C5GDmDqOgc3zJLC11skWs+GccSrlIpE/NgxXkuH6qR3ImPgkLrviD+
TfE2wiJO73YAE+Mp9blveeJbruv0eFhVWHyRDoi9LX6d8tCBFzNehjKFB2/oWZ3sE0LRCONKLo+b
SPe4oCp0nw0wNEv3RPLes39WdTroW5of2s9VaHqJ3+qJkyA9sosSeixapXvsWPLypoiC+LsMDcXe
o4WHH0kqSKKJ7YCk/ww5pl5DQ1bfwIzkCB9VUex7L/KsR+CQ7kNbT06xQwEbOCfS3yXAu9ZGsTTp
tAVuHeZ/tIlHb4xfu0Bav9j82+ZJWv3wKJU0TrYiyikaSDY3ehXtlqpYjN3JKUvsVv2YtpM9+3PG
tv3sBiT977M2J+NUd5565DLILkJOIO0rucHkpqIhKI2r+AP+M8Owh2UcOp+hwiG730A/imgXdMhu
JVs7p4TkW5FSGPuh66n4I56R3VHETDbWTZoPO8dp+EVNDFX7IYnq9lTDevw5GZX2K9OY3D6cQHO4
bzqv+VbgGx/fF0GXlDcDSq2tNY02DBZcljC2b3Irv1GHAJyqUhbxyZJQPX8FtduapAQkEgfohfrP
CpVVcAQa6aGry4m8t/i5OfEWX+2qvhkUK0PGn/W5+RR56EhxV6z79mfQjMivupaa+ksirUw7FtXY
kj20bCU9VOmQI0VrhfVlYD5avnA5LY7oSAfKixCaGqA1XbpPRAz3TBUhNGCNyBzbg8EJo62Ke7Z5
o8ABDW8dJ4C6OcFYHzdukusBGTwoKts2qM1HhLzOmGwTQMnxnnDVJlFoZuJkelqMx7sV9KXcqA6N
MV8n/v5xR3NXtC8IIKzPrRFI+dAFpNP8XHOL+jDQoUC3RKjbX6BQWwV33rp+oB8Gqu62GuWQ3hki
QiWKbtidEbpaku8HbIB24JUpI6RmkdMFUXOBffZsWbExe0lkooCscPxAAJoqDeIgCvn8BXp1sMu2
/J2Ocf97SkTxGXJcI4+dxwd6DFDfDccQiTpk7bik0QKcWfNdIIezHlUjdjpiqTrT6faYQXZjqypx
SKowG9CfDqLUD4o2xu5TJIb6v5L+OAU34VL5rdDt0N1J5L7VrjICGo3eD1P++B6dB6OYmc3kDSrq
xtxudn5uO0LQO2F3FT1BwInhrhRoHyuYA9t0opAGAFQ09n9h6sUfSHYpym1osBq1Qq0pP0GSwr4+
TVLLz2Jm0s6qzPw33fI1eWCobq1veW2jHvDU7O+dkY6YlZ9/GWVBK5nDR4IdpA7eIgESomYUGeTG
lxzMq+C8kh6dVBreJjZWsTvTjrot5tdg0t9/bZdXCAJW8E4k5SkyXhSFvFpVeHGteDE0gOV+5NVl
fmilC60OFCl9b07b9jAXurE/9amsUFVOKRj293/FZQBN6KxbcxBNTGsuLYErErFZD7nlBeGR9qNi
3NgXUe/4MioV5H6TevP+gJev26TczMV/LvBy41/ElyYdWbzN0XhGDRDeN5GVCEi8bvFxsMbmGeF1
ija2lP1fPyfDIsWxSbXRl68uLmxTDZQcJJHxjKqK0A3D6T1HivuYZlP+aNvly98/JXchUsIubNCL
SzfqzbEw9MZAkG033+g8sDZqEkp/AAg9+tIqmmNVqWtAxotcHjV8pEZAvqjYIDVbTGX8cTIt6aLs
xZJcRzahV5l7KEndB5hGrUcbkqBpkeoakOnGXbN/u5zPs4mjwUTGBhux1eIqFudqQeasc59lLyzq
LCZVlUGnf602LIjbMjXjYzORXPSFBmgESp2+ltu68hNoW0d3zqUQK96lRymSgXroaCt8ofsOyjxG
EmSOtAIkYlh5ghI5bbeh2junwlO8zs9Sq/s7Kg63Q7ZCynoqtoIufNrF7CaTq3Zp5TQvXHOMA0VF
qKs26rpbGs6K50avi8/vT7SL9UsbN2lbPro5EyCX6dtKbRLFGwL9RZNm/FD16rilg8e6pbJT3RqJ
261cuC9ztSQO0UNYJHXm7N0yYQkYQTdFagUvVlnUcL4LG1l54SEcoRNFCct9X9IL2U+u88m0pRrh
ad6XH5SU1rwVvcxlEmT+KTw3mwjrWl1CThxLtEaVdMGLCVWOdimzeHTdSvgxM7GhrFrEe10rlG0f
qsHXTIc2F2u18S0apfYsgId7K3vMlR8Ex4azhMNwlvI4iwv7aFAGctnfPml1aN2rlEK+Sow9TT9G
VB/5Cc4U2wolE+kxfRpvw1DjQgJ6J3i1dKxyWkD7h/enx8WK8GjY1TT6RudvRQX2/GhOA88DrhNl
VGDUGvm/o7jfafbov5nRRPtB0p1GqzGO2OqqN2lc0vrw/vjL6amx1+vEJ8CayVexMZ2P7416YGUy
q59QQYvoFu53nX10RIHSGILMRO5QWJG9sgiXRwyDsipmX7SZ0mjoi89QhEWcJ5nrfkyB7v9qW27N
h4b/im8PJN5+Zw95LfcGTdP1yra/3IDZ/3QSQ8jvoPyQ4p1TDm+q+6qskawpJPKRsXg/gja3H0Q5
aSboDq/3dhbdP18z21VMv7FpKLh5/2UvZcZoeWF3wOwAbIEAEHHH+fAo9upasazwqSyq4fuAqH83
FlMufKPJ0q8ZflQHzwyVJ49Oyg1tjPIzLLxp4xKAr+WuLvYJfgvJdaoamDyiLltCeqAGmA1ah+xJ
y+PxFpI1TSuhnhyDqp7uDC2s7Y30vJC2b47mQ+BO6ZeungLjuPJO5jPvbXDK8CRp//iy81rI3Z+/
kyTWDElfg/00dmpxU6PbfzRBD3APRKL0s05d7btjDs0LPjLKbxKU4a7MrZVN+nJa2OS1MIxizyQ5
t9Szeak79+d11hPw46D07YJ+nS23BPVzrbbmuI1MWUgfj+fC3gC/kfru/ZdwuSA4DB0wzfZMLEXU
e/4OJB2xyVBhJNPSQ/eUakO+nxxJ9xI9Ywd65IHV9hBy3x90frHnLx4FpcOJhOAdRN0yPx8oltGJ
PJRPeAxJj86YwhP4h1jKDZmdNRTRxT7DMLxbgh8ELiyBxT4Xoxqoq1zTnlw1g4FAtzm5CgCj/+GY
EexDKHorT7fcWOfnwirQQjFmUH5Yet43+QAzwELSheeNdxy6qXgAYB6Pj8guYOIFRvqFSra1I4eL
lwBdMJG78lGvPTK7OoEOiF3QeItgzyxHuMdqpT5B7Q8D6MN1Nz6GMtRop4817SajhJetlMcvJjJP
PXeQkOHnmbnynU+kGH0JUPlRfbJCGeNc1k7NkdSKNH2wG45xTxYpP5ERDHLfLIPo1/sz6so7n88S
tnSSLTO47Xx0u61YM0VtPHGmQfOojKh+Faaj7tNW5u2R0ys5FBFZqiECwBEMQbeywV5MaWOWzlFF
8wg4EAjMr+fN9k6xQaijoutPE/WfdmvGQjFvUlARtL0FYbwyxf5chc5WEDlrTUUSD9ebEsfyCzdR
oZND8rynAsDWuK2qzrKnbVua/T1ShLY8yCbFhCIPopY22NhGlllaOM7+QEyCJxOAy844ygKdWRh7
cbqXAFqy2W4oQrzkVyZGTXcwTlTh7HC6ivbUyhILmyWLW5JwpLsRehPtxnycxmYz2ShaM5+rKmpc
2D6kxGMhOttvsCOyYE/MQX/rme2HuBuSdi3WM5a7Ce+CmFpjps+1viVWE5xtW1JNsp+ycSDl1JVP
iWHirgj/xdyWMiCch7Ln3MlYlLtmaPuDKeziu3SjEfSB1h3QjqprP+ribDGIav5EGKCbcH1cRPuR
qXdWZKTTE14reX2IMST17qWi51LD1bxQDrxw+hZRFVbeTrRYp9Cubunxc0KrqrIyXS42eX4MntTo
gbkQgC1bbIFo36J6GsrpiWaQKNs6ZRRs43EYO9/RhEU7JdmxJA2MlQvBtWE9lbVAyMGOsIw5MhE6
0tRL7ckpY0Ckik271TYrI7LW4Iw65b5BFrVvqrZdKVRdWYycZ+wC84k2U7TOF+NQW3qErk99QoyW
/mfX2A5EuG11iIc8tVp5yj/NGou1iHqRAbnfEtkvTzPyRoU3TZ36FNAz8jVEI4STF/eygkRfFm1R
CoASQ77fbyMp4M9WYU/BQiuSGr/7dLx3a2fsPtLPaJ86PTVwMFMm25l7G9UthORk3PWCasSLRKCN
nVBUx862dJ3qGNOPD64oFYW3Nfs4o3mk7mbtuza2eDxEhpdHK0H78pPabHI0CqILMucOIHv+8zfb
XKnnBcYeWnzK9KjRNzluOE9BCNXQL+ERZPsM5g3Y8bjU1ZXXvDzT5pGB/KHZ40J72Y5gsK8CD3ei
E+SQ4DtukO6926edse900FcYUq5JU5eT6M+Ac3siMSoU1KWPdKBwLSwTIzqVJFbo7A/cRr1NG26W
uy5tknilLWx5fjIcdRIL4CgHKNKTxRqtXEPAzM3iU4T1WnPfcDUWPjqc0fXzfGrGRxRmenN0siAG
l6Kko9i/f4Reed4ZUY4CmzI2FfPFAW5M01ROQR2fZKTpyEZF7+ut5f6inXwtBXblWxKYMIW4+EG3
+2Ml+2YWaePIpcPMk9Ngwu3fTpOpiVslxTATUsCAf3PvUSVcmUBXpi4rlB4GkrmzzHmxI5OAr7Ki
Mal8VJ22BU+G1juAYvGfh7/fXR1m2JFrEym491+ruTid/nzXuVOIZhoUfOoiMHDgT3WKpbivfROQ
7xZq3ImnXNKE/XedSaQXmECeTecaaXbkQ4ulOdrYZYX14L2yTQW6n2WI2SnPuLC1MB9tsqcGdU/j
KzUejqf3n/Ha92RdIpWywHDSJX++K5gRRBZ1zLxXN0RFawvT3GN02t71mUnpT1PGlV3o2juFCckO
5LIbsWjOxyN5joh1at3XWarc32hWWm0tB67o2il+baBZ9szfCAiR8PJ8IMtswVJl0n3F4Ky/QZwf
+cWk9IBY0PjCB0w/6TlecIewLnd11iu/uL9gdRTard0cuQXXn8rJofGllMYapPHafkGnwNyriFM3
hhPnP63KJykH2bivIf4K6m2VmUl41J22l59Q1IAspDFHPntcOquDSS93uBLwXvvm6E7IoxB48f+L
b+50nRU7kxa8OlXuEls3I21fItiPg21B/QimlXV0bfkatAeo+KmQR1taudRATYy8YbyGvN8PVRjo
smfsQ9oTbE4Kbdqtm/d3A64q8dP70/vaLIAm7Mxri4TZMnUTYDNPAJArr4FjYnxoKBXuntBtm5//
MA5nHJ3Qc8FlWSwLDKfMHcrorwbkRWqwtZPhMctyX1k+13Z6U4XOxd0Uea9jnE+dkpqlVlqK99qi
5fBzlAJ3BJDNvpNl/Pn9R7o+FDo4egjpF15KoiiAKuRMGMpQ0vTY5eqPNKj7z6LhLP2HkZBDzdI3
rmLL7R0ho53oCO5fKfW327Qou02N2u+eORysHNXXHooSCnn1+VPhenL+/ipqA1Nus/S02J42IFvy
cevEoog2IWiel/ef69q8JwqBEkAJhRTG/GPenJWAWxpD0iv3akeYS4O27P+kRskqUGDOyhtk+ep0
6xlTufLp5r3tbVg7nyekiGnHAk5gktE/H9jAD0FYbRye4tqpv7M+BPbk6g8hdY/sMMRHiLwR3cMx
wtwWd4GVcOTKc5MZRsUIzJRnX6ZtIN6NoqUl+dTmXvGikFUZ/bHzxJ1uddk3u/LiF5CGrbayzVzZ
1ua+bJctHwguhd/zp05RtI6hm0anzHGLr/M5DcewsYINQgbzmaghWdlcrg7IlJ238FmDu5hMbUBS
CBYncW04lV+qKQo+4sL1otGiQnsxZLWVB7zczCDNG7xWLsyMuGxgrjLLxeBCdV9Ht0ieA2TF7oYg
zPj+l9OWycOX06nkgnQg4X7+Ho0E3AsIKnFq7Dp78QrNhRk2OILa9Wi0d2ppuFDdcstaebyLabMY
d/7zN8tFR2E0aNA9TnOjKHxLx6Jnui8PuVLQPerEqsSHOfjbs3AelBKnRiZmdkpYDJpxk6aUY4gT
PnbVFjCguU1rQRhrR/qzhwHr3+51jIfDFnfN2TSAPfz8IbWexgzXCAUSq8jqjpWLlfumbW2hfMDg
Oc7+dinOw83SS4Ag8JqWuS28lkvcw9LqhGN6tU0jjMRKYyyOaW3Vh1KgaEHb5Kysi8sPyfInhcn+
TLVM9xah10hfVm5aQ3lyLSxnqRbfUSFqog2eyomfVyhYQNrVK0nMi50dvSZJaY5UdK5zyvj8xfZB
ScOa7pQnzetVZxtZWvuMDJHKadWu3oKuDkbLK59SZUX+6TN/M1VTsmJd3iBPAuTifoHwK54cgUn6
1CrqmpbjYtXPD/ZmrEW01sVu3etowk40zAM0g4FjAt1Kh9RciS0utrN5INpkcJ9j/+QsPn+D+iSS
2qLv64T0x31CnFLsY/KDfuCE+m0yuHIlRL82TUiEAv7H/IXwbHE8DpwGdYgF86nlcnQDhT65MZDX
9aCyudU5ZaM8VfEaq+Yi9uYh3w66mCYahkFeBVfyhEBuumdmYKfoxEOX7tyxRjJZZeGPyENm0eVW
sLKxXps1c8u4yanIP0uXKKMoqMn1jC0NBLEAqajjD53i2BCQjTX6/rVpoxFuz6qcuSl58aCBm1E1
StryZClV9UT+eERPVhYAAd8/La6+UFpR0DohxCH7sJg1iuEoUyOL0zRiX+3lSCVDb/pdq8GPoXRU
ZDEkoccNos81i5uLKGf+lP83Mj5J5yNjCEqFRNbFqWa+fpmFiVCSc3Wvy1AcM9l5aLwFZMPCLbKA
FlmpfHr/0a8tGGxRZrLHrFn4o6B7swuYcMiEiI3yZPbWna4L81HHOXenZ/TxdoNefHt/uCvrBZ4H
nBv2VBsPicWbht5ZA/LPilNQAgkUKpLsjXRrfcPmkX5y0N3d90ng7N8f9cpDgpXiBsDYpIKXaUPM
OdrCk25x6vt29gAog4MWqTOro8Y3KR3saa0L58rM5bM6NOtRD5qbTxbfVfR1M0eOp0K06Q5jCr06
1sgb1syZrizHs3EW+09p9cUAkLs4jRCrOh+de33oJIikTYpgfGWZXJmsXLb5bnwMh3v3IlaUeUxA
EIPHagxRaT5yRHmjybr5ifI3POHyiOvIBkmRAZAaJp77PLOhvMM/fEtACYQe7O8Ii87fbC0rLSb5
y7csgpHUUjrRAha4RwKS6TC1WfH1/fGuvmGiK3QqjHkR7EhNqZq+M4oTRI+K7k52uU2TefqR6mpR
rISPVyfqDLfCtoyeuGUkp1tVG1hBWLIRkcUfo3J6hkat3tS4uT+mqPJXluPVh+OGBVyEtQGY5Pxl
ag6cuX7i4aAt1veDNJEEC9lHxVaJB89YWYbXFj82KqQHKckAe5yf/s1eYwvdqbMmLk+sjgHCYu7S
COKoT5or5UcO9QnwYeP89/ffz6R91oF7xP66FP+FtortNOyg02hq7gMtnerGoD6Ow0Le37w/1LWv
h5QBMQMWg3RjLZ5PK42kgiGQn9o2KQbMOZIYWMwgtfGBGHkIvqk4wStrJLmrb/VPaQ16HVfHxRZg
lTXp6irIT4lQ1U84KbvGocXp+Qfe8+6nKkgfSjVy1mp6V45MZA30GJKEILeyTPc6oMLxoWzykxo0
8WcvGTFIk7pwt24fU4wNCsuDZTG6enmMlBwPjvdf9dWHpsYGBUl3oQ0tJi61HrDWipqfsozunYC2
0E0HgRxpdFtrOxlNULSzzhArqZdrXxgtEy+ZjYC9Z7GtO6rVRoI2l3kG5zeB4U5Y+hbimFS65Ydo
v/7hMTH0ZS+gAIRJ2/wa3qwYLxNGAUe/OCEPz74qqQb2TOnTj5PadjdW26mDD2dIrKjUrn1b5vDM
pqROQVXmfFRXUQNDunZ2GmjK8YMRoSJhUPiqqQ1oFHAfO2mY7c8U+drL339WwmiIdJzSaFUXc7mY
ajqkGjM7VV3rPDSFRiMKbOR8I+BRbPU6F1vPEvVKvfbKucbugiR6HhUq4/JI6aCn0rDA8xLs0c9v
9899GEKdHg3M6eJG2P0mBYarg38JrOeo7pwf7z/3lXCBOUzAQLKLPoVluX5KO00NKn5BgWdtcgu9
JPpA/cQd9u+Pc2W/Z5z5nkLVAjHyItzEKcWsK6dMT1XouCCsslHKm3rCpBxgWFmkx38YDsgp6WQM
DqjPnE8kcjA66Xg7ORmWy0wqyzbS7wERB6id8zKjaWDl/Lwyc5m3/z/g/Odv1gt4FZv7sp2eJDvt
tsGhCqil4jWvAm25X3dNeSygUf9Iq376+P6zXtkaGPqPgp9bBJ3X50M7dUnLulOlJyNsXZMmRumm
+2LS5ZcKgeWvNMmtlUlzZQ9kRNojaNWglLncgnvXHlqzMdNTXdXRB9WIHICONDN+j8lM/FconbfJ
Srtba6q5tlreDrt4x7KrCkUzlRTxSv0dKJNzV5gt2HXMKarvIqjvXFd+oENT3hb0ClW7f3jNf9iH
RKEmgdL5a24KdLs6WKzT1InwNDj5XZWH4/dWNceD2Tr9X6e62AhJPqFYtfnfcgbrKPUhuKXZyZbt
D1jLIyFKqJ2UTrPWum6uzt1ZUgVqElXV8pKiSYkOEWOSk5ept0El8lujDga675RQHmKgf8C3o8DF
ILPX/uUp3wy9+KQerb9x31Rg6OqkSzewo52dp5jWa0sYuDLWtVnLOekhlEMaeKFEt7rZ8C01IQ3l
smv8ZNLb7laHttzsa8XxtqmiV8GmqzRrOr4/da5tfiS6aHmZ26rxETyfOoUMvRargYTD1BnvBgy3
Ny7uyz9N2ciVOOHqUMSABm7TXAKXJa4goptYi5TkZBVKfeNWU3PTYez5lDVD9/wPT0UZde4UJ4e/
DDpBW1gpBu7pKbbz5OBOEKMxITAfY4eD5B+GQqkPHpnMD+mf8xfoTExchEhsOFNFf26XjubeRiGM
lX1G6/I/7OXOm9EWsVY7poNKc3B6QkxFi6YUQGMetKCnZyFLvQ2Gazhma43uHITVFCsh0IVInHo7
q53UEy0l8BrtRSw/eYGihh2j55KAEO4YEMJto+vwIJG64QOjAqa6Jw1nveRxY6vgvPLmNksVQNV/
/9bpYCSrCRRnJmqev3W9kqOWVEl+yvum33dR6txRmK93tpUq6b+MhcUmdzRahJzlZclOW+FUmpJx
pAATiHNImr4At4CUrKX0/P6DXXvH6HCQwM8F/LmAcf5kmdUIZSzK5ETdtB03haGl/W5UJ7nrslpi
SGBrEranNtnjrdZqJUT8SBFbVF/V0/s/5cqmxP2QvRdoy9xwuDi8QxpjhyZrklNcZs59EfeG5+Nu
ubGCnwGd1XzzHDuu98e8EjBQ/J45vi7nGPnj86enEmZPI+2yp6of2h9Wo9Xa3qnz2PnaJ3XlQUpw
i/TvT0+qfChkZn7sHDycj9nqJT1b0xCfXFkkt7TKl4j7vX4A6qSrj2GnKsXKjLr2lNyFkR9xrPGk
iz3DygI1GuwgOSmYOG06XXFvMJzMPlpESb4NsHVtwCuhNNdRPuRMkNIu8jVQ00vV6Rgw0RK4+S3o
jl2q9Zq68iqvTRnUz1yAuXRzoC0mL9wDewg1l1fZKekTpGdR3eQIoMO7nhJneKiES24xGDpn+NuR
WTGUpmb9GmkiVA3nHxFbMdpsMEo4Fb03m1uSN4/8MjREhrQ3DSPfwvKxpjm5cH69P2UvnnmeNxxr
XNHo50TydT5y2I+qoreePIUa5XHUu0kqqUzb0YT3jz0YPi5e7X7stLWt4uI8ZeA5a4QohcOU7Mr5
wEnhujHus/3JKdv6oSy721C2k4ltZt5/e/8ZL4eas2+I+ClygJ5bBpg0StT4/0TOKTWb8TXHC/A5
DoPI9zp4Dv8wFCVhdhwEDqyS86eq6h4BrZY4J0nps9+VOP7g3BFZw11ewER5f7CLhTg/FlkwomZ0
N+imzgcTCUCfKTGzr64bRbuwCaf/zN4eX6NGLT/P82wtnr2cLFxlwXfTikJW6sI6eRJG1tRtWnzt
IyvfmXVTR5sp9/K7zBPTt97ohxt8b9d8i689Jvd4ZGkQ7qGVL/abIGjtAgOw/Gvl1fa2KFRF3UAw
QvkIvP0omgSS59+/WOTUNFTzlWZTkcWLZSUmFMOzr7mY+s0wSPchd2T4APy12IvS7VfGu7gn8CGJ
m10E5qx/8Evn48HJFL1Ct/bXwZbBbpSxsmtVa/hMtUXu6yiEJ5unQ8LFwQvWOqdM/u43ohwODG7x
9EyiR0a5eXHlzIsEazge7EVowIOKyW/lSpC+7BQkxJlbBJGjzJ2qRDzz+nxzha+sUZF2Y2jftaEa
91Bt2q+k+r7p46TeDVxyv4qhUfapm7afyTs094nEjAxmyqf3v6o+v8a3j8o+A8BsLq7MAkf22/Pf
UZQtShF1qr5ZegbMChcGwO93oRHJdiZWlKg7ysk2451FKWnce2kSGmDdgibpP+DbNpnHULql/Nm2
+Kps89Zz8cqy6x9Y42HROYtRhu5GiUuEDGhbve4Rrm7zG62u9QrfVKVL2JzZlsKW8c+VR5v3lfNH
o98VZQyNK/NWt9x34Pv2YIC1+NvQI3d+ROnQfoMEhLseYS/a+tHBsjdtQb7iq1aZxq6yBzUzdgU+
XtMdXTma9tGJlSgDVuD00XYsknD09Xy2osRQNA0eNSTV5U0SkvS4MQYnCW5ErufaE/ZswaNjd4a1
opxYLHvO+hnbgBwXVKnGvWtOWryZNVgwq4HjVON3pMblsy69WG4wrnbA/XjQXYtuJWVIl9PyJc5N
9Ny3SPmwCNWlwkjEfaFkRql8s7JYWAelGbmIbRDGV/btlNO3uqs60wt9B1mM9gDNqtl6doEBlhWU
WrGZszX5vk5C95saRYqGbeyIBRHyr871sQwU0T5Rorp4pqsN29W+nMIPljQd+95yW7ABbev1xSFy
K614bcwgCO/qQJhT9QFCh6jahzYfMXPFsth9nhKvL49pKaHgqCJRBBxzGk27A9WY+lZNihxzNDwk
4o+TFvYPBVhGd+MoMvlhN1E8+qVZT5/MArrAtlE61mTmZNU+GcehO7a5kgaHMun0xh+ysLwvs6xK
kr0U3iBvB3eaXXl7Ax+ExxLy7s+UtFi3cfSgrnaOoRTx99GEDLNp0sxJ/CxPcRkfMEQyk72d9UH8
Qh9I9tUbeWV3BYVyx68sbFceBDaruiRZYFKa37RWZSl3APecbw7hUbQzKi/7QDuvxFk7CBL7YAFH
g8vsjRnGzG6siW2ro5vcTV3di53LxMayLhu8Z/rzdbFRe6vxsHhUsW8bLUDf/hA2Rr1NhTFicJbS
Y3hTK+RpkiiZlOeGwyw4loMOTA351RB98qpeuLtCsyN320jUrfeFqooMiI+de92O9no19tHiDs4d
4GA40KHeBAV9SUECXgji8xeDNKl950Dgqj5xezLlI51whYkGYEpvdcxvC+B7rNl7LFKHR9WqJfwy
K4o9jBamOrypOn3wOADrytqZRomLoSI9J3lQUz21H0Xc2qh7sXufjiA4IM63boSKPZ+K8tiZg3IX
SwpyfoexbfEtFNFMCOGY/wE0xBn9yi7FR7bP+a0lZjjszFKPxjujrbPs0Sn76VeIn7q8CdrSEekm
AWYF4zlTcYbQNxhW9K7PmWWPhzAKoClPvapo2cZI2VzFVsmjKHygFVANPmmJq+F1XIWe9mCqtVLc
BHlZD6UPi6vIP4V5roTQq+DXfdc6uyo+NKqTteW2abNA3wHyEFLA2ozV5EsAwSkCgq01Tqn7eR/n
1ouK9NC+y0skVjdOVYb4w3bcHnyWnmw/qa6Ce9FenwxDhNjPKk63+R9l59HcNpKG4V+EKuRwBRhE
UrKCZcnyBWV7bOTYyL9+H2gvJqgiSrWzcxjXTLMbHb7whj4zdf/Y9+aA4W4d4eEVeGaX2nGDU6gd
Oa+1rybhRjVHPJprUdHsHMNA/hZCp3qaaA4Gbs29EB8irmZl12Sy+se3nfqkYwmrbXotGRFT6mpZ
e55Caex/KkgqAUfp5Db+1ped8UWXtLC6NVreJpcbCvqlbQdyfUR9zBm8wFCbetM5JuCcXi0y+Smu
svhPC9QVqSaZvGiksme6A3YGE4zK2NhPih0qrlxb5i8TT6rXCuV9he0dKpgNjxPES7/UetSjJEsI
t0jtMPBUpLZiajACKVP+fXWX6lk5ADiaMGUU49T+tpUQJ1iRSNmDALhoI9Rb2MNNTrNldDsR+INr
YN2YHZHnqsRODpvwMGmYu2/qphkl1xmbsalcyq+tvCWoQrMl6HsbnaYJMXGhm7my0VHkDveaHqt6
sg0NfFB39SRXyaGDuYTKnUhTx3hD2zf77Xc65xrBBxFuzNrp9Hs7Kpv2mNaqr9+Wwoy7bBfLk24e
o9oPX400HsUmRfgs3Bm1qucefvDGM57Gcb+RptHqbNfoja4I3Momj/ZU3OTuAz3xm++pA3LJo02k
onRTyfPsEMCREAkDxbwjClCnbdlyRT0WndrdyD0uwJ5RwyXxMgjC00n0qd/eTyIst0WKe8v3mubR
X543PfgW5OOIY4nI5d+NZQaqZ4gJqJcRBqnYG+WUP8hO4kCWNet4tnbV23I30nLqvNKsEPKTaG4i
boHJYYlZJMjHm5QuSbjJfd16zcF4jKe+sbt0Y6eG3h7axhkfACJE6NXgHZ3fYpSY2tvSjAbzgC86
+1nJCtV06SMW9ZMe5dj2gWXqzK0v52DSRWlJym3XIc2jbESPvfWvMWvT6IuM9LqVu8aAxcgtTjRw
DiegD4Hr8Ga0nk82U762cV8W0d4CMYmXLe7l05rtxaKdQeMPBhj4UlQheMmR6z2PHGiezy61yfQz
DgzR3RRBkz5XiOy1977mc8YxgZkUl9fGHHZF02ilm+WtvSYZvMg6519BhY+4BSQhlnBLtp+GwYUp
h6by09fSCFMfp/quNE6SQzFJ/1wP/y5CJYYid6cCjrAYGfUc4/8TKkFeiMOgKdWf3Ir5dzE2wckK
o/oHbrBjty/xbg5310dcZCxMDndB9KYwGpzz+GXZIInDLiGwDX85qR4armSV/Rely5TbRrI51WUV
u1ZRarz8jVJ618e+XFhkCEAqz2mFDYZnkZ3lRk9nCC+MX01TDpWXjGb0hv37sDGHNF3LGZbpEZVi
1nRujgEUwsJgUdITdWAb9Kfin0HYSE8xnKjmjrejKDYKfAYb93gKufvc6AznHjH9CdU7uam6bR1M
BGW48cEsgFNWHXxA+c86aOCOMm/jdH/9PrQLnCOUtI1eeimU5R08k0w+RE4t/qty00y5N+2sOE2A
HLsbYr1cW8G6Xmwc1k+n8k+PGhYSaPPzjdPFgylQDDV+TkTL9fyaK8FDoob1CfOTmk1btUW9/eTn
Y0zEHOSZOQl5cQk1r9vcHlUKvj/nV6t14Uf00RHjUszxCido27XdskyNWBxKI3PdHxasA5//fI5B
P+UIhkfyzyHG6n5XlkrePgyS6KeTQSLTbw08S2H18PUwdFJT+wfojE71aM7AlhqlNMJNOIbRmX4N
K41cfQ+TdKq/qGXeKjfoy5rO01QRokduLBHx5W6paWH5JxpLNDlcuYOdMLioBsjRt5KXLNj6ySSy
L46dZpmnAl1MtmqrKm9yaPSKa+pVBXaypItGklNiN1dk4WzTXJdG/YCuUNHmLj4BbbEB5S0HHiR4
SbK9Gqew+IAsVYowQ+SrLVGur0pbS02MuPMaE7ehnUqffsJfXBeWqNx36ap4m3VGNxSbtmhymmh+
XHbiSZ94wl7RmcjyX1ZYG+KTtSvuqpkoSHonQ4uhdrW4sqK2jKO+7sc3+gWYlk85NrVhZCO4qf0q
+lRa6XMtn4RZsYsEGS4XhVQkvBfHuKnDQenDRn6TCnKFnTkmwW6UEvVBTo002Mv21G1UG8F5Nwm1
KnDRe0/0lY2/PGz8BgOnPYQI59yWl+l8IyIMJgWpk6tvgYkCkoV48HPeF2iWFbJOyAGVbaUYeVF4
eR+Rgw16AmgTlYHzEZNSaY0qFuqbheaoFzU2+QRkf1TTfB8nAHPai6BQvDxqXiTMsE7IugWeXaXK
ymvxwcxZeQ49GqsUmtTFzDMjzDjgqfbmN1F0kGFebfWuHhEPDeVT27T9WsXp4syDpafGwwOFYgmI
3cXuqker7Y3e1N/G2BH/oQpqfkGIMTZP0Gks2Y1aZBs2De716b4gUSHFraV626KaOm2QuFftHViL
T9q90CzhRyFSBY+Beu2FmHuAYF0L1U1/AwYUemqeo5NRVC36kF3e/8gKtAh2U6358uv1C3fZlHsf
mA7mLIsE5Azw8vk2QEMHfBs341sY2v4LGJM629S6KG8qtFycbViE47RJ/Dh8S9DOfaV7Gm8h3srK
J1+beQEg/nELAzSGyDE/7P+EKTouCTECycZbKzr7Ia5VdHOc0MTWu6wsgk67SNr99bkvzj1dFeq3
lMPe2SM0uRcbQcb3rUGY0j8KWa12vj8qG0ByQKM0rfZGUVkbwAv5Hsdq34sx/vvckX8fntrfbGsL
AoxH9nzGsZ+KvqBsd1S1JN8XuVLdJEqGkzoV+9cOvYCV8eYv+U8Z8P0inbudtAMptnLczscrwd7W
uTSlxxH7eROz+141n6Bt2/KBnBV6cdaOWejZqFCXK+W6j4Y2oJAgITS30JY4SiLNxC+aIAXMkslf
sDvOIk9ThvEbRBI0unO9+xvI4bgy4eUV9z5j7jbY4jN6nZzpfMaZb5tZbWOriIUaYkxanxR7m+rl
U1j0OSq2lVnuzZoS0sZoVBRYsb6LXZSUzN9mHa6x9j78NUAsQXVy90CtXXxvQwVobQNYO6JmH45e
D54BOza8/nQJ5Ti4g6Ya7RSIKC9y0seqq/e0LxACqab4Xgv1NdWaRZT+vjgOe58UaEZ9LjGIdBXa
Ts7kDNH7/k9kCjTZ8zoGp+drCOIFmUPZrpA2cqg2axK481le7ETuehaBix+CwRKGDseYAoalF0cp
xCrFDBW49VVv/dJFEXy7fsaVxfMyT5MJ8n+oknPJeLHqijrkLUqsxVFYYXbQUNgnkAOV/jhijFo8
i6Eu3gLZksLdAKMxsryyUYLvUuNM+klPES+h6IjCt0vgXf3pzc761mKpquxkaJHj1+s/9qN1AdHD
GwjRAc/ZRVU7rSZs/xJRHntUUHD0CF7isW7vNN/01wLfD74AS2IjDUujnqz//GQYo1nZUh6Ux0CS
1d1kBtZBENmX2wy4WbLywn+w07hymBUHH2b1EvngCJEOvobmioMmSOnGIPGHQ9yYwZdeqhXFU/BK
+TrCQitdUOZ2v1K7/2BVybJp2VG2n1uEi/BOk+MpbM2kPDZUxu4xMzYfxCT6N0Xu1zQeL2fKQHPq
SyCHjMcyfZEKan1izGlX895uksaqThK85ENNR/JOonF+JzfTN/j1a6qDi0wUR1eihpk9TxUVTbKl
umpFmc1C9605SrUd3WLCh3cS+lz6ylJe3OOAH4hPDA4SfA5CnfNt09iRGaly3R4nK1W2QyOpbh7U
014G7eE1dS1uhqB6vX4oLl5pShZYws3h0bvk2uISp/6cWKVplMdalSMfj9S02iLsqz9jojor0+MU
9lCUNUUuuiKgmJI6bf67/hM+mLbNkQSzY1CxgT17Pm1R4OakyoNzCICOHoqgp8atqNN0imE/JNhg
2gqlxry7uT7s5UdF1Ji+L/mpwcja4uqCyEJEFAbBsVAGgB/KDDzR8MTZXB/m8mFi74CgQRMA9yI4
5fMB+if0kiKK5pPdBcfQiWP5G2mH5XiYQhTFSz05yuCOURzhvexEinRIbDVvdn0yV+5sO6VvelO2
Q6Q8Xf9Rl18dihIbba7m4H+4FDCuy9HpVOoMx7Q1B8wcjEp3Sz0ZDtwyOX6AzpD88WO/3+IqXx60
xlhTKr1cfH4A2RguLCzLhVqrhN2KirVEf1TkQPtPGyWtdSX6vJ8+UUS9cKQoIlEuuxDKTc2+HimZ
dsfOb4a3VEtfNOjZ2CsM5a3djP1Nzzt5uL62/+d6nz3AOugAUEwgX9FRoih4/sWphNO7MNXhOLJr
H8qwKUH3cPRbF4Ol9ksptWP/HFmNZmyoT5gEiIpf7XJIXuPGN7RAdQe2a/TFoCt8zDvdH3EwTnF6
0Yw+JrRLBFawmTL4speHiW259YjqoRtNQOMIu0SDLoNVx19lOIRY42aNcmoUOfdP2TTYXYYprp/e
Z3UXll8Te3RAf5qjNHlW17TPAW1V/lM5ZJmviNnWulf0UaQ/6ya8aKxEbfsmj8ZE+aHUteX8mUAn
Jd4gab2+xSa2N2+BeDmKWw/oA7qdUqWJG5mhnG3Tom3YZFLRvDZ+UL7g241Ue2UU2k8VuWYU3PGo
H1V3ZtfnG0qtKA+V1ZTsIMC26R7abpO/EnNKf3JwUc5Npkh4J8zLgtWK3civosuGv8gROrd6nve2
y95rIFCN1uTs6fegDBsYSnfrDBFWTZHs19/0eEyek86KB5dOAzRloxNGR+8Yl5t9YVEkkOjKsV59
xvmYxNCGWyHMPHzFwspX93Grx8OfJI7CajsMeMhCr7Ez/aDjDPszFUYvYRhCX/bOtNPuK60/rXrD
56t7mP3sffJAo1TdzpqC6b60S7VyNbW2+ge1DFG1p6QQfUVgtUm8wPTTZKtXZWUflKoZ+GBxZvZ4
dPZh6+Z4AdV/WaSMMA/dmtwjxZ6tFDPL/uGnabtmAPCeyiz2N41inAaJN3Ry/EVNYVK7wSS2rI+2
1ssvIR0s/Hj80nao1Qntu6qkkLzpiOnUa1ML2hNKyNq8wcpWvk8NJ6i82m/a2QAUINcua5j9IQ4n
3EJckxSm2vSORjlg5VwuKhO84vyPfHB2h4CWvnQfncWZu1GOxNECiIthj/A7N1Pj4qYI2/abH1nD
UzLaxU3c1dkXYcMxlkpVOTZJbf8wMrpUKzWii8hp/j2gKucHCIlAZ/HudelsKaOa9bGleebFPqbg
7ij1xgYd03HlsVsWIubJz40DXCoYDqzKvDj/vEI41uPcggv7kePNh+L9GSj66sL5Df6je8iUHD9i
myQZK5nsKRyqcOenaNN9NjLG7QPJL8RU53oU9nPnP8MhUWw7X4jjKEZzrw91d5fVItqC/fik+A9F
Ti5fQFUyURWyAEvxH4gQHSFHrx8z6OKPaZJnIGaDkZsB1dKZcI3b3vfrW+wikoHDSF7BIgMapbA6
Z0v/LHJa5lbTV2p11JXQeCxijLAyOZbu6BxPf6hBBZ6TlGvl3MsAY5Zfx/UE8BpNIbpR56PGHfLB
TjPqJ0pMfjArqZg/JsPvqv1kxs1vNa9EsDMiQ9Qewe34C0B0C8wIZZLoezz68sqbe5ESQu2h2AXH
G+FLgK2LnTaljSCqsowToEjtMJGw7JpUlzaK2s5GM526cozmqPjsNqIzZM8mt9SY4Aos/XynzrQA
4IT6qe7Q4eY96H/TAwX+PRmdVmxlW8SPQRiV8V2eJSDRP/nJ59GBSdHJ4fFDgf588fVRUN7G0erk
Gxzi1jJst8nr/lQbhgh49OzsQQfeJq8kfR8sMsIaM3iQYiYVvcWwRjVodtfa6qkYiSaxuIrql5RA
8XcaBrn8EgPMf7o+0YuQ0ST9AcEHBoKGFDyc84kiQJt3kuMrJysa1Re7NPIdynMqrrKW9tsEPI3C
f276+4Qu+F6ntPdJHi06PuQpyIJTzKauDsP+/AcEvUioJGrKCZwIYi0YzHyV6hQcQFlIN9iryYfU
DKq7Usbbe+UjX9zUSPnzfSFXIG9KjW1xrtW2yfiHjnJKgFEA0QjU6VmtcVdwA6MdV/oll1c1o8ED
p0/BeCYx+vlEkZTF2Yy7+MRhjQ9CkYDc09mEL0uMu8m5124kp8z/VFMqf+1FrPYoKoE8vP69L4/V
+a9YzFnvIuGDJFJOVe0Hr0ZhcmUiEExfefSH6U1RS91D9j+oEXfJg2LlvfpoxWdZg/mjc8KWazBm
faKCPFZOQ+uDUksGbIwyVZJvQB5YawLsH0yV/hDdWBIhkmBtcWMFmZnJZmWqp1DuE+3UyjbIpSIL
Dn2Wm9FmUKFn41c1RXepTwtw5XtfHmVqdODIZ1ISfJFlcQH8wFiYhWWeJAR7JaBrQ4L6ZhuN9whI
RZuwVD8J75wVsWahUbY03rY8G4vLwzZ6ELfUSk9anpXbtMsDjOjkXHksQXlvO4TvP/81ye9noSPo
3kQi87v5z7uot4ov92mPpaySOidtwlN5O0Md5a2RN9XKYB98TeC4EHII8Sja2POf/zOYiUdzY4CM
OyWQ4u8HLTG/xvY0HdUOiFci5/CPGiOJNkXpWyup38WuJbSCeQD2hluZQuNi6L7TG1j1U3GKi0AH
pwTnjsg4mcpiY6lVvsbjuNg5VLrZsVwI6txuXMJcZIxdCG3kipkmJS1pPzpg0JGcIhwTDqk25J9d
WVpnXIMgFqDJwD5a3MBAoKxgEkl9MoxY2pUARGfz1sYLwQJtcUBUXhMpjL4pSEU8Xr+MLhcWngWV
P4vPyb5d0sEd8C4dPJz6hCWu+iibk3YPFC7x4soy1qyMLoI4ZgkXyODmxQHCXFYZkYyrHSfS61ML
0ewAsyo51rzmnlFhUDuB0apcNa7WqrgffEua5OwfCsa0T5eNwgC+aZYHg3oSeJcGngAf+QzY1Pna
hZmxhe21Bs64fGZmdXJSgXmeIK+XVyy4DNuUJKU5Sb6ePlVa5Ne/TTm2sDqOzJwyn2tGOkBPw8je
ROYjcA8ICsN46lLg7OOVKO7yCyM87MC7n/3cqEbOf/7PqdXVlKMV2uOpVgtrJ+OscC8F42/CtrX7
9jJehvNEQ4ZaMvcui73YxkWTtWFtKdMpoIaQHdTJJDnvUIzYq6DQQwQ0qZJvBi2wttVkSvWzPBHO
RK5R6OPogtQs42/Xt/fFlcUvgtIzM14IYaH5nE++1FO8OoJoOpVDE9heZCoC0ZeIFOk0GZmaeyEM
lsgLQuACqDMbtf18/Qdc7nkuSm4t2pazBM0yhh4ze/YEToeTDiDxZbC1NvfoYmBCAANa1XcRtjb9
D6OxtdViwvy4/hO+8+jBZoRDRab23r1bZMFcWA1oyyC4b/EtnU6pxSewTkmL3YhwpVzn3gReXATJ
zwEn63YboKwaPykBrOWvSlzbrbMpDaOJ3XlqlrJyoy83C58Ej3uidv2dLExZ/vzTDPMQeuf39wG4
dV3cDqAT0D0FLiasG7uQ+nvUOrJQpzQ/BKaynbClnakcFQDog9SETes23BnT2vFdbBlWiy1DgMSN
QdCAnN/570Lzw5GUwlFuEwp5aGdTwhY3IRp3NTYTVn/qRmO8M5TMqHdlB+hrrZgyH5J/PxvjU9x8
z+IJxy8UywXdVIV1UW9nr4M9ps+Yf5eONEy/u9wK9mrZDekOgkCSZG6q9Hl5qJ1ZetNp/MEDhY1J
3/UtPJ+R5Q8iO9F4HohpONbnC5JDFvfRCNBusZSObhqLYqIL+a9bex4WeRALD8sYEQLM/7hFLh7d
FASvic6ndWul0oDfY2vh1d0ZCVqfaZ7W0bbL8sIE2DM1GKzjNR151SCs7HP35f9/xty7oOKAev77
vv3nvkR9Yargy9i3iWHg5J5J/Gi3riJw2k5uBGs95cvtxqzpXczSSWAyl2mukxoN8hmmfdvqKvbl
CZ5UB13yy4NThIlXAdTbAEw2N7IIYdxc/7IfjY1GHv1NijlwMxaZSNRWgOEhBdxKZPrxIad0RR/K
79VDCF9AuonJ+xwXbk3+1eBl/6Qi2LzS4AqAjdFGIKhbto31oYy7kYT0FtlqA3/PLt9wYxm7SYKY
i8+cdAOvZy0c+GDO4GxNyie0Z4gJFhGzwoVvJHKDOLdMsLEBHYdgCY2kcQNJLj4FohePwagbj1rd
Y/BxfcEXr8H7jMl2LVAz5IBoOZ0fpQD3Ggsen33LMS23VuekN2Psa3emrLyKHBQtFXR7d33Mpbk0
pAXQgXQ+CSJmFc8lQ1CS2mCYpnGEUhNo8WaMdWH/0mRfeS4MPUvJtDsncyOl68znHKcd5Grqkg4l
fZjoIQNe/9X02zR9miYIN15qBCOyEuNg5cFrA7UTl+lJnpTWc+Ry3PuqOq0xdBcRjDJ3prkRKDvO
ZhYXbpR1Z0uF3SjarT5iTTU6MOY9zamdu1aOYGBcX67lJ6IQQ6uF9AacKYu1bCrKajapOSWxUyBZ
0VYR8UQTqeiPEC+mPTbyylPbGWtlkIurj4nNNFlgLbOpzDJwGsIpLXUpNO9aK1YCVy0h/8CrQUdV
9qxYy8rnJtPkhqaUP9DsSkF9DrInWk3rVhRhlseDSUO9Js/igLDoSz35wsGvOqDOfzc2ltNuAkea
pk1ZKH1n7iR4PvuysnpxM+atnP1QI+hzq/fv/J78+95Q8UNIm+4pmd5cm1ocEl01c78XlXzr5CZN
Yz5yGdxMsdA1N24rS8KOZkpO8SjLwYG6rfKt7nOuSXfURGC89GAfZc2DWtLHX2qfKwCecV5Ykyfk
ygEi6oTR0N7kfqXm91lFl9ZjQFM8l1ivm9tU0TpYW7ocao+Z30/Gfhi64bsB6nQ4WDigyV4s6rbb
B0ZWQJDTQw2zKSDL94IQP9zhu9bwD1Ko3a6tTVDL3dzvVLmiQQeyvgMp3rjkDxK+0lnL4jmhGJ5L
Ms6mdGkoJslGMgT+ri7k00Fs9b5PlcdUDoZDHTjBcK9oQq23qhZq+qZvo9Z6i/tpepZDkGquEmaJ
fvPJAwFdjnv6PYWiGrskkBZlPJtt2OFtoMQwwQy1q+6DSpO+CH9UYeJlFWJlIHWerg+7SNs4fdxV
8xYEUU/L15o36j/PsDYFfSaM0rm1tQoCmJSIg8gL5phjnfKYaEb6yQ4KIxLwUbmYL+BZEWARkOZO
jPuGGuM/lxv2xrco27SN0W+IOOHXXJ/dRfTLYKj9o6HO5BBVWV4zyUB7TNRleAfObVJuEiMCvRbS
TNbcidbmSE1OLuxNFY9N7RIvQZ2ymlFONpERhqf5FKcrJ/9ywflFIJ1oI89rsJQQE75N+zvog7vc
ro1fY6Ck30jRabWLsCo8pYEReX0NLq71eQm49iiY0TSE0XD+hYn2hshRteCuMLA6UBl2R0szOpqg
aVfe3YuhMCeCtITrNnx9Jri4Utqw88mzTPUWbWPpS6tGwxe4GZGHWFC7MqvlVQ4/kVIcfQPSYJpx
y2i5G2scRGGtIh8RVUgeCIwLOxh1pjuaHG9XKhvn0EtQGWo9HN4gUlsP19d1Ga+D1ASaYYBJBgUC
gWqRwAx93ZZVnbZ3yKnOToJCc9LboMKF8uf1gd4h7mc3NSMhI4tL7XtNcMl3qILErJJeqUmHii73
xKRZt0Mfav6mzHztYSzGrnerUSlDkjikYLygx8Fxx7tLDdwVWPFJz0prlvVdpnYKuUXa4vlXQ9I1
XDs26NG7eWM6Lw35OlR0AC0vfuBonbUSB19sfeYxWzdQuyVFv6CaKXWN5aQaiDuqI82xFZZyXyeR
cvTx7fjbYom4vb5wH4zH48ZmRMRdo4m62I5KN4somaG4wzu68FLdz37yUqkj1KrsISsLc+UKv9j+
VKKhDc6QJAtGlL242RAyMjrC0ebOnqrxKCLT560x4RKSirbP1+d2ET/NY/FcgOjjbNM5PT/V4GCc
2BZ2cydXtXqnxIO0c+zYPylBpe5Eawx/1RCPmk8OSjt6thKGIglCiKrb+aC9Fdi9U1TyXWBNk+e0
RrI11T7ZK20Jvg6Ij+V1SZGsSPBcHLR5VKK2mfeDuOVS0dgf8Xk0nEa+K5UJRKFkROMbKMM1U/KL
rwdyipiI3QKecJb7OZ9cSY9M1yRDubNqeyhcNdcz3H0s81HtLeWzO5Ox5g1JhZ9ZUcM7H0tHLU6O
pEi5GyI9P3IG1F1cptPRiBwJx0y4Wy/Xv9xHk5trhlimgCIjMTsfEJ8/6mDIMiBDI5AlZvdOrjwB
tDoIIoC1ffKODz67sWapLeJLi81igoicP+k/UQVmPlViIYDxBQqvbm/imvLwZnDilnav0iL8U1Wa
4zqxUb8UpZl8BwCEpl8wVbiLFY4c7yWqjbKnBkPzpIFUKr0MhvE95nZp71Jns6QfUHIs4ep+Uaa/
xZCxFUccyrofBG5+lu/StrQqr8O34AVTNvupHjRiRDkbwfu76RiVr4BiJXhy19f5nYdyPnPkatgW
M2+E1V4G9j5kMfAMgXJnJqYskFzt8XvtPTje6bhFLsaOTkbv6PfU2gIHpmegP8RaqVabWCf2p0Mq
svZYD2qpHpJosCk1xYY1uFmWiHRrCcrXkKxQzHwp+iwL821NF72/zdJu6IU3BlWCrJIRQfR7KgTL
90YkrEQbXzSDtHLbzZHhPzNFIJ7Agq9AzZUOPtWF82+sxBruAt2gPZaxA1AgyUzP1CrZdms4rjcZ
uhwz1zCz/ko51cXry/wOCVkOTjmUsuZ85bKzzwfXjdQBROirj4qDxMtW7ZzErzwBFa8+jHqcal9F
F/f7wcKL6K6VjPzOSVJECxJO5SkIJ5uPYTS9sQ0lycjuYtH190mS22uViMUT9L5I8xnnpp7tNJbh
tRIYk1/mjfIIrUx+UXM/jr0EHJ6XSVKab2q7jr5eX5rLzwJHDFQfX2dWAV3aI2V1gDkgMgaP2Lch
EtPmo/gWqlI6bgarU5ojTUvlTclQocCaRugr98wiLGO+yEiTT/B3EA7QH86/y9h0Wkn4rz62RDRb
MSjGb8s3Ok/KZf1GwptxMw2tsxNpnO2EZK5pul4uN+UkNMbmAJuIfln4YZZ6UDuT9og5Hca4BUBs
m/7DNyfljvVKW2+mlZt8cbG+T5i/cd9RUkKwe7ER01ht0QYt9EcfWTjk1y29+yYVcW95elSpKyHn
4tH//2AA+Gl5z+5ey0LiiOiVKsrceGxGpH+/DFYj/VWb0t+Q+cjDHXlL+Jw1aMFf31IfzXHGrICI
mtOo5RxZUqw82GuPkiMlvyAMZ47X9Jp11Ikz16pQH81xlk8DKcMbgvPv+Q5Sc8nsG5wVH0vur9ol
sJEezc6X71VKZqUXyg026qIdVtAiy27i+9pSj2JAnChAFy2efzWMTDp3vv5YBhNKN6Me4hzdtlbp
kTMOKOdk4j8hz/jeWIq2+WQEW6t11LfrS/3xz+D1oIk4U2/f+Ur/vJxSIRquakt/7DR0MmS6/ztT
6vXMbYJcOilNaFIiG8vf40x4FqJAZ6iN1qzSl2nzvBjYOdBQmyFhM6jj/COYGI8UlW0CqBCirQ7K
iJ7vvuw0nizu20xx4R+aD1MymPnWKPBgc52+n+YLJUxvklCvxpX++QcHe26gg08DtEvTYvGD9Bpu
elIn+mOVJdFRrqNw1xS9ioeek9w2fllvrn+Hyy2PqStQFuqFjIqO2PkChLFcWonR+g9ThSu6K7Aa
eJWR9XHz2vbXVA0uL02SBc7XrKaAnfnyJXX8BB1btUwelQFdgPumjidtP4i+22jAlLMtYPzO2uRh
Vb2Z5oQiuAzrPlpJqC/P3dyb4FqhGGTyaed35Z+N12ijIRXGWDwWrch+8XtaL+57mK5JkdnTHmAm
gBR/NVS8+LDc0+x28jTq9YDfFgut8Ch1QS+0p2Soh3znCAWZnv5gKE0pdmWGXsH1D3s5Hlz2mezF
9tYQNl5spELOpHGKVP+xSAY4nA2N4me9LEW6651ANNsEW/fP4aOA1DLkDK6kps4Nusya8qnwyx7S
+KMwmrI9FI4R7avUcnL6vvnQ72V0A5OVTO0dpHoWIDEoRRhwLuQydNkW71JI69uZIWBPqaIGGFZM
cl5/T5rJnp4HMejxphaKI1Bad9I7K4+UkYJ/MNKpluVsOFRNhSIbbIhQWjlYF3sdazH4TjM0hVSO
msb5NnPC0SijsnAeM6tpvyV1n3239BBxAVlEQr/vqkT+WcEKSB9z+pBbJ7OizzHJ589BE2xmG1OF
hLSy+AWdQiVVG8fgqYul/qgGkfrmo2cEc6wOEi9R0mDNhfAiJGPEWTwEchipJUTj8zkPviOl9Omd
R7RcJulUIP5ySEvb5jQPDiom9lTqmzDKaETOHNVPFlznCVMAAShHmA5CcHl3pkrXJENURU8hdlIx
3Cwr3YsSZeC90aGtf/18Xc4Vccx5niA/5zRoMddOayLaClWC2ZfUHEpaP8+TUWk/At34DvY53qVO
UUBfyZy0Whn68u2cvymwAuIwSMO0AM7XWSuQ+QJ9wdgiNF78fNL3yljI+DBK9ZsZGsXXXImoRvpS
Hbh9Hv0dkLZYOewfHDwqn3O5gnozwcQyM8nNToI93lmPmqAYVyPo0jRfoyGQjHs7HbvJVQDHDl8i
re2xK+4Hyb/RpTwZoFb1ce6NKp4odT+zB69/mHcMzvmNMGsosBW5GbhqlwFO3hRq3tmJQxTH075t
FMmoNkUNucxNa3nEzFmyR3+Ptp/cntD1iyqvkTqxDU2y1Bu7lKZ6P8QIxXizyIO5K1BgfpVH8G5H
sO2S7ur0cx+TmGL8rrWc4a8dRd1DAzJoeuorrkDPN+Wq3IZlE/+6PrfLeAUGP46aMwbnHcm+uO3i
OJkUq+k4YaaNGEcUaJZnRlNwaLhmSrePAnM/QCD2Zp37Uzqq436y6uTWkrs1AbGLd5Sfwg+Bu06j
n7/mP//nHW15dizTH/zHkeZJduOnWvACrqa2tkLuAwg7tp0HWClDb7u+CB8MzKNGPwcYFLnIskps
0j2Gm+/Yj45RK/JeUlPMsiO8hPYAMAZId1P3DNEJm4vr416ESrAlGJAHnNonE1+g0bgINGpXQ/DU
NMB1XHlUKk/yUSJ1DWWIV5QiPvrSlB6R5OBo0d9fZnh2WTc5PgzBE63y4E/oWyLZN12sNfe91DsA
DU2h5F4em1Jzm0HkKL42s8bpBjOBStsIuZJWztVHtw7pyvycoUlEKLOIKCDFNHrVmeETErAWKk2T
+aUtZNOl8RtuuqSJaIymMFOzTPcbeEsdCqhG2Oyvf4V3t43F8cbKCQQDiT9IBG1xBNoqHDrRBM5j
L7WAlfRImmy38JH3dNv/cXYeS5Ejbds+IkXIm63KAw1NAT3QGwXQtLxP2aP/LvHGH9GlIkrBP4uZ
Rc9MVirdY26DPtm4ScO8RbUxxIpxZbSW8YzAXVaswe5Fzb7Ppcx78pAzRdxHT4aPHkXuYGc7pXWn
won/OSpBQOGsldsSC7A+exi6qDFWtj4Y4layzSF0Gz31f4x+kHxYDYEHsJBMu6mcpm+3PmJm4YMt
h02A5hRla6iM0sDgdoxiJAA2z7xSlCrZGDR1qm1QSAjNemVkKzsjF9KuSew6wX4BZPZ+wIfVWYdY
voXvkRJgpIn0UO/G0aBFqxrwd+KqYV3bW3YsDs2ODdnzunG6SHaJb7Of5QAc5kYAYe3QrZKC8kpG
w0vDUz7RqdoLXR02vdObyrpFZE127bAc7/ScN6zAONwBDh2FT5cXb65CwRPNVYG0GVwJgvAz7Ffb
5ImhlqZ3L/Rs+DNkXTki5iuZJvzaJoTCirB94/aDiLlAajtt3gBPhL7bRE6abONaVC06oqW41TPF
993WRmm6ypMyXNGurpdE9D75BLO9RgHChk8yJQz85NM7LswwF0aJRLoP0Edr136TaTWWA94gM/bU
OEXHMqF9LWrZ3uHiY1cbHcm6dAMMt4VDC1aTpKrqtLZ0EXeUddoIZrNHjTPyXcD1ytuI4lm11RK5
eFW6KH6woKHpmyIc5X6tAIcZN/mopndG0ZnDRopNdILbOo3QI217eKhO2MY6/1B6Iq2S7+UWQTuU
G6GlYun8T1HF/GMAYyFHRFVwevtPP4ZMQUYuQse7D+HYyK88dF0XuShZBGi7iqHQnzNcf3LX7oZM
vrUq4Vw5oSzlV5jdIiy88lpRXOVUfZZy2PNUx3RoZkDFAWQDwHJ2MZsCarg5aNkxDlC/v9OqYHyJ
9KoNb6shMdD5TeuFd/h8RKqxlN0mlA20l3ntJug1uEyxk2KRUKuyO2E/VkNqtVBs6uG+Qwt84e35
akDuPK472kPUoqc//+exRZKE9rBXF0fYxPaeFxBZ4QE10T8Yj1XKTq6R7NxfPqvnzyxaE+AIece/
qjwnvpQ6wLCKI7LFteHqqfVSJ9qorBrk8FeQmOPSrST43ZeHPc+biG/IWfkbpNWzsAKFLwmhVis7
dvhaWrdhpYKfiZy+/GPoVLuh+Nijswm7VsNF1ZBaEw1YtamW2u5ffHBOPNmbOSEr8Ig+/eCt1U7Q
ORsdcnWMV8isGxvuw+AFFeTCzcu8WAinvxgP31ssDjBxkGkezx5X0fsdQo9ZdcxTJ9ghPvQbtJJ/
YzZ5vYODHhwvf+UvHnOmJk/cTypNTG/2imbtmHXDoJVHL8YaAlXzAO0OQHGZR5CsDduKeCPYEOMo
6nVLPZlHqc2T8Kj0nVjixX41d/yiJ5NhOv/0eE+/NdCouLDLtjr6ntftoOwVN1qsaKNrevkdaq3h
Ekb20xzs9CoDKI7iEixBSo+UAE9HrKNId6jPZ0eIE3W+9gLZeKNA1jv7sfgU7q6aynaH2mdoOc3T
0CVnzu9klCMz1IMx20H3uLSNFS67koYFoGLtgLqpDj6sekyKXWp6sa4heGYruRk1QcyAidPKsxvt
BUBYjHVYJaMS3KHqMKwRVqqNn05v6QvVkS/OMPuXCh/yVmBi56ggR48krTcFpJGqScB0JeY2SaWU
AbXuqijG+MC7d1jYWufvBO0Q8q8pVKQnOi8ppvhGZJU3Wkc9lbMjy1nBqeq132VXqTtTqqP/1CAS
28Bp6Fr4vom2hKJI6sqTHMzX/UBZ4mme7y+6RCrqJbxZ5rn70+CI0KqR8zn6oYK0cDWYxibFe6vf
KKOt3hQxsImFD//VkNQHQGAC+6dfMgscIDF3cdTG1jFpI1Q7mxwdeT7C8BRGcqysHFH1C6HVeXYy
wb4w1ZkKflRgpnv1nxei68PcTgQjxqiXvgSh0FfJOIamW9H/3VxeYshk/N9ODhDICFRTpvePa4t5
no7mGXFJkBc43NLW2LyiylbT1LWjJIneKMPUfb31x6Bt12UuQnXbZ10MAtgPGl9/4mQnzrPQNKmW
XU5UifJ2iCT/fYaJSLKHwJrIH5y32vwZtlFrr3P62v6rQGA4JjQeQwP3RGS+932Q+Ve9HFXRjWwL
4i2t7/uDjF+S/ugLzddvJVPG17FAvVTwIZSo0V4pUIEuuqLxjCg9mh6aguS3bkvDldTk6g/VByXY
rJAyATlX6EaD/5k2OOqTRI7GQ1AE/SM5bjtukQlX0pWRat4210yEeQ0EocBjRZ71n9VqLb4FQor3
lRkZWwQdAwH4jsrvuuM8JhjL+WjDozrWTxJ4jp7JT02pCdmNCTm9VdFV470tlRhSIsPRvgU6Kh1r
28jlu1R08oPSG8pguhgjtN4himBI3piBb6sE8Ypxn9penSFblyj/GVlcozaSK97PKO87fZ2O4APW
uSbUD+JRQ/uVcQzz69w3UDZq47F8G4Oieq0ayme7Rlbq68kHRnIj/JZHN47zIXysJlcOrWvwywOu
eR/qoMFW9JG8I47Xxi+YfnG8SlvKdOu8TOprdObyaBWWvXU0m0/QVdc+xlbsvbexgwEC1fcsPbSq
7z8XTup8UJpUvI0lROk/ZDltzlUKyRhtqTyqtVWUYHd/m2lwfW4jucvfLAHTfYVbIOVf4BZBhUBR
naC836iDvxuoFxbr0KllsSvjrH7Dfa6yrwMliErXkGw1dCfgYLAlSfR1IE2ecO7BO4SBK8mpeW1j
hvpEuTOPtrXuZNeEabazqky7xPobpepwNYRDeY+FgBAbuEm+wOLdLAqSs+kCsBypxjURE4rfwCXz
16YASHTLpII1uuN2sxk7L7jyki6dlA7lpnsYbDNu1+NYD/2m8uLyo/A8vSbckzuAq57VJE8N3UP1
qfRzrV/poL+sR8+uvLdOJ719AEmNY48tx1I5Cbl4wQ73hTChIDPAOfLKfBhXRZHKunCd0RBsc7pt
r5WgHbKqaXinmwg44XS8/GLA4Ewo/bqh3Z5voz4ATY4aUIs8LCU4sMtyibaPCdruuc0QUHxRilJX
7/x+iJoHjc//TAUnb990pLQ67E2dWs0PSPZ3N3KrVPlvvzPz5p5W7NjjMVEV3Uby29p6b2o/6v5C
19DN29qhcLxN9TQb3MK0xVUuhw6ePclYaCxR2b8ace3cFbpXGdexX8n9dZO0EhF5FST9qhs6sqa1
p4be7QiiJb3iX0w2qKqUvbmyR4ArbkKsJLlDR6ywtz0yzl/gbILVSHdMHNArR4pkFGIYEf9GJtQ1
/HS00OXQS+vY1EiAsb5xbePgIdeoSFdld4fByKgcSH+kndlGhrMLsiKP1sI3tQRp3SFst0iBxCCv
ymTotppv1/7BHJ1hfGx12N23zNfLn6Io6skmk0oXd0qpmj91IXxlo6ci/RCSowQLYehZwMCrDYxj
AjXQdqcJfnqvA4Xk7MrdcJR91bj3UOKJXS4Xbx2iy9VdYe+khDsPb4YlQMPZ80WjCnUOiGqE25C2
pj//5/lCmNq3WxK8o5lk0p849x8FJYtwrSoeNj2Xn6+zxxm2OXBJMllzyt/mQoiy3vQ+cG/7mGVt
vs2LMX0LSG1K1xsM46iKalhfHvA82qYhQZtqmhnYZEAUp7PDDZvQq1SDB3T57Q3SjPItjtXZnyYw
lVulqvsrrHK0nYIQyrCq7cYr3b7Vny//inlmRZMbyAq1S271qWk2fZZ/PnFIlzMNcit9UActV12t
oAumNHn4JuVJtK2QHYo4VEbV/xBV1wBvSptvt6Sg3IBhpnYNOBYs86yEkOZKFIE1Th6Uoim9rRyp
/YeUNHQp4IfhIxvQFFjIJ88LqcDUICzBhJ/EE8l3TqetSEVT69wSx1rDzCMxvGwd4Wnyo6xLYgOn
UIpbSI+xvR5wQn0rci8DH68PAaEJxd7vxoWcL3QVIEAAFqQpOFsDpKOoGKKXcbQ7/GWGSBFIsgnk
1mRDWPeOkPwFuMcX54oeIPkdWCFQBZ+Z0D+LnoWyNSaNNhwNYJdIzgXGPtXi7tcgcs9ZOFfzy2Pa
YBMRn7I1RT7cC06/tBnZkufbfv7QGJXqrx1N4CargOq+w4BJ3ARNVf2kAZl+XN7X06b5NxZlWGSj
6TrChKM2PUc/B7gDDVWlFg+26FTvDnMB9hMHsf5v1AJ/V/iY1azTjHzrh2Y36X+XR59/4Gl0DjZc
ODIsaIez7UV057VFkYgHikBQZSdq0H2cqO0BJeG+XbhI5jfXJOcDeBc2FWACsopZkG+NcaSZcWw9
qJ2Q+xW1qcAFt9gjlDiO6puOYVWwMORZO41WPmk5UuToc2EQMK+BDmEHT7rCjSuVNJXDkcqDobmp
mWFcRg0o9fegIzvlVy73xOrE86OzBjCDQ4Gv0vqsbDTSVn0dW+OGPFtuXb+P7Gjr8ZFuDCR9eWA1
X6pXQWr3AOb11tmixFYWK5FHif/AgyRjnOShYIO2KLZVD5fX73zTMj20wEmd6OPyeU83bRN5YUc2
Ix6F36fHCa14U5EhPMYCVLnU1+Z1H8bB38uDnsE6GZAeEmJY4L+4C+fogLTxbaRGs/wxlZ0K0G/l
pT6aVKF/jU6RZRwwderXdhul/jYdKsO6spWixcZTqrSdhhxo4SpmMxQ7Etp+7wzEOXt1gG57vPw7
p+f+9GhBYpl8eYhvJw3BWZoXGkBi4rJWH4YqK+RtTLVE7LREqAvX4vkhYhyHz0oWTrFxrleiiBxF
WRr7D21ZR8M2G60/BpizEElkmTbH9yfFdch8SGI5vvMTm8aFXuum+oAkcbimxZYFB+SSyiUlv68m
9e84s4/X2EqUdLKnPpANlPYqd0AiuFlbDx5SQRJQssvT+mo4h76cBqgQZfV5e67oK6vAeFB7COl/
E7QVALCNMHmHyYdO6OWxzvcFpW9ILtPNy5BzAEIYZQLvJJVcw4u7l04qPCREqWs+XR7mfErU9aFz
oWZGM5no8PRslqWsVhFd5Ee/LxU4Y3gf83DSbVuFUaW+XR7s7BmhGsizBagDBUKClNndaup+o9hl
HD5qOCxU6yDNnDdSv/TZsBt9uAEnFj4aYVT8HZHc7BYOwNktNA0OBFEna4JoNUeeAhfQxpiKxCN5
U5i5DiaN2joL0X+MPD/xdqKIs4PimePh+5NGL4AYGDgcEcLs9sNq3QhruPqPAaoBNHOwgdhkuPg+
jtFYPObxlNh3jWyGrm6U5refM2goFFLAjGG+Bup2NrqFD5qkFWXymEaUS7ElwG0O2Y5XvS6LQxPU
S1W5s/00jUdwzaYF3ouO2Ol+At3poXo+Jo+6ktnSVdApabFFtywBPxNnw5In89kpQVdqAl/BPYaG
rdmziwbBUAs2RNM+4kuJxAQCG/ofZ8Qu8PIaftbHT25pjRIGiGVCS7SrsQs6nZauBwkvbTo8IvcT
1b9TwLQWLFPbjyCktM0PM6GWtlcb0/EwxqPRmmKvVpYljlzOcJVYIR7YCDDX494LDWEimlAM9iZG
/bODwSKGarwqzTKpHjHkKPa5LFcK5FGpSVdxOyahW6kSeT1qiuT0YqfGSUiRpsjMJ8TxotcgrH1p
4bicLSQuRbwYFjE9x+WsW1IRy1nCC5pHVH8s8Bi99awMdrArzaZayIjPh4ItTEHVmGK8c9RDN6p+
h9ti9Wg6gXgMgthRscSsj00PbHa7sJLnO2ZKfeUJnAO+i2L16UqCuMVzRVGrx2a0jWDn9XWytzrk
Pla6F4rqryOLqJ4QLvDIA60pHsD8j1TOx55yh+LVOHq62TgGGfIelnQ/yGmpYuBY98AGWl8vNpHu
j++Y79KLqM1G/WsQr+3pHgzFVhJxrePOFdTlXdmEcrqAaDm7Xyd/JXj4E2WCQPks96MjG6Od1Twq
Vt22K6Uq/B0/qfnZq1X+36BaxUbX0n4XUXde2C7TZzs9IKweqlScRGrkZzG64qSl75VD81gEVPNW
SgIPydX7VG9WVSiX9S4N/HFJq/DsSp9OI+1DqEPgZYBKna5lU9o8koUqHpUSrv9OoqcJKqWIhLYm
XOtusyhUtkkdf/spYVwaiCidEg1Ax5k9mlVl+HgBV+2jqiE24bKq8lWgjQcbhs5LS4YcEjuqSzWV
s2MyRYdQFmnYyoidzhsebdBXEWJ+0mPWUNV0Mwcgh4saXJJuvc5Kis3lk3KW1dO1hGALsBlkhs61
PpslaCNwbdkQPA2g1dHRoxmtBF10Q63vR1jlO8RXlLs6qutbSnXGvmHKt7jnLQn7zRZ5co0CeECx
bMIDgFmdvWB1IcnS2MvmSxGGf6NOz69lPadhnGIascbpXPyaALE/L09+tp3/Nyg8aZ5t4tczvEOr
4OYMs9h8gQsn75GWAPqEZkN/BImlwwOK/aUnZtqr/xyg/42IjAhPDLqCACtP97KDyUHSwsd5yap6
rDYZTwJ18M6iIWAp3q3p6Yifa7CCu1VBvXcl00JeKGTMro/Pn8BUwZtSNoFEMFvwRiuFnNRMWs5E
sgNtCabbYaieWs5ajmPFTUMtWw+9sSSmeGZ5Pi0yTwBtvAlhDILpdPZUT4CTUtl4CXvC3R9Rxo44
Biiij64dAz7Y9FkfV7e14mmrwWxsbdMSynXQCpTgNjd6NTikUSftW3Ab498Ke8ImdGVhZuEWfwCl
f+/1TjTc3CJQjmPTOTb9H9m66cD5LB2c870DqAHJWh3nKzKtOSi8rPJGsvKEz0hA60ZGgx5b0OtJ
TVk/jm+VBjfuy7v1fO8wIkhlRMggMdKJPf16pq97ipAM46UFsLcadUk8U/IatiJI0ysnUZV9rcnD
DjadsUtoqCzAlmYXE/uG1UOmEIYu8E11Pryc05HHVth8cdqg2al2LtZ+4PRbP+jH7eWZzi+laSxo
eRRpEGmnFDZPlwOM6JHcLcwXs6uIixoDjRfhTDzgvDR1sabdk6yE3EC9dvLM2QuO20YFgAh9Fq6A
v7v8e84vJ34OlHuAqehDnUUTsfD0NhkU8wW3hvY+ML0STPKQbK2gUNzRCuWdlejVQjT6xff+/OCo
rZCGEqWdLndvS3GIr4b5grumtTNzuXuLLFSIVrWX678vT/DrsYAAUxCjjj8v5A+eSS8zis0XJVej
X90QDW6mTkrMeZ4trO359TOt7UQTA3WqMrnTaZWOkUkSK/+SmC19M+oYSNSr2OPF+SE0CHD9sUm3
Km/vwv79emDKEUCPCf3mcwx4yVW9NcwXqauddR+22d6CLOJmGT2wosk3bVe9egCSF+7bTwzM6Z2P
EgeD4opF54Kw7XTGRtuEhh6UyW+9N6zisU0DR3E1qnlPmtzICRjTyDa2Q4qhyLZMaYWt2Vuxsqba
0aXXeqAINnxXKOmubrVoo0lQZheuli8OHEnrxP9F5A+1u7m2YpiLHNYW2BKw9r89vDe2RhsFKy1J
sCvzDdQWY0lf6fVYuKXfJyuYCs4uKmpz/d2NqEPjBFtCtidDqpw9TiKU6yZAT+9FpQF+pYi2/0l3
QXqloyh9E3fPJTNVfnGqY8ejcjOHXgxaUqQm5rUvcZaIa0/RqoMXGBFgZVn6NSpIwuDltnSqz58N
pBQmIAuRHfnJPLyLRt9KUF8Nf1eqJh3rKHZekPuOa/xo9WZdVE3/5/IX/WpAaOQUZCj80aua7T4c
nXF80uXod1sbw3+qp9YbB+OrnRQrw3Mj5IXiz7wg+/lVac9NJD1Kss5c1bdIIlrlluX/LkO7MB9y
AAcFIkWgBq6TQA6R2cFVXkrUPzVsuusKIVHhDpZQoJHY2BeadRztMMFqErAeImqfi6weFz7J+XVO
zQLFDpMGEo2GeQQ0OP2A9G9tv3gV1ZLcIPCKepFgJB5373o6deyCiAfm8kKc37GTbQIIGLRsJgGW
WRFDqnHj0waTUbUxPKR5rN6MTm88y1JUL0kLn9917C1iOygGkzGTPP2Wf5pVUmJECalK9Fu2wmhV
1nm7w3MkcTOcT6/xJmqOiGoUKx9hgYXr/XyWjAZUDfAlfRz0PE5HLkRAsYMm7e9xzC3NVSJKUR0K
iuBxUn2ppfLFZmM0KtDkw4YxIQZOR5OyyMJYqo5/55Rx1RXK6n2xKjCZKX9KkZWJjS5A8K8p/NHr
T0A/Wa+ggnogDlXvAXf15L8yAEXreijactgECYo4NCxq9uk3F59mJVI0dCqBO0E6mp3CEE1q6iwi
eAsxr0hX1HOSNVHy4G1sT4jHy4Odrf4UqYAXxCNFps80t0cc0cdFY88J3lLVi29aM052dpoaO4nP
47a5pD1VZnij1W218MSe3TWTwzYSW/+z6ICPfrocQdZjMg6t8TXifXjF3Xy8btuivy8SsCWRGX9T
HgoE4jQeXUPicPqVZwzkzNJyvY/VVwo22V5NHOm/ts+STdY0pLG+IicLNayvJkgGA9Ue3TyeytkE
LdBFIXBH/XWQC/t1xBTqZwZnliJRmK21Vs8WnsM5N3Dqg4KuoM1PR4ctPqcKjIocVI2hSu92WjXm
Ou9KQcaD9MCh8pwwuwain7RvCQVZQzqAjBH5MaxNIR4ybSj9baiNbVlhHNYP9cJaE4+zmidxDZ4K
E/6ARxRs5llcU8t4pYk+bd8Rbgkkc606GMO4EKNrTE+7PrMND8c5Ee98yU4gxFQUBqFq1yR36F4F
zm3hI9KsV3ZmrZH9SLtbUeAL5WaWLtf7KrO67NBLPii0JOsz+YoMWTH2Y41z4L4aFLnddpDxpGeM
4HoaGU2hJRu7EcG7RqyAXnUhiM475MvgMyRpTaVOgjc5RBuz0CowZxns/Cfb9qXhmYqk9aIZJMY/
FD3UX8hPouR91Fu/2UROllDkS4fkLRAA5Fwsj+z/pAJ9yJ3j05RnjH4IfpZqRalCFBr/6cqQSUa8
NRwkqOm5bxrh0Yqi5uhNmsJ7mFPpg462z+BKIwUWpF+tPlhLcV9cD6pQH0enFsrvIR2dys0pd0d3
bRv116blw5oaVVNPNmbcmelTrfeyfLD7OrdhbFOqxCLN1KIbp+g9+0r3bUwGLV+qxAaFl3jiORWO
oII1BOUH1BqZbKJUqn5tjmp+jOJuxE1PCePkxh4oiLF8jvdkWE2dbWs8dcFJmrH+32B3sLxDtFLq
nTf40o2Xpr2zCjsrp7pbDniKbBq9pNOyMT16bMGe/kdg0yCIlOdRimT9PQ4Q29mGqZT3W6eUtL96
6I15CgDcdpp8bXZDaCzV886uxUlTBw8Hgj1YEVxTp7cTuj9ymNIDf+eKELsg6ZptqAt/O2XVboWf
4loqw3INSj5eSAHORqYzDtsHJQoa1GBHZo9ibqJ7lA6t/sfs5LTaqk0t+esJT38vnDZ/qto0GX06
AUnu7ETgx4saBmelAwIPIPo0NeC7Ihg6/cB/4oEh7UP0QDP/r0Cj07/XbGE/S50yEoil1V0XZFF0
PZbIVERBk07dhiXg1lnI5UxsDK7+CXGBiO3s24P8U/DDE/Eb4b2yC7EM9NdFNmC82UrWrZSNhb0y
aqdwFoKu+YVNNRE7TAJuQu4p6J69u4ldir6oZPNtwCx3W45DeShUu9hhRNcfUd8HqXX57dVnlyKS
GJNjCCVyClyTtuXpl24Sf7Q9+A9v6AlZ47U1wKCUpjd6wXJsHmdRBAK/AmGcLgfB/dxJDzhkgfIu
41ApoqfY1+2jkfvph1o0xjer/hSiwQRN8STRizqJEJ/OSR2w4wzVznuT83zcR/UokCosEVvzMD0s
22rRIGEK2/59WT4HRNljUn6EDz9HMSR2mCShkztviLAH91brtHeejRB4K3figJ+h5bteQc0grQr9
oJXFK5JGS2JlZynx548AU0Icxc7Fr+F01lWrFIBOEucNLWIVuK8JOzYkwnsKRDtgqG3rEN2j+L3r
fe9DDcYOn8dMTl0jlZeUwuf3x/9+Cmg39H2oGc8txxM0nftRtM5b4diNeXDaNqvcltaWj4oOaO+1
ppTjVU7T6l5pBv/+u1ua5Uen6v+NPvsQRp+D3h8V761EAWENF3fwV8jSLS77+VllHBou3JBTDWLO
FANe3neOqPngiRo/6A5+duYojB1PY3dths640Ef7ajykDWHm0cuaNGhPFzhv4SA7zmC/9Z2hPapp
b6+dYehWeL7pv5EzWepjfXVkgfQB1ufQUnyYro5/LuG2NHsoFb7zlviV8VPtK/8lC+z+MKI+902a
4+eRBeBGqcEmPSJ6PB0rrogIKzVkrKC1cHZtzAQVkdAeQfRLTrbLEkN7+vY2AXsBYYYOENCP+ecE
CdDZ8K+8N8lTGux8TCaIHxRP+cIV+8VpYKBPbWbEjxx5lvQV8EoGvRi9t1ou8lWeec7rqBXSxgwb
b6/CVF2VuVc9RlFV7y5P8YsVnLIMuLsYA1KXnq2gKrox1MvKeVOgujs71PUh0iArMm6A7KXjQtQw
fzM59SpwbcDj1GTJOGZRA8boAhUYX3rDShLaAgXZIXFr1QzevUJKiCKAQvia4z1fnuQXx4JLfhLj
pGoEnmR22/eBblJhNvi8XuW/xyJv96SK/UHqQ2ljxM2SCMtX4yHqDdCKFI4xZ+1dmoFVosiD9CaZ
lXQl9S00+lwdko1kh9GNzleQFzbQV8sIXZG+AoZeEEVny0jbKUJvXpHe/HIM/DUsEW8lqSZaKlkQ
LcnbnAcE9PoMMiWO/mf/6/QkJhiuw3VqvbdMLxp1Y+d6+awoiPkvRDpf7RbiDvL9Sc4DOdbTcZy2
KoEzWN6blfrNYVS7YROjYXhVNrJ3Y2GceKiG0dtf3itfDYqa8JT8AfgCBng6aI/sO6qajf8ukSms
9KTqNomXmfsgwFa3KRr9R6GG0e67g8KXo5gJSodHgtv0dNDOa+XQk03/vQkDWEypUbZ0iPxGbO3e
L28ytXIKN1A9fX153POVnHRaiICoa0E9mPsiUbGuej+wOBOx0CoX4VKVkISS0d/L45xvTy5QA1mU
CeOP9+cshDSbCKPmvAne+85ybjTkwV3UIc2jDjpo8/2hwFQgiG6RG/CDTz8lbKY4kpsgZKguvRkk
FfxaisQC9Kfk29cK3AGdi0XjzSX/ms3KL+ugBlDGrBwt+5FKtXToB4Wj0AY3dlDn28szO9+ZDOfw
OHCHcpcZs00CudyCddGE77VcG2uMrsWzI2nJIXWi8LoDgO2C8WkXzuA8zeIj0kFRaFvSwODims0R
kFWV6RkqI7LcdTtNjby1pqeai3u8dkuFWWxyqVd/BRTKNk6M4svlOX+1cQgtplIY24Yi3OlqemE5
WPg/hO8AdtsDz2S00sHKHK2xDQ+Xhzq/tAkxqGQDZucssFtPhzJyuzVGs0zf6x6+z0ZGKib+aYtP
Mp0IBWqqqmkHC/P7alBqYRw0kklCm9mappAhs5Yc5F3pKn8n+2jCURfSbhCXCfZIFPYLt9sX41En
IHE20J/jH7PbLXPMsdJJb961yjJcMNCQ2IuuFmuYcPrfiDLxwot/voDTK0hDikIfRc15PRN4XpT5
TQ/UeFDHrQ2W+6kNNWNVK+34TZOHCV1EToeiHoiC6bW3T1eQMCIPuq6I3/EQ08bHIa5I/z3HS6VD
Hpj54+X9cjazKY9DJAEdvan9O/+UNjSWotNC8d7nlvxbJEPjKgSoPL6S1v5/jDXRAUgjpqvNnB0D
6FcFQsZh867JuQFKwEy8DW+itu5qKVxqQZzdMxMhCpU0HgVmRp54+hlbPRyq0lP7d6ev6xvNC81V
WXTGXd9Gh9aJ8I3K4oWzN/3+k+xYRSgZrDjdHY7BGbUwLyBWJn6kvsuxTPgy+b7JG9yRnIW873zN
KK/TRJokRKjSzS2gnbitW/I09V3Qo+jcXjX9q6BHfGaVyM5SFDh9p9NJTSk2aE3oi7xGnwJC/yRH
Sm1IgdI4yZ/EaDQ3CTLjSZYhxox9Ym0HKcwgj3vOxo/V7M/lrTnnFBKXES6RKtH/nqpkc4EwrTcx
/Kna6i8lU/M1RLj1msxqOJaR7l0lld/9KeRGeox0pb/S9cj+paZDt/CtP1VL/50/9zawP0odGE1h
+DZH14SZ1Hs5JOIPTQMVvBnNyKuQZW/8krrY0NRXSSgrz5KjjfqTpKcBoLhBU/ZpZ1QxNeNUfRUx
vP5DIiv5kvP6GYKBaIu8DhI7dy7PyvzHaSGQc4He1Edpx9qx1T3tVQJp9UzFu0pXiWJCw6d6tCnJ
RK/LCC1DFP8kBQkwP5+CCb39VcFk+g8LmKbfLCzfFKOcfjmU/Hh2wS+zUyG+nJ5ApUKtoVVG9UNG
KOlHSOfpGXFBCFNqbWt3XTRK4CcFAgBuR7k+xd3EgtvVQpHeCz3ognWgQ+ZbWM/50zF9MRJhIgGy
mnM6gNUSJ7axqXyMQ9J/GJAu/hoJVVWdVTuqcWwufYUptDj9ChxQatQQY8FWoyRx+hV6pH7SAG3c
jyivcGD2u0wYK99KhVsGtX+HpFcm31jBILuTehtSEDzVRw/VA3SnlPRPNhDPbANVpNH68vqcfwlK
v1OyTgJkALKYRQp2gomQgRv2n7gxXtHdQtFuyNruBhsnNP+j6uPycPP7mEovvXWILmw1EpJ5rdJz
mrpEfsL/8HkE0LCNaYhISPhVRS0OnZa1SJDbwcLXn19en4Nq/AWWdoJkzwITZxBBgYyc/5GPQFaF
Fug7Wl4OknW58hOWv7LrjVo5oIKz5JvxxdfljqauTaEbqNQcL9ONQWkYjeR/INrQvRTCztdBFGrX
MLPjdW8H+29+XZu7CY4E4mBkXjDNTncZkZIchlDpPzg4deoiwJO991oz1CunBaZMXUvrXQMpjYVx
jfnuZtyJdczKAn4/KwgrCvpZGhT6jyrh6JQZ7km+U3nGSjZ59767YxmM1qYMeoXlJIQ4nWQB2aS1
syb+AFoRIvmRQKDfJBrVD7yIpQ36cdWSw+oX86OOjyQmfPKpzjq7wzQrjWiUt+mH4fvZvvJs+zod
M+8whkBYLy/h10MBwJ0cDacL43R2E+cKYYIi/YDrEm5SR5G2faBCdLNiCgTfjNgdgCDo2jAM0vzo
2872C1XISJGkKvsAvRisQsis+4Zm1G4YWulnmo9LxZaz4zCNBysf5As1EIxrTicnoxOjREqYf4SR
4deuVeSlOMhqb1z7VZZLblHo2gJ08uzsT0NyGqbrBnzofOnigJ68FFvph4nCxL0XoVdb5REiOQ3+
K2hUq+Km1I14GxIWLgVNX6wlzwtW5uydKfGbTXdA9T7yPTn7CBpEEFwwLPm+RhQ4pNOdmj8vb5wv
vi2DkZb8H2nnsRu30rXrKyLAHKbspNySZVnanhCOzLFYTFd/HuqbuNlCE/oPvOGJN1BNsmrVCm8g
jpPLL5l1RWHEeWaI8s9UpMauNG25A1I4HLrACNEG0dfO/IfrUUwzOp2xZMsXm+toPVT5UP6B+2Qj
N5qlSLk0+SMXV3EluOZXxgHnLxP6A9JW/Ecppy33Tj3kDs6GWvpncnr1Sx3KekuDeXykkb+GHT9P
OUmiZiomdfqceaqLc6FV4DtJlrI/oVtXkDwmPdvbmWu/Qv9KntxxKtE4UmuQU51xtHsFTZ1uqldG
iOcvmB/BgIDbY/YeWo4Q6UqOajKWHE5nSg5WirJQaRbGb2eo0ivhlZ9F68wa32RE9LVgwMPQXMTV
wJBd1SpT8UeM5g9MItqr0ODiqlCAiSmV9pe36/nnBBrGJJa2pAHoasmslXonUyNQ5B8jNYOHWJ2U
fZp48bVpdH8+v9IsRUGPl2qJGuY06MTeqI2t0nR/gl6v7ibdi3Z9F8b7PKqbw+WlFtkNsC6b0RG8
EXCcyBkv2e7jJDInUXL9b1iU5qHShL6jqxZ+q+AlXufurM4TqWKNtPLhqjOkjDgH6WxpIoPkVtC3
Uav9hfBgmrsWO6lvrdnKAwgd45dR6dmrbGBpf+7ymB92lsVmVdJ7eG7z/v2nJGQyCyJaa/W/iG9r
gY/5rPElNIroKcpFoPlJ2qzRaOdr9p8k+n8rou7B6HmOAct2qD0YTqGHhfEXI7xsE8py+qYnjrLS
5Vmcu/+tMj8VOcas3TvfKP88F4pDMJMLzfjbguO51jJ0D7VeSbpNmRZKhJ57qMnP4dZY8r07zxVF
iUm+vbgo3EEOnoJZ3V/0NvthN/+dH+oxhsIRS0BSEwnH5Z26OH7/W5HoPWtezP2sRSu0qgvM5PXM
/AsEMd4JL7Gv40h2e6Uzld3lpc7fJ8UWcwDGZPxhLHf6PmXvxTODLwp9NRybEYTYFG8tjG62VDU5
1AlD/vz0ioheUhCjMw3+cFlsaaFb9hbImdA3E+HdSJw6EqpeD5awqTL6zOWasuf5EcQhgPfINc+F
D4fh9BnHIMFo1+wEomFaoSr3EiLKRq+V8a/IEC2xlDj8YYCGK35cftL5Ijo9EazHvTib2iDpsQQS
e6kV4QrSZKEP6hMXx0FG19aouL5RV+FrmKfaY6cPDuw1Yd7ao+qsCSSc7yNMUOA6cVM60BKW6Wqr
e53dqmWCsJFlAj7xzODIW479xCzXGCJnx39mzgNzmdei7bUU+ayKslfQmOtC5i1jvgGxPXjbDr2U
anv5rZ59TRaCZMP+gUbFeZz//Z8I4PT1MDadOrBjg3xKd14gTH2bQcWsngpCou2DqGvDG6n3VbkS
fd5BuCeflMXJ4+bOIXMK4tzp4kFtI/SDdiEYGuhL436ii6jfRlkVPsa5YQ1+5jqtCjYcsOF2VGrV
u9GCIH6DhYQnap2EOL7WRTm2vp7iBJ37g0aukvgK6H7zscwVnFGSOkGKCaSsXe6a3gviH1aCcvqT
jbFycWMlCrp3uFCBNoSDO5IXa0PR1JU/+7rGKPGh4vYTteTiLcojMwWd6DSG3AVT4xrllibQBF+o
MbL47dPfxYLYzNSIWS0E3EUkoaNcG9lgIM1ne7m4LvCFvDfMOt9EUVV8pxAc3oTrNmvMgEUJwdTI
m9kZM7CA8poy4vSLdFaZoUuY66EfQSES1z3Kgs2m74SB80TVOdkNXKn+NkzyCmsnhiBrdcRZBKVo
ouc6G31SrVHMnP4AG5oX9J7eiPwWxNnoA3xt6WOD5VdRWynkTzQ9rJWoffbQrGnwopHDoYFO4D5d
E6T4oKG9z5qmVf4uuyY8YjbiMbjtvRt9GMyDBbp/bw+4I1z+yh88LVk3jG6u3pmOsYillEep5aU6
46mxia+cFgvMq1DXp/BLGxvCvCvJgvOVXPvsxDMjpxlFc5vXTCCbf9M/J14LTZlIGoUJCFzT9Fsn
tVuY+xb2F3mPSZ1SKd59A4AlWAk17/21k+NORQMGcmb2gSQ5s08ana70cgMGu9+qXVvcDJSTotlU
Er3W17bOmGSXptTaK3dIzbjdOC7wnbvBjguJzVPPFb6nosb2tEnd9CjlpES+1ujA0NE/ltXW9Vrz
EM3eG35XiWnGS8d5mPhQeUPnd5RmttyapMfqtWNQrEYbi5ldcOu1nGaseQsHGn3aKmJCizFX4wc7
pcmyzSzRVNsMkGO4klUuLxTgUIwr2XX8BQh4icVNyZ9V6h79tffk1tIxekSgbny+vMWWn3u5yCLF
S2XfIvAe6a/Gs+IHCj4Mfnz0VvbUch8vF1kUkRj7ZXTZQ/2V0s03tE2o3DTxtbvGzF8cVA3F55lb
QzFFmx3q8WIZZIJEn1aNdz/iCvBsJnYNl0dRtavaCydsc2s1bK4CJ0e5v8FefY0LvPhe8/Kg82hr
Uz6qDCAWJ0cVoxvKoAruEc8tUa7VZQBEr3Tzx3DAK3hld5w/LE2qudrQSDsIy4uHrTUnR7kd+eKq
ZOSEMUC0w2ws33tKEl9ZeI9ce1nmbGlDrsmjLHsCPCjnc0bukKuS4S1buaiQiVBGk35vt2Fy2wx1
fK1nkb1pE0h2flT3+baqWv2+rVXjyh7d1u+RZVjT9FpsKn4Facn8B2kfzshShQ+iVkKo6sy7wEMi
WcgswafUYjKMXvFGn3vZK298cVSIStx984ydKSrtiGX23tFn6Egm4nsvT6c/dZP815M5XadDG2zy
DPHtZErcq8vH82xP0cMiX52FUhmWeEueUty60EpEkNz3pRLfMnG3f3rS/h57Xn5/eaWz18lKlCSk
ebC/ZinY07g/GoGpNr2a3k+0V0hatKCqtwaOAVAp4lB+H1WrXTMs/OjpkGWyZj8xiqJlyiyrTjQY
AKT3WdIW11MolX2b9eXkBzz218vP9+FaHBjycxrzaFCdPh9+N0JEMLvuhwAHdDjN2g9D6YufRoFm
8+7za9GogvSFnSffbvEuS1bPQ1NLOZsVRtjMGraBq8prWszJSvX60WejxQnqg+hDlr54LBPQrG4E
eUbQqeZtL9X7uE9okoHPKHdJqLXjysOdHwOiDRGHNcnLERg9fZEGd6MTCz5aXGTJN+TR3G9u4IoA
eeik5fSXE+OVsXLWBkjnYYcdyhHE549aHb7oIr6i+pKh4OvwBdF1+FFYqbnrMkTP6zBx2301js53
G33keIO02PQdAunwTR/TYOXx52/3T5Yyk0JIkBDUAK2Fk+0y+MnMQrB3innhQN0fVd68FdW/0V/p
1OvGxf4v1dvJ2E5GGG50tU73l7fW2fdmZIC+g8apoYlPcXT69ieH9oib9ePRhIPT3bZpara7WppJ
bfmjoWYhEb+zAnclOdPOvjpKSgxW8TagEwQ7ZpF4t1h9mU0VN0cnjWvXhp+rpM8GCooYQ9dN1ZWd
n0SRke9aZ9S+aJlRardlAN9uYys56k5j4Ca/1TQpW7/rStzM/FlMor9xcisb75wg1k0fpMxa/2OJ
ViBdpysAJwAmJAef0uX0ffVYe4RGV8uHWFPDbTmOchPbUVf6ZVQYKDQKVGwcoQS3SB0oz3EKrynx
9Krd9LUKcQRpn+grdNhwZRctgQrYZFDAs48BcrCNSJBOfxf4CS8ola576OJRjuSgGdS9rFXs42zv
jb+32TYv8O4ipPzdIaj3bWWbYjuIxk02WlzBVU0tSt6NSkspOeJGp2grEfNsp9O5JTADW53l7GgZ
n/7EuJRmifhY+qCOA6SnyNCVvSqt5CEXQ4DMf9ILc+8FEpKSjYyZOMw2lGtdlbN9N/sfUQCBoqMq
ACB5+iOwP+jrJGvaBzuvR19GevzTSmpV7FwMy77iutRtC9OZXi+fsvNHn12LyePwySHVWQJoW0s2
TafY7UPZCLkf6gBt3zEZbL8dUt+J9U1pAT/A5c19qmynW4npH6wOsGiubudUls7L6TOXgd1jHObJ
h9BTsxer7VW5p9/U64cY7Ev4oyuj9hHwYcU0q6PzQxNjbJuny6/gLNCQy1Jho+EzYwVowix+RDgj
7jWvfdAVO9i7eMlhOeaOv100jza1juvop9ej9AObjUUcg8pl675x5JRBLUiOQPqxWqPtZMYbr0ir
Ry3Pyj92MFbp4fKS58GBG3qmvwEMpTcKmvH0GUc3KSWNwuIYkuZi/lPOHFGM5yj2Fb+QwahsbCNq
OHZVbqq7fFBsuSf1barSh+tsfbP0UO9wLpLGPH4HnaOugYbmn3By3aBZ675jROj2z/2wxU9EE8PT
6z4+6mLM84dBjGGAUbcMvqXBMNYrt8v5zgPSxlvmYmH/nQ0yWD6xMEmoUO/GecGLFdQgvdh6DZOi
ea5bxE6M0PCNqLNvxjpW1+gO7wOFxdMyCaZy49iBxVlONpskb5IGzu4RBlByTLsBw2A7Ucr4cUDK
KLhHtmqU3+B9aMXWkWlSPUSY4WV+TXD/TzTpGFzR0nC/EdAaxJWnwAu3o6Qc22dqTgUixtGCtOFW
jL2rIal033JKfTi4qV4+8uwFWegEM9QXammYDwX7/D51xuQp9xpF82UcF0+ty+DsUFs9irHOEE/D
VuAxUuyC2fs49CsD4ug2qzTrFXaK8pyUMYPSKHTan0GdxdNXSM+aiQmSx86ZNGsijtSp/jVTnOAb
ABrPuLEnvDR2TgaJ/08opahuUUCpjBeU3dtx4xm4dW2tyAyDrZj0rr7JWzPr9+ls1LJRRnS09+OQ
WwNuT03n3Bi5KB4GQ1QxDQ1nEtcKArDGdZckY3NkC5XafugmA4HQcu4wOEoo8DDq1SpSPr+7KFcB
HoDMg6B5lharbdFA4I2PVouxxNiUw1d9zAFYuSlKJqMp6j9KWqOCkTRaDGYnypxPX2kgz0AHUsLx
C85GrcBQJaebLKYBC/SlUbIIec+83TaOmgUbkRViEyuq+WDGVbCnE6iupFHn54tTDL0XABS7iGHv
6WnOGmeynUwPHgIrwgMywRNG9z2XEc1Gd9OpGXyvgWb/lriyvkcN2862nnCndOU1LNVIyD4ouIix
/A5CH5Csxe+wbAb3YIaOMdKhju8GZqw+u40h7nqaua6v6Xl+x73svBVTq9wUBSSLdHBD98vE5W+/
ZklVJV/x6Sjt/6ysdfTbJBOKpaxU3Od3EJLp/AFgDl/vzMlA1PVEfdHVRw3jn5sRlkKDZjwiBbTw
OyI111b5a+VOmBPC0xAEC5G0cZ4FQqFZwvLivCvQcOmKYycmDW8atS++xq4oml3Z5VUB4NcqtMJP
NREnL1PkGfkGZ57+vteS2gh9xQhTa+VqfL/wT37TnCbyDmD00GRCFuD0c1lTYesKiI/Hpmwy1CiQ
wW0fR4p4/S5UE9FvOxF5NuITmAM8jdZgKfdOWoFcZx7VRT6K2hECyK1e9hsVBGoyz+PadNc1Y5F+
q7yhrw4tSGHv61BByt2VEHkeQESpw5dRTvmwrwDOqCtJzlJikX4meSXhAJoiZ5J20ulDGbVMXVmY
xmMizelaHVGpdWVZGM+4XoYHAxxs8hrXNefSi/oYY9HcEtk1w/z21bDrMttGWhDfMZg2zdcmi+o7
B9Bkf2iyVip3WpF2+YtnxfH4BZNOXdmg0pG/ZlgCdSstmqXyCT1rKpX3yR831wzLOX2QyO5p/+eZ
PKrCEfom9YwSmQrYH+GXrhfIcOST4kVX+awTEdoZtERYBcHzFKKrsUtxOOP/Hux2bXR3Fmv4LSAw
gCXMsBJuvNOfFUdJJ3GwHY5FXjralRIZ4cMU1+VNAP51g5JY/l8dGDEOzk43fJ16N16pcc5OLz+A
tdHYoS17HmQ6JsE6vLDhaEp9bJgkeObv3G7wcutBWz+rbdSvhNfzFgEKl3OzDIEllGnNJerTiDzS
RitVsW2MjZ9q392MU5jsVTPFoYuy3PMHZD3rjeYE5aOg0L2ndZKtXHPntfL8K3D1nVuFcPCW+LNh
YDjXUpQcU31KdF/WNUKQSjHoN3inZiG07ULDtK7T8ai3xg5tnMFN4snv6hxQakpw1l4HZTKSe8tu
O3OLDCBqH5qXJT322sLBd27UrBVQ2XsFfxJk+NX0UQE+UzETABfJsCaCoJXdSCtVVCkTDb37yf2R
40Ys9ekhaKdfDj8y3aodfu+Q4oYBtdPiSSltZW3MeL5zZo8Gj/yTtuAMkDzduujahDjUzS+wMp19
lLi/zRKtGdUrwoc0E9Wai81cRC4endsFrCBUWxjMy57OFIMO1Ft3PBLOm786KvSPlXDNgxvr4XMk
J8ufBo/z4cjGert835zVt8DLCIIghk3ad2cKb7TsG9rYnX2cBMrBXZAKzOXCUHN2Qawpj4bI/sal
J79dXvWDF4z3KoQgcCGkQssKM3G0wauE5Rxd5LY6H7JRuu8ce/ovb0VyL+v47+X1zqoY2gdk9LCY
IXNRVy9CJEiFRoANtI6omBMJa334KttGbpKu0FdiwHnYO11qUTxPdtoobplYR7vIg3jjRk2NODHG
jNuojvp94DnxARvnbDcYQ3JMDGttCnWeXIGWnEeYFM+zPPZS9TwE/5kngaceBxMWyrWZVxg1w1mb
cKv30Lhyi9iMdlgn5b+Kti8tcgZDm66ztjYfOiZHP42pS55qb8jlRlG0eF+kEXz6y1/kfN8ZM2d3
RpAAWGOgfnrElE5Dd8mK9GOl9C1AhUFuVRwtv/bBOMh7XZmyQ4DRdfnZKQOINTRG6SKCuMUhbdGu
xsoA0XAy9OOgRireuE61EZHpPJV0Wq9oNITXlx/zXab69GgDi6eVOEc2GlnLdM4T8WBWIBOOI3FV
O6SkFYaPEZGt+ZUaZs5N1Kqt5AXYw7UmQczv21B4Cjdy3DqbzqgLZZPEGD4dUu7aI1XU0N8Zk1TE
zhxN9Q+scXc8OG3RIjiujgFMlrJO/dodnDLfBLqabEvdyLzdRDFtHWSrdcObHqcdfgqx6SLKgMeh
7ueBM4VboStW+mRJyzwEjSujNwBU/TMNwab4PgKh/GYak0JkYI7j+h2Gs9ezwktw00Bmecv7uniK
pZDBXU+ZXM5O3UGIPG7fWn8uv9Xz44wKCTx62oMMHpBYPt08loD0XTaac2yZl0XbIEcFfldgqsDU
U8pgzSronU26/IgzBghYAs0h11o0AdvQUJROqNYRuQ6QPUjpkf2ljCb8BtTQwakdMR20McblgvK/
K3dGR7i+roCiXUWxo7ff+xJPJT8ppxwzYGa/W4l/u+ZjKhlN+8ZJNdp60KyHlWD00S8nuZ1T3Rm+
TPp++qbyqgFc0KftMQhDhx+a69FWn4R5BLzQWF8BWygbPRsU/W+eynSXMr5yH7W6BThjF5Gh7SBt
poemolmwUVRZYl+nZrojfyheWW6E7hbZM288XAUfnIdRRss0qRn1onMDBPz0h4dpLO26I6nlSEyb
IC5xHUPE8AYATuU3nuJti6H+7nVquucO+fSolaqUzQXdF32dGe5zurqYDLdIe9keR27OJ80Lou/l
6Dg7NA3NwzTK5lsjum7NTuk8DWBQQG+AWpMbmUN0uqrSZsrUoWV/FEMPJlM18mDrVK5xVQ0igKPU
QMwiPOZXeYj970pAPr+SKSEYCXA50nA+E7svzdKKXZh3x7zI9Cu1Hsp4o0JnxQ1oVN6KUE1/XD7E
H9wA8Ae4pIArwlxYbk2EHEs7H5PuWNaopmwhdQ7adY5X4TauULKPuiqkVMjTl8vLfvCS6XugrzCD
yKBozD/rH3xRm9bT5EayP7oUStkbPyDPfMdBAWHbh6ISv5sZPHtfTFZRPjvB2K7Erg/XB9SIICQB
n899ur5slII0rJRHV9FFChBkkhvk/mPrMMLTythxgEN9ZRRufCgVS12b/Hz02meICl+YUSa37+n6
Rm/kVaal3THRYVb4ZpvE7t50u+DJKPTOB9uq0P0e0Ea4/N4/2F9zkkkXgWCEGNEiEjHo8rpq9Hju
qe6v9T62AfGppfpTD2KiaR94aynGB8HP5CjBUGFmigzJ0kKisFOjZvf2x8F14uGmGIziLzE+M7ap
Y6fiVuZt+judR4gHLfOCX33jdMq2qYcu2OhKZ5u3Rq+nykEpGqXcjaGdVvTHHDv3TSyEw0NrIovZ
5F28xlF9zwpOLxx++Ww3RCecAnbZp+v1RC/LsZiOAMr6J30EfLZFLjRklm8E1d0QpsljFNKextzA
zaOdYpPgbqeua5tbEUWYjiaRVtp+OeASvEXZT639EVPrcBNDo/Gu8GIuhd87TWXcFijZp2+VRCZz
U2aD81edWu11sgbOX0wf2jsYZV/Odh9haW8+uyneJeYBuOPSQ826KLRgrGuV4Sjtka2aXDVcSi8h
1ed9nujxdjbBWEnHzseetLE4fMzxgGBwmy9CbKtlqeKpTXecfddwJ5XFkDAKtmvR+bNTp7wmDJrp
psP/2fweybi/5SxF3s7Csi/Z6oVl44EZ18arXmoyftLsyf752XeC4vWcbND8m/ukiwMKZwV6nDCn
I/QYzfCxrwf4iYTtDXbIEmaO2n9SEImEmBVpTDMP5nwSE09DQjNU3tQr/XRszSbxezPTb8JBwd+7
IkCVqlR/wQi0Dp9/TKq/d/MwWtFLE0xkUXK3aVv1WOrluC2K1MSHvone3Ey96gen+Xp5ufOUkb7M
P8stwk/PgDKwg149diOKt67ttd+NyHrLk1FfuWDOMxeQRLNAF4UtVf0yOU1dc9CyplKPVT6KvdP1
gbOn92RlP3FeIR9OdfTcfaBtwvLx7XHTTTykA84Kn37gmTlHHKGxYJwNcWWce84YBdbR0bDO8ZnV
6+AAQ3UnwqFdOVbnsZ37BEYANkzM7iCTn24gM3LrsuhLypMumw5AKkYTrHJWtH4D24qaJ9f2l5/u
oxW5QBEqnQc5FAGnK0bo0c9SjxoO5UrxJXHS6OANJnYLIT6n2wmh85Vs5YP9M7emyJDoIZCULgJH
EwpNANfSgV5Pw4zAtTr3Uc1MMOBg2gJzpU6dA9/pBfDOYOHLwVV1zibDaRNB52g87VjGBBhscL3k
AEGq0Ve64OfZyIwmZLpBIjJXOIs0W4kqmAII7B/7tpQbTZgMghBi24MvrjZUVeq15pjJ1s5nOedP
f0JOCAXVzHiGubL4hF1oGENNa/aYZnV6E3VxcG2g8L6TdS63Ra6vwkbnZ1m+UxiV+BnMBB2e+XTP
xDXNRZeR6jGsC3MzRAlqj56Qd0jERHdakHgbT0n1JxQK9HslqJFpbuS4y/QmX5O+Pc/BaMzS66PL
SR0LxeT0l1Bk14WBVdORKzl7nhot/V2Q/V+ZhN3eL7TcnLaaorvKyjn9aBPTnYYYOffdzvqMsq/G
WK1r7cjU1zh4vdvhMjFHINsInJVr7MO1YH6xFPuKkevpM9KAMtOSfz9aZd19rxOledYSZM3pPFjh
Shrx4VozjoJa911h/XStUknCSMev9Vjh5ve7C8KuwONc78wfpYRSsXJmPvp60NmQtqexA0xgsY+0
xPSmhk7qMWlt78ocjWhnJoXYe0Kd/mPYP/l1M8Uvl0/LR48IQgQ80PsWXjauysqUUjaTdowNm7Qj
TNWbXK+zfMPghQnq/2GxeYqBQTIN0+X+bAUSwgGDjmOZTkl1qyJ6uzNcRfhhjGHGyuv8IJTPdpd0
KKg6iUCL11n2ruz7NCGU21bibdMgyFUKbU//Xte9spVd3EUr++WjL0i+SQgg/eATLvbmNHOlSiUz
jo7i1kjelQbuxY6bbLWEqa7WGLBpUJVaoZZ+8AmBkdG54oJktLAciCEzK3s5mcSfuNL/49rOtB/0
UsQVl5xpPl3+hB+8VcjyXMYYKSFpvtSYdakOvGm06a/GTXbdF92fSvTWts3okLM/U2NNa/aDd8qC
s+IIR4IEdvEZHbeoBiS8tKNtVKr8hSKW11/Rg7TkgT0d0P7WS4HqP7odn5R/nfNXjhu5AChLHNCW
JX2Mh4u0zcQ4Ko5SPYLeytODgxqkewC0ln6nQuqLzZT3/5e8x0bKTH0nQc6kodO4Y4dpW0TE8OOk
2Om2EQgp7mAABfcTagVHVWZls9LQ+2gPkdRRuqALwNU5f4V/uhch9DjVEIZ+pG2sPMaGEzjbuuyS
dJ/aU76mxv/BTM5Gc4FuLmgNkBrLQdigVSrNQjV/nLBOvXEjL7e3KCXRNiiU6YYELd532Bj7fZu3
N4rhhPEDPuPhDf0U7cvlDX0OlkN/j8SLOn7mIUBGOH1018gw4cEx4jEObb512bU4T8bFEH8pm2m4
5VZpr3Fyr2D82n2wcayh29pYlP8GN0nPOsmUcoMCfrIytzzPoOgx09igbCJVI4Sd/iytAQznWG3z
GMAFSWFyVqQVgLXuQADRD9Z75TkFW4WyZQ1TduWdzIfqNKVh81HNzpQfTt1SMgoUW4rXsdmy6as/
mjKCwI8s664uIucQaWn+pWiKbtfCpPNtGTY3vZV0K4Hm/Ny7szcdMyea/LBE5kD07440lGbQC3d4
JKFJ5GaIwcBBZpVPrWYnnu/qqHqKWtXXcqjzAMd+pDkLnIkRF+yD03UxcMm6xKv6xzFAp2KCXId9
9ySUF+D7XMGWGWLgdPl1ny8JwnRGjZC6YZWw7FiaIzz2vI3cYx5qh6hJdaRR26TcWUbufslxhfhx
eb3zwz6XkYhJYCDMHbDEvEdT3OPYojpH6uTyT9d1Fv1RO3jt1WB4vrzU+elC5AiAD/kTdrzctIsr
0cxDLtsCS1FL5tO1NIfiWtalA+O6z4MbMwv6I2aW6i5qU6PZ1H2ov1hGG5V+bmnxW2SM5a841cp2
ZYef1UEwLtAng2nJdyYGLW4VvQnqFshL85BLvf4zeOoA14lZRnl1+fnPPi0eZ0x2iKzsZkSCFnG1
xSHI1AI5PsDqcPuDWUScGLOlRLdEWPwJJ9ve//+tuHjhQWK3WGAP44OEqSE2imtmV0HYirsYPMwh
jvXD5fWWm4nzOU+AABgAKmcXL+6q2hYKpKY4v68KM73mWjbuSyM4ahE2syvp4zIkvi+FDMIsbcHk
czk9mX3hi7DK8/vYQX0kNjHWA+KXlW+AaCPfclv7h4Zd5rhJtdBYOTPLcDSvzehkVpihrqWldRoW
pLAGvZdudj8MzKTirLahAeauH9pSq3bx4Bp/ijZ3/7v8cpfAH3pLKPXAyaExYHwwPSkGGLmanSYv
Ipz5uVms0ySOhFn4Aa0KvJ6mSNyNVV0FflKlAPmJ6I3md7ZYE6pevID3XzJrFqDKMHP2li+gjfvK
VeoheTGkSlISySA79PEUHTRK/TevG41dbIrV4noOt//cRHNzjbH5bN45T/MhS5y+d9E2SCcPTvaS
FnF1rMshTRhw58Z1A58ugdlrKrGPXyXSBWZb24fGrZx715F5tJFVXePvHOVrHQZtcarnH0WiRAZM
i2FGiy6iBzWo1qthVb1UeYF5YshMe+sIQzq+EKYrIItJp/XxDnDePXaa+goglJ7usqxUvrpDnfyu
TcX9lSttUQAHxiST7giWvqLP+hWq/TIA81sx3QFpyi6asVvvoK5/7tEa71Ax1dH4DGmnJqOKuBDA
vse44jhNK3rm7WGZ+CLINLGhaLKUDSym7K/ZKfkb30aMWPOV5Teco/RxpXI5f49gdTXKCdgRoDqX
fhx1Ojf+pDc8t6MjbgPw5190YcUUEkWVX1u80U/e7u9vAx4AtQsiI1SG8y/6520AJBVdocjhOYuD
3PNTGQV3XlQwJs+hG+MsNiA/sRK2PnxK2nvG7HlJV2wRkSWITb1zhuEZqpb5hbg2vqVt1b9qY0pl
CDT+7+WgsQiT78/IaJvv7TCGO6seaCy4Ld9xeDYn6yYUhSihhmXji145Sr31DOptdrB4rBu7+lzS
+r404okMGokzEOvma/ef12sPeeymjRifC5zJrqSrWFtvsq1fZaWKfQr+A3Rg6L7khdm+XH7oxTX0
v5VRVgLaTMpKf3yxcq4h2ShYWUPO5cnsq7rxm1HTttDzjZVt+8FaKGeA/yR7AN22FDAIq9obc3Oc
nlOpiTdtcPGuZdiEysJE62MlU/lg97AYtT2gYugFS6IMjYYupV00PqeVC5ugdUXDODuXsoLMIaP7
Jq098+ryy/xwzXmKjEDULBI1//s/n7FvMeAZupYHDK1fA8SVauMK01P2Zdogk4NFUNV+rgCdvx+9
S2oXLlcGdstaW4tt1A2ThseM2+a50stjIVLjWzaOPy8/2/k9drrQ4jS6DZmh507jM+E5pkGZJBuv
GfVNI3PnJejd8Kq2EuvX5UXPXigUTaQMUDtxUBgFZ3/6Qq06m9wMC4SvFjDhxgf4rXKDp55V7zHx
y/oNLn3Gmnzju+zdv3cnYGEXvSpCP810Um/jdFVRV5OWOU71kgylUfntJJ14N3g4r2HNmOSPALoy
/TpkKHxVR4wh9ozQNfW60HXpHcLIEPXNpL06dtW8htHkPJo13Uid+/6u7vVNjbxxxhgq8wPbieQm
HwAYHEY8UBR/gjOBAlgYe8lGIkYbPYcmrottENbNxo5EYfthRXN1A9zZeDSwJuyvyjBovnVxBmyC
S6d/wz7VCH730RBOP4pkqFCoGd27Qe8Mb9P3Cd6PdQW5ZGXrL1sTDJxonaszuplOGmyJxacywdQF
Y21XL42lpNk+ChO0H3Rc+4KD1nRU3lVlKXKbAGb8ObR2/o3OZY86RGrpLaaYhfFJIyl+EN02Eh+Q
wyDSjGVTUa2qSDDAbl+wd/LoTLSlu9eCQqmRqELseJuLZhVvPkfL051DFxNkK9cy82JGuKc7Jxy8
vu7LsnvpC8CD9BhGMJv0IbJiU/VTb+4ckB6/vaTK3E3tCmTJvL4f9lPVmfJq0KYSoQUUdZGmunyO
lpF3fhe43dCvZs6A6MH87/8EpqHqW0YKffXitF1+H07YTdEDDqf5Qhs/myuwGIxwpFbRqYG0t+yr
NjKC6FYp4sW0IuNnACH4F8yGHjgjNK/Ujxy3z1d23zI4sSS+3bxvxO2olpfNB2G02EQ4tXxRcmPa
NF5Rf5sBDnshsv5XQ0QsbxGiKvuVBsQc804+N4wr+j3cL6SI8wE4fa25iC27RBbwq5GgunXQW9s5
GtIV/2lOMph+TtAnXBVOeYsUCB6hlz/qEsvK4IyNPcOnZ2m9c6n2BhQen69zvqo4pArfGtxs+G9K
wtHaWo3ttC/C8Ipbuq0WW64MXiBnKNbVOEYpDohmm/7IQyP2/h9p59Ubt5Km4V9EgDnckp0ULNmW
xLZ9Qzicw5yKmb9+H3oWCzdbaMI7mHMxCaquYoUvvOEIwGC2j5MRNS/2lGTTjo640uyR0kIYp8Uw
pNjRraRgFI6iML256Wxx0oN66Y3p2KMP4xHSXKwa+6BqOur1qTJ0UGTJ7w8WvOU3my5XcpyDQsSu
CJVkL+l9lB5TSvyDG5ld3e2HMFCDY5XFUkumGDnDs5LLzj+kcXb1z5BMk/4yNalVfTKaSWfcXkwt
mFcZe1bxwQzAl/y6vbjrl4fwj0orScoCwyBRXz13sdxZtT2HzqtSREV7b+kIkIixyB8A+FYmRvRs
lI3vebWJ4dlQOWQ7LWBxOESXu6lW57LECad8G4u4hlqeRPpzOxVZhweIGVauEmij/FkJlTI43J7s
uyNzVhdq/8IvX10PnRHMihT0xRuv3sBJqWRXbtXu2SoU+alAaddTsgDZvdujrsE/C7CSuB6FJuJO
mFLraraVNjzEvH5vIwGheRCNYpydmSLjfd03k3VQLXXoPbtGwgs5A/nBrmZqxp2jN9G9QQwW3zt2
OVWu3Mft91zqwfTf/oXrdUGcHljzoq1BNs2vXZ3vIEqg/Y6l9NalpkCPolCr70kXi3IfTPr4fTSg
bdWTY0sb466v69/jLrTDBZOPrNGqaBJB09W1sQh9yQiqN3kotV0uevsTnbdyf3uKV5WS/4yFqhiP
FiVreRWzToNiVzVS52/AjpqHtmmr730g53spVhWvUupY2+d27mDlk/VyghWbYt61htVs+d2u79Ll
dyxYADS7aONeq5vpk2Qlzhi8TT1FodOcZPOXDHP0PYqvg3D1JoT/j8fQrD7mMU/lxmZcn3feKvo3
1OJQkKLmuG6xzoqdVlYgEn8MZBnzFjQW0OoKhnMyWE3pOqq0JRxzPeFlRC7uBXnA6q+Oe6hy98AD
TP2gHrp7PTWq3ZAPw1Oe2VLnCo3XWQZ8V7ptYW7ZQS4b98+Ha5ktSuhwqpbKI1pyl1dNjNf9gKlX
6tdhJh/lZpAfy6xD1gH4KfA7MdCkgArzDPhZ7FEIKDaSs+sNzrzJ6gmxl2bNOh6BvxLY7dSnfthP
w4OklBaaiUa5Tztd2nom31tn9vaSHBEF0hu5nCuEyzQOlDjzx7kqDn1k5F8bSx9cTBvTY4H/ytdF
yXMP3iPdykGv7w+wJLwhpPZYw15VsTtK+Ko8Oqlvz2Z2yIWTvMhRV+9rLTfu58apz4GkOBuX+Ts7
edHQgo4Bkhsdi1UMOo5QT6XGyHw9VRQAsqMucjdW4B55OGCko6sAiPvLDj6gpcXwD4kUWhVoAq2r
nJKiLa97mfu5E5v3bTe3r+ysmWg2XXylWs380s7SX+JM/jMqG5gaHc817/Tlp03QzJk7bS58ulr3
VmyHmjdQXdnj+DxsOaW8c2Qoz0A9oLS2UK9Xb2Q6c1jBUed+GQT9tzwYnb2iYyYPVKK6A3CnPlTU
pb6GdqV8QPp066u+PzywWzjfpMRrvAmLH0p1a/JVuzEfH8ZO2IWLvBRV3Lwrrc/11HcuDGjZ2EUk
rLsapZ4tSsI72xnFJOopi4fttUZRG49Uq4O08INGjXz+Hw3AbeEggiOXseskE0B1qWz+sja2bC16
6wS59PapP64+cpXHjhiquPCBT4Qn0xllc18IuTmWVWOG3li2tScXDi4dNQnW7dfxvbNE6oTmCnts
0b+53GBkrEnKYS18RKwk2RtK2Du7ohn/QeDMyfYlruxbV+NVIk1JhxYy3TV2E2DRdVIR9XYZWbGW
nCtJRZ2qHATybXQeo32LjGPjlnE2fIQRKj2NPZHCkQDauLcEnXRvQW1nGznOdYCw/J5FMAspa2r3
606CakRTL9ooPk9BqOV3VTn0wTHmqHC36FU8o8AAqQ5XSGzj9/LYJtVOhOOiq0U1zN74IFfHgFsU
3OcSqCBKSEH68oPgoB7YPaIzxIlJ+3OCyf4YDVUQHLtknMZj28h1cyxEJQyvMwFu3xVAiv4/v4Fq
8MLmpve8/kDaRKNbyfL4LBpj3iH0b5ykKs6+p2n/fZBn6y3W8iR3iyCaPRR6o437/eoUsgTAGni2
ORPoD6/es3KohtLIkvBcyKG157zUCZJ3gdj1bet8VTqpflQpym+EpGtVA+bKEUB+Cp0S6iqk+Jcr
D2gwnZtESH4oonRXTjR6PIhB6TFTnfgt10drX9j1dB9GcvuoYyRzaqd0/GyH8vA8sDE3asnvbQRI
YUupnl/Ei3P5c4B0B6KYrfCsYbvcu4i3KbtxKmf5oBWJ7Gr5ZD2GQSpO5YSzFOd23tgFV2EF67H0
JpY2EfnhGgygGGMqJeYcnVMzDl+LNnV87Mn1x8zSszdToou+i+M6+znO6eD/5a3E0A6pGseSFIgu
5+XcZ3WaM5Aj4VkZm/LUFjoqNVVNMamOp3ujr+zj7fHe2XGko/SsqIkC7V6nCNocK71iSvGZCGt4
6eSsJRVTZc+MDXk3G4EO94XdcHvQq6sX63eMwQDskx2Cs1zW/4+SFSjYdhwh3pydzjKfsa/lWqkV
82WSm2cxS1v+S+/NcdGuXaIJIMD28r//MdxEamA2lAXPiRTaj5oszR6u5Xrn5lHveGYo5wdNzZyN
y9Xgr17E4UySt3zRNMAr/epVlypwlQESFOcCFthBBrx20LpZPipBugnQeW+GC3cSQAUNAyLEyxnq
XcOVmleS31tx5o4Uq18qZTK8fk6sU9MbKUmtHH26/RXfOSWAD5cWJZHh0gS/HHSOTEnD3EHypU7C
2zp0kvSsDYW1CzOj3xGta72HmpD6YCWAwm6P/c5LSixKFXbxFl9w3avBi2oA5mSYgR+WA6A41e51
ZEcyoUZehWod6qCm2EUZfhjQP4Ki9aoytynDjhMdToRnj7d/zzLcxcemQkhPnvyWj7BE6JdrERE4
ThUWez7QDxn9QMNO3LjpZRv/BIAHf5vQLqOxr0hAln299moRqgo8r5Mj35ZiZx/0uXysg/S+KwoE
ZyKYfy+3Z3d1XlfjrV7mQK3HdkR3yO/gCuNEFTRoh9X9kKNFbf6Is7Dd8gF+b8RFh5KUjn8oOF+u
p5wnVSgaPfIxKPseSt106FGnf22SUGaCxZbFwnvD/YchCtwTWMvqhqApnCSUGxNfbpv4sy6c/B7f
LXGQArrmSBc0dnJ3e0mvNwzpI/Q4HrilubI2GoCROVCGqxLflDtA7E6vqG6ChYSLs4e8tZpX1wOe
gORwLCc6DJA0V6tp59h3UHNNfDvhrpMSqQ3usUNFhmgU+TTvbCvQ7pSobbbkca7XlYGXPiY1Ca6K
taS1Mqmp0ZhG7Edj2/feVDmZtJN00Gv7PrGatwEPxWpjZa+upWWytBPhk3NArmC7MtCN2Q661G9B
8r0FcVeBUJwc58mSRvs1mLPpV4BBrOLpWZT2G/fAdURNlYuOLYVWfCQWENjlxi1bWOtSqqU+wU3w
LRd2+inPkWM6Snlg/ChFGic7yuvqR82KyN2bqRn3atHUG7/jne0FNooq7BLYg5dYBZIBqmF511iJ
T2Nq7vciMdJwj+0oenua9JdKe8ZS2VOIV5cI0oKBtdpegse0cSop9XkPAu7bYmx+CGycvttcoYfY
oWSAn2tbfSuKMKBNkFapf/s0vbPPyJ1/B+yUVtFguFz1PI5mJPWoOSWoYqufqrmKjmlIa8ib+iE8
yHOWbTEMroLUpZzJE0RjnHN11XZTaGqMkmak/lx38IHr0KF+bdpV+SJJbXlCQMD5GU4WfmQJqMOW
1yCINnBM7xxrmtnUEoEKYdu1DlOzMXUkI5cyvw6oU7uVYmUfeiH1P2XKys6eZsRgn6Eal4fbq62z
mpePHVk7dzJvL/oFdFEuVzsVJQEc/Hk/15Ok2eMxpU4ndKnzja/6zvwW4gi9RhsDmqt9ZXZOZ+Z5
WPhO3GhfjNbO75TClrzG7u1XliN8HjNzi1txnQzRemMfk/7BuqH0tHrsamU0wiFIct+cszH8ngZ6
lR37UO0oQKH490IoKfQd2npm90Pu9GGmKQYw3QuUvrtrxrqd9xJul1tJ0TsnGntUECFLCxZpzdUh
M0tVCXMnyH1Fq6NoX42q5dIWsfuHSSvEuBGhvzOaSZERwymquAy4vsZ0oA5dxRcto6arP4VZbVku
NU8r/WUEqh5v3NnvDUfyTyQDG3hBIF/uKHpiopQFiDqzbfv0gCSvbnrUuxrM/Qzz619vX9aPvQuO
B4LeWglYabp0UU4t/TwztPkYBRDT74Ok2FK/eHdSGGmSzINf55heTkpK1DLhaih91Iyrr4qzEBM0
XEvcUulfb0/pnTcPZSfqN2h7IIS53hzNUHTTYIoCUdm56z1dqfuHOc6VUzZn5O6NqbwOapEcslnr
/s7vZbn8eWcQXiJxpb+z7mcVal5rQNILX65zvK11U7D/08A6NnMYv3RtMm9szXduBW67ZZcQ/dKc
X4XaIxxAXcus0rfkUP3soLK4a8jCTuGcpR8inCzCPf0ooJy3l/idJwaBAIBKwNvI7OzV+VPauo0n
ra78AokID9JFvK+0tNxpUxO7EBG3Moqr8fieFo5ftBfgp/MfLndPNoUNJZdM8fG1Hx8g7jeAW3Q6
725GldRr4lbZ6hdebVhGWc46JSiKNrAEL4eUdJsyu1mrPhJDySHKpuY5jdocM6ixAUx9ez2vIyV2
Dk0bUJEa3EfQRZejZVpbAvNWVD9RpubFKurhoz2YknXIcyBIHu4+Rn3qFSU5YEaZPSpmbd2BFhj+
djv9jl44peCJaDOswQAabUf0vhXN78ncTs6sj2dDMjWXm7XAtsg4ykiHi63JL5O7eEKXUYGDcl5o
yqN7ezn5AueTKUx11R/tLjsnUZ8cR7uxPmK3o6aAMcb6hzwiEDnK7XwuKpHs8K0yP9gy7uLBXJvY
1Yto/Of2J7necjx9xDTAnJZ60LruVqZpI8udoflSkcU/+ibOgp0ZD466J9oJ85OIBeCP22Ne7znG
XMQfiSY4WOs2T0uynpSjqflVYVvfk7LMn+oBldRej9T97aGuwhbWnIoefWCQhyhfLj/ljzKQ2ifz
8oDqfj8Oeuu1mJpnO4HH6fH2OFcXFOMs9S2uRIJDfV1NDe1O1uspNHxMTKpH2vr6N0jSwm1Cpfll
GJiPuZ2mbT0B7308iLJgoQA0LC4Yl7MzpWksU36R33Zyarqd0afYtDSi7+mvW1/Gzpn/0tIH9Szm
tygM/Rbcu4LhiramjREKzYeGoD9KoaXXx2wYoSyVvd1uFIWvvx4dEyZGlMDlBDL+cn5lS+s8TxPN
FzHmFE+WWBR1W9HI5s/bn+/qLSVrApzBF6RVs4gZXQ4EfRrAzGwYfqzJ6O/r7ZKPO2kgf464yw6F
HanmbtBgeYwQqbKNTXq9eRidexFB2SUSWku1UDWsiqgzDb+KlfHYSFV2EkNdn8piFruwAbDiOuam
F8D15rkcdRXuZWkdZxmChH4lT/1LNDvFHY4gOrwM1fg3qad544i8t8ZEsVy3hOkIUqw+pmgVFBnM
0vSlcc72ma1Ge0qJsVubYfNBGaTaSwJMCBsn7g63v+57M2Wui9gcdz0n5fLrJn1YzWM3m34oGxm6
+7oce1ExN0h+O13zOZrCYQsL9f6QREd0/WxS8eV//+Pe6UfLiUORmX6dpfoJK/tgr3cFMHwghSb4
2NSsf9ye5HubiCajTERId49zczmiNAFRTOfM8DGSsc89pNH8MMZ1p3pJqLbGXslLmrpt04es+f9n
aIYFNaksRMLLoUdmVBuTbvig8eGfFYH4GKWC7qEQCnYEEd88BKO/5Z223G4X7ykEB8otS7EJJXRu
psth02myi6SN8nNfh/LJkEdzBOZW/oMlctW6WZYbpI6DtcNMInRzx/zb/QyIkDo0PjKQVaFOrmbd
9S2aoqNUnbs4VN1Jb9qzEivdnv8u8Ko+194UMWkPVi6ijZGXv7yaONBfMLm0NljwNXQB+XGjsaSh
Pif4dnhao+j7eujLo4Z84p0+L7piebbFjH9ntUE2gQ0y+dBckqvVrqsKtWQw1mfcUYazKMP60QgS
cYyR4tw7WazssVKp9gLHic/60G55S1yHjnTPl+4gvUogXXz2y69dFaGBW4wmzubcqSjfW5Lzjwkq
d36WtWnWjxbBUg4N0UC5VQmxNT9JSpuijjShXXp7vy9TvVx/OrYIISwVco1rZXWTVdiT8gHS5gxj
qunccNZcfZ7i74kyGBsv4G877auxaC4AK6OuB2zxctqhSBxK77rAkiGqHC9EfvdlGqxO2Rea0zyK
qZPCPcFssG/zJCpcU5kpl2OgtJSfohhqpD5KSeOlZkbpnrsPasksZWHs2olkfUSjSwoOkxjNyO0q
JNQ9B6/52O3hmreendep5UWolLxkjUg+3V7G621M/I0u2tL2XcrUqxtrzrB+apugOatZa+zmMijd
1HTELo4kcdd21RNxXbWh+3R1L7OLFslm7Ag4vtwdl8sJJBIgphW2Zz3LLebajYdxpJc0z6LZy3b1
97XhZcAFqb9wFsCUr44N2CJUJ42+PRudqp8rVDs8Ln/pEFqydL8ojtZe39XJXknmAndnW+uwoJDD
z3+91MyYNujSDMDoePUr+h7TpVGuujO4puiZX/q1y+Lw2Otjvpc7oZ6CVt0Cc1299yj/oMK03M+I
F+D5s1rqMIE7NurdOaux3UbnzrHBkBgCyb1J1u8HC/0QTV3Y0dScvtye72+a2+rYUO0h1+IfDH+N
9eBq1eAP02dnqtPR25DKOa7CCEl4dREW0IXrZjqU4ZilbptHw+OoOOJb1CrRvxJed/1d1ygdvDnU
un8NYzw+J0GQHTqjLE8mEsWuVn2MyoMsqQ428LN5jDug3huP6vV9uwClWDtylyUzX52OdJJ7kWdx
hqfulHxt4WY9tlkVqa6OJ9peypRsh0AiOaKFqU89a+rd7SV856QsJk1ogfwGkq9ZH7giN2Uol/kZ
gdzoYz3I0VMkKfVdrrYOQNbK2qgpqe/sl8VyEQFn7gTe89Un67I063pbKc400cVjo1rpqeyL3o3N
eUbCXujls+OE0WutIgPjBv0kS15hG9GnFNrq0yL08zLNYuzcIdGhG89W7VOqn3dg7x1cnM12B2BR
+kQPM+3cssm61BuNOTgJTc1fNBhinjXNOMrnGu9bnNf6Y5pGZFK3l3VtiwKokqo9tBYuvaVbtc5I
RwkLAhTQ8rMDDtlEeXKyhl1lirJwW6MZvoGVcu6cDttHlz6dhiRpO6fV3WKDrR2mJLJbL++r+Ecz
V9IXZ450cYCYphvuWNGxWYAyU+xmHLN74Do1GDI1Mj9UaobO+e2ZrG0wfs+Ez0RJdcHL0Nm8POA1
PR5RZkNK2BMLsdfVRPOsKsoL7GcG6zRZDsKTkMeNJ3oZyfK+KNZdroXBa2iU06dm0IfvmkzzbGci
Tpvuknw2D6qM20Qd5f/e/rGrt2bxViO7+z+v7bXgq2mNqaikSD1rL+HJ+iy/THdbJtirA3s1xGo5
ytAwWGbsvFWezEelRWN4Z/4MX9s3deM2X52Uq5HU1cKPamTJgpGU5/TerFxjb3yIeEw2PvDWmq1C
D9WiP449nXoOPhS7ZCe/DHfKx//us6wys5iaTCDhDXoGU+zpu8BFavdwe4j1Nr1ardXbF6N/rFU1
06i/10/18RDvTYwa3vrcNX/Fkht/ce7CnXSH6JJR/eVhvxp7uWT/SAPzGOu3dmB+SXgU+qkJvCn/
KDccbcm4p/svZ8aTYe9DOvE4EkpGTeR2BzNmbg785t1g7G3zNUOVQP9LCbqrX7Z8/D9+mdxIYZKN
7KHI+pEPn5riaydebq/8uwcCJa0FzQfgd120V6MOFeqSIYLUfc3vlW/Ot3AXHrakZd7dpn8MszoN
5ZTEsC4YpvyXF+Pn9EW6m463Z7I1xOokSCYwHzr66rnbh/tlm07ulpvT1hCrk9BqkqrM2TLEffUY
3qt39d2WtfAaP/Wfb/7HSq1Ogoj0ihIaYyjPheP2j/nkTrUrflSC4qSX/pJ//HfLttr9TejIUguR
kC8zP0i+dl8ctz7+mnN2NadlXf/Yxzg7IIiWMKfgW/WoHstv5schccf7XhxaP3rTZ7f9Em0kEVvf
armf/xizTUuElGPGRA9MOpv1Tqo859V8++9WbxUPFRUNWPJq9Tzsx9N/Np12d3uI5QP8ESX/7+Lx
AgMsg4awLv5TNsfuD3XasyXuS+nF1l8MWtva8PW/G2a1t2UY7VkyM0wV7R3jmKT3VeVh9HB7lKvt
rZK3AL/kpgFfSlFm9QC3luhGAUnlK5aKZMJKPHafAlud+iO9yUg/lEUJeNuy0/gkjXhB7tIybP+N
kXJQvBBO+ffbv2e9uABMaarpFDyXJOiKwzxRFNeSNlC+2mk2uKk8Fs9CqqSdodakQNY8bgTQyyr+
+TEZj7Yh9T8wdERk637wPCf8nNSJvoVGDj8+SOKs89AvnDau9eWWuBwHPALAMmCYBFRXDuXdGFB2
0tXga489SR159KY7+b4rpdlWiP/oWe7/diEthqIDQFP9d7/o8rihHmwttdTqm1bnhse5K2TPBm/j
WsbcuhQtKrEx4vqAqxBEFrTLby8jcrDV0UNzTpLnWIu/Y9gTP8xRGj+bkhx8MJzZfp7LuXzMimAL
O3z1/UwI70CqqI2jksZevpxmrmUypnAi/B4g7bKv0fg7hkmyRWG7+nqQDICqsqKUXAAhrg6JVNnW
EOVK8V1ItVN509iXL44wQmxXcKA83P5y11OC5QOe5HcFHM2P1WBIUOH1k6v598osukdBeeJTURtb
C7d8jYsNuaD1UbrBqQjeGJW5y4UDr5mmOu5Nb3FU9odKMo0PQKKVUxLmPhLM5kmaE71ysdrqPZAS
m8pSSya+Hp8MCCwctY5rZRpDppUiRcj51BHPgltipCq+WyM4oQ9FSV/HVWxBhkSSrsTFqwCxqzqu
GYap9E9KX3+r27G25QBkjRcWqOSFjsq/WWNQeA4DS2R66LeSlHSJh+ecVRyNru3DT/kcWtaDgGOg
7CiTicYLdZNgQNbZfS9CQ474H11qOoyuGjKztHXNqKhMvMGzxmyQRG6gtRaWguwENnbxUJwofCf6
FhTp6u4kXVtK6mAF2D+s6eUnrTNSx2JIdcjDpvRElSeeHvpJDc4CL6L+IHq1rLd4pVeH3katCTQ3
R5ASIZq5l2MKGjmRbeb2W6WwaOAAA9fGyPxeKnBTDmaz/qCXVr3xAl/vXc48fWlmS72KbtHloAGE
+GyumuAtaiIj3OEV2GT7WABuOc1da1v0VjVlusO1Vi4OdOaKYKcCI9jyCVlnlGCIgEUtotuQCRDE
X9bmj4imX9Iw9EOkN3NGX++pa+VQ7AbMBTQcyGqn3s00JEvISUZFIpgAa327fVNcXUsspW2ApAeE
QFdn7ZojJ5WO3pla+nM6xQMFhGQcD0YdTBE+7Wa4dTFdDcdaA/djcwHDXtQaL+drh8JKQs1KfbBS
meX2TRGmrpRUTuumrPvr7cldrS58BUghRFi0DCjnrTIUoA0iNKJOeoPxOn3KOq3zqkwrjlUaItw4
m91uypJxpxfoKN4eed01oVZEw2ZRFFn+pUC4vJzoWMgG+oiZ8LG5l55E7jiPOrKuT+XUGbDvUyx4
0lz9pAR69KRT/lSVNt+Iy67OFS8a/BR4dZRhIZstj8Qfe8sx8hSxjZponMcmcTFuTfeVOqS/hsEo
7vU6/Ioe3BZXZL3kAMWod9NZIA5apHJWH9jQhyWi6AwfXY/iYxN25SfI+Hr/CQGf+d9BtbCIy425
Tp5g9QXdxrJfja4s+D821sIV54esjlNhVnXa28Pom0iiPAZZXHQ/mkp1Mg8eqJDdUlbH/Djp7XAs
p6zZEuy5+uq/m1I8hwtYl8dxbVAb9CHlQjOe/IHkSPGiRLXvC9yY03utz8beBVgxPRWNWr0kdWNC
C5jiH1oZjMbG7ba+xpffYSNtATR+wc+tVQYlQxmcqatlv27aYHJpk1fiOKhQdu5aJwwRuOryLem9
6zFRooNny7Dg4LlSLrcbbGpZSDSOfCcJ7V2r987zXDs/7TyVdn3A0bt9wta7G8Q9pEW0G0k6cN9a
E1hTo53VpqmEn+Ayi6laO3yYm3g+SNSqVRdlLkJ/CLW/bo+6DqzoOoOhQBkJdBM40zX1CAtyrQI9
Z/i0izptN41GcjZwSth6E98bh8NjAS1SmOMVxr7DNVrEDvpzcy/F93OAlKeHdQjiKbcntL6QF2lr
YCEEpmAIlh7A5Vdr2gmzuKxT/DAdG8zXg3I/2JOKg1mQ7m8PdX04GWoB4oElBV1trW5jp0sKPWgS
xTcKrcTqU1gP3aAH+DKzReUUQ09kl+cfWe9syYlfb00axjBiIKCDnL0SVVAax8qaTpVBQ4TWociE
Jd/XRBy2WxO+vmr4pX27Pdd3RjRpHYGNAHMJKmS1rLDk5BRGWuhbUdoc0KdrD45SOHt7imTXsup5
o119dRpoUkMsp+G2qAQTD19+xrCAGzgV3exjDZ4daU5rXjHMkSdzRu7CHKZ/VXZfbs/xao/CKoXR
v0hnWUg8rUVolT4tIhvusJ+WjoTZjaYftGbawsm+O8oCQVi4Jgvm+nJmQYgFUte1s+8oY7vDME53
mzQaNy5Mfjp/589kAoDU0h5C5x1UvHKlVWj0BeqEph6/BZKQ0NMUk1TtTA2Jwh+jWeMXh8KerGAq
rHV97SSulsRR8WUWvYG8byJNSvJrCpJmOplDZoced22Uo4lc0Pn2MrzPnB+0QqwpRUdkboMv+B4F
fe1JkTkg/IAWRSfxRI+mOXvaPAT5c6OVXRK40HtaRIWrqKPQlSwSR94AGtVIITa19TR6o2VV+UNY
4RVboMYMFKU8Ng2bJPIWY3Y8/UwbX9a7ae7qqHEDKO927+H90y+Grxlyg8apA+EtWbupVCEGIx6M
wSAEBK2LDfAI0LcenWRwxqeMrjNSf5gwj3W6N+rGTh+sNojKLzHw+/KlqK0oTu7gq2Ab4w2mHMS5
OxXjFEbwZdRAityoE3ktuapaZWBrFa3syXOk1kR8YzDq+o7KhpKcMXdf2nLgy8lc3XmokGYgU4L6
dsplY8LPrQlacSSrs9N/ZY2Qo/L0sO6l58CYOsqeAtDEQYz0x34GCHsW+xiyKompQ3eSvzTyDbEM
aOfgQPJtJv+WY5vKhzrKhsEz6rk3fW12RO3Sx/yN5oIO/9HGr659VOHbxrXbaFWXhm6moWmGSU6r
2LFr6WmXPbVKkGXod3R0j09ZGlvSKQy1tofomIX5VxSXFHnvIIJpfExFh9CALFNoGT0lyZV69mSL
7j0CnWNRhneKKpX/ZFVdRW5Zq2O8DzJtMA5GaGfG0XEKSd5NmK41L9UgNcVxItSNjhV1+ekuMqus
31WjFiS7vojCZmehkq57CLpkw0MXakI/yk7lDJ6oAYfv9KCvxH2yaIC/pOgm2V+mAN/OGdFFTEL2
o5SVeCwiSWgc41pG3DrEMqI/EI/NqWfYjTp6iN+J3p342/GuV2S8HD0nTiIQL3pUDtbkquaAOC+b
PZXjfV+btYTyReC000cpkrDdoCMVts9D36nx115tdOM4YGTdvs19puUPKCyNg5tn6TB/DxNFz/dh
W3XYDpeodRqpS/GtkV8jvUauBURyZNp73apaGCBtqWsH0xyt/IMket1IPN2ELay7YWM06KDq2QQE
yLU7PQ5cDYE28cpPsIe7kaw1OyV178j7DvxK/rlspbn6pybNT+86/q7xcbKVelFwsI1JcQd1wE5M
ZfuV7lDPmEV7VWoZU+HJmSKar1NCVJzv+HRabKGHapXVU6VHVju56EH3wbean5SHrqRPcWDsskaP
nR/YTwfjd70fR0TmQ+ht0yEvuAg+JGmQh3eN0se26ZVVm7Qjn0UulFesMxNjDx8nIQyKizCZDVdY
RsfLCiZPUk59H4riV6EbZdyeoMizHju1JiP6NSudHe/x2QidH7ffi6s3EbcHZBYQWFwAXKDDL29y
JpPEsZZJr0rWFLarybmueZkQ4wczi7lw5KKKN57FdXQD+lwlEAYyjeY0W3eVhU1Cm4ZaSPnXJLLq
dheEqiMOnRRr409zBPX27+0ZriMcfYkL4Y8QdCMVf+VzXCSgkRyRCoYbHMfrgkpE/6S4s9oPqei5
c9Q0sXrwBvPcNsdINUbl6+1fcDVhsMyAbck+f2P17OWV+yPnQxGuqrh4snOlaCkwOS36Ncp280nV
a2lLVvydsRYp4UW1E71a0LaXY2kY3+I+aSXnLkP4oKwwKNhRl24REclru96I96/WVltqtBT6QEAy
5pq1piJrZ45cumcFuuXoOUHjfB4io/04IMJ21KRC/UqYm6q7ysrK8+1VvepwAJ+mkLB4luC5S8qx
mmqsG1LrECWeJ/x8XysTTb3sgN9kBd05lgq922dhljqexBP6sxRTOObI6lc5uCcVkovyCU1fadzQ
vPjdWPgzZIF4QGrAckB+YLutl6TJYyUsQyH78ZD2WnyMjEIOCrA5RCYfubPGMTu0EyUGCjoJsByU
pSJhfwkLKy+9GktLhNmbQM5ilrMuEJ6mIFiYyMuC05vogw9y9rfnkZyYqv7CCAFuD9PncsvA2p1C
BCLUL2ODi+8xt+pUPQ2VQyREhBRtZRxX+TixKcC7xRcQ8yzKIMum+uM4xOBZkHIxZOxQZ117ovyu
jrvA1prqEI+Yd+buEHI9HFVVahPFtbiCwo9hZQzaQRgoaRxv76OrPQwEnmAZ1iDw1eUnXf6cEbeg
sNWt+EvTBNYey94ROfWyPxoJCmDqHPWHYDZqHP7SYqNHdXVWaRwZAJ+gORD6XlGg+PhSXPEqfCEt
I96EUBEFDxVWhqPb48KUb0iNra96eDgLUYUZIvBA12pVBcrboZlzQt8v1myldzjOxXcYgkif46hN
7sxOzf4SzsJ4v01uiNuXYdeiM4WkiDbIRrTw2zJI9rnZ534b52g5tXWpwgaaDVEB0Qr0DVb49bqS
AlHdo5TJunIUL7/oQBt3uerHL0aMqOd9nTjS/5B2Zrtx60rbviIBmodTqbvdtuIMzrhyIiRe2Zol
ah6u/nuY/R+45UYL3v/JQoAVhE2KLBar3qF6TNJqzQ5Ola3xzrpe2dDySpOynqh8Yku3Ga+iQVZO
49T+UKTz/Jc068jbu8at6lBdYjN7oEKgLgFAddKMsuz7GRU7b0wDt07zvSLF669MHJblAwowVJG3
ENsyL11EHabkB89D7bAgEHPfGe9bxwhialrn22fn9UrzugCYSeWYvIURL1d6jvTEjbrF++EubfMV
LVPtYybsoSCzWvdQu3+JcBeRVQrVkrvCqYCChH7c5WCRXfWejaP9j7IH/l7R8FScLkW5tfPohCKY
Xy6fanL78p2VD8Ahm2bwim+ioZ33ThhKHPc0f3S37n3Xaqfoq5oh8kyHyqw199z2Y6c95otIiocS
6NryY/BI6L8mszt9fuOiQVQgIaAaSkGaLvXm3urjslmdStW+08hxkgf2RvOPy6MwCTUdMPThraPh
LYIEEwoNf3sZm1UzSsQE7aS0vyPKYX1PUGRClFqxjpLCsHMQ5D6/+EDSxsSCwyipEdKd4vIDLbBe
VHyvre99U2jyNRYDN127c1k064FWiulnfNZ7rt3sGK9m/dZ7jOHRPaezKsuQsFAuh4e2qeh52rjf
I94jKR0jGBInlHkSXuKx6u0hPl8dNMDARDhq+bYcd8s7GQwFxUIAms+uBTnAHFcjyIY4fmAJumOT
V9kOzmY7Hrvmr3A2DQzqZgx6OT1kXr3Fm1T996jbH113jB+Azg9fJkDJvIjGnbvp1Wi0JmTFHlo7
bAtQupejiW7qc3oK87PTq/Te11bt24NTe+md7ohUHJcanfudbHJb7QGugqsIfXiatURUczNmMfaw
a/NVffa8qPoI/6MKh8xpdg7ElZlRnUbWgqAFY2XbDogLF/c1t1aflSEav1mjNR+ReS8Q/TOzwteV
5s/bDiC4f1WaNCANgFsLf7hcyWFF91mIKH/GPwIuipcUxxFbeH/MmvXNH40uCx+N4075mHTucigK
UaxtW/TP1Wy3d6qAks+j5FGQQD4uM+jxN85MB50OnoeLhH+Zyv/lcCSxECPtdfk9Y6nrdzjenGIz
LpAGsKs3XjRoHfC9WUlZ4Ser2GyNOZOYBkefnztnqO8SF9fAFObtu6QU87fbs3q1P/hQ6OCiKsYl
StaySU8joduLsVrD89J7xQ936B7c2EmFv2JAeG5j++n2cDK9fBk0LWrgeC7SFgQBT/q9mZmlruAT
vHR+jh3h/LAy1aKGNqtwMCFozNVxoHSVwXjVvfiN8ZImJHRi2mIcOa6jbTcUNyR1Wd2qfPZqbjmf
LC7yV17BwTyOeFrenubrVSWe0Mum00z0YnNe7pXWbkZzaa2FeIKNdQxr4z/OMKzf3YLu+RDXe/Fr
yywgv+UMoOspewy8/7ezo8SVFFoUKb8bN3fn3zYQt/UeEXbUsgO3aKOqC5x1yYV+hOxUTPf4Cc8i
qJq0Tu6XyIpGFQ80NqMvBrcvD/2YZlXvZ9YEyzLE/UXTfU1NVcTMq8qISs2HLZw5QZEVqacg2t8O
NFDMJhFvpLlL3wYHTRVuAFrY8Hc315zaaWW52FX8nyXSlqeaCua58JbmOOt2/o+lLdPOl5On+OUG
tdHbkSrBVPqJY7zbLr+cOggF+bvW+BlhrYe+kztDP1kxuKD7tfd43t4AKA7xjkfDEXklMAL2JoOo
U86AyVP4tx6Zo/1HqMguQylc4kEpDkNMEeEUrw1lZD2zuA2DMQUEOftpw1WdBF4/zlURlEqaGdmh
A9Nlvls9sx18wq9b7G3pVwUIrIAAj8mHPlY8ADU2kZ2bMxmLSBTPg+n10x+9qYfoUCH8PiVkP62p
HI2kU/M/Y6wYvT/3Zh9/itUeUeXYRfAnP2d0wJp65xbdBBSKMeSV5EAsoAk5dZsnDLyMVkVR+yen
JhHRDcS6oXtQZ1Pd+Jh3Kbo0KEEebx/v7Rvo76hoWMDh4RmAlskmOymhZkZ2YfVPWLqAzcmm5FxU
XvNQ6xQ/WmsaQxKI8WQStQMbGZIPUi/y7vaP2MQY+RsAK5F4Sq8cnVhzuVMHd23ryPSaJ4F0Shb0
bqS5QTksOHO3nfu+j9OkePtiU9VD4gLAkGzaboYExzuJudaap3xYjI/VNIs7ZcznH0ns9QfXJeSs
kblnrnrlC2PcgSokBHPQbdtEV8FvRvTl1D6VWV7dJ/Qq7lSsLB6VtIoCV9b7lTqbdr7wJgz8XVxk
ry02FRUuoFGXi9tYrqD60ndPdY7Ul0Ar2VcNIMxmUyo7l/32YP13LJRhpFQJqonbPKbIlJYuh94+
JbViYw1MAUH1q6I2o3Bduy4+VWZJg49jkGlPrZaZyyGJ9DbzTVfRe19rtbh522UJZ5PgRzYgsYQg
pLYqLauRxTNdkfppGjLjntNXnHtPpZkSzfnOntoEwf8OJZMBRqQ+5m0D/JT0Ok5w9VMKK/VR8bTx
ONTJXrK9eaz9HcV2uEF4g7LEW/GhHna+5jSieprrJXkc6u55LRU8N9U4OcSe1R6NoenvRJI1ZyCU
P2+f1O1mkqtJ3RgvSj4u/91EC1SIHXQozPRJWb3sE7e0Enj1Oj5YKdnd7aGurKZEE8pEQEK/zE3i
QQNqLtAIrJ+UcTBoLs39B5SO81+3R7mymhIVQm0CERjL3GooFSXqKF2qiKdcc2ktJ2qLfkdkHwwv
cY7jYKLjtMBKNBr0UoJSOPbO6dyGPqm8iwCD5FWjIMSz5vJ0Fk0+Gc4wEfTVNvmgRoIutWqkanFY
DB3ZSSuO9u5qeeBf5AVsIAkP5c0tVddAGMko9aKMC6pD5EmjD0/jpChh26G6etCrtaSfPFKgORT0
Tt9XUT88e01fPoBi6Z8HLymftbSbfxfMY095Y7MISNaAs5DYGZQ/aPpsJfvyqjER4UyKx6Vf1VCv
3e8aZkoByey7qRT559uffBOF/zsa2BzJIWcZtp2zPFNI0qy+fLTVqa9QrJpqhC/GUkRHocVt0InY
fECoytgTjHo9sKNKpzubM+SiUrWNxAkQuhyu+mMWJSjSZ/XXYaDM4utlpJ3TfE4/4MC3V+l7vbYO
bRapdgkbmYbB5sSCuBWRBVv8MXZdHq91gd7CqUBRYTpUVmScLGfCSOitK8yYBF1eRvTPyKgvdxhC
JpGeqWn1yDWonQzqfGf2NLIWeIJ+7BabMqMy7Q26CU18VkeWTyWqBdNdvJIuB42TcalURVSPzWJ0
xzFd0ROJMWZ6zFpUkN8W6kEh4WBgIBUjJQvRJ95UjrsmJQuKLe8Yo81iQIDUo8wvSsRbdgbafj4G
IiljJMBroJu3MK/G4BU5lth/J5EjpdBN82nyutG3krT90Lt9/bZKhJwY5HVCEWVaIKfbozhluqZM
wvGOWS2cU1exM6vacI6TMc2BYuyxjbcf7e9wrCQCdrTeaH1efjSNrqebIECAkJJofmKz1xwF+JW7
pMianebC5j7578wQjeAmof5F83E7lAVAvTW941rW1qGO9T6o9L7cia6yyPAiuEp4Gtgx9IslSVte
KJejWMinRkaFC8/cx1gTmrV9NBMsAXWtKk82vi2n2pvWO3Ou3qgR99+RyW9gS/C+YX9ejpyMIKAj
e/SQpza8k62hd4eO5Z4e9+tVZH4vRtlsfD324qEBaHMkjmmhhRTWCTjRG0u0/28ucv9RDYC+JLfN
iysqnzRDVEbrHatBjYNhnUyaIMlycq1+OKZ95+0ErGuzku1fCrXAYOmMXI6HbkXTmhnCw93qZKd0
TRpfnwr9dDssvj7Lst3OBQAwTtYwN6OokSravozdY7u69jmn2Zf4rV45x7U2lqNtN92eUuWreYHT
xzQOtAbV7teSbKoDKHzutfy0Yt/z2KO+9pgoYJhuz+vVIXZ1LlMyCRmq2PKbrxXnmt0bSNCfsETE
9MjmDsWSMwOe2VQ7Q/29Oi7OF2MRbrnNSD9hSm32HxxmRcHmKQcv0GRfCx6Wd5Y3YItRkpP/NMuh
/0j8T48G5MnE72sr+tDbnf0nLruB55Wm6OZOhN7e6vQK2KQaZA/WGK3nzezFWkBXjKb85CVdiTBE
Vz3MIqkOqq4CyLJX7WExI28nmF1b8peDyq328oCgFN/S60JvOGqgCGttdIgU0QdjZvbHt39detyQ
FxB1RetyEzetltVVEoYCd5bGPt2MeMY6banOo5tV4n8YDXEsMjOTXJD84XJiQ5QPioGIysntePRz
PDgqAflUZ5+odTX5zjq+OpJ8PErhlIFIPMETbdZxrGux9CXtpqZW0vcqfLJAXakwZiXKOGXm7Em2
Xvtu0JSZmay+03O7nF5sgVNFYSQ/LWaDE48zzUewa5XUYO9Ot7/bq5tIsnVJM5mbw9HfqvDqianH
lTei2Fc5sPpGLTXLs5UndXtvFpShAjr8ERJkpI4KT51mAtV2+xdcmSwkBmo6lHbAqm0RNarWGzwX
B+WoR3j9Rq2dYYaELs3HyErreicyXPmSkjFN81IyhOhiXq6sGq8T95JKJgGvnfdbldbzoUfIpfWz
YZo8PzXbVbz1tpfGzhR2SWDwgVP/ina8OIZVkaME7OI9sUzocOnl2h/EpA+nFX7aR/bscOjxpQpQ
vol3prv9utK98e8pUcmbgHBtst0+so11QBI7LFHJX+8wfa9/wnDo3oNeHJfDYK5Yodp62YZZnuw2
BbZfltExxiBvk2gNahCbKNxmTuxIo4ZQBfbfBqviNc+diyfrOGjGTnyV/9bLiP93LFmllUUzWLib
maap1+XgQsYw7kbENtuxhPSZY+p+Xxip3h+8Js+yJxdXkvs+q2LnHSmDF9/d3srbIC8JUH9VN6XY
L4n/5uo2EqXIc3Db4ag69Tny9PgTFW73KROd92mdlf5kAbl6uj3odkszEnArnjVyc8HzkF/hxe7q
YVevjujmMGnUuf2DxIFXqCev0Iz+qGTa2v+qCCPJx/+/UTch0c0TKWcWTSEOf2v+TVudwjpMy9BZ
3027IyLyrJ6+3B7z9X6ShGcdyDl3Oh3yzTdWldoColwsYaV0q4smYDqOhyy1cs13027aw1peWVgK
WWR7XDIcne2jahRWPaGUsIQG4Py70erjr7nJvQ03NxHBAOR7L0V6vX+oCgJnBdwDk0XbBmMFIELj
JukaaiuRwre0fhI+dDLtXo1VxT6PXAfve0jQO9XPbUVWYw+RkFHk5tEDGm3b6o3LobWiFDfbHmvG
r24bDYOflqmjHdqVVr3bOGdtLDP9Y9RFNih/M9HgbFhOcY/8WG/9uP2dX0ctMjciB6RVnJEQWb3c
0R4M3boakzlsQFz80zp5/JDX6p9hQraDQ4VNPRCTJ66rxr898OsgIlNGxNo5TPSit72wNRvKrsHb
Iozmaj7pqYGEDx2tb8LqtXdVkmSfptEtHs1o7T4oml3uqaZfnTimwkh+EspMT+6PF0c5GkeNIjyf
gbrW+HltEYj0u2bMZj8eW1gq4PrxQjGa4o+9YLtwe/JXNh8oN5C2ZOho8G2r8sm8xkM0M/kiWZXj
3Jn5Y+tJE45hGXvUmfrucyzUdqeScHVUqZoI8hv9vW2mPoO46zJU4cKkTtLjYjpL6GCfd9DVHKUe
1+gh85d6/vX2XLf9LLnhLXIObmMcRygvba6mXFOBMafzFLoRGioLvqwH8LopXvF24n3EIBeyRD3H
Jyu3Pigy89PGYri7/SOuTp1eGFcWr2UeRpdfG7AhUdMdsJBOovGXlxk/k0RNMt9uS+UpStLmqVfw
1Ls9qEwdL+9JJk5lXr5D6MJu4bAqrkWr1rszF35r3yma7gq/6pPo39vDXJsbaSVQVCRqWN7N+iK9
X7UV9NtQ6+aW6CVJWK6qqCKY9dSJ0fHNtQ8LEiBiJw+4ckfIciJEZB5+yClsFtVcijnK05Jd7Ahx
iso++ggb4UuFGfvOzr12WBkHMh6ZOrBqudIvDitPRHXQu3EOxdq6X7pmWb7qde6elbjQp5PjLMOH
GNwvby+QKDsB+8osueslVZVPCaxqM0uMoyOdmu0S6m7i+RygKUT9v24fkHbUxvPtb3klKlKdJSDQ
YaFm5WyueiMpXJxOuiXU2lHnDSKMQ2L2+j1P7OFuTMt/4YEY/7Hn7ItpZOL59uBXNtLfIjhEUkCO
YCIuV9nmEb+OmrOG5hgt0YmccqhUH8fQCPfkhYbDu2pMB/XgTOm6p2h35QvTZbdlaRplkVd4q8HI
uszNZ65jc9AVv6Egv74zET8O3d6lttBmyDeqvaI2fpaOlbJzG225BjJIERaR5OFVLfVeNgs/mDnE
sVbhK3vuyEiVZymH2LDG7rHS0xW6n7IUNdbRWF4AOsBQVr2vVg0PYwoQth6UWZY0RzMvFOeniuNF
E+ZpUR8GfXLUPbDYlbhCq1HCjdj3nHm5Y1+chrVxPcQO9DlU22n54ZqRGThqk+05Msgpb8IXvFTg
KpBDpFfUZjuMFurJWlIuIaWFDDj/qpZH08BHy4/sMqvuZmtQd15vV7Y/sFWe/ZQ1HAoBcpe8mFmf
xwJlomUNPcpCKuCYcXyP66j6ni51/aHvtRg2W+UYaNgl9vQrbVV3Ly+8ctwhyHpUOygeyarx5U8w
sTcEjZqp/ISxO4E5GdIvES49eGFaY1HsVDuujUbkJO/FnhiU6Ca4ZIvXu61aqmFh18ujwNM19xec
g7T7Ki7LPSncaweclEe6lMvR/h6CF8tbKFiCR2mlhq4RT3eZa85P6Wjm31RjUM+zi4DD4OXLzuvl
2jeVckwEbl5PvCouF5QtB6qjTNQQx5Q86FrPfOgE8isaWrVH5MErriml+qS4qfgQGU18entQAxVI
xg0fh+L1ZvhkchIV/wctpAjpPCPS4byjM5Q8FELT6oAMO6kP9uKV9uH2uNdOD6kGh4dixOtCL+iJ
JIYUp4W2MCaMCvHcKIb3LTd1dyojZMbMQBdOGv3n9rDX4ij6TNweBAZuys2hnQ21SnWFg5lgHHnQ
cNP67C600DWY2AeANxlC+nQXjWIudiDr1/I86YMmUwFZsN92cS2VbkcGMSYcKV+lAc4xQ9pRF2g1
5wswgSHzsxEg/z/9UE7Ju1irnUDNZ11DGDnS2p1b+9ozSzYCafkAWfCA8l5uO7MyOUCjWMOkanMf
wQIzaCLQZIsqpsMytb0/gSy8mybTux+ytjxEtamCNUuSnY1w/ZeAneR6I6TAU7r8JXW1xBn6RitP
6bH5hcmt+DXnM86DXZye02U2Do5iY8XiDhimn9Z0qR+8njKKNsWcyNvb40oEoJnIQxu/SXCdW6hK
wg2YuZPONyqX/mxRmTsSbdbpoBijeK/nan2nVFXS7BzCK7sSWRyiHDRKjPK2qjlFYteQdOslXDyl
UwOtrZcxyKnsxMfadisrD6pO+9C50SwOmalRNdyZ95U4Sw2SHo8EegGb3UR1Q6FyNyy89pNFNU8C
1yu/dafqh1s62ttzVbx4ub2oeJJO/UXTvgiyJhqeI60/7jBHicOly+bQ5UQKfyLgPepdrQ1+t2R5
+Ung3LTn1Xr1FIIp4BgS4Glrba5QpapNvMc0vjC86QCksPVe0/K89t0Y+vGs1M0B5oD4YOG3+Wma
qa37VlNHe8/rawsOTQY4u8Tsv1I6LNS60axObnpTm8D1LukhFuiuVFOq3N3e01fSIUo5FFNoj0v4
oH55vowhWQfVdRA31nr9U2MXQDVBZH26PcqVa+xilE08iZsWWEbPKL1daN/7uYh+VKDmTlrr9scI
Ujmuc1Fx79hNe0BPcvl+e/jtwQWCyRblH7QgmDPPTVwnE0yt2V0XiNaR9wj0qfmRN3P2XV3KNOMm
0b3KHzpjj/+3nbUjnyJwkCSQA4+JbfOnpOfT6kbihEZSAlmOQerArkyb5S4vUSc4LHYqKLSK5nPT
u2N7gCTsmTtsne1Wkr9Bpp8mBAm+7zZmedrUeUuuOSHeeSPKS/RMzYPWZqA8ihy7lJ1Q8Xql6Wbi
FA5Ngl4tw15up8LT56xBlyGMyfi/lmUGd7eLytBevenTojT60UkRJL39ebfZgpyjrC2z1nxmcOmX
g2LzhlBdJXn04I8CT7iL5fd973yuzbx9v5qq0x1vj3hlmtA/qLvRCALVtxVzbETHp0uEG6KDkQfq
0A+fklltQ2tQuvTQKl39WfOmat25Ca4OS1iSDCxJnN0E4hyvCwuvbDeMMx0bJWOYjYAc1Ps0oOp9
KKvFCZbImffC0TZGsL4SbCXbwjSIuPwu17c2ChtLMI89BKcy9zMn8bxDaZv1GyH+vFzkQLQHpC4S
jAK5mV9Gf7gKeAEWblg6FGCq3BtOTWTp96W37oWEK+cCiUdKeYgGQX40N43Zrm5Qz5gyN7TWIXns
WgvTd1z0gkmP90SKrg3FfcbDWGIjkZW8nFUnrUyzJvFCMVjNo6YW0wkYlPV9Gp1sJ428chKYi+z/
SnwEtmqXQ/Eo9FYlLb0Q/6HxQwuzW1Lno3CK4uRjJ2bv/vY5uLYzENHAPpPqskSBXI43a3WVZU6r
hRmipD86PDGeoeKO/8NpA0Yp6SZohMEmvhxFo4hTgmPXQ9epJxWx/q4DaeL01r0AHRrdGVZU3aFx
4O7BM64EcNhkVJN47f0t010OjMWTdJvOjVDovbb6CdvwwVzT6dxZigbEfSn1O6x2l3fDUiZKEFll
shdQt8mfPBJ067g/cEdiCTZXV12xd3DW1cNpaMzOX02nPrRFXZzach6HwLULQZaAqrS/6gX9pdvf
91rAQfcTnQRqvzxPNlt3Ihw0JvaOoZN02jttFu15rDggqZK0n5dUcf3OjOfD7UGvbSoZWeWkwWdv
zwvYG4VyVqKFhgHhKaVt9zvt6+af26O8yvVYWUgilJYleJhW1iaqAWx3ExuXi7CqvOyhoklztPtu
ujOVXj/SY3eAtinifRODJC76Za0PXeq5327/iisLjOgNWpiA7AgDW7SNblWujheqFs6WOZp4hilG
Z+JFhfxEUGI7m/fHkf5VrAe47nBGdm7OK7sLvR3qwjS/pQLEJuCmBrozdqeaaO3F8WNautqXuO6d
U1IPRR8s61z+MZxKgUEy7FWlr4QqagqyuE9UlB/i8mxxn9TdkjdmiOxPV58B3KN92uW698PoZgtC
R9NPKGLshJIrsdihQIqYLqkuqMJN2I/ixlMnvTfDGWjbMbLW7knn2/huZNjn25/2SvDgHcNbBuFL
WxbfLyforEUsJiH0UDGyqj71rT7Zh7GNBfh7FRBsFSQ8KKwPk4mW8ecGY9r7ahLenoXFldPkcExt
2UfhQ2/XuXTLluzI00MeGoXn96lZHF1HmHtm4Fe+J9qCfElU8hAb3B4nd5l0F0UqI+xTL/5PTUGq
9dEr6Y5x507+kIzdTpHiytEhFaHgCQ2GfGgbm1ZYVkWtV0Y4Tur6C8cj2oDd+ikdhYuTvDO9g/Bc
7pTjrk2S84KihST2v8I7mfo4WHGcGCG6297ZnUYTvBGYWM0azCMP4z0Q+NXxaPCyg3iAU/+43EOZ
WZC9jq0RppmZHhxcx4NUbaugMcrijgRmuL+9Z6/EA4oblkzDZCV56zuecxNkwyrssIgQ8659asbe
/E+SLO5wdCA5zfEZaSWavbANE2U+TYWKjuHt33AlMFP1B1+FGiiVc3Dwl5Puc4TPkr6wQ7cxXTwp
tBI3ka8TekmkGC0Cc++sLBtHHbp8VmVfAI4sgwg6HfVkv4AGtZf+vl4Unk2w+UhPqfxCa7/8PbMn
nHypGzusqLAXx7juhoc8s0ZsH838U+7k/Se3y71vrlH9D9c/Y0tdB9muIBPYrAX+uGjasLnCCa3X
Gdsw3cWUfMBfOlDUWozvJrdPx4Dymxb7HVj3P7c/xut4yWbXeOtISCxolk2UXvW+1lIlMsMxHWvT
xw1xuhtxBMuwRDKKnYv/dcSUg3nIxkivXMgslwvdZzo3oVlZoVOly9HFOPOUN4lzNqbuMwlI9M2z
MuNDhaziHY4BqEjenuvV4Vljyp2IyFBquxw+HVJhxUOH+PbULe9ApNFJK60IITFtOYglEu+TATjs
YXIKgYEnapT6zta/utrIrctVIFJve1Nea6YOokhcx1ZZflnU4qlDV/4+nee9g35tJKmmD9yPpieW
KJdzbdc6a+zENUOlgSAb29FznJrqyRzn5I0VPfAhEjEBO5TapWTFXo7EddtUitFaQFW8TnxEH6Zy
phOogXL+WCZDPCWHVt764DnVOMQRuvx2+7NenSqCglx+Unxvi1VB2DwrrMa2wnydjLAtuvlJTZoB
JVMocLeHen3XyoYfiG56JgjA/LWNffF+zZfcGOrRs0Il7uwmQFkS6HZsG9X32+O8vhZMVpJ3I/ef
/ITbU6mYvTBFg0Ry1CcnzZ0/YSU6Jj7kP8Ovo3WvkHVtCamdoZxA+KPYIv//i3nFgruwGRgPNvwy
+11n8BrqJ9x87bESOxtGHrOXnVO5YSiW0QhBY4ngtnnxKI1AARkCUVi7OHXbsTe1oYf4ZPnv4s5m
+0ufjGL02wiBzfu3LysBBh0M2Uin1H85TbcfJkvNIztsVVrmqDMpbiBqywqUsshyX6vz3//DgJTU
OX/SBn3bsW2NBhmo2LVDs3FFf3YLo0ABtS/iDyOmANMRutRereza6gKskVRxuBQw2i7nODaja4yo
JZLxi+Zjg5XnGfVL+4MlhuK8prEKaxRhmrc/Y4GK4QiCzjZZhbmNbMTNvOpLdpDTmiLoQUXyYG3z
4l2W4l2hWf2yHKdIWT/Pg7rHML5yWhC8pGWLKJN8cWxyfr3WFQPTZTesImUIkrVQjmmZpKepUaMA
JH21s42unBboExgVefDUpeDO5RIPulpDQmU8irrWPQA999041OXPCQPknerutakB9Jd0X1b2VXUX
XZbaNZuFypwtjCPOukjRRlBC1gI/FmLUHrHo6nhUHknPpO7HFjecITNhOxEFyKofm/t5Urz3q12K
36u6dO/LfNyDhV9bSskJpwACIweq2+VSpg4aXZqy2AAsq+oAZ5rbOAP4ORuLsgfvf9VqJL3jjuLu
p+ksKbybo5FVpegKL/ZCtLetExZ5ypfSzdZjVzXLKbPaNjAVIyfKOst40ApqUr4TWcin1Zax87Z5
nXLyU2THj+3DpbkFltopOTZ9EI/rSkkDyEfJ92qxIOCvaV/c29pifDPx6KhPbZRXv24Hpb/+cpcB
WJK6JPEfX3kcr+Qt9yLa660b60hGe2Gx6ioU26rq/Mnxul+dmo6FP5vleG965XBUohrZGauWqrWW
15uQvM3R/V61SfXBUdy9c0yY2uw/qU4JQp+HF2eLntX2PRQjFpfXrTIea00HIFRbeW4ElMf6Pkjy
uDR8u0Sy9DAui/MJsQ+99/t2mekeYoTW3Y3K1FYHS/GGrw4LYByHBBxA4BkD7yqjqK32YGut+RDl
RmQdVwv5lmCezeg7IuRUueCdLOs32ec5a6JAKmCyosxYUFLP9LkPsgxVQDMoTb3QhmCOhjHG9Xgt
8RAPxm5Mo/fZqlZI1A4oY/yKVb1JT5VNjnCGv5Khvi4y24q+KYPe9roflYYzTygEKRg6+XhXtdOf
sZaLfLYXmO62HyG9MX0xzTZOH+d0codTsnKp/UNpoV4+iLSu0ntDmIr3w5oSxz1HaECKxe+4ArTR
95ox6u5quIEtbM419soH0Rbj4GPBY8f3tirMOOhGpEs+Wuj2psdcDKMIkhQTk9W34GWJHw3gEAM2
SL7+GVJ1KQZfM7Gqul9aHe6Wt2CwddfFU1O+W/BwNz8kMSoM4QJiF/U2LJXcwENB3Vl9qM7luRGe
WtxXME7nr0Az5jKoNPSRjrq32OaPLm+X/IyQdlShCIGSu9/HPNdOSttF7rEvDa0MaP/EzaG1Y737
NA2avv4bUVAyHpXJ0uZHaMDFlPqetZTte2WGWuePLv3IjyjVJOu/ltLmKYIxKPc/9kNaKqjVoF7z
yYmrYr1D9Iv9BpVfsqm0EhJBCLoNR5d74K8r7vFFMbs/+jqu5z+0tWcNfzGbl+FDYfclkhYRrWVx
mPppSa3jBN/aDDAP8DhZmrE2ReHjjRgnpQ86yxj0YKbHFrt+WsPZ+qoPfURPh+uxrx+9YhHRIcZw
Ou1RmK9jnAE8JTHdd7hk015TUKufzjqkIf7aWqS1SAM6QnaSPkZr77SPKY6AMNYF4mKFhi5ipa1n
bAjoyzIJzv372JAN98DocztOAjGVdvN9qWeteMhm24xOlVEA+DuueBLEZ2tGhqU5kku3WhpQZnX7
ydeWZkomOMIryLpD2XJIS7/qIoGpjedAJl5pktT3+ZB33kdN4L5jB9qgFen7MYrj7t84WvM0mNUs
67RjYpdD1wXT2gH6QVTHzn/YSqQQmLxpYokD+hIJ5lRandCvOwzWqlVHK1vn9Yjyq2kjtq94zi+l
hPQHPlGrH9txyWo/0nIs0yXdqPyWd8o8HHshOvHo8c6lwF22Iv9GTcZVcMiIenFaG5p7emBg3K2/
d2hxrodo7Ez93WDZjXW/uA5PqUNRAyC505eobH5GJU2Ch6q03fXzVIzNnCAB3Q2an01rHv8rEMwH
1qNqUeqRz2aNuqqBrqh2dwf9vgL1pGC8UPvruqoRscodYnHO1MYZ7qGGZcXjrHb68rGzlq6bQLvG
eB9KS6vVL+vMMf/Na72LV1/NJvydUgPtWeCoo6NG/0ZmqSy/DFFjkKPFySxQcOyT/ClO40aVVJxY
+elQdTKpu2Ow6zfeanofo1bFUTKBUbmGmWJ3un6f1IsTCR/HdB2F+LjHxfNUWjZ4iaYQpf0zMRol
fk6HsbVACNG6PCb6kA13uRBqc9KHUY8f+LiteBZITbSP9mwpi+rbZq5yFkSUJNPvIa7y9QQ1zEUV
URuscTzHE4IUXDNurz1LAa8YjbrZU5cnJWr5S4abRvm51RfbOeVU6+IPomuG8b2WNMp4r4qunL+x
QRw7QASgGQK7NTtxN9ra3JwTfVST89ILud2rdh5/L7XjZGvY9jGtJ3sstOy+7+spCtMlFfjtVUKh
IaTHbar9GgEwdPeZ21TDae5VhPkrwYUSuICR+sK3a7cf16OBRtWMFIhwu+7b6uETgCBsY8LcQPPG
VH9CCxXWQ5Usy9KfirmMxx+60SL/MLlcCtqJa6cc7jxhe6LzqTzDuE4gXPTO/3F0Xkty40oQ/SJG
0JtXmjbjjTQ70gtDZkRvQBIkgK+/p++LYiMkrXqaBKoqMyszmw3h4Bi+HMeMzwuyy28YY0zrJ0o5
m+yVUJar+KlwvZcUC7WOEUMO+qX5GQ+UQF+7GAnaUxTWYJus35flBd5XjUlWb1U4XQdbNtaVfzsK
382hj+Z7XXGqrzYTqrrMltsgMQ+C6ZZ07yfNw76F5cZkusb9ryC0QpIl4EGGNve3TgcfMABd/6n7
+QjdnEKgy8sQIFUgHMF0q3PuBHEdR6rBtMOzRPKzvYEx+1NOxz6BTS5zMIdzikyNaSURCAVfNLj2
WIxtjPAgHTDbiVMM4ZsIM2C66EfRDmYouj2+2aChWK6afGDl2spGKw5XmW6KNjSVGItMl1rLhWIh
kO9mPFsXC44BG75Lhe+YSWWHLPU+Ge2pLjp83esfQTgl+s4L1eKTDOwN0XGH8D1OfsiVjKa3ak9c
WYRsbS/eZVmiMknVurFRlPYinF2R25zT8Snyj/q7tFEMP0jjl9Z5N2PT1AWK4SbC+lGGjfnVrcfc
/1sXYfMJJ5Du5EVXizAfU1v7XZuR20E0h/aHkt5R+RvP1JNrop7Nlnj6RNgR7NJvzzK7IPJDOqp8
L7EtOOG7JDbkZauqzyN7ie5T1eh6uoc7Y8E1Z+ejbLLEuX0jPQrKv9xKI56l09Dn+BqwlKldsyzp
aEwvXlph8aj00WOEh7zGDlJrToJ/Pamt79Gy4GZuLR62MVLuK/1ZpeR9p3T5hzAdWHhrpm0odB2R
4Xwz//kRtHHcPM0zmS7nfiVY6CzHjgbcxgODPefKFScWO4PhJOfSBQ8lFSXhs0pnfDqWMoj415A7
n/W0lk4679v+t4mlDNI4rpqfi1dWH6RB2Mgaq2h3Ts0g+3fPq8rgWfXmaAtEIBJXnW6zp+TMsovf
naSOhHxQ3bBUF8eSKDdFQxm9G/rxeFeeV6oXIWIr+VGOHQ5D7AyHbz4AsvVmER92/BHDEL47k7N7
GW1f+aJxIafR8/bAubftQf7tWIDrMjJ4/Pd1m7yXxTHGTxNiSsW9PqYu17dFoKs92ThzzJHa2nxw
tpBOWPgBrZ1bARjrSjvTmdu2Ci6zuypiTWaPSBhYgIaiwNf0tUy+WLLI0UbncVjKKp/8uX4vd17I
zIms4b2ZxPy3i+OtxMZVTvqnGSKv/6vN0PeZjrqQt7meHVvlYYD6p6gPmMufNJgyebU6MR0fm7sG
G8pdog8uBtscIk8Gqx0e6JNmkOy1o5lZKOaCfr0U0SvlrbHvDshJP09i7cuUJJDYPjW8rob0hKqN
/pVotxjOEsbDc4V2ZT6Llm45O/RUdmgCdl++uAsU4oN05uP49C1oq5Skq2Mswiqukks3QRrQRJmq
OrfkWXpBLgY35PUJPBUVG9krd77SId2ywzX4sO/Sbs6OX1lEEiEKCqdU7oH91hMY+9Xa47DnAZ/k
W+dZyVZQwnyXfKV918+m1E7CFOXTJozcbzppcoO5wZwFvRBd3ul9r++gl4c6b4WDm7iF2et8mdgv
T35QPoegIIR0ts6Qacrgj2rbi5WTOZoouOp4GM+dF6/lU710XvVfFy3RWByzvXrn9vDtKdN1ECwn
XGua43HVi4RRmsd1+gVqIvvCijpKXOVxnf0gDGJyrzcNYMOSwqEwSfUOb/rPwwjzLAgtQfozeFoO
6dCpjujwI2wOYhFYjcvpGeMWqaZwzNWdWRxlWtzLrivv7SluK46110Z33CBIXdNgiZcwazshTxVS
/j0Pj2SY+UbdDe6bKMYy9/v+iDJW7WpxNixqbRjrVd1AhJPt7afB9maTR1JJnXfxVBIvlHStfVWG
6b5w+2Xu83bubqFZXVDpb+ZYIvtTzv2ks5Gkq5GApIAWq7owV2m1fTOgqAgpUGgnB9LeldRNSf5o
WPXNfVCqyBEv1u5Rao+sHplAAeZD+Ih+j+27aOsd4uAFuVeKkbiuIhpY1s4fCIxy8OPiKmqy0Vfz
V7N1nmBh0NX6MRxIaXxidh793zVPdMilimvet93ZmOFwpjuyNRmRmTpKhu+6RH2at1IyBCnstz5J
TNo5e4vlfWrfa9TVEWUPWePWh3d1Krktd7PrVWFWx7ob08Zek/cwaoLvnRfqnwG9rJ0qsfcbea56
jtlNcXRfcIq9JetCXcW/+jGy28yScC5spOJd2q9z51090/uvA/MWQMnqJOKqR0tMZ+GMHhlh66Dj
fF6mdUsbZVUJqRqJGnJLaRVjkD/tz7JzkAk5tULZ0Lelu913k6+5D1gRS1vwyTbXjrcQbUXEd3BR
TVd5WT3N/ieIR9KcpibeSBIY5lFkAmuduWjNjIbLi+vIT1XSETU/xkOoz641UOZugROndR3tMPXd
Lf6X7Gv1Y6wxVCWZqw7/2UtS/Q5NZIbsaLGi8pJlJvLDL/VjYN2UCXYf7BE9R9JaxZzgLp26cxV8
HhDC/2q1D3tWY1SoszDZh59d1GMDOzdcA+Q5JxPTz9yO5ZUweClIW0BB7Hp9Q4ZTB6KSb0RL4SKZ
VL5D+IYb/w6UdYi0g2RWqcDh4lu4MJykjavCtlBdH1ko5KK+y0iXwHa2wq18zi1rWy3u0ki+jsew
JFkJivFg7QqMZh+kgxm8r6vxamgyrZQwPlnzA+pSZoRg4GI5GDk6WcNwUmfHtCRR2luqfh6VrZc0
FFKZ884M8hx2BMxlYxmo/cRyvcQapmy2BwcnxS1XvjSfLAIz9x2lMKADQi1rWmETQmxWO03ZQRLa
H8aziS1ha9HLRd3O3sOOm66T4R7a7Gm5J2wSJ3p1XmLPdNgj2Mn+YvlEqOWN1qHkIMXxw4EbzSNr
E/2cEVISHFy+6/zPXdvQLspF9jPWStZ03gbu6By1VIvTctfbFEuysohnqxiLU0slMKcmGTFVXsPF
/Yd5qUcQ1oqNSsZb1i/Z3k3bm88ncwq0XlVdbLZWJq8bjaVeB2gRpV0jh28z+TEkB6uZ6lCvNPR5
FTbOn8Gz1Z7LyXHavAV45LNUbUhpRkj1Ij3Vci+EVv1rcrexY623s62UgRa1eyD7I6ej3KqTYTh5
RGoFChofbcBAp9h4KDCvCvfcqztWRmIcrf87JobsLa7ULWQu3D7gyUfsHgPjudzOxlN45dnoKw/8
7LNSrViVJevGA27XmAYnNjUzgeO1suQ7vnVwriLZLp+28G9k3VZUB1c3mdtF4ms+NOfGdj66eo1v
k23we25a56fq4iNPbjFHGYFD7ZPcAVu4Tcr4m6j00pwWj5j1c43iR6QC3Q0YyGS8z61MnJ5VimBm
LAc7uHDMRoLXPEESz3qsyktbT/hRPrpGV/y/j6HAnGlmy9/DqS5FuFQfuWOqqefboUykq3Kckj24
wWend9QhPWgUTcFNUB8eaUkaMHuolbOLNJpbt8JAcBqG3CE+7Sls1s2mONuuSJFMJ25WhW3y1/cm
8v1qLr7Pxq2DJg3LCM/FaNmnV/of8uQijxyhVIcTS54u3cDxinixRCCg+ViCkytAVrx+zIdNWzQ9
8yyOLGp65T+HRB5KvhHHPbHdD8LlkGdY5kEzNr/pGFw2b4S0/h7T2gWF6pfwfaQoD9kk65n52o7r
f3a7TVsB/KR/Du4kp3yQTG3pVrOZlhncYtd3hMvV8FxHm1qfJtsTd9EeNu9Nu8QynWqnfZQU6fFk
YmS+d/0m+JCjjJwJdoHIsqIah/KfiY6tzVp1y2kk1BXm0aePv3SAiVHW9Q17eCyEh2XKu0WQ5AAg
UZ+Qs2Gb7YM76RP4IUPLFPbYmovVUNenvawzn2yQjZQ6dngLmoulve/BmZvChlFJvtm7KcE1idBk
UBzaT31YTVwI/C6Z+TEi7gpX2u1r2Fi+fXU5MUfGYuwo//SWjTJ66hdfPjik2FfXUrKDcCkb0/bX
hF5gzkmPWd5nz7TALrg0IbIYXQEqzJS8ZUKvETP67PqPGjbdSdWIxwNaa3IJzpVaQ53rXdb8kQ3b
8Cu9iLKzeLCMwvwUh4wMwhSuyRl1W19mhUNcFjfBZvNgfH63l8c+n0hv1GQQWmbc8t33OcGuHFr7
YreIAJtlDrvzZG8thuIKzRHhBtomRa6x9iaFYK/X8yDkyPiVLEfwGQVttJ+iFTwo6zfZDilw6Lb9
mRsVQChYzJ4ZSczRkI9xgIdmigF/E/MC2JNzg4P/3zRJ880w03SvsXGPD+RrzZzNc8g/NW5bvT7W
Lej6ecQU/X0D4SVYeRmWBgZqn6Ip243lsIw1leE/gp8pcCPuL0MqmoQReJTuxLlH2mMVB1ORyoy7
ulei3oU4j8guPio0l0O2V6xzCzeYzKkM5PKxdEm3pZo3rc175r0B7xEInYJKD2ToTSs2t340RM+D
FYHXBPWx2acu7LntuO7nIkoaq8ugFvSbK6z4066suCVYwUjnxRVioL9xad4KtpPXhdTIQHiPN9RW
5G6jjblGCLLeGnY21vxYaySj3cChPDlmL8OMIy2PLMGq2LqyhFK+CHurRCHnwHmj5iZVXg72+Lke
MhCpudm23De2DPxi9AWjT3J43lsPWtqkszNavzuypEfSULkEWKCWM3BEU/Gb1Vy7XiZDX1z9lg37
rPIH+Y9nb31JsmbmtKMf+IffJcPNOLWGQO/FV3ARompuvlFwCKek7au22Lo9qYp2PKY466O1/zN5
Zl6LGccT6q/R+9O0Bd5v/zb4EJPF+HBmGBgqiOJ+uhtjZu1cx7Vb5se8yx/NMIW/QvjAf6XTTL+q
xMIREFPlxUlt47uqoLjQVbXrABi2DhiyPHTBoIth3tcp78AD+JmZ6tI56PRzv6/LkG2tDl55tpHm
MPvjhy+iqcPxpL4529Z78DEw7JCkMBvp076Gkcz4bAP+/N24gxuuMeWrxKSDKFDf1KqQ3NCPt1P5
HQOscslits2GooTKMKcQoOddqOjmkhAc35eYLIa86QYjLtpV8h0dy1jn/rKZF7FS4QqitaS5bwCF
dcGYxeNqMHBIsmG3oILcphsrvvbdJ68AJ4Ql20rhHdkMRDIWS2gDOBB8HWB/qvqaUS0mdCZd6zFs
MrP55mmQN7nXQO+reKhtIoAKMM7Po0XEedvvmO6EGDCewBLc6uTbq/rjUNPDotJkf+7YhHX5qCBH
IOZWPHGOsgb9aP2pPkl/5Bsc8a2diI9t6nc5hWDqvLvj5+QoRa90hEeXDZg8zukmp/HFiEaIXLhW
+x2q3SbxyrHNV7kzGOVV3y8BcaZN/K4mIaKzMKL8mUxWf3dYyyYfqtCvr01QryHtvXN8J8Bic7MW
ZYWCWtpGnbNX1B7nranba2dElJzisotMFsAcWUx2W30H1nJsaQB1eyd8NOKpu5jlyHZ7re8RlXRL
1oduOecdheaOaVjgOBAt3pYP6zyIbNEITjJBXPINdUuwcl8icE0g1H2Cyu0qAhltYarvK0ZNoiDY
IaQfoxNr866ytnf6aRKJd29vgCjrzmXhm5Xzf14ZsyLcuZN55Ac39WMQWPVx1+idUd8dguoXkem1
lS47IHTm80o9xiRYcHcn7vRj1jEIetyoMk5b0UtCo7VVpnqIRZlJsAl9qlie+7AJRXy2YeV+lMRm
ffcru/yFrfoa0/d0YNXaJCzqAr92KRvCk323eNV0ZK5TB/cePemeeb4ev5ulKv8pbmCdMkR3zz57
pF4K7j/JVGG06mSV7Vg/2lvKYNEljIAZMmrTFlbijfB73qTcdCjHGPdw8oQR6HUu8FNHFrNI95AX
MT92tggLfzMNrZ6egzAN5Yw7z5QQX5OzQi7XPPZiyERGY86HapcDZsQilC5l5Uns+bGQeZhhIK69
u0AKy8l2uYIQzf4+vkTecdu4VZuIyWpehr+tSkY0SeWgPqN9PqqTDhJrz8GL9vJqkWTrPlmIR/tT
FQL2Uq6b6AFj7IPclHBoPh2CtHcaX3caQAuYE9NJCU14sd87rHaFNpVy3h3ORiS0oO/UqvnPm3n9
TlFdbyKdzFh/xSI2BsZra/jfVlHt5xZ0KX9/cI/4QnpvEp9kUIOgkTvtnRO/7uuz1UMunJd5nPen
jW3SKHXHAxAQ3mNnTl7oZAs2h0Sc0c22DfMbd/QJ3Vd5XEpnk4I+xHW+tSqqzRnsmkZ2HeqjyyO8
a9Rzw0IwJ6cfgG1vL/obm07LWOz9sTgUCXJpeg68qMmeaxJzHGkVhsd8brbVLYbaF9tpmqUvMi3j
uUtBEBL7Evp98B93Ki9nDBDA29cflU69UAYWBZ6mhLX0Rd/P3bKBUB4W4cUWiFWTbrB84PRVq1pc
BLc4yQ47bETmtjX9Y8Kw3KflmGC6N4FM/+dyWstcLW54eyDylqk+KX4VldPdDe2avJvJ4jgjeQN9
JJ/9tsDlq/aXhsKhqxmRLRR1pW/B3s6iDV1dUP7yiIEmxVn10uR2ZNV3Ee47/231LY3diRfmBNQl
SV+04bHNtPVILtC52Rhwd/veWBnMQvDBcm67Z9gXdCaX0vU/R1EpzG2EFz9i0EjjbjvH8gB/MVVn
SENnuIujoOwerUGv1Te2zIR1QWxCyXeMv0P8z47+kTRSwIkNWC7cB6Jpt/94I1Y3XYIN44yWzgFs
vnSPlgjXcIfw8wavLZp6xsOfg7XHp+ooIbmswHtLlrJ2C6VGiz/dhY2NNTTRRpfOZhv18Saw008H
AMzwwTGshy4tk8PVj/1Izvj7Qc3/IAx50O8Y7/OVY4kVD4WH18Nvf/HW4cTHUjVLefitP68bG30/
OuVs4rFE1i3Ph1uvRbzT3V+Is6YkziaJg9Rf/PCnmrwNG+mBQ3eZcFz3LvYxj/a7j3zB5FoP/lqs
cUhAdohvjOYa3MyrTYavvqAFgjdKjbOQMj4CXDmpGCF0HvQM8pD6tKzb6zQofu1Avg1DObZPwdWF
UY8++whBChtLya5eZrXxQJWI3Q28tA2m93atrSEzuyfa+71lojmR0xglL2YPd+u0hdM+F7goDtN9
HdtmST1igTAfNaO9QzV7zZZNo39MD3XTs/V6+5KO+zExQfjtwKpePTm8YRW9DGRe8G6C9XCCAunj
ItrCbxiMaSbNMDx2atZ/Rj1Qt3bKzmWJ3fLjAHdi9WhXcGEw73GUCrkse1521fJb7tB+BdxY99Mg
EKoLN2j6JN9DPbJvvNX90x6EerhWlpQZcNCeCbt+ZaAmOWXvnqk3H2UYl1kSLsvv/pDLlRst+Gxu
odl5OR/NT8POnfXkHD7D7soGACcm/tVhlPsRHcF/HS4dWI/18/dqJ+SeV0Sk3kCMVp/73TSem6Xq
P5xN+eHJnvsNqKBWPyNfJQm1qi/l395zuqfQXgDzOjoQmfpCGOtOJk08ZehywELbZcG4ZtuD5MvI
DaqCbfLmUokgeUJtAXBVllX0R3h+5Z+o/on/NkV6dk813ZrKh7bqsF60uzAN9iZ0L1XgmjOkuXcP
3gWu50/Dm4sU9QS+EY+p1dT7H9/F3XxFGsF947dbscRzu5+OcdrUyWsS1zy3pMVmdYBFSAHjPxZ2
UGPJxvpYkMdMJRA5URv8ascaGCCWt+ulqnT5Gxp7/hW3+hmheTLmXURQRCqXZKR4uqzXpas1ojCz
hBsVS7UBjq5NqWVujm0/E5HuL1m42cN2dntqVFrLqLFzXp1kSrldl55GktFiU2a3ObY+wwKBE/J1
L4/1ujZs+DI0Jd1PGoThCaWrzQgWLsFl4Z30mMakhzZzrrr41PdN/Q+3rhCom2nuB2k8icN4Fus/
U4XSMzvKufmKah5KEJh6e2XfNEqRz3U15Jscn9pARf1p36fF+xQ6Hr+OWXWAzfYGMh1ttf4P59yK
8cDcAKDAsa2HbkiW5FOjAPKeWm/cP2uzSBKrqezWpewJEkeYsyQH1wrqldQE1hHlg7A4/TFJNYLH
FAZnrzRReRJ21CyPwuqPELqvDr5qkhb/Iomt1pRtfNt+03RFrO94zdG+695mdXKI9/jLMiUnpyTo
rxhHtdbn4IhgXheasAckVd0dGisHv5MKNYfPs7LgMdRabEE3zW+8ggyA86A652Rv9npkTdiKpTho
fgXRQNG0fW1zLXe0OC7FxuL+dy4Oe0xAmgKQLfdgS/YHvSjh8M+JBPk4Bbo6N23s1YDDx0asSTsG
66l2gurIEAiNyZj1SEC6vIwcMhX6RNHCLybkU4Ul019PcjV8ZaIJAjuYOebbUvW65qbuZitzWmf+
L+wR0aRH40v8RYRp43SXVYm4IfFARz2MLhKaG59iEFt1tKYLWn/EYEfYNXfV4iQqJVoy+LK2fVyf
tLXT3PkGl0ikKHaSdtiS/vEsuZEo7i9qyy1TIZ85YkSruR633kpL3c7yrjdGu6fbZAD4ZfMWhQeI
O2mtg18Wm6Z6pYmKGsCZ2YgC2gHlR7K1CZIjXzY0jhZASjbKEMVLi7qIQVoLqIy5X+vlLpxqE14i
dv62fAuWSl/7qvProuGHCU678uMd0icY6zQc2+CxVm3/Otdq+Y+BpmTgtuzxrSqd4Eqt2ew8MVIw
iZrxBtXL3roug6mGlE3rqS3KZhnfNDTu71bp5Mmfvfmgj1mafxstJYAzDOyUVRJCH6Db7O4l0h69
F/K259bW+5dtNd2eKsRzXjqIZLhvp3a7CoBGHFjgum6dqbOk9tC7XwztA8JDzx2+TdHQtfkiHKi3
bq2Iv0XFZUeZE2/qR18P6kq9N/cRCD3cpl9XxNnVw2tlbP4L6uRgpdpy4ryPe40N81HzxUeljZwt
dKYjICTe0kmxxf5y57b98eHjEk/mcVlOqmgO3d8pmLnpDsfR3seR25IBS42ifXErUujvd5IW/zUj
MsqUrXy8aV0IMC/VvrN8aHcKTytbPqgJXJw1TyMd9c3oqmkZTSyxRkAmXdmnm0loxl3VzN+DuB2+
uA8RgHRVX7/YsV0Xt1Jv8lh6cfkVIwk8kScJ0do6QY9aRJTLR4kLBmQsjXGM234Z9Hk3jNwFVHJM
Ct0aARGHpvcpaEpTI5S/HJLYBrZjEWNUx2lHs/+QGEV9Aa3u1wy3Y9MUSDygja1p3/q3rnXGH/4A
QpEdvjN4187ut/4hmqoBVsuV86zzpnZrSDT0lQXcz9afV35OJKdbEAwpaNM4wt/zGhfBUjdz3ofC
h1/wWoYGZXDBPgvGiPFpS6R9XEvAIkhSIc9C6PaNFFS7K7a6avv3vuzYZ2r5uPQOAz8i4UQQIFXF
OtZla8qt40HgdnlHFs20ZYHpfPBFC5XCw1oxKuXUv8o5G2znmLaDw0KyMIwueF9o9falQ3TP7K9x
rMk2F7ucdGv7UeZ9tG1/VddVJR867vsCmB+5rmT4+R1GU+3mUMQBcYm95dlZb5fRryBQmDEoiOtc
VYJl+6lL6lM0hNFD7x/LH75V68ue9TwXgiHUvnhjFEGdIaGEnSormtCodReJwrCd1t9IrJnYEZC7
j1NkzLeV4zRlTWnt95peXBXO2Nq/8TU/HjR+W/X5sOz47WDZxE/dvpfLJZSGbjYYts7NOChtz9Iu
boWZN+wYY22oSEGyRDnRKEzYNDEglNGHCTSwzebuXnLx53IuX9ber5qrRtARZpG/HwOuVZEnM6tr
AvdEXpdNAZCOlLkw+OrCmveJfdZhCMe3OP36ZLALEhnZVevEG4o6P0hLOzqgC5Yk2c9+qVR5OdwF
xdPWTkwQc0xD0rUxIXEMQayySU57kHFXHhaL7MB/J9O33hO+oQhEHHdunNxeDeAqYKyM0ipQ9kwv
PqqasO4mtn4aBqjqPAGK9Rlv6LQ7KezLeFwpkMGeo1EFz1NIj6L8qCcU2T7eVNFJRmCe2XEE4XE5
8PsZsrBzDSUblRzhXOg/Vkjewf6VIGr9aoPN7fkI5RqcHYaQ6PY3qc2t5ji+w6W2MlusMuZvioqb
GqGN/dZU4YFAmRUokvcsuBUVrcNnW6Ite8Q2t6pP3jGq/7puW5rsaNrQO/nMZtA048h5kXJRXAFJ
1DnX1aJen7sGx90HH+zLOjF/RVvqQmdFZ3osUMwWEM++sMNiWbk49uXe2yShDmPJPRDHHV+vZYm/
ex+G8hw3W+nTgTSd4cKx/OUhVDy8bBDN/roNqDnBhYLFS5PlJrO3oHXHU1Catno2vbcleSg9X55C
akT0z43m6IOV2FKdFBxmdNcm8frb41yDfwwuiNwcEo6V2gC2+OQNFWoVs4xDRvO0PDqz3d63zuqf
Oms/HpO5djAXoCQ8TSQZfEciuYaF6VlpQBQYr94jAl9oMmvxvNc58k2VLQLv0rtSHP63YBHJ8+AL
3eVw/cNROHswvrME6BFyjvxjB1uubfixuLQuMhHAKqGaXLuIoByZafz2Q8tqM9+Hdgq7i+EnfmIl
tMPILUQQc7Y6d35gHwipi9jZkLjpRFpB2WZTl6IeVmGOypNwYv/YfHpdEzAYR97KurnlY82BMtEf
YJKScgNFwwo1wxS1+odDZKLPpCi3Om8Ts/xBFYsWuAbb3qA2fHM62MUunKYu77DD3eZi91TzXa8h
79qNzXzTumJuh1S9ycererMzEnmbH8oC9k1D6jBC1/JnP6zRA0S1ekWKov+yExWxZwDMDUKDyBX3
krobpgeCfdG9jMfuF7IJ2g85O8AwB5UwtxHd6nSG2XlDJyP/qB3lJINBG714Yb2X6VhjUXbD9Od7
Wan4bq2n5NsEZfxEMkz/tSaSaWqt/e2uFV3w0rj7/jwtjvy0Zy+h6Uj241nw4QD656D/rxU09WYL
pEq3efG/BsNJRbaF11tXBcP9IIxN38UaXu4ntnoUgw2VSC0ZgmhUuK8PofnjSID3eb+J87dg+Nxi
ph/d9vQ1PZSXW4V2JmJfFTfguGhkKE6dGuezcaLxa1a9d93KILyu0h6/r87q3Ff+akGj+oxEwTjX
eTJB9QWr+4iAUhbM0ccr0tO/9bhXfB98mLHFmcjqHToLnJlQsgylufR18ov9Oyw+2hv/NIuzHc3b
Mzq48PvtQJ87F0rPUnzsw/jNZfSq7RyP8UNFfivwp/ZTrHwhmAPR/0DImzzB/Z6SpH8d+9iF3qTW
ZlPin9pdr/cVXg+jLX+iUPga5IEUYdT3ExLFlN9VwFiheljndfpWLhhnZs2MEuf43swW4xVunzLb
4nmfcpRy4ff4loFVBNHqZSOz5mNQE1yMX9m2/A1D44anzumjR7P24nqs4VoB/S4CJXw8IR5p9if2
1nm7wQxQe8ejXE9m2idZ1G2nMbOZnSgL4y743FxjvZr/cXQmy43jShT9IkRwHraaJdvybJe9Ybiq
ujiTAAmCBL/+Hb11R7tsiQQy8557EwPox5BgCin6fHjsRZf/neHFKa1IcfiJ2sD5nGgovsUggrdO
tO4janb/5IxNe1G5mMedU9T+IeeuuHd70+5TBtF3qPpUyZP12n89mCWgTb8UmySQ0X6CHEJ/99Kr
1eGNNDJ6z5y1+XZr2KhNk7rVpUEvPiYw0ghmpK1/RJ1NfjS3/sVDLv2XthBH8dVFJ1Gw/BMza+oc
dYCUWB5Irezec1dTxSdK3TEqw7be5qt89TLt/IQ4T/aUAYi3RjGvS1fvSwwBqOhae/tpHIL3hHfl
VM+mRM4wDDLL+jXn3n5yY58fJYbY+12mN9PFEubwfqG9cOY2qIdeN4K6p6V7QFyLP9J8be8pkXve
aKj0J7cOmk8u5xjpLvMujiD0EwjCZj076UrnuMxJc+d0kNmAQ6JDXnHb5bcfiOJ5ifDlNGUlrnFX
Ly9rNXjLxh+VdzDSK7+Fyfyvch7UguFisGeKNWGwjgTZK9kB7ddCnA/QsBuU/w1F5vPz86xkNKKM
981AQL9gSJLQKjbimVv6hp9TIZA/QYCzRIAaO0/PbhsIZpEpBiaOEUJrbJJjGzAz71ve44+RXVvu
5175D8CU8k6DR955ABwbHXfr40JuWLEFz3PFji3mgJBJwVHX0EfuGRX2T6msLYo+E8T3LB/L5xrR
G7TUEQvj5rzPvyebdRN+KxAivYr+bzGN+W4EjUs2kQ5TmoawZCuFWxVWQQwG4UNKGXmVQmNLivB/
/UFXgUD0g2R977sUT3+KwwvjWHRzYl1yIbzflFctG7agRfV5lUF2E1ZWr1AnihI3ePa1U3oXujEm
RWsqxPRf36rZ2TBjcz78Qo0R2DiO9q/MAMOfapXP7R8zBfF01PgP6++6sa1Dw5dkw56+ZQ23ySTq
N0jIsAFOqTu33cOZzNVOjY1caaa6yCWJaJUDtpxl7eqw54+ba++C3aO2Z3oNDch328qJ54dhAwlK
CluWxGkrRZu8DMo2+l1EBbzdFgW/XA9lrLL4iQXVifeQt8DR+zDMkzOemPUv8dhluy1sOxWngl6g
f+paigZ2HotlcQ7F4LbJemUxsorlYaTPqPLjGDOrKzeJMtJgxkulLV+Vgss13Ht6Tb46pIdoH5Zl
r98mv73hHo0vrcW1EMItj0d/gOoocdGtbBLtLdrDHlA2AWPQa6ZwDQtQCue+6aEY2TyHJEN32zuV
N0oYb8QltV1A7ZZ8589RweJXlKbk5LWjzvg8EXPUHw45j2HqvCrX6LOXsbLjsx1XI46gaKWeNomB
5fUp4LOJtVlOMiZ2ZBUZPbNziJNyzt8mEXMxJxOxk1ewmGFipjH6Ts1yUCwE75HbTN3Z4LSLEUWo
uy8ByEBKS7vM8zbIvYz88wYwc19C/dX3RRDrbMffXY4OKpqXLL/4Rgow/GhefiYMt86bHTgpv8fY
aRf6A1sx+mOLcN46XwRkeyTPrFSu9XM0aXe4ShRd74yVuveOJGgMkPLBgDjDk1BLjFFL05bXSKLp
AUWOjr8PkG7iY9Nnnf4XRV09otRAIL/iasi6z96fXHTo2fOYkPiLol41pXTL69LigmVwzo4Zb1ti
RMqO6xItqGw0aVwdviM0hW8LfbrLE+KO7hzIjWzF75H45UF4fun/KnQZiwcUT8vXO4xitNcMiSt5
w9mCwcDpip6827VPq6cGdDiGg+z87ISbMs42pMvb9dxaDHqPY1qOGWp/7NNfrIJ/tNjwaSX5SSST
Xey2ZFYWsBVeVn35TFpPWD2yzYMDeU0ckIoukiEzIDaYDcOjKAyjkE0uVJ2nW41uEYZH/sA0PrlO
XEMq40yemjNW9gn1OB6Q0jfR3Oc5wU500OEvp0km9yeoogyTyKzxrOxxFssMyRMz1C06KBvS6djn
FEF7yW/oubtGj4E++pYdm/6Zsz2hyp7KgVlR50nf/5aO4BGJx1p4Ynsj5il+Bd4tZcjOyqhf8dmE
y31mmNxuOOlEv8v4OuMJ+u82DNn6opPwGIzkM/ejcnpfPYUQQ9UjO+rRxRVDiuEfzGebX4KEH4Nb
qQDd3vjMUPKL1NFsjjCMc/ZDIvc8/BtUH47nzmNgu4fyLTKe2dyq48QW6PaepAWRHuOEwcUpj/uV
FSJdlmU7NwYI3aZz4AffuE6Dak+M/jw/VfBM4jAyEcTT2mHD3tg4YUSGGxkFu+hoypkG5mrdi9yT
EQ+pR+rOzqmL2du5VcOzf0iYeOef1IxadejfYvGdS5iqcpoPXC8eAsJQxqW4s6KFcdWlIwaE7ZqU
da6PqINvp+hZ5oberpuGuyAwqUR0HXUV7FQcCKuZlmjrvooF+QGViab8NVrxiQDfur55ELXt4mPY
oAm9z0vLxjaMDfz3mzwMV7AM+L7uZjAhc8OSbbVlSaBSX7iNq/mc964fcsrhau1JpgsrzA2p1NXe
8qFM9pSF5Ni+9qpHXvD8Pqju+kw6cMJ+7qAA7BOmwupRx1VVfUu3ynlV6fW9tdn1MVbZ7EAB1Hr6
MFVuL+W5w2bUDseGj8TKj0gzr/9y8K54liEtr/1Tn4RjE717mY+/eVOwnCHaueWUlHRUuWqSSyfz
7p/hJEm3ojFVeghzbTAww+Y76zFb/Hq+J6IcK+xKR2WeYrykOFvJpXmOZ+PSEPl1u2znhlgf3ozR
98bfPcnrLm7FEJEhOpQ9O0Qep7Qf6nbLRFRU93FYi+ArXnt2gbLkaOoOnQxZ6LCRHMWFg10dC95Z
RUGa3bdx5DKTaFipF1wE3utm73NectDCNaZ3FgGgP4MuTAjYyuv6B+XJur7E3LOIOTNiR78BI5hT
HqZ1dg9Rx2T21PgLmxbxx/hD/umLOu9PzChT4Z2Ma6Xvvg+G8/ZPEft98dnVJHn58Kg4aPUG3XEd
oZnYXdVtzFhH0EGVhhFa2NBQ7EPDfMGjjZxHfRn9lEHVfmabk7zvtIvhhoykOh63Ixmp5XOXIFR3
myZZeqBjJMFmY8VQpj8DoYFjznBeFGVBeCCZ2YdgqILZ2xPYH/nmMQmnbj3jsJbdb/wRCB78Fb54
lpKp572bAFMXOyly+rV2XqbsBeO2ZuHAzNQi2+AVBnDuPXZj3/F8+TWS0ZqHOWbRTCzHgQr2b7hG
Sl8CnRFGIUw0oZjEKpWvq1Okw69CgBUEnGt1Ki8IQlowkkQg6wfcH0FGn1PzORW7IpmROyl4VLRd
8qSujzTrEhtEE7bNn4YgseIpIvSi/Qc1qYp//nzb6bkZNfHkEO7AbJY6rXQUxi0V4uHEQ+jvhJe3
IePY0uQfeBya6jyBqfaPETxC8dy4+K4OaxXE3Xm2laYQWkmAas5+2Ye0zDGuQiyeyRo6SMigdj+m
09xJRO1pCh8zj7I1h0ZqUeEd16k1xyJ03LzfVQat4ISNE1E+u21tu3OmOur2qh3c/2zXNPUzmH44
GhhV3r1LC891qTwGpZTq2IF/9VOaZH+g1KdZbJoJonqnoMLiZBdlMpa/naXOVnuyeR5PH2FHnkW3
KTyCnTY5qSVkvKDpMMhPTF6HRPmGCf3W4i1RvFNtbsxBIr2qr3Zg2I470nGXT5AL02G24P5x33wQ
G24mEZT9sOsC8LOr9GyC6mVdJz86hINBwwRyFsyS3Do7cPlzsBqG56hViRJIjEajfh4ar7qBY0ik
PoK6s3hn11uG6phRL02nPqbcr6gAq1p8rYw6IFvL0kk/g6knwGHLeDLTy2aKg6r5S4mfA+4SP0vX
EqLHZvfW17EipYNh6wsS0ORvK9htCi401O4pB8CyHzkMGJkVgut61yciCv5wvyjnOOMxI2o1Kxlo
m4JAgHLjqzBThzItPXXFdinKfaKtDP5msRObcRs4bTAfKtK7KkoS+OWFXzCPhh+GVywNDki+qrau
CJgIbXDe4cW1YePBeeelIE9gSlA0hGM0wXJjZyRLqLNuDG81cy7fRWwWoPtwKqv2oAcdF/90xnEG
MZovzfyG/TqxR854cs1pgJacwHHqQ/fmIcPYCCxIX+K50u9+27XLZmcnG0MtMQ2GFyTqjI3fyL2f
q3tgG1zdlbnxAUM8le2p7CcHBoVdG6Q16LH27VugUxPcpIpI3mErpqUScWWrhRoSH9c32SLDcFQh
PrSTTpem1zzJUiyvREyg4B2kHRnM2NDgMjp2VD3Fjq2qnmsPYoYwPtZJTsPLVz2HxzacImhKQCbP
x1c2LhmAfG9zjHZz5jXhPZ/7aq/TUvjyEGhj0t94Ujmxdk6iNbtR8tKzb5Ltt1/QYMGXDNyFW0wC
F5X31RQyDNyDmZLMEHqTW9y5XicwgPGcVwP8iGYGtWNxUbPe62Lwxk+qz1F9ejN2bHYGc1XN9w3l
Q36iEIuHnZ0wjzdnnvduTHaWqgpXrYm5QAV9lNHJm1PjtUiOStRTDj2aVSuLqZqOzPBEpst4UPVo
9avnt3qegUvnogsQHyT0Jjt7YI3G04hLrNLEFq1T/+jGvNkdY/5x5RGWQ1UsrzD4onhaaZ/tdw2h
In5CkuaW33XOwsZzz8FarpCmjpv+8LH29miHCB4K8+RS5TunlXoBt1MJLbVjArv+Ib8MqxPFmgk8
3tQ4hRFHDCtK4W9CrRkA8BwqI9SGDIxApKiPUNrc3ly4kbpfiTAehz3jxrjv4BtGE/m7gNyItjoF
xpfVO7sVeshyaIdw+Zuu+WD/MBJw9B+Eu8h7mXCwxv+KqZ69/5xFjabeIIoGjffQQFLP4z5zOtMd
lVOOvN/jnJo44ZLKZx3u3KUnUWIbq0HibmkcXTbHhnk/sQwenvYTansZHBeTd8lzn5OLckfEqdIv
dSeT8DookXUvAxJr9Uv1oF2HYl5TeXVQ46KNL4KKHTz09+VPyPA/O4fg09wj3KLuzrBEu9w6RcBq
RhcJKHhfmf9HL46lZiX9xO9uPwGN+34xNvGHG0JpWdg1cIUgePa+Cdq7LHfW5jMMmzB9wdOGf582
ufa6nSs5kU9pVkXuSTHhCvZxzwl0p3ku1JHwJx/SRzqECCcF+yl2dsFzfrGlcuZbyMBKDxISy7Bw
KFkV+E9wOWtwilwin0o+FH+a9HFIUrgZZO95xckT2ri8GB6wKNphIojbM7KU8lZyqAMmO1O+lmLf
It6EmjsXmkzt2N5RgH/1YSKG3+TFtM20nTFPks5vlViCOzm73SJ2KzrW/zu1BTsyvG+FDxM38BpW
dgOt6Yv/Zp9yRLJbMsqWIxjlXF5DhfWGNderXxzyZszDkw4YXRXEUNBbXMZlxeSFT72fbnhqhBH7
gW/NsTTFbitBAuZceWec2F1w6FbRaoqPdiUEoMfBljxQg3Xuk8E1Z4c9dnzCJTxO1ulBVyrqDoVa
plBCkqRO9EOpXpArhguYlmxso44+E0YGvRrqSnzRQIQLTzTw0rINAtD2cQd6mZPeXWLkMNV9uhRl
R2/e1dr/EsyqgmdVc2CdiwWJ466DBcYkyJ1lSCqpXXc3dlFSMEus8q66TCilFZlFK4cZwSyKGTdx
Mao4rPyP6bMpIjscRyKvxrcBgOR2vvV+HH20lu79P4ITEvk+RV2DmSvzlhj7XYeE+oGhxiHJJIKl
/TB96g8HRfvcf4EM2AwOj7SS8s8sHSOfAR8FhRwWRV5j6AvPPAtLkjE6mlusO3DLpn1O2umGsLjK
pfwfkgnHpImaWcSbtFeZiu6LvgGuH3KwjsOqKzMdLTEv5T4g9CIko2GAv7iv8xgXcBosS/vaB4FM
H2W9oj7OeuJvnROqN3fHUrdp/jUXfLyS2ifk7D22FWOmS8NsvN6HfPZpuq2XPA2OeZwMX+MtDACP
Z2pBSYzvzj/JpElzvDDrQ3CilyPVhXqaJYL3scQJ+J0lQclsnh5PUvN76A7Vx0o6wUzFBjxbU9hH
EJ1waxlGQlgJKb4ask31G9KU7t7RjNFHN/00FvMDJMK83v5hRqj9nOI88TrNRLt0084Oj24x5HW8
t2nvMoTOtM+qEHBWPC2mc3w87crT9sq92SNKCY2/A9yyr0dTILYXAT1BVYdjCz/sgxFUzLXKa5YG
SmwxhOrhZ7HjKk9w2325zcuIAISEcgfSqMxnAkHZPTOFYbJhKNAgtKg0WYaHoPCb9H2RfQrVG8jE
CTYcX4Wi//DI6tkwGltCvDCJ4ldOcJnuSjxwyfva4bTHallmHGv70q3YpDSEvcZO3qtYYDALc7db
d72TNUlwzV2PyuNcB4rdzZHqPSufYHCmInyhsfLZXc1W1jh4q1LHn8/L0BBAzcSWIXTe2jRmzlSV
/oGQPMd7btqu1M+hZQL+rslOcH85CSLoISOopLnDS0yeq3FMn2SbqAiziGiFWCbXedJ1e6nLscci
mpcBW12OhQ1mlikOPsn7FYiuLSBt+9vGUrRxr2pp7cOuqfR3n06SD6Nw3cucpKJ8xBEnaQWHnlJm
12EK6Y7CSATiDXAiJr8doUuAACh3BTkFLRRGgcmjHmLaVmwF2bDuUYCZoSYw/PRhooyCYU+mk0kf
mey25YnTBkWKeZ/wkq9eUvX+soPymBry6cH9Y0RkIoYL2A3eJ2EplzfY2EG7iGNkuIwkFDv8yrRe
1dlgPg12FfeUqrZl3jHPjFnC5L00GaSS3sZdla9fmigMguHYEdXDKwB9ZzxaftBNZp8qGFPAwKJy
vT1hQVBzrWOS8WlFlWL+D7SSgqCJidzL2ObA5iRTNOXJK7Vui4db7M2wb4bVQjKNtGHdY81QwCnP
060uKykkMAV2u8noHkYJdjOakvzCkIre7yrnFLsCxH2op390wrglt6g+N/Kqi6pmeR1ml0iwAxvZ
3e6Ort86/62jSpXPKr+h8MTBC5Z6YmHQ1POJrisaxA6/bmafG1k47QsBL0k0n+PVD2RzwXWiqysG
nerQ03zX/zFFNwkDohoIT2NDJUzEc6c3d44m2lep5z8LBjHuy3ydX5hLJPHR6fvyb5HDo27WJZz8
mKmrM4p2s3J8+QcxpetnwEvxNzNENrFBiHixDS2lf1cHyzD/o7x3n/KgKxE0pyJ1d+GEXQkDlPIe
l5EZ1aERWVGfReJ1h7axhY9TcxmfjXvDOgCXTfztMlLtSRqZiZSBHAKsnDEsV68DiYPdteAWrn8b
fJ2OS1eeFoahkzf68zvnbJz4GyfqI/sxGEuFsaFVcptDz2juhqV603odJf5EHIvrYLbu4I40PoG5
dQRBH7K9GT8QNG2hgJe8BY853DXY/GHkiicaI87H+JmLx/ndNAUEOKYf/zKHcdEfoZ1pzA3RYB7P
aE9Hu51qDwd8gQcsY9hTIq37rV29HZpd95/xOjLwYzCpN8AdH9CBGFTv19gmrNloerizUzhJVV+q
pPNd0s/T1tt341hN9yUko3oOWYnmfwLg6uAzb4PJe8wShhl3gh2nw10JdEBKTBO13vDJCDMIz+Rj
NRc5qoVxe9SlKewNMa/HNCsI0uWPFfW5arJMA6XmfeT/htTrBmc7VATDnWFy4upQ+Cverch1UnEd
y8Yw7G4tHc8GyTdZP4o6bOcHQCJCIeb/p8WTs108BaCiJE40Ol0vaSsi/SW4LRNNuchQk6lKV/Bv
sP/GnUDeyNsyIChIdUgKRuU8gbwrz7XDrHWldtBl2TGETdt42fPFLWmLRQJqAnmvb9q03obBWoN/
EcfGhBRMN+vMp8/ANIA+Sxjfu/UogjvKqMi5y2HxpjuBHSqAE637evoMwlCJi5NC6TN+DxcPCi4d
zXDymOGHPyJVxMGxQCGcz7qucZ3KtK8fgU6XjorLj+u9Gw4UDNQ1M6dKMq8RGS+EyNQw71HKOVW6
/GS6GgDlql0CuU+abokOTZWSteMRgoiJsMLgKndwIvqHpnmZdwldOIbSaravi6gqJqje7BO2lINK
Xj01r/3NpBE9sYrcmH3T5vm8H5Egq6c5m1N/53CjF1fb2JsZYa6+S/w61xw0EUeeC/68j5rQvqgK
xvreFwRy3S0ckWha9eBdGrxMlMgUHYzK1xjL1DNDOtycJDY5/lF5OKcBz5mYPw1+nZ0bjjysSROU
/CN3TzluEg6y5HTDX4INcRPS5UlIMI4FUxRhcIrLWT8Cz9b+n5l8iRznaMC6HwHZagdMXUaNQMdE
pRWKoOKgAS4Ztik9dshMTFL1sqBkrAY779ney4KC3KHd52ScA0Jpt9XgaEOShRAp9XXv/uM8bYCT
FCa6trvkJTBrcMRIVkw7l2nYuh8XmweMNb32d7JYT47bJVH9F5meGInLeGqT265DLVIeUiYYuMUw
ukrARlmYC0sYG770zCM65biGXRyR5N4Xoj+ti9PYZ0I8cFPRW4/23RYgxiTTdFVgH/u+9v8p3+//
wxPqhMc0TPKrn1Fi7qtyoqpyOnoUWmVaQvDwkQ3LuMJK/SsEYzWHnGLrHOclCdI6Ew0BFGvp87uR
qnCbWbeRrg8ZDMsLWHyFeQsX8T0Rgj3ucZht98Df4b9g9ep+XNery1PFl9MemmEImSmQ0Gg3MUWK
uPDDl0Ml4rV8leHyf0sX5dglc1gIuyPyACKIppUXl7lShFgxF3/8JjJvMSfcH+EFib0vlY6Hq+4d
9c5fNAZfeVuP0++wYATEUFvX3cktzdCfi2ZAGFW9zLM9IjL5KHk64ktwLWZ4VJG+3kvSJkDQi7Kd
nj2QdnsSjKaJMnGbOr/n0ep+sw65iQ7rUGYvE6NAfycDqut9CxhleAqwXjIuCItkRxwqaHXOhhFo
lmF0nO7H1jrMtzzcVEUlraHae6xjqH/XXUOoFIOtbGwwSHehV3k7RyATbpIUrhLHmWpMdCKaOCeA
I6koC3ETSF4ku2fTWC+3KDGq3S2GGfm3KAO5nD1FZMiT4+SZvaVEsWAVlFs2MaENyqXAXBVA66Zy
RhS4TYrvrtpPdSkg0IiFC6+5M+r/mNeJ8O9EsumvYXTL6hUZGBIkRm2+og8SHJuss3dGK+OWz5Vj
xYkpZ/KX0VNzSQWJXbgygkLugziOn2HEdXWIxplwFvyfLtnLxAO3BAiwTHrbDMTYEdSCmRqOFr/G
o4/LlTFgpkrCB+pV4OILtfS2BqlfveMdHY4ZQ29LiVUTr0FIoXSuGbk51blPQwDjzM/X8KJSXn9k
eDd5zB3T9Vu9oK9cmBiahopKEtNnehfMUXLR7LB5akkYgZ2vHnSm2fZEgLlgU0n8OtOOycPAA/NP
EKZ6SyLoLT0qbKpzSOuszY7FmDjnVjYquGdkib9yrG+xL7RWxVvNyIfMP7oFb0sIa3K0CIyM98PG
xQEuWGH4oLpYPTosSG62rAPr/s48OGiyhiXiEVM8FkegrwuWlrQItxu37NyIiQgwyK7u4po9xiYd
4xOVAMKomWsH5Az5iN1W8zq8cBoA865lMS47soxWWEuEZz89Wq3WaxeH8klnc9Aco5sgHiHaxMdo
kSOJrSnegPKuZ2VX4B86vqj6hAyS0yTTa7l7JcYwHi6JZOzifrhShFrtMRcWoAA4TdrveYrc6r4e
se8eqdpazQLWKPtrUdjusslN5FHPFWl3PsaDXwVcOEIpPfNHRK4HrR/lEzsyIu4JcVoIFdY/psFK
c6TSXLtdXoUchYzlsYTndeTxilE7B3c5OYbOfmXQZX+IQkHT/21V32GldrK2aAgclJnDWlRsuUkO
I6GSO4f/M27fUN4kN02sODLgQzjBy2d3si1ypluUbg5L1BfZYi0cc563H82Yrqd+dKf8V+OsGbGK
HgFJ5lAOthtwWkDq7qY5IpBi9FzX33i+Sa8k7E6oSQpK5ACGi2YkhCBWKHF536CwB7Yp4TitMUtz
fa3g9YuefpXE1y6kBPVLvfMJDEv36P6k9g6zR3wOT8jFwY45nAy7K6+JLeNlF7fWsFCmMFPpvrCK
xNR/F6UUCkKWSEJ8CJtx/U8gKlYg7D1ao/7sDTFRU7rr0y+F8pLuGckxBS8b6U0n2Wps4kmWTxeM
aGHyJ7HEPvzijLfFPaETw25J4cZRU6blXPJRMhhpE/KiwTPKv14dsXiaWzS06A9qfqSHX7q3hsy5
f+OE/w9fsmyIH/DClWNy7Ma63alyhinGIWTz+wAUlHFONRP54bVAOmePUHlyT8rWNse5TpfwYPuh
sa+lx8JQhNQ0kRdFrmkBJeRl6pgMbYjTVjLW3VQrSC2zYPJfa0aSKBonORcLPFZCuEQOSl8d4HXo
NuN5aZ4jJHG5K7VXy8NSeBOBKE3N3Zkn6Tw9LLKSF8mzjtcsXsWxlbdlelOnnOdMVSLZV3443a9q
deHAV97suwayFMd0r6Zz5WPF3+XeVGMAsCVYaJa5SKAbdn9JQEMdj/cLJnQ6qFUM912u8NB1hoLt
bRDcjEfP0MhsYhtW4XercVxtagb+f7li86dkxIF/xDpWPYtZBOQg3MQi5s7DMkA0ocGLDTkeaFOz
u4TfcXRzrPCs0LnjMiRtReE03VlXFU8DAQX8/8bknyPL5OYdvgq3+WbOPvkbwMD1SqqRzrdMj2J4
UyZ35HI1IQh5GnsBUK/GYnRwMWTLbWKN+I5GoReMjC4t3FQR6YbtXv9erMGwdYtrAEiK2OHGBjlz
JcueXtllS+D70seaEBDXB7UixXj+jpislo9N5eQTlmVBuCFHZjvop34YPEzv+I6qY+FE1LGTMNgR
WOzVoSOsrBoZlhEbwZISJI3dri2PQ+/L6UFR6U4nVc/5b1NxCDNZdZa33JrZ3092Jc6pRL1TOwZC
1DSkaTtq27AR5kRwuGFaX1TTW5qXYXRo/XmeDnM1qz9FSqF9a4r1S1eJkIDqCTiPxJ3IJ1kHjHbG
S7wGnw2Qf7Ova+vXm6WoeIiDhot/Qyc//0pzGXe7puv8akfog0Hrkl5y7Na+xBAoy/s2t827JnIC
SLLr6m9Aw7y5k2ThfrgeOTp3xBf5z+j8zQcROytqnpePlyQxEw5zQBzgt9XOmCmzZfWbK3ha8h+K
ah6fA2Lf5guQXa+uaRR252mUMKUERqTvGK8JVTcNtmrAq0raa9DmWOzLGgmuMKby94gK0x6u0OIP
U1PDSIclUPIW25UB9xJklP4XGdPa+RDQz5tDJUOUh8wjj/sgWViQbQmhSC91Bsiyw6dYz6fa+NGZ
gER9JMJQYz6YixRye6Y4ueKtbJ192VuBq1uyywIzHFC6B257LP2CzTka1I7Ob7U1Z08dO9GBYLL1
3c0qTzwUPWLVLQJ9wJNIUgAvcEZc9qzLL/RXh0fWSpPG1yaqMvGCNIV6lCzhoC9OpPzxvKi8GQ4l
ILjYVCJNvxeVEUXRUPERvrt42LGiccmdE+5Iut+0QxB5U3USIrqLJQ5/YTavEm6PEWDCqUlt3o1T
7GY9CLmtGBD5NkY3XOOua3cyI1mb0PFcT1+ul9JubLKx0O+GnWDMfl097CYt4vKlucHCG92lQj3W
AzukjrphWeEZS6iwR105MTFhRgHurKqmnx1HZhfbFc6OxpF9V8P9ZJKu+zOSePA4a7ru+2wgMhYE
FU6fQUxATPhGj1XU3TPhJ1iMnDujoCYcDv/Z4oDc9etaPddB3PzJ+Btfx4pmB48/HyRDS2PeiAfV
AwPHZkX/jS2h+2SeIw/IEB7cl13MKDyXdbcr4zWRp8jCbHGs1al7GeI0viyj9T/CpGyvrC8mWMcF
afsoHI9EriD2SCpliLm8Wson8l8wmI8PQJNo5vkCwIkpfXL7nVuILv5ZZ7ZlXNg+mBTHcqQnp8tk
NryT5NdhIhakIhKLwnFTaawZWy8g23UTE4fzjnbLF1zZLuNcKMyiD1SXTbKrQ+MTbNyL6tcYRvM7
MebMECWRbx+wEll9z2o7MX5FecyyPMcUw4GZReNcCWAOHzofuQGlsqz+WCfv7ouhGar/Rs93Bna0
MJam0E9IO2XJA6IV9TDhlcZYjcI1B6v6NWONw8rS8r2dQPerd83ShPpd61U9JKi/7U8SBqF6goea
/2lS+6pt467uN9WU7C5kVA8tLMRc/5ahqJ/a0an/x9F5LcuKY0H0i4gAgRC8ljfH+9MvxLkO7wRC
wNfPqnmb6Jjue6sKo507cyUGvVBAlltKN8a47o2LvRfSJUvERINyMsau1s9xJlk2Kn7tu2Uq8t/G
T1znl0tUlsCi0os6cFkkzDKMX9XOE4pcECvC4DQPSAFnaDdT8MweTrkv9cpJhIdv3cr5WrmZiJ4V
uXl/h6N/Li9eW49/Ji92u6OxcdVeKYysWOXkkvVkY/GdbfqonyfEu2Vwd1aEqEubUTpr/1p1QR0/
4b8VM39k4/5tyzwOLkJGwv0iz2pe2rFK7GXI60kRifC8Ad4r3twnZpMqeevIJyTbCd/6vNfgYV9m
7IAtKwcznOMCzf21BdBL14Zv5LFsBnjgnO8hLhFPKHBGfGNTC+V9BHk330wRfk9axShdOJUxzkuS
d0VcHgY3whQWs57ZBnCi90DHqeQ0eeD4T9rSMniXLGLEetWXZt6yBUNWrG08P2dLSqkXR/dx2i5+
Lr/LWXttum1Tr7abuktq/NkS7h0elT4j6cOhACSiTvy/QYtkcO/ivPqEuFe4x4TFhIIiJMYXaXlJ
7cKsFSvlIl0x/pHA0Vj1xSgzsGn5svc1vzPmmiH3kFbWoZW7vGDNfJf1CHtC1ib4UmNv/F8Rp8/z
QEECMiAtNeVvP1j8YctBpyVmwB2BHSIZ4wtSg8dYv9bdXT5SObkjFpfAWW2ZqraZyz5rAzVPfzeB
l7Gvb7WUJIlV/ysuGyAReg10zkZqxPwPznf94yQ+EwRY6ODPWpPWuE+tWVhyRWXCDqBlpOkHIxjV
GIXbDY0eHNcg8eIamHTlMLU2E3Q6MJyKa6kKquGRrhUEGxa3qdrK0i6QTAd6HjXmcw0pqaRnhDGr
vUEHMUOdsEMkiGIGx4SXw99j9dSFw5bu2qZHwfHEOyf2EBK/30AWK0vILH4mzUbwWvrnLZjKoePq
9jeFASmlFYwUPIoTdLqNOyXjE6lPw9ubF2QGODKybxabyW+Q79Aa4nyyC6ODCx+M3DNOZ7nI+eRx
OJ436DCkPXu4Tc8D9lW8ghUMlU2PY8jfwYQ031m5whQtUa6oWgnqsLjPVwU6Q5FUwNYrp/ZrHVi4
3+xFCriUrV+qdTFHrhiAPDAPnOcez0zCga3oL34cu8QqpSOgBZcm+OfHLrKG4/vVIV9K5xf2elxe
UsfFo5k7HnIJKK8O9bfSHzgtAMSqgi4ytFAxbMvuphl7hB1ucRH4obvYn8VHJzL3dainttmzkMZ/
XZpa8EtM0/wHoaR+lwQBJUguVjUbUfuGBh6UE7ITkPdqMHChJKZar99t2Ve/1lBk0ERZ0lCWVwek
2pJxTFDuyjBEQUdb3Xh+VL9kVuFCqiyGWz7aFP5eYKqe+NHCZZtB8ejJweW5c3CzsKMffLmZbesy
6576uhMpAc8cwQGr25ht/SUGxEtj7FptPcazN9OE/ROvzgpAoeSJTp6xodg+xHX9UbsWz/ycteun
qUNMgNyZdbZVUxg95t7EQYFJ2xCMFM5SbYwnMIlC2mzh7SSE7A4JyZdoS6dz7TEhFCjgeP+7j2kQ
6w8MgUIR2MQ9nbIwBC4vp+zfbT4GWb+686tSpQTnhtmKYxzfN2e2FO1zaaj5CFrjkHNbyCm7NGo8
9kLNsHbh9Uabm93ySO1ME5Ox1YTbC9SQfFtwP5/h20X9ZalYB28yuBbkZbMIf6sl9/JtRWkxwYOA
fZ5KwV6papLod0WYFoZJSPD3oLow+vCWGuG84gz7gsbJ/8TJeiuwyQduTGc0ndqvrYL1MUDdW/ci
SqrnPPWyn87cyIMk7pxDw2sn2+pu4OqChpM8hF5NnpjTA8tCvgjexksSc5hWaTy32zm/jSJ103BK
qkTYpvt28gdEvyLvMVPQHfaOu5RtO0GYWxR7ifV58rCG7EaMBn+d1Un/0gSkBZv8SJyTsF4/J56D
ZhsPlfqaZ0dnLJ3y/J1wsP2qaikiYmCBeYyAJbnb1rew9yaXt9YmZ5R9jQcvQcANDewgVtgM/X6B
ZR0hAhsiuapSXgo1tJ/xgqp1SfjyfmMjhCMCTI4Rfy0zdVHYWPND1UJHwAQwmn1jEvUYysUx+0HW
2Z2oZx7J/pwUGawO2T1OQxP9XnJulwOBjNjZ0KEk6j3wSBaME2sKdGi2v9QRhMyhazezdDJytv5O
Sg1klWWU98fLlIejL5jlcMrNkDyXtQ8WY8Lgn+1m2MXttm1HC5VK525QbawvBBeLa4MLiTPnJ0Z+
ijmDz+UD3yV764FKyDOrLz4BKaDUHBranJixhrm7tgV69y6K/YV/gtT/6ics0/oNKx6PMyOgfsLu
BKnJpyAA1d6dnzkJIIUO5tZngTtKHaIBWD9RIDQT/VRprLEbGpW4e5u1BzrBljmNrqnMo1+u0Ji+
/Vb3/+yE84CKkNaOFH+OgD1/rx5klGBTe52OHm50ANxoXFYtpjckah8nP46ORhwtbG/zVZEB0ISR
aViYIRPhXKJfJslPeKs7tARMDNNIE6zLUfdLyQWN/rAwRcoTuFRWmmzU4A+zyeaV02fRfGLfTOiq
nfRyKihG4GyoyozyrphMtsz8/ifXoY72UeZVQJb7MPvV8WD6ITJBZVc7tnHGhJ0h283NSGJVo0/+
ieMuXJNtnfVqbC+r9v3ojBDckbeNsdXy9WupTXA38SKq/1LPszDVjoNobpVQ+jbKgHGrGSm62MT/
KQ/D2A5RNpWEzFjJHEXXZHd+je14ezvMQeyvZuJoCyEAEp2VHortmqM5mCrzyPz7if1hJx1gPfC6
Zr5bAJzHoOMF3fJ8uW1tsQ3BbJ36F0nKog9J9ii6PnKO7gSZUzSas1m1fi/dgn+POoqle8xnBJGN
qpzoJ06gWnEqI2OwafBcl082LQcaWcqk/KWQXOOTUWP07ujILvgNQ+I0ft2af/0SkBGroUfywzig
eWmJZqrfw+mL9DEe+vYN26KWG8OxF2xFo2q6clI9q/eRhsM3C7sbM4EfD8vJm3241imlOssxJljd
7WXbuPVuVKP/wM7HjDwK0F2jDXmtsr9aT+fjr5Q1q/vXwa8ueEsMFbwdgt9H68/hU2pRXD+73LJ2
Lny3s+e2jGoC4aDT2mqLmJVXP4Z95zjsmoy8MWeKJSWOu/FI/Tl3DDfcXLik1Z/JjCAA+ShOdZc3
qx8DZhkk6+Sk6OV1iLBgUqqUJ8VmDGRHtRRUp0E8RsntGNhRALAC5MxCnHB+WRZYQKxdtqzdMuBc
WEPqed+5VaKhdovSt488WrL6r2TRrU8Bwi3FHwZVfwNFKG1eybe3y4tXhMvLgoUVqWqeIm7wNoRe
yLWaW6jwayFeV9T3jNd4PGXvsJ3j+TMbiqm9c71RiPuMKnAed0URAFMgL5BcDV4+6o1q4nB7FRJP
In1c/n8BVehHlIQC4lFXlHrXUeXNUVWyYdmgtSfDY2T0spz6qtVXXu+8asjb2ekPkhj1RhL/EaaD
JcFgZhqh39OlaNS9LWUsd67hb/xZmaINvkiVeupZwXbl28aSjOwKKQvzEM1Y5pGHeMvRuoNNt2dX
lLgHa0x65DSeq21lBYt2Lj/TbmqcvMMPnnCEUDhHeB6TxSLeAe0BIplW89S/k5YChJFGOjEPrARa
uW8NGvu3WblHKn4zOL4HPA1V/gxvjA1JEJrqA9NkH27GfrGP2WAhHDXrtGIRheeqTn4lu/nKUrcX
H+3QrdPOkZoayA17bzLdNnG94h/Lgtk/azIX49NAAV730fohlwlaCrKHxJHNRf/HstfFT6Rq7Bir
NyhoogavPTWZFrsOQ0lDvQIw+oDoDOuj7spEythV4/QJnmmn0NG7D6yL5CtWjOQ7EmHmvsA2nMB/
MeVegNJo9WBwoAx3FevaI9pH0+DCx7xwJloCxGf1UCV/AeOUbHMwPgvnnE9OWLxxYMQoD5i/0u60
rQuCLG+R0k3wRgjMByeIDkeEDyOksx0AWBAYJJLswjqHIfCW44UIjxz33RPWiCp6Y/lHJ5eHrzLf
deEinmydZ8tJAj+4szb13pK4JIDokBbYl6bJL7Jx0d7YWaTgVfKaw1I8culvZ3+q7ub+ligJDbuz
59phl34Zyd+Q6iUuQtZgWqDzYCscnfOKJzIjxejCJnz0h5TmSH8d7PLAGgmrJg3fuf9f6bG1/eae
KuQeoyeWDyYVySvcVHg4/6M5HuOlQlKgy61SeqoprV9QLDjkKlIRGxXwbr4IRK7+vmnZ3pMMS8b7
PnZiHIEuED5FIi0mnqpZ35NAACudxeyDR8xS974f92+YnJofZliV/MR8zB+jBhTNUoiSTUq+Nv/I
uekIvawS7JDmec6y89ym2TMu7DXdjeAPhq0B8wq9hPXBPWqvZjHHr5RX214Ut8eRJM217Z1a7GQR
9PVLsnSDdwjWmjl1nPGugk+x60L/l6seZVTL6FDGDUKBjDI2Ec00g/NI6j7eBSyVuOry3La7ifex
8yGRdMOvcXTeUxI3hCla5xgoXhVBwze8oRhCRPc0vKwT0o3f8lrXBIwER9a4c4qHNphXQsZjmbOe
1D0btWhR890oqKnmmAbKnBKOuDbdSnwhau/bytXvS6+7G85t9dynArXYudcg0oMnyPllcDTc7foY
LdxxH63geLUZPXhzQOfiqTwWo4y/syxSfyMsxBwI1nj6U9ZhTdnDYDqQBADdX/UY1pRv0r3TYMdp
5g/mWjwdSz55d0GDVYqGL5txGOmJap0SFEyS19SVZGevk8CFcEgQI11z2heOORGMH4VxYXm9MQ6W
xxjTKajTnqXuvl7yNN+GOAuLY+X2OVWfdf+7iiu3Zc52OoyTTmz9U8phrd1LTP53fcxaf4ey7lpE
xU5YEKukvfE5l9XjtPSSDRKkFPcDIg5UOmjVjICTqsV6N68FsF7PjztzqsOh6w+Li+iOOacX1ZbW
V885lWS3GdD9AkaXCHF4bqlmdFEEFSmnXcIa7FlyjoQoCvt4GDCvmpzrcHGa5TP4f9tM0c85UVtB
7ds9Fvv5zEkoyO6FaLsvJtN6OAovlEARBgOgPRXZsCOm1ZHKgaB28MPGHhxFSciGLt1lPtRDrPNz
neN5h4TixSie3DSofKFV8zFhv1Q/eJwQ1quU4ST3Y6LErecjn4r2JGQWPCVmCrpvmVMjTXnIMpgj
21z1kVAiBo2tYt9JKjsCygZYnrqCXDijZVwSAsaB4kQVhH3IcTvO0rB7DhavOgdhlTtgbv1hPXiI
Y91TOK3D3xjfKyuMZYm8+jq06bIz4sbCRl1ad5ODWH9FrWW94bQEHJ4m8PwU3xC4eKpE1OUHjwPH
rcmkLYKvHtM84fM5d3483yXfxqYnqPe48YyfbyfgE9WJ9cP6soq0j+ejII4UcMAmoi/4OazPZt5f
HeeKpQl/SF0nHDXT0GEPC1OP2KcuiwOPE+cJB2PnbduRqHVMu18Z1vsoDNS0bTJWCrirtc9kahrz
3zJE5VXOGLW2Mdp7fAyNH/bQk2D7hBwlFSfc7VKHmjc4cQB1Zpj2Zrz9IS8C24ArZiWygh1Y2WeG
WYz3tQnn0vnM8CBetanUvA3h5SwHmgQpQu0dfAOcKDkJAzZax8+VUFB9wIoHInk0IIrwD7fPPODc
VypCkvVZ94oDHrvNtuGsNJM5q7obg1nK2gGEUI1fFNdh6vDwEeGIbZL3BCfcfywTRcFvOCNgYI4S
/qmto/rR64P2p21u9JC1h5ncx/Hi3xXOwMt/XMUMV6lo3WvdeYv5Vbt53D27BBgPHJg7ZvpFhs2b
19UyvSgW3dXFRSg7BrmvsVTMjXCfO9aHeD68UPwE3u1KySNh6f1rZQsHxY+IeS7AD+0+pJok4WRi
PMRvz0u73dqlUL4piqQ8iB2Cn70u85QEuxo7hNrN/Arl/sZSDXjEU+V5YIJaGt70oy5e9OJO7jEw
FHBu4GAgsrBXA6QxCZegDpq5cZIjy+SQxeGQJkoek6kzt2XI4K8vQabnPzRdhH97jkR3UCEzDAqC
9urjoNW0vmMm57QhvTn5o02Xjvfac5InHjgQsjAuj2DFfNCtG3/klH/+f0fIl2sXXpB44HUifo8q
pfvZ7QmU7CGV8+Ssu6xxfpyBZK8QuoweyyyXH4Q9Wveb5WoTvdiG5yRWSl6FLkXKaye3nnTX8duf
J9dha3SzPuyyrI8S3CBElzeWCQCHfJ11+pwD5lVveHQC0FgsRZ3vYQ2CK6irRQMQLDziUnFpoJAb
6cNPd/kH4FQlYR0oVs3Feiq1u4Ajzx1WvyG95yeqvol0lpRuDJ2aqHtoh3szgPSEcdtN03X0Mkrl
Nplfp9zQ/OTNT4ouFH4F3TAIBoempKILyRWvOjMRP4vh9+WEB1Ir4NlT08Md1aNzR/gPbMxIkOU/
WAdxxDPATaaz1tHcnCqFX/cQKB64l4wTnjy5vkzuKybJ9SnoVkwfg1rnlMKQTKRnpmDc2BuXRWVy
6W9d3E94Ctb16Oaycx+ND4S8BpaGFcCr4VrpqjecUhs+LfnHMhbyufFLfbmFZNd9e1sQAMvwn0JA
Vn/Fgpa2m3BJ4RamV3xHAtC7EAsOWcK1UZoOb+Vkh+n36NRDM2L80mp5aaOscvbazrcLXYiQ0YGT
1FsqSpqhN5YL6YeNnCO+bw4Hfw8NMfGfPJub+Bx3DGv3da3Cy0q1hbzDXYkqGHGLj5+ImKY6xpXv
zNtsiEdoMIsedqBTqnE/IFrwNo1uMdhtFQbh/LMkyQCfmMt3HtdtrFb77gDy9h8lWC/Wz/RLI/fv
usUhBH+b2e5xtev+AS0xHA4tQwUujKxicMfQWM4/49IYhEXd2d+F7ZLlSU5zT3h7nGKKc3jeEm2T
Vk7PKCmeh//u5q/ilZM9wMBUNQocghrLfEq1tkIutnmmsHOojtnEQnFr6RC5uPUY0ndhR56iZV50
7Q58n3q8RXIZl+hnDDbh7NXOU0Mn2bKR/kDVytjDXzy4ljg4BDAK4XdWOukrHSDCu+DwVXwMk071
QYMReJt7APtbCOqK/pR5yli/zZNK1aHOPedCkxKeFVFA5dmzCuU01Y2R128Lqj1J4RRYmyjoKAqv
XqAIp67erWB0woOP6vbLjYslYR0RDw/IQTdzJjTaXUoae+XbmOH1EfzgBGIzAx4MwaJuDggwrNih
jN/IZ4Ieya0aYY37fTdrmmj8zu4QdduntCCPve2TgUkBh7umF+HWELx4AOe20ehMLlu9Uf5WXW3a
95Hkt3hk5euKbR+mHtZPgIX3+A7Lq4a2uG7XgmAZLWl1YS8U7RV/PdBA6SEFfXb1lc5TuAd+P783
Re9gbx5j51rQqhTe5a6/xpc8l20FMCuY/8aiM/knj7LpuY5z1V7Y1ZKV3SgWZM9F7M03UrFrURKj
CQ+pT6klReZzx3BhWZkiRHkcczwzkqClx3rcJ23WfhFCXKtHfs2muZCho6htycGhndkhEirgMveX
PwVHHt4ZJhzqLbk+QVOBQMLe8aJhP+90iaWmu6GSiAN1UknaR0p87R35+2jjGbJVEeBcF5Nt3l4q
YNIgfFDDTqqnggKWIGLWzuCFogGdhenLijNQndgShvN7NSpCKAPkhpMOdJlusbLfOigpwmlfxhT/
Thjb2nmNZqKVPN5Y9j0hHwTPTosu8JTyDVGXniVIPAEB1qNyCkyqHRuvn7amcnjTWW3wFqhgPjpL
nd+ztxfBseAJcrHubDOsIcA4H+JAGppTeAAXPtlXGTWPBGfdY0irDcjKttHDYckw9L+yrkzfKFJt
ulNTRs7R1iNtJG4f6UsZoTc+z6w7ix9i8gbOXRSu+R9dOBSiwgXlwmdB6vefE5aNi3J6l87MmdT6
1DtpfWdXUrmbWZc+nGNFsH4bkXruLouBjs0WLJbVQRlnhrSzUN/AP7GQdTw+586h4wFVYmKbRq+K
TB8nEHjzBZIPQPYM2uc/4IcGLxN7vRd+/4zPF6lc7UsfFAF+grEyn1WVtOSpFTtDQUcxCiT7lmbP
61AHx5G3Dskcip28jV4qQKRELcxd3bCrenI1KSi0C/LDNKLm7d72BdxBFiArx18wvrRa2iFZ94m1
oHMlkoy6C6CZPmUTHXbbLsvKz7GOCv8QUTuf066+ysel8cZkT06pl6QVbxDulVXOMyYaFhxouj52
iMKL/yOEBPAGkMjYP7SI4mqDr6b7DyZdhvKU3EiHBUc5FmMTCRonrAoK+wpGvI1cwCQ8x9bFSyjc
ontuOZW5JwYF8SkH47EeLiJ7on+0WZ9mF3cWHjS82KSpV/eK64jisVl3UfySqTrS+1UUGll4FP9Q
RC3jHVfeH47U9oJRFAeyy7MYNMqk3X838zMNlNQq+pc+7MxzBM9Ibh3HYv/BnUZudKH460bH7uko
MmX1xxtyHOxbTnbRAWRLkLyZaMguHojL6i/5JR/+HPFXgZMvH3qAhBZlnsJuf3ano4E/MX8EDLPu
n8Tz+/wU4XdCFCTADDLfa96mROKfWYM8Jf+b9nSB7liXTeMVIEYEWZ440X6Fxk9UoQmW1wEQCCet
OFvib7oAFYQdARgQskmTPVCysHBLLz7mo8xRIgdbOec0MeZ4Sa9JlBf/BhXiMQvBn42IMlHhEVK4
dW0SXudQpCadvs56ne7swrJ421JKm2zdsV6oTCRo9ih41wxvsomSdjP0Y5Mfm8kJQELEc/rASo0P
LrShXK/xWnGNR5iAG52sZAYsDlaeU5hdfnHCNil/cIDuvtGGDsSTqqB9nMzg9Mc2IKV/pKbgdjJ0
WLSf+7ovT7PG4b9dKrUS6ks9fQUsO//C3VNXFEhw0npYchMku2xoI9jFBv/7DhiiJI4aAjvAZE+F
w8nV0ZJSRxAkdPN5dZn8Qy7ikQErxMQ7JmbnB18002PWuqAckyAw9Ue5JCtrJkl0/ZW5HnSqoxgZ
tzgk8I6JQokTFXpmOYRrG3YXW2WyveOoN/N/FI78B2NvhFg1CHVM4iii4DCs8d+mxOn7M32CpOYW
WGMJUjpf2Ec05v4b2PWIDXFIrgouTSrgbRQYBVdSGPqEutGNX2nUKRVefY7Jy3ezzto5z1Rx3g9h
TRQJpTH4CDGxhNt8CKjagmGwUsJgnXbAAhhmHaZAujABAbixDo/cP1lwtHEJu6/AtPM2aOrJTiDQ
M3h0ujDiVm0QQIR1BwQ9FnUM7WIqGQ292JQOYYfZ3GJDbrQPdL88ghISAe7YeLjNXcSp96Lwk+kA
44CeGBz4cLnbyY30hnJZmKS8cM0ddZY3oBXuXGaTZXaANPnFumONYPQutov+nCydTpxhMKTtUbBI
H0RKmHdYuiO9k4wB30a3LJM7zMQ81iGtuRj5qa3aJIwzMRXLw/gC0opuCmZSh9iaK7qLHmyo71yG
4RttcVT26LlN/8Btmq3XpZyC/wqnZGqnpWNY78picX8Giom6bbJ26n2wZcNUTpafZlKepNmW/HS9
sOBnHNjDcAzfGY5TehQK3+lpGHHjh7l0x+h+qCwvaLAZ3ntm+/gBpbrMeedlFTp5Y+1dI1rKoeCm
TAe9gka7L22eP86ejdJt32q69pzCNNmFF0/5WDO2UgXpqTi6n5FZiWr7o/+vgL5x9NRS4teHIXlA
BXHCC0TMmYeFSLInXmau3bDIDr29XXM8mFkLbE7ghOFy6nvnizi/+B1VPfWaJJX7I3VA1d9OOO2v
ZqQ8DRNSghDPJFsUDdTZ1HuS9FdCGAqEgxUTvh7DsFhQKbaDN+JDT7yBtW7ijzS3tqi3dxNlbmLL
TQ0FauxW7HwbxcW77NJ1kWbbBVB7dp51ykOLkOdv6y73g2e26KXZz1Q53Vbwk0726wrqG7eqU3f3
HBpo/dtMNBq+csE0NB+iXjJF+cn4EZYtRzG3oFaKyHeMa9SbuCn2TYQpfQf9gKT4QMr3byCm6L3k
WEs785x1v6BL4hYRs13MfWdb0X/6bPz2SldGIhk6LE5guI+fVHoAaArxMj66XYZrna5mHDugtT5r
uqDiLdELyBE5T3vJpmoaL7KOZndXCp8FSUmP89MSIHafhmKcx7Md8ugFpAG6QYBqEfNXNzQO53zn
9C2B09lQUMGU38QJHYokQrPoFPVSYeURpC7PVIVjRgZCJqj6o0Lyw2eGcH7hMU7gclmt72dp0/TZ
nxSeanS7L4w+GH6kJFa5R3nKWLKnVdAMn7JN4vXMtGYm+KJtDFo9Slb3pPmm0b9pA3Rv1CRZvdDE
sTwuRjGmZATOzmTc0vrQ0ZjZPrDqiq6QeCUXXUhoB+RCC3d6pbemutag2bxjov/PZ5+jCDxpCwx/
pCNrH69JoI95ANbjP1z64tHOHAp3HpUYZis05C5OXwuwjS0GkIyyktl2qtKbDuJAeSQnOBGElI4n
eHkFXkUPgb8+T8JXqL+lHZ5r+G0oxqMkw/UhXXoBfmoQFeE1hjMLTCxWqfG6pygL8FTv+NOaxeF1
XXpIF2iePstQXogWBlJUUX28whngws4ntH0Pc80rSAXbHuxso2cOlkG7H9e5uXZD5U476QVk19uV
A8kXY1GWHtkaTEjhpRgusQ81b8dhw4/31RgO781iGA+6zLVQh5ZcnlqF5rwXWoR/CAkbHo6G18em
axrxWUwiuoKeLL6ilpKLDRUthr48HfY/rXaZqPuWugWqcHHMbCQLMiYcb5RPmDkT2vJUO0T7UQ9N
S+ixLc8+JhtzWtp2Do7IMzQHcYRkcTuXOK2PNDa03ysdns6X6y50rTtQ8SrmmWQ60V46P8WEfDFY
OH3Z/jgONt1tDPaAM2zYYiWkhM9B+sh07f8Hy3YtzyOFAvcDgJV5I5Jl/AfVogh3a+ATl11DEt0n
eihsuEc9a+vLZNdbdAEAE7ZVWuBi1nsE2fG6yeG38lL5K+t6ot6RM1Yr8Trqn7OpIStBSrXKzlnj
Oc+k2zWhtAjLxR39DIl75XyeYIVeRG/lsaVEKz1T0lvtapNg19hCPkrqUxwDJLlafwFDA48AI1uA
oL1loqmzK5vb5TnJuUhPxDkX3s1hRuOnlrxCsfTB0Tlwsscetyrby1dicdR21qnJ/D3xI2IEGFWt
BY0R0MQEWY3JJR/QzyGi+ybL92qsQtoz4BQt822EIF8CpkSvX/FkrDw7bjXkv8uyJKLo1FpQvgKO
Hy/fhvPjysmefw/O3oENa6m9XUGgw99TE0X/XtgGDLQ149wKCIJ4IM1R/Id3BKuw7AOIGPec9uO/
BhvpiP24ZxHUBowLG8nYj46jq/Qz9RskzceQNUzySl8cOUsgjTHBTW4SjDDXpRo6/y+nkLU4TLyg
/rZ04Xx3IyXa5zjqoVlZFjQrxgbB1oQrsIkvxCv0hVaCNLl0/eC9jnFYc1uyrfAOFXkqe6E7Yv5H
K7P7u0EFqm43TBXtCd+ELEHHqFt32oXQjZfQGR7AtVnnXUxEoZIlR2VAbyx9BuU0x7KFOlaatxrA
jHufpGjZf7qSuoDjgiWR7xSMVfDFBUj4YjtAekpOGT+++KXD0fXOS46bD32rm53qpJTvloRXRfCP
IbrHwD/zE12SOaRJdud4wYg/MkCF++PIggN4xL1HWUIyaPcMAYtAsYOVNzl5CxflJSHtSqRDYB7l
iSSg0SfSDTpFkyt2622YIOWanZihxYJOgXPCJs53JK8x4/MScpPMCe87wMzwRmMOPfs0Br6+B7sR
hi+e17N3Ju4y5Qd34m/8gDsac5YdpD6HjhP651XJCk0uCIlqTZC6fGYZR/aHtFfVA9dpQsPZhEoP
9LgEQKPGOtzn0LECvlKWyfPFzTDhoRHLSL3XZBwAxVVa+SyIW/Pl5p346fHOxG8D6UTA+CwIL7Ed
DG27YaFeeM47NJwtFqkVNkFzN3UBRZz9WuPVh2ATnwaWVPTae6N/NWCD5yNHTIbtzoki1EVyLfVO
RnMgD1gMVPXpF6w+zpnlSP4WZyBMNmZMs/CeqglM0HClwxx3QVGH2SuSrGR4LxEKwuPYQ/FG2q1v
YIpYwmcFna7Y3ezW1GFm3aieVtNXDFZB/bDCqcoPKGnJr6YFUkpmETvaoR7pyNzWnmUhxYhEj9+s
uvnLWaf5K1M2dE6d7FRwj6ZGlg8rZbnTQEr+NKYLsDOGhQ/PdfA8Z1OT7bZ4C0OEphWvQrlZJpfM
fGHMbPc1xTcxvVZB15xGhx7LvdQRna4uEBbn3IaTNhfeTN50inymrxeSNNMtW1gz6o4pTPY8Zlm/
WUkaUEoWuNTtRG4i/+PwwBNlaDiJHcWCYLFJMDRgra2oMzrWcUDNPAFPUKdilPYJ73VUvStku1uF
sBFXPsDi82TELrIrkxjCpu/D6I2rbqm+Y4LqC4SBLp+cl3BosLnkBsgKKV/8Gh8Ae0NQgiR3cNxb
7AHhXptiyK8Jnc6YcJ0gK69LZ4Pmew3p7fvhL6WTn06KXnk/zcDu9EQaPY0PrT/4D2PE/ELkO0ud
7VQCtbjwvlmhT3IE5M/0wsZ5KWBVIc+sXb+Or7Z12xL3t4E4cDHwycKDkUhgFzYTZvnJRDl93Uim
oGbsOqE7Jom7A9OQBUg2Xp1mZ1LUyoEA3ClcoGM6uVdHu2G0nWkf7O7CaqJZMUaCQ0DOg7SxlJ/x
7ARjAXku23qljv7H0Xl1R4qrUfQXsZYAkV4rl8vZbod+YbXDkIMAIcGvv7vu26yZ8Uy7CqQvnLPP
/XXrgmqpLBrIkhqg1wZhb3QpvTQjQxyiDbJ30sPpiRFDAXi9di/dvEbl0cZNKfek3/DyhCOQF8iJ
PAgvzJlj2EJLwtkOvsQxW5uhWUPrmkhusW7K0m8sLHPy1A/cvLeVXUM+n5CfTR7KUC/jK1l4Q/kU
os+5qnO0m1I1kJODe5ll5rmFewWKDzIf3vpyKUKIVpiSD5FNPNoFyPU9sr4iTY9dmAPr37iWzwkL
RQFFdd011h88AsIj2b7T6NonEfqtC4i2wIfAgCy8ESySHJp4RyKMjyrvhfTtlawuUwPu2GNdbOKd
x7GKo6bou6MOlYr+yKSgq2QZuR6wYeNyUDB/JmTfbGrYPhm2+EXkRX84XlGD4xwOeZ+GSBOHCGnr
7zhH3k8OTg5dEUclHNKEcREyCyHecwavRFKiGCSaXPTBX1tUpFZTipAMT5dJ0GTaE8QD24Tr8hEV
EElevtv6D2oJAxLVoI1TL3ZjxDm2USkEH2znA7wHr0oKsV+QNV1DT8JAHFcAra8smtmjtGiqq2PI
SAMZWPb/SGSgfbhC9OCJG2m9pIQ+HxIiMDRUMiwIJxJKp8HKv6hQoJWwMcNjuMTM5SGtqqC+JM0Q
HHyGFMS6qDq0O0pHj5OVLDqU5WFpWbppjdCL86eHy447guEz13O6haqR/RaTUAQudjNo6WT1f3RB
Cl9Wp8UXPRBYCzSIP9BjyXZw8Yif/YZR2YYA8tL54hxGyp+OPIR7ikSiP2vHjZCU1dAHb7tOwqOT
vlbtqbCoYhHBASq/z2m3/zbMqspdNETlq+jlg9U2qR+G0nq3UaQru12GwCcjZonAOCaLI/yTCq0E
9cE6kJk42IeCIwKt5gt9+hQe2K2upBmsmjKnrpeSSrQZqa+g/K2mxX7Z0D9CKUIACMG+rZ6i3puL
O+2t1be7dtLdNw3WBs1v5tD2bOnf169qQUN4bFa/t1vUqURvZ5qe8MZl9Ddu28gt+41ThR2Sh7YR
78NcmXflqkgdmti4yX4oXce/dFmSfvBMzOoIxzTI3ucaIPc2ckYG5FG0hHfNQk+xi9H7ERNt+4yY
J5V6Czds6r0msSGcrk+mdX4blAHBaZJA3HYknDQ7QCUkgzL48u2uc2X+1i4C55VfgcnAasR+MdnZ
BL3dVthxbO7wlnRUtG2LamdxF3ERS0BYdY/zFDhGnGmB2q1sqP1eBc4/8TxjwSouBKT17V/G5hNc
6CHHKrXwJNq0fqbzzT7A7zFcw4rFTEtHaSa3QSYcvIhZg9q32Y3EDCCy60I4ctsh75zpdm0j3W8X
+p7iZQ7UwCFmoyDZJUjMMBLOjPnAmuFJsciMB5XWkkNdC7xxo6P5M141JphSGLCCguIBn90xO7bd
iPu1r5s+gZkOm6lnjaGyktlZ2ePfUb1hONkWoUboa5zYRR6ODY+moh59txPHnEATs97hOs5ZyCoH
u/3w6PWFcg90Xn33trRiJbnL9/spOVRFOuIjD3M8ymOIx/m56aXmg4UsB3QCkbHGbckyO1luhhUZ
48ESl9PcqbgNw9uymDgfL24mO5JVUGrHMzg7zjkJ96AP9JG1vNZf7KFs8JGyIS3fhrxBy0wECqyE
rTsSarsrh35tbwXDetRkDRNcMGFxOoGLUhHu+JkRen10W378Ja/xO4FYY1WBULfXgXNTaubUx1U0
efGoarSaGxp+xb/UGJMDscvIC0DzPg+3k2tr+1lmnUcAm7NIYhpE3W6TXo4Xsmjk+iLgzPk3/VwD
h3LcZY7OmkbYbgpKUOJDyaNgxtCGC+WuVGCYjob1wTf9j8EbUEUuIjOKSJRUXNItFKAMbBCdFPTQ
m4GVqt6m2vdW+mOQ2jsXwickhFCYdjd1aIh3iefo+lmUZP4NGxUSnns3LFxcyL0mgE13rB9C/Vx6
/tjeUUgt41tg6H6ZbVZZtgsci2vQR4gLuyTspu8p8Nf8Hte8d9u6enhF5i2ak6886GAhZhDBwKAj
zmbxqQTr1mMW1LmtYBNUqOm2tBoOcm1Si9ZEzVciWAco6rMtUcdiA6rir4r3y+wBi4Y1kSyUnJsp
BySGFFUkEND5YmR09FWCqrsAxRuelmQdWbeRmFlvUWwRhgqqGTdSQhlIgGwEtI9VuzH9ne082vRW
AZMmateiHawIXUnO1SR1/OEytn3vUP6ieUGEc5fXZbHeO/Msmr8gRobiscVwCWkHTMyKHHyok+hF
06epHawF868bHUr2LqAyOaGHTz/QBvdnaGWo7tHFCV562qnbuVGoGKdroUasIxOnVxYOKroA1MVX
IBBfulujrGtPGl2Bt1eNO4WPOQ8vhrAawse9o8l02Fmuva94QE5/9MJA5zggGS5uBjcOy53b9nVy
wxNNOgWEv2s+g+k/2YzUwy4I6QUgiYzLjeX7FlsTMFi+VegKUG3Anp0uQ99nqz4FenWbnzWIF+eG
/0PUvBSuso8kv1px63gieKcylE1NerMtwW1CZ0Bbsu3LMXbfbSPtUh35LqqMRTT2wYDJIhGnf/vc
1+mh9qPyrWCVSsxaxcuHbe8KUH9hYZnkrL+TdvqTllk2YLH3BkyUoPBq9xBQodV3rJ/T9C8v7+oD
w2Whj3ZB5ZnY0WFefftTY4hLxt80RA0YAK8s/00VwM7rWUkHVAaed2WdVEHk7by4ZrCn63REQ6mL
QqoXw1/W5yrgFOYMZfIsX7t1sjd5UoJgUNwtpNuUHRblPoQZDyQ4uD5qVRn+ow2T43uDsfSGJ8yg
op9jnFleH9IIkqguofxmQIi/8GEF8hTFJRn1OWT7/r1mc9KTOMW3jpl/cRGaKRCDBw+V+HtAXPw9
UgaiAmFdjeZA0pg3IbJIe8soJGomRlSxfAMRGRLZVs+O/weNvuyOBuGRe66uBCDKKTKMnsMAP482
01yfauDn+b4M3B7fJ+K4i8n7LCFKCZfF3ndx/lG6OOlZ9BaP0biW1Rcv+fDXYHOHJhsK/4P9Ebl0
C1TE5JiHHqHNbNH6jzZKXSJs5zF7W1WjH8FMMbnucDsgbyNYGodHJ+f2i6osMb+V43O/9AGxmLtM
D4W9wVzSPLeJjv/LwY8YMtk9EyOGjSFjlfnUVluk4XZ9i6z0zuOCV3Lr+GwttxMT2Z4VDlfRkYVq
ihS41VBSijaQL108LBVuK4hUg1tfK6bebXwWF9dIdTTnpWVcSMzoOZ5mZDVNPzfNoZhsOOwMlRlR
kBDZSRRGaEzer+1ZG+dJ1iGRGQpml+ApETNSm7kDCSXaO2hiyp19FQTBnVc5Gs3H6pcPXC9s4ufE
82DJD1HA4r6zoYq2hcPpdCBFxcbH1EZXNjhw7XJ6T6srbage4mxAtyMwYo6ZGf9VbgF2LQYghOGX
NIQZ/8HI3NTzm9cWYQ7vOYWc3BiMKlBjsUd747PRCXKADVr71bubsRL/txagwreDkU61bRZmORAR
yMJpoLplL67n46zimV/e2OxRQcMApBtnDjHCJy3cDglvZJzfsVTFRTZdUt10a9bnJyfM2ru2Ijgb
05+aZ29ji9Unu1sy1dnNGMo+LQ657KYIIfK9UTmUFy2GtrxaaJPuzpAcIb6XwCN5Cp9uCnLH8YYP
Hhu43BkmBbVlfhyANwrL7M13MdccVeOhtDwD9m7s54w3APmqDZL6qJmcPUMIjH9mZHzo8OfGlZ8m
nbS9I+aHKE/0sQCbYfF3hIBNmPA3ce71bBrd9huXRXxHVC4CBh+Xx0tkPPKH0UxI8RA7DL3U2V3F
yn4TAIu+b91gIjdGDI37GKy28I8Bt1GCFNyR1dAf9FzVRiFCJzVBAw9DQEgF3waxWC4JlV8EksyN
5LyBCF05NCus8FkXKhH/4IqKJX8I8p9P6HHmiLhjpLmbphgZP+BnNOBwxLhgly7cEZB9u4RQpCTd
Eo67BrcLlae9TXqSuQ/SiPgGskT6NUcgNXe6dv3+gzpyLsm056z45wHJeANjookFydrfaJjNsZXW
f8OSEf3m3MhEXbh0BHjESeYi6Pw+QVtgdp6ChYcxxXb/0V/Py8mKElxfTwDIG5psDn0MddzGKhVs
QiLlMaXJTRikFzDB619UKes/bJn+X7DG/DJezFqHCR6WukOEhOgapYPpriDMZT2tmpJhi58E61JC
KfhBRLS78skniT2RxKGvTkGa8wfmxmX4iHqqFchcqLjUXVB44XoLrdBZdrgFI/zkRKjA/nOv3K2h
pUvi3Y4AAw7oqpov1YdmPPcAmmAbRH5ZX1J4Vg5AZmJRngPBT5WbFFUmw2C09hyfICPcOwCuFbbC
eYie134iZQOZfkGCtcbXxttAInLBFfrH74XzgxHe9U8RfDLxZPMp5fZGTUBoCr60bjf4TVPeX9Xt
f3hLyJMZy3rZgsEpPVaxS3XyXFWBrK5S4rm+8bIg/pxST540sSgsSEtpb8OkHOW5JJQTJhs1PzR7
LEekqxQJa/vuzanLhkasoGsmyxZD/N6fG8J2pJ69Ce5abvq/dvCGaOcrd1qPLG6r5SZmrsXuHeJy
+4OOOOGDKHm/u88mBCR4xFfgm8M1HGh5CypnnrZldWV/ArcgTYS1lkqTZ7/kPadylSGeMez9QJZi
MAZD1ZNWuynRqmxE55Cdm2WUUzdh0owKEC+a8/Rwvc6BwdQkaXlyuqpbfdd7bVmX5WxBl7Hd+gSt
e9uVgM75paaSzw9wtMRzl4He3Ijrt8xgs5mKI/aeKmHE0XGi1tlkUBKZRtwKETcnYifJqqBFWtUJ
cA9CgZLS/rNcIswMCSftaUblyu+L/OwRIE2YfsEeK/DOZKGi5EkH8gBZLy137C9IrkjzwIF9OQeQ
umKO3D/GWxDdaemyL7WhP0BqnJxlLzxf+Y/5Mq/cNjj5EQOhn36dcm/BibgW6m4WXM+J15vkkEuX
yRQL2XZF6VtL8m7RfAzP9BMDJl58RL9xo3x1IWPAkFVgC33Le99E6HJF/4owg+Bv9Bz0L4NTmRQg
4aLzve6C4KFkT7jCz8QwWgxq/ep43zO6Kw3XmLF84OLaZNEHCAWmbQo1AecrUQXRCc8NO3BAMjD3
FO0fkis/8cqjz6nTnke6sHk/QFpu9YHlSeHt+V5dzO65idkt1dpf94r5TjLuho5NS3hE1TFxPooC
JKX77FUlXZ4aAsc5Tp2/DMfAG/kUvIJdAo9ihj6kdBbxR8vA1DRbDkqEXjBz2omiSKNfC98lJQWK
1A6EZgpwXgsHG42VsSOvGJPV+hnh4rLclz32Kp5lMLadnnsuU5IS7liGagaimtPtCCAh+MeSw0MI
S189HVULcv6MZBKFVVFBVNgGODVer0awnPvZUdgk2nm8Kx0KXLIdF3Y7jvUmZsPZRNU41R5iP0IO
MpxC6BmmG+NwYewwwXB0krfWZjch+bfA6sc4e2CqDgPI4NMx+yiWq/0zlxOZKZQNOXi6jFTKj7gS
9V2SwTEgkRnnDIZtpOCTL7cMSznOU0fFXxJBCUQ8hYZ3NzIvZ8TQ5vppzUYSTpg8xDckb5C+2Fdp
dnErJ07elND6VJMBUm3CeEYaQRLYgpqMsfxVG2CGVYr2CLPTM7dsX/PoGfgRBF+m9PF94wqCqjq8
ab8rKZfTDgGlkVtxtSmcwia3MI2ChC7cQbpq0FX58tTnCxRXHZA2QAHUxvGB+kWbh55UpH1Ngx7t
M0Ac/u0YJ4PaDwSZyM2swREcqtKj4prJUyvPFizar8osCjvsiIA2yQX8b1jJjzvlYQTWG2ILiSon
lk/FelazAUhYlBTsvMmSYHUwWUN2nNjcsNKNFFf0fY+eJPL5NsZ+PlXVOP4dSzsFKJrIe76mfINz
4N4e9Fj0t3hnVTyfQtL4xptKeLWLjofr9MNVPe6DxsAcQpKlGr4a41k2mwrP4hahOwDHgTbmn4r6
akZxsKhlRpgJ3uUzFXV3BCfWiDeJGLx6ht+RDvcWENbKuU9tYSzMxfAalFqk2Ow8Vs/MFldIC+jV
8AxvFIO28iVsItQHEbnaMYv7nIq4pHbHp1RlY3iPZ4IcIDYAV0bLSrjQsu28kS1DVc3j1bfSVGTa
FRUDRTcJwqelIHfgFOUxZ9YmrJmdk2Q3EXWDSpfjn814vbCaTfeyjlvaKJ5KmZYHLyfkEj6LBjf8
XDXCTa4AFme0zwkSfWQWKuibaVMRYblkBxqMWqrdunTJ38Cpq3ynXGcd//Qkt1W7GkXyPZYz+1I4
aWk2+F0Z9Fi6+Hg7Qi6+axlIPjcDhTK7ydHc+LGPSjPAuP+cOVlBN2MIaT8QmlmeI0TTy7GHVCs/
Hbr1kowW1D/ldnbKDLzfWtRwKcd5XD9XaRDibnm5a0C6wjM96lk4ZF9ToZtr/lViQnXvM97iPmQA
ioY9Dqo6ZV2KpHSZNk3ao2cRUQGPTeaMiO91hLzkEkORYyPYpOgjd9x1gTyQ0e3EpFkQT97dcwCm
ElFnFrB/xEgPWGs7cCxJ8sWjDLIMYCpooDv6t057G4+FI+R2dGxF/R37qNA4LTmX0eGTtQVArSK6
EUkidUDu3DrKesudbrOg/2EYaJnepK4IMa93XuEeW/BHqPRqDO0Y5CE/r/G0R35fZf86N068vbS5
zS4eqBVNsqVr83T9sFxXPzlqOEsZNYr6iXAX/Ai7HoWIpdgda/e+LJKrd4rm921o8Ok9s3f05Ufv
Tw4QD0/ObnHbiXUI9taCc9kjF670r6SHkClL1Rw2xjBz+Qb37G2DBi1jl8KxpdLx84eYeHQXRVNR
Dpjt6mUe7nFzztWec7BuHwBESbSEIO6y2yJAuvE4uDTYX6kd4T7t3VHalOUxss4crzxLmvA7oJzw
rtLftP7wudnweGimWDeJgLn8sWDNQwLfjL0o2Lt17IqMYbXX7zxM28meIh/2Df9FcMP/EqvXMHuV
2BtYKrJiKaJjx2p5/hpl7A44c/PeOZhuCN1jrCZq5hUsYA6JKCJjYzeiCEsIv4pTIzBNN5RYW88h
Q4U9dx51t6jAk4xwtWKVLFxQtczZeXSHQMDtUqFZvjpig6PjLENWpBB5cSZ/ViV1M8JLL892s+z6
BXGlSZpbWymvIzc9p4OeUxggX64J4NgYRlETwgcugfQB5ge3A549l1VWkguou20/Yz8dC1CW0dwD
dQHMHPfecS3Xwd7DoI0kEzcIOQh+hE3+WEYe9X5skiU6ajw246FHm13abRNMDYn3kG7EC9lBJGsy
nPKGs/D7kVzhQlY1Zx6WHh+ASZfODJ5BTToRyeGW3gwzxeoVgAQRA6HJT6hvoOHCYzhAFVRtdWqA
PMgOAwaHIelpc+Ty1hIdVIrNwm68/6ymaQpfQ4VQlrylISSWyESkXm670uT+iJWcjpb9MZOwpN9F
JdYS/ibbiq9WL1W7xW03mo3NUiE/qzgfyvzCexP52KIrdPkdXgKQ+RviQjilGQkLMvwyMaRQy0IQ
cZu4VCEUzEGS18A6zAJ4gleEt4COueeXGbi4PyyzD/+WfUUlfsMWZT1SXOuAL0YsLWPCJCqmoVCL
STMPBbJ5sI2RPPl9pn0khgsrhZsmZNJ6MjIurm5H4XOqExVC5hXmGTR4EzP/bYCU429NHTf/oG9g
7EeEkRdr0lAUlBQJoWXkyjPGeZ4IwaCrkoaHXroqDEP83+zV7yLQ4/Ix9iHoaJi6AJ1wgna5ftaU
Xyq5YZo9Aorb4voswO+02H3r4j6CGGTKe+CEnYkPHZA1pfb4fr0GxGIrIhFvwebjk17IPjCo1+Ny
nQ9VW0b1Z0odMF9inrzpaNqBbIomSwrDGr0dk9Ns3ckce+GSwOeMElwRYwuMrsZdFtKVrpTRM+P+
aUYGnKPjHMbGAw9m4phE9Qza177RoT3X9FaoQfmQml2DXo1FMmoFBmZlXTyjlFXM+YO5ItlI0TZs
F3wQ/a5tqfl3jkkmSiPmF3RreUs6HcppbzP6y5SfGNgEyyli8yd2rLTEq8cDlJwEocpfnPIMGZsy
lLedPxFi6w3ru6qFp/eiqVqDLXzEvSUxizBTClJUBLgNmIv2Np/PRESlv2PnE6fcB2k8/iIPCYJ/
tDZuz1eCAm4bImMJToQrK/OEeo7YG2196ApdOTbRgbkeDORKjc62I1qNdZ8/OzPLPE6kcdfj6TMY
TdZYflWx6S5oQ0qAetVKF+VStVMQ1YHF5JF5mNlikKQYxlVVXMZx6JIL0IW5w81co2PLCLH39qym
KNWiLCOyJCoLHqzI6UrUm50NVg5FyI1IeeP8w5m6Yj01IBtHnm23TS+cAsikpjmevnO2jq+iFpaV
L44zlPJuRz3cSuQfzKaoExiK07Bt4irugo3FLgdUYgl5BxyQp8QrJWHy1wUSEDwuPoXInuomRIBC
g5LfkC4TzQ9IxcviPCbBJC6RrZdgTzJE/mecZRyj/qUHvINfrt7KGHHlv7DNmMq1ATitXRqwFzj0
lev8zeKg/p1wlLd8G+74RzvrgqWKzL9ma1B6fQGLweJPDi8rhD695m/OoVDPWJIb77yS3PZdZ2Hf
gXKCMI6er18LEgMz47HmK81lhL75O81owKCRJsn6RG5W/tBBfFqOadMEasuG9xpe04mo20ekORMy
M0TtCZVxLndu3yWKGSgix6fJY9d0mAZiqR7Wicn+C9sqUjj4fPKO45Z4pA0Lg+BIiwQtLx+rNxAK
/n9BV5QnJNVg7jFuFa9S6UzdlKEP+oKcHbjoYeyI+yWbcf4SLdo8z0LO3aEJFzcmYSmRROmBulUb
GRbji2ptxXCaw+hQIm5uj3HRZQ+xZLV9mn2mXcTu1Am21JmoyL0zqhB4lMxTsfEjBtAPeduYENS4
lpgbxilmIJOVzjZ0CywIZADI6MyMxZ4jx8XprU0kaRPaDHMPGdDqHi4vcTtOGOE4dREPEVKLNYYY
iiR0ju2QkopRoRSomD7LgaieoWAPTbCo89jFFighXJvS3yBKy1Bl4nS6ntaY2g4q5DX+l2YY2XZR
6gTP6I6A1uvWZE+qEeWPdEpx2zImZxD3f0iXkwTI9qt1vR6IeO8RJTbLBIN9KhmlgeNtbwMwFejD
plFcddI2TchAAmdWXaGF0wXWQITcbFy5bcKqMd+uSw0ckWQAZSPqivNMFMF1zoT7DyngLMnmctZm
2omwV8sFbXvW3yJOwxJhy/yTqm8JCfHqs1eN1yO4MUFO4hXOhuq9dab+qyQ8/qeEsuneXJOcX50B
yeWWLWN7o/iVil2OlZxxjUvexmvnjslbxjn6HNiqr9F/cfgKNPiDeG1A6vZn0njmA3s/PuU4jQgi
9PvAbCPE5yPFDeBYC/w5/WJs5SPngFJWH0VQ+t5JqLj4XoVYf2KWSyQu6rU8JhBsceU5tYhPlHoL
a8qE356EapFhVeXVSWhyhYl2DeIPor2yYLydAAlKtuM8KcxNugByp6yYmZHAtN4YPUfwtxDa3yG1
mrIz36APtNlF+7xrRVCx6OgTOjrrVCmQ7qke3cuEh7HYaN/iq+Lmbe+XoTAz9gTjQiXy3Hbnr9B1
btd1UG86rvQHPkdwOokTV9U+yqgjt3pyrx1ikfV/FcMgmCcFQ7bP1pnHn2EVGO+TyRCGhFikDONL
7bXh/IXzjvEs8OHwKzMLL6X2pLIblnvil9jT5ZdNa6tv1Zoix9yEbZp9u0h4Kjh16+if4oKk700H
cIfTFDW8d0BGHrd3WsVBexhp6/ytH6lgeJFNyiKcWLvkgDxQk/FBlOv1pR2mV5NBYdmzRr2iBBFR
EJBE3U6CGvwXut2yzX0cRwjdtmaSGCayPPc+Q9bBwe1IGph9bXFPA7Xx84bYXkRLmJ2dGayPnzru
OdZJTZxLNVAWh1MatBdkZWSEApzovktnZRpdUNi/xJ2sPnCSZV8pHDyzbxfubtQcCZ3pNEc42ws5
PKQ9VeI2y2eo6d00ZJ+gtbEfgW0KWc11qWIYlLHEQ/QYAPZB16h3QeSThUVQVd1sK4nLn4D76BpK
KB35jPiHhWNYEMRsieeOHxs39H8ABsyAzuXg/6tz9CQn7BZ0xH6H2IewryXah8QZtQ8+tpGK+7sQ
1b0rMOrdm2IIrhRU+AeYqGLc5bs6iNcz1HULorCxIBNFk/T+rrAufpfeVKOkmlcaNCb6wumk5s4C
NoOm4R7dBIUgf6qG8KIJFMkux1YsNrg7Yv1kBlqeTTxgVb3pxqA8tZou4bKoXAEIH5gAbFYaoGCf
O7qMDpzdy5mWQiIGJso1dO6NxIYRnURK07PHYOrP74xFc/HQ9OwR/sNWg097r6Me2OhhRkxdZHcs
/wiRPrJo8MdpX0Z4Suk/vDko+Zyr7MWxIiiAMSWpHm5bHfh/OMSjaB/keTlul6jOPkccE+PPuuCv
lntmuZO7DQ3ebQK7pd/8U3kdXvSEfQB7CVKChhAoNMa7apFa3SHEW8aDNkuHoBBJjGN3AZVYytPu
ObggVcro7pkdL46IAFau2lRL7SUwGiJveA/hvHZHXLh9d7/gDHWwTabwnrcguNr8keSvwmPyvTK0
QXWzIB5mcQrVAX85iThQx8J6WzlyNRfDwVicVg5odF7EBmZ4kBEZndGPTDSTMpqvQQNhwqGB5a3e
roGwf/I1GSRu37EZDsiK3Gbvokh8DjJMZruoIT+IcYpT/ylJCPDu0j6keGUggdyUyf4g/zCV078J
LzC1chzMRALakGsZ708o2AYSXLvlqbke/1GnmmPYB3N06l1Gy2y1QNicWO542Q/xXoghwRXK8ND1
OULvCINvfiJBZ/FZnMtBtJcg15P+4YL3ijugEHxeJYa9K0Snky/etV5/RgmRpS9Qpq4bxWWVwAnq
hcf6cHWM5wezgvrijsti7ySDDNElVax+j5Z8KY5Zhul/o0aLqYyOHMk6vbxgsJK7NC8hJSNkmrCO
m20ZU/NuWxRK7nNAU89uoSFKvXzIYwyq3AAgpKoVsjNFEdRH4A1xHMSAifrlkarHIxcghgp1B9wx
+B0BdCy3jDHi8XV2BaFvzMQVAqLIic5NBSTpyRSUvh89jonw5GcMh5BQtQbreb7OmyULHP2e50Hc
3XQGQe2WyWoviLdSQ/Lgd3YUewaVgruBeMruP89lJXhAvhbAOM3bnBGoD8fzBX37XJ/n3DAyYx6T
IH3KkHbKJx8B6qfGD+bfDaQWTwc3pcCAoeBh91kqvq7DTHL7lRYxWKO2mPtyErSHAdHJNxMSfN+k
BMhbxIDWBRZPlAGyVCft89e+iZd/1BXL/KQSApyJKDJucEQB52EZcnoZNxu05m1/l2XtWF5Ia4jK
+75j+bNLABiyssbr0TLcAdrtY9jEBgiA3/OhqzIAj+EwocfqVUJUAG618bZD+TINT7YJ0vJVV3OB
vp+vhUNrKVnGc80kqfNYhG40DK90Gobo0czNGjZQzjoRRKFkOoXvPQYVC8RC41nnn8R+8j7FyTL+
lAlt9AkjlA5Ocxy4xTtXnus8MjE36bPMSjWeKGNIFjQ28vGM+y5XShOMsn20aLPz/XXn455EgOdt
HxYot+ipWWezaxJkkKQSu3naBBSnlDkjMbOQLpwB0ZE8MJs2VNgeYUbxTZ9huNmHQTE23wAJ4FrY
PCo+lDTZ2UpsLAyUPHKxEI3Mf7yQSQeiOWXs2Z1LPGEyM+F3St76uB0YTJM+VDlcolEye/eMwoki
qUqe1d31BguvU9fwPfFACzHwhhPFArADS4NMCPhmO7rDaZ2FvtKqFIYqkSD3ZGWzVD1QgRgU6dDG
600aYWVi5mVhRqo5FgpAoCGPZ2QulG2rCYHKUMf2r9MW9dOSJ3mOcSoPUGwixYbcDBPv3fbcj1gi
h+yPyGG+MJ03zp2DyQGn0sgLtUWQRzWPaE3O1wje4g299fRfYXrUSA4SfDbKfRHwIxAyGKg7Bchy
CsAfjNdYkAPUxCk7ZLx+uyDVWCGRfyNNbs0av1dhVXY7hdz+A10/y70itIacWXyGn2hqPAKDyFI5
hwHxdfuZwfjbtF53PKPXLPcDD+kdTEMGm3XVxfodrGj9b1298YpUM6mzzSPtP4EKMs/GS6dPMivb
/7xRVl8pebM3nmc0EMceYf7Gcpljc0Na9I/hKMqrYVFDvx/gMDj7pKnLj0S3IPBc9M+fBT61Fwdt
fI68GfnJzmBZvG9yArM2ydChvwLiNnyPFdUKe3avesJK678lwvf+q4ri/2lNWkfbNW4G1Nk6VALy
pVsRDYj6mO1d1rq70PU4Fy3S02rHFrm5xCgzIR8Rc6w2KBhhKhtwpS2HnsK/uEhFehH2SBYZZcq5
RioKi6MmDjEJebLkvF3LBRuFyhGvbeJR0BHQ7Tk1jj7Z/TfIfgy3pGkOv9RZXbH3TBsVFDAt1M6y
9aLLhOhQ4KSSbMLjrud3VYTbFLQVUVLfhH49YSzivNKERSFcjQUaFfSKZTofOQyaXzMr+eUYztsr
ELxxbnQfqu+IFV+Chq9pSX5NGMjvMwfy1V6vUt1Pvhu/cOdk4YkkPuIbFnSzwDBaPqeN5lyle3OK
aDgPjEDB+81Z/TKokVBKj/uaRN+Ope3eZeXynxy182pQBJ9W1XsPMJWvdB2wTCM7sypHcMLVvjVJ
6TXHIs0woS15HV+Gek3+tFAw9FbDcUDd2HXYRgqPIgUVCPbehI3go4NoRp1NE3vP8zzlTyp1uQsz
SYAW0IHM3rvj3ALmQErub3LgZBdMfeuXmKnOt7lP1vUmtHThbFhdHLVytvbNiAVOJs0oe0921gPq
bL9lJpwnzTlA7DRv9RBMT6zV1GuZLd1d2RKPtUEzw+AsGKPxqYb6yJgmi+x/bvU/zs6rR27mbNN/
xfDxRyyryGJY7LcHHSdoRtKMRmzphFBkzpm/fi96sQsNp9ENvYAt2JbxVlexwhPuEIMdoRNmHY2k
TYtDq+NPftA0HOi34M4xsHSqcf4Kfap6duo+AESiL9zgthd5diBuwtGcc1/0W10jnNrnKpqH7RA5
yFsBptM31PiSD3Gih9+hPdnUiIZCRTs4jPGTS2JrEzX62bfO0Owfbtz28Y6dgEdWSUr25KL2w88Q
8Hj2NBGqe3ehKWznINOotM1l8lK7EziVTBvUu6AUuTy4RE7Vxm5iLtCgppCEbRD36sZFnOxUj6MN
+dji+xM1+GwNHjQAQtwNaLN3ZSQ+4IXIPYUgl/gW0CdiUxWdeWymNj2pTqYnhFvyL21rAKwU+mS+
o+EQf/JzCy3oNqdcf9tncXZMR9T+diN97S/AcMiQfLsCyj/MgKCIHWLCXlsWKG9K0ObhDSoPNMcb
6K39rZmTPjs+gG/knSb6XDWHEXmmsiQcwNgGkJWwddSMyR3xk0xm+wde7vWAjJmqTxnZ5rNhaZgu
QwBxoANVxscJttC412BifU3DsH8/OJD0CK+lImjrM3NegFhUwZCUS180HaTXBuqoDiYyCNxhR7Wn
ifc6ICCAnA114E3TuYv8Ot0WqjmFLT47nF8a6laeID0+kOxugjro2i3Fob6kLw4SYA9wAr1nfI0T
T2H8pW/mZMDWPKkbB1m5PsQZomp8UrAA2TDzkHFVPjr2HNwDjCnHHfr3cfAlbkLjdwTUydqA4Woo
r6ctJIwsLL5FSDXc69GwiP8PAnViso7AwVhlyj10f8X0nmJtjfoHiK2HcBxldiviESUTRDsypIpk
hbJnTOJS3OR1vAAv0aBA96mq9WCvIb3c3yNVSTPRrEF4UqwQ6rGvMu1XBxj7qJafjl5rMECdw9H0
hzVlAvR7twDYjV4tkNekRpPQjcvqORkz+7tbNwOvKHcgPFW0QPaTLk1UlSiFvjM7E5lNEjSkehxE
09IjrofoxvFOVsOmljIbsT5AQA54KDRCdHSq9IhjcQFDqAr88EaVBUojzkD0vg/RH1Nc6mr4beBg
FOwFqVBLF7vRFlJC2dxC5RQnBNbp4Y4WL9E2ol5NP1dDBh0x0t7OKXjoyt/wotEaQeyL7kMXOe4T
UDWebmhrwQM9YdpYut6T2+liyL0Uc9wYdf3C/wxQH1qnHwzGsWxpXPJx4JMLfAkXz8zRWfjVObmb
LLMvdZrl4T0BhPme71+BCi/j8DsU5OIlczLKz6VvBtldgMIGhXlNp0IQ0UpqDnXvFM8+DjmEz0mg
HkxYTsjvjNbwJQhaXml6HGa9C4UM7H1v4WO/0WVWguuhYr0b6HQ5mz6GIQlQv6nfGyS+cPOVVn3n
pOOHYVl+8XuE9YOfLBALgKpmF39zXBjURkcmecj1EB0omHntRxe7IUqNcZHfAmAve+pPNrZjS9BJ
scMepZciMk8/hF7xwmXGhga5Sie/TYNwKf83CXjBDpIwfgX0X3mNqhC0rWGM7FIMZvLHEcHtHwE6
RZjdzFVUbcM2CT43wElHDm7ePjpFNmo0MTisG5l0sFdSo25xOHD9X2xwyjkoDecU12P9mZsxew7m
vM53qm2mrwLqxUcaDq3aUl6vkPpGD+vRn9tlx+BZ59n2NNziVGvq27lx9UWPykc8QwR9EiBMMs4n
AdT5ATYgxAq9Q0iD5dMpu9mqL8HpYzY9oCoaovHIYpDtT6NAu0unsUrQkmiq2KWuZjwIAjC8WqLM
ucf9G6oSn1MWO6M2aB1Oo0Ew1mIwqW+1oZb0sIlOoAKJ2R32daJZ9R6QNqvPNWR/Ts2Imm0IuIe6
R1UaN+x/plZmovIs6ZC+ZWNPHaMF8PxxyhaqFMGts8uR14+XQg+02IqQFt5QapKWdZAGbmpYNxi2
RH3/gqlh/kzi3X8fwziBVtRgk6NRaii3OTXLbBNiKa5vgzkTR9lidki8upB3ayNPPgNZrz83KO/F
PI4LkyHSJjrWLmLe6DHEGHoZfWT/5lJx7B3ck9jZD2k7fAtRxfLmkv7rxjKo4u6xi4usm8qBWHYM
iFnfN05H6gU6PAb7NaTRZ8OEvYAUJ8b0d2Gj5U/gCkOwOhDk4Wn5+fglLIm1tmFOpXKHVqO45eYi
oW8AoaQ7DbjAcAOVIHiEzEVXy6DygSpjxLODM1mm4i1cQ8uFgx8FvAG0uhFJD4rhe5bS8TnAjGr2
AusAuoQVYBvKnXWt7eji9+ET9eWAcKsstN0IE1J/bMdYjDs3T8GZTQ5t2tsWh9FP8HmbGwQDddqD
M3BH2rW0WGlhy7jbx93sI73AljB2KPEYXzqtRTeyxoGyvQ0dyOyHZbsolpdTtKebjeYGCShqleAG
azy5NNuqDhq0ZxIo7MAntARxHR+LivAqdUy0IRwTcwNASvi+0lltdCQQ3WI4OmKoui3BJ08HNOXq
ycarLDhUwhq/NtG4KL7UEsIwLVcTBANwD2y72q74Rq3VRLZAQkPZaMCNX2IEbVCJEXjobaoc8OXO
TBK0eHQ9AhxSo6iNTF1UiG9ticj0litcvp/RGwImowa8o3owWxixtuZEM99dZGWbMBnmWzHGUXPI
Myv1nGkK1aZEZQsABvFCetM2pYuLNEw+/4hXF2kI1UOkSmtSm99xF8OBlC1orttMsxvUCgllqD2a
g+nfBJRKoLaP+F+jN5Q+zFNvajwvQZ9/smzsT3bQJnz3MeZ+/tqFQ0ivqKgcsatyfyB9xc/3O4UB
tEa6sSkpKtHLMz6iDVPWO/iW8YcoqY0BWAN/uYOwPHMuoJLgue0Q5OwMpYWn2cxAfQeREXxI+9xo
97g7mcfe1vFUGlXSPRDvjdFRklJGG5OHSOf0d6jpNFoifiDwFH8THVov27rU8voTOu3Ox0zv6CwO
s6z1o+pAhoJbrknu6CFE6HejQEWNR1bxN2in+S/I5aLYproPZwPrSTHvNdMKNRhdsDu41iONmgp5
Ckp7BHchrpf9jgezJpJB2evUJw5CfXXXWt9Ma3ZquDGGAIgZhIs7tdX1N36nTICQWNjlB4eI95dB
ATLYxeDICTChtXyALsSDqwradpCw2l8OJZqakoS0EVOCFecfex3WPbIUKvsMYojWXdm05p6CCogQ
KnokcilKC5+ot5XvKopycKzSOh8+ZQga2hsAOXRbwObgqgyMWVKWjO14kevHejTIVHTT6Cqz2cXZ
hOg95dbu5wyyKt43NRCLnQCvcUq43X/mXEfPExK00TZX1rx3SDnRxy8C9dno4vxeb3Ay2ZmFQRfd
UMXXzDaA0aAhVX5A2Cx8PxuOCdGgS6ffVGnHXzp0li+Ek+WdQ7013pVI/KFaZbbZPkVt9HPIB36i
SQVSKOko7UdhgXB95eYmmPJsqbS5ZdeMNHEybKcg8ySPnDA0jYh1+6FE8h1r5+4nwRc1VA5lGacf
Ac2EFhhVp+glpQiu550Ip45LRJeqd59duGj5oQ17y95IMQ0JdJtat/1+kzn0obvtLMapfRclsqC/
DNCq+YoPAMtkJ/SYKXA3kW7cBuj0d7RuiqkCeURZmT57PksqXluhZXSAI/bnYqPRGtGxxS5wpNc9
6ZyUSgRuYvLqgYW9XWQ6DFzfK+RD2sQ1xg8S2AxcCsUNVn3wpS1p3qAtYOG/FltpF3yWltAzZ9vx
zWGAVrFC+B+NLGQsn2NMoRHJH0q7u8e6zjUPZjfF6mhhaJj/gNMqbfQiZNkMaDCWhbVH2AGRxDvD
RZmV+D8QHaLzYSosWLwUPcf2IXQ6u8lvHBfPJesevj4NiH0UOhELMholijv7JoEdYe6RIhyRUQnx
rdvo1Pf1JXsgw4fTNxKqudr8IUWnPzsC+aZ1h4Qnl2Rmtjz4vFCNfRfjH6htR5EXuE4AdsJwFaLV
ogU2INQe4z4+I5iDM/A2DKGsI7kguX5g/4Re7KIwtolrcKlEFlEu4NBayiA/J9bbmViWPiqg9fjd
10BF0ob7aQP/WvtaU3D7bZlm/Zlabt1sY6QGCKgyjFq2beQrj6Y2Dj5dIQUYPIXp+S4qINDs9MBJ
jW3fW/XvBTKMB8BgxovsSa3g4QNlx+s8MZAcRYDcJB0bp9+OBdEaI+xspCMErJ/IB0pDsoeHpd8A
KZSKEkRZP5SdpqYNat/udzsdpgNK71TnsdRoQR51LVU02zRAxQ1dG30Zgeh/DTDKi/ZjbuTUnUjW
cByjL6Zu+B303h2ShvkGwhRRPgLBBGXlWCHhHsyqM/lTcx7MrET4m7zOBgQ0tzAOR4todYsCqF/v
UTzCIL5QuIpEfe6eqKwDX4EKm1l3Fi18IJVNAgDSbTPtSbdM6jPKiKvfIUXYaZvNSnX3TlzLZ2I+
kFuBS2C8mXWcQ/eDCeZloxTCSqauG/Et3ifwScqchsoW8iPoo0g6eLgbpmZXd+2yRXYxtBntqA/j
HKEgJQDv+n5sB1sMzGIkP8TsvFhktDRTwVFIvPN6CREM7CdeIlWCm/owgQ8baWMRw0mKPmUJAZzr
Af8zkmAA3qgR5BiHdGHtWDdNnbd3sd8E1i7q5dBvHeVTjEB+hf83ujpqE+eF/x0kUeO5oEIJUiFZ
/FKiMn4iENazTayJnV3KFrH4Ed3aTdQiXrqD2mZ6rk7195BTpf4IYIz6EnNLbjow9h+RWBq/q9wo
H6SFoe0hoofj77GqMd19gwkbL6axSBsZNX3rnSkhHm9VxQfGn8Gq0y2uGlTV0HJ19Q1KW2gWOL0/
0SyN4595muPNmje59oioU4r2m63Xd3mSo69sW051zCIMHG9dKPf3elsnJzvkQsYjFCHBHXoHYBBB
N4NfEq1l2ht/jjIPjIeA54cY1/cwSqYfAwrG5NegTZqNmoIo2lAYJvchHUZ0luXg5W+oib5YoRy+
yLktPviKD0V9MacQkWvo1mMhZiCXOw36tzhTOW36LnpKxFJhjTJj6hFZd9hvJp5z0O9GqjZke5AI
CF4hBNjBEH/TC0RbRRL1cBY0hBzgPc2R507CtnYhWEL3UNKgLjcEBHQKEFVWkPQEjzUC50OIUAQG
WzB/oc/h3GYPP0j+JmySq7G95ztCG4qFHy1ZF9W4TcdVhJhlKZWzaCrYX5RrLrTkOUONhtwrBw6H
H8V7UqyRjF2LVHdDZbKutp0l1AdkfMZv8BfrbzEZyw96uUFHwjePpxRu8RP9z/aEbHf9PKJRjspQ
KJDXEYbFjBGBZCH+C+Yb6Esi/X2FPml5U+l2iLBG7fZ4cHUljaC7CFw/9lQWPAK5//e//sf//l8/
xv8Z/Co+FOlEm/1feZd9KKK8bf773+a//0VXYflfb3/+979tQ+m6qUwXVKVNwRMMKn//49tTlAf8
n8V/hXoUNnVDo7k0svahRwq/9MP+w+VB7NeDKOXAorBt1+JGMPCqWg1CsITpoKxLLNiEBhcz6x+1
wGm2ho9+dOg3CSJQfna4PKjQz41KtdJGZgtlGGv5VX9MbZQksWhVFp4y7BR3c0MDihV19/EgrHe6
kc+f4X65NzBj1d0YAH6IpiL+cvlHnJm5wgPW0h3d1l3LNF7/hnbMdBxwutqrG4hZjg4VYByc9Asi
yOOjAcwS5KLpv788qPN24soW/Mu2LMNValmYPyYuTDwXJfYrXl+Qvg8TemXUXaZbcCkvBFbzrUoL
bZNnU7+9PLD1ZmAGtG2uJkDNy7xfD+wWGGmLphg8FndA5dAIbnH+0/ZjqX/LSqe5vTzc23lavE1C
uRY4NsO11evhEPzBPiQfew8x3QGQSkyaNzlkkzaI0MBI449NK7OPcKqdKxMV4u1MbcngUnFsTNNY
/v6PJdbjWaQjCtVe6bv9XTcTNtkaZhZxlYoX3deTQ0mPQNJxokIca860a8JB3owauOLLi7BM8o8D
zNmyCFapHaA1pYObWP2SEEGnrBja0fPHSf5qubxuFMmQ11SVujJr+fZEWTZYb9rtuiMEZ/r1rOlQ
I32umslze7jWxCwzKhFFHzRgcWcbtE5apiaNASePXEiR5fwdKRmB5n8/8vEBqYcvtYB+ScEYCx2j
tCiOROVoaChxDNlXxAawsIvBky2P0NRSxuh89fL368WFR/inlI3TwmoOSFZXPLxq9FhTkqupFLSF
G38qj6Zv1F8vD/b2QNi6rlxQKiaXkJLrj9MDOWldW1Dsi/ynUGDvsJ+J17pdb6OMva8kPfvj5TGX
Q/Z6Q9hkLUIKyRypQ60OoQogIFlGJzwYGfOCPoDbhSkOuojIWd+HdQivpkI/qk0kirhtmoxXbvsz
kyYXtcV/Vthgb77eJWhUuFbjxNKjjYGOGR22d1k26Zuh1K3fUVT0T5cn/PaOhSfl2KZg9zuOKVcT
lj580lBZ0tNaxwd4lmQollkAFkTtHrSgDHZOaIjd5UHPTtLVHaVMJS3IkK8naYWNo6EIKzERreuj
n2PslXVZ+6gAO++pTpRXzt7bY25LQwoeUf6Q+puHBNePdAZ+5JGmJ6dmblqqhkEnPk5jr8SVO+Xc
FjIlHZ5l23KlLBfvH7cbJEMDjcPG8Oy8FuFN2bkt0MferRFLdAn990XbDzRhAZLvRZrZHzJsBcIr
M37zWWEvcURRqLQcCtvrfSwNs6Qqalge7F76QGY9a8fJtBY5rAIHzA6o0iNHrny4/GHfPCoMC+dN
6DijLaHD6lHJ4McOSlWml8+Q6C3cHRZ+t0tWEmvKQ8ugv7cbOR0RF2xuLg/9Zk+5y6hCGvR1icyM
1bvNida00JiVV+ZR/BWXuPjOnXz7o1lCph9wNz38g/FMQeEZPJdjOauD40yjg463qzz4/YAEHHtE
4wjZm+gRe5jwWFfpfGWGb7+p0AlKQKqZXBCWYbzeWHEblgIOiuWNuFS8oAEWv0cC0zpooq52uI32
L9DxLO2vd5KQ3A4KSWlXwiVf1v2P7Zxk85DWaEB5uMG+4MQHMR1Q+Y5sUk7bqjV+ZaR0yZUL4s2B
5Qo2CR0JwojEXLHaR9jPgOrBGtVzEGH7VrYW7yBWQi99b9svl7/j2y27DGUzO0snujZXd5GT0MDD
U1LzfLhf9yVqPEdjDM1Tbbjx82CauKi3PdU06h7TlZvi7NC2qbD4sE0Cg9UDV/RlRw4XBicDG7/p
KY0a88lVWTB/SyGTVdvA0NQBSDYsjBzL+erK8GdOjAGHVLcVlxWXxWo/TdiWOBKw5ckEYv3bQUL8
DoBC9XFR44PACqT+ylc9O6BpcEE4wNpsfTWgOboUvksZnkbMNiHryfBlGMv2S1OitIUitbpyYM7s
IoMXjZGkTgbjLgfqj62btrWRzQGIvglVQcxafYKJLS1xVSJSyxV0ZT3PDadcZN3JBbkQrNWmRXai
wRnQ9r0GJ7a9qnRFI1r6+o2sAfT+/VqiaM7t43I6eUNXa5mWztQkMOROozAqcdONvXloW9J7Ohka
rSWLcsjt5ZNyZn4MSWJEKKYEZKrXywneuSSAjYJTqSgmQXnrtWesQWCs+FH18/JYZ7aKqSCYC9vR
Jeu5OpWhRYnZLicwMzitItYcJO9zAFHHFuH/QyaNX/9gONbRceH+kGmuLnPgC7OauLZP0FUQJqGt
ZN7hJdQeQFnMGoJk43Bls5ydoAns2EbHABfA1fdLYqOrkagJT6ksknZLGT/q7xp0a+UOE+s4wY8t
gcp6eZrnvqBSZDuGxeryWr7+gn0I2ScBjexhOa7pD1VUF/l2KKOpPQCiU9ee5DMPFpcbh0/xxLuk
Wq+HK92oCTM3C08Yk6GfZVGfzQ+12yHyDtu2fCib/iEB1ffub2cpORU8y5x9R755mUWGgX1jZNHJ
qSUAjMoI1baoR15qMV07hm9XlLG4u4UpyO6UvpqiLEQCjqiKTkEeSkwtMH+T+dg90HUrrpz480MZ
jtIZTLpqNVRNy3cyypppWUoUO9BSUCu7xPro6gsS6R+sIVf1/xtsebr+uDr1ocQzV4eTWcbDUG0K
u5/wxJBWrN1gzWxduajfbhRWkUaOoRM60lBejVZrogNswdRQSzUn1OwcWAP0wHL6Rk7xOOPVdJ9z
XXz660lSAaECIRRxjeuuzqCoglBQTYxOEXr2NwJw/Am99WKv422b/P2CUvAg07Ip7QAuXr7uHwsK
20JaA76jJ9q9+QsUnZGyNf3EDUZt5vYfzItIRiw3i46m3euxKux1shpKwWlCV/+dZUntAaiGpCPX
XMvkzmxKQMLMyoL3wJ2yujhdtBdKYS+t73DMOGtNY1L9htqJZAHBRHhlFd/emrx2xEqoHDoOAKjV
RonZl50EnH2qlSU+WEPxQh9fu7FEJz7hz9w9XV7I5R/3qhqwPK5/DLea3WQVocKNLTyBCtfGjaEb
WAzLYXDxLbaq9zSC9eJTM5RUv2F3iP3l0a9Mdp3RaGDWJOrS8cnqo556gARHRPQEqhd0Lt3h7Mq2
OTce1yYvvGsaFG+Xv/9jiyJS4wwm798JXthwn7ix9hw42Fa5yaS+1XTxr1Xfzg5oulxXjpA2/349
YNHKIuf5iE795PrPKAflD4UVlNvWmdPb2eq7x8sLeu5zWgY3jEntwVJvKqxmZ1R9qwh4KSgDJ+qi
Xn/oprCCENgtul1uR//gfohgd29RnmnvLo9/br6WBceAp5AkdV096zXMEiARcoOX5vCAZhHx02RX
XpbrxU9WQ7u5PN65w2k59F5MJRjWXd05aapFRtj40Skt6/4phfku6CxGEBeA2kVXjubZwVwiKHh0
S3q6itgwCO2T0dHDU6FB+H9ft311i43eVD6OKQKcl2f2toTsSpov6JkhaKFTElvtVYTUFlMMNz5l
RUmPK0X6HkeRMVIb23BhQY5BlX51kP9FpQORmQ2iXHBwpUjejSRiVwLjM8+Xkgi0Ie7GQuvWKqzK
c+zg+7Tk4IjCUu+NwB0biKy+exhAhfkYuePIc0NpDYXLK+uwHJHVDUUgxyOFZIZDXLf6xMhrR5C6
2uQEF8JHT8pvpxdzcYm2msQ1MRhoB/4Ui/lZE6F4mw9VTuwAf/Vxmrv+oZVlceUaWT70+ifBxuPg
LpERDYbXp9ooM7soaVGfcjR5p20PPRxmFgf7eHnuZ06ToopOi4fcm1LBapwAOWa0Fuf0BGoZuruu
a/ER4jK4WAcWw6+uauyPl0c8c39wK5J40BUyBdie1zOTCc+7UuClkT3376fJijCwzmYEWn05/4wq
V3tqsLNDe9Wx7y8PfWay5K8mlzNn2VFv0gUrzAG1mtnJ6PNT1ejttEX4pNoFqZZDobKu3s1nviJg
PcrQ7lLEMuxVOa3X+ybrepfVjTNEdAu81IAcqQJN27+emSP55zsC2SJu5lVYO6bIzoNbzk5lYupA
uZsaQ406oouMlEWxK6xGXNmg5y4PB9qjkMqgsQDf6/V37GJDYZ8+Zydcp5DwhE2L/+UMlA1k9h2G
WqjeGQZOWulkqu3Sl9smsG8PsdCml8uTP3NzICxC2WnJqi0CqNe/pIcwO8MgyU9hLV2NUukiS1pw
tjZWY58iHdnL0Ej0/eVR15vJktQoHG5Ocl1dmfrq5BSg4W2qpZNX9aK8HQqzvoujjruzHPpf4EhR
Nfr7AQ1d0mPjjiIQWg0447OXasyUvprh3ONZ1d4iaIkuCf2W7h1K0NFfRvbLDMnkl/7Jkgeq1RfO
gKJnWiylZ2QgB29CVNp+SWwGml2Ds/GV/bR8pD8vvGUw+npEfxSgbcNcvUUplUFom53u+fBr4h2F
1Kx50vAGDBFrzdP5yi107ushZEjrkseGjbhaTD/HxMrCMMILU1TfD3FcZOk7c6yNz3bnOrsgAaO/
u/z9ln/keoa8tRR9JFfCm/JI1YcCCfR29hBmgdFg0daoATveD+BJwm0xk8LDuMi+ULaZj13kBtcu
ifU5WZYYmAXl5yVwIr54fU6QGCzLvoyFJ6lLQScA0P+UKZpxKEGb33skCD70pps+X572+g78v6OS
l8JoWpopq9OJID9K/u0kPL2qsC4tc3KtjSWVeWV5z3xRUxj/yUKJZ97U8oATNg5iKbo324PZHGFA
1D0oZIgXxyiW+idgWMDBL8/t7JhLFXY5HrrjrGIWrQVRoyMC5qGX6naLshBt+M0AoTm+63wqfICK
8XP9cnnUN7ASlpT1BHHgLhVEZawOpjH3A5WvwfAgJOPjo5vZTvcRh9yiKzHwH8O9CbLwSSDUChYJ
KCRaJrV1JXo8c2Bpjv+n3C+5dde7CWlQ/LyrzqQubEPAahwLuf2QhhbGUlZz5XZYBw3LjI0l8Rck
rEJfF/lnc4TLBl3DS/xpdu907MJ35SjvWzepxR7FSWo3Ddo87yrMM67cu2c2MBcEJwZ4B8K96wJH
VMJeoVFtev1kdBkY9RFPL7cNitvLn/XMZuLttii6WYpvu47G8xTyGnLiJmAhVbt3URaHR3T1fPM0
THP8hf5Y5d5cHvLsstq0jmldc9Pbq40EuYZeeOQzNRCC07EJynEicWyB5CHSrL1rUcMWu340/VMK
pfvKRz1zIVrLeQW7Qn9BX2M5ghHTIJuE1QOiaH0rgW3VxzHPZHKIwmi4wxYtn5AedYcnjNtIBkDL
u+3fv+IWTWYlqDpyJa4TrtAfy74Do+ulehAn9xPcDdI7EZXu+6yDjIRjtDNeS3XOTpxanYvMAzUz
fXVtIEBU2fgUSa/EBD551PwRTyXdifW9kfbQCYE9zksAnBcKimJZIWCqheJ0+duf2240Pv7/j1iS
oj8KFZqMhnAWpfQqXbTvQVRlX3AjknsrV82WpM+4sr3PvD7cEsQvtEHpL6+72oiDzFAHXelJtKw3
vMppv6P7KT+hxoJL2pQG089sdC3/yrtwblyeE6Jjava2ue7xoH7dOgIWjxcWdfMNzpr0H8JM17RD
lKkkO/hT7HyVXSye/n59eeTJ5UE4Ah5YrpU/13dofCShTMOjxNzskbhyD34nEN5BuD/az2qcj5cH
PDdRm128ZPQKXdvVQ9vTgQAJ0pieg0bYu8Qd+ofCLmIH2GniZActz0NI0ZSt6isX5NmBJep9DL6U
uped9sdMEw3Ko10XhgeBWBwiH8X9YUjqB5jf1bRBAb+ot7j8huk/+LKAFATAAcpfnOHX42LU0wsz
qA0PuarmcZy68anPIEJusONGcZqm7IjwUdxCwry80ueePmAwSwbJ7QWg9PXAKLYUSIvogFMMIJ07
tG3RetNHE6VTfa6xCL083Nn1BWZCnYZePg3918OhNIv6SMiHtbow9XDVnT/M04TaXi7nkrOK8uAe
++S6uLKhzk6Ti5kSMZ1tsvLX484yCQtwmrwOSP7InZhm+k9RhBg+tD7KOFeeg3PTdAg92Uek6CSx
r4dLc3MageCbnh6Zjxq6ro+203cHlhhGnzHP7wtDm75cXtpzUySLpfCExClh+WpMEWi1j5SZAaR+
rF8MrZr1A/i09EAhrsmufMfzgwFPcskYBQWI1xO09dg3y95m21Sa/UsLCySe5qEHKWpOejseLk9t
+emrdGPJb4CGUXoA/7c6HYGPnJzAPsdDxdS/l2VXZLsC7c2qrk8apKej4FbERkXOkGl8yBSXhz/z
NbmJkOvhhaMMrlZnBPxQi75MYXnNNI4WHtcYyaJyZA5enY9zfWOhC5PszCya0isjn5k4e9ZkgU2y
c/Ll18uMJLpt9anDyMoctjNsqp0fy6jdtKX/myDDQsIlkFS4UBlAYmUsIlO/8qXPTt5aqpgAIMlG
VtsqhpWL249uewV6w0csexYN/pHeRuhCedzg/dQcaKOmV07QctGuPjmdKsDIEARIkNdoKsTqEqct
HdurkEgFzK8M2OYCgRS03Ds40tZg/IO1XtBby8VvWjTKXq/1hEo1nzmyvU4bgkWzEMHL72UXZyFi
0p2vHQwUjLWja86IGnS1LT/Bk57KK/fxuXlTyV6Aggswcf0QjFJO+oR6oRfXmCnPUEI3yLqHMOJi
/ylLKTZeGfDc9/1zQPl62qooWi2dfMvTO5TI9mhk60/RiKA7csEktk4Phmwj4kCr9pdP1ZkrhASe
RiEoQ9C17qqgWMtmHFOE1rwqD0vMSnukMek25fHWDNruCg7RPLOdgOEgRkTqDnxkdZAMCXnbMiG0
BUmNE4tGqdaEK9aPV1bz3KRIsACOCdqt3MKvVzMnx4iJW0jubFnNsHyMvP8YjlhC7KPRmGrv79dw
wW44XBFUote7xdRTOIbI9HrFhMzmHcREu8Ec2KLxGePaeaVddSbFWkotkCF41gBQrRbRRuNM56pX
npUXrs7zCaoJ4qX+nGeZ/aLcDi1HxJyeYjmMV26hs0ODtncV1RBsa1aH08pT6gODZXojby5IdkNv
bs3EzONbCeCovpNVnyMRh9bfT43/nv6DzwrMHVwcfzjmGrgSuUisIB9ve0YIJTns+/ir3lfmdmG/
XsF7vz2PgKkMXnEgJHA0158UIY9mMCMhPRSeUdFBh6X8iRSaNR3S1FAdDi0Rrk56hV3F8+XN9Pbq
kdR+WGHXpUBKHeT13oWk2bUIWygPreMAnq4fZDtkrEz53BRGeTMrSMO/Lw/59rgwpE1QBq4TZ5h1
6VIYWRUMqgejW2XduwDyVratyGERb4JJdeUjvr0DQGDrSxODyJ72wuolQ5vOMWQaWZ7si+iHsCe8
Z4LURR7h8qTOraMpHeVS+gULIVfrOMpWWIHDOCix1vkhSWy0l2IokDCRjcLeJRjEOofLY57ZNcBd
KIZiE84jtq5vw1K2GpXUrkfH1agODUTjUxpXMZRZu2/8+9LpnV+NLaprpcq3EQpZMOUW0mEsN9k7
rzcNizjR0wUz6heFcrej3geHiO5mdHCawPiWNc68m/5jgI3eU2fusrFLrtUgziz4n79h3ZqqJIy7
xZPplMOYfR80bRTvkxKVvZ2D1+gWL6nW/+urcEn+wbYvhXes6Fff2BmctuvRvj7x5MzhvRGa8Fyr
yE0MlM77/L5BIQWZ6ylrP/tx21259t/ehsvoJqmFtdTY1hDsaCJzLqhwnKSvxCc0M1p/Szhhfapb
xLOqMY8/EKIWzxEm11cu4jMnltNKhETxn1Rq3dpGJ99KU9PSvJFqzD2eWdNdltjacwse6Hh5T5/7
rJLIlwjBQR5xDU5MkyadEYIPToUY6g0ybMEHN/anXTenz3J01afLw505QtbSUHDIZ1yHxtTrnQwO
Rs8QrtS8FBv3HBmEbpyw+cZoCg15lLkCtBbBogX2aF3p5Z65mECh0Eiho8FlqK9CsKYLJvRd/PBE
nX2yDkk/BPaxtSP1DxaU4q9jLVkw5ZXld/xR3OiNMi6qUEUngafqkUdm3Mzo3hxTB8WaY6Q0SuyX
1/TcJ+RJoRdGdxWRhNUxqbM+cuPRiE4tpMXhEAEQyI/uVKvwBhYBgohZYVUfL4957jvSGyKAp59L
2rL8pj9mmSU+RhEmSGHZGjZCurCCM81HTaFo3Y9Wp+p9Y2bWlaU9dyyo/VIdY3Xpy68G1WboJbJy
ghP0aRtJdW7DWxkZ2cemhrJ4eYJnx3IWcIkJwI46++sJxtTnNFBFoOZxMP2gIzCBNGvWuLuiGzB1
uzzYub1J2MXXg/MBan51KnJbBKnthtEpkW32TReIoRzbNKry3eVxzk1KmTzALqsH+2C58v74ak04
142RZK6XRjZ+L0Vh+1ujbQPjVk1zY3/6+9HYGrQKlvYEFfPXo+ENoiKh6S7loEG39xUWjOjotTq0
8SY2wp+XRzu3hiSzNNiZGoCQ5e//mNvol3aYEml4ivb+YyVzIECAoupkf3mcc88CD/F/AFdcm+sg
eaFv4RaQ+h5dD5XdYCsYPdAocR6QdHFQQP4/7H1Xc+RGuuVfUczTbsRCFx6oiJ0bsZkJU5ZVLPoX
BC289/Xr92R1z4gNcYmdmdZIimlRJJvlkEjz+e+c0Mw6VEKBJ/nRh4dXzVz+I1MA0RG4rYja6rjP
b29TFDsTjTGlcBsDyT/lJCudVchlvs7rDo3pw6K0McWhA+KyuLZSgC9cf37/H518dAegthzVoIh+
TGwRyQe0mhdBggdt4W099LVtY/gsm0wDWJXm68gKVakycxo/yGCipBxlkiJmEnVX03oVNZN8MffC
xa3kj1W8zfMKMMIGgMAd4C0B9tHLvJTDlHYnWV4jXwbYOs2r1TswtNWvn0+AxE/jt1EThMhQVQz/
Ae4gwoDfLoGPsCvQ7HLvNk0SiKEK0+2iab7wODFisxK7he/4UtwAPA5MtAJqgjkqwyhZAOfuR5oY
AMcrtWyu7+YjNQA4BJw2iYfWp0LEr2UNABmRh5aqPFXZUCdlvyxiMUSL9+i3rgA2iOXnU/HhJXHE
VZ3vBKQEv52JVBJa4CWrxu3QnIBlKyhls8XwetNSAGYG0yxItZvPL3nuQZnMPsp2zqV3KF+FL/Xt
NYsyTEA80+q3+qkwpdtAXNSjjZ0hSJztoarB444aOZAuCWkFEJ/O3xiJIt7Hp8E7eAsxbJw4D7Ll
ovSG7A5Amb3GPh/hBwICw+KNbfDhYQNMtFRoAGpRAU4x8jhFVBJQXLULOsKPvm06WYh6gJJoqaUp
ianttQL4rzPX/2BRoBoRwAV4Aw7N1MQawI1s1kLi341DrW0RfgdJSGWCWS2C6yDp2vi1HPK/vgHk
qM8AHc/czQj9oJn8+d8XxWt2bKrX12b7WPxv/ta/v/TbN/73Nnyu8jp/a6av+uZN+Pyv12ePzeM3
f1iggGjGQ/tajZevNaBe/wYdwl/5//vkT6/nT7kai9e//uU5b7OGf5of5tlfvj7FsUZUrO3fkUn4
x399bveY4m00f87rn/7H+vUV+Er+//wJgKmP2Us9/YDXx7r5618W+s/oxsG24G0IvBAMQav+9esz
JhAENA3w06ix555slldN8Ne/CJL0M3oB8R4wbiE2reI9NdCXzk/JPwPRAG+AyuOwGSin+Ns87L8c
ly9L9DGkytmD/OVUoW4U7f7wo5Gd4m4AmtK/PVWgy46SAZVdjt6lROvWkQ/O47UpX6TpsqkYYFzT
7JgAb6tQfaKK7tC4urLWT6BPAAh+GayyE0N4OgRYLOi1wCEJOuaeKvqqMoEPZumqZarACmJlfexA
hCw4gudCNWcGwIQ2KcBQJZMFID+MVlW2VPqNpy8Bi+MBlyZheuOkw7oA4Upue50bjleg1SD1Nlgb
N/VV+jI8am/DY+YI6m5MD2F0P6rg5JxzH749Vr+eoYnek83cr7xAlR1TsOqH8RWx+ofyAfyI2q34
CgY84wlEcMZT/pA/tK+A944BP/U0NCQ4ptT37HZ8HUOWg2IJsgkENrnbR+s2etbhzJ5KJzptQZY+
RoBLXzaxI/mu1t4nwtsYS4CSArR8tO/HGUGhcEX1yaKbk+CwAa5RxfOx6L1xV1QHM3GBtqAJ14W8
V3WyO70JB/Ou3aRXgJ25VywBZOv3TUiBCAfs80VJReB/gtTysvfICD7pikL6Knjju0P1da++h/uZ
HeYk3Ps7DfPsfXw2mxOz4E+wQeakwlSV/OdJhQ+EAvLsyHRD1yKkofzKAEpKYDTqClg1gWkN8y+h
kaLR2NPBbdSY1ucnYe5qEyGdSv/S1c5IL5MNveCtzrxsASb3NOoI4NzcV7tQdQA254y0t1QaMTAn
0QUFQy/tKGgSKeAImW/7DNjoM+IJJYq/lk/vBzANOaZJfCq8NFAd0IhbYENKCJgXUI0C6EDQIGh3
KD3biGDlU2l3ZT6CKrEk8jXoRlsApJdEaNDdTuJVcVwAJhKVLCcHAHzKU7hKB8B4MQmPXqev/gFk
VZyDBSw718JOASL3OrwWe4J/4Wf82rlAMv7yhwoaNIPAyesBmc5x2IhhxZw01oKvFSFh7FH9yt80
b0HKhGthG12i/wUMH8rK3/v3p0cg2rcqzXY96y5BCAim641H2k11Aw4qkMFtDICQ30k39UvnxBfj
bb/2WXpZgjacAI+upKoGeEhypYAoj4AR6pSAE5iUEe0D+3QfLaWAAUY2fAvw7FvxnD0Xz0CY7ZG3
9glaHvXdi7hToHY7C74I+JeU4jrRaeRTdHjnAq00NqikBbrjg7wOWQ249gxIdaQ9No5XMA6JuUaV
zFwOen6ZJ/L9xzL/GZd5TppMAfW+tzT5NmxxNt84rNwZWg/hL4XL1nfhoRLExWYwJqpTyP5rL6v7
cSgBKGXU6D+sFJmijnau+XjukhPl8D0uOWmy+XqbOroFcK8yJ0X79jZjTY7LBZhhHBBL0IHV9Or2
ZAU7OlfRNnuhiTn8T1/o7C5PtZAOGAP0j/LauWnFSCjngWzWJQC9PQ/RSjPvSWZE4AFXQdUVDoNd
F4PvGuANo0rmnWxEiQGur8dgbapG09J45becjelyVIJiFQCnlqohSKj0U1DaOjgmabUri66gugmR
HAGUlXnx1SADC1oEOc5MIOtco/zZ7UwWKAPFQ1iBQcFZKDSlAQoAB3qC14SMEtoHTZB4Uj9jSYgi
TNIRUSDiHZCNh3IPxQH4aCB4G8M2e0xSYrA8pnNK98Nj+n66J+vqp4m4iMD04Yyw7JdCiB/gwE4y
Gh2rC/NOd8Hze1fANzAv+qduOzjVNpxpFJhb8ikY5J98yafFBv/uJec77pMdOQWYyUErIsoAhnPK
RzCL+zEpHmswbmwz+rn1Ore1phV+v8XWmrtX9Vvx+E/f6yRK+UUOo6NfRpBc5P9NZH/dBUl06mPV
ubsT6cUFiEbJ/f318TgTlTgvznTx3l9nIk58E5TDC36dceVfguaClkRceY7vNsunYlktVZjtOoWB
vKzJQBzBUahHQPZH+k2xy8jj44pZgmOtwAZAJFimBblVCfj4yK6hIK2aNerPKBifDXgqX6rBDMsc
8oUDsF9C/nkgzDks7GAvBVZMy5yKSwAtZCAHOBSr8qISwRZNjZJ413PR67mxnJMO72wC/zccy9yG
Oevbd2P5ZzfMh3r73YaZoj+gmgKhyBQbprMbKMFV/bCEkskddUGKxBr6uUP/QYwJaeK/H4RzMuXd
fQFusRbFCuvdsOE5BafLRXJVhlSTmRKwIGTQd4UCO4xELtDhF8pV3CF4SEs01ZME7tJcY9jciTkv
xLsB/e4nZnbFEB9+b7n+qyt23gGfnFBpYinXegtMiRA7JANNswOSp5h6rqoy6U2hAXjOTkz4l3fJ
RFz+5rtkdhImcvV7TMJHAUTUpqDZCTF/xJOmdXpKBPDvvgZ1DWMPOXko7N7ZPqSkYXd2xMirbxE0
UjPz4p4eaksh7vG4UyiId5m7Humdy9zriLif62ygBH5gHbwblDqJEQPlwgS5NwYlOgapGBQN1Q+g
preDK91pR9IB3h5/1at8Xa9wkO/0bWWLB+R/nvHKggruiKPf2Aq5EeyX0lXuNdbShevR0gWxlmVe
e3BODp51uEmotNetcYV4ibsUqEBNpi8RSKODazIQnBCD4ttqiLP3SWQP68B+PdHOAscRK6zXao0U
pHq1R2hKsGA7v+Zbj6n7hrwK1FnGDtjfMIE6odZ9Q2J8fEzNF5O9JtB2Fq3IqmaeHTxBVT/5Tm2H
+FSdSE5In/falqSbvcnAeW4tF9BQYPDDOHSWEKu2QX+37KiBh1W8orYXNHS8TXYb4pI60y6NHQ+X
SY64vI3emlVr33Z0WOF+nmP6rLPNfc9udya5RXiL3u4vU+qouFxG8mXPQEtKnFs8tQEHg7ZaWSbB
y5VVwmNvop0vM7LaHQ+HlMSksTWiW+va4l93PY3J+mW4AN+U3dKK1VbD1i19uZEh+sEKDeUe0RcN
70vxroplm5R09t26JdtkCV5LBgXBenq3XUfLipUWokMXwWadbfiHFayyg2W/6u7KtxHkmjnp6biK
NtGyRREZReaHtKuICvawlxE+jDbjSrngl+UjBEs1vm9ADo+vmLzs7jXHuzDJo/vWkpsb8RCyaCAi
IeUmIcBYJYVVM/HOuo+XjaWTzsqX9yBFZD07rXrb2GKaQelClj5xRjISN6Nuj/ubOQncNPyVWPzl
dPJc3HsxXLQndODz06mR2kpwp7iBrb3MnZBcbAd2srNNb7G94SREWt3XS0taYYj2aFuUzVh9c5JC
naQa/i2SYm5+eNXEO71aNWXZDNV5fvim8rbGRW9tBVKTkj5I7MQWJKWrx3FDLcXBGciIaPv7zWp1
PMxMz7zQmpj5P4TWD6H1nym0Jrbjb3ko5+TDxKz8LeUnSqg/EOZIa6HvDY3eKCad2JuC2ninIIew
4sqsYqLD9WNtdXZnt1ZrnewTfqc3gz3YyD1R/ty4KqElm/PreEaKPzfSk50/ZkvJlmxzdWIylZhm
yxY4x6zYCq2ICVbnGped27kC1RkMGrbAb5AEudoBGR+5pUZlZzctG6hONi2zOktbddajzxYMXJ/Q
pLoTLXtLOI7QoqBFsHs8WtCUIU8Dnx0WA3gMGaTpLiIBuX5U6GOBx7mLD6PBeU2puQc3MrmMnf2l
yhoYRh25zOlGbkm8WezKZ8U50Q00bUY2+83tvY6gQEDcBObDDbiNyemstaGmX9Y3GmwFxDMMAgtw
pBo5tOSFz80bH9DxDeobz/d4nhsVLy8vyIauKNoEbN9OHEAWMJWMdmsXFp+WgNXXJRttcIOywuFG
Aci0WOJ8rrexnjNrPTHlwW8VZH4FXtQCq9di9loKZjt8VQxohBZfyTWQBWDY8mVUV71VLLOl6RTL
gY2WYotIPQLlgIIymIWW5ia2bwU2gKlYhvh6agUM9GpUYYYdYPn5Y6UT2AKCGZGNSlea4Hm82s4p
uvjd1Inx7ODGW/i8xYKhmwuMcZZon2CCxna5Ge+EiuB/9UJywIRj18uTNTJY+p4lE9keLDC4wZou
YIPhZvAlYVSh5eE2dHyPFqw3ZsDiLq2WpuvSUi50R7JFBIKSZWcXzKN4JwLHFTZYbIP8ncpuQWmG
ehorcEl5JS5PO+UAaJSlvGkcGlg+yygCwOSE4UirzA0JgXlulU5mp5YN1pxdsxNtkMau8EnbAwNr
EA1WKd6Vr01sYW56NkykCQxJGIY0vOnwd2IBEg+fCE432NJghsM+bqwGU7FG3AkGqOzklmmBz9oy
cEMw2vnhQWDANTaLTWi7C9oR/Wq8aG0SLv0lDUjkBHPbZ1ZUTAJWP0TFn1ZUoD3tc1ExdXa9VhXi
0ISo6OwagqK2dKeDwB9s7zB8VQwezpIMGcGf0e48h8sHiYkWyIIdzxHpiCqJjAEt3RHocweHFZvW
WoYKze9quAMtO1lo+MN+NnAIE5o4K5Ztm22/1O8G7Gfg6CAOe1qNFyg7YDgVvpXZCqxn+Bc4vSNF
8h8fqV6IZCffBZcNTVaLZeM0Dg6frTiovloGu3yJpD41zycH0m6uDOUM5DD1hd6pz6kvVHWRmQV9
pToKQgL8RLcUnvy2p1w9tpb2fLI7VkAtnmztDqCykEoqJKTCuJzkXzqViE5bJ2EpZq+mqpWw2ons
APPm498+JKVvecxjA377Vu74q9BK7NopHemJy94YkhVshVCxuRMc+ftSVKfw14aHEMoXJXWs3OJ9
kL3SE/8EyY3sEu8PGNbGSqnHBEx4t04d/qovr6xf+StyfAU2/+mvEjtcSW7p4DeuiB55Wjspxh1i
XRK7pAl+xhhZbKVWYWNMuMcMWiCxW4yAS32PgcgP18T3NnX4/fDIhb+K2MnN+Xhs/hvjxJ3keBW/
8vn7gusJ/j4I213nphC5XOwaMCAMBBRCuo+XKWyGzYly+yEhi4O2qpfJZXSp3uVLiG/o1mZXX0kr
AHDYpoOAzdnIGeDZc2MGYEFMYq2TYRVUGtAYWq61oDEgv3UrccDGDhmds2Z3siDdKdcuMtbLd/l+
HLAGIk6JZwE7mFZUZB6JLjUqIaEQs8AS9qEd24EVWCw6BDBOBCZAvXPVVUIhVLZnjW7i+FBpoz2y
FM81NiIJ3KBQMdbO5qo6cHicwsT+MlhkZZcjk+jGtIs3DYaFR4MtmvLYSMBquApWPjvmqPpxEkR5
Mse8jJyQQc170GsehVEy4mxZFWZOw0wiJbNAFCinwtZwgDjplMt6U28M57gtoSorqLFtDx0qY+AV
jdmdZGu46RoTVFsFtj0/X54VovgpthXqoxBq7a4Xy57c8Ds0MTEYMobP3NZFPhcqt8UBwWgZ6E5Z
jtBWYRmHBUawcBYWgerrCDEQNTjRa9eDnodd5iIUvqyXyqregD7+Tn3Wn2s2PqPBAOGqeGNuOncJ
vzqnJ+5oE5nC/ErJGqEctj3ZdzaovLdYWlievoMqtb2wGpzEom8Z5MPbW0IPL0in0+P17jEi19c9
eYHV52HBaOtG1/qOrbm1J5ETueQhlppc8auU+EeOay1gHhoI93Bb72bhVgxhEMa3WWn17mLvY4VN
zFQJe3rE1uJLqjETL69sxJuc3kXXChaGy0I+Wx6WpsQ+GEnIkBeC1bNB4RXCe72trAJ3hZXk5niO
6UfLNjYTsuXYQh6NKIxlbIcR+zWFgC1hZ1LDyZeGI2HilJV+Bx4mkjm4LbqTmUZHTMyGBi4P7xFr
4ViKlV74F2+5BQZkx8Pez/CFujbcAhfUCh5dYAkNplsBPkaYCVmgf2dG9UxCOmoBLMJuqJEnOUfr
Sks++yT8wHILlR8KZFDO/slwx30PfqDzHZSP7buypdknVl2Bt4apVNpIELDtzl8b+LtZAiUsJL6r
Un52dbrlZqq2KewnibTXkGIsuzhbqpBqXI7BYrXRUL1qnRLyDtbrYbxuneqYsHZbO2DqxmNcGkIS
r3MHchqSOYIEzqGruKyD5YvYZsyrBPEFN2MBQvuL4SAf5WO4ae+lnbaNN/5S23W3uTMQAe9aWDxE
isjqfgHfgMtCLodBps7OUhaaIXZinFsdsvDLZwv4y9+opILHBA4W+B+j69smDhlfJR5ghG29BtQf
DW56G69COLfDe/p9R/XlsIZkdpKjb/ExNi4CtgyBu8aCBZtd+yyBjY249C3AZ5yWlbA7Q8i3GJ+P
XWBFjgnxEuEQj1DaYEK3HytKYVZX2J5YJ6xg4NRPCZyagskH+HE4/9wFihxpiWgodiHCpdy6xe/O
5itdIdTKVScXzTy6zv+FMCNUfolCngrBWHin2IiwGZzwYkSMU8AnZk6Cc2NCPOLLiiC0S2xgrpRb
TEaAXS0hPt7CrBYhYRdOD3ereNuhFtJG0yZ2tXEWYz5sdzzFZJLjJ9wNm1viLUKsA2aNv32wTvAV
FvA5FMKPMD+uCwjsBdxUHzMC4gjMmbJPbyHmlh5N4c5grbATUog27vDC8UTFKE9gNPh87u60S5FQ
SHAcJ+Osis4z4wr4SOO+XwvLAIf5/GUnq85p6GKZ7UQUS2Y33UrbYrl40J0Ej8IBitzyjjqSA9hK
O4+ZS3yft6KJctUvCnUgxW2MIXAnQtuZTME3V67xtbcULqGY1+l15w5rrphhPNj8EwS4Jt7ZqIBR
YmcsdLkzeMIheoLnXQNrkIwgHIbk8iy+GhGEtmxvZNuwnvlGDmEU9E4AFxBGB6Yg3Zy27UXhuKGd
UZq8tghUm1jdFomQEuu3YGBop40TkKwk9AX7GBPEZ1u9DBy+q7mHXN7y2YZWhLODvX7F1ZBwxV/L
HzVp7fJ/a8vIkS+55uTeYODAjYI3iFdTbLsZg3DWx55idP/wsX/42L/wOUsz0bgpGRy4mppT0iMa
F8H45YqjhpH3yMWkvJ0rykSL7Iym5c+/T1T8cF5+OC+w4384Lz+clx/OS/5Bgx6PgH4WDZpkdiQh
Tf0FF98oNUBMeukYsIlnmgDnrjFJ2PxT15h3wiapgh9O2A8n7IcTBrvrhxP2+zths1b0JFH1L1nR
xow8nrZoiGIJGKEBmZKeque8R7HkifNso1zwxCqvHEP+kSBYgeyuds4hFvBNDcSNT0y1ZOQxNMSa
TojD8Pj2l6gR6vRM9vzK47Ixfc0XRHy5Pa0Q3ka/pKU5PcIGLYI4A4oec+aj/I0HZHjM40ucdc39
47m6r9k7ndR9/XnvdDb9dc6kv/OM/kPTX6Dw+8jgAZQ7aChAzwMI0W89yL7qwHvfNXzzI1qHeB2P
ud3cvNyM9AlB1RzFDzd4oGCIpq9RJtjjp8JD6zzehzjU8sSeLk/kosRLa4qg+pVALlBKsMousova
MffNrbxXdsp2OKhXhVUgoF2icsRAuqpGaIns9/vnBKnCPaKaCdkjFHVanVbiEjWpq5NTMg2h/tbO
ER0NbInmyxHFrKA/QUnIAOc6sAne3ZHT6j4hxuHt7RiQI9IAGKvAXkJ2eEMOQME9xEjspajzuOFl
m4K9vlkj8L1piUdfXiKK2g9k/hD9v6nYDVIbiAtq/IZRwomqkJb/5s/wuz/cYC7Oc4RPbmz8wCt4
UcHh5fNij4+j6O9WZuLbJ2G8iIHOpaJWmX+tkfKhD701sJzcGcS+QiPObUd8cjmQq3Mvu4PiZWJt
COpfNqiguUaPjOUTj4VIefC0XYfkig1CXAT5QiQmcC8RYq43Lyi1Gc+z9obal8h6myOpP6dQf2VU
v7uTiVENvChBG2TkA/SH4s57RZm106+MY/ioH8SDfBj2tWUAizxgMkosdSouyACW9RMxtuYRzYGq
DMgQ3k0zPOXPOpJ8TEAtdkRrDx1eFI2D8kG3up5095+vwJnK4LNxTwz1RVsbXeHhbIw7KUSe9pWn
QFP6LCFnxHwSbkOfXoPP1U4sgcXH+BhsZcIzdyEyQjymzeuDPx/TucHuszFNzPqm8lUlLnhuBRkq
lSIThVSIYjcbE3VcPJ+HghhSu+daE9qgjV+ywEuhSre9vULtEjqmkNlEFrA+J2UU7PkIQ0VNDHJE
PVKYyRY5I1hNmaPdo0WVfD58YAHNyBv+/Du5HGWBaIQCxs+zBSbGy5O0yBtseckPiJvx7y/5oQyF
S73lX/LypQ6ZOO8GuR/UozUXvBqtvk7wm6e3eZLZQ/qZp9N5ORNPf/Mie77fQ5oi++5UheWrTDn4
V9ViDUDbUiEZAs+jG6H8ukYGs2bhZkCU7lG/OFkuL/kxaQF1j8QvVtFE4rRG3q+zz+k0BKH5iJPl
cC5LWrAY9WvqBa9X6CxlJcJEyJAofiucfv3y4llvb9eb19S53GcxAeQ0zh9kVMjwI8AZPL4tWI0K
NR4d5zFvrvf5zx6Rb+StkShoXf43zwLxWDnSiwiuV+d8MlK2/+L2kictEi2oC71RwZZPiXiuQUC/
rsunt79W3JLw7FlIQIQBUQLBu1pBYhwLOpKCXovkOmXX18ecpfb5DiETDy8voIc/y8iZjfRh5PMX
mXJu0Hy3j8QhCzulxUDLy+RC1WF1odLM6ZycV4E5FRbptJFvZy46py3PXXjvrvpDW/67tOXHHsO7
/TAp2f8u+2FOGMsT4+n3Oy1zYvdcGfhu4/4Qu38ssTuxkP5gWn3OUDoDRbzbXf8OQ2nO6JQnhtIf
xeicM/vliYH0xzX7zyRLvzJVgSLPEcXANatMpKOWlz5AR2DqmYeHDpU7F/ngLi+yY72VXBR5s1dU
UlgJeY23Piw51B6w9hpl9DRcwbxw0xVqewiKfeDePQ9Uc2rUkgGzytHt0zZHJCYiKNTrtvG5riKj
vMsguF7A8g5jGhwKB/RG0aEqySGBp4dmzRlTdvb2Jv7Zn+z2zuQdv1o9sNqBwwkQxejj/dZQBwNx
GjbcwBJHml21KJFRbw12x0u3eC3swGCM0+oK7gcckNiN1/q5VrSk7ZbXgUY2bxPpgF5DmpG0Bgqt
ULfHmwdYdIEiKzvdLuDy85KjFhlyXnCJUh6qYE19Ojg+OghyifS6o0n2orU+N+Rmb25iLfypbu7M
gPvZyk3O3SjGfiarHfA6QEdL1ocbxDVu7uBHo/ZORBTEcfYqIi4dPUcn987+UKBdRqLwR2bcCa62
PhvJ5IiUHpCMEg0jubCXq+Pnazh7mxOd+Rve5hmP/bP7nAQKNCUP9bZCqKa0eC1pvDshSGOHkF5P
PPjytNzJ5PF+4/joHw1Xyx1CNkCnwTMXTyh2xMtyihgaDyuM1oPigKnITvfyRnf1temmR5Bh5+7n
s8dH9NmIJ9rx5C2M3BwwYmDb2msE9D7/+DNf4WefP9FiTZyruWxAelQLgEGReKTxzRNvJpM2KhXx
O0MFpubyCk1eiZ4wybWlNS8b5x58YAfssk6p8lahKx8Ri36jUAnCwSMKTS5PFtjNUMvc9ZZ3+fnA
Z+ZlyjHWDjoIq06Yl/Rwj9axw5yD/bHW+EWsTsmcC1CzNQqYo511gy7iE6pCgZZFc8T2EEIVyBXf
GSf43k+Iq9pL4qCTLcMDmv10QnTvFf+/7oF1c12R+wI2bUUwSjS08QhhAC98VZFL6EI0OB0Rx3sT
iYiyvLeZ1VV4FOCT1V1MdINQnISIk/M4kCojBn+3IHclAsA8Wvyw5Y90rOTlrFDwjbW554snOBVh
ny/W3LlbTMT4H//cLSay+R89d3PbdyJwv//2nQjdP+f2nYjr32r7zmjHxUQG/0PacU4AnyNZ71yy
P4wA/hAwzwT/AuhIVAXIj5MIZBYLUq3pveo8BWhPqp0cwD0INt5C1tEjTJRryDuGXgqepJrpXJBE
LjB+Ldh+ufgkQZqcGjkXlAH9taCV20XoKDqhF3a0tmdkr4vUUtwMxfa8nH+BZqoBYFOo8zxqaIR6
WldHvyJmSYIIihyF1+jp4hIemBqK2zHvHiXp9m4n4j5k9hbhLjrHXItI/0YkRVdOzhR6FPHPcTk4
vNUoQsA+tEUX5H3ERxcJkjQ80BpZshvD/0ntyEpRYo0n0f0hw4CWmchk9sjt6BJPfC5sgbs5MzkT
qT+WIVAoPawMM9BJPaKZhkv8dQ7VM8Ks5H+KEP3bB/HcTcN7a9BtjEcMcve3LBbvwh7QW67YXEfk
hPcGPCzwzhIPc6uJd+LwfkT+aQ8lwXNfvoI9fw3wg+EUXqEFDEX8vMy/QDIDKUNLRnLQ5N2GdEB7
F8+yA3KL/41yf3QkoS3cQMdAd26w6PEu9E5lZOF8qd6XVhIU1AA8ms+n7P+hn37ZThP9lPpS2uYx
tpMIL6kkTz5ZlvTyyoepB9OwJhmz+QN8j6RWtnx4uB3ZrUKBXFfA6Hl8fAGCDXR4RF4Ob6sQu76g
ATZDyubWdnbjT/TSf9LG/xA26r1EmijVsvKyrkiximdznkcq+BdfNG6+RfbV8go9ROglQgP52egP
sb5XT08lDLPD280NoAdeX01gP8Xwh70lt/DQT7tZvb29oZfw6NI30KhjWWG9yYSfZ3pEi16IFp0C
fXiZgwY3nq+NVsfAGsmMzJu9u4lG/3Pd3bzQmuj6H0JrVmhNzJLfTWjNWgoTH/O7WgofGtoLSQRH
4UKSlXNw4p155Xl6mIwDdCG0VI3j7sOFh7bKIRJWj7otkmQ1I6M/hJwFI+LfLzm53VAWGh1EyaoT
GNILWI2BSmFWIGBpntQA7aed1DlpJFUsjtPUzk7ASFUlQI2qMQHd4l0PwndSgkONCmKxTzv5qQhK
2mVj5WhGXJNF34lzI/7QYPhlxOrElEujOAZxGQQnkEg69OGiJCegxVIh4xbxwQaNvW4BGJDrR16U
sNr5wOef0cDnKP+vDLp3Q5gYdGllqKOuYghwrLmIvvQt3ijH4ewSwmFheN+gjzqhA6yr41uCWojP
bQCZW0WfjWBiNYG+to6DEiPYcu/45bDlgIgXNjD9Go5qc72KyGHmknPzPjU7vv+8n5HMP7vriT1R
F2CGFgTctWSXsORQF1ZSxL4Q6ihRVlA6J5wXDowAJJ+O9GyHPj5uGqbkkKGaIGQokBhdLAm3fjWE
/RHlQJHS283nM/WxrHu3PSaqfTA7QZAzDPMG2vqJW5iwymB2IqTBTdo75nQUeEQF2XOQxWcwwKPT
3rCcXcX9EN7Y7bpX3BLgQ+95PIaiEf3m5u349vlIZzcyX/N3Auf7b+TZJZ1o0t9pSefEJKc9ez9R
v7+YnDutE7me+rHSxwX2YEq2+437+b6Z+fBpbfM/9uFnoolPTvm5PuLdpgRRryZ6PVQSTkuNAywB
pgTAJDTeRrcN2fAu+JAmuxwlVS0gx4CvAbivguwAzsArnl54xuHe+vyO5870tPL39zvT0owRMQWR
/x5GxIw2Ok/euxX7DtpodpNMZGx6CnWjqPgmESmgxHwU8sJaggaoKYe+5TpBIA8Dg8/vgPAeGMDj
Mra9HWoRHdQyHtGbT2csk9kxTaXpH2FME/n6PQ/TVzrK/ZezPOG/nPz53/+nrZvqMQkfs59IW70+
tj/lbz8dm8cmrJvwuf4TUF+CUfKdDPkV9+Uur/rH8T3V5fkNX7guFelnkHSjv0BRDBVkqyosmS9c
l+rPuqqYMliaZQ3PgIn672SXBt5kKIqI8lcdbJbnN30lu9SMnxeGAtJjUZfQxqKBnfIf4Lr8VoIA
3V7UuPsB/uKFuJC/eL/vjrMHFN+8b3KgNQ6x+KwLUrHXc81AKaQMJhnSpE26KYfFHMY5t95+kfv8
sjonilMNMBirCzBUf6tjT4oxinJ1AnZXImTXhSbpTiBn9fLdKnzde+/JEg1up04vA45REOSCsA2c
nhPNuMhaocwCX2Ojl7a3Uq0KR20Uqos8TMCZtgg1+UppegPRTrExGxqkjXpMmqIG20xZpx3JA7EJ
nbTUTOB01foCKdY+z2uramX/WTzPkF4lI+D7hqGRaR1WCcAeUQGbkkxMpW04Ii7GQNKcA+iszsXB
NvouuIqrcoyImjRBQdE7Ifk0F2NQQGjIp8bUWCQhWhIUX/J2Q1S3L2IYpiGT+7ytmRbm0mMUnKKr
RRvIKs3rKPbXfZ31x6AKOiBnBKF405ghoJ8aKc8QO9XzGsYlTASZROCC7lZeb8RHJYl6iUheH0VY
ZXGR7vNRSVLnZMaB4Z5UFHXQRRBLq6o2YpWW4M8FnlAXKycqhYm/HMsizC2p6KudMPoBGN8SLU9Q
Lt2AOOh/ZUmhpQuv0pmYlCoKl0NdJmnZ52tQD5eAFWoCzFQoRmHERCUM/zHa3/P+MsGQjeMhaqKy
mNpwnTjmihQKCiq1c8VqPQEIa1qFzhE1A3KOGM6xZ0yKxc4XxAEyNZC7Y7up59D3u3MUmLkXG3Er
s+RUZA3LojwxwGA3dAHIjYvoovZlGUBfJ1W4XHSNUBIftAKB07SeHtBWUcOAlOGAIvMsHqM7TWuD
J+XkG4jc622PUm5Fk97i0WxCWyjHxK4EswAhUtHJl11tVnypfINkcV2DQHXoq6XfpZVHe8lLfCp4
UQ5wz0QoF7YXFcEyMcKFREzjNCREWZRFRhQpF27qDuxRREoXIEkGfnW1itMyyqhmjC3Y4xM/fDhl
efSVMPkbvuT3h/RbA/PLzEng9AV5OCe2Op/hdzO3GKXcTEHqy9K+AztXovpOmAzC/+Xsynrjxrnl
LxJAiqSWV7XUXuI4cfbkRchKkRS1UAtF/fpbnfsStw035ktmgAEyMSWKPEudOqeOMbEYRTTk9PXL
RuEsvv//BTkkywXLU+h0n/PjqEkX0RKJyW01S3/YPkIBBoXgQ5QP/n5yKumKVmpTZYuSH3rOgCqs
rcUMM5UPnySDJFZqhPu4C+e3oqaJA5eAEI9oA5KUX1i9p80htz05+gx/K+eiu4QIPLWeKcmgp00F
R9s2wKPH1lN2aSa7vWaQIe4zXU5yUq9s16LTZdnW3BTTHOq3rbJrUglF9q6o973LKmUs7qnlE5RH
umazQ6lrasRh3OcGhah+kbyQAHVqDNyZlqkQw7q8SiTP0Bkz1As6EZmDBrLaIHwIIYQFibaO2uRS
+P3EZoMxFgt4PRGzlJynBMkEeXvuWlEOePXXc026yoilu95NRy5s5F9Nm8f+IUvheyFQnlKSA8V6
vJEGj+GWbY/QN0SipWzMBvWx3aS9PohpGnEzo83/Eg0bvo27Uq8gQe3zwrDO0AsB5VM/DG1y+OAs
TuASc3IWT/brno2ORbJKRzpWJ/l6CCFHJ5uZxYC5DAfVcYDw2Mt34azIe7oLeYajhOeOaSboOcA2
d9KMNp2biq/BtYfZ8tAf9TwM0MaM3FAQ7Y0phc0wKSmFkvphNU3uitkIfteODtrWS7xEptTZtGMw
XtOmoXB5v6YHE0vxhs2dxmhmSjimq0Wdqe+4YLE7THHNVWkNk5/XEQJ2RUNi/Yop2WKQYG0sVlvo
+mbJzDoe2wle69b1TH0WDcwQBBZ2vVcpCQmqlalaYEzzCOqmW8b4p5RmXX/Do6hWRbunRD3osKhr
amuO+bqtHG6kpEoWVmv7xg5iFgdY1P1qyju+FJB7gexng/ncw4Vj/cTMAXfliGPwgSHbR/nZB56b
Xda5a9oqtmv+W82jvh53ql5tuqmhrcf7/2k9QfFZ8XmTJ0ks3EIcJ7at1DRgwJnLwl4kYw5GpZh5
BfFHMV44TKeY7dFloiQGtpzQLM7SNCFnwVbYYplQ2bcV45vFdW3oVZia8Crixn94+dzSE+r6ZK0E
wvECwWMizuNHiP9OvUEcUlG/+bttVujx5Dr0hVmW+fOQr2QpFXoG73RXD+8hVpFNxdz4JirUusR/
LjzNE3uMN6ewHojW0zyJ8yffNqmH2EExCneVzjdtHod7P7SqcGI1d4OMQEHQZv+1Zct8UMJNH2OR
ZNU+J6pkgcq73inMj66hGX/hyU5Y1fk+xTTFs6UpPN7fsOUf5xpRUfvRCFOxTdXmajI9fchoQMyn
wix0UZsw6GL08A8HP6oaBGna2m975CBeHw35nhzqUFNXxSJK0UK5ruotadSQXaeil7YY26idX7Uh
jdzVy4/+zGnC5014HkNv+ZQ/PTbN9TbumnmF5rgoJNdDqsZXuMPkHYnG/j+7AfA4klPrMoWFQLh4
tlYyT0lMNomBrPE0fYyI6641l/Z7kIreZ3yW35pkT24Gu6CHb4qzH6rr+d3L7/uMfTjlhzhE+FyI
Ic9uz57ybZVJUpcaHlcdN8L7D0ti9ZVIptwXu8z2pnh5SXr6mWenAy8dI0SGmchxbx/vsSZsNNFg
ayhsNoO4midLdNkSPnZFlyn7sWN2fiPrtl3KVkQQKpqGEfTsBF/t0Hd2iwufr2lSymXsWenbMB7D
EsNLDUylH/W+7EgcBqI/rp1NhuOFp2fPPD0SYYTd0C5IGD39+T9nu1dzOFkcKH/OdY3izN5be0hq
t/jC14leDrsbUl/Av/C15LOqwS4hbKVI0CwGx3IZ2WNKPINiT+7j9cLjnbVhwLVSguAM5gk/lBF+
3jDFBxmUG1YMTI3MXt96UF/Q4zvU/o2vvYqLBKfxreCdGMqV+OiVXzLeIhZjxl1tOtNoBPaR0hCd
zqe7Ta8T6hjraDGoeMp0W0a0gfKYmt1w34ZJTQdvOvc72ugMBxmxfivneBf2QJE5YKJ+PrWQRsiH
bvnIIPUHLbmlgWgVaQZMOsYK61cv1da8VnuCJEEJbe7rpPUfAO3EP7nN2j/5QBqIhCOOx+DeIeaq
WAbL4iMkUltAcQOGhSNuFtmbQPP9fR2v2++O4cFeC9kgr1nTaMZ5WTWB75VqhMaiYx3sDVPuLTdz
/XXX6fpu0mODPoBdrNeTTpC+7rW0X9UQJb8M26bfVHQ1xk6SZgJhdV/a783UYkxymDq4tlSyWRW1
sy0O85yFpGCRZtFVWjfbFwkVt3cJX5aLQ/SensMEfo/gAgHiEX9bBf45h1IywYGWRCXM2PRa1Sw6
iKhLCtNM3U1IfPw/mCt4V0TJeczgcf9Scf5ZcB5W3algo3KthXvvfODlMqj52IQ8Pu4OxP1ChhQE
qTadfoo5XY4NHcUF1/KM7UhgMBFbnCwHoprHtw/RDNdR4qISMAI/toN1hetWcRNvTJU05L+2oJp3
YOKFYpya5sIePAmXAT+cHC1uGZwb+9vM+c8WZN1ucxNndem8VQdNs76sO7r/nAXEG6kMNyxS/oKF
xs145ktniHBSht/4jzN7KVwU5bAaUdnIfF4hurympj8s3dhspdtbpExIrZasSHzr12uqbWILS7j7
sGpr0yLb6hQt6h2JXplMN5iw2yNEK22Sbbwiu+IfomYxupz3jfzoTatJ0UVhmq7FXsOo7dzBBrAG
xOmDsybfCh41yTU2V8WHWuTqnRm1bA6xzrvoMNps4kXeEotEzu5jV46x2UUxNnT6QAUAp6JrN+gW
y2j62I8Z/z2b2T7MrdNvJ6NqkAIznYNOpLeWXg2urx/afh0weTXa918C1rM9COHNPV+i5sfSsqAr
araGlQvViKT93G79wdc6RsvVsrevqSfwa5kyIyZZQqs7LvkerbpI833Pb1ff+G8uFVFUMMvJt9pn
mpQqNjNAm6b3P8hYL6rYgsvehdBtS7FNescWJsPybp+oGQ8b68d3vVFzXsTjpL4NCe8pUtTBd8XC
EvU63XxGikQbNhbpoMSbflpGzAkmZHel3GKKYQZttwAsC8uWFiByRhgVMicU0nxrzaFZs7D2Luud
Ww5GpNEXVavm1yhSaw4Q607uTeiGL2L1HoVc0s+/ybpZXizJNly7mog/1GRNd8g5t29DMycfh6XP
3zq+jO+nKPWfQs7sUECNx4N+35gOI8Zzz6FOG0deH+wQyc+BxgZdaWuUm8Mk5kgWLaAuwJWqd5+b
yCWQ6puhh36Y8z2aDkx12QfdJZspdj1g+LlYRpAad0Rdpep7Apaqzs1tkgSCOnlv9RuTCt8XvOno
Dc/6vi+EOWGV0nu5fH/ZgT8T8ZwykwQYBsIdYGePLYhdWyN6ZXCHjcs+qaw195mP6EG6FeX9DYn2
y+s9c3tPKXaGRkKA7oiGH69H0e2f9mLKy37Ik0NmXXfbSdkiHEiiC87/KbDwF+9HYBUD24fe65ml
iJWMTC90Xs61q3FW21y87rYsuvE60CpVM/+4czmZq84r/wqh3/TgzQLF6Zdf+RkzmbHT5hJUEpCY
nYVIrOdi53rFIOR4C/n15KgH09VEE5CNZl7ris5Lh2nvY5Dr/7A05ykDzMYgKXVOH89cSy3LHYZr
BGNvvU2W4wSA7GYb1+52t2G8bqLNXEgankl3Mp4hyRYE0N6TpCFykxf91uJIbTHDrGkA7fAOu950
kY8CFjMfXPLGrkt+oPmsLjiIZw40zjPeFQ+Ah/jrPv5xSnGfUNebHhM/0pT/VG6GNhU2+JD1OoF6
wzANX1/+vAjSn3oklG8I0u0YBabsPPaISbDK7GNd9jIx6kjdTr5Ls0yQfHS7C9drHjbobIlWdmW+
ZTU90oaK5GF1rEH7EO+BbpnQp4cQL/33HXnJdGjQwZQfM3Kycl2k4ChM2KU9tD5mGDMv9+ZtWjv9
o1tWBNMOOOLrlsGWlyqb5ReFkLivPJcONVq/QdCrz8fkC0njfSvibIM78ERPDE47T15bhLKgs+69
+dzns19KBp/PDlEza8wXGriAoqu28tWaAraoEp4Bi8xVPd/SkQVZTItsYb68Jtchov1W7NYDzFLA
RH52U6h1tarYf/NdkqHIVLeQ8cbrY2Z+aOAU8jzuv6cphAaOSbxQW0ZTK1yh2AIfsElj6mIcIPha
JjLzH/cmjG+6pmlPT5DV+sDZbpZCRnH0oc3NgLJ0t+nxYMe5Btq+NNF3mNm5L4Ym2KaYtj3GgP5g
9rkYiEswMsc08+/er+KdY1T/QbSnoBw6SinfK01mXfqmHv5kQdXpoZ3aBYIOPfPvk1mZqNq2IYwH
P1E+FrYxy1bYuWmgzDBYFR305J28GzwhD7bOB8w7qpfp2gNIQz4PPA05kzNNe7Wv6fQ7V3RUBek3
8rlDXQEYHw+Y+9PDBd/WI4vzgsVsMMW61zEKWyMbxs9bO/qfsDyaF6lpJ4zGajbw8gY4dmQfwaFQ
BnfsihhT8X7B6iw4S7zbPBSUe9u+YaFZMZ9rmBJZ1vOAn2JV7fgdiiQ7vaFSY4jTXMs6Ptq4333B
896MFZklIEnU6DJx6GOFdxZyXL9529ruakqVQT/btqRfNhUlbdGqKIdjRJw6FoKzFlospOMPK3P7
dp34aPuhpKu3Movo9pM0m/gpc9ymYuBR/gcRjEhvM8N6SJpmS6qu20DEeKuAhURF0mf9H7bv24Rs
3eo7EcfNehDuFA67rl4hH7fz8HWNp+3VIEinXjeKxcuhbzhoLVnHf9K9HvKDHiNYIpVsqIXlY++W
61iNYj6GLHC0jURLoAUbxA6RnLBCYky4wEpeO4L3mryEVhmqkdBESWgkDkLWHqOI2mYVZW667gOe
pO3LWDUttISjfWM3lMxcvXIa8PJxAKxxKSp/zhoxFLIBAAJ04n+7/v4xgLJNxZaFE47CWY7SUpOK
Il35dtXPPcpQAsh2OibbA7GraAreA1V+2SA+4+JzhlLSXzwOnv4MyElnoudoMrhbSnS3Yu3pa1nv
vFB58+3llZ56VmQgKcvg25D70Pz05/+86jzMk0w3npW5bU5R8tqNFVVe/orEDkLsINhxDVJccKpP
34/GnOYMLfU5TWl69n79OPWcLGla+qzeb2CiISc9b/3DnhFzYSufulIsBeBC8DwD1eC8xhQ21pJx
BboS76R/bRKJppsO0MQ8M/MmtdhRRInJ8mXS7QWv9tSNYuUkPTW9ALGEwX+8tRk6oT3NO0gDrbqp
gJiA0bP04V40HCXP3Pvq5U/53KZmcCsU+DyKxX+pPv98Stv0XE2RBVBjhwRuie1vBWCYh4lSd2FT
nzk1MT6ciAEMZYTnp0f5Z6mgc9e2WQQJENcBZBtnGuxhQLVeFowEfTPJvrky/XQpHn3mFRnCPw6J
T1RYk79w+j/rauUk1Y7gtCae3pN+Qj7Q8OzTjjN6ITP/O+/xMahIkRwzUEpQvDuxSh6/o+hWSRY+
52U0t3L9OgRFymWdZUCNup1/p05zdaW6NIHGI/LkEhFT7Ss899wcsn2I3IENcu0PoeF8ujFN5y7k
Hc9sBjDPWGQooDICc/H4AdO+h4nM0rr0RvvXMTX7dddGc8nz8VJ97ZnvzVkcZxwsG4TC51ai0WLW
687rMnXKF3EUTGn6BSzh0Uf33RyvFf5gvjRY5KkZphw4NqoxHNkVauqPXzCwpN1DxPOSod4lr2wW
A89ug4U2Zhzx7SCzqL9BuZfCgcQzeUgdUcOFk/7cJiOzQ40JpyF/EgujWGDpNpC6JHq0fzqAKV9J
COA9WBQKH16+wM/sMgrhDGNictxj2MbH7+sA+/HE9NC46cM4HZstH0PR4JrpI+Ub1OnihnwScz1e
iPefWRfwMsx/wmE90ow/XneQgo9biLPS5bqv5oToPz2yug4okMQ3ln6+UrPa/3seCwtCYKtO5XEQ
zc7s45bUUTKifop4QNDsKg04tggju75KEW9eYEs84wbwhgDbEI2zGPHh43fsSBpNAy5KpQGsV1lH
MnBPeJpVqwztrxBmfsOET3mR5C5S1csf9plDlGLwDyXwdtjk86J4ataGgoABzdWQyffdOi03QPfJ
66id8gtLPfMtgUAgdOCcI5E6L8+aLDPgP4GtQ/fQ0zvGByhxtRlSZAsguassMWnF9XRpnMPTV4zx
egLoMRgIBO728f6OomszwVCmpRNL/6Rk7D+TLNM3tF7F9cu7eTqOjw3z46XOPiXz46x9jJqpkoAt
Dq3VEeAdkK8uXIvTzzlfh8f8hOgAFUdl9PErAaZcYqIDdH67prvLsmx606HidRd1O8htIJkdX36v
Mxb0CQOOaQJyHyEZGr7jc8bIgiRSx860Vb6OK4gs2uZqwNAQzSEpuPPhvlbOvx/zJodMXL/MDwao
4WcU19xVjcKPLEREI33sEBs0IIzpDsrOvu7LIbT6RtAa5duXn/jvOLPzLcrgH4FSCBATz0nUyOY0
cIwIPdqrUx3opbL92Pihmd+MwNlQnK2XFbLYlOdz5RET/FlSO6dl5GynizVvO3Ml4yb9QkDggZpw
rz1g37FPv7l2QL2Dmal+v1rWfCPxND5s4ArpwpnO+iNIQutHu2c8La3lmSpiLiwGoag8xMUQz8BI
Xn7XZw44QOwkwzciKY7E2QGnqWVI8xpV8S1G/1Rss/stM9/rmscfXl7pmcgDRB44HdQE4eDz85BV
LyG1aWRkxQAYH72d6NGwFQOkM83ugWXvb3sy+ncLgs573oPGYoSqMWm6GdCKbihmrurOgvNapyjm
vPxsT80LQloQEmGvKSiC/GwX9mFt80EpfHDquivX2P2YD3tfQDx2f0Ohv36jxN5cOGZn/fZ/LwbP
6YkikSP8Axny8U3M1Br0NuRRSdfABYoBJn6tSLtj/HXnN1KYjo6QouWGsmNrQpx+EFJOv2KyjPnr
ep229uByD3SoDp63Behs6ZeMMgV52SWR+dXLe/Q0bEFYHFMELCwjIKzEZ0+bUimXHvDNlAK44XOw
beHGrZUlWWuV3Qqm14J2C4MIZJfre6S9+e+XH+EZE4lHAGQKLjb++XvC/omT4eIzk1EJzube2KPr
ovW3YNn++eVVnjGQKQLPnOenTICxMwM5hgmcgr1uql7u7Vi0nkbVbgJ0kNNljhA4AMh4ecWnV+NE
ccNMDKCE4OaQ86kxNgxxPzolKrKEXgIUGNoPYk/H12BI18eob+jbBuygKxEGd5MDS8QcCikISsYm
de99I8ndvCtzpSjqWC8/25PPHuOyolYO73cKWGP2+LOPeiHr6BJRZfsEVGxB7P9lR1eprMjERnrV
b2PWHBBoyD9bxH1dxjYBf+Xlh3hyP/EQoArHGUFYhYbcsxAyyBm6Pf2KHsKtwxx7a/cb0KlB1pmj
urBrMLdSr7p6eVH2zKszVBFxMxnAClRTH7/6HEsf9UrX1TLxCRAh5/t4RNza7UXMVtNXeZdodpRt
zd7Fpm5+g205/Uwa63/4qR4AJLJs/BO2fYR5Z1FeFyrLgOXtoa2/xz0ZCLhte4LJGHPr/6QeFHnY
+9ZlR6nr9cGv3D0giFWgiuvgm7KzYDYfEtjoq0xt2hbtxrYfItE9qaZZ0rftSlroGREv95uV6zQ+
cBlEQU0iugPDczZvESmv4rZNa5ZciF+e+UY54+AE4RaeQtLzb8SjdRyYc5VK9VB2wbo3c8LkkXPy
CvkbxPJgky4djCcWAYEMYHXK8C89eZfHnyhMmwhjP2AuOm2m6x6AuC+GLQWv5OWz8LRidIqY4iRH
rojf8GGPF1p8MgwD3fF2GaOvF5SUDtEm5BXXjldj1o2lzqdwnTcODQVi2Q6ALOmnlx/iuR1GAIzS
BW4AjODZy4IixsYs5a5ylGBuhFKhgj2ASkOYWGUSPl6DUtzYC6/+JMXAzSMUqCGa4FE9Sc9WpeAJ
gbS5TdXWTeym29GMYkmkbpKmbqsG7QtXwU3fXTeR2//6uideGQgbQJty9NmcuccmGuNuMXSqQP/O
v8YolB3MEkZ0l+fa7mU9xZiTTnXEL/jlJ/YfL3w6UDDI+JWfowJu1zYV9QgqNnXmfsvz/Gplhtys
s6WvvNXLj5ff8ylb8rQg4g9sbwL855wt4XhUz+iimyqVGwLBbW0hDGx1PZ5IE9mfVKILI9HOpoeZ
shGSx+kc7ke/oTqvYkcu9dQ/bcs5PU8CUJEAOmUiOZ3Df9xsH6XNBp8yVVEIfadKVzuGns/RLrJk
OtJt0ewODJoZXSR55Rt94mN3lmMUkB3r8ZACGXpFXL+2t9nImKnQozL5IoV3gCL1mrRRActJhyvX
elSz42hvfu8t+ES3IHvrNx6R4reIg+qPEDuOgD21DkOVJHC4ctwIwmHTK77fTcuuv0aYv9MWXqUr
NATqafpoYh/SQnOCh2oXlbxplrb+gGPDvjC2mbkQfmw+kchsQ9FO+0pR+aC9OGySQLy8B8XwapBj
8wUdF+J+9zZAxB2Vuet8J8yAogu+ZoWWDFaXYmz77VftALtWHlTeqxhllw7tjjtFQVObMVcfXD5h
FEGrRnrolG+gIK5YGG8QHcsjVdNmbxjSg4+dpyhtoAloZ9foKgA5aGXzGF+ZdUmvUasm0DAWNvwJ
uXNjxUcF+tzLh/B0mR6lPPjmCVIAGHBgg+DsPP7mg0ShzKuhr1wU1muQltID4Xq/FihEXPCrwAae
LgaEDxAr0k/U+siZYx2HnmshY1sZ5IzzlzXi3dc26yhF3eTElYt8lP5AilqjN2hT21dERyx+301R
C3WYoSU/tZi2FXzHtsdAqn11f2g819BYJ9EeXi21nD8aAKrpjTtxE2/biGzxne86CzK500OPLqB0
/ZDPrqelSzA/otRkJ3CUs+ne65YwTLEYwVAqtg1pabmCkfcRk079qeGOh+ytG0B5rzaRMFvWIPy4
ciQMbTpLiu6ddUEn/WElaMA65H3TTgXqliBAcb8IcSdc48ZrJLz5m60z469WdfsGNv5iMFIEdMcH
GgKBTkQbS3nwMwf9UORL9L6HJSBVKpv+DiVcCXbfmE/jbTrudj6wFvDSYcO5EwcpbP/NRDNYZsuc
YMRuZpslOQifpNd5P8n1aDYU2WFzBOYzgAW+HjqwDPnBoZSMiVstMqUyscgLj/Vi4dz2fUwBDne+
u1Y2kfEBjT/0l0qb0X7hcmWi3GYCWBhwMrlJ1mQBqWcTeihAVQQZxkRN9AvhzADd9yDl67Wds89+
BlKFn0kVv+ccX/fAwcJZioiLUD8EOQ4YDTyblB5A35i/gn/PV6DvTP2eYjNm7zdTz5ihFvSUgMrj
a0zaWBxHbxVKfOJ2YL7OD63EEx1dM9XQ+ZGzbz/gaE/mjVtn/9DKlLZVqNHeUM4631H/3AZ+nLTy
axnoFPnXOZXm08akghTL0g2iTKIklKl3HT8gBpz8gdR8xaw3A3SuoG0C3DwXkd6LQMKkr6bars2h
HkKN0BG/BEaloohwlQ9mR28dJodhsrXi7g/KqTo7og1zxIy4Vojvymz5BuSbonpbN2y/l3W6v5tG
Qr448FOmA1+lVuAd5eqLiHotS7FN0wdDNzQXUbPgoaYa5bsDet7CPZg78keC7glZ5EttAcBMq/wl
01XnqP6BflX0aKXKC57QuX+YZOvaB7Yke1wIvYJLPTvDSt368GVRi/jwstl5GtIIIBg5qILpCd07
H7MT4nkj2Exb7V3XAP1p9sOJB3DdjTGYRvMWf2k12y9ENM+YHySPgGbB/4GPP58cL0YE5+u49VWU
WZDR+kFUBrTCYwYM5FMzenH1n18S6yE4Rf8BbOz5NNVl4dvSSdjWrpP71ZAwJAJJWCqmp/kmrdcE
iJe9xLV5LqpgArXIE7aDOOacsR5R4gibAZtEczSnFQIe/yfwEZ1bqfGRAWesM7dh2AFzgHY9tx+z
tOnGa/C8ki+T4d79D7uO8DlDhgFeKjLdxx5mIjbpQqJclUZ582ncJzA8QIkt0YaOeb/9duloPePR
TrgKmqdRJEUd6SwfMdPaRTrlSxUPvX43jiBAgGyT34Fhoy584GcO1KlNC01a4K0hU4wfvxobHeKZ
eMIMdZr4dz6vm5tQd78ytI0+AAm7VBF9JiI/AdKnIiVqwAgZHy8nxdiFtmFQMKxjIwvU6oBIbNFo
gKKZpcKpH4/oWm5vOvAu37x8lp+iuajMnQqkKDYg7Ebr9uPF1dCkni3aV0hf2TUIF+3NgP+3rBHG
V6uwmPg/qug4z5qiHiHbkrUUBMpJQHxRpwbzrLokHMck9qwY02wok+DskcSzyMoLj3rah7OY5sR8
BmEqTlGH+dtf8U8cuyQEeOfC16qZpvYT+ujkG/TohQ98UHtaRF76ryNayKsmYuJ9jiLotVnq+cLZ
eNrFgQ3DPv2lQZ+kEs7OPVr486RL1QrSVWvMFZ8TaT9YiYJy1YLjOZWjCeP7hk5LUq5KU4KubWM/
LmynnyXc5qlJ2g73HoTtn3pQ5HbX3Kdg+rcAp3rfr5/BiK7f85ru/904g8KOTABUdgBA50BYr6Tq
kmmfqz7f0lcLmKzVvKr1FRm6odLg9N/uu7EXosNTOnn20QANIxtCni1QVDrbrkiC+ZnNKGalmZ7K
WHTuUz9IdhFye+ZwwN3ESPIA9TFk94/PMagoGqMdTqy1fmHhqLes++qmWN5nk+fg2abBXdtxmI9t
w8fheArQ72pad//DHqMaDIoW3EOGctrjx8gtUlyRDRBJy8EW4Z7QV25vXAmEUt910/6LwnNfiPWf
miskdyivA9oCegJ07/Ga4L3kuWyxpup0e9MuTfih0K6cHZDtNVXb1OzCDMpnfBHyWngYtA0DRSTZ
mdHQbZIsluwwkJtqacnDiCl3zd4vJba0eUubDGS+3cRgH/azUEDEeEPvRyDN3yKz0N//2TCgQQMp
N5z/qYv53DAARbD1GDBdPpNNgzYymAjmZ3sd+QzcswljArqOrK+1Iafm2lyheYnLry8/xNM+d3Sa
wogTBD4or+XnZKE8X90E3URfLZRNtBp2EPwPse3yVyFPjEd7VIQHydDnHCF1du5h3EOwRR8y/pBK
EYcinuVaF8Q597VOtrGtNB2irdyAW3wNUY3G+GQ17saopfXXqzPQTTG8iS+N8Xhax4CNRVkvB9aO
wgA6qh6fpxVAhJLr6Cs0HFlU+ffp2mYozsEzMexdoBtMrNM3Bqhl1UeKMtAywcUv0C8FrJNgnMYw
q/4mnQZ7qxoyVGRlw/XL+/0UzE3AdThVIE9mhZ+XL4Z5wzwPu2yVQOyOEk+LJvmuB2sPjOB36BTY
3q7dQm4sqJ1VvGp34Z4/uzygQRKnwO9ocnbngJPpDSy7UCXNOm/Fqtn/cXZmO3Ii0Rb9IiTm4RUy
yZpdnu1+QbbbZp4JIPj6u6h7H5xkKlFftVr9UFJHAjGcOGfvdbrZl45woqfSqRU36DtK28h3C2vy
K3NG6IqyNlJ2ju+3Yuv59moTcFPpU4mM6Am7CVUWyy1I9qFs4RRq3Oe+WrLkKdWE0N4htMWGFFMd
e41I5n5vlCRRXix9GmuCtNJ78Kqhyu/sxDBAMtSTkH5uukAhCm0BwNLKdk79UeNW63tK5XXBTIlV
vzciBAi4DxOjxfedKj8qIyOlXaktwfdcmSVK4qgmsa1NCqbrMndNvxgTvsIsEDDLzkoe46kQdK5N
cZkfsriN7/TF6aOwmkBuBI4XZ/ddUWUkZxM1AjadJ0v/MA52/8Md5uZLF43mh9hO8vzzBC7zviWw
AjQtuQG4emE2J+l65pMz2pUXkNdWd7SIl4Eo+hr8SCpBGyKJbcQ0yoEM1miy0G2ZPlUmV7ei7pnk
el2Ftyf5W6S5+bwE/RRKVlEPh8p6uv4V8kze4qkjyLYjyezWhCWtcRU9NEi2aIWbmXp3TMhulC+a
ErdcwGM4O5ge58X5pfVdq95XtuiTT0xFSha3f9qVQ4eaIcYswkZS19s0MopP0fa9PhzFkirfrSSq
Dhgu2p/T2H8FFLMcbg93JU51KKqZq8SNpDUAlvM3MbaRKoZqzTHFBp5kH/8kEzaaVIcmJPFYiNAp
1Np4iIahKQ8e50F3GMu60MJ56sfy6OF+GYNyHBH51pONNb1ZDKxiedePr2M0R68jYnZz52dfzhUH
txxnJaVA8u3mJg3neOlk49ekA6obUS/KBjGGopumx6ZPIvu/D8ZQbEo6qgyXAOT8FfWcLbHUFzBB
Wus8eIvsjq5T1o8xZbWdoa7UTzjkCILXDZC0n70J67yOSypOrOVYW8n4tGha81UhCx2ahR03/sCw
dxNhZsihGeN4TZPPiCX3eO2X2QaS9Yil1pI7l0J3/ftfq8OJPJ3KuLccLaLrX4hInE+zV4Px6JLG
OSoInmloElm1s3P2bHB0VPoNMp1IbVDBYefGDHI+cALtaIxaqBjdjLPsQcSq+tL1S54/W+WsNmHS
9U0G93fMvmfJaHyvxir7ZGk5DiS1mNzfFHiT1yYnlAutnMIwZzx6TD8TTTv7RZf2wh8dKVHiR2zk
CvZujMltH0egQOTQ+HIpLZr+1ibCezsS1i9TGdxvdSdjcWhQ3i0PaanOH7o5VWlYb4sGfQ6/7LdN
5p6m09EoRp/kZJzf972TfL69VC++Ci+H90L1Gx+2423nPMLHxNTjdDmu2bgc0E3Z3HdDr9XHfBKa
4w+TQo/eUQEncnvgdc6dbZYMjIBZxwCM6oPpd/5VZGVF5AZM9TjrU1I9zJHecZrgxcEmIKz8c5PY
WQyQw9UmxPKz/HZ7+Iu1zvAoyxBEUja1uFWfD5/HuMGTvOe+VxScc6414wXM6L3mcnW/PdSVJyXF
xhJjDiKjvnDGmjF6pKpbjrFL4s9POkrQfmzP0zHpJvtJmlwGpIcvxkui+HR77E0zobfJj9oVeh0o
JLJR29JCmqrco+JGOwIsws+J3aQmJ+4V7VMdaZV7mKnaVgfFjay7Ih1LJTCnipwp3JksuWN/t8jf
lqo6349RjBlPlYs8kFfXs2Mym9Hog3gzPyr8fPcgIa8NQGeyKCwdrVYPg1rr8ujWk94Ey1A37xZd
Wv+kVYI/Ptfa+E8TjbkXtLwXZBdd2e/M7bfa3WaOmSbiDnWVvuqkOM8/sjVpjSEiSzt6rpiaB1XR
YHsbTtK9iCSmoACJqo7DyHKWn2PlLRCV8KtPgac6c3PsWumcyr4z49WkttzNhIVR0FUFubPbH+nK
GlwVqyo6bs9xkeyd/0z86RVtodccfZ/g0cf0v6xoGtedn8km2dMpxpSX+K6+ROnOKryMWVj2Nv0j
wUqRQ7PVTUg6zU7F5jjowGIqZQmkTN3P4zjIP0ITbEd5SurZNcmZo8xxXkgX901gjXb+3cRXFeCy
TXdWy+VhxS9CH0mGDTAhM3azMbhGXGeuyow1qOF9qKtR3i9s0PrBqTLvjvta/TBwUB+Wqsnfe+Oi
H5ae4Grnm1yqgtCb4tNBhrimMa2tuFfDd8vLkOoxR1urPDQqtMMA5dLYHChgR78aB/hHYFoo5Meq
s/K7ZED46atYGWtfiZLhlS0NEIPRYtkOOsqy5s5PvAjqDK5UwC4NA0+Bc5GJ1IWdumXtmEcNROZL
jbkoYNlqH0S7VJ+Loil+3p6mV8aDbOgQSBAcEddtVhO+d4GYcjSObmtGtEEz++gxU5T8uxOPifSd
iqTSziNebp0gWMgTrd/BQOign6+MqbbSJJ5z89gJLQr63ktzXy1zqHKGxCORZZIaYBYtoYuVYNnJ
1FyZiZxM8LfImuO0sbeleKzWM95x1zyOCanrLvb0FcvYdNpjnyVpdDRKWd2pLk4YbTKbhywVavJI
u4Bm56y68uK5NPMK1uozV8f1Lf0VObW5aCw3tcxjI3CBDpjgf/TcoQsii0Kly2eqL8bOKrw8HjHC
k1SgOOTgNboI4BdvMsw2to4zRa8HUnmiOtRFpzx2dmrm4X+eWKQ4rZUMucoe3oy8fz1fXusU5ueS
wVxBXrqvFaCCRfws0/JfBCHNjmx/+zodXuaaf+M0dleW1OZ1ek48ayJt4zCzDIiTcCAfcITI/qBN
kfWQoGrbm8bbDf5tRNB1eBLWWAMq7dkHrOqYbdxSlSNnh/2E8X+ARNDW71WILzju9TroXbEnGSXT
zv/27+NvHdamwE9NBJQjgvPzYUe9ipw5i90j9Ez9hSjWa8JibudvmkAE5zfeYPxrqpECu6qpSc5A
+NMePMrAg99HkbeaYTT1Fd4HFqzR7g2Vonad31d6lrwHyDtzja8MqwlkL+MPbWJUH230AWA51Vz8
O8FAnMKojld3bJX0EI9V8bWcB8i5qrXYjs8mLuimpfRqgYQxxRBSk4V8Wdy6/b2UhVP5sUiccEJj
oj702Swe9Kp1gFSMafJPkiIooHjajDT36WunCTw5kaOvlY4Yxu3jzHdpRTciCLFwYLhKP/6IEfR3
a8E8Hg9r2MP/Ctn7b2aJiIJyIbgO0prSu6zx8QWJOdS/86RDtZKxndNxMZJzdsyTjAfvOiUyD+iU
lFePwm9yjKSTPUlrjOmOlVbDvafyrY9ZbnpwlxQj+8UFAVZGxUSL/Nmzu88R4Wd9jFodWKlmSU34
lLfJ203CyJ8VNcXagaU5wZ9c6PiM075ETdhrXaxD9FH65QX6T0Z/X70duSWYhtL5ManKp46/vY/K
GJKsp48K/X6rag07y7SVXLBa4/0yIU4Ix7oZf9u9S1Q4Z2b/raaS9XsYa24vXHpd9GxDXH/Ty06C
QJ1k+4hRNSoOaFUmKC6Zlvxh59SqQzbbjR4IMXsSSXkETE6W5tJAJomgIWUICb46QtXiu6xSs7tI
dybYmBoqNp9wp0FB2qkres6E7RpYdT1UAeHGLH1K0ckDlZHYYDSqoz5YF8X6IqmII/YYqc1gY54r
UMWxRxk108UQ3xtCs2PIW0rnIHMaZyeAtSv/XdQIy/2EVZ8mE2VaPAuk2iDExPIniyLrXxeRSBFg
oSDlBitgPrAzjskTWdz8n8zKWblaOdkyEFyObV/HC/mrluBDj1Ifnae29rKfvDgs1ZaSsi/f3h63
ezHLGGruWpNZy1hUb8+Xsdljf9FhjoWqUTcntyeD6UpFIjpW5++3h1qTDpsdY0WLUpBZKxTQNs+H
6uI4L+JERS7adgqJYdMan5TGbl9uD3NlP6T8Ac0TU8+aFNhEEi5J6cUuhjg0KAxrRyXOo3cUkZ02
sAvkCCN9pd51mr1Xlb+yH+K+JmgiykZWvI2zQYAo5IjTJBzGuDqq8aLdQbMxXrh59i96lFh7X+5C
zMenA+HtuBZSPuodWy+LY7Syik0jQkanO/1PsczDd275TXf0UiXzHt02Tu5Ko4L71eGb/wZ2BPup
qgE9CIY2ioovTm8jnCpJEr/kFRa2OwtkBK2FIgy0Bz3ulSboB037rHmlPgQ9dYtfKYXdOqyamcK0
pNQJJCfFc+1HKZRRX1a58ahEpTr6cHLlO9JQZud7kW5UoSst9SnJm3ElSxTm4Ct4QhT0VWUVEmMs
tFIso7FGK4VShmWuanZgZIXxWSg6VwQsrOKrncsZInKrOMqBmkVDYUIdh4FyQ5zrxwKMMz1qZNN8
FJZcxGkGSbSEOKY1sCOy0X42tdMlQGF0duNMZg5SpshI+wPkPW0i4qsctpwY7EWXo5nx8z6BSdzU
evUSafE8HtSKItZK4FuyIynWSZ5YmN6/nUcG1l8ssq3BEnv5L6kW1XPReKq4uz25LwxMMDffHP7s
flw+ic3PF5HTWnOkqWMeLkaiW4GsJoDkrq3A/7YgOxRWQWt3sNuhSGrtvl+EEngij6agqF2wk3Y3
qTTwadPhd1UZEg9jMwG95qJVDqn8aESm8+i5neTurdbpYZaL63tdbAQAe6qgs835BdRcJQ9ArnEF
1GInWruoOPF8FHFcdiLsWQTn6ybyV7gm1npqNnllCBZlRrcn7R5ZfTKSxUlHvfEoikUkN0jFNX8g
R84JIbosf+E/i52D2U/la9qm8BVkU7t3TbMq5RPXXXCyj5Wu7Gyel1sNElpSc2uSad1pNpunlfdl
akRNE6JH0IK6xTKQolD/IYr065iY33hI9dPtCfBmMj3fRYkqwc/BniEFTuLn/AXVLmAY0XRNqNoC
RJVRR/XdnLdqfWyynpxhl2h2FeikwMqjqVQjslilnOWh0ofeCnqp09M7iZ3iE9K3ChjiNNjRO7sd
7dMUzURrLO8MebJTuJ9TLAvlwZ61tiH/YiNocFHGvqYYVoZnQ3oLZdW57g49mKnlg6gTI32nJ4bE
cGg6iNeTFMdfqcwAIdUoBzRlxr9jEVtfLZSCKe5gb5YPuV40Pxaq41Cg44GCoeMO1JnUMaGc7GZx
9ZIq8/CzXMaYSY0pFWJKpg2f8KWYxaniFX+wizV96ml52d9HfeV85e4xjQ8WekvoP6hBvotpJKHv
ZFP67JmIrIkOyupPlyQqdS3OR4DcsawOfcv6pmobKacSHaOCXHVJKCo4haiDokVrGBBUjN+aWZun
Q2LkorvXOlsk2HMK4Dlx6xWfhwUW0WlC09r6g8ZeeLg9A97EGRczgPQ+GheqT1zZzmdAVy6GO4xe
FhqZDt8vj3WDYF81ez+yW3SM49zS5RXK150lWU6+NtvW5xo1anXSE3s2ghb9/T9DQb+Fp9Ho9PJl
Xl8HWjEibi5HY209Y8/Mu4C9mbDDkBCGfZ3edFPIljYS2apRVb/zxnh4plOBnA5uY2R03ZrBo3P0
Kc7voSuU19Lr7H8NuwQTefsVXJ61AD5h+BBHkEJxt3mlGYelU5kyD625rh7kAmUti8kqV6rtncj1
xTsX1nVNbd44CSNkHJgH8CtsU33jVHTj2LR5qJdJosFO0qr+2SuK5XT7uS6DMVoYcC3G701hkazd
+Ze1tHgCF29l4Qij6TlzuhrIZ9e/k50ud2bRlaEoFBureIOiDb7N86FQmZKys+Yi7FGineAcIj7v
bfeV3Iyy4/a4SBOzp+OAWJM71AGoTW8iskiP8Ye6aRpGZiKax0rYyUNMId57mcaZEohN2EGMPyB9
dzNhc6Eq0gaWkmpJrJKLnd15hInFS5S5C55EazBevbwQBCoCVdqBmdIlD8PQdgABFC2+N+3R+jPq
nsBLpwlIQ+R2xJfWMlePablQZJHUhmnXavXdZ1n3ho3fimToU9Tbuw0qLueqzcJ5q4+iEaUWd/6i
W6VGNNgMZQjofq6CcfKE9zFyFOVRKTouw4o7TtbOx327fJ9P2FW3gWiRohzCja32KC0LTe2nqQoz
Jfc8vx8s/dRnvfVYCkV9wKVs3ZVpXfnAy8RvU4mlDDo37QLPqKw7D1qcT2fJ+rmrFl0Av10h3l5Z
IFLWVFH5em/EO3HN5UlqI5VSKfyBvoHosHlLbFREMqjhVjWWGi4aOMa6R3ZoDXoedPArT8VsdjvL
+tqg8C8w54Ayp369WW4JzT/sZXSLkAlDj+nBgIY1VIemtSgJO135ODjJEP7XJe4Bh1ibR2jrP9uQ
IWrcvORM6UJ8GF3mQ2K0PldOgSKsId93e6w1FjyfBRgqMR2hBHM5KbbcRRPPICSmvg6XpfGO3PSO
Xl2EmPYtbkGl91LHqgywYqjfb497sbdQB+bJaKlgadx5tkgHabNVNvPUhp10P5NfyCgvmLkZytFo
P9we6mJ1MRTVXsuxoZWzu2+2FsWdsYnNWhMCict/G2VvnkgmlT+p/ZOdceJlT++2FRci64KYR8FL
h1bhEYmdL2eTc8Dt+roJB+ifH5Oo7FfVNYbApm+nU2lpK20nGfg7p9QDtc8qhAvn7mypF9ljfoZF
wEkHDYRmRMybqk5ZjA1kgqQLkyxVfmXa6AZoLuyjtDB4kSObzEezzhQDB6Fb+EJFDiXdqtnZZy7f
PiVH1g3SP5dyxlYeJqk6qYu1iFAtNPksOm858PLce62IJ5VfAZzZv/29L6Y005nL+kpu4Bhmcp+/
fm3EFROlaR9GtG26K3QSm5hlslMZz8uz5ZX0VxGwrakVFjtwjctJDbWIii5SH4Ju1MfnI4/CMLsF
+FiY2iLXcMjp4qG2iGaJurJo5zEvdiYec+XDs3b40qR1zwdjzSoS/3Afur1h/EBeoN31vVofWlOf
Dh6OzPsZa/TOoFefECEnFD8ENoSX54N2o0Gtnt5YocuN6aDquPHbxtPviiYfdnbea0NxJHoUbUgv
otM9H6rKwVrGuteHhprYvhDjD6iC41ezd+LX2xPmyhRlakLfgqBJxLhloiDgL8pm0olcE8V5kNM8
vMf3/jPJEndApcdN4/Z4lxMUbdJ68rLjGiDNNhsS/mAFD+dA/UaZil9OlCeBs0Su7bsWNWhfn0uj
w5nWwZGXlvvx9uCXD4uRF+ObSqS1ogA3QV2S9d6A4pC4WCvcU8Ky/wKPvnxQ2ClesUT+P4Zj1WtY
aVfh11b7QoKCNltaWYRLv5jP5tJLf24polmxk3+fYAscbz/e5aogTcdnRAT3FidvZs0aRo5JY/N4
PZYiW9jzg1qJ6NAK0fharymP1WzsSanWD3Z2iMIahGq7qlhQJGDKOJ+qJSHPjOyQc1NIO4zLufTl
pGCa7dom4PprkV+hVtubdfFkN2O888yXK4XhmUyUKVeK3LafWuNIz23MvkAdpOfvlMaFCcIEO3gU
UXZ282uvF2gJN0ub3BnSuvMnjTtHn7goF+E0a+NTlXPpi4oSVGxSuj+hJU0IKXfZ0BcaAQR8qBII
vyj8UpjfKrdQAzmLslhFaMdT/T5emdmnpaQKghhKv7cWg34K8FgpYEAUe06LTPhN6Vk/XdocBQus
8h+3J9nlAkbLRnZlhcfhIVhbQ/6dgELOFVcCsmnolWr9WknMp8LgHqKZJTAqt0+OTm8oB6/u3P/8
qdfkHjREPAtMcW8zvROlqlxJK5BQbfL8y9iTQrH0WtynqbvXMehCtg+QjI+MOglRwdu8On9Ka6BH
H7dYh5ZTjndnAfB5oXa0vK5AxrtitIzOz2rhhlNmYBKxIhxduVZ8KSp1T0dzsWfxS5gD3opIIajZ
nujgf5ymtEYHtTiioFqfP1FuT9/LPqZ/VWlaO8f4xef18Oqtji60MMSLWwFIkVXGFBv2TI+4uf2A
VORJjpr5LZ/y8g4qQfRq1qL7KRxdubs9ry6fE30xfGydSyBVWmv9YX8lNnnZ9EnKFjVsRW1R4+f2
ZUKqfufk8Y+80vdUsteG05BSELKwfbHEzodLIdnqddZo4QBFzq9xHZ9oz0FZaiKrOopG+XX78S4j
UqoMGIg5CSC9Iwbb7JOpV6nSVhYtVMn6vJrelL0TsZ2e6oR42JfF2PqRZ3M5z/Lym0zKOehVE1rf
7Z9x4b1Y20CZaBkQkqwXkO12HTeKVdKXUQ17eg1Wn3vg1vaL2mTaN2whaOG8yUqmAzeuwYQxXbkh
nZlk80QhcCBOLozli+6w6I9tZGiLr7TqZAV0jWkRXEsMN35ftfYQVHCHS5DWEa2mqhirFp0WMrD2
tx/mcq5SuFmdTLxUbhpbXiYMmKGw+kkLa/TlEvmU43yWaM3e5Yod3RlKkR1TwFqHwp735ClrpPD3
qUdnEVznxNiU6RDJbC2WA4oBQbeqJcgnQw/i2rUfsmasd8QS2xNnHWWFx/HFkENdfCwaP+lml6hL
UGn68itz0n+q2S5ehtRTnikCUaxNuj32z8WB87+DUl7AC4VPbIvmn1wTC8JoLkFMHN9SH0SVW0du
e5jNWP+kdRDTigYHZIA6Lf1YD2iVF09WL2ZVd6cuHdudjeHqSyB4IvLmzIUSdb5SzdnOE3qIqOgk
KvZZ560fLu9LopNwwUqUo3FqEbHsrJQL9yLvgbQ4BHuiVe6ybyiHvzYkq4y6uoqGJVDoK+lHRumd
lC73PlVmHf+btUg2sga4QT+q8wlTc0XGvY3vC537JdAh+YL2rA29COWw6VTlHdxEJGLlUHybYxpo
xIWb7JyPb32lNpMS2R4rnG2Z43nbLSyr+xmAPcLBzhycJ9ugGB5D54OVpsSYTOzOwX9ReCpYhmQK
OzO3D7RzdY6OnimfUHES0AzZXnbzwo6wvsdV3IiUj22HDfD8+2lKTdIo1le94jD9oxf9SA8WOXpf
pqV2H+o0UtQD6FUtPiSKIH9pQnZR/LJRxf1MspVSJxd12i2pivpOATD4pbFT45V8ZDr6lYXcI7y9
q2wjyvX3srS55XF9JnbfbNQjUp9qGHOJni/tX4GZpw+C7igHYdt7wevFofA2Fo4sPNSrGWHbKWwq
bKK0AmkI3L3hk6441SdFQXwVF6P42caq6SPNypjeTXqUitOHi7D3gLjbk3D9DVw0V5nSGmJsjTN2
3LNxDdB3a2P5V9FSCvEdvZGDDhHyd6vK1b1puuYgNtN0japIfa1nEJ6A8wnRcXPG8szeaSyCelov
k0AhrXCHHoFOXbQpoi9EnTv3LDn9VKL89fN5lq3fGNH0/va3vvLsK+dsNcUhtruIAkYP1GQdt0tQ
Uu3hiYflEGdm9aCqvQRquRg7V4g3k9n22TVKJFy08UKgTzh/dgWIWMR4SzAAObrXJ8TdL1Y99xTY
MIIK3+0jVIaF0hPgi0pkdhCjof8hLGyEvklXI3BXRtYBGokU+XPMFHgolUiAizrGopxmthvlBBCk
+4cG2Ob7uJhLJk3cDPeWPVjTztZ87fWhG2Tykshkb94EUbHsPQsSkKSUWSl+P9n5i3Sd3p8Q4wdL
Hpn/UbrCVCULjnIFLyMR1DZGbAXIdaDvMmid/IfwJjWkq6VF5bEtge8VbBJFu9zfniIX2wH5F8JR
GzUB0TesoPMv1i4xujAwPfQSNN3HcSlxALp5DFFG3+vEenHSrUOtSWGLUhD3vU0I3MbLtESKy1B6
rzzRkmQCR15JjGuWDWStto9L3Q877/Tq83GZWumLa++y9e9/HXMRzaNNI/eqA5Xj9geSkeTQdyp4
3BV1fvtVXgRNPB+gvFVtitiez3g+VJcx/WfoWAentutvGZzZwE4Rxe2d3FfHwXsAF5q1TfnifJyG
pkXAc/FullG0PJAMIe/i8WIP+ZJGn4worwL4Ec0/9liO7xJNolyjPVpQ2SVkiWhwrF9DO5phDtNi
5w1cLBiasOOHQlJN/oCjehPLdHo76RFcebKHhveRS998xHMjsXpKUGuQjnbS8Vc+LkJi16bXkUkx
c2swGukrZac1lfu2dhyIQBrCD9oLBfHi7X3ca4/GpH17PJbodlfP00yiUmCd0I8bVXyGZrOPkyYY
6r44NVJTdl7ltUfjfr5yTrCyo7I//8h6pOaFhYHiIKiFfkxKutZVTtM+CsfdS/xuU1wcDRY8GZ4J
sT+F501S3UUVoJrQYg74oYChToDjoY7Pxk8Wi/HU02DmBYrVqIStYmVHNR+Gw+2Fs73orD+Ax2TL
o16JmmazMdSDGjlRRVt022nnZ/RWyruqK9u7tWnnyyLn9GEC65ZQg5zL8PbQl+HbOjYh8JqGYjlt
kSvcZetBs/GsTtlQ10fbFNl4wjhCs2wi7+iuVbl7PZCJoJqcwHlyTpFZTrRZRn5r/smXqg0dDer+
c7sU5udWkpr1+0VJ/olBLsIxxfuzcypd2UbPfvHmc8VlpcQdd/sD/XL6j44tx3tMbhmuVxOFDojp
j6NJaH77PV0blEITC40rA5NyXR5/baO2Qysv7sL1YfSi9I/sOthbWg5aqOynd+jsRBgjkzjeHvTC
J7NODKYltWw2Vfw6m/0EmgOpQKWsD0mrecn31APIGqj9EGWPVgUTFPEXIstD043mfZH0+T/9Yg3p
EZP7PL9O8PIBSw4tPfwMWaEzd3Gpfbz9E69NXd4Hoc56m8JlcP5e6iJDbZoQ34xT6YR07puP7ghv
UKPm/mcUSOPV1ixDtyn22vBe25BQY6wUx5W6ZG1OAS1LVbOQRUPTM2OAX6hCmeFDWF9cMuH0gm1/
/OcnXRuo8/1dyCoX4pSWHmVFghj60OetfuhdM6NPTB0FtN9Uj+Wc/FurRvYNGuNeh4ArD0pFA8oP
aYiVM7LZCWHspJlFMvZQxrQP1MyhvBdFLg66opinWDP3wOlXjlebk3wNFzAG8c/5J50cs43qKObF
EvDpoXCtKrmHt7LLTlm/0FmwjHOT8JwLOCUqRA+bgRrwMJE7UZWNjFVatsjMPo0i6p+mrp/g1szK
qVWaPIgSCqr+VInh2Z4F3v8qLm2fTEXiT5qevb/9na+sdAQR6xWR/zClN9eXTHog9YQG1hDx/4vQ
hzxQkG3cVV3Uf0BYZzx1Wf359pjXXjnRAFaytczCcbd55Ute6BW9UOhp21eHIi7sZ0dJ2p182sVE
QjXJTRRQwbqhcAM+HyVrTG0qQZUGIs6yF007ZLCislUDqI+a2NkYrgwGfga2HzplPvFbBv6vDTPN
SAsqVHb4rFUaoMOkvWxU44mdhfog0ETtnKHXxmMHWnH/9GQgq3b+cE6j97o6Om5Q06gdfffonaiL
2s+qW7VBm067SuSL2Yuaa7UIMoERvyKyOh9woUDh6LPOgLqCnUcpEucXQpM5PvY0k6UV8dTVycFa
GujNegweLMGFoQcawl7vSD6a/FKtd8ZRoTEt0nz2stBKRVKFdHVN/sxIrT3arMXtsTWAWvtN2uRP
U5o244nuqL3nK7HT7FE2LuY+z8RFCCgIXgjN3FYHDCD8VdWUbuBaCuY3HY0suB4sj8dKNvpJA2sZ
GtYuRvAi1mNYgh8yFJSc2CA3O1xhCNtVBBoOTRo9ssvZphnVUBnIKfTJ27nwXay1dTDogRbxBzr+
7fZWShWAuMVg5toM7s7NHHpY9NUc75G1rw0EDoQEI13aOMc3h3ejcHlvldILxgr9uTnY04e6tsov
t7eOa/OeSs7aHJp9lNd4Pg0nuzbUQkoE/rozfNAmWtvVoqiDBaDa/dDCvro93pVvhVkShx/ZY/aq
7X25S8SI+6zE01Xl5BtF1ddPA+hjza/1uvt5e7Ar85H9g3f3Nie9LcdjwgGUZrTpAp2p9c+aIf8s
xpT5ZpOLe68qyqeCKbsTXl55oSsJnZanyHq4yG32YgkgjcuN5QW1O2KYm2kYn6OwDRSakP5cRn1X
8r8eKGfHIPVOFAvUfyl3rK7Q8y84WzkNOUj6BgsEKVToZUnbCy7nrSgJ8HIQ+HFBx5ahoyAwd06L
RXjxTvbUjXdQH/eg6Fcfn2Bu/Tls3FsVDACjqBZ6Eq2yDXEqxxrT3JrYLRPnG7F8Gt7+whfxIw+/
xnAkfrh8kGg6f3iHjh/FkrCLKlVk6Q/E2c5L7k3jU4Zn+OdiLupd2xsuXUo0YeyMfW12YbA06Zu7
hjvb2NUEmDKMDt6YLKL7swV/+alNceFVZdd/FGU2faBH8rznLH8rwW2/N45RZhjKbSrtm92up4JA
Z7QiCqoutuQjSJpcfEerD2Bb1Mrc1wHeWQmwwPWK926P1j2YRm34pSw9TYV7U3FmTIVYNE+uA3gr
0OfI/RBF+tQFKbef6pQmlLd9b4iHNqAJi1ceeLd4/NpoTvSfS6kmn7JxqEivIyEZA3O0we2aUIGO
jV1DAkbQ4VWPuTJ3hZ8tGAvDQXf79D3Qs/GuStV68ru+LD/bkQX9WxpuVOwUxi6LVKsGYC3MIP2g
H+ObB+Cv6EGqUdrX2Qy1qpM28A5ojX/sqC4fWvTDh15fyn/g28D0El5zry1Z72eNN30sFEozfhHL
Zq9ZyJVlgWYAvzbhBWiTC62PcGUm+lkP0qgSX5d2stcjMRsfM8DGK2I5jndyOxdZCbJb/6ecJhTF
2Xy+MtqqaevJy/RgmHszEIs9B6jUtZMskVr6ozKQZc6aFo8mQUhHfi/FV3t7cV55aK4cRMFE53S1
3jbEzEFLd2Pc6kHJW7lrjFgyZF+o3hEktXgRpcTudnvIy+NlRdewEZJFB165xQLU9F+huNwYQZ3V
y9NktqVP/4sCz6jYy/xePh1qfFLNDEKvt4tuCHqiC242FDqLbOJepVYydET2M3Oz9Khr2X8FYLGh
Yr9nr6OPqkmMutnmbWVSjZR/A2SjYB7mMTk1blF/kRoJ7//+EtfY9H/FsfQmPJ86ctS7uG5sPaCJ
jpf7c52Kn0JUthNSpsI1dHu0y4nKJRHCCgVAjgsq2pvRHJlyr0gMgsacDHqdFT9t4dHCIc809bSk
idcfhlzBI6zlTf1TLyZl79C6DLVW7TzEdAoItP/c3p+8znREbE7IfZtOfVyKxfjIpBE7D3ptwqzN
AJEd4xqx9PXvf21Kk0U306bADJjNNVwqW0bGITfwL1dknT4vHpvu7Td7IVNa58wKVDDWOiXGm82I
atfCy0pLLEuN59ahNuviOIiellTA31+RL+DRKuy8DNpybL9GFDq4dlTR97ho9dfbv+XawsSSCK2F
Wh3Xuc307eUwtvOEy2uwE1ox1mVylw62elpbLuy85ytDacCjSAhgzuaFb65yszQMxcEHE0SZVrwz
M/cjN/HoqY/nT7ef6YJhxPvlSch9cm/E/r2Ff9DNjeZKWWcGztxVH0i1NZ8i4p+GiECmcJSQQr8i
TjDlMW/jfvbntHPovN7jlfITu6dFU+JU4hiLtrZ96384O68et611Df8iAuzllqSk0TR7XGPfEMm2
zd47f/151tycEUWIGGMjOwGMZImrfuUtJpxbT6lh6b//PAtjVaJECuIqzcXLjWerktxmA2h2Gqs1
VutAFI5oT+QjyhFq6e9MighwL+MTsd1IF8BjYAt0VQAx0ETp2l7zchxJNHQgKqVfMHhSluiTnc46
nIkkbH5MmUMPADGh8Xdu05BcdP49T9bHMtw7BmLB17+IjSDkpuEzsk6X30//qpHzJpFxzIuyAwIK
2q8ek40j1kjS/zo40S0EixxbCNAQMV4XhXycl67dmZjrcBGFX3F1E64DeVjLtkTFIjQoQ3w5xgGC
8EQaeUYnKand0JHiiLBjyH7Qlc13Onhbu1REQqD2AIhCKV9FAjHKnlJg5bIXFNl4L+td8pAlcvPV
6ML5niooXlr5VHpRvRACZlKo/hxkubzLpng4FU2bfQbpU/4cSzm7N0oj+X17v2zcvVgAsDspd5AW
rgGMto4Aal6msmdWmEhpyJCjQdKY0Y6+6zWWQqh+glIh14X1ycm73ASzHZT1HOIsVtWqiYrfCFKi
6WB1uOFU1RBW9elLReamCn0J+UOywCNEAjbcCU03HgEaUrDKhBapqAdf/ozR1AfLihuZYCyPvqhp
XH/X1Tj+BjvafJjAq+5s/q1dx3uDAhXPDs/s6nVVhJ9yZWM9YiBi8KGwrfDQj1l+rzpjde60BtwW
fc7z7TXd3HLQ5jh0YDVRDhK/6u1Tx9dUCxmTZ/Lk/Sv6YPfVmM1fgGIXp8JeshhucBD8Mc25+Sen
L6AD6hfmLeTn8rMeTubsdqGcgxKwu5cxLzFYuv0Tt9YBBBscEXr3YBTEtnzzC8uFdhNvByZHkhwe
+7lyPkLLQ/wPRnf9YulLs7PPtwZk89H5AiHO3biqC8Sp0484mSreoJYhfrL1HL+k0AQ1JCvNuPbU
YUCD5vZHbp0tEIiCKmKSd7w27958pNRacqXXs+LJs758xmruG56Z44/bg2w8t4TA/z/I6npJi8iu
Jvpe3twIh3gIbQuifk5Y5ChjdtPfTCMAWaze6LRSbbxct2BpePULzKlQntXyA0lgPx7Y/zPiiDXt
tTba092/LjGIOg60NdgDcLXWZCJp0RWpqGKi4VjNz1WPp+KUtsaxx4vnjLnRL0oe1X0Bvvvu/RML
XwP6EgUOMBFi4t+sntMlS2q1KCOACIZ1quGE2qXN8AyBrt3ZKJvfyDngWRJmkmvBzwSQhGRy83ut
E07NDyVXgvFxSjCUprFcaOhgISN1DDUMqTxVmcL3ukkTSBEvwF4AYgbMe12FTMo4GyObZFVF7eoY
zgguNPJSfKyRWzncntXrpihjwUjBwg1ZL3zQVzdiRa+sxKJJ9RbTnKYHc0jG6QOKbWPoIbvAJONR
Dpi5kNNGekonHe3zpi1IYrNZlUD4a9J/gT4r3cnqov5bJDf6nvDj1lWBIDAdW/rpZO6rqwIQU4x5
coDHUwidrFJivEKWqH3EsOgXdLdlJ0DYeiIEtQvZH1nER6sj1fVAToyJEhai1/Acc+3bgIvbXdBn
2ckea8uHd97t7O2t1IQaIW0PFoI801l9Y2EZsTYoXE3F0vTFdzudonu9cerpADC1AveZoJw+D4vU
u31cSNr92KZj4UoRMEWXTDkq/2JfkIgCsiSjJ/tds78AHiglu0/2ImkqpZMcGkp3BN5cp/8AaLac
Y1NbbXboKm0ZT1EYQ4Ajqk+YniHT/0mUXB3IzcFHu/KEnRGwdyXc27wbFzr3AK8I/izQfda81U6V
crLlVqaMV+MWEQcqxtj2fLx9RMTFsoqX+a+jdYqUAu7ua2db2qr9gI07Rp4kE+epXIxved+/yEkt
nd47EhcrO0B0/3G7Wr/CjhM0TRdWJmIFY36KQxvNDwrl/yb1UHy+PdT1LmcoelIsoxhx/RZGABi0
VmtNL7d48O1Yko9sJqwYJOgHs6SMx8mYp52Z3BwUZKDo8wGgW0s31ItuQZLEZY5nqaOAYVKIpwZg
Hx0UrB/jXJ/OTi3v6aNe3x8ELtQxQJLxSnLFXT4cGfY0mlpbeNvF8E95g1FfmWTjhLRPfrJKHPFu
T+1GbA0RlU6/AAgqorNzOSBaVWOfUt/xmnlevkZ5RZMdsFf2Gb5xewBBHDwpKPsdkkbVnoLJmr+0
5bz3XF5xVwR2kHq4sOQRRcB1nhPhHTmiRWcSYVWKlaKsJXSqwmQaECWA2V27itpp92FvTT+7MlI/
ZIvQ8jICeESumpj1H7k07Z9GkVTdk5GP9XfkGhDUjIxpLt12kKZfdW3XztHJdPs+1o1Gu4diIn29
PZtisi5PH59BxZTpBDR71YlWolnvNJS2PEupR/lk5kps4/+nltTkI/z2QHpP07HnCksPaa/FpVdS
o9DPt3/F9U1DuYDeI6UNFJpRirlc0kY1WznQ4AiqSQNx0kjilxaNkZ244/qmEfkwnHYBnqM8sRpl
wWKykhZb9+RpVMpP9VBlkq8L8+ZqIY3eeXQ2R6MKRtYlpGiM1TbFvbRPQ9PRPQev0uaeztGYPC0q
wkeeZbboEd6ewq3hKEIhdoBcq5CZu5xCFAAFqQvnkKWL7Z+mnRSHPojif0p110NiY7WQEBcuzFC1
uUdXJa8O0zxhaGGRRDfR/xSE+75VYbwTJ2xcK0KnnKCbjUGffXWtAD62QVUyyCJXkob7QpkeKepF
EHymZjHPOWoSP29P4dbNcjGmCFzfxsAqQBB7KCwcOeBQgWqIDigiTccOsv0nKpvh52VW7ATHyXE6
JVMkPwztNH6//Ss2FvLiR6z2jRE0iz7MnMgZUcpDisss1upVg05WuKcJvzUUyvv0T4EzkJmuhgI7
2ObUFG0P/kqjInezBPfSUnNBSdOyVxsQ/7HVTQP+GfgdEY/IEVeTW9E0rJysAjchDZl2qqJM+6gb
7aKdHCWvU9+JVRRkzS5dxjvVHCHUAqsN8ne3bKjMKcCQyYvBU+irbSUHod7Ql2bvpq35C6Jn/i9J
+zS4iaaOexnx1h7mgJB+g9mlLrIabKBtX0ClYLAMUZxh0YpnZSTqjVK59VR77nf4slvricMeY5GW
8iytplgP4zgZlMQCmmJJio+qgT26SizHARDAofz39kZ9LWKtV9Siy0iBi3wV9MjlcUHEEHB+zxEl
Xef/9XHsO6/u4h6MVpapn+MlnnWX+wqrHdg0xWloNEovBQDMrBuiFykYB//2b9qaAcwtiSMhLsDz
Eivy5gQvqCOGETq/kHj0/mseNoNX0UyHlm0op9tDbd2CyBEx1exm3VnTpWxcAuKMGqgXJ2PzM6Gq
fl8h2xbt3OtiEleTTNlftFfJIsHVriY5sGYsOguQMZFh4LmNZbL8C0VfhJY6SdPcRsrlnwl+3ztv
5cZpBYAHbIEUTdTUVs+JXmpzThhge2Ol2wWiEVF9jIgr9SNueEvozrOJi4wqV+GXrpkyTLzHzlJ2
fsRWkMV14cDYg4stiNiXy1kvU9mj9eV4VZBYiHMPkrL4jQVs2K36RfoUSXkee5Nphdg2g0wJ0ds3
ltE34i7+Io/L8nvOsvIHGFsmsDcVvKD13rJCF0derfVsuYVgZs1JdZbqaAS2olXY8SYNEM/3H02D
gFVI8AgrzHVXRIpjrR1qofwzaY5P+x/TiUxefplJrewUn6/PACYmjARkgxYn8dTlpLWjNpVD0EU+
nYHu0YpRoUErMeMpiYqdzXl9wTGUzc0GWd6CoLjanEpnpdUcNiAHh74+paYQa7a14pTOuBeD1NgD
wVyfOaqoItimWgosdA3Akcip8EdKJK9wUFENMat37T7ZAzldT6Dw2hRevaSJyHiIX/HmEqmXuMja
DpKIhNoypeKUF58S1bNWdc67twVDUQWAhy9SqDVAzZkGGxu0icZoCaKlqfoeEItQKLG18nj7vtr8
KjEQ0wdWYw3PDwYNA3FnhuYUmMExy8vaQ6FPPqgV0ma3h7reFsjovea9sJ7og2iXE5j00CqTKJU8
Vc2Q8UscYz7EUjCDWLI+5LL+5/ZwVzq0pJ0yQGGCRerrUItW14SMwDHqZcD8lpTrxKWtgjRpF+DH
iocAqphovMudaAtG0H8hrzVO73adIf+wUV7FZsXS5s512saoIT8l/fg84hasntBBw5bHXcoa75ud
n3zdJaQLQOJFY170CtcF+oBAsqchInlTUJqfzWaaPqdlPLl1jyEhP23wQ8cq78xEu1cRSX4KYxRK
b/+G6yteUATQIOL9Io1dI8qi2Rh1qkuoEY8mxpSlQKhHtXpMmrykDFapZ4tr94D8dvKYtZCpbg+/
0bZhfEpLfD/xEcjky11iRZjZAwNFpD+1BQQMdo6XIIv/S9UkLB8QaW3dPEzKH9GsNJ8ifYmPlHWH
X3gKNKDctf5kRIpzLLNhCA6Jg5He7R94/fLy+wDboCBH3njVyXwtySWyJdHDc+yDngYpeYES4VIU
9SfEJmZfafNmZ1ARol0+9/TOFKTCWRaO0Lpjl8Vtgy86mshkWcb3oCpL3qdm8NXK6vxZNpdzH8ez
l0hDtAO437ofhHYF6oo0qghZL5ejhgwMXjNDo1ZRUDZIVMt38sC+14xir3iyMZRoTBOoorsldt/l
UFKkxsWsM7OQnInVrDEFqjWV4+SPZZPv7bONo8ZgRGiwMDHXcVb7DIfmmL94NELVmu0fcVV2Pm3K
3pf7WU4OmZqFf1DNcYLjqKNNBSPccNxoKvYkm7a+WggRwmbg67ntL7/aUZYUizV4ptjQxaHnKJOC
G2QUWA+tbeSn25t3azA2L60kRGzI0leDla2lBH2fh76T9RZWfjKGPe6AvypoPATn91APW8OJq4yz
LPCp65bKUKpyXTawNWpnBAojZeU/uQwkF5GK7vv7v4w7g+CeshsxzirJoYTbhw7AF0/SyVkz3crv
kjbGgmNCkfQvhqL9J7SuBMJYvVyxoB0rFK60wAunxMFqYtFCr02G/LeUmHtv5tYM0n8x4fEiaYW0
1+VYkNq7HFPYwNP1cOj9AkJ5c0LLGVvE3M679ydKVGpBMiPQBgiNfXI5XKrVLNgoBZ6Kg9tTZI6p
V2aIjBMZa+HONG69zypAVIHXo0QFa+hysFhFlKdv48BLdCoZD7yH3bfAMKXPWqUUf5YgrVsUe2r9
mVTVolKOsC1OcopdoWizTP/r8TEIuAHDCcV0gglMYkwt/dCjNP/r9oJv/lLBTbYR2uLW11fHBl+3
OUKBRBybvELHILPhYktB1R2S2tI/EcH1ihsuUfWhquVo9mdUGA9SrwxuHLT9sxGjbBlj+swNjX/i
Ae/H5c6ijLEHKNh4uznW/A/YHLI/a8JS2KJyVswGwVxoSYfWSa1H+A8OYhmjdqD8qftoCeLvXA+t
4WYtpJHbE7UR4cG/RXiNA89MrWkAYZyPjp4A6CvavD82vTSAfOdZDKbpGdrIe/W4CPBAo/IswfWD
W7jOMxpjpm7rcHViUXyvohXlYQpOiNRm40mZ3i8KIoYTA+HXwbjrRzhfZLUdZSwQk66Ljw31swOc
h+jsTDgU1FpaFXgdGP2XZciq76HlFOeoHcxzMyzWTn4gjuEqHABUiSgw5XEQf1e4arQDekSvJU8b
1OVe+N2iUKu3d7dXc2M3keRzbxM6c1DXGgXEPpITBmrk9/g33qVLFH6UktFBijKvvByg4LHjR7tz
h2JYrPTvdWZgdZHhJOIRbxUt8tX1UGhSb2szoButUpVjjikHltIKinJNpPtGbciujeTITliwcd/C
3aLf/QpT47Mv76ROmYSqD6lrrQTWAXRo6mOUZx2Ccf/+24hAECOg8glGkdOyLhU1XOIOJzHylaVZ
Yg/sh/lNr8fpvtHl6KA66fSoT/HiIlNMWWBMoTV0Ybyn97DxxWT8JqmzTWBJCfTyi+PWqVHsM0M/
Xkbl1JUElBROsv96ArW9G19keKt9qwtVDSAs9PrltZp1jAWURUc/ghOXleeKPvKXxpS6UxGn2d2Q
t/U/Wdo54mEtsCaHwHvWmwqmSGYE//Y1lOipg26yk/BsXFpw9gTOQfwkimmXE9AActC1BACF5MR/
tBZ0iRZG9sHMh+RUOu20c0duzTf5DZkpJVlYIauAeql1EJCVijHLVND6HfEe4X6uIcFEtEb/4tso
eYK8ou5Lc2Y1GDXVFsX6nsHKViZznZxHJ0vsc1nAr/UarVt2BtxK36iOgDA36HFxN622E7AaKTdQ
9PBHLVJOQ6dZJwtWqx8YwQnzoQ9gYE3h4pGdQwIQt8Jx9EPbDIrfIst2n2hoVQ5hhXjfqP+4fZ1t
TTx5DKQlepqEpKtHPMFBdbZTLfZLubSPyWJ+b9Bk89s+CHeWWHzjepujV0y0hrUMAHZxDN5Uiqgq
yotlcIlQk/5gRl3+X4fDLwWFsnt0CsV8MSzY/o4lZR/f/Yk0MKiAQfNh1ddnOZBMPQiCIvSlAlm8
aVqwB2hjWPfa8BeRIih6QCo0ZwU5ejWbwI6cvqvq0C+HYjkZmLM/mBHEpbQt9sQDNl476lMAlwXW
TrilXE7nHKDGn4uvskMleNKiUHsqyyV6f2qEXreQTKT8AjB29UGwg6KsNubQL+IhxJSq6Z36kIzY
z7exvNcl2LhzOJYsPzNIl2Ad+mpDB0onJnKhcm08OvnAizYXU+zGtTM0fiDp3c7u3xqRmEE41Qrm
/JoynBZTrhYa1/xcl8HJqpbah874JzK18AHc0B7tY2s4kj5UNcSCYVt8uWZNKC9DbRmh39a15He1
oh+4hzo3WiL7a9ra8V+snsgiUD0QruH6KidbEPMJ2lIPfXMkyk0DKjDmjGM9ll9/kdSCwsT0VCYQ
JGVfbZSixsNw0IVdV10tfhyUjWflsfES8Di9Pxphj7x66nJlQem9nEVr6aBcFVqGfLG6uGHQS3dy
iP9DhF/Q++s8lJcYTFjXgLVYDVXHsWMVi57581i3HzQ1N+9xtR0fk0Uad96IjYuYtoBJUgsdgLdp
9UTktZ2DrY9TX40qdAPSDgkmvW6K2k2HYdqZQvG7V3exYFwIe1z4B1dIS23o7cWiMeanhlx/A9VS
P7Thrr6JeEevRkG/iqo2wipXPDxATTSk4ib1WwiepzmxscuokbMaFxsHLFjlrtUoKLGmU/45aqz3
GhcSKkP+ExQ2sfeVtV9izXJWTjKm/mxG4wnU6ksfxPkXBEC7czklwc5euVbxRH2AqrpuMRwJ3xoA
PdGLyDSlTvw0bwguzC7QqQ2bwehPgZM/ddQT76SusA69HtcfwBAWn1sAeI9hoeuxV+a19q9ujPH/
br9+G0tNNQ8zKYASFPTWr59SqE6j5WXiL/Egg0mUoJdE6R6VZeNxZxvR3QZGj8jEumUXzARRPZYl
LPUMPBToPnaYKkkJ+hZLap6m0TIfzJGIxp6seq8QvHF2qKNxGZAaUQ1ehxYwQmYgEmnmZ9mc/C4s
KXwMx9q8j+1ip6C29Z20zEFdUUhAkmR1zam9NRQsNAiMojHvyUvSM7GAfKBmrx1G9PofA6NLTgQB
+t3tddx4O3h/6dsolFsAoIk5eBM+9W0kV0bCN9LHjP90htEexlkb8Bg26vauz8c9BNjWp1JxprzD
F0CmF3/+ZsAuWkx4RyCc014ejvR9B7dNYuhxUYbTaVLbL8GwVK6K1vXLX3wqHDWFqBQ40xrzTrIT
o8TDJOuIRLjIWI9fW3v+OcvTdLILxzrfHm5r91A2oAtMbi24BKsPnYH86MmEPMBgFP9MjRF6lJvx
44o69c/tobYWUbh1E2qICGetIloVyAUWi5z56liYcMwK5d+iy/KPg0IHVTMzZweldX34qbJRnoFY
RUGfB+zy0+JmadohlfA6jJfUw1mnfG6HZU/d83oCL0dZhRnY56VFmaFG0KiZ8nUoCmprStF9nEZa
Bu+dQK4Ywl1eFBaKdPnygxSpmdsoWwRsNLI+o9T6U1pK884Btf6QFcMeXvf6BWM4YXhC9gZIeF06
1EdDqVM5LHxbGGWUJKmtm0JSe5anpUH5Bd9i1xhF7jbh/8hzlsbNTlxwvWX4CQ61Afr4ACtfcXhv
jmEVYPkjIwjkg3CzW18t9OqLMbX9faA50ilDoebdAo1Y5AjRDNF7gfKxjlKHQqfPYjOiTDftkFax
clrsyKEBpe9JIWztHAbDNJnGNxAM8fFvPq7Vq4b6Tl34iM909JnpVzzBvGt6NwsMZwfrsXUYUDsQ
yQxC2yROl4OBBOvs0BkRRNQhvNIPKlx8VuO9MEA8AZdRj/giEcdxe9G2W52GFClFtHtQ+4rrVqc2
ZQ5uZg4m7elF9RNtco7zrGaHSu3mkx0FdPsDNfh9+5hc3928AvTxADBQqLzSXZKtNLJLW839oRwc
VxvJpAqgIGdM6RMv0Kf5zKaffXnOh50i7NZ2FYrYBFckHUB4LicZ3/jFCirugi6152cjmf9khjrk
LjKjpofxyXi4/aUiZVrPNjoIQmKHxx9w3eV4SQZGOZQZT7aWX6Oy6L1bFmPxOEWd5SHEXLl91EU7
VNGt6RUYlFezO2jLq0FLxEnqrIsL39HpCrUB4RSSCAiu5Eb61PdKekpjJ/6mSH34/vqvhWiA0BlG
FUqUYy+/t4irjhYRwrBS1UeeJhXt8xzhDdShFOVnhVF6ppnMO2nyBieIx5hOO90QthT10MtRpcKu
zMFBJJPiLIpJhSNluhdnpvaTKyLsDiEAkuIsoRzauY0VYCWEU3YDHnkQYqvtqO6Bm8Q2Wi07cBCM
0gRDGcDfehoIAvtERstvMRrFrVNruUdWH+0qtQv+3N5hmx/v6PT+EGqAebOGcBtV2Bo6viZ+lpqj
XyV5WrkRwgWVSyTLg2rEw2M5Rst3EOdEYSSMw8tshP2p1hPH2/kxG7eL6O3w8jl0HzA6vVyJOe1y
ymhoWedWhIBit+Q/BvErJiWI72wcpIm67fxsoEDil46aHhtT32OVbFykIsMBnkyRS8RNl79B6QIk
yyV+A2iBEUOEAZf0trx7/5fin8RAr8axSNddjsJtmUtBSpofEvzJT3VkjE+6PTvoFjQp80ycHJWu
QSDaPEpmHH0LsqQZkV7RyTNv/5aNMIBWs/DzYOLhQqwmfUqkGQP3MPUXpa3u+1G171IlH++LEoiY
pAXafdkNmYfSQ/91gqu8c91cb3aQiTSEaYgQAlDOuZyJOdYxqh6Qs1rmHCw0loDepEmRO/RS49/+
0uvr9JVUQucFhyiU58Sfv32Qs76aYmx1PZB8Dkxepfo2VOnsB/WUnyVcW77rkyln79/V1HNQwIAI
TcrOP14O25WNMmHa4OCX0ql3LdweP4WQ/gR5a/QxdOVqW0z1M/yKu3m0ywdlavOd33C1xkysKdpq
vJyAQV7Fvd58uZS1bdZpyujNSgysLI0BhaIHUGbwpQbJchV7MT5F5Rx3FOqbqThQfs3O75x9fgNt
alqXpCEktKuFHiXgFSrYHiQIjPA+nbvyZOl1cogSyXoZ+8xxnXnXTPXqxX4dlL4s4gdCZnCV/rRK
24VDVSFkKJUVWidRfxdUen9o5/y7FAbD6fY3XpdJxHhCaQdaIaiKdQgPQ3vQkHYeEdbMnW9lZlb3
jRO199WyzL6GGtRd55jjPQGD9bHpk+AFH1Tjru+c/rGcZO1nHXazsbP4Vw+6qCcCrKNFL+KWNSiS
6yRFbbEZgZZK9rEoKxUr+aLz9CabXMNJRy+1ECVTB2xYb0/H1dkWIyP/8FqfIVhf7XwD10+nByHg
dZkTHuqmbnzo84k3W80ehnHzI0WBVnjyiDEvD1lOh1jHXG/wLLORnpFflF3IvMpdkyfVcXQc6dio
dePKdHt3YuLNkRlS5PNE+WvhGcdcCsmp+EjbGKDtNVOtPBWgxv6b1aU8lYrdvGBi2QSYu8vaTtS/
NcFibcEo0M/lLbn8arWtusYsGZv4ZWi8Mta0//VzQve61J10r9N3dX+SlPJA4BQGaQdw4uoEI60w
Fe0Ek8LOq/y0DBFAzBhj3c/j2I6nUsvrF2vuMcm8vYs2hyU2IfOgTX8lp4mGvOY0UzpAoc2XU6CN
5p1aTJi5Jkt8cF6NWvK42dm6G6uKsCM6wKARgGGtb0zw1ySSJiKGbdok2C03vY91vebW0LJgFQzB
L80aw3O3JMPx9udurCk0EvRsX5Va4IVfriktcmWAQYCObSEXZxj/6QdbG7PfSqWoO1t343aklst7
CHtFdIhWhyada60j2h08QkC0aQZsl7DZqNrHrNf0p6IMm6+3v21rKZHLpfBLfCuArZffpqohejht
PeCGGemHMJmzc6Y56GnIRXOImwDFwCku3sv0Ytu+oh0ogXFDrO9k7mNbAcY/gMSKpmOAzNz9WLXh
A4zv6C/Wjk4sLB00ZmnerCo4MtNpchAHr0EG9RQnjfxkj03uxXYf/Lg9la9zdZEliM+CTmZSqaVV
uq5Kd62BuYMVDp6UKP2HXkoTULO8KYYHqdWJXIQV4+Y460pvurXkBD+ccEg/ZboTjG4SJj0MtDqF
hhJo6uwjspl91CRVMrxilCPrvstay/GlLND/cQjJn5IiC3/WaP7jANjRZXBnysDvBpNRjyUI5cTB
9+ShWl1nStpWcjQ4XKV9oj/2WteeWmdID63itA/Awve69q8WFas5FJLKYlOIk77GWprKHC5aTcjZ
gKawsQbBO/43RbPMcJMsGMP7pRvTHxYzudwNRZ7nL0k9Z6NP8RRRzd4K4o/2EOSOa6gF0h6UYLv5
+5RNEzoWBlLG7tIvw+dsUMadqHnj5IIjERxKzi838WqmaMNmZhRIk0fCBuccJ7rwV9MbNc6UsROF
LloesbWTKFxlRqwO+5oaPbkiMbv4TW+CSAW/sWZsFSzTqrl6CR3nv04t1Z1tvTUIVq5U5IWCALWW
y0HydomVrlUJGaKsd6NCNyHDFOnh9uHZuIeoeoJvA8kAqGkNNFuqyo7lTiIWVYbljiUdzvrSCfWA
cL5bcjTM08hxdp6UjYtdo4FDOVC49ZIOXH5aos+dky/EYWnTFH+GeYmWYyBZGv0GFOB2gr6tLwRE
h7YN+4Tod1XFkYel1ZKQiL+qYmzT8lmvXjqE5743SD+ie5E0R7sJzZfb87rxalJPBtNOQxnF0DXa
K2lHZSyhk3hTKXedFxZm/JLMyD8OmPMicZYZ6aOsp/FT1o3SzppuTS8oPuCLEHqp8K22J2i9WCkc
Lg/RFTz0zSyHJ3oe7SIIgdK486hs7VM2qGDZg+O/omcUsjOBWYomzyoK8wdrrqqunJh7FcetjxLO
szBjgPfCzr7cM4vj1I1BP97DDW/GbLlqH4ap0u4R20DS8fbibY0lZN8terzUNtdN+onXWZ57YM49
NS7fiCbCnVaRm8ckbdq/OAtCXZ6Hi1jHWkt3FEhGgmvEgKBRUA8P2B7eTKf3fpaVZOckbKwU6RiX
Nt1bgb1cHbt+XEZ0SDkJmowAeVvpwUNaNNXOfti4kCkg4ggCn07A7sSveHM5anrRafk8svvqiE7G
WCkW3UOjy11jiMr6fs5Mcyf4v67d4dQHHpgIFQVDauGrR4DSSc2TZA/orFWxdOB0y7+hTOlP6DjN
f/DyA1+hJG0FysKZctlP4zA/ybXUqrDhSsSm3r1/RPYL0UTcrASWl1MQ5SFAqyLh6qaM4ibTbIEN
6MvTiB7KzqdvbFWQW7x8JF0Uxtek5GSc1IQ6x4Clb2mejLYzv/Z1okGVS7OdoTauNIMqnU5nk8MO
5OLyq0zKbn3TY0kEhF8/On3+q1OM8Vmy1OmDsaTynV3jW4DGrvbx3dNJh1oIhmApKOQ8LgeOO6Yx
0PhGw5ij5zCrNMKJeKwyV861eUdkY2tCyWeEojyPBsqEl4P1FrTkfkZqobDa9GuaQH6WJc14BKab
nG9/18ZJEbp2BK2UZcCnrYbSa8OsZAwJ4GhK4/PcKurxFT3assN9rRn3cGkbLyHjWaJhhTAsaNDL
T0sdtXUqxUDjtuiHY0iFzJWG+qupRNqdlTnTuZB3fbfEyVvFlVxrrB3hEqaJa+CpKckImMZD782G
nuZuSI+wdfXZMZ9DND0qt9SG/HvGv2u6YVWXX1Q7Lfd8GzeWlGob0BFOCqROS2zsNzdS7wQK1D3m
OTTS/H+RLqWfZtmZn0y7i/cC9605puhFj5PeKvJPqzk2G8OOQz0ir8PA/Nxrk3GAIjU8Jbhy+0Js
DkB3tqcXvjXJbwddbaROSZQlNEmAKrPAMWyx5nO2hLCMo9TCtTyJHySz+JWT/Aq1t794wWiE0m+l
c40wzVUqm8pGG4nREffR/XJUqiN0ewmn2KI93j4xWysJ64OuBFkzT8tqJRs9DKklMbtTNMx3SkHe
lcFC8bvEVHaGeiXQrHeuUNOiZw1H4CrgwPOnaDrUBz1rMNvD0lTJwyKpyUOjROnP0kK7wHWSuv5U
96pnJP1dX+Vm7eZ6E8NhyIyTCN6JoBfzF04IS0LO3Rv/Rj2aqrfnRCzu+ndCxROMI8HnNFdvnz0t
qgmMG+27uZB+WVM0qS6uwPWntoL+jfaI8vn2gBuLAFuCK4uFYGrWYQSY8aJLE44TzDSsKu2sfcqp
KR+tJly+/8VQcJsENImWzNrAQBup9zWD3KNY3UiftCIFB5XOOfdWPWg7ieTG88bjAnKfWSRAWqfc
tAvqvDDm3qtt9KcljYZjyzn/0heJhCJmUd1VgCndZsKg7/ZXbsRljExUJlR4qF+u4jJ1bil4G1Pv
ZZop3WF/anoOBIKdfXIt5QQogpqCgHs4gvUrrq4312BdkWksOhtaytX83mzSj5ZVj4fRDqWDHkrB
p3FwEneS4TuFlY7Uo1XseTdtbh3hUSXUNUUF9fInOLOmt0wEr4HMqdVDW/clmxQX3ODs357UzaFE
jR9JDQjcayusNpShSSU2u9SZ7TvcBFI0PFPlyK3ybnCCmFja9LCIhID2Gkljy2EWLTQFPaeygkM8
UC7qIjU8hVHXex35M9Li5R6V5pqX+ToqwGjEDYXD5GrXLJEp51Gh9d6Alvpxya30gOzg8myjRndH
89iaj1Wp18fUTjTsFcusBIwbDI+BnI1HTU3G0yCNKPNZYR8dMnAcfgG6YE9YduM9FIG56DjxNw7W
5YrXjR0mYaZwqtpw+NDHc8IzUTr38AKTzwgxOr5Jp/Hu9tpvvId0+UioiOA4T2u0iI5OAlAqtlnT
T8MZvknzI02W+UleluQ09HlquGrQB49Jg4yAFPXqno/41ldzygRqXaPOuX6npqSjrBMR9WjSZJ+y
1p4empAcL9Tj3q8lvDYWVcp2MDlb14jYBygVUJNiL15OddyprVpSnvcGo7SfQvxK3D4c99xCts4V
PXeqReImoT55OcqkqxXC4VxWel23B6Uqiv/Vefs7SOpuJ5G8FtMSKC6yDToeQqFlDUDoA/YMxLze
q9rAdhGXlD5URfePaXbFsyqFBb1LXfXlUJrRei3A7Mtliyt8rT8WaR79uL2nNr9bYARFoYz+yyr0
KIcxGlJVPA9G0B21TvoP1dnhCw2QcqcXsbF5eIIMlDaotAJCXh2Zok1VYvOg81KnlEO3LXrpXKhJ
q7tomC8f4qbUXjC52AOTbXygQNFTA8TjBjGc1QcuidMP5VL33kR57qcS1LY7GZ35YcqnXfb71iei
KQ9ilXozogWrmCVC1j/gHibz6WX9WFXR9BUxEwoT6mj2guRq+VZdtIE7dm2H8RXKh8c0tuoz+PPi
5OjlPLl2kST6YdB75+zEdKD8UCqlw2jU019seeB10OYEtp7MXXzNm4ezypSmikcHM+SIImzmRLGf
JUHyaA7NHjdqaxF07guqXK9NevHnb4aapLnspbpiYmpIc/FUBf9FfRU/mFZp/R9n59EkN5Is4V+U
ZtDiCpRqweawyaG6wKgWCa3lr38f+C4sFKxgnBWn2e2sTKSI8PBw39lmG9fFkuMuEQGb+kZ+q44i
kYUMR9WEFXMbKzuqQat9uH9sNqJTqA6LwjBkduh7yz//Y0LVNOCM2WEk3SrahNjvkLnPKbT5L+XY
Oi+xSOr/3R9wawVJvpYOM4ImOouvBzQmsx6mQuf0oAt3MYz2gyoEXjdRsyfFtjk1EEL6ebB3BmRZ
jSTTsqoGRkJfjeCQ5jU/CgP0ilJlfOjiXO68also1xIdLnEwiAHODtcDTtIINbtiLamwBBAeFflp
RMHyUTd6nBtqqDVHnB2Uz0pn6s9JF4gXwet76ZOqU/4e4SL2J1hd2otIx1aftamGusfTEW3Doa7e
pkGmHyqc7KVndfGen/HWF3XgZhOb05OBIP/1tCHN66S0rHOZhTLz0R4wH5sC4URPF8n4en/7bN1M
YARg9pBW4LuvQK5R1KmYKV75BUJQX6KkSz5XkFLeFfRstYfBmqfc06jC7bwuW4fRVVGAX2ADOjBX
n9awG/6yabR+Ngb4yLZJcBJdoZzuT24jLlpM2aC+MD2qA6uzoUedbUU1o8RuOxyCIVY82vloRJ4y
06fBNHkO2jR6HgrcqQOz38NhtoenMEH2TplxHf2LcBQB0l7cBRmd0floljS9TfpRn9v2Ybbb+bE1
9fbsjq6gTmsEO+fn9tNC6uTUEKhDsrsRMqmHsYpbAzpBos7zl7FPnWOAWl98KEYXZDgL7EF4fWEr
O1fg7f4l2+E/wMFEZfB5r/dv7lhFkUs5+JjsANFMmfJPY9Vva5Ojev/7/o6IrrEACoacShIsmIQg
fddDTSId9bgBH8GytjaPAyoW/6gRdquenOrki1Jb2jnQbPF1nOP8LWVM7dGNYvm0YOCfS7UXz0jf
Ou9zJdiT2ttafEoPyI+Sji342PUvg0OS64kddEAlAd0+jYLhUo3dc4EDVSMxiHRML2rmPcbX7Zbj
MAOtLlQ7bpC1AW2LubVt4Pnlu26SVV4xOxMk9cZqvsA5VC0fmYX4rPdl/1XOaGWeEn3GjOr+V7l9
J/gNyE0BkHFb3hTI5qwpbbrhel8WfXVulLR/icK2/KhRuP5AneavZTwWkJP/H+158O5owb9e6tmW
heZEwLxDBuyEwVFykDXOZjBbrJ0jtbG1mRH8Dlhf7LY1Q6dDLdmuU/52ynPsV7IP4bM4FlJN+V6D
zOZQiKPRd09uB0J/PSsRt7lVGUBBiitfCmdxVMpcNX+ytG7XjnBzLK4p+EDoERO6XI+l9XYa5iWp
NUiJWj+N5lC6lyLB1F5x8+njX28POnOXjlJI0NRrVydDSjdSepfBygoPhEAaL7E+B9FBDnZ2UKch
2WtBvn1rUNMDziLIxKeTx+B6drwCkY4ZMcAmBI4XuhxheJfcBPentXHglw2/6AlQ1YSccT2KUSfC
bEfSiQlR4PEgHXQvvFJWyWUabfdDZNXaMS6DYq/cvzk7C04D8Qkx+w3YH2rWhJE1F00gnMF3oyI6
w+FQ9miWW3uEKxbIjksNvuPyO/4IbJWOdhyQYwAevYZF20DizZD98COgt8P9pdwcavlraHou8d9q
qKRMg3igKuXrpRL6REnqY9b3P4wud3Yw0A2MEK06qiQk3Jw0AvbrWQn0IRYQkcvCaSq/NpriZ5HP
ziGtjOShmIX1bLTGa9gP6vc4iuZPOCPtNeNtfUCCFM4Eqhfcz6vZooptti5Kfb6ki8oPrXk+odQd
76zpxsNAiY8Kgo32GoWp1RHHES0r6jSDwTnJmWdgCB56c8qOeuF0b9rKbTDra8FhUe0+V7q75zC0
9UlhjlIahoMOvL2K9/Sy1qXZU6zp5ig+jSKpDugCUFq1xvb497sH4iak+SX24Am6/qSNHIWT5QUm
1Hls+k01xYfexO5vNKq/binkrxN9UAeiDZ37bPXpwpbKc6VA+kN1vfmu9E35ryvj7EFCDdvZqRsL
yO6g6c3A1oV2pdX1kk2tkYu5pM5GFnIwMlkdxWgPXjY07t+/36isWQTnqI9yp622yqAEPfIooInK
zAsQaW2Pvvaif+uAt4V+mWAic/+TbSBfS9sPaiUIrkFsXPMZ6sxMe2V5V/MYWzMvS+fC/KcTw6Ae
i2asflitEbWQx7vcpO0vtt9Vma3SXtkE9tsxwTbkGFq52n3b+VkbRxOyKh147tIXT7HieivFoxkK
y+F2SPOxOonBSqpT1w64snFplL8sEzqJTwOi1D42crDeJFgydX6cyvzFiHE4eB5NaVMcTDPlfauP
SbkTjmwc6gU3QRSeGgfxyOpUIZQzmkoUg55Ahj5YAEQ+uvDG0a2St1GFyyLPlHrpp6oDANeNnQLL
1pbUNAPLJpBfHYrt9eoUtklGbjHhUuI9Cw9dPEWh+l3pLHUH6d0aSV+YLtCtaClwV+csdtNQVCRp
7D3s4osC2BPWjfTNeRx27smNZ3xJFlnWpXcXQsT1pHSiLYnQE8GkrKansg4nwtjagXoR6eG50iac
tytQ9Ps7bfmrqzwG9x2Dx5UHj5xhFRPZgKoNDW49amTR4A/amH6xzCLfIbRsbBdGsRdOIBcjDRrX
c8OeSI17A0KLikHuIZtb7Uk2if7NjWP7JFpDnhCtsg6RG2peoTTG6/1J/uYArmeputwssDEWHG61
YaLeNVKa6nu/7XHAvmgBDTm+PgXBRKOdKgM/qGiMOdpdKYxjIIt29HCdaH7FdPbSb9spX6tcVucC
D6JTHwTyYUD59d9GJJF1DJPBaE76IDXhRalswIcGrtFjVDRWeZpAw+gjNNMhfbRNkR9TPXSLnfnd
ZqOEEAvHfYEbgFPWcEOC21drERlhY+Z+jMr+7AbWUsBd0lFXuFSmMkyipol2pAwmlrpcdejlf84i
613eon9ntu/uL/nNbl52FKpqv/v8CaZWr0Zs9klEyRAoKZzMpxY1qMRTKkd5CsGdTnbr0EpNwLen
sbF8yKsP/XtYSmBEM4Dra2nQ0saHLOXh8MPJdcnN3eZkNBBd52CyIYQmzc77cXM//D44kEkYC5rE
+tBmwFYlWuYA1pXtnsuqHy5p0GV+62jjTpi/NRTtaouAiEPMvSZ/kNzGENMpVizWzYfWNGqSiW7C
e1rdY10vt/d6FaECUNcjAVxIoNfHtcs1s4mynnYtpw4KWrVa41uWqMEnmjKbA16ZqCrG8fjSTbOx
E21sDo366UJxgYqwLp3r5lDEijHwAWdLonurGZ5Txv3ZGYfweVykq7OqTr1mLP/aj4hPSYM9/wX1
Zd6rOyoRDSYnDQzimMY5r021GW1wazgGab0n7by1SzWYofRnoiBE7/n1+iZ6bcamO7W4XjapB5A4
HUYXCc7MNNPD3FvaTn1vczwgXYvRCMLXFTWQSD4yZQBfUYRyzGK47ZVhYITjYLVJkW+vnX9zPDJC
1pIeEe6j6/kRccXjMEeLxXsyvLZd5R7oiiweaiuEYFJPe04gtxV6vp1uw8qBmUM+s15QTRQVcHhG
BNSirnFSBKY0JynoafL1zjbfZrGVOQfdtTveHVeEbwvFaId/FNnNrH8sh8HLGz13PCfpHCwQclo1
+Yfae/rvzb/OSJYfi9j9b1Nf8uHV6pB7jio6FdRNeO6P7ujEL0FE1kxim36+fwvfZpmMBXGIBB11
bxLN1UkOhyjP5lJQORGK+MyZLT8nxmxc7G5Sv7d1TgesmtVUvbgEXg3hzL9Upe6cnXhtaz+QVLMb
gF8QzVnlusFEH0KMbLqvpMF8SGQ0vTFazfqkBFH0uXSU9OP9aW+Nhz8L7OTFQwgVrev9h3RjSjNb
Dfzd6d3bMUhatO7nvsH1JoiTQxuVezSEmzCKdebCollQB3EF6rwesQqTUrXrihuzKcQH2iDVd1IG
O1HU1rRQNoXjyRdditbXg+DXMs+DXbb+4E7WY1Nl7+MGCpqZCBKAsdcu91dx68H5c7jl5/yBu6gq
fFLFKVof5f7sICPN9SWyroemia3j/aE2ZwbgsbCVdKqXq2jB6bLezihA+8Kpp2cwSeVdQTj+uSSe
KzwxcQV7fz8iaMCiQMGFCF3menJK4FoBeXzrO041XFynbTwwCsvLQ9M6atAKd47AbescOwRxRSI/
OCNkuKsp0s9mmqPOmyr7UZdHs230dxqYjnWiyl2/F0PZxlinVWN0xJR5io5EOKHtmXXe/otp3WR7
6E6oqS8pwJsPXB90zOea1kuvSEtL9yIlVf+JZQMRyky15CHG683wej2Lfw4GHsJej3SltvPdtrYI
OBl3GHr+ixj79So2fBirMFlF156xjQbOPbV6opxdys07icrWFgGzBcpRUFkEjbgeynby0s5NSlr5
mEzHus/M7wBkiT9YpkAFWNvLcLemtjT2UNnmHiEDvB5PKrMeqcHMeBrgZi463W+RCTkbRrC3F7eG
QngF8hwKePQ4r4ZSw9QAdKTEa6dBhD7zUD3H00QjTJNHO/nsRngFqEAuSVMzpNJ1Jb03hdUbk+z8
DoPzXwFq9oVXGlPvW4qoHuFeZsehVIrDYHZVuHPkNqZJzg4hXqdawtlb3ZF14yRRUeZgBlpWelZl
tpcEmqRnq0Nyun+6N4daWILwwilGrT1ebHWq9Son2Iii8H99W+gnrex6ylFDvDPS8m1WoTJdzLjW
UPlCFnMNL5aJpB1b4YENc1Ec46Xz3zDLPVOArfmY3BvAqLxmN2kG969LZzbzaU20Sz1Z1cPnqtWG
nlyzTL///eLxjFG3hXUGOWr1nSa3UUws4zofjbvIF93QPKb4I7wg7q3+e3+o5U/drN7SncgdQj/C
uk16xDLRilPgFdXFJlLTCvesz313SpLB9NGfVoGmh79GGRdpYiBG4hEQCVKp65ONhG89lx2Dwm0J
njueAYRvB+00BfSZ9hDPdhK3rUmSspHLsPeXvOZ6PE3S5GIjM+V3VlsdB6MbXnEDNy5sJzunj6ou
HiL0d3cSqY37clHn5k7hgVuKk9ejzqPRmABxvDdVbR/TfHAeXIRnsHhGUQ8ian+8/ym3tiiVE4pQ
PN/Agqtdk8RRWCAr3fhFN+fHxO6USyGGHxC59woKG+tJxzYFV1yMwADXDe9LlaFtbNHwzsFqlkGp
fUqMFPH3QlFoFbCVWmD52WrG1/sz3Lg7F+3bpX+I0Sm1Xa8ol2lQ1UuMN9b6eHBiYXrqmBZvisyY
F/MA3YsLU1LAyaqd/O1W4gW1U9LS5RkC4rlxNKgxx3HrDoNTq26L14QW6ArEoR/etj0INC4oum/H
SnaKu7Y4aHPdvmvcAbF79KN/lJNSH0MRF/8Ba+FK4mehCbA8J6v1KPVR78yChBn6y3AUZqU9hLoe
eLnbTg9WaCrn++t/y8paVsHl3wRRNCmso0S9diSYM9iAKoDp/UYUBEiJlkXORfTd/KpOeWOcutgN
H8FnC/UwiKSPfaOc6v/1Tk/scP8HbWx5fg+nGvXaJURY/vmfAXIVOaGm8Hvk2BE+lrmJ86v2Baji
P8THi2YAJfLFXBbOwfVIOmxusJYYwADRCnmeK7JLb7L1FkqnmcmX2NXTPdr7xgVCVRLQgMZ44uN1
8dpWM7OkSa7xaZStTn2H99C0aC9nPFSvc4ow2v3V3ByPN3QpxPBsr5seEd60wsnRGt8eC+tr246l
34pUo+ARUlMYs79W4mc3LSKHwNGIg9ywcJ1WVl3amg0SL0bgGUOj+DpYz1lrxX8ZisvcxYdl6VxY
P3NitlNpVmpDZ5JOCTSuojfj5P403CF8/ftFJDxGMJ5HDpx7WeQ/tqQWzOlQY4+OyIAlL2aDcCNu
1J+F1eAq1ZIL3B9u6wRwES496RAz4XFcDxeh2zg15BX+GJqdR3eN6xtF1HrWsAvPbQRafKqF4UAA
hBzQ6gh0tWvSzywBlB2jwe45Ui+ou9c7N+3WJlzIljC6YE/xwlxPqJwjPPFUKn5arulvK4F9iQah
zLPLQvGo6uY78fjmnUb8CBccjv/Sm3o9oBuZTZw6nDKaWXLuEEDBqGjdo6jV6DAnQ3eaWkccaHnL
F40Vy+u0rDmHtW3s/JKtmS8tWUi2UVSGt3f9Q1qnpltC4/1WnTzxqxlvcq20a2+kKnWoKtSx72+d
re+J/QVHj4XG9Wz1PSMKvW0U8T2rNFRPSWibfu261j/3R9naoAsdDVNANCkI+q5nFZFbqE6btH6N
//kROOxn6YTVawnLY2f9tqKDpRiKlehiebjmlQIr1oOuE29Z6E/7Eeb2X4KhLp6BOzLAp2h+chPE
ZIgdwvf357i5khx6rs6FtbWuxVpjgrhwC04j+0z9lBdRCZeDPpj7oyzfYxWqkwovLT7kH0htrOLJ
toflZJVANHQTiAu1/+hLpOcl8pDDeNSHBkUABJ8uStYrvjp20U7wtfkhF67d/w+/1omvyyGyMpdJ
ZnppUfkezX8Qb6h92tyiy/2Zbn5Ji1ILoTpCVb8FfP64Q1VNCk0V7Mya3OFQqKFyZo+iVenEBDfB
rPtU2+pT68x7fTibZ5A5EkcvdsLrtFXEUTczf7zBRRhDUJuUgyEV05dEeP5U0Yb/H2a6jAafcLm/
V5lJbFZLXxbjFZlMX1yZBeepX1o/nSwdk2PQGOI1nrv2dVadYufp+E1hWG8oAjkImwD20KCWL/7H
MlttC2nBCYEXKbVMD0Ol9yp6dXPyEeaDoj2QgdoIrmlC/jPEnbR4p9PkmPYyQEoCTyDLb+NKcWl0
gAzpBYnbFN44jsrgNZWtieNkNMonJ+6HGl/2Xjd21m5rQ1pgkAtvERHxdROPmDS9iTEY9VHv745E
5Kr0RmVG2KxEF/+vu1UIVv4cbXVbTkWs5rG27Enkt05jmiiUmaMseoxm29jDo7a2Iek/yhNYLGIt
tXoEB3hvzeCCNmhtNftkYdlFQR/Vd9KpOLlNKXcu6a2rhS9KZwyPO4/haieEcxZnk6BoC0FaPOlo
RCqeYU2TQjfn1Jd+hQrecOjUTn6MU9P5MU4GPa33j8LWJUqL3YI+Q5mny/56NyaRlMJKaoCxVCpP
c1mb7y0r2+tfvSUi8B1J4xYCL81Y9LxfD6Px9eKgcWh6KOScnCP8T3+G9YAKvmDnI/trBR+yHJ8k
tJfT7BCpqfxlB04VUSzC6BKEMKSMMoxj9kbketAe0M/tJ28Q+tx5Tp3NX8uubDPf0bPS9uJGBKiK
WeYoPU2oWfkSNZpKJ3la5elhcNrqr5k57A1qqGAdQEfopK8CQrsqkzpbOiPHLrPe9k5Q0qqrJKe2
VXbe243zx7O+9IlRtKXlafmgf1wf1Vzht1OCqiSVaXgIWpgXQqzA02JY0ff3xq1AwcL0xP2TbwYm
dtNMjZoogYxD5u8GcZz7dlnSvTsjj/I1ijXxjuJqbHthjPzqA/1Cnfm+LQuLPWyGQ+ZFpoWpwTzF
6hsHEKz2YqXsoue6qYd3zcRSnsoQR+id3HQDJFkiAkjOS9mNPoXr5ZlhBU9NDNBrwBk4RZNZHh2h
5b41a83PqZBl5JVZYZk7t+JWPIsyAmjeUsNf6B/X45Z2alWRJNWu9dR4Ec1gHqhvyMwrgEVoE0YU
ms7+oU98J6Elvp+E61m1Uxw54nvmIBtbhGRSA6oBeFvsoa9/C/z2drZnt/KRhdC/R7LXjmrlwHdt
+inZe0s3FpzucAh7vN00Lq4pRo4AclCdnrc0qPJnJ2l1v2/68ETKh8xlqmVf8TLvdr7yxgwZFIyb
+4QIcF1YxeIJbZd6hkI7VMiTd532YHSKgr13+x9KPYuDMkgAzzXg/fJo/HneUHfTGqdu/Mbos6NT
UkLt01E7oo26h6tsLeVyqqEkQ0C5IbfOjjOaWUqW12sIQsB7Sf2GpqWzVUIRLtEafLINuRd7bS3l
soRkC+TPtDRez28eHCvUMCVDB7JSfSOO25PR2nABoqbdCTA3hyLA41+8Bjf9oOmgRGYf5Y0vM02e
QzfXz61bDoe8y/fofVsEAKqq9KfQDkMjwppmHkVKQeUf6CGPOGkJbcI+9R95HLUJE5sUXUmzKzCY
jsrx4LpUyJUhaXZSh9+SlqtQD9QD+t1vsTL4otdra9ilUvaIsPqL3np1KvisHwAqwn/nurQR+E8c
7skyEWl4cZqe3sZRKcvSy9o2dbix7PDJVkdqfUB91sOQ14TlNVpf/96/5jfCHhzJCUR/1/JBWa9/
ZS+rAlkQrfYdlJSp58j5qHf6v02tpo+Ba4Y7AP3GLqBLDkMTkD1igjW1tFAmSCsW+BPsnBRH76Cg
yzIIn8tyVvYesGWBVx9gaYtDCGRpA8dS/npqBHt9oI+gDGU1BtZRn+zuQJFbR+irr/LLmGPH7qlB
gKG1PolzjB9y5lnCFKe/XmLa5pYYga4HTDdWG6EEv7GjEXhF6ScMiXG4P0gtmo6m29VPRV6FH++P
t7nG8OWWFhyFssTq0ioVEoRxJinX3c6CUoYFIDBH+9gDCfx1PEIu4+rcWyg2cH+sguZinFSttXRM
jMLUvWAqgs+XKpVTVrV7Bse3s1qGYpBFXxCsZrVRG8zhsW62ar9T8vFk0h3sKX3QndJgtxfs9kwA
tUMCoerISwpV7XrjTJWdGEERLnjijJK50csHiuDyOFta5VEWqB7uf7DfUOj1TmUBFxFRgqalyLPM
/Y9nBvFVu6BCxtwA83U/7x2zOPWCVNzrOSNv49yAfo29bUIAY7bGU5EYLt4BhhM2SMwPpA76gIOG
F9h5lhxRitIf4yzof8ZOpp2CIGqTQz2O6jNrh5NhiR7zPyEKHvJ4fyIbFy8oJY8XvGpK++TX1xMJ
CjFZSiJqPzGM4RcAfvZQoHP3kGf0nHm2aNtjMgr3XGHj++A6gfIJuL0Od07+1vdbXEWWXme2yrp7
PELTKalkwiUjLO0oQluclKYzz32gafjZ7xoubMR/yEyA60FqpOGHoOt62m4tdV0stxo+4uabfBxA
E/Q2FpcyxawyjU/SMobnhJvPb8PRPrTsW9XclT+6DSH4GQjvadDNmfu6f8KYcE/tWp5YPTQGzGXs
7jymskesuiFyB3m8JEa8B/NvLDbRJlRsAEDqJmtZmJLEaEwbs/bd2qHrxy6m50CPmpfBTZKO1u8e
deH7u+wWqkKsEX4lLbQcmZugZbCVvAgW57QqFXABKmXy00FD1ryi7hUJYeJTNygHu9eqD/dHXmLn
1TldtGkwNaF2ohIWXn9n4MCxHEoAuEmOhl/mRfzGmfeFGDaHoaeKf5NWIApzPUzVNckcjG7tK0aF
rERgTcWD00yT1wZa0ngtwmjyKJA2PIYTsGscifjDkEXqQXET+a51+rQ41YGUp1nqzs5dtfW56cdd
4HJIp5R3rn+baNCp1CLO1hwX2gfdoP2lHuzkZIewXA5qAMZ3uL/oW7t6UXiiOQTFJbwVr0esAksB
JWNEobT5MZOG4cvWsd+2boL+nOD5NkHHdgbdmuafg65SerMq5sxSJOX2LrEoTsTVwRVEDoYVaG/7
YPxrdThWdAnDKHUu5qPrxF5RhngIE5wlrMmdHiCX1V4V1OKISdHsdfY4HAEtjTPWz3sO4DczpQ5B
+w0oEFgosflqpmVkTxYFfnphRGQ3F8OoQ0QwFgsMxP1SJTnn8xju2bcsO/jqIJGXEhCRxNElCf1r
hasHs4zTieqZ39FdnZ21Tm+ezTpQn3JLDfZU4W6O0zIYLTCLugfY6+9A/Y/XdWqSttSKggw4nLW3
WTdqJ7fK7Q/3t+nNrcQoNMMj4LMg6LelHYUOJgI6CDZDL99FJQUCqJYlCLY9e8QRNEiCYB6aYtpr
Sb4lSjA09yAIHimqiRjd9QlZhCSLQgCRTbWjfuu0Qv4iqrUmhFChBhCK6YvhtB79xLp7/ojmUeh6
4Vi6L0Fcm9OxTDHLhAoe1K/3l+Tm5C6/ixcBcBHaEmt//btsJ1NH0aJpVcetq/tVGagne+ijQ9gT
s9VNaQKFqLgk3B9243ujjUwtkx4C0sB1NGUvzGd3oZpbWZB8ynNHqmCFxi79eWN64B5L0RnkFJLa
crL+2FdEn1XNZmCcUYnPqSGdxFOdMdL9oZqcf8GNSeqE6Prv9+e3sdOWirBG/w1+ZrQUXo+bIDhI
mwrjziFF2ryp25MTFYZXSHU+urPq4nXlGB6Y5B7F/HZlEe0lbQOlWCLwdaG4GqFA8fagdBvb3Rs1
ENP7KmqbHXzn9kYieCTSh19DQHETDXcynpg42XsTh64fN71xwR3v2zy3/UWO4Lz3l/P2M8IWY7NA
4kLnGrb+9XLiEOp2ukE5P6KPOfUx1mlOidaGl1g3g9fAHLTHWsTl3ybCC0cNNOS3FSD7dPWOZmVP
ZmrC55rRYzuFRTYeikyP/CgZy53zcHvZMhQ30sJZIg9eUxtbozfjyIFH0yHz/V0WY/BzjFP1bQz8
++k/rOXSffEbgiRWul5LocqBpaZgaSKibf+baWEoj1YYkazkSjLYEP/S6IwfT75nabg5SQLQpZaC
+vy6qjcJvaqBfzmMShWcS8tInpwss8864OzOhrk9fySG8P048zAMCfivJ4lqmimEBrBDV79zLg2a
/s5uPfdnXa+cX3aoFI43Tab9xsiltVMRvs2w2Dc0qS0bVaEEsCZFEYngcS84c2Fda4mXOUqbUDfq
KhT+w3L+FBnWkJ3Cua8/mE4+/8+FrIKAcNqN6vv733rjMgAUXWBDYoflqr1eBhHIZBgD6qhJ1mTY
4tBY6qtp7ug7y701DnoitP8tWcaNLXuowiSFl82eMrL6KdREdZq0aE/6eevS+XOU5Vf8cZmD4Md9
iW4ORKwuoWMXh1unCaCDF23ZntD47n/dX77bJvyF+Q5z4TewTFVHvx6xAAAUOaKaPiVo7QMemIY8
BKlmv+QU2b/03MGPADYqkrnOoD8gO9I+p64evWZBnj3aUqeJ7v4v2lwC1A5wbiC14UZc/SCEHKJk
IXMUSdp8tESRPk6JrX6pnMw+OFhG70HeW2eWGGiBquA3oTxyPaDZtVndzgBjQSKiy0A1+xCUU3Jc
ZJV20pbNoRbQEZIKt9NNZai158FyoIhV9IWdZjtPHyAatIdYHczL/WXcuh4odtJ2CC4GBr06F1Ym
urgNnQagyk7tg+nE3a9WBl2LqrSxyMXilqzUkXKi2SI+3x97Y5q/Ozm5I0jS4Oxer+i8dFDkaHz4
PWqVb7qpUt6Fg03nKI0zp/tDoa27cTLBrQgFCD5Jz9bAptHgiVHVcOZtLJvqJzEmDkbJFTVbnGD0
4rWWgmmGltTmc6123Qda4EdQbKcWrWdIO4lOKlTa9yKxxLdpGoP3RR0Eloc2QaYeJiWohkPjVKrr
4aY5TedJNcP+EKV2pJzLzix/VrVulKe67tofVp6Po1fPtSW9po+ad5NCc5ofWaXx06nG5KfajnFx
wQvISL2qKcd/sJXpCg8kbQnSYz39QUyvfsyduraoEZTO56Gx++Y8zUX8efHRLWAbG41F52qQvEaG
Ttxaa/hSYTPfyNijXVh508S9W16AXGmqIuSEhRErc/2z72srfUktgCjYpGTnRK04e7mYXAeHMY1q
64wvJ+opOk61J+nOTnQJ3MAlt3dyuz+gbZlLfyqmJj1SR8nngyjUaDwhEJJe3DIdgNVK4ehelk1V
+K7uw+IzdNnwW17n3We8OM0CskZWNrR9or53MPrZfIMVLfaZdPv2L2BDqjiIoOtGX7jaqD4FcVYa
HpdE/CM3WyneOLZUX+GTVZhvRXbwXq1LAs0OiSUUKWUK+bxRcjt+7TGBiY9OD53PS818+kQbgIw8
TWu7if9JFX+cx7nXyYhQZjXRHQEp62XzJp8F7h6zmvObOlMNxqW7Kvrl5naIdRq9+6FvjMnYvC1b
2gFRAENB6xQinAXWKCLtReD9Ej2i8Ja/RLYdMFPpJo+hKTLzlDlsf58Hyvhc9LH8NtAI+xkCoouL
Ocr+CvWAeDpnPKj6MVJNagPpGKMiFxghWXCax9QJcuwI3xiKMQ3HsLArxCEjdcy9UNZ4rEKqnbJz
W+q4deVh8KnPZtWEaoA4zqEe1Ng42V3hpjTm5GXyBlkCFdJD1svHSlUgrjEL9RS2pjQehTECcUMQ
MhKv0TNZek6PDMvF7G1FHNqu0fBVBQt6FDJwfiGRhMtVKUGLWNDWHR5oK4kxxQkV+5sxuJV5sgLa
f7wU1yTH01SksV+7MU+mc+Smo/OQT6YaH1CrLMyzHgT8MSHG6XEwIlMgGBEX7xytKt7iiVy2XqrU
zXMcSP11GCIFffUuG75aFqV+XxtgAp9x40oTCHmtZT6qThDoUJNIMbGmh8Z/mhtnVjHpMRtYbJHD
NFO7H9MHxUJO9YlYO9c9GweRV1OEAr1IJWyLUzrVFWInXRX86Cx7Si5GFbQ/ikDLP40mVg2w3QcD
YAy/4eI0hZP6Pxlb8fOkjBFXkSWr3jNGu6af3g4N28ur2n3fhILtWkwVWBprnFxG9iINl1aXvgvC
EknrkZTgcUQx2D7jGEwmmRda/r8mpr4BHbxv0R/AcDbxRFc1D7ad6qZXE3jnpxQ4CrxGpll3GVI7
OLjQ841jIp1Ae4CbUCTLoeh/ABPrnTeA1726WGs4h77OhofQdIZ/617Aup2MJPhijWyVQ46Ta/3Q
h6P8Rbo9fTGNyqoOfaYPvJSTOSLpz5dWDqXjisxPnc59ba1+yI9aKJPwQch5GJHEFOgYaXlZhUfd
GRT1oJudMnvwMQzlkugUuY9tnQSVVxS0RfvDhPT2sVZzgRPnrMy4Bwdl6BwapcgVr85lDDteKbr4
RcoOrfcm6qb+MCV51l+iIB6DJzcvhvoxUuj296SNL6IftmPfPxSOSHGHahsQvWlEseIiprGsPFsq
Yvwqo3BMP5DhGj9VZ5CYjJSyLt7AYNCA0pO5qOd3DT9nODr6BCCG7vyYPauVbo9nXMxD54nFR6De
mmCeC9+t0rh9OzmjHj0Fs+iDY4VQXPHT0nsr+xzKNOdOnKZKhPhgWw6aD2fLrF37uxWFjfM9VKdW
i4Bd+3pCzRN5XPuTlphIa3qDOXfifWWYsftrIlwsD04y5bU4KzIYVeGZU0AB1BtVraHLSpROUk70
2dbDpPiFkljJGQn9Rn5DIllJvVafnfmnUPu+MjE2scrqEoQmOt1PgeNyZ/lq5LbKh3bs1PEjtMQA
6TC1UIcXdBOj9mfSaVL7JIy4SZ8Er4ruo8UY/h9HV7Ydp64Fv4i1ADG+MvTgMR7ixHlhxTkJSEhI
QiAJff2tvq/nOHY3w9beVbWrhn8rQaL8flLVTcFzxnx0sBcoZ1P36P10ZBpzQQ2hdWNEEknWrUAc
5V9ah3RZ4Ie+yf0NTudU3s/e6RLUXhWQ372KbfwJ17Y8Vnh84n18Yk6rDOF+o5cPIxB7CGx2kRvy
XqXwuwUQn+0WIlJHFHuNeGHmsZfpTBjOK70NlYIvA+Snb7huMekgR0rNcwX+coyaYOBuCbuakI3Z
0WK8zKX9wQkWn3oWL9WhWg9A2tPmGCs3XLZi3qanTdRW/RU03FwiHcGj/5Rpd+SnBO8GhDgx/G/h
eBMDsWF/QZmYce0sQST3dcIEPXbpUIgnm/ptu6yI15Og6jOr7isJh9mxqQX8ekhbaCWHZ1gBKlgM
JmU4sqpZlKth5cOmbAdPl0m+PWbhUPXjxMtybA6xmwHCH3LAMKpBWmldvAtDcVOgTYvcPDebr3d1
9nPN/GUWe5ZeZJWb7DpLn2NDPJY1O6kC8rgm47dmVkaEL20Q+x6PCBqox+m/qgx2fFLQOKZNyAUc
6EZtj6yJ9x2uUSaawC+m5Diezc2GowsDR2OqOJEIh0qdQooFHGrFafeSZK12cLzSCDHdaN0hTlCA
H59pEmPDekG+x4Jkp9spGYapQ/QYzOTzZOfPUIDDpDnsCfuYNii/W2m3PDoTKBqf66UYSZPKqN47
a9PtRxySzTYcu4DI6ohHdwVHBzvpZS09OCuK5JmOzgV5Prg3P8Hmu9DuWZSsDWahwd8tqi6ODist
O3QeVKe0h+cFrI2KcuPQnw0pfj52fPwSOSxWWlXbcbkceeAPiBoVrCNeyfstSuLpccAOwNEHO0zP
FnUPFw6S2u/5TVo3NSGdiwoHFvi/dls0BxtR4t+2gu1oDkpWQmVmJ2CqLVthyAcDIMRQNEtsTPxL
zUaAjtvqVTVoFSvd1EOpyAlJerY+VzDAyBtnFlV15SZRmVel4UOtk90geCDej+1dic3pM6UiuC+0
jmnWgOHj7O8UOQbFCKIS3HkwWAfzT6ObyHwKY3Ahaly9OP2zWvgWl6eA+OwUXm9DvvbaFI73Ohnr
6Cuxa/ypVuzvpzC918c1dqurmgL6a7xXlNGyj5FUHzUH1nkEeJ8q3e4Xk7NLPOR0ubPIbauaBO5o
+0sSuzhG/50fqhvjYQl9gYluvT82f/iz9zrd0NiWu8CjzrasQ04eAnQTUQOcLYQPWKJJrINZcl6F
K/KdptDVcsmT3tIVfVmDaXodn1CMk/kpdcU0v9BtSZbnQ8IfqGdErhL7U5V/g2HfwC9Q6pVXqvmk
WjVQFc4ZBcj2UOM+njMecjwbGbreHmaifn6RxUFIPyld3RkWhb+lgszR61tfunC6PM25WH9wRHOZ
ptQxWhTtQThAqOtE0VSEQoxaBsK/8NZsXzl2MOIm1UEVDypsau9lLIp/RbWPpieF0+KOzLL8Z21m
pm5E8XyQKyzeurGYIdsWaHBFm+SS087rWrw5lInXzOgNC46QDuKcFnQZnpBXQNbG7DOcXuABnE4d
3E3SV68okw3aY/ktCJxuVzOlOGnVwsJwh3N4hZPhtKCL3dbx5j5WHvgQVT5p/1gjYOxxVjcTqXWN
7NygpGrZTpFeEH5BhflVKTG/oJZXAST3Ij78PAPUw5swvQ0qxy/dC6xkth6KXnRmNjrW3jEKizA7
ImawL7YDf97AMfmClQNXNqCWsWs3z/WydKuJMI7Bm61ujc45VqH9EL9MlOUMbVWCzLqtMvJ+9DYW
PwDPmd/DoCVUhzZR6x3eyfIc7ZAefRYTHyfw3YKxBtkhw4e1zOoGIrtgunrka9ygwaO/tkJvp0jX
i2pSC8X7eygqER5MpiLaAgXetjvud/VlSR3wgbE0CNErmSp32TJUAcFkvZ90uVp+V9AyXOcVd+tV
DtX0kFhUxv5Y05Dc4dUclivQDimaTCNT5MHtQZtzlYFCOM16QdRDVNNCo3HYLOm3Ekn3P03q5uVn
4uJiaWDFtrAPJ6KibqMgM9bMbNGwKFlIPUDipLffY8Sh78Dkw2jWCrersvU1+jvg1ykaXJhJpOFk
GXfV3bSSeW6FmuL1J0w1j6oZSzr8TFFb4bnBR/s9Y9v0Gc/B/ahCpj/0US5Ph1DhN+gtxq8VSodv
qMWT3KUit+I8yGn5Xk7bAAiU4uIt8PvZfkd7SVxDVki8XaGrDz0Vtb2Mm6m/qmEL5pyPg81e65Vl
ea+PNPszRIkvupoteXVFGUdJzSk61TXMPHnISykfpgJNVYODooLKVav41QoM7BfY3yTkaXLrZi4O
8ecoMuUgl0duwj5fXKZY8l2EXa3f5gT97oOy1J+Z8ExBMGCjO9xJ/ycL2qpzFkm3fBNoTMlDtmf7
vwnSzLVbOVaCm6y6eZHNlTSy3SVDBt6WQ/jyOFGOpfMEdonJ85BW0QyHubz6L459/c6RK7ddAWbQ
tHGML/HjjuCoq6NzNXR5lFX2bA0Z0IptOT8LsrjxQmVMv0VWOH9fLOnmLqZKhtMESGZ7WBzLr4VN
ZN6OLg3xvcDVQdz4zW0P1vfJcgX5WrDruBDyTkbN0VyQbYaifq3IjyQOCFTbJIDbJtqAJN62fjgw
AkPSGX8dQtQGW9kYKiQCTX/ubtAMwTR4RpmKh7TXaaJeoRslS4szM7rXq15Z50qC0IRM4w83sPNY
/6YiGtC1DRvNoIfmdEdru2WfufezuKarglfRUKzkDiserGwtZl/yzZu9Oq1pWQ3nPIiUN+sa2NZb
hCy6xgo8TB0qKIob+j//J8kmunRS2yhuqrGifyVbj7Hfi8LfUQcfN9/wZCTAjhHZ6h+4HOTaZPsG
qIhQmuNAkWyRp/iApOKMIW+D82QVhcnJJlmQOIT4nUo+pXk0+wtyU4CkxbB7RzHBWtZ6y1bm92lg
+f3BRBk3MbDq5IVJo8MJoFeanyyo9R/E1+nRagbbzlMMpGC8S9myhQ7aWxiRDCllf5cBlvgNDAOj
5IzXOk3OFj2KuPgMTrDXbAwHvWeHvyXWYB8ra/gGs2TMgNFUtRXukb5oMpXn/SBYoETVSbBaAeek
/DQO+6RbqPiT8AhzTbv1Sy3T/WOL0Cf2AR+nR8+K/fURGgrZWkXmCfgbBh28o/WYw8wsBnZi8Kd1
Q6OyfBuTYSkbOo1iaka5A2mpplFj3WhehqhNYYP/TCNk2Dcz1rXX52w6ysscc7Z2wK2Sbyji/CdE
DlPWpD5bvqYoE3fVnkKEGwkaz1fl0CfCrDF3RcfmkL0y7Ez9wqe9pUnMyKc/M2AUn7AAIe8Cb589
81Rr3sMXJ/+x1AfVDSFufdwyHE7/3BZn32FwnZgeSnz2tI+2CphICmA/gNCOX1j0yZAYan06tY6l
MX2IVlysZrLSXZUkRsIaM01edjbH0WVaEcH2kIMN2Ds4PBf3C7ZP5k4utFYn6NnIayWitYbuOGVr
UxTRsGLo+/+9Da6O/gNKp9RbqBJlnssMyZa93rPR9VlmKt7ta2LechSJv8GiU21hKibyK+HGfo9X
uJz3Csr3uq9w3CSo/pV98NhNxJOP9+Q8+5pH3+Uy718hLZ3sNj4RfUoyx2/rWll43rQy/Gqx6bg1
OD/Jh0jyMHaV2KfhQo5seAmp9Hid4gg9soti3Uk7wUQJLqHY0pnMhK0CsvnRN3vYNMFtHXHb9iGU
z1A0AzvE47OlDdcQsnQH5JUXZ2FW06QKcvneL3G8dtmMpRV0Y/sC94ZZHr8tBLeqZQN3c0NLSQEb
im16hTH9MMOECw30BQ7EwHHm3Mwvm8JS2wlo7fq+5jOkZRAjbmuLPSbwm3Raq/8w2/hrGWF+bIAl
qLOgKbCHeuNy/9rqVJuTNDFR90s+rtHvgMzAf/VKt6E1fMoehpWr/yoAw3PPDpd93/eBXkM6jLxH
y5DTJncTcmYrQIj/yAzwrJ/2FebXqzYO7hTLADa+wd2f99dVpj6cNiww2S6gUlwzNNO8x2Zh9l4P
0oOwmyLzUZPFv/oCRw8/gBO1elyTd3lMNrsTXvEXf7ghfi3QFOynKHYgNw/sCqxnMJ7mmWM7gTco
rctzFDA89plel2sFEjBtfUAP+Zh7Ec4OJoCYE0LCRZ9ObPuRQvtsrrBn5U+Km2FpyjHf7DmJDL9U
Xqb0TtwEJBhyciEBdnGJ1glnBDajByf+OwCmH4CcV5G2diNo593gsG4lirAN3ZFW/keFsFbezFVJ
vkUFnTAP+ip+1Iih3Poyrf1v9KactfGG0a0r0ePzFpZG/qeqh/wbnA2ZOI9zmX1fqwxgnS0KFpD9
cNSAgWXFfu+W3m51GvK+iPzyeaM9plaFhWXYFtzDy5IJjHDwsID1boiHyTYmjPobVlyRWipcueNF
UKI8VS4b3JMtdD1CShG2PrC9ME97FaFjGis9P6KtOWhnKE1t58vCJU0N6Pxdjggz+5j1LHCZEItk
3mIMYJ8wfq1CqwjSl5/UQfeHDIYwOd4GLJczlDyVkWZGXsY/LkGznY9jVU/YGCsC2ADEajwTWuCB
A9isGpayWzM9Oi3P42JMj1YOcruUCATfpnDuftugKFvu85EOF4MT5U2GJX2Q6S2+LK12CYWwqIfw
EtVTipUcxDo1HngmjIfiSKWP4x7lXwAHc3XFHJ8/Bi2L8eKCxpoltr/IL8jk568BFQsoNnbcHo6E
U9mg4TIfnFAegcOJ3GPhZIRXH8EccBo+dEbaTFTUdNUwxgybFQLvJ17V2vVlhO8C4NWXD0c1llmf
wGwc4mbkJj8neQ584qh3rqFTMFXcAHHKoiadqvCu1hydhT4O6AiGiICPMZEbYG6fhaQdE6XGBqgH
Xh5MWsBA0XPC9LckiGNB+wAi45qzQ8XAUEPKLgCp7RvO6Cjp5gNy1b6YgqUPRWJw7nj0bfoJCOXB
HqysMf7AdzhVV5GME+lylh7PAwviF9MlVmVsjhhVUiEK8SkzDJcN3nQ0ame18fDoBRE/bI4O7IOL
YvvNLc3zV06IQajglu/JQ4VE2LvDZ9T2DkkxeKMGQjNgqUvxH5/rMWlAmsnpcVKxe9yMAY9i1nr/
mY60ZEAgYaaHFPhQNisWTO5VAbi2E2LyT3Jgdn9b7UarHgYS69JkZFRgbhBHczf6eeLf66NO99tt
LeDX75z8JKUW09ViEo56Agf/d+29xROLeJ/6i6wA45CvFI8fzvHqB5ZR8aGpgG9gA09BP3S79Lvs
Ck8GddHCl/6eV/PycuABPe6IUsP3Cjl32fsiRanbCRS0/ywUW+/gOggBTIiJiFqxph74nF1rZEui
5m/ol/BVUFE4rPixORLVlwEwcXRZTESiR06hQXi8QYm/C0YKD4uIAm2JVSYN3bHEq+ucze3RRxEj
v8i+mahJonoxzeCtpiftwKZ1ISPrByCdOrps87F+JQvojCdFxPpfscXseeOWYHMP0ta03dIDi51z
4p1qS1rrFxDx2NQqx6m+HnAOS9/nnIJMSggstTrYW5T1Dw8Wbb4AUfb2oaKFeeMCrNmXyfadtSrZ
JAp9IY6OYwo4MP9hAG9s8EV+n9Z4ny6jReT3Aw0qV4AdsVh4PeDQzd/NNK20QROjJxA8AXCqwYBX
t/NkCcVVLA+A2cX85HKXLS+12+Q/pIdnSMWCwAvVVIzRetnAE6oL0krxhXDuG1wayMjyC+Qn5dHK
NaeXIxoy2dVwt7pRSMNwD8onxzxAl/oRFjoFhd6sZrBCqLX+RzJMHB1ZDFJfi7AX4baFIl+wiOOf
NeOrbxUMDwecoAqpFwUoKqDfKKp7N1YyvdyUX/D/V+VOv4FyhV8ZSPPhT4yJHSYdoozA7m7FGtqq
SNYniqjOtZkSGn6D/gVFiODQfGjgRopOBXpS9Kw3A8p7WVhJLkbN7EdR1agcgoXxjxFyED1mbvyw
g7AXRrjYzQuN2oGen5iohv9CIda/GdVott2cUPTpS/6Swe1RP2mYpuwno0jUo52MppOmetlecuvU
JUF/F4A+8lw204SJ6QTsPVdnfJcyBfQljjdioZR+1Zi/9dl6F33UfDtgNmR1nZzh5a3VdYZHvGnm
ePLfKrAurN/SIKG0psPh4FUSMLIATdpiBJwlqIPBmOT4SQ6vQSbWi8dwWnEsA3hEi/s2lD5+3Sdf
/t71lLA2/P/5WLAEwjsPYTU48OCSGf7kaf0zXsOUgMkw/M+SDLCDlpHEauck4uJsK8Noh1/J3kYd
6eStXhA00rjUcHOqV00MzITKAwjPTkAjzMhhK06gyzIGmD/GYoSDTCs0uRzUcgf6Ca6IyBLz66lS
NIu7eZTj8TjAdvM5kANSHBSn+N9iSv7AIfbezzxmSI+bC1/0DCXlBkUKzaFZwWs+1Vi2atXqUgZv
MgIIS+1b9TDnlYquRCWS9YgEWtQjRs9xbzDvY5Anopg7sHle3dVzBfo5xWgKrrpKrewtDgEAyGME
YA6+cr9XQmawvtWyqX5aUo1JZU+VaBar/CdcFwzOPU/4GbLPMaC8ioxeajoyc5eB38R1SG4PLFd+
7IoRrdc1h/qWtqR0wMeMHOBYBBwFLgTwFFsyeKulhYQnxlT7ZpZTjTw1HFBQkpCAlz5asPnTc72r
Jz1T8JHQlkxVg8FEfaJ/ZkeDQZ0XTVKiJesW6FFfF4qs23vmSkxBkcmR5wALbnLCEo5Yu7CUjj3k
uVair8ehAoCS+/G+rqP5eIgQAvkgjcNG1LqloPAyP2GD34x6lxccU/F3mYr4b54eiKiYbgpVIDlS
IAmcJzOet2jwc/t/f63ejMScBjsvy6dfOJp4O+fxk9lGAf27X7Bum6VrAnw1OszaVNjbPpoScTJX
OIWAWchczrMGms3pbaYZT07bPoDLQnuz34PKdtPZJBlou5CM+OnRQIdz9RDxRhDXZ5tqAhygVzCc
h30dQUaZlotxx38YLLh4EmCFeIiS0RN6Zgdv3BhZdw3mLHetjzkvW9Bss755doRXO0PU343YCKou
fMIGxpXCE+pDg5+8c2E7ZCvB1Y9omXbHT4daoqjhGCZuoRaJ+i6Aq3ws4QiwUHM3iYKtCr51AzWw
IMIWOdN3EQjqN422KfuOadCobxnxuvwL3H2CTKCkIG8EACHfcTclwHigRUTXOzr5Ne+rUdizNdhZ
wz7LcB0Eg3OcOeaMXknizdFBx4laDdZ8OP4VUcAPWgxBb1BqcPTrxATSQPwTYzTSdX2i1ZSXqKfi
SC+cq/mNjZr+GnfwyPBqkSMEC0ltAzY7F/YXnEYCgiGAi6Mo574ypyOoLe2AFUAIgX4cskVwVQV8
Peutvl+OFcF4JUJAoJASOTRFVir1hUkBrUCoSv5HgjezjadAofpEJDbcH/NM+gP57haLLqnucoje
1RWzxm56PmKzoEMWYXGXZjf1gZ1Qy1vILw6ccPnkwZSrfIlbLrOwPssD5hDAxpAz10iF0qY5NAcX
u0vU62otlm9Q8+jsJU5xn34VKvBw2VHLq8bEdireWKXSEptmDBS2h1vL9ATeA7UOzDJAuNRkaY1V
XxitNSNgLrytBV8As4jEAXnj5APMEY5+sbFx/Sgcyv4PnlGOEfR25uN8J0e715t5h9R/mPubJdbU
4TKrH9rt5f5IlzhlV6AsYP3F/79KiCue4Qaj13kZKYHYwKvAfhzqmHQzC4+du1qNDJ67lDKCJeyg
rt6j5blJreeqTfUAaxcD45WfGaAMPFkQh4jWI/ZjOSUiw1FV4n/+1i7PHVD1Kn4vpKf/xcfExgai
k/hLmrKY7odVI2cO5F2xnZJDqXe3HuJvpfgaerg6MfegdrHXyDWrNHxCyQRb3rDDGfguScz4T0Sm
mlp4R8PIEcuM8StmIOjPN+DdI649hiybVlBisTzZcH4blPR2QdCJ62EJN/7ZIY1636Ckd/gCLCm6
KtOAIdcsi9JurZfR/VKlkW+Iqq8hUgpm5CfkU6fQFUy06ISEPT1cRLSGKVGcrNAPBF1vCM/LwkQf
DC9T37AZXlsdGQ3Aew1o8iFACABl0eHzf7q0sPmF9br+jhy3FeYka3W8iUIlSYOzh4C5nmGn+BAU
SmJXhq1ASCng4eFRrwYQv9E+KnsFR0v3a7dLnLWWrXv8CPo90X22wLqtT6OBP1dmST2QKo5TbDB7
sC+Fi4qiW9fD6TvmI7QM67xmj8VA9qOH1dU2dcGzOu5R3lTcTFWOLBoNuqaXlVpDt02QuN3w2eNh
qUxSnOxhkwyrUFod/RKxogDPd/CPyEIeCIhgxzWfHRSALwMtaxTsXRX3A/qEt4FkEHyRGrJVC5wG
CyeDLtyprtfyGW2I/AThRdanyszsssWpdxep8athjsHnpySTFh5mWqnnaJnLf0Xg6BJAuFbLCTx8
9ryi9f0EWSDzBvsxENjACBxGoVr5smryCQKI65ABYYpGWFr/nckUjoZBHQJ21Ck/d+gyIX0xARSI
EiajvdaLjeEYCzevPB5ZBcIjxsjUQHeDHjRWkH73CLrFeY0knQ2dKAdZ0y+5GKEAA53/qrFslLeb
I+a/4UAZu2cb5BndkPDEduo2SWKUZTsa62Gkz7vxYn2nM/R+DxES+N5votLQVNkRLgVQZfOJcdZ8
gaoV5GnjgxcdVDND3kfoXB+CBI/aJi4KD9R4nzXQQ9R5MwHf3x9gDLW+TXmOLDE8yShBx5aj/CGS
Vz3JUCCqFPqLgzfWHeJXIfZ8vsN5ln+5YadPBwx03mujC7iNHznU7pBLzN/h72+HNouBuELJFFff
gPFn2+NU4OBp1DrV8OrbC/tfoBkgeTj0jOHC02l+PGJGoZIClw9gYzWQQ1SaV3do0snUTQkYkO4o
RvHuLAKxT1BEr/EzmywqD2bJ9b/l8OxZrEOER3JBtW+3gc+nZEMiCwhEILE/jkVsprERspyhhx+O
J+mCW//kMvjnPSW2OqO5H5J+GzZbQ8MY1b+CmnMMhPD7B6oEVVHypyTQCvazJfJ8y8rAfpogE1o/
V9dTi1LkzD0jo9/AHsDmrrUFJc8qyvffOHbdgcwYIn2fbon8MbIwQ39k4O95WerYj3dq3g0YTy3q
p0TtRdYeQwVqGUZgPL2M9bZ8x+wtQEl7Oj6jCOiym6Dx/VJHyT6JHQHG38CxH5nQ0zsbJCnbEZgR
vjO8e/AwznN1GirkTPRliMfvPJ4k3CI3SI6gHuLDCJGcREEdvdGvoD7qZnAIDoaS1BCATwaqVrQP
1fST75Sbfq5q9T7QAUUBioH8G8SxEHIl+H4vwuR1jlIxMtHsq87M4y6i8RMAK0J3Y0oljEVrhTJb
jLO5I1nwR+slhasjDPP8X6B6WNyEZX/g7c5AcPewRIN5bKKLer3NImX8Ou9cppCr+WSCcXoknkI9
k5879ivSO1sl7g5DW4ozDaeKPadZIOFlBvj1m1WHj1q1l5gqMGaOxYnutvwIcIxmT56GdMQEy5fP
/IjKvfcFLglqLA2YSqiRcV8e5QbgZ+Jsv7C9llihHcl4BRbNltOSFOy+IFAegxPnOFL5cQDlD4Gn
vyOf1dF55HzE16l1+sgAMkd4St2qujBVBH/nSNOfhyG8OEPX7y4phoDbuL/qb5WL0qk3eY4ns4II
6xMucYBF3UgWSMf59ErXchxbve/5H1GUUBwJRPN9T8SSvNE5shFUcgXMfVyNaNlWl2g9TpHY8s/S
bvwPpYn9gEcGts8LicuLPi0KQLBYbZs9L8M/C6nJfk4LHWFqW3bywKEZ/Emh4tMnBxqnhLrjRjuD
lNuxy4jsbAWBN7o2umTqaCHOGtEWL4rfb0PplnY1KfueDSQ5Wgc3megcxI3yR/aPfRHQRoE7GUr+
AQVPJqFGSHChUlrkoIwxR3yj+TYiypXW7reNGaoNHJyqhyGGwvLkDle5Bljt+DnMewwVbZQncJsi
XBxNxMC8o3mErZQaqWI9MFLxU0DICGnWlnDkDWUSjjPm5qtzAUBqUOUTkwI1ZOPLgMca4nIaAagw
61JB0pIVCzyud5Jepj2Jl4tOcv9cgNJg7QaxT9nAO8WzBkYz63qzEyltM+YHSJc4A/D6rZyH6BVy
KYgyRrOx79aCo1sai6n1Dk4J8wJ9laMQPWOhGyMTWkUQR5HKzrCyzo5uW8ta4xeOkNNB/yBDIyEi
3pppHdQJ4P8KwrA+pgyzhB3trxoeVH9YNpR/oQcq78maA0hOHPp66HRoUXdVvU9bPxKfpucS1+C9
rGma9RDB7dcdbjnbE5K25j9OR1P8BDFGbu+M9Hx/nhJVvYDvlEur7Jp+Yw4eZHdWJuLXAtE3JFdZ
jOw4Ebn9CQGGhWvmndAHiEw2jQB4EX2AIZygO4ZQvU1VgZMidYK/SBWVXw7OufUfiA3JdmJQnWfg
Mx17hGAe4KPas/o/aSvASgTKsn7FSimiP9JZ0rayWxZd5sOyAP3qEZa7fBu8PwuTCNGtUBdmDyBD
hm97Bf7/5NdFAYYn4xCfvGEg9yOtZ8QWEAo4CFPrWwz9Kz9hsChO6zHF/nTLIsGGSFCVhWJtB7E4
g3Rbel9BCvJq9e4/RyPt815Uozrtw65BEBSrHrBJGINNn/MsAxJgI7LCQDDN70cH6V8Tm1rC7J+j
+ny4JZvXL9i645w7hGZRFyBrmx9JdSz6NRfU+SZWaBYg3Ldz0uyz37tCY8i9BeDQpCk2MNpw/4bu
4oT12hJMjMr501jd0j0hiotPSEtJsQexb8f9uFiUejhCQBq2SjH+R7EYXaDpBjxzj+eC9ItbUAtB
wKoUumONIxzm7/yA63auv1xaYedokG7N2gIL6wB9KrtPODX0rL8nWwpYB4Mq2EV32zWAlFxv4ozI
OjlfBiRev47I3p0f1ozuC3pq5u6hcVEfB0zU7w8+kgSAFUVZizVWIkFJHc4nXUZclfSRqsvssdpd
vJy3ZHfLRUkaH92yoRMG0gQguEmQioQDG9tzF51Dxo0FYzJDmCWT+QtDUYblojVxpk8otC+Q4k/I
WYXScrrPeQROaConhiehIv5RLPBx6yFEW/qYFlJi3K0UPgr362dmDuh9lBXyWqcKrDKeCPDhDnfD
vBg1Qoi58kw91gqnRTNGx1Q0EI6uw3NlEwrB0HBk9bepRsxNP+/IJXgsLWahFuEdNblufBQL2o2C
227yBabRGeKl/3F0Xt2N8loY/kWsJTrc4m4ncXomc8OafEkAUQRC1F9/Hp/bUyaJDdLeb72Dblbq
wAY7PPmDhz4t8zBcJ3YaOfrEsdUbVjWlfqIQYAvRvTEc5GscNRsfNVO69yk0QndSCWWfBtAJWh8i
TpKRJrBXXVTldxjCk+0oS+PlDbt++GMBs7uchix8CSrMbNkrpGY00rWSLKvSHqs3p8infF+XrrDJ
WeRy3Vl560NMd+PETdNktMMHso3eV5QTDORxkIN+yBlp/4RugH1CIcwtkOcCmaUD/H8eiXK7jGnt
byZ/Ga+kPLTzDnd6oTfrOiwQBKNpqvsG8qhNitiRaluu1MImK5/7zHtdLvMW8hUthrEC6zByqo37
nqKcfJ+v3k1jME/pgzePLei01eZp0olp/CDiWj9NShvWRopOi02L9N6HssQok/h1Wcwbtxzq9TTx
NAPm1kv6x+dHPrpuaF7qnq6oXcMHAWMYjgiNdRXq9uyClNyDZA1kinq3hAWHq+Oqp7WU+yhvQ2L8
l2LGgoP6UW+yWQi5vfn4oU05Nb9CTAPuLmjNVBLk7EjW8WGmLydSlM4mhacQz8YehwIiwy5lxR4R
RXVocAbiZmr5Yo1FqE9D6ou7xhkioDUbJ2OP7hHswFducBEhJiy8DZN8prO9h2ELm/4yl2PISw1K
9VWmQgV7AGj+u7TkUt0ATpgXw9yRJq6JiyuAgh/titl3y2vot8PL1Lhi/pBunjknQ/Vk/NWMwXyq
eldbkPVpLr4XmDL90Ggisbao3z0i7+2yMofUmcuDg1hf/tj0UwW/ohWzShAGEJAqnd6mMTzqxCOV
CAB17dr7L6t26/o9YE3WwLGFvj3q6+2RaZca6N3S0YHf0l2OOCGGc+XWWXAM3MpBZBuu9c4GEZt3
uHTrCu6JfMZThs1p5u/RsO0poN2fLGs4WyyU9b9N5olvMgcRH5HPG1xTPExA7UuGg1ECNcWHYQLW
3gxk0Bho2mpARi6k9wF6ZutdS5z6DA07+t+xabGTIJtEPW0jiP40bSv+plrHwb2uxnX4mLjo/nCN
rPHWC4it26DmyFpInTr4whkDTKsnXxcPIxtrtpN2Vy0bKr+tiK+lnI5eC12EIiovg23TdeAeTd+K
F53DcR74ZVBCsrC0HxWS4H4Lmuv0O4c2JrljEah+euyK8tcK0ua7bFBwHGQfumarKAx+9gvYNqlX
9n8X2MQ3UM358i54rCkMLqhw3sTxul4lMt/lzNvdte/FHCLiSqZRjX+BSTpz8CDIZxZUz1BFiLHH
vFVD5shn0/pk6g9+gLbeW+P6X1p79p2rJyCiMmRw3dYRyfBpNoEm24uwlwsSxGrdyLUank3YYPTg
7pzOjTc2hPNbNRJJGEPeVR17nMjuUHH26MEEj3lQzUjZrSy6711lotsDY2B6RLDKcpO5Os7/1HLJ
ZMIISRsD7I1NvlDBt0EWVHYpkBTqkxnDDi17H7AQpFHDHEpZlmZMbutl2loeDpUkGmy9MLG4zBb8
Es7jDLtkDmMh5ldeLj0epTRSHDIuviNMGUIq0xnnnphTe/kaoQ/SHR8yQlGPdGq0TsPQ3sUlwSZb
O2QfOs1YDT0UP9TaJrOaHdRi0l7Xf8ajhPDqUHGVHkZYOu+unetoX8nRsfcOUanfE271e6AmxNgz
CNDOlzemh49XQBqH0/+PYjnmYM1q+DUiWt9KjZQ1sfVQvHjkXU1bUfX6ai3eog5NUAH/NdZUk8br
Z2B07sqLTos3eoEtXfRq3pS25zdfTdh3YJB2l/4CspSYS5xuLPddj2NkUxY8ZEw4ZfYnrwQkGjPr
FG/qZgVvkSG48yZTCFbO0wJONNQ9KO1sSwHN0ILLsxfKujpKuCz3UVvTesVkgbtsMsFyqdjRuZKF
ybm1e5GbZMVlzbTm1ZgpC9DE4GEeMXngtuNAiDpHPCOMmKutze0c3o+tbrrTQoMl1jKPR3LHfjVf
mUllmcgC3JjFGjci2C85x2i4YnfYor8V3pbkttDZliYbXyPJyHy2y5xFyZ2s9NJyX56EGwwfbZ/C
ybm0juDjlzUCNBNxUuxTyxEfk2ZES2rZDS8+rrxHnPDgJ82YVp+WGdNXAYQMDreYUm26TmffYHts
U6UhhuRNMBP8J1zQVaA7Jnko12p57NZl5KEvMcccItGIYFtyNz0Bu/jA2wP23UMUpf7b4srGeoul
mzIO12H0oVS7/lHMjags1oKpa/RnQjtEQ8CyNQqkhdqu+4eKB7XahRkWSPayKSjusqxf4Iz4nQAl
KCw9g5L4Yu8NkRjeKr8Os5OoTHb7fuocy0g+uwywTHaQIr5LiXMXFi+AkWlxJFUi/8QeI2ZwuEbD
H/pYlvacEU1zbWrhP9CdU6AfJarwtS4b6w9fTbNskMnVb+rG6W6Um4U/IzXJv0oLxvvBbV1/a9ZI
V99DY6R/O0GdSUEat+JNO5TwndE2r80L/LufcfKYCOxGEk/1rXkzYerSoGP8lbnNoFYKZ0Mc2Ygg
a7FojB+jsryk4ejOz0hv3fOgSWskOA5lwbFpWqs7Oj1APNNrNHh7UIQCxfiEYggqVcYw0tr7MsKt
uGdIyyLSLZ/MIwFIuDwltvTXvhDiP7fPlnOf2SWgZgV3jkRwnR+x/rZPyNUyBaxBvsyTl3vdW6Ec
632oK+1uBuaOq90LKz22vWXdo/FMzZvT4LvbElQ6Hum9B8S26lE+MyW6HV9fNjoJBm9xiToVIsuN
eYISB/SJyAB/FsewHkJ1cIts6Q7e0o3zLpMD8tCoNb58jOkpLT5dFev4CjAwj/daM1xu2zk4xBZp
HmZw/nqrdF6gdUTPzN0v/iFPhVMce4wN6kZ2Ob+UaqRgqK00T8BjZX5E1Fhcy2Ud80fAhyhPijWY
fsj353jKcavPVkJMXzHsvcIOFThdU6ybPg25oZsGd9im9QovPCwzQNPRr/2w3VWL6x1qQ1n6Ps/o
0/h0iI7MCcmSGs5Zoh0D3wIK2A5LhMsbhQMr4naZVF6eqnbofji6s9fVNda4sysJVdW6PT4ZSTvz
r8UUfkE2v0wXFbL1brxiIuRtsFd3NzmtX267OpLRfiUCEjfFDGJflXyuNKZwA/v+Uo/QvLWN0dVO
bfeEU734QEMSlZgsI7hCBqC0e7UWq/nCswH90wKMEgywDK2LUUTj8yyUUpcq62xSmgyFhoepx6v9
Tlr3ZKDCwLDh7lURMMT7HoNytSAPqj3aUxDcmf8y0POZlb0p0ZdjWgYedyzEiXgMkOR2tsOvoueo
2FNM0Poor8c4AysT+LQYR4c/EIvVX5dLwOYBY6FGhCyzvd8Ri3tTCISv0BD5w4wpJ0+aqvPUIfJb
xLdjsLpQ31Hr3dlM5r9OEy72fo3gF5KOoJj/etb7/AQ5V/44hY8qMRvH8YtDpJ3R2DOG7rHJqX+F
XYQRPhcOnQSPm6OTZcUQu63YC3Hy+E0KsezF4V9ssjW5IEUd2TBJtfoKQzzTGrw13EgGvkuamYhK
NO3p/xgF0JCpyfNjUi4a1ZxclBLPDSX1vJTVPPvglKX6HQcRfXoDlgeCkSB1nWzmvY8tj5ux7fs2
OuhFIGnNgmb+gtaW3RHxXPCA/7xYrqtBenJkmYdgJHR+HXBRGvGN7wxwDJ9Cdq4FXhKEkHZVbebc
ne0dBlZMmaEJoosN+lbtqzXGakgCARo/z46cn3a1w49Bt8MDPC0QeRM145vhPa55y4P6ghkGsVsz
4JKStQtnIZayuE6964n90mceR0mmUdrniLvPls+Ns6UtTF9JCG+/osL2fpe2Ky/rgh8AusxTMHqY
Hn8pdnNfXfZS2FJqj6x9ERrKt8oRlNFxm7XejgP53+gVM8Q3/ILstkgm1kfeav0fikfi//sGJupY
2m1wZAAgSKFRFm4kq2/QIZIWKbd55zr+Z8waNWxl5jfOxmvifDm6ZnXG01SVzbnxRZFvMqsJvSPc
t6o3GVGDxEcosfZ/fNow7BNycnh30g1qxEsI5nqkIDz4yRQ28x1bXhGfbVak/n5EgvykZq8OSCKo
C+7ziNl2Fwki+RIpx+XenW4QjC2nONxOvefxj1hhU/4tVnwsB4BxHvOotC39TCaRpzZeKuNLblk3
wC0N5NWnT/FHICIR/N+L8CLyKPvLJhCvSTilVXAiqq2pLm0Fmv1sF51VnJpVF+s2RdGPwLVpbCAi
bC6hlG35qMtJ2gkwjfpbxzG0k9c0sIiTTQPhzmT2mG9L3OYPmECxK7JWepi1g2m+w2MJ9x4yeDhJ
69QDktQhJJiyL2tv3jr2XPpcmpSVbtp+GO+ctC++nch46jPMZ/vfDC/UyK2ou7TZ4T3KHyLgreow
qSVG1UcBQrwxHNRXxBiu8x/vU51e6lw5D5yTOYez8idzpzgQMDRW/H32XQW05p5LgqjkyYcTvE65
Gf+FqJG+BbvksyFb0dvNq+z/RH2RjbvcM8303CD43ubYbnHtd7QuNtEQxmfKMrOjUPUE65npfFc4
ZAVvQxTV2d5Nvag+gbk2Ha3bMacvv7+eGbem8m2Ie2GuVVnIS8izs8BbdWAN6UjtxWEABCYwqiqr
jY2iHk8egfDv9nQTPqJEj9+aCB9vEkxh9zcbc+/GQUtKx1RADd4mhkUuEs8vs3+qgZJBPQH2SZ8G
dMWWS2V+UTLg/SokdszE4lzTp1Sm4x+fefUxsyvF9OA507dv6+l1lpRvMGQO7j7GovVX6qKvt4jH
rKNo+vJfpA0Leek2JoHNcshQR7rsbnNI7HGfekWutpQ3iz8ontQ/y5f9hSei40bMZfhct4VILw7F
BxdiTWb3lEWkce9RzmKJJCZoeCYNuV23GPcwpLTkiaQXtickN2EN4Z8sEA99op1gcNmDlP8JKRfn
R5vHniuwDOt3YKR+vMuQ51X7gKLRkbhH0fwyuPsuRQWxI7ilHFLncTtE3lGzAWGj6zuFJcSZM2cj
5U2tpgpp13ekz43TvoyNC4PbVOqphoUEGrJlhKx/Tv31vpGM0MwzQ+Cems6JFVOLU6b7xQeo2E2h
7ezJ7IrYi+EgEMeldbcpsfvS2lmaBZfn4linaWJA2U0GeioR4CMoCiisIGhinBTbFklJ+mLGmyDc
cbhtSJLuQ+RUKTYw9JnySqksXJYrZ00UzTTSlFbT0Lknl3vlrq3IfUmInNN/p6mvXtO+WepztTTL
tS/T4YE5GLLS9ZwF2WTvdXcpulEs1lbaM4S71nB1cPo7+Kr88dI3Kl7fcf+vD6Ewbc7q76CcZpjV
AG5rhJGcV+J5DglC2lvBShYwn0oUEvHCKXSWEbf9wTd1Ne0tqEYuW4R0ckeOQX2l85eXlqvPe2ZX
9ppj2pJqQgZX1/zRVRpeVpvjPmGwrd87V9b3I7HLaptVqdmzhUUY2QB5Tgy6KJhKpUjSp70s2vuM
4QELrgqgrcOwW79b5aGaaFe/25oiTR8INDHZHVChn8uNrkXMn9WN71aZ+ecWkzefKhTaYa4Wb9z1
iAiHRAGXAswXoVN/OxMFA5dBYngbE6vwZvVREbHyX925qMcsY88OnnYi76fR8+ekUa4K94x0DD+S
EIEyIZuwgy4rF3SJEPR2tqvHVFyUHdysQhj9JIJ6y0WGcFM9bsoZ2TkeOMcDpTUkDSa6nRd/G95g
GIAZL8U/h099TTqUSObBWtCKXNsyDL5a07po9BkQ9G715lh8cMO10XmmeG+FOufwTfJZaexhc2Ch
h/Dleg5K+JgmsabRWPu2YyLcGtFxgjdoOjcCb3+2iZEvYh/mbtzMRTQ+gJfHvFgdc91el/hUbwnm
s3tBTkW5OOBAh+SwkPo7DQaTvaEczfu9z3OUbozqSBeKYLcw95eDxnmLgTB/HFKnfUZGNOKHZReM
NmR1xP950xCVp1Dl43c9L/n9EI0BoT5t7V8t1/edfyU5SKijc5QqSQu7MWxvQztLQV5iPNTjEkwk
Bkw3F9mSBU+BoAqAS91qAUKdoe+f6hL3PD+swTYWBXPR76Ki857TmxWWiVt49Y4d1sOd3CPNwMGU
K/GEuAJp3Cgy9XDzHZ3mGqkH0EoNwlHrHHtTFxddz+rdhMWBsQlfgxssL0FLPurfJcMBNo5xVD8u
ysubU57muvmZLFD/BAsF5L6Cp+6P6HPDe/TsBmasc/A2xMBqwEBpzJtfIx18gv1nsNHOQO5PQCDP
hw5xjyTu4i+vYOHekx70/FXAgn4G6dq6D24pV8Js2IABZ9qmZgoIq187y5YfAYeTJmYd+peSX+iG
isD+bsscdyK7WCH+9CpMHTehoiXi1ZT8tSOUWVvHEKVG+Yj2mZOgb4k73kgiM2AkQDJ2dkZ5UI5o
1+xxDolztgZ2oQ6cGTo/c5TcGuEQMQc7Bx0ht6Zw1y80ReO6pYA5is5lCQS58Tw9X7qa+2tXOmXW
EU7lKPclqLpcn6MmHf4pmA+8UASqvN8crQVRCsX8wInIvBUWXM57ndfAzrpnWydtA53FDrVVXv/N
rZYzdxBSxyfZT/ZTvhC7eLR5b7IkW8rxwRriZdjERC+wZPg9k3/f6WHcsNdjHYUTmLBu2oQPo/VX
zY+dEzmY1HHpm53b0FVFlHeGL4y/JAX+coLsziD6+gwhNCAFipzkcc+EebzNyEopNrKU86OiMeDD
qpe1fzUuTwhPKW88qtC2Ht5Y4OXwEQZI07HArubNIqbnA6jn5t3vcvWYZiV/DTTpcEcyR0eJDlVl
bRI3xn8hl5AMgqmQK7cCyz16SIwH0SaWIrrGttEYwGfUviO8QaH6Oy90I5QadmYe3TQM9N4mo+KD
MsrgHx+36x+9dBUs7D2+1b3Q5RwckdjKs037qNq4vW8DmgEOEAxlUPtuVmrmIcBZe6P7uJpZh0cV
8c8uQbBEl04t053Ksq4/T0UawqBFxMRsAJEioBGQByyw/CdARHD0ao8PAJfQSPdUscECMuDiKsU6
bZlgie7IF4e3bRmz1NuWfY5Ad9AZEgCgVEbWlthktALkpdm7GT/QAbVFF+wsrHwMBaB8YovB0qmT
tfEwk7vKEU9dn+LE5ohUO7yvubUZBjQKm6JfVwcfUST1cZoCzhdZqUz+V7NbGTJ3qJxNxmVqP/Nl
jdURbZ8XJMJ02WsRjNnbiAke7tKPjb/Likb/A6ri84rysv/sKyFghzCVhAk+In0HLQ8rYPRCEJfj
znl0wFvY/VcOxFQT5hEtaTIUDb6PFKfosh/UOD2tdMymiWhQ7JJ5UpcvpMqs9oF4dgxpacDXcK7S
0ZkqzjVxizcmfa5Cl2T55wh3cHsuqpAIgoZpvj+wtcuXped432Ro2Az/AFDyLsTKP+2rhtCVJCoI
g9u6eZy+DLWQ9tVWdXBCDTAUG3J2sj0JzGV1XJrcFBdEd1xoPUpWcY4JtVUJzJnBnxGTH4goKTjA
Rmp9ZxOwZm8iParXfvLiVxsTtbfXvDg307uyDkNbdNmBx/N2yg+W5pQe2nIPqzugHpqd8KMPamSG
/WwhYBo93sl4cLzD1A3oNarCqaPDqPoh2E5YSvc3uhafC/bTG0LpAYVicBTtfjZT9Gxpheij8BpT
bWO0+p8LyV3htkIr/IwSHbYpxXGMFJ3qRp0MrePXBKLkaJhnrfH0WDAlMSJTbFmMXwWL2uyjIMRe
NJPLdhMT5p3dycQQx/Y9cqe+zWolawABktNdJ37Wg73in9gRnmFl/NyqPy5YpqwLEK0bbGZc6BPS
3NI/pRhUh23V5ACmnBxTnOBe+/8Z3EXFYy0dgM8Odiqx4RrTy7QMjdgPlUMmAvk4rvfTh170EHVG
T9DxpOegmZN9aye4l0OxKdJ4eOLLGyvIjEZ9xfQA/2kR9ITn0E2lONqxWGLGZsdp7tx5WAPeNt/5
i70rfOeGL+3dgOKTbbew4y9bW/YL4QBsv72awDlqlL0a4+J33PWrs6mJkxnOa5rZ2QEQO/5pg7bN
T7YrMoLPAeGtzeQO7brrKCCa7widcIstAxVzcK1G/bHq1MsTbUUKA7OV2whYIp+ZvUSDMZ7soDa8
PnFVz3tXYSLYthno/i7wSfUgb4/iXdj/1ApfSGrAfBFkqG/3K9AioJ4/eycbCLiFiPEIXvPJUjwP
NH77G/LGyDmY536m1E94EUcIgsUn2c3Sg48ewLlzZMIXN8LYTh4sr+hWwhgR3OdY8z8SVtI3N7Ca
4oibzPmCLCKYk/FsIoZzcJzdAvZmb4Ko7xU8l495uBxL8uZyfDLc5WKkcMofbxnUCIcZ+EL03k1C
BHDz62HvUufQZzbbyJqrf0fbV3hL8cvxafJexSz95I8MbwxbfEuKwsZ16y2hLT9FF/QzorWWQJQs
X+tHN6YS8jAzBfOEgwvUz2R0KrDK1QNLKDkW/lgVmvMj8tiePMk6BFCkfaRBh904QYrXOBR86ZPN
R32tNNTEicGE5nS2qbk8I9oRt8bosSR61K/yCF9vRHACpmzov7XuuMk5LNb1ElZDg1ekXqvoAeus
aR4AoIPPsIOSe7VIgYl2C7gdP9BC1kWwxdpijXIruR4CHKpgZUORdV8xssdzjXlruUPmJtaDO+Eb
PoyR1uMVPjW9Dioov0Rj+uIZETi6RZ7BBYgSpzFbROdSYyKG0Q//ukD+8oxjrpDbvs6YKEq+QIXB
00EK1vXKWOfcScV7uVDfeSyHWb4KZYg4GJWasBGUGT6hKCqqCx/M+Bj3ShU7rh9Vf8memWfXW8Xa
HQa/WO7RkxM9vtg6+JOXyAtn3m9e20z3ORLYMJuvzU1dCQIVPQviqbD7Oq7cd6D9E5QLBMJzkwWI
L/ARlMNdGbtzuBdW3RxWwQaER1d0RFLwbVxsux27DXlocbAbpTdG+5EsVfT6Pmn92C7k0JwmN9Kf
pH+2UBQu/NWxmUmG3E09i81REgqxW2Rs1DX2TfPHL9byIyIykB3ITpfXZZVS3TkzcrodY03k7DIH
/fI2m9cs3ZpoQYWZE8jEu5Gh1QJZtmGKWATh9+fIQUZYU1adEx+0XmYChIaDirPS2/D5lSPe3mzm
YVW6ea4sOVlvyItp340lXW13IZ2Y6Q71cR7DmQmWJHuamurIDlfq+97q+kcxu+24G800FqgUZO7v
bOIv/5Qos4p92MdmOECu5JTbxixcc+ug8oAkqbkIV0uOuyHu2jvXVa1Hjky4Voc+nR3eYh8VL3uH
VQ//TDyjvmp9MgCxoMfRYUXOmCfsEw775GrXLuGPpVEfM3cScg/bMnWCQaiBPQOTn3FZebIm9iIc
2gRJqzs/Mg867YZMSIDcqFT+2ZEIvE+jVlNxavkugAmQvrZ3KEGnabeiYrovozHzr5Mp4/J+mosZ
Mrrs5wPy0eJ7sqxQUNol+dJsZ3VOoGeEPTlBc3vBe8v/bfKxmx/gfkO976u6j8+zhRMQ8mDCBA61
ZrKdTdwnQVi9J94t5Q8gIWtguP7DBbCH3ByJbTQoItwKfn3zqFlUE0WmEeQFrrCRIG9OZl/7Ns4m
csqC0N+15HxzJBimrr3dghmRWEQw3+pa0zdqDf+3VBr/dVRLbMeuUss9vrf8mymkrW+2d7ONpxn9
3+0s37L6zLCy+Zw9Ky3BdxFvgAgKLVwJydboH/LKii+WLAiklHnvEIIB5He4xXrKt1GfDbRymGp4
KSbFXmdyN30qO1t9Twb/MUkOGAt3pd1T/ZrXK6CGHdlkwoegnTFZDg4xWxGHBhcR9ob3vO5UdE4z
Nbyvzbq+EKJB/gLT+A9mKcXhE9JvTAhDHx/dHvUWYT3r8irKzr+JGRYUgQFP11Pv5vJIpVb2yNoE
ARUYjPPnyu/Zk26pY2pDPBgxCp62LZlEZrTDU2tK/T10ExZJR2OrJ4+2w7sUgT4sR4EboX1vK0Jo
97eCsH9+OZvh3PDuHnArp+Yym6b8BVHsBeIyes98ZBqG+FE8KL/xiFsKJA+lL+9vxuA9RrXb7Qil
U3Gi3bQ+xDLOqImqAULOs5SVDem3OuC2Pk4FVDNt+UBWWVY9EFLDUazGkik3cIF8t13FynhbYsf0
HAmIxZ1w1lDthI7JrPUbfHSJR5ws+kzc7eZB8ab99XRsvrtQpXcE/whUzZNBD9K3nX3LkWezYbYP
ynW3Rrn9RA400icdV+0T6ggo7p6v+dgTBQaBz474V6B/L7fIeAl2JjmW+PU1be1yZ5Vu8MuXpe1N
QwZ3fvKK2QGtaYlB3KR+VfoXrrohO5BH5OUHXJR8Bfwvx2Mkm4qbyXfD/i5FEt1Dyy8pj2DfRB85
M4o+ZoIYa7tprB9fpOV6XJuhcPazHFZ1c9PUTyhewWK9yTL/BAlBLjINs/7WNTF798S3aHefj8L8
R5B9/sM+Mz8USBufvElh+2squ30vI9t949CLH4qhNn9ifJLDLrPiCIt87eHWmpyPjEHy3V/XaUoy
chAMa9oqaTcnB/tUompCEVcIj+tcLKbfluwZuNqjCNW/aQdimVMv9a8VMnuLI1QO/7Evw15WU2H/
K9Bo/h0HN/wU7UhfhC0JO2LZzvyXyhkQRik6fLmmymC6kI8VuJsKYEKJTyixOj0plUXTrgb28jYS
87Leg3JZL2tarH8dobXeUlDtfwKT85hTSsSmRPCsflzIMSDCgMAWqG/kSFcvAwhPGGIcRqXGLh6s
Dj1mEptMTbvYCiqQM7igba+LaIBQh4FArupMP94iq0fKfVNUzlxhJFWlXo9wLqVxeeOH0yzvyOIU
b2ZkLrDGKqVIdpyBLkUEzzb5YWNt0tiNg4dojW1SN3tffAb4HJ5Q7+T5pkSOSgFpQ4s8WVjpcIQR
wcbfdFb0QZNqaG8tZsA9YCZZREM1EjZCydOc7xtuPHQDaPE2uKO03OEJA8f0a6LYnpHbC7xypIng
PmsHmOv5RkU0kLxYLSr8RdPq2OaQIyu4JQL0FTtXAQec9D7cIMlhiMfOxBc6B5cC1+7ah5LAB+Q5
lnOo7Jl+pRQA0kUd3gb1+xAQnYWmmZ/9pIP+Fp1b8xstnTbfWUGADsTdZLdnZil1JydjE7AxT+3P
EljizgGjAcqHIL93S6cd9tESo6wueWHdO2DCVW59t405dV1u7Ad7QTKxW+vCqvdtNUQf7AbUsglN
3GICscRdWiwrEX6d1IawGCbAaV9HK2N36kZK37jlrNj6E46GrSedG81r+enbEizVr2mY0n99m3lv
TxKpPVzqjoCbhJA/MvLHDhYx8eSqgl1DbeQExwB0kuSF579NeavgGyIHbF92BRZy+KD2ewnWeiad
seynbYHZdUxII+t8euid4KdG43fRSy9+b8KiLLFHdgJOH9CHZCBd8OY5QrJPJOwSv9h1NpaPkxUN
+aXo2wAjHyZ+XkeN6bVTSmKL0pk51NS+EijqxRX7p7WuXwWQDuF3Stt7lQXGA9KJPPSBhiDl+7Qj
Ryehvb2vjlPog2jhRxM6SY3lvxTEBX+bgExkIlzi6VrGOs02vttzwqYF7+/ez5Eq7CvtL36yuK16
IG0X/t4in4X82Fl8BL3bfxliyFHUOIyhhygYxY+kzah64LZVD5iZqO7uU2EPO0unAqF0hUGRPyCT
4J+kdJ+jychX4k/go4jM02+t11HQiR1o/I+Erk4lIwWNP9pTIt0SOwGRQeJZ9GiqIGc64LQly67z
5G/MK0j6rzNKWCdvCu4mBmA8SvkQ/lcTYTuSN0V2TlKxCoYJKUwcAk0lpgnHvcZPF0O7nteOcYPV
a2YyIJsn+A56JN691DrdOFXK7aFcHd6jPsfgghIp/kBTnh8dXZDGo+sJK7L0CeTe8X0gCSGw3CDY
maPwRrPlqC1styubq6hb5z+FJqA9xQRG1mSU9+KbZg/L3SxZ42IZbQIjDwK1+oMXzbU5xE66jptK
w23uFpp0xAHV3fIQRPOAbWXO7Hlbl377r8qy4jNFyPjmBfFM0NuseZm+aTMU9YHsp6FPglpkArHN
MDwV9EWkR6nLsjihdWCmRmRnTpGnbEKkkI9/zE0RfURE6zO/jOOM7KUeSZm21/FfUbtM66vpUe9V
Hisngkj/dY28EDCTWC5siD5VK3AwpsyvlmX7b1Zc4QW2Sq+6tXmCcQ8kGARoJWodoCcGcrqNAfQ7
qxffrByK7f84O5NduXFlXb/KxhmXcCVS7cG5d5Cp7FbjWi73nghll62+7/X055PvxKkUUli1UaNt
YDFJkcFgxN8UMO3odtZdfTS7zPjS+oUJvVxM8r05ASjEMcFXDxF9apAaaGsIes86r1POUGCgNwrR
wgWObEG6LOAH7lQaouFBGy3KTHqH5O3OTwmtbkAN7NCjz9QSbejU7zsL0PcbcCANemU0gVC2ViFB
iHDPWE55UNs+Tt77KI14yFwPNB/BTjrdAb1deAeeGQ+04zx7TM9cyKHvUg7Rk7OUoOkOhejkN7R/
q/BcqAFg7MBq5BNq9l3stiD4ie46fhBsNkV+1irffO/xtrUPMtWmBIgS9DZXWmA5XFA7pKkwGPOn
AbuUjyl4iG9tXikZrT9b/5DWY4dKBtxryhN+oX1Gez75y+6qkemD8np2kKKo8FF+jJPxoVTN2USH
IvzPjNg6gnjLAxsxxa6g5o4ENr4alj18SLt2+FxOgN0VO4qBINdT91iFAzVmqashWrjguz8k4PDE
44AHAbwwcqxZVgCa1QlPpupF6wQbpAdS934sZI5dYc4qgRmCvoxIYw+eCm1xKBgmSE7lCMAIXakG
E8R3yM/54qth1tTMe6y/3gRE8e+65ovxaEaIUz8rsEuoFY+OHRFeUXinGJhK+0VPAugHLQSO8jCJ
AFplFIxydH0gmBdulDZBkDQHOV0ruvFXmxotN1nC5VTAIW13oSiVmHzSrB7MLnQcN8oCiyQFhRh5
sIam+zpZo/yoBWMm3JquLB5dXWmzrX0M7VxWeqR6nEGqkcCO0sfRUKVKkcXxmi9BD337iXxlfIC/
LJpjJanp+4QEKPa079EDh86bv4D95IlK6zb40OEVCuK79WXk0g6yKcx71DxcnlTxZwW9j3KPZOVo
HQt6vJ+zoDYHxGeU4eGPkocJryG6TFZicMuoOUIdXVUiYv5HGTh9X2YJTjS2TNWnCh+Rb1ILIqrA
qUrvpPPgJiDNXcrvfgPpFBoa8DV0Cnr/r8Kgo4OrS0S5L0vRaKAMozYAXVp0Ab9SGm/tl7IKsvaZ
VrYgh88r33uvtYM6uSKc9AtcozCFaVMG2e4Pp5dyzMjtXLA10SN9BQfdcLZ6fPxDK6hYFBQI3cDy
zH/o1TUfMhmFcwIFDEuFmfzpj2mCzKh2EvavWQuPtFYFrKiAbqUWUqTm8Q/Ik42jWl5yyE0RyL3K
5fmgxpjwnCMwzOOGLdSKn5GYfdX4K5aKUMXsOfSbM5am+oi7yKLZg0kaUZoyALkch74Z5Hlo/eRp
AmP3dfTi8WJTOHD/6z//5//9z/fhv/0f+cv/twT9T9amL3lI5ev//teaxZBO75tkXtdVR1t4Hfbk
NBaxjqcP7A6gS0jSUs5zHu+PsmabhFSeDqgRhIljLywA/WissAzi9aQImquoMP5U2qZ6wztjeLg/
0uyhdWV8SpwAda6rkrePwYJeL2YfBX6OphaWspUSPvZTK05cpv1eV/CFMFL5d2X2CJxjsPFYG+33
+4PP01gMPn9DzdKxejXpSl8PXgadH8PDxzsiq6JLoYb4VSLVcaz9Boag3gVo8MTJ4f6gN2tL14/O
H8OpAOqEs/iC01j0TWCAepvqtvioSoSxs6JU/kQOP3ytpyITcwxd2hJ9H/zLFp+RZtnQ4G8Awawo
6mNmOZkLVbVxBw9XpdfOSteoqWiGpaNMaKoLky/dE12BBj5ik5b5rnKi5HmQ5U897dI3rx+It6SO
C73GMqoLU7ZEMw2ATagFoJNb7wYqAn8KouqRHjjszPtj3RjAMRndxgTSwWfPhqp7vT9g2GK4kjr6
3kJtFC3pUeximdOwACW8wxCje+3hnsdz5s9FXBFw5a7Hi4rGR+iM8SrQ+Cc0H5WD3k7p21fPCl9P
4dCkUClt6ItPlZb+xG1uk3BiR7b38sg5QhhFGbdRET+Rvbnhi3i74ZHWtuD2OsKiI7Q84poCDzZV
weAlalvvhWHSzC2RJ9J7e/r46qnBrhQG+91iDfXFB+vm0kAaYjcxZYn5ISpaGg5Wof9sECg8gVcN
XhsnLR3nc7B8lAc4YGKe+m9XgYIfABckKDoFMd7z5Odk5ECo9tzeW36MK6vItsDCDokmHXbM4quh
cdDMxAUEZ9ABPWPowgmgOrOHu9ZuGEyuD4US7fyfw86/npXwYKbAIZrPsl7uFBGqFw8AYaVE+kaA
WjlgkphBLARqS/RffK9CADIcAqZSgWOAocsDu/eH6BQYPYprUxm9PkoxnqPqpmk4LOUi9uL10Sed
w1bMcEE+Db30XR3PsFNTRz/v78TVNRSORGrEVi0u7Os1hOSPd44FMTyuaMtPre8dqhyD+mjwq38z
KQmdUmUJTUMuhvJJ6XUtHIhSvUAnD6WAi+FBu0D4wdpwjby9rfF3RtaTvhoARTxtr2cFlBzQjYek
MFo4GWDmHtWco08+TkMeu9CffVUB12uEQhdkApf8MDqSB++/WFpbtR1ds21pLw3acx7vWTWg8yA8
pcQDCbY5xcrqrNp9tBGQf/2t6wwB/rKKiYWp0v0V2iI9Uf20yWmIyX02ZcFnpaKDs2sGrI0KUGZ/
qkESv4RVpT/SHKufMMNT/+TKnQ602u0LUBzrxxgX3Q9g2ZnN+x5sFt39+ByFGsVdBfrLxoU1n8x7
P3fxfRQFmGps2nIf06/ws4AOrDdgfYDRxQG5dnWfjk2I1jBCIfe/ya+8897I4npnoIwCxaVn5Brx
RgAPKMul9p8mhbN9qZndozNDAigS/PQqWT2pYRqcy9bb+BVrh47gz/cy58Blz//+WziGPKRHEnQP
TD+0Jb0QjfEauP8FkfByY6j5UN3MFwEFTjgwYNNcHDpKLlELdU/fe81XA4zmiaZMRlsXHdkCEaH7
q7s2mJyNRUF6QH8Qi5zHKeJGn/VvaTtmvrbPNb14UqyoOhn9kFCL12GdbcxPW1tLm0oBGYkwLbF0
M3bgWJNF4MGJgEuNti9eBCCwveJika5fRty+AKMI84hcYP9ScFPQ4cIT4EBpJPqgCMd8HEF9ly78
GfVYUiw/3V+T+WpYfABIxRryKTa1Pq6Q62+dzcufI6EFKg5ipV2Ct9dpvR3uj7KyClxLDgktF5RQ
1cW29qaB7iuyB/t6VJHU1RFIsQyxg3s/Hu+PtBJaCd8aF7tgxaW52LtJLzvQduR+dIeqyxRk3qWg
u7OnjDK3IMzs1NVagBakozzhHFK9PqiSUBPrTGreRNXFFksHmJ9hHxh7R8mVt42pwq1QxyJ/gnKd
fL4/1ZXtbGBxrPNSYGNpywc0CEk4wCVjARSeXQAkPrXU6UBTTyXEMqzPNtZ25Sua3Ix8Qgy6Dbp5
13sFEx3EPA1K+oDW6oeyj9H+Kxr7qRK2szHU/KcW25KhHE2Q1vByXlo449JTYwzkcRknFi2gpA5b
JErDABFwTNUOva6KZ5yxlI0IsTpDW9imAebGMLT5tPwW+QBxVhHqTCiiQbo4UucERVKgiQ6rIz+/
+uvRmUCPnDNsW8iNXg9lKmjJQy8lyZ089Z1eFhF9A3DHZ1iVsQMOryvFRjBanZ1j8qrkztcsezE7
QzYaMZANo/p+Ux4URMWeUTYxIjeEWv765wqryCc0bVNIMuDr+TU8nFCDYylRVjFBGpHnWPh1H6oC
eOf9pVybF5HLdoSOHawlF/OKkdHOwR8bewhnBgZDqA8rCR61LeDDjQ2ydkHPJ4DHAyUduJ6LacHV
V822ZVqYPFn+vrDzzgAmYOVnhPUVNIwDJIeT3sl63mlj/6Oqyu6Cl0/1MLUayfnrZ25yl9E8J6ga
xiLc1AmuUFaPTiamu9a5hQF1HJz6Q9tDiv0XIzkOeljge7gt5mD028ng9YZBKb+AbFFgKAA9DKkj
Ae4VR7yNNV47+9b8PsNVjb6vvbgs6qEColUDpyiA+17QY6TLhnuVW9HDeUA4WrlATbT/xXHkfQH/
lshNjUJez8+30HkcEc4GUZz4MG2BYaSBqX0Z9fRcTI638eJdnSPtI0snxULPcvHhcjgOthjRbfLC
vH1rhXq0x4NnOqOoET/BEsRyAq3C1z8Tid1yhlZppHXmYo4TEnTg65BuT8CqaoeZNApOsLHEG4ex
vxlhEH65v2vWpmlbNnuTHWoS7a5XFSU03RvQ8dibo1F/GCaExqscOGuEI+nHPrCTp7ZXxn/uD7oW
Dqgroyjq8JzTjUU4UKvMKvUepQSoMIObj8q4NxMFggDd4tOrh6LuSU2GquBcBFqsKC7bM9OM3gH0
X80NqFY+UVaOj0npdRs34sqsKJNDc1It3ozkONdL2UJfgpRVoxTrqOoxBllJLyQxkb+2f96f1PyX
FncvND82JfkT1Rh18dEG1fPquNDqvQRW8qbCtHqA65nh0Xl/nHmP34wjeQRDlVOZ0iKU2laZxRHS
tuBdKufMWclP5lCb+I5LBKcm0/ogOzALBdchJghW/O3+8HPEWg5vqSbAEhplJkWh6wW1q6w1fEty
4lWjf2d56vQXqG4kS+0uO5ZjpmxUXFfOgoXXKRVyalzSXkbQFmyiFcS0FO3Jh3mU5taPXK39fUh7
HwGT2Z4SCORfr54kMRv5FymlqvKQuJ4k0seI9oPV3ncO4nQ5KhF/mnSnj+hBomnCi3Ljm/5atcWq
cimyP21pcAatRfB2kn6kTVojrNbG8TcjSK3vc4j/plpQOuFOVeiza8EQQGGaIH2A5vLfp1QgTff+
xG9X27BMh4xCkmXhLL44LpA5kG8KKZSqpiLeYpqY/KQlgQMqBIRHpBIMazdCsNF394e93VSGxTFl
/tBCEG2YT/Fv16SJvnBoY6qEfyGOY3E2S5lgM3mBz/KDTRhuzHJ1OM2ee0yO5nBpXg+HZKEGdQmQ
06wB+B4cj36pEnjxgzJAyg5yZOZePb95RfH5ggSvMcfrAW1zViXO+xr6j0JbMpJp825qdfMSGV6P
gWbebMxw5Tti6MaYFvcIaeviopRlF6a4LEH9dNL6HMoC9XqsHVzF8+JzECjeZVIU8ef9Wc6R53oT
U9MnnvPE4RXH8+p6lhRoc9pIHFU8PUA3VQMmgzEZj6UVxT9mUJb/RE2NfwAko43zcxvl55FNMgPe
4ybwq+uRdZSFxqo0uDDRLz3QerYulbTFEzo/+UbLcGXvUMHVJFU5SrkEweuhFE9ERaDrQBwKNBur
YZwOcKsBO0/Fu9zDyfv+mq7OjC9IXQl0nW4sbpU4tQJlCoGeQHHOjjkZJDB/TzkinZNsLOLa59Mo
8DimQ9tJtRabNBIDHI901o+ZIAB2leIfdHR3UPiWH2n8ihOCRrNNwqBsZHVzULneN+RXDGk7pJGs
6GKzxv2IM1FaNVBAqC8puBQdQwofG0fi9sPx/qB8zL4k1NycwU5DkwTid7Ov6whJHUgBLiI0xRGl
ThSHcIbZWE5t3gnLaVnz44zOkyA7XhyHSi0QSW5kQ9Op1N9ECS/IIMowNdNlGeLa4lUntaghC5hq
ei7LFKnS0GkOTedLZD368llFVO3D/e10+41N9PsEpTw6z9wgi+0E8tqHgsc3rtMEdYiOIPvZj5vh
hE6Q+alpYGKeowF2oQuOG5Dl/dFXPoHDO5Osj//B21iEeccyB3i5JY39evrqI39M4wWT6RFKEyHw
eH+w2zyJKKTRpuXcGFIs28+zKS6CiLhTqEC7zxhyIbJjTf3ZS7HMpbBmXXI/RUyybZroYABFeH09
2OIQMT6/wkSQfXGeEkqkKgJP7d6Oo394ENXPOLR7CMnG+tv7U709QIxEQgaFlLub+V7HpLbEmi82
wNuIIYNxXAbNKaTdubGhV0YhA+OBOacG9CQWX69UHGS0VY8FnRxov5j/PCgCqdT7c7kNeNZcgpxn
A72F7XI9lxzNWpSkB+RZZzmvMZDdxdSiz7KfptO/GMkkw5O87KiaLTLZDtEy2Cs9xq6AkfEz9a2H
FPFh9D5kcrk/1MpepHbOI0RDpZrO+vIDBTa2NOasHYPvYw1LojWO+iD6Z01Qr9+lso7fpyO8vdrq
yk91b76+koz6HJAhAUDBpNO5OPcI9FLfSYFRYV6YPdEOnw55jy5lrA764f5c1z7gL9CC8+vzLRuC
aMB0rdWKHjmeEppUDJkM7nv0gtrhVmdiXrbrCIs7LjOagSwqgtKLHWl7mFRpI2zLUk7yHXp3xadC
McUnoYDv3XWN7bhpnuWvvq4YFeQaD0qN2tnyYyLXMwyJr3f7ASjlI8ZKhav1jvEvzgEGd9QBZzwB
jdzrc9CPGEOrOhLtMA7RBZ0kWq1yqvZ4+b2+SMVUeE8SP2isUhG8HkoTMJYBWQN7srAssRBpPeCE
Z+x8iRzL6zfHXEuZQQR0wI3FmRNVjSlQJ7t96dXjaXJQxg5oFB+Tbvh2f6S1aEUjjmtmhlfRnL6e
lNnI1JkS3DbKqmgvTcULObNB+t8fZW2zc6FKA24tqpjGIloV0qP0F8G9LG1sQ1DlRwq6Msrz1OTd
xuV5MxSTIKvmJYzJFwiTRZY0obNUmy3erqrRWSfsUcZz2bfUGGAhHe7P6uZczUOxciZFUjJdfXFz
KRh5wytC7ijOUv8M/NlHgqgJXvBkq784nQ4lNcKxI9+Y4cqwJlku9kJ0EbhmllGSVjb7oMALkyuA
rLr5jG2idkrSWPxActXOEYEyyteeMx4Mvw+62PwGUjipHwwTWnY55DSBwQ6qHM1xDPvufH9ZV74g
nTyHGUogNOoNFCnkCSTQTNgXCG8+gFhGmdPCzw0AuL5xzm7yvHlWQCdp17KWACaud78HuCSUQzwb
cyYD1mxIu+oSAR7gC8qp6IT5lTwsfjdY9caxu7npFgMvtg6aLsDq9WDaN43WH3kHol4UGlA1tSkq
HlBbD1yUvGDgYz78RGM53TiQq3uIy4CDTweFyvT1xBHZm5rKwepEDTCh2oUqspauHyTZk4dEQARF
o0QZZETiYuOKXx9YGuhO0UUj47weuLI0JFhx2qLLF3cfUf0o/xbYEJ2gwlhuqVrTKcYE8vUHde6R
Uw3k+gMItljtvlAcLfPyebaA+PeUrOr0qW2yrP8+dZny0gV1pFDBzavv97fyTXQFVsQrmOotBRQJ
vO56tmY+6eWIAs4e+QVlgk3SgorHsdh6//pxSDol6aYDmHTZe+O6EKVdwZ82KUPNjjpj5T0GAbyV
jc+3NiFCK5ULjhwGjIsJhc1k6YkXq7MmMuatOf4LU91t9WdXIoD1+yiLYxnEaLQj/KHukQNpTpbp
oeIeOLMKkfXqkghfiGSdHgnkTBo0i+sCHaky7QIB6MbMxZdAGbW3orXodoEncu9/pJWtb5HU4lpv
zr3nJY4OoxzbyRJP3aP4htoempWogvfjpepU++zjrLvrEGff+GArEY58xTRpH2iIb5qLTEK1AkvB
ZEtDYi6tvlN5+RtFxOlNT0x4hIKfucY0e8s5FqLy96e79hHNucJFNYF6/3KrYHbnN2nMLmlTczxB
S8eIMYLlJ9Da2bic1nYlWTuwNyoj5g1Y1qHXU/kGEiEUwPNTruala1FU2IiZc5S4SqPZKhQLgfBZ
sBftZefQ0pH8LCdc3IBXj6hHWuVl9rs9lrPdZV+OYqOhtraAc0VkBndavI4XMdoZsIzD5kvsKyNL
D3nQjkecv8YTvMatOujqUBYBRCVdN3hOXscptYQJRbNJ7EtIiQeiJcKEGJShO2ltQWRXV5Hbj7oi
pUFaFddDxSFo/dRKxL7GE/MCiUG/FLinPAwwF//sDemf7m/DtVPHJyMyCjI12lvX4+GcEDWNydSk
rH7E0BXPYQNrLsYh120wjMC8eso3xlybI0+eX2VzaipLyEAB4N3PBsL+6DTqftLKOHLHsk8zOPT4
MCJCnT3dn+VtZ4TN6XC1gZ4huMCXvZ6mkZsYAowOgTly2nCXhL8krwdHO8bIJyNch2oYcc4+hoGB
Gh18Q+3o5So0s/s/ZC3eMG+e8MC+aNIs4mlsafhEBSH4t8gWLwqGLCoYDbM/UU7rv2d5Y0BdQpa+
qyu5BYe7HZvzT4DFyI9yPrWk6zUoFN8cutHDriuPSrfV9SFGJ28nnCPcpNot9aA/NGmtHO5P+Tb6
MKyhsZf1GZO1fOhC2KeuNV/seKvrB2uMvOcY7bvz/VFuj+g8AGhvXtLcFOpycrE9jRjJDWBpPYPA
42OmhdzLcSjKT68eydKJAvObmhxtmUzgi06RbrAE7EQpDk48BafedsqTNvXmxqRuDyeN9Bm4a5uA
MW5AZr4ZGkpWh0DzHWTVZZajHq4qyFJltncEEKsgNVBvAZVuTyd9Z0ChvHd5jNIGud4mrQWZuzUA
8cHdDM96ibdthc3ceWhg3tYhOOLXrudcTuI5zzuRXtNyPbMujmv8p5DJCqYWru9QERlyHh5PKfia
jc14ewauB5u30W8twqL1gr6fEURW1SBEbddoRfitdNXJ6LHqhbdv5YT4FFfvjXrPSggSwL4QUwB7
Pic6i0ibq0Zj+PQ+6bhH1jM2ht1eCfTPmWLgVlQge4owKfaxAxKmZYXjsZGKbiMM3n5akwsTQtXM
LiEAzPvtt9nnoWMHjaqN7lgpzoPSj/5pTCzvHKflhMLQuJXS3R5KxqMPDY2FAanAXI+XIOGIBJAz
4qQjnGcqzgNmaIF0fb3dKjbcflhLJcgITZg8iyFiXA+FmswwoZXRu0ZRdagadnXzIXTQbNfaJm6h
DA/GV4xXqkcfN/aNTXW7rIzNRwXZrFNZWVKsklFDT3XIe9fGKvy5h0FzzijIonsl6lOgau1Gpny7
rHPeSCOY9McGwyiv54pjzqCYodVjiFgSvJ1o2CGngdGpWn2+fzZ/tTyvkzprBrhyddJam3te10Ml
QeVQsfdHF+tYZBr7FDzRrtKxSgXqJ9uPHZpZLyZKO3+Cyh3R+o9ojuxmgWg8CjDY3fVJam70Tm8v
FEsQgFWS5vkqW6IAEY9qVWDEqKh4KqaDyPkEe9ln48/7c5+v4sXU4XEZc6JCCeAmDsITx3VL01FX
8GsUhKC6q3tAP2V40vAdBZsmATjAlLJd5DobuUtHdPPu/4SVD03RZR6dYh1iEPOm/+286o6Hdmxs
s6kNNX4iRWjOamWoDwDm5cZDaHUo+mlQcIj5IH+vh6ojSRZSa70rJqXBCy0LNH0f1DWKz5bs243H
z0owpFjMg0uChJvfe4uZBR1fQkWyBCWkXsn2rdDgS6Op8yChrO67RoO3LsfwBEvYflNPlf/iT9oW
33PtC0NjpUNkA+OGEbScMxqCQssH/IU07WkUEp+YkMpdlk7oFeIGi9KlUNwkgd9PFtO+v/91V4fn
XBE8DPbz8sGrJ7UXxAQOV9NiAw1KjYZy3EGLtiNjQC8RfDwg6xaVhwKbWMV6Nd7a5hvQWJ5JQfPr
cPENGhNoRztUg+t3afGtwLHwJL3W2PVt2W4c2ZUIycXDXoYTSlVkSWrxtdZuxNQPyKTESGngoHzu
B0DeSN2EqN6I5nR/add2M8AjOrd0MjWSp+svG2GKGesW26vsnOG9yQAuDMfmMSrCLSTHWjSaiyNz
ugTWa7mTm1bFODIE6xjLQuSXILORW8IIDeOB+3OaQ+0iHlGj4N6G8wrDdkl5tZKxK/ycGy4vpf2I
Oapx8HJkiPK2md41BqLXyG05h/uDriwkF/dcj5mRFeIXOuG3CITOqdX7MYJ6pl/0mIjhFeQWcjYJ
qmrEvzbCwi9E3HKO9NiBG8EimfkH199tBHicZuqIZTPo415D7zxzMPybMtU6TmWnTYfeC5sc3eV0
/IYog4G2PHKrCP6WsxxNT4W03zVqhBxojKvFG/DZzXiiJ6r5x75FSn5Ca+Nrq1oYzCLdxjfCNsac
3iqar3g7o/I7+4BS+9A8RCLMn5m4n6DMLF7NGWWvSPId0iMHpoNYlJ2yIK8Sy2gR5UMV852a9w9+
j9wiHlrWQ6JjpfDqrwgdjtcmIFmDgsn8lX/7igj7dXWSJDpP3Nb5bDeW/5QjUPBFim7aSHNXNgwM
ehvGKGAC6COLoeq+RGcpaHW3lKn9DpmY9LFRjexsDggd3p/VyoGYG1lUZUySk5tstq0D+GQtQ9EI
Hx5Jrm1Xa6bgIUpo0MG7FE8C86ON+a1EMpJL+pysJC00ffHl5CQqy0OSzE0zM3sbWuEFGwuSsKoH
Gd80WxjDtTn+PtziQGTJ/KSmruFO+F0558b2EVxTJ8wSd07NVdXRIcWJRi/Uw/3FXfuOSGSiGcDr
kxLpIscMkU5FbpAibz8O6peYas3nUvXLD0mcTi/3h5rvmcWhp8PCC0EHVgWqZzHHWkP1xKdF55bj
pB4oImLm3cqfmOxg4jUoYp9jAPOzrGlQ3B94ZXEZ2AK6ycfUIOVcHwsjQker82rNjRsLHZ5eKO9B
Tf3MW7V7MzTgKs1RyzbWdWX/OBR+qPjSdyfGLSbb2wXSyRZjdl5lc1EgUPKcAgKMdrXApSkbbet4
f5YrXxKauDoDRui2UKC9nmWNLJjTTgiY9mghfdHUpn4z6hEWvrTyNt6Xaws6k7j5mgRxylzXQykJ
9LAUyQdkRxsVddCm6u3mrdVkFn2QRoi9qGz7pS9gC71+jlAbpUSDiUzKmFf9twAXlpR+JEmkW3ke
FkINKqnvy0SpkFdz0mojmVlbUDYrBcU5WyYSXA9WWaKJQ5rrbpZ59ieZjznGEiGmEaYdjhs54trZ
MObrEIQ+YJEl4ibGvq/BAkZzLceranzgtO6xS2wDtS4eopRj5khA00scUAVoN0DzKwmqA+CHXIPq
MKMvEkRi6xSVlY61gVEo3WW0Ev9seWjN78vRByfWJEL/K/Wk+T7tjPZnVlOfuv9d16ZPpXJG0dOZ
5IdcLzW+oJbR16V0zThFpj2pjWg46Xli/J3ElXoxMB0/BCD/3HrkkbYx+Nr0qdeAdpoZpTf4BSmG
dsjNXiIWFmTJYbSkXyJ2Kcp3sQOUVs+9+BHDANPludodoMJv4b3WNhrPWxQYZlUhLtPr2cd03SsF
1SEQnTJDCLdRd2Hh6GcFeY5/ESRgCM/oefKDmwQ90OIosNArd9M+QM8xsNtTisfrJS1wOrn/Tdci
IEMAeuIBT2a5OD7CzzRkziLp4lcv/X1P+eRH1gNJ3uHt0j922DW/fkikFjg/1BjBJaNNc72QvpEX
aIVVE3Gp715aOJMHfDsxr+H/Hf4uPHTL7s/xNhDa6FqhLjHrJM0SP9cDIjBemQgFTm6iiegzeA1U
rjxF28Uqdk4pfok7ZJiHjej76+64vkghG0u6OLPYA6WRxWkZhIoHdNyNKID6au4O3aA99rrh/d3D
Kn+XeGPw1Pg1ithjkZnnJo365xjH49PYOeo/9xfgduuSBZI20NOH7nbTV+1QOUUkQqHyhxnAexUa
8bcMvOBzkZXZp/tD3R5TssAZzMSVyqtomT4ISW84qqLJbVHbPgypcA4BfrWHIq2N947Xpge1D6sd
t6t1rtPBO9wf/nY7z0koEYIOK7nSEnbuw5Q2KYehioGIYoZqQ4xEXgSqgeRMVOVT1znVxode2V2a
nJETlMFAoduL286GJd1hWDi62kzL6BKzOshWcQ7YtEzf8EAqT7Gw3t6f5m0kRsGZKr3NLUumuSwd
Y1KmDW2JRGFVh+GHJBUvtWfnfxEJlbPWB2iO8vh3bZLhjXCxtpMIfmCFQWHzBl1M1k8x7XSCWMV6
Ff2jZhD+o5KA7Y+b2N+42G+x9rZN5gK0Ar8fdtKysFo3bZX0BgYXElAogNo+QmE+xkjQrrz8DZun
3yVYzLqR6IeLpfnjXyF513vkVvFCbZL4WZSWf76/8Gsfm6Yl1XpgWGQAi0ONu1iEmQGhJJwgG2AK
agNGx7jJ33vYW2CuhNDwJXMMdN/uD7z2xUmlqNbAlwNBLa5jWJRj5hUN/eTWRdE/YRgkPuLWmlzs
Wqb/jEOlHnMED45arPcb+3vtSBG+QIgL3seUuK9H1nL0sbwS3WTq/c2bodZy5qopn9DFah6qwPc2
IsjaFuMQc6YMsLh0vq7HSwHq9laIPSX00fY4oEq9J/XDKGKw842LYf5aixBNrGI16bgTr5YV3TzF
iHd2yEQid2je0qDQEZxv+g+v/nTUa+Y3FXUp8uHFmSkRARztOhpx70yHco9foXUpMwRzNCUujkhu
UkWqwwZ3UVgeysa+WdmwZGqwf8mReVotccCUc8uuplrlTv5U4J5Vlhej6MWbFmuyR8rl7W7Qhvz1
UZh0grt9Biuxdxaf0KDlb4RhNiuo1ni66jqWG/hCH9XO+GDHoTjdX+BfeIHldwStS/6C7IHBrXu9
ZSRqtiLG3NGlURrvEX+OD1hVjsepN8y3hWzzrxrKz+6IZ8phUHFFPFSVap7w0Izfh22Bbj2Kkvre
KXkUbfy0ld1Mu51oSxUfN/ZlQZJUjj5m3YyumVviJXaU6WJ1bfkO6Fv2zccV7qCOyKnGfRV8Lng1
fo+w/FERjdTzI46X4WHCP+CpIRad1TjqN3bHSuWf4gl9q/kVrFP9X8QzCOHFZMlucHsjr5HWKfo+
cUNkdr7UqlSso6Xgk/pgopLxvQf77+9zP1Of0GZGiWBjpVbiDCdQU2nc0ZQFRHT9EdOI4nCQU/83
OlwqcdeL/WOLwvPj3GmfDqi5yIcRu7WziUcygudO9r0dxyI85GiVuaWlZM/gYvVTaBXpU1z1mPC1
sWJsbO2V/IYoSCKFJuXcLJj//fe3bVda8L3UwY28fKBEP+nhoxjz9JG70vmKtDvyujlq7yxlNhY7
tRm9j/cXauVEz+QBmgWg7SUR+foXGIj14RipcrhCA2s/H7vsB3wNug9mYtO86RqEtw+49dmvvwdg
XDHkTFsEuLK4B6KmFB0de7z6lLbAbrTCJvpHUEkFCrUA/oDRu5WKy6snS39c06FbgWKTy0ev4WmY
Y4W96uI4VBVffWUMzhFdz/Jk4xUQ7vwat6gHnG7GV1cWqSYStqmcEMQ4bterDAhRxxYpozJUxUWJ
D46DU4uMywQWs6dMZxzrZb4VLOa4uIhjoMxmJVd69KQ9i0se+qeAMh2jX5+bqN5pXh9jMdgWj043
fpNgkI6R2r4MTtydBnRW9jSA23f3F/w2XlGegGDHPQ/qBDm863nrMpr6gEqtC9JMfKJYZMCmMxBw
qjO0vO+PtRJ9wLWopLEzCoPm7uLIBw7vHXXisEyir/PHlACVuTIJrC96W9XVczqNo3109GrU8YWH
5LivPTS48axJ8y06920uABjE+kXoIr9FF/N64n0okTaBjIE1O2FlV5dacJqwzNk4vbdR7nqY+d9/
ix9NX8AtsWXrAm+zfZxJ7faxLnA2wNOj/tuJOv14f5HXBuTAUjkCN0BDbLGnmshsjSGNO7zooEza
OY5BWJlCosIBcecBt9nIkNfWEcT8/DkpKKBmdz1BTDY1AAl158qu8p/zqc7eC2PYuvJvwzClCtQy
JNJNZInaYhnBzDl9lrYdVgJlfYSMGZs7BwuaFzpV1ctkON5LGSvyOS/81DU7VX+5v6orx4SxyW5I
UI0Zb3I9S0obgd5HjB+kdebivYXTeFPXz+M0lof7Q91m/lS9JJAPAhGZ05L9gJh1KyZINC62TjEW
KUWkfIpSYT34moa1N+14nEAy4f3gZRBvVd1uRfvmmhulIfSH6FfdtANKBasBXzRMNMTcYo8jiPdo
9XX8mKmNWSJ8hGLtL0vFzwFeyXtPL9qPTdl+T4NGvq/DKTnERTAgMNhZT/SImr/uL87aPoCMC2R2
5pfCNr/+Dnkw6FgKpR2t7Lagoo3I0F+KmQenUSmkxDfattC763okjCKpvkPU3dhIPtf2O3kAKqkE
MZ5Ji1/g2ZnuVQ6/oDdwYN0FXgpgN7Lrjerv2jGG4wn0H74pfPpFeIqx1usELnOuoqjdhzJXY5wm
MWEdT840lceOtvHl/tKuTozCmfmLo3HbtQ9rHSeBjIPMxfxJHYT3Rpo8Uu6PsnaQEAhBg4mgAcNn
ES6gc2d5HhAPs6RRD43iWW6YdpiD5crr8TsULUDFUzFBa47n+/Ve8cKAaBtYCGZ0dnTK+95xzUAN
Dp7vFBu50tqsEA6iRkIpikEXm6LNtTwJpdO6IEpRem3b5iACgbF5EGxVZNY2hkVcn0UWBQWo5QI2
TWUXBvF9xODsUahN5GL8nWH2HJmzy0X/aqA/WQFYrxmnAvh+eU/S2MiKFj8i14NEhNZ3Wp2qofRd
DRu34/29sRL5hEqSDcaCBwpJ4PUHAwAlI+ppndtYNpKz3uTs/UyJAI909Vn4Do8ERQeu2cfexqFe
eVGiTETIA4s015+WgtWBAN9EG6h1dSWoP2TxaIUuppzWTgsB5p3LwtG+IDONA7aKh9q4D3rKqbxC
9Ww2WMeUit3c4lbGDXb2C8iI7v2lWdlgM36VCidV3Vm35Hpp8tEuapppvavjdHCayuRLgT0QeuHm
RoBdiQJXAy3iTu3xhO8D0JQTuIHBRUUEyxLZGPVGte/2VcMTFG4jaQM4KDoS1xNqMeDuW4VtLKZJ
PTldV/Hy1ZRDpaMkaKuZ+kZBT3Bj0LXbDS6lSWeA9xSUu8UOE7QFWlljVNpGZpDvJ2XECFiiGbq3
+0x8U4pU/V/mvqw5bhzr8q901POwPu5LxPT3wCU3KbUvll8Yki2DADcQAAmCv34O7eqeVlojTc3T
RPSDq22JySQI3HvuWeBjYSsvZ+g0NaJePP+68zi/4YOBIzV2jrFGFVWSM4a2c4s3Zn78+Em/98WA
Rb9O3bCj+KcGPDXiCEOfwzmFOVZ41yCUtfDoaBWkTgCtsDnKEaYdfrIrv3fRlQeIqSrwm98cOeGq
j/zVqJzyGIt5x6r+awOaU6EQT7pHeBjyXkvIPz++0XVPfNv8YDKBUyDA9uJgiz5ZaSWTC9Q2FiqN
hHRPYT99qWGQuaVcdeeWmso9dSJYZRnRn9Vl/frxxd+Z1qA6xusI/uOag3IqruWxLpUTrucrJAUy
b6XoL6iJSJKa3gRb2qsma0tbb2bqcL0TDehCWnYgu2KI/pnC6Z09fe3BMK8B5XXlZL59GZBz2ZCp
cfDMW9nsscXOF5q4zyoS5hDOg9x+fPPv7bPw5kD0y1rhgQJ1crkayYnWgOyJZQnUDyT9QL+sWh4U
gR6Qy44EU3pGYBF3sQQ8+eQ4ee9WY+A+GGljYIQq5e21F89mPSK1Ve4MJtkmlY2k6AA+J2mSiLYQ
g/5kcrLey+kqgxcwDpP1aIHy5+316pZXTjLieihN56JpkXlshaLf1EE0ftIjvPe1QkwL2Bc0ePzh
pN5g3WLqFmGqOY1cTQsZB8ihAxiK+C4pd2hU1Ctcn5FhCpq2+/jxI33nBV51jCupFyTF33NaXNLX
LcG1x84KN6Ol1gQyxAcfY/y/Q+Z3TB3mcIiLjy/7zjsM8g6Gntg8VgTh5GlWwdDg1RZQwBIadrva
tjUiyyxgCLS05ps58vSwnVzLuzXgssNXQfqfdSzvfOtggwAEDtehHGy83z7gEGF+8WKVMrdiVW8S
09xGfEK89eKOG5snfA/z/SqXOLw/eYveWVngRawUV+zy8Ag6Ab1LGolEq0blFqPxV2TT+tvGuBxD
qu4zK0P33ZuETBYlAByFIXt6e5OdvcTlYiN3R89R8CIQYHzAZMrdiqmZ9osaq7wiYZVFDu0eRkQi
hhBDgKax2D4ykOq4nEgKeYLeT/Ps5R0BHREbawd3ZzDP5ZeBexUyk7rwUpcL9WC4vkxfW6i5Nb7P
RR/Ghg4ZtokgTgFKIXWPhcOuMvSzbI137xK+iSv4BxXrKS8zjitE2kqtkEdl9XfWrA8NXNkMJKau
SDFbNxZyK+flCMx1+KT5eWdbAnsJrQ+2JlCXTxeyi3TDSkRS5QpxVU/YOW8HrycS5FewE4LKvf/4
vXmnygICtmo71v3+N8uRcWBxhTpS5aHk6KKhVxzdtO0+8095b4mCQIT7go4NbmknSzQaZDl1laVy
exgRsNHVLUWAHJfmwGOke358T+/tBaDUrqcYHD4xpX67RpH6yoJmWtDZWb65F7EvuutFlZCUj1p6
Rw08yiDySE3ItkR3XegaEX0ff4R3BDPgXcBIAZNLGIwD1Hz7GSxkLUyT50Bf6QTDDGN/OMfCL4LL
8jxcOvBdBPHEA1xC/PYYVcZdI8EnAscQ5XyrualfHdrqbx9/qHe2ZtS4GAehcAfX8XSDqmTSDI2H
FGNQLfV5yxBfPalAbVrSmYIK6VYp3HQ+My5756rQE6/spQS1FeZRb7+Jyq0TZE9aQz5xGT4m0Jgh
c3Ao/Vubu75JMTRJzupq7P/+zWJuDMoqACwPZ+7JcStiMYG3Cl/sicW2zGqohc7rHgOcLEESSgFv
aVA1cFJ98vq+d7erHSBoz4AHcSS9vVvPpk4VlgvyyrsgeQwGd0Yj4ZcMsgBB+MZW3bgJZzJ/ctmf
sONJdQHWCWqoddaKmMaTLsbuHFHHrgVWfo136+g5Epn0k5c0LwYY+g1LhFenDWTeu9H4XZg6NSYK
eanZ4ILpXiFoNoY1bu7A9RuujJAtwMNMIZosXXqLvH68Dt/ZDH72juvwG4/mtBJygrrSPNEwuhKd
iwRiv0mouQo9OHO0iG0cxWcbwnsXxDaOMSMaa2ytJyczGGwcoDqcteyIg+uPMro5Ew2nh1bBECH7
+O7eWQF4uYBTrEsAS/5kBYxzLOMKx31elix4lCK87/nSHmMkCufzMPENHchnFcA7hwZ87lDp/US/
seDfrjqDQaVf82jITW8hHoY1MkKeuN3AfzYc9OOQ6P8HGBySZMjI10ZhhQLeXhHpyP6iVCsAZFW6
hn6CLWpXxTOGuDVN4Je2OFZ1jIiv24NeBt9iaSdc9/nj7/qdBwuVNwyyMedea+qT75pi+lC2Yhhy
pwXB2ETCSy0SYR+rEGi3+fha733HsOPBEBz+JyjxThZR0gAQwOs85BUT0w1xGnNf21Ob4tLxtlt4
9QmS9846gnQSORFwXEIZcOpCG/mAOsBBQUfYOMM17P6QFDrbrJphb6nY5cBLVHjxNH0mvnmnIlgd
ayA0RCENH7KT09NrHBa4EqMxCvZNUcETIndiNMcff5vvPDlYSwK+xmzBg53pyfZM7YRGSc1l3tRj
D4m5bw4Mqe9ZldTD3/8iMfnCEAE11XrNkxtaeqPayRtVnnTBMKSkBrGr7kl8g2/gFZqiaAOFAyn+
9v0liHaETAvzRbiendwfCNN278ZwYi47sVxNBim3sAq1wAV02Cd7/zsLExYhq1PWr6P95FJxXcPO
f+Ao4UZV/dBtKwqH2fY5JEDRTde7n4mB37sepg1o79YqAsj521d/bDohYHmt8mH2I1XgYGXLDt9x
coaSyr2d5Rh8tr/9LgjD8AHiMwiPoZbCiPTkHiGMpM1kJoB0bgO7Ax3B5GGjgYO3LKWT07N8kLZ3
79BoqffOBFB3Q8ygtmSyUWj6g116MOvqA/dFBHMktsQO2GtcBsJsWnhYoh7QgrXXC97H1TDCK6+I
7Mj3SnGFODgr6cHfXOLHpo/bNkvKziXbuMEg8JOy8bd3Hm8CTnAwicAzB/p8squidZvHgArcJngv
1wxHVD57wk4b7i87Fkzf8D3cf7xQf78kBPmAJVZ3N2hRTh1RqgUMyLrrg3xgMp7OQEpC++Y3yK5P
gRGIZWPVKHMOI6g8n1WGv+00mJ5i9oLWFScIBmknu7dkSLkzhgS5ZPCYKMiadE9LLIC/+y6u18FG
in4Ag3ZkYLxdsDIukaEwIIYGzibapAZW4pm2Gu/czHH78vHX+dvLgWtB8QJG4irmTU7NVeDT0UUj
/Nlz5pXlNvZ49EUI72q0qrLo2xHH4N++3lppggOMftEGVPv23tyoFQi1xHcIQKm1xnQIy+RHVdEJ
4dsNlvBt4nXwPfj4or+1xysHF6N9TJ/BkP0N6UBQtXAQDoWL2gTe6DaT+cJZmwtBx9yArpMFyBq6
dIn3WULMuiTelLm4MpQoqx4NCw7OwW9vt0fC8CgpC3NZDdb9REBU2zFYZ2Qu4Z+GUf4s1U6vhmcJ
O1OUVlifJ1+udMfGRh48ZCcJfFlTqSr/fEBAuU5RdbBrO4bIMS1d4qI9H1zYXAcVsy6dPohvECbT
/nCHFtYHuGLr5dDILCvJsxurfc0Eyt4E0WFHu64c2FSU1XwYGURTqats0CWjUvUstS0Y8WV4fuxr
2Nfm6eOn+DvyjIGHHYLuA9xspZad9Kh+FaBgQ0Zazgm1zyEVcHWazEHb42MKJlI9x2NQoLXjZ2Mg
4JUZmUCw1JpppJBL4kXt7uNP9Du6tH6iVQoPNAut6ulQ3ZZ+JQBP9rAN86ku8FBruaEeWawCLowu
Bh7Lgp6kk2AmpMiHb1599DuwhySIz8sWZocyE8hqF6kNDnyXhjDl7vNltn17QyFDqDMqGbvqBruB
Z7oXmifg3QFPFdzq66JHyMmdcSO4YDW1j3QMBDSrPV10QhEzEDgQ90Co/+3je/59RcO4Axbq0K/C
kgVI9NsVbZoBiivT8RzqvzAzvdvsRKvAd1j0Z5Ou3/cmKJAwzkErhFH+b5rVQUAXQuBIkruxGJ+q
yQ8h4AodBPPA2y+10Qx+sk+8u8Iw5UKPsJYKMGR5e3PIpCPtyoLNXcV0gRMeHNlG1AUKI2g6p07k
1hDbacWWoFhA4Nh1piyzKurpL8LXf73Jmpc/s+e/9dwICr/3k//870v+2t0q8fqqjs/8f64/+u9/
+vYH//tIv4le9j/U6b9680P4/X9dP39Wz2/+o+gUVeZ6fBXm5hWB0+rnBchrv/7L/9u//Mfrz99y
Z/jrP//41o+dWn8boX33x19/tf/+zz+grvmPBbf+/r/+8uK5xc9dvKrqVTTP3Xf520+9Pkv1zz+i
P3F0AJxB+QjSwDrN/+Mf+nX9G+9PQIOwFEFZsE5if45nul6o6p9/BN6fYKHCdRbYFlhIMIb94x8S
DgPrX9l/wq8UmdzOmmcLtbn/x7/u/urX5vrrweDb+Ou//9GN7VUPKb/85x8/zTf+9x6MWIFVcQcH
KrCFcdRgF367hJx4kbD5F0kqESx/Z2TgIpRX2YgG0+Ug86hWYZfWvkQhGlXVlvk2awsrEvDC0S6Q
Jnsei4pp9xDjZHxa2Nw9YrQEJ+xAWXGzQRQuCFyEJ+UdjFzEPuH2lHUm+nuRmD9vY03jWTe1lZx+
iigD/o4xxxRxGrPF23BvUmNqE1/CeU2VuWza4QZRYNVOW1Db2YttZ//x1N/5Hr0VZjv5HgHwrt4b
QOGQ/nnyKhp/wDRPmziVZcPOBbPro9JwOUnVoBgOIG+sUkngMMjr2NpFYw3VALFum5DIfcdNMS0i
yrxk2eFTystlqodLN5nlVosh2fJYij00K45f9BIchAqeZPc4U62MArR6YqNc/KOPogE7XFQvm0Cr
8vDrq24/Vfn91Guf3CraEzTPIEsj0PbU7LwjEfJ766FMR1rzG7iKJRdytuERsSw8CTdVv2CqGScs
TCF7i6ds5KB1ZkhJ87ImTqrHZNLNcyTKEMfI7CUS1DeiGzclwRhYuWYMK+7jp/OL5Pn2M680bZgS
QlmF9/AUm9Wej7Gr6rxUIX/hwnHmV1XzpbBwg0Xi1tNZ2+vyoJL51p3RC0SttlNFVPBi2qm9nLy5
a3KY07e5M1fDthRRwy9onYxnfu3oe9hdxN8g+TOq6BdBTWZEO9z7S2elDfiMB0O9ceOFnX0Vm37D
ys7f4jEOG6tVYd5x6W1nWg8v0KqII8g34rF2PfOj9xLrZnDa5hDRZNyUJXcvuCUtSGJ9q4imuc6A
SsozPsvoMjZdXPSj7m6jYEq+9+VyD8RyeehHKAH7quserKgJAZcDpwxJM5xRIpOiHAdzJSG7NSD8
rWEHdTsf2oWFF9xwCZJn110Kd8AsvJy8R0+45XngLHOWJPVNNC3yolRU1zn44XxTQ9R163kWq/M1
smhApQPXKPyyNJown4wi6xyhi2pP5EIvZiYvpybZzCJYssQnqNbsJ5cPUGywdezOfqY7dZarCsCX
9rVDje7SGaaA23kOSN7OMTuSinBwQOHQWyY93u0QRxdM3fo6jWv+GBsr2UzhpK6GSNbItB4PQz04
GzG3n8lifiY0/efyQmuHYx/Oi/5KWgXm+nYX5aDPzX1gSIYeT4s0nHmSQXcxDVuXc/FjhGYULbyD
EBtGzaW2a3E0YfSoLNdCWV9PAkEzgxU6ueNPLA890jVp0tMdarBkiyYErO0kcj4Bbk7KB2iGsF0B
W1xlbyBHAN18+6m7eEL4Bazjs5Zbds64F6eJXmZs6ibZzVhBSHKeXp1y0tuGOF5hEyPzBHZzn1TK
b3vkX58DvhQwDU3Wkdzp3jlDaVAtgBWzaZ6Gu4Ti+cKRm+bwmnU2EHeGdz53PnOT+20bgwcGFP9A
WdGUo+s5nWAA8ySuhWhGOIq51VRUkx6++JEg38ba88Y0xNhGbwO2dPd13Sfb0g7amqfzOJZP02D8
FH4P/tMwSnkOQ6Aw5eAlnoUDDIrstvqMww488uR8cSALXY+3dVoK2s6p1kxoMOVAyQ1TmkxdFoxw
grPGl8qsZFjIUEswLODLIgbjpZzC2QbDhTM4rZI+mxsYYEgJM1Src5+57/dXQHvERe2aqAiFS7dW
0MC2AmzXl86zdtTq6WGakMveBN2jZ8CZ8p3ByWgny1vAce0+HFp7GzX+PVKnEAmJ0YbZ+hiR5CXh
8a0oqyTvNXFS+Jwh4aZS0XiBGZEDR1Q4sKUOiP7bhDTnM/yiUstvo3Q2sUlhPDQ+SteDxsWvkitg
DSQVY2mXKSnDeLPYS/WVJpE59CEQYdYzAWyMwIEIKvAlI3EfbCw9hLfSwBjQGqpyW7cSU1AK3W5i
dziZh8p/CiqNpJoFnXWKkKHwy9xbS5MOPWOpb2p93lmWb2VRKA9Cu+IqAAv9Wlnd9N0n1NlgO6sv
MFgjZV7603KABc+8pIy7UU56a86jefCOVeBe95LpLXc9/iUshz4jJQkuAjnSK4t57oGUkIcxFH/7
GeYoxdwDZZ579F9u3VYHGYrlIECP3LZeQi5bPkns2ZAGtWmpe7tJeRT0O+Rc+C9yCJ1CkXCJU2sk
XhEwD8jE6HG67binUwHlTYaoGrmbZWyKmNa0hJ+G4M8O6XmukHcV2wvbt4SOFwhRAJ2AlvM5U/E+
DilGl2XwxQW4d+YN1UNIGHyzRQI/jIkeY4NKcWjdJbU1LKAaK+jPfRC9tnWwJC8tTpttBx5Kn04N
KFb5TNAYedOI5xz08VHF4n4xTXmUvYov4wkM0KnummM0dTUSJXiwlZF9ZUvrayXpfGPE0iOBWJY6
5dPk5tXQhIUsmcCSR9SZg4GgZCXCsbz+WuswvmxCMwDGrJf7cjDOA8poFwlSzDuzSQ3b2iXeOqZS
WRXX5q6FhUlGGnD/lJnrs7mLDfyLw8fO0k0Gvwl9JUJurqbEogeri/3d0qKcBVa5LZtJZ3xUcQTb
CKQ28GlsnbSa4g4rDFIbRjudEzmrr3iG+hYcv68lb+ghgb76appocB60sj/gmIu+AEDzU+aG/SYM
2zJvCfiwmCe+QslnQRQ3zhGij7wpSlnXuIdlSOSmreYyCxm83ZAi9dr7ykVaYRtR5M0FMz6Mc1d2
hmaULMNxBCvEbIS7JrbjhbnWzlK/dD05opFdZ6ii/4ZazKbZlKwrCArxg+e37g1QDORcoqF96Ab3
lnHiH1pX2gOGna2TQRRdFgsFISB1eaXydgzMrsEDuOhguvoMYDJ+tELV7nrsPfdxs/BLLt3+C0rV
qgDjwpxLj9SojGsrYtuQzU2qdKO7Ana8ld5AEscIHMQc0ELqpCq/WCoMNzVj9FVgGNXmqmq7I5UW
aEi9r/cNcd0t1tjwYs3DN2SvxlmMJjlDDrnJmioJt05NzFmEaPAz2tDlUroiOIuC2U7jaHn0aPij
xxu/YaHc4mhMNsR228wBpOE2Y5u1yZzkJVCL7QiruueJhjuYs7mZzWcBf4Ckjh6ipIJTzJR0CQq0
heqHyB1h9zEnyHYOfEyaNtSq1aUeevLN1P1YgNtQpVzCmAMa3mnZjmSYUhHIskjg37dLmAEfE6XA
RVWFNt68WlsXepi6W6TTWdgWuKTbBrUD6mub7MplbFMvZG06OYqC4WrmFzOS+GyAUerRokHNkUgY
s0JNc/OdhrzOpFjax7gjc6pF6L+MpRlvq9HCxm/8AqKs+BkZMvoIJpDY4YV2LuqEJ4WOEjyZKYgs
YIUxfC4O09xBywX7xpULB/OMlMJiuNxGuqlhfg3V65MZDCyATajFwcE+xjKgrhbegPXd55wDm2vo
vLNLu72kTe2yggdOmRRT6SGNm86dO99TDEs360BB5XMw2nOmoGH/rseldy4nJin/dSVY/4ZHAndq
Py3X18BAkXVoB2MH6Tg6FUfQgNHutaBh2H8fk7LJenziiwmGY22GyIVmSkloL+co1E0+4l0rpFTx
6l6MA5ixiW55N85XMEOVcTYgxnLL5sW5iGIe54uAaSgLsPkicQDTDA0Z9lUX9S424hJM54IDSeUb
KZAsuNETPJVyu0GNctbTscF6xaCnQIFIt5p2dDtj+nmOczx5wMWb4QZ4JmMv5dwR78oPB3fMfBQj
NapgB9JNKkpwMYgT8zHtq1Z9nzjmLWErnQvOqNj9/KjIcIfZvVB0a1zt3HG7Fbuga5yLFi6VO0cQ
5wJB7IAqHRzGaN5EDMwZR1WJU+bcaTsZpoi3nK/orJOi9WtzIxIDb0B4yvf3/bJYNHUJTKZTr5/m
KxXg27JUFE43s9U6FxUID02KctJ/ZgO8D1LIuSOMkCwoQjcMDaVMda3pVsKllKZ214gdwtKT8yCQ
JF88D3z4MsHnmGq6rFQ3/pSMQg2Z6GN+4/IkGjKnIcgWTyaGBdtX/n6kI24EMkc8DYmgRJW7VhRq
/Jm3JR5nb2XgkM9XjUBHNDaWJoWptNiBsYMMHtSJXdbAAqTCwZn0Z81sG/hEBVbykEDCtQsQ7glX
Z+HK734fJQ8QilUDUvdAokRFMcNCqXTsRyeZpEl7Z575hvf+dMUAifxYYosd/aSPN4FLorTnCRZo
Neex2x64KAeRjQjcuuoSALQdTCRyHfmwYqpD1WwSalWFnIzZgFp7bYvFf25ggXhEtuoe5gBOAdZ1
d50Mc3Ug1qIvKvgyOrmcFidr5qi882DtNBc+C771lXK8VKObOngNZNiJaOrLyGP8egSqflwSG7TP
psPPKU8cdOPAARIUBHRqMklyeD72mzgqoxdHDpCtQWne7wbZ8DNHGTePStp8lxGqjsHd1pWdsHPP
xKhU+NjuoLPpfnSmn49tqew7XlVjnVVL6C1pqIRDN93Ax6dFgVqiPO5Uqe4dnCBlTYOUtoPjpovX
ma0YvB1QFR8LL+KIZe76pdmFqioNTlAPMu4Bx3SkemfPGj8BbM0dgW/bKUeUE6FT7uy5i85qac2v
foxhC5Rnzl549nxw2OTcMF+4YSbR+e96fyFHWMa2YYZ56QPSyh9RY95GFbkWlUsza+DiTBobOVij
uvG9aEoDz2wA/ogX0kNXrKI+SOHjTC75jELKBK11DYNwVOkxFVuzWNeVtpMsqdBLWmFgCgmvWFwL
B71yg/mSqGlEYgrrL2W7zDugCPFXr+rcq1YlfWbr2rtkJO4KX7ROsXo1ZNpArSmburwIwXa47qqB
3U+W98h72995Mu4vvG58tqayfxABpyHc0nmSUkZp3hhFd9DOPpB+CJ/G2YJM1yfiu6A+BaU8llgH
SgzpEuoYhWHsb12Lb5aY+jgzlbpWVWfDxrqPARFCdLntR9fH0/e+0y64T1xzXFTVY34jiv8BK6Ve
M2h2YAAdX6B5IYg89JGDrOL7DmUnNfalXU9z2s3o2DxHvMhQ3WB+8s2tncduwp4+2PxGlONtbbG7
qjIgItBnt7Lvf0JJfyHNbxDUf8PXp0j3Xd/if6fg9RvA+/8Icb/5V9vXfoWR5emv+v8RB1+tKf/r
X0jzbzj4bdNPz/hC34Dg64/8AsFd90+MKcAsgHB4NSxcLX9+geBO+Cd6kBUw/TWWWgfkf4HgfvIn
qB3AU+A7BV4/EIJ/g+B+9Cd0fgDNwcUCrLfOnP/10d48wvdBcPzg21k55kL4NVhduAbQcNAgTuBb
KYGBNw0yP0vRutVTWfWRSLvEnuzCgh9unXFXOBKyoBCvlPCC5nvMSrSQI46Caex3GlYwAkErpYNE
5saNtwvczr4aeFvsS+0OT70GIE1bJ/lC2nJ+aJn0MmEvdwFH7lkbmBHEdd7eLZYIthp+GZnxovq1
UZydTX5dfdGoJm9gv5UDtCHnLYjwO3uo5yISU/fN9Q3NdTdPD2gzgjQeAuu65Mo6x2GXEJS2ctgE
kW53AHaQ0jqE4uCr7kXYDxPuoSZfIczfUOZ/06y7Suqryn/gZdle98s0FIHXgnlOkNY9av87J157
66MlA4iFczUXPayDIu4ELwQy1psx6pfriFXhF1hp1F0e4iTbQtBndnBBC8G4IOE+mUL4/tqiSeHI
qpCsF2dRkGi82VaU2SOLdyXYdunAm3AjiB0WydgPO62D8ksyuf5F6QOMmNDwwSdqO2F2v2kNs1Nw
6ZeLbmH3Y8RROVgDaTBQtKv53Bu4PmtdvWz6Ccz60SfV+YgKe1uG6O9k8A30lzFX+medFszHyWsR
QFe7DkTPqFV6n16BaODgCLJnKA1Kdq3r5MFFzkoGe6b4bIQXZxY1YwNgVcpDX8LrmzvygOoPlEjh
f7di3DaSJidQy7o7K7CCY1JxkY4wndzCZbM7nwETZoHHyKNeAP3pEE3XEMrwntHgCYawwZphU+J4
ibzznkDhUFKKgj02CU/jTvpb0w3fSsa7VGMYvkMLbh3cqi0L0Pj757F9AP0cJ0rAxHVoje5Re0iX
nRL1g2MbBkjNR+cS/tp13iHa+TjjcxUWoK087Bb7bJmDCc7ovmpuYqiFsnma2l0EKeoWJHCRgmKC
56Fm9eDoSD/MoGChlzf2oyeX+8BupjM7asnZ1MnhgLJ52riBha4Y4WMcRWnaDog9i6GyTHkglEEq
sqsPwDncTehV/legGMNWVvA1qAS3j0s1zIWn6LKdelBrfROWl6yPhyNPYqYwbGFtB5B1fkK3YHaI
ex0v+w5hcelkZlh+KPNo40eyZaaE7FtPQWYPst6uNCraNdQh2TQE0aVI5hBndZ30D50PEWiN3jnt
4tYU7uJWOYEw7zAmFs5KvvBCUFret6jqG1RE5syd3GFTW4n4pvyuTxV3lnxAVX3vg5K+L0vw/pCT
EXeAeLizd2zhbQirn3QE38lOdSxrm8EuGsJu0DU6U2pznXzH6oGHBBo+uczjAfIJgCnAmuGA10kc
+36PanbptpU/4092TzaI6fi6xBUbC8RaJ4XRsEW0XVZhLDwMZy30b3sIauw0iIZWpRj71/kCK/e7
Bc46qa4WedlpLm5bSqeDHfVtVvU1K1w6TQjR9dszlD4MCIuT3IVMD2ceEchihjobX5NlYLtUutZ+
1HC9cnvu7jo9+s8VksSQOANP8GQmQBcdyTdBhVEEGBDurUVdtyCNf+4u/RHCA/oEUeGN7Osni8qx
4H3tXkQ+3LurilR7qya3C0rtgofhZdW1NIsj0aUNXukUrnFeOutpzBsJX4VgwDxBYC6WWijt8Xl6
PMEeBiwluBIZhoTRC5oYcz/Lmdpp60e3nZT1kgqbnJVlGRRs1DodcBCdixbSzLBTpMV7ht2355O9
N6F9RRz2Qt2dD6QNBqbuxhp9WNrsgORU8IdyQxjMRGtG0ssq6wJ1qNLnBrXurhraGsxdi1o3cLtd
Lr3Y8BROIvva0kUQJbxIJoFJJkZR4P1OHC6sTrmZuBZ70YAWAxHNI8LEWWHbLQzUWdYhtTxImyWG
AIKB8+2nkBpZubeOuIjjdvsxXH1fVOfukkXe+jG9NE5I0f9OMOv06vYC1krTlR4pebRLxYvRtb7K
YVHpTIL4aoTZwkaEXUGn8gs6kv3garUTxk0OMHHZgQxzAItS3UYL2zhVPW4tHe0jNWwUseyzKMGf
SkMMxyghpDkohP0GjuwHIE8/PKAsgVvXhRjgEW9m8mwnhBdIYHQuGB34wQ8pAvXaYEyFiJdvahpY
Hku8pyzkKnXhjUjCoD63altVqVuGwZrUjadv+A/h1k8Vn0gBN1L3zuoE2diNl9Vq1q/UB/SB4Uq1
m/yy2S2uFTzRkMbnEOxEhRVGBvxG/wyhAJivldPQpCP2qplOwaHHUb5ncTRsyAJaLbru42yg5Iza
BDWCc42XbOOE4G9nLgXIFS0XDgxNLsemTpNwUE7Ru5O3h/CqA/OGOLA7meJmO0NYYW8gGnBS2vTV
j2Qqp/vA8fiu8bXeRlBWXvS6+dqjPQfREgyxUGpvH1bix1Q1zSauEuSozOgqb2te+ghSRqIKEvxg
6BhLaytVJP3Ujkidl1YZ3AxL4F+QZORXEKVHKVFoqExctTeBqu2tbpPwMELdc1w9fDbDMPL/xd15
LUdupG36VvYGUgGXMKdA+WKx6NnsE0RbeG8TV/8/aCli1ByN+tcc7W6MYmKmJZEoFJD55WuP4LbV
OdZDdRTJFAXz1PU+ei3xrAFUQHtN004p1JR+vyRD72uJtTx7UZJWvou5nSOWWoC0UHRtcIGqwGGf
+JyF0vEd0Vsnr6y8IC9F/5Iuw3AH2JL4iEGmrwDaMHuLsLBkI72/FGlGi4Dog2gabxwjN3dWYR9A
hbRdnmvNUetVvQN+21hp/Cg5dH+lVoEby5Z9pNiluBnNnsrzDvgzhLzwW24+QdZ46rYw6+F1TpU8
kDM6Q2caLvieG33sCIiaEveIzuM8G+psEwmSWWJnE6YOvxaYNTKuTAtPWTIcm7Q8tF56Hoh3CJqF
xXsi33MXp/kFjRuwrDJP1Vhb9PjMHelI5ibJhvwGDay1a7pynw3zieii+l6NtnM/hHaxm4sJfDhS
X4QmjmE9+5zxIdHVnQLQ7AFTgKLMOiXqKHqbs45j9lxdtKS8dSNKkzuhzr0UaVDxIO/RnL3q2XIZ
ndK3qkJCMRB9rSbg3rYnCbL/5GXKCLDui70BSa9XKNS0/EA0wzFH173BoLFpPO9LjHUS1T4PMe/I
LimY+0Q7ePvYjWiUnz434mNfl8CYRqzPGDVauTGXtvCBjR6Ukg9u2O7smTtJBKW5o2eCgoYM8SGs
DslGT25MLr/rMHVF1dlVeb1PyquHzRQNFzRBREkGMW20mHZ94vdKK/A9jl9b3Zg25tTXgSbK2jeJ
91Kmu4kcZnDfLIujMMIv1ei9SPsEk0EiFXEEJRFOW6EVnCNtPsMI7ZHi4eI+h2AfvDQsNLHD/phj
qsNLafigOAsES7K3Iv0JEPuAur/eLJwnrmHcf42n+TzHhOxkqrABTeOX3jJXKvojlpJHeJGvZCl9
D7MGyC89xGXWANuTu5EwsaiMojBTJvdhOA3BUhfFjdDsemeODL/DONwoYLkNSfAnKzJ28YBwr4kH
7MgT83XOl+/bmXQfPb5vTgRjUNtmtovG19hE4V3revOyqGg3xsltJCM2TOALp3Jtduj8uawaepfr
5iVyjFM6b8aZNRWwor+fI2JI9OjYD1Z10pt0voolml6NdekUBHrWnwX5QCPSh8KP9eRG8Da7DDt1
x9c0D4e2bZ5qmRhbvXeJfk0kdax5elvKsj0JvZQHFUdWGvDkeR/qpmz9rhDG93xJ5cd8DmHJRBCr
4sTEz5da9dsm6ioQbySFc32L2NPjfDHHG5mDBpWrV5YdwGm/YdVadhHaj6BqeNIxN+7Mhrh8paUj
A1wJqN4moEy2/plPd8qFuBQj4gyIwPGqjZn73Lv2yMXM2q3TypDBaHG3UPZtkPFjN/jhJOKJoXvV
0w6wyRuvhT7ou5js2P3YN+IsZKsFzuIVl8aLbNIytQLwya73RuVU275+UCYJiTnQC0iz1FvM4wax
FGHsp/2nkSKw3HM3E1/hotnqxp3Qy6o+wKN3W4XJqU6ayvWjMjl1LsDumL6ptq+uaS8Nv8rGU1au
q5Mas10GvNlP7m2C3+ncgR7v4rbRL8wlNpIuymBK+pl47y7KGT7iwLF3Fk5c0qHY9DBkHMc07w/d
MqXHoXHv2AYMXyzhuZ96KkWrZn61QpjesZm+lQONaa4dab6FHGmcCABATT2BNI4jY38778kHusRJ
99A3ebrjJGnzOtcW70nyIYfp6peVwEUNHV5HQqk+dKojjpcldeMIq9vid/2cJyBW5JvzuXLT2Xl2
tOvm6snKi5dSy9ZeAvv7qHuPRpU9sCNuyiSxfN5T6E0YRXA97TnnOQerp2dW5dBE4QSFl9AJ5i8T
11nj7POnfrkvJrKmnDL/ZETIAIxYiQ32aIYIt0+2WrIYX0gi2Zec5PskzYOplHutDE9lVuUboY9Y
INw62qKGLV6RKW1hb/VTJ+VGZgNeNoF3n67iF0OPkiD35CmrYBZy7yY2JuY1z5yPtV5XzBAsrEss
HkZlw6BJecldZ8sChshNxLavcpls+9B5C3n62G/s/NJWNvKyxPjSG8MLw9F1KLTwzlmWe0MmZ1la
b0baWJu8ZAKi/WTjuiFaeiPV9zHAtZU5rp9bJbM5VSXbpp2whbfVS+UtJMzGsXYxbSwgDL35nrGz
/oYRT506syFTxYLtrWVecL6Xw9ch1V2e4rme6a/zcveoiPz5UKH2uUinG/ZOk0dQSkvKE18r5xP1
YPjebQu5A+HU+clICwjABR3SosDSpZ2Ic5KmUxDFlEqm0QCUiJR5r0iDOrbtUj8bA+9YWHSoOVx7
hmvQHIZMNeq46IkOD2avkK+FyCdrN3jJhzjtAQYWVmmIBcMu+G+lbu0GABfW3X6qi+HLMHcFdcFV
cWoqQwZZ7RqbUTEel2JsAzcyosBAX3sjEss6lkPvbMCdnXs49MrXsko7suolT/Bj6Y5Tnrj1FsXO
6/ROQ7eg1d32poG+z9XEpynM+vuh98qAPAn5XRSc+7JF6RcvpWur6aLyoEU5vKuUKLEbXlLouLR5
TcZZOyByz468jOOVF4oAXEMV7gp7F5PfWUX4qMtQIBRBpIs7tWweprZKPw6drXH6auUBH3zKU9aJ
h8prlrPLcSAwOs71bV3KrVnQhWOTkA09Gmp7EHOx6ask3zm6k4Z+XS/xvWfkDI8t1TkejUTnXHRz
0Jmd/bmtTeesD5134i4mGNIceritbuSXLkhQ/RGKZzs0C9s4hGKRbGtXYS4Sbk0ya2TMuwl93K4Z
JvecIS+kMX2cOiYbBzoonh3aMmSmX3GINtvRcYXwy7AbqfGS9ptNHu+ljfo+UCN0LCmnzSmLPLEB
K++ORjk77EdZuHMtI322rehTA353PzvqkxQggJXliH3jxe1RhhGGA29tVYhZrrKmtNav0NqSnMj0
V9HiNWwoZroQZinx+QHThcuRnnNgkiUwCo74a7J6MXKx8RNRpT2CtXhTz4P+VQ6OSzcVEWbCkQti
nMY9SNjRfVwO2nGtnnormyFIS0hLeNAOQ6bJZAmeJu5KYvi8wJrRkAitSw60Wnhf6CGvD3Bk4nM9
qGTXVyRu221cx9ves+DkVS8fKY75hguL1QpVoV9CLj4sGmAStGwKgUktoAiBGNjtxWoFhUh05vFu
1qfm3jJq55XVJUfWKZMnQmsd6MM53ldGZz6EQ8QakOsC8BIn/3FJ9BwhgX1rWBH0VT+XBJ8XUzg9
ZjnehMDVLbGWWRozGqckLW71uUZ3KGP9MrsNuZZJZHECq8JUO1plo19n05qcrYXdHPf5gISWUJJ0
7ziquou0uXqwQG2ABWQ+vE2oJjEooC77MLFtwTmyJDzGdiqzQLoCzqaLSUTckoXXn3MT+eo/Zw7+
/9TIr274/0wN+PHQf/pJU7/+87/zAp7xG/nba3KFRW0Islx07r/zAq6LzH3VU+trkyEKdYwdf/AC
hvsbCm+06rAGa3bln8Txhv0bOP76Hxt+FVrA+Ce8AG7Sn1R3Yo1yIJefZIWflZGrPsuamZ0O0hbT
qYI12CSmlxkB72OBDztpT0ajOV/bMq7h7JG5ZD5GDZu8BWQxVOLmbvYiNPkaWxKdRIKWwyM5bu6y
ndPFbhqk0onv+7IY88ArHATRvi30e0oQjHoTa7n3Nut1/HEyWvvBFR7+cB/1N6uLbg40EFoVOjsM
LJIWPl1QM8fxW566cY4eotrB8ESads8kJwabDBet/zEZWg5j5VyfQHqil4bNXB1MNqLBH+w4tDap
0bQ73arVg91KhVCNqBROf2aTtz4NT0BRYlFpGXQ2K8ZmAFqjN9Nyy6es0NN7WWfLHXDndCIToTuE
Zt4i7+BVNRe7vHDuyz/C6amTJL/kxpiM5AAbOQV5PTHP4zeqAj2xq8/h0JU75rExaNpl2md6XF26
uJjP9FOwXOjGvsbPcB85Mr40TmG2vt4bReSj6Br2spkNeILEH8qs3nhCvrSWHYHcQZ5m9eQelJSq
oFoisd9yVI6HLIqsGw6e4KFNgczPkY9NM9WHMIzQVQzasvdsWJ2WWm4/suSltM35SwgH4efUgtxa
WTeenLxX2zwT1lPtOuV1kcRWA8wn4960BWG87ti89rkmT4y4bebrU+8cSRGIWvZJpzwWmTXDNY5s
WWVkPGPeIpp9IW4UQ9qCX9aTaHyyvAO5ksm84bjSPYA5487SxxSSpPMqApHmeNmzC1T+LGgfjDWt
OTdpz0k9gkVuau1Yp2CgsB/WOSZZ4JWganMzWtqriLTxrOiWuEzFGL2G41CiculhFbKxgaEiDC+I
eqpsxriNDwRbcE7MYjeIC/uV7Zto3im2Do49DMgnK0RRfjM7mJ3EOE091dpiRV3lZEZ+2LghnZqU
uACgLYAxkMNGwllA1UcxVclWkb+491prFVPYlrqEqRJnc8g4CYMDgUxAsKGDRi+jGYcon+fSp2h6
uJtsET4kiyxhntELcb0otKwAosC8DsCI7TaK87CiERuHJ5RTaiabOlfTuYwL/RI50/KCmMNxbyts
WvVhiCL9Jm+l9pR4tljAGtxpa4NfGEDlxMwhduFAOfqcT41+J5pU7wPRkXzFv9lEJzvL8HwUsaxO
Uz1TdBuRy7WB3RT3KDzajYFZaL9mx/DaTY12UUL2r5GX1pfE6Fx6RxSC/UDqk7vH6dLTFGvXxaFe
snKrT1Z6QbBM+hOKy3NO9jE6W1Gstke+InggqwHeXyLXR5gUY9jpYzA53Swv+YhGhlOM9kDppcGi
1CBWjEsL/YNZetPRlqM8mmGtf3egMO8jHf/lRtW98dSbXc+JLe8pfYt1WvO2oRQzdShh2F4buYYL
VRyYOVLHtZHthTPMXwa0n0fbJdoYS6fI75irFdFS6QJdQeJ7BM7TOYNPUGB1XQxd3FdkyO1EuTSZ
L+Oo22vTUB1ruwDCHSi+5pyc5g4SPRq4J9bhSP/Yu2nVB+RulCelyInX8P4gHUxm3tR0cq07Hi51
Q00MLpW+wjy7yexWNL7Wph6TmYFQMk/G+ICQNT5jtTTu+jzlmUNRlQM+Vqbuh8No3HBg1vSgB7Xd
lrXrTnvcKs4xFBOnYTR7+S2qJedGQ4JVBHmh28cOKRTaTVlt6TyQsA3NUNyPUdf3PjIacdQ5JuB4
L93k7Mqkg8kV7WvTz7RJjdY4lsSpqQeQ3WeHzstH2yvmt9q1m8/uCPpFj5YwDmMIav3PR5P/hajh
/ym5ApPEf55JbpLP39r3agX+jd+nEuHgzCMKgagfQmLRBawJf7+PJULXf6O6yCTJ0sIygDaBWeaP
ucT9jdhcZg/caGsMMdqEf+kVfkO9T4IEAghU/OzU3j+aS37Ev/zLb0JmGs5Afh4ZWBZp6eTV/jyf
gIJaAyWsQduZTkWXh+0RwZS7tgjCJpnhQQ2N47AxlaAowsFC7Tepkd150qulT2pTb+9cc2p3hQ3P
vwuHBb90z9gPRL2EnbbJyFtBzb5k2k0ZxSzilJwMD7FRsLjBOMbRzhtwDTMeoFpCOpTEuw7tUOjn
7EIeYugRoWQYueLbHIaOh0Y6Ks5V3BJ7NOQEzfGGo7kFgesz/kAXOLK7sW6DwhDeecJh95qbvXgt
+ibWD1YdpU9umBff7LICuRFEABAQrG2LqU4Ps5nPauuVlhvYPYwD61aYPrYcX56mpO7EGhU+vfUZ
oukxq5PQt9OhXo8QzvgxAqKIODApmKowYZ7chqqERqwpXf4edub4PDtCynPVrBDB1Cpo8IXxIUg4
3bTIdBWx2b3WuY8kOoGCxOUcGhvBXPKgMs38VHbEEnaenWonqVT1KZsNsQRFloubclKINGOMdq9z
PiTlPulytwpUorutbxLs47D2mZB2Tes2m34whrfUoLcva9oS3lmP3WXTj059t0x1XvoUqawgMerb
fVo7kxvUdJ+aqZwewqV3z9Hi9G8NHFITpKOrszC7SWL4odu7jd8kzGjo9iTiwQz1Z0N2jBlI5cFF
Wipvr+jxYrSHqdmfzUzPPjhG2SJnzhGznUY+3GNvFTPOq97khDYokvl94qB0NGFW3QEeT918zfkR
tu/Kzvpmz96nUpmpjkQr7UvMFhJeFlm7fZ1qr0jAl9vuaXa95euoqfk+HFyLnsRKegWutboHMqWy
Zmu7UQPh0ia6D06Qc9iUSfmtxP7xFWRwCo8jOYD7OhxjdOK2Sq/Ex0fDFrKSbNcutRgWgZXMQ1jm
QE5OF9oXc6mH8qhq0RoIQSOmHTVJ9epB9qGzqBNVkuBXlK8KoKcKjAZ72s7AZPPMVtu2OwhW56no
qbPa1XJuzaCehXrTl2pY4JkzYPcMweqtaVQkDldFxfcN8VRdZRHWGeAtQ+hWxov7UWkdIkCe82za
ZlLa40Xpo5kHJVGUhj9kuur8sQF/3dhtlsdMjGyE5TQhrmBjxN7mNN6SB3GNoh7TDaxjkBhjTORt
urBzaYOT5Jsm61ZIrEALOpta8V3XUsPcmQ6OH6yzg/jQ915BEONcFRhkoA11zJPSqHZKTN4H3CqF
hZKxHGxfg6PlOWy6h6oFoGpLD/zR6FcowVvF1djdxA//4vy9jRqNyKUlBzKTRiHuOlq0BoKW155T
K5JdUJdl0/mVqHR70y/6EgV6L8SnNDahMsnvm/hxdGsGyKHti8twH5MEhr/jQFIBLTkqpssUOGw4
LPG0YK6zcAXuxLRUT54iLmWrrK7uTiYOhO92B7KM3dC26O4KGR09b861B8+I4k9uaLD6+HKR8Asx
JhlnQ7mLg/kG5XH3MPbZsIIpcL53fYwqCeMVJJ1rZ0kbeC1+psBhXXG3o9WFu36xiJvInLbR/C7O
OUU1OHo/FEXUniBvaSVpqnK6qqHRbpOW/J+tK2KJe9JzE85Edf82zl7H+zrw9fOtkdqd2fNK5NuT
9sUl/sjZTrPymgdEFFm7SWNtecmZED8Uac7iOoaDVz02etYkPS8aTRNX5nNTXQvq9NQun5ocNh6f
IeB16ujLrsuXwg3mPveubYg1Q5JHEdXdlnG2TO7x6zGMeAqPBlSXA9qddyNejkWG+Mbnrq0vdVfa
bhDxkn3E4ZMRzd+nzMSO0OqXWsVlE0SNrMedKUyIoaxq3CEOzLFnnlRLqxc4S0QhSGt2QoVjbHa0
oxMhItnR6N5tOkf12bH2suqtJVn4PsxVop1LPAJMqV0C/e2GrvGk0tEuDinr1kVBHSx35eJO7d7j
ILSP5ghLGIop9jytyFAE4BudH+x5nju/1EYDlDoup9A967ptzFen70PtqDkz/ruAU2p9JdaznXZx
XlraZnCz7g4dr0JQNrKkqTpNQ5o1ugEJhF6Nvwd5/CMR6v9OYfq3gNP/jTLTv8eSHtcMhP9zrtpv
PytN/4UokZvz25rwz8uoueTOr0WOfyhNDes3Qhjw6GoaJbU/ghj+mNxMF6WpgQR0rb8irWXFgf6I
WzDN34CZTI1gTxgZh37MfzK5/aii+NfgRtQIl7a6N4kIxetIwsPPgxvYtM3cJKK7VHTqLpZzHoyy
aH2JEfWWOaw6zNHY+60L3ZxEzDe+qPuVc1f9jd3lrHVWbrl+iCLtQr1ds6GSB84w9Jx4L+iIqH4H
LX/K9fhzPsSPcON3FwwKR1qWxryJVZch+c+1Rm0d28h2QIATA3G6GWl9MBvZsMtbqA57KD6QUmY+
WSz0cSAiu9o3kS1+USf1zh/MTUNBYHDH+Iuvz3h30/oGh4Ll5DnmSdu6hliFP4GYNEcLB37ld1qG
ZJ/69dc/nQj+ItLhXYfA+l3xBbE78snX//G+EjRO5q6JjK66i7sysa/95JRvsrCNW8UGvrecxblZ
MPM8JSSCku8yVvgRvHpxXTQCWBR2BU7CezasEEEnasmt4bT6L8pjOFH8OXVivUSS21zDIWeIw4D3
7tuhFLxTQ13md72nypsJNtePvY7R1DZG1SARdvTj1M/y1hxjvHW/uEHrT//52SAkynEwb/GuIetG
n/3nZ6PjNE3AYVfexUl7CyEPl5Fl6e2g6fpFpE1ysu28lBh7AeBiS2+PXWN6q4E8PWUq1je/uBze
7J8vh1xwIF/U26QTAxq/A20XxM61hIi6s+qcV2pEOvpl4Zx0qxGkUexiERGU7YruGVLLCDin4NEy
ZK1uIlGV0SUrDdR6w6j6Z+3X39S/v0iAPGvFOpA2Oam0GP98s5DdAOBhFSVZUquO9lwtt+5kdG+6
jkGqdEEF3MEzDuZiwT6kqThRNZP94hb9DGfzRJv8epBzIunWmJT3q0/BwNUpGXbXaIrqN+XlyJvr
9XKSYajfLCLHfvHm6u9s6+tvXD8vy53B+smq+/OnZmgscFTJ6cpixkuSoU070TPDPIq7LMAVam8w
qSxBooGpDRZHnVlXO0EMZ/CPnw4uhZcYmsEhh897d2QOm9mNRO3O11iLo5ve7bxdzbwVIIGPTY5y
WnLJMRiTVl1kN305oa9OgADXZu1tnooRjWw6fnCT6Pr3F/Zvr7DJvmIT47NuM3w969//U29cMSmO
NNQ+XR0b25s+j4jzDTPeGlS1v+lYwnzLUxyVqiX5fYr4z2v7+kL89P7yqzFMov+jko5sonePpC5x
hiLrtq5uVzvP9Zp1WvVlVfqgZNOX0cDsCTPr3JklPnFgVdKKhcwmX3QT+bexVm8Uh47DHCv65yKn
n3+xwKwPx/vrW6FoIA68rUzXP98aTgpePDWGddUQcj0PPRIWuM/hY6/H7U0sk/4KQhGPq2xLbtSS
25///qv5sbm9u4D13pgOPW1oZd+/LwSZZ7bSE/acyhOvnSroRXO7bqMb0cwkioXSafTkgvYZdVuT
quhljMLU9Evdm569qtV+8f6uX8jfXc/6tv3pWRmgQMcMxP1aFPaHKE5Oupd+/8Vn/ouHQjI58bJq
Omv7+4fChVdoXbQeV6dlqA5cSgeInpmrY9mGyc0Q5dFNmjliV8IrozGs5SHCJkL3bZkd41hwjiNu
o/9alUm3XQs5fvHQ/tXl8agCv4HQcYB/97pQY7BgIEnNKy9J/9xObbNXVk5OMF0qjrn9xc34iyeQ
WClvZSFtttn3Wwrg/GzguLGuSo6sleBJ4wtinPjsFt38pZAeCiyglMw3RZQd2DvGrQWSdcMa/+wm
MSXMMsJPHrl0CcY2snJfxyZwVBooN3bU/IAhB9D3F1f9F8s84y/IIIFHf7HVUJIowdA6/doM9Yqs
DDSutXbU3FQzkYMcyu05xbEKnOOkyfBERMpXr2Z4GUgH+t5P9nQyKmrBPZScvt2J/GnUu/75Fxe5
DgfvnmUGYDxXGjgmMOq7Z3lxF50piYsEARhRGYAH3QJ4lDsLLGBPHIN3VKAHTznBTbeLPkxPZZZs
iirvAjkm3yhUH7v/5sZhAmNjlLArHOx+fr/4nQsh1Lpx7VBWnbsOJnfWHeRZSeU8pqzAZ0U58DE3
0iVwRF59HHsIBNgud+9qqfko+sG8gZnon+XkTl+sOP6vbtuPUwzJWw5X+u75J6rANBrc2oyjCOOb
esnvZBq+Evc+n4cOlU2R1vnB6YrqrHnaQ93WrOSL7R71eumvIor/UaTuj5GCpBGuCO3fOo0aP9+y
COtnmHmTfvXqSZ6tMqnfxrBm/MpjDazYMdpHM+Jm/uLpeRe3ts4VNi1pumTgs6F8321d3qAPeUum
xDUqveizMRAyJwfIdLaRbiuMZbonuEeeW6927k0cJcf4x5D+X1wFqXNEpIPBk5a6LlZ/Wo+9bJoj
Maf6deXtAVVNtwsGgTCPru/Iz4fqs9Ys4SeznK0gXf8cRdivOp7+YrDkXKqTgb2ebf+9aMkZ2sEx
Z2O50hYW4w3GPqMvrvUlSywiCXBS3dRzfrtMQDwT5MSnpbPc/d/fiHfBoutTwDVAiNgWm7VF5tzP
N8KZ9Lp3AEKuMyOFuZ1trX5D26DfRuW6boZFwv6dw43uSrXEtzAQ+uNcNtW3akjiZUNGVf0WRhk+
/m5q++fMHLqjGC3j3mlqiUaRwTQic/fY6nb3XJQT9GCuLKKkVZQnu7V8HJlrn3jk/zmMsz+OW4Ci
rGl//0G5rf++AVl8TL7x1XWKsPjdYTQvxwbF7/THGpFXiiHJIW8nXqRDRL6jn1sCc+lJaj6lg5M/
lOspkFYJeR5w3gVVJGky12AnKWd4pEzJ2s4CZrKC6tvmaPnIi7Gmb203mbdVLz+05ijP8bxMxwHq
8S4RXffCxjgGdlbRgPrjpEPXj3ltFuyAm9HDw+njlBnR71kWr8KMyJ4lg6gUA+Y9XezF19dDERkx
HExFZcqzp5LsdjTGbWMv4jz2aXMaOogBL+slYvWp/NAUkXNXu3G5VXpVHSuvze5pxIt48HWercwu
vvZwZQ/se9VR8FUdbSfRiSBUzRMexeH70uPWq5cKgxXyk0vMvrMnOgWkcRbVizMK5GlFr9EssJ4L
TP4/s6jRso7UWJM2Dh3x+zR2mkuYu+iGPcGjwrzl3iMrro4u8MA9iTjxmSqsXbtkIZp451VLxL1q
Y2t1yWAdEfWQfKns1L1ZSq8gcbHHWaTXBN0Q/3RqHZJUJAdD+pbiXeb0Dr6AmGicxSDFLRzn8zIZ
+bFkLrlPhxFVrteob6UTZ7fJmghSlDSoZ0U+nRuz6Y5zYgliVVBBL5l3OykjrX2hwvjYgkwGsVl8
KrLBOzFtid3QZ1hDUz2+ojQRNwWUTemXQ6IORKrf6Xk6bux6uSFhl2bMiWz4o1x3Fppexoci7dmB
AJVeHB0rXe6SUxC0scMf/viHLC0vb+q4lY+tnp1CokK3rbMmLFoTjqB29vLf9yq7nlH7dD1rJqj7
rSh5g+O0kccitau7LEq0vSkzXjn8kfN9jGq58L11LExiozoWgyXPEBLchh9fmtlwI0Hl9c9phriE
c5azLwka9QeicQiOUFFzUJMeoGE693VUfTTDEZWC7pz5ThGOECsUsMGhPe8kEl4KNza5FkZ7aan+
qV7orosbKW8S2bknGBByYOq2IgcN2wxKnSI7/9iNosZOEA80y4IUqjSfcsuqLzpk33GxXHGq8yrf
OpNl3SZGAvVmzePnqWoq8jZEdYwkpQwgyglVMyDihGPVWL2jfm84lYM23RsFStjOuzSl9zCO7nJT
ErZxaCcr29Dzp+2wghtYLqMRo6sV62/e6LYkmihSVYcCDQ+kHlk5xNPFz47pcGpQJHpsdHsIA6Nu
rVcsW/N3ZxJHUVvhUcs89xzbdbizGviKeCpe9M4xWErDT0WUZw/97DifpiH+EHaRvkUMUuxJEXTu
6CSyg7otp8OPVTHmNXtmG9qBhnBhSTlQNYZEm5fx08LifNuQV+t33fjRJNHCJnKxGr+0bpcdWfur
Y9oTF+OLeGxN6Efz0ySn7pmxt3+2Wo0Xg5B0oswoi5uRf1nLsVBV/ClrWf3IhVQBnxPMBWHuXm/i
LFjCBrkXARU3YdhYe3skc5AMkXLrYRLE7DSGQTdo3V06xWqnrD66kpgZHXEs1bejLIuzoJjCQPki
FOYya2HTdfDrbnWzSHcRxOmrm2rhbUjmPscxh+UlSSVq3F49hIbXnCb8NG913LAQ9nPEkkLf7rBd
JhsczZTsMl2bNm8oifjMP85AP+5ermz7DufziVzl4guEO6x2QTT5viDfytfcOLsg+M+/4PWUH0zZ
TV+LCBvWLBL3aheVeDSGBon8ZEiyKDsTUqGbjjppoWsseUecFmGa1eAQm6tQ9hbYutENt01g47x4
dlyFVT5fGJmXmBPYj6VMzUb/XNceDgsryY0D3eUgj2npcAKY5Yktx3ixC1Z1z6yejAQb9cwuu5Th
ynWLHhF5kuvY0bMbU+ik2uHL3GfECt10tF9sMKrx25TS6xdL4HWZy6Wb+JyVsemGvr2Bz/1Q9Fb9
jcAqIDWnNgo0xKP2VtnJQzkZChcoIoM0Hs9uZEYHJGDWrsUscOlN1zxaZP0f3IyIFmOES8zdKaiS
un9UxpRuvNaVWwPN8aWIizvbnshDGHp5767Tpjc4fHM/sKsujfQ6YCJ09gbLLWq2R0MzYfkXb8tQ
unwjORCrG87F38GEdB2O0oQkQhGnDkJGQ+5ztOdgCZGYUKVnWBSj3EaWGWs3HG7zzZB53X7U1rSg
Jo3Y20T8AUPjjS1kupsiuHltihAmEG31ROD3vHf7Rn0hvMTeWMSgO5t0aWkd/R/qzmxJbltJw0/E
E1xAErytvXpvSa3thiG1JO77zqefDyVHHFV1TdXId+Nw2GG33SBIIJHI/JdZts2LBnhuKzoPkcvS
N34IfWw+AerUUDyM9enW8g1z6WkVl+4mnm5ATndLXOuybT/RAJz8KrmvI22Ntu8Ii04kwKQ7a+FD
H9t3YzBsq15HSDcbfhb0s5SirLxJVO/TqmzjIXVF9N5MdOemmDoCm4m9MwxF/12qje2tCV/hMUXY
am0Iv0JMQu165AH1FwdS2uNYzwE1ZtrRXw0nbT4ciiCHdE9pSz1XMIh/In1BVR6VwWWuOsyNhkth
YQsfkDt3PAMAP8iAeKwBF1Tuo0sZeZEjjbZsvWH6mE6adjOXOb1G26wfCkLzlmtNsXd19MUsvZIC
LmUdwD4i1VyZVlPs4Ug6n/zOR4OK/s19fzghq3jeN6Oo9qVlQSPrhAmqselidjkcGk6zYgbOi1rR
Yww67iaE97sKqsJ6h7ab+4z0B3U4YFxF7PTBKkl5U52UFL9iroAW20x67ydrcG67stS2pEHGi645
+zwZbEAivi0pHAKjwD0lls95UKisWDUBhsBxvurpqDF9kJTPo2mwZ7xUN7+UpBVcInB5COkHD+w5
qLpEHh0hOaSPhoobpcoj87lH9apWlyxEWmN2gCO7dzEAmi+zr5Mpu1PzOWgCVqAnC8TOnBlarS3C
myg2nFfPHNuH2kvwN5aNnPdpqzW3UQMvACJXoyjqFcOlygc41efhQ0un7APCntqjBPG5qax57AHq
z/m+8CeiL2JaMJh6y+R5jN6ZxJNIekdbT9WodQ+xDxA0imitwv96THyrmpcoH9JUj2y3f0/puPmh
d1r/uYWNdFdEXgaooSKbkPo4u/tDlQfkpvkD9VHts07WC5Gmsppnqyurn0UNxomWepjuY1FyHzfd
AVRNDxV0ibxrtM9bc4Pa0HxX8zhfiDzgIHto4vvQksV9hbDhQqIr8TUaQD8tc4j5t+NsviBpJ97N
afkEj/nFTR3vBXae3BNHla/EwMNj70rWlbPL4N0VfqgvTBKN9eTE2oq13oAU8YNAWzoZVL6yMOll
+yiEWG75zvb1BAYxepxVA2swRefpS+iWw52RSLEJrX4AheE7t3MR3qDPBcHXjKLP0g2/0YYhcwt9
qtiTW1hL0wQCEoz05JJ2qrYi7CFbRFPvrmNh1a+jLPNxIZAHnVZtrtXfIWFWiF6mrQ/hcrDyVQt/
4gdrz/f2I88X3xdhIuulU0wjGthW8Dl3SvshCMPyV45/wrDRpij8hO2GiD+lk65OAIlgOSJuVv1Z
9jCG7pJhhmg/xmZW3bljhoBn1Lur0kCrdTGO0zYF57T0QRAsAlSwMmndTEPW3ZhyQDXcMeKNGafV
fezrP6uo4TqE2GP6nOaSw5tzIAFTFVvTIgHqmS2diGC2dkCl3E1SEXvBD7nfmp5cfpk6TdjAe8zF
R/TgAP2ioT0+9g1+Sk/YpIaVt6CGUCVbgeLuR2NKc36fHNsXesdkQLY1I8HnFvk6rbhc9FPiL6se
0dcFdWb3edbBzi9tr0dZ75A/pE7VALNv0CMpUft+zGp+RAGn2CNnkK07RIL2KLrYt+Y0kkXjVcX+
NrOerWNm0JcXh/8s1hG6XhVVW+x11FZZL6FBP/GQexwk+/CNjraH/7TxybfSqWO/94MjV57I+g1K
ZarQaLVPyczSqHUU9zg06SuAjXvJsqj6EsX18Eo8HxaHqxzHMCP66tYcZCVJgSy8T3oB2GE1OIJq
bm6l5Rfk6qEBeCMCmV2EgO7vhmaaqwtBHnTxreUU9q3jdMkqrUa61ihyFB9bdeENsoG6LIjo4dWP
AB0S9TFLWoAxC8Gv4BBEbFa1vzYRhJ2xBGvNpiq9dk2OksCfk+MzwgzNoybc9sWCJbdxvIBtGPrm
78coyoZfqAXlIUoqyZ4BNvp6Lie0lQIvkTfI9hobHfTfQzVXBZBgN6cuioOeqqAx8zAYwDLJqto0
HqpqUxb+6nppLbpqnPYcB09DBRKqx09xn4WevyM6uC/BUJMoRB2HFFNckO4GOy3x0xutR+QuxWkF
1loavG+KzLxnz7pYY3r9CEOpNd4Vbde+8Nl5f2SbiF6MIbTcZA5QOzaz50zgxLK0kHq4KUNtM3R2
dZ+1TfpQ5RCT2yD9dqiEGIPNZbwBvGnqiY+rC7cIicTpD0+T8z2WCAYwnUAPv+eRzstp/MiXi169
HFeqJZY3/RO1YOt21Kx0A4gGZT91SKWD3bwY8LteEfp3dhknOreTtF9Rg7LfJSDSD58WQxhUPAV6
B+k6F9ztUYLIvrsk3u/73CrW0ZB90tKQ62ofBChhxka2FpgUfMj0xNhz/zMX9axT/EhG5N5ANzwA
XEJUiwwBOZiWw5Y4yPoI/MhE05ZbQzZAVz+s4DihqBcklLNd/ImJcqod8PtEtXBaWVb01PaVqljA
Chz3VMqnm3EoXkIt+g731n6METUJOQFR+ATJay6H3uzuhsZ3FwblruduqutXT/hI0IRVYhEaeGGi
8rSfAJ5KEE/DjLhKQHn4ecAb8iGY/Ba1kBnhuTmOrFco7vpOjkhjaJ4e0WbNqvG7ge8DdS3QdYup
89NNJbHV8YN+3okw1UG2uul6kGPyONcxLp26Fn09FGiCVGOz+FPpVOu5chEeDCO+p4u+zNLvU4zZ
LPuTwAcpWiSVnXzVmkSumtYKp5URTvZtCmzrB/R5/+mw3KsAkH9BbhGQ7rK7kzTxllRDrOd2TD8k
qn6tO4UfrEyjQrDb1ygIQIpjswwa0QiZ3OalcjT0ZTUsCu5/hyPD9GBIQE1Zsh9bdzEg0lSgRNO+
OKpuvAVdWC9Hv9A3rYEKbUhS9hyJiQTe1oYabGGa0qaYuXZnK6ttHVReggJ1AL8i2dETynzQGdRK
B5j3dYTUuSSvDR8P0U3QJ91BhH0f1ZF86BtSvs2hSni4IlHpQJM3clPjyQfl+lKrdPJwveM8oljY
DuxCk474sywSqwT9G/t3hZ7I54Ee48t8CMQ13kcvuR/exm2BSnI4gg/r6PPdCG1E4QoGxsNoCmRp
x4R/NVfwg6v+u107aHBFlf6k63W4KYBHf7EjFDqjUaxrvEQeKI5p7/Ku4fKiKn2lNQ+vrZHH7oK1
lt0Pdll/SUXtLI2yDpZp3Y3vDpVtz7fbWweX+/t+zDZDZYs9Ti2oNqlzB8EWpbRKQRK4Q/EJauUI
zjAouIhhrV2XfrDWClUiavqiUQ4e+UNKx/wZ7edgq49d/4BCULGVrgqspWt/s0w3vYUD7T4jvtQ9
hB7aT7MeD79o3eiURXoDasUoNralkzb2PsEoHcigx0zPnvQqLXZZO4X0ICzv1Z0najZARHpw3Phr
6N3enooHw5rR0utwCqFvoYDkhtxgduEiJ4fxilJx4PmQR2oWKAWGD3Y0g1gYG5YI7lQmwpQJgb9t
02htE6RwVwlbaEeJl3Y/DBEjW91NMbPpxnh47YB13iaHWsXhnHeDnjPKnVUhwFXmVRvHTfkOqgFU
eJG/LDzbVb5DwXNJCN9SPXIpXujTu8NaAgRkbApPUDQo+vzG6rwa7fOIyxikkR3iG+W+8rN471XD
usx9/c5AKecDaPRvU9SFdyQ0JGV2nNzp7bxLRG9+b0rRvqSqwypLV+x1H8NFr87Ce4PbwcIA8f4h
MaGB+0JPHjyPRrSTW3JrxwjoZAikbwohkSNO+juv0MwfrKfoSw865vaw4q/UxM9UxEHe4G6OITPW
zKcVcfxtZDEVLe1Gt00/UDz/IZEEv2mUrFFv2AidFbpESajO3kVh/6nve9qgpiatZeTl/s/fQJwK
BMY2dQb/6fLTqX7YcZuR5pDUgfUJxCSBkh93JpA07sjjkdbC9AdZEfrmSQRrgUUEm2HZI2p223V5
CO2trHzvisPG20YsYD9JncdFQArwywlAKqq9oe/QdngsXfKfRVbSJ4AybytFPLocgmB5ebZnEAtY
OQFIxfwHlwjTPYFMkN72cYl2/OOkcVak1PAA5OIG+8MwUVCdUEF6pxVjj5+H9JDeMEYuFzzcYqha
oMiR4328/ECHj3/8/nkgunSqnQrE0jxp1JmR4AxuZ+1xFtSkXLwhXmtQ3Ru99odN2zS/0r73tgHC
Z3t3HmdSj+B5amX5y0PpWOGz9A4X+bJa5Zoer8EW+7c6pFtsSSP5Ithguw51giv9rDOvUYL5hKcD
jxh8jHXS1fRxvnAGtxKPPbpVmC17Y/nlcJJSXdTXRpRU93qofxygDnD7a0vrySqL8Geio5uS4pqy
ufwWT/1lSDgkT6O7yKEChMT59ngV6z16Ci2OTI/4mydrhBJa5XBB3SjJ0WAa/K+gTtunII9BSwsn
w0Ijz7U71BjSZYde5D0K0mgqw5APF9hYGE+13ta7IXCT28N5IbNUPl955LdYFR4ZtJWO5dKBFnX8
yEh45mFI2v/oJm565+qNhdaQSLYQEWjRSG5CLZD1vQwm+8s41g0+HsMXQxrcihWwhpqS3CDLd832
+QAaOl6QPBcnhuECaOXpTj4tWNPS4S4sHoewiT8WBdYpsYi6l8ZN0lWEg8BzNsaruB5HrvWOd+PS
5sHtIG61e6ObnRupEiELLNjKt5zmtQOCuer9NF9feX9vkXNS5+bp8Ixwx9xTLIKCzQ0BooiPcGTU
Sa2SlmhKyi8Raf6CJ+spRNKLs5Q7XYTp0mDOVFpVP+/yk7wNYngfoxwOdFkQQU9BUORcHDo6Dc9D
Q1cP+/kHFFhuVlaQPfiqY3R5vLeYG8bDNNMDfgTiV54AQ1DLBWncp+ajpWQeKCS+0o7Jt0UZi6d6
kPbtkHpInNcllDVVqrs8+lvUL1uNNjqrQxntiFMrpwjRjznN2Wqjb7QPQ+tQ0Z4wtOi8lCJ2C+Nb
zMkdGm3ox4zIiyWYXj/boZehip9pr2NRfpDQk9AN+TdfQhEI+QgKt/fGJ6kuwsLWh8bBHgE83AFB
GY0xQBUxlF8QCm9eLr+LM1+CmOMC6lDnF/CO4y08kfhC7ErsR4+zc2db3PB6IyreZ2lBGyfDfq6s
O7FOpfQg9iPgd3l44y1EiLKpARpNRREVAo/H12osnJxS2o+JZnd7pxiDXS7T/LXy4T8Zsb0yJgUO
pMX7sZ9lfm9O8kPjKXWUZHB2Qd33V+DW5xYHD0SR1UGjyTSck9MMSWq9tEokR6nZOS91XARAvpHt
3ZQAiihkOO4vIegnhDUbxJ8ghVdJuzXCMM8QWHPKtdGG0Xc40MPrOCu4w+U3duaD8ZZ41cAlCRqn
h20pLCj/lisfhZGomnctaGF12fAaqyYt1L3x9ZAsH+LVOM60Ji4/wBkwCof9by0PthA19eNP1o6F
8KKws7H0iad3iPMJSv1o50xTclvYbXubBdm8MazR30XYRG4Th7LtlXVzJucAlW4QQRAtw3f7FCMF
lrlwZoI6fNfuBrAozifG2KJW7NMO1eb5sxwRrK9qyj40I8W4MaNnaPsdTPAQeTscVKt1YzbfusDI
V2OXRz9i8EaPKHQUi8qfUbZKXEqEl1+dysxOziUyRIUtYbuAoTlZWqk9cJMs2/ipUTGOipX73EFQ
uBWlo24lqu3X2VeP6cOvPRmWpohDuVnh+EE5Hn8wuPmDmBszfBq5X24duytfjIr296Bx9Wpyg6MH
lKN8xqWH5cp5nmBy11PuJuEonqYwNDKMmVIXfYYg/TgJ8d5noy5KO2yqxQEWcAAV5EVD/W+gWkJL
plwKAu9mStCxQgUE7mnholHlGd3Oj6vbQQertuqMTFf6EDlKboc+w6Sg+7pOQaFC+feWqkSLWmkF
LXn2ChTbVUXkd/+5jHHomBMEeesCuz0PI7fXyx/rzEbzSKkcJGoc8sRTx7qsd5IagZj4SeCZdWcj
NbdDern/HArTUGpl/UNYhNiFTWW2EE2TXwHBnhuenABAF5ArNro6sv/AnQVeSvEJpZMnNN+0Gx1i
3+86D7yFeof/Rq8tEL2oULJyX8sEdYO/n700MYZyFCj7zbWmtxsrH2o7edKgJSkhBx1wkGEFe1o4
xs7w5+l7rkvU/qwpXGtTIK5MX7ydv6dQozC2LKDAljwBQU69j0nVEKRPxH5W5aGiWSGWTTC2qZ/w
5OWXQ6VrxIrjoXbD/JdRSyxpciT1SNgVhgfPxmpb+BLtOPxFQoBGHTY5vTNTcJwQRU8XAtdwVKKa
okLodqRCDVV1G3QRPzIKCvpLC/zLjKSIV7/3tXH6NFPGQWoOGx9jJW2P6ltkjzyUluU0m4uQoaEV
EHTyua2T5aFF0GHZMy5z3IlfDt0EDej4a6LK+mEVZJ9DtCVeWm/2bxAimm5/oxgdBbWAgQ7GLlK4
3ctf9+2NmTur4hThAQ+U73Aq/7m40MkCKJMioAWZ/U4klLYWYZThvjJBkkDBD/bthBIiWs8kB9aV
7O9ttkkpFpkbG+lFvrBtHi9tp02rOYU8RKrnUPNMQ4eOTCpR3WxoJritBQfu8nyV98Rx5FXWEpaS
mIJARSw8WU1hYpppJjtEjCJUizr0R61FExfWRiLZtj6kWdDLyqXfGS23O2WMWNntU513uLCW2T8Y
DLN29U3SoOVGt5835oLDPOSnBM7xdvBBEQfR/PFAAuMipn+4PAt5WoUBt4xtBXvSNgjlbwK5a/pu
aXdT9xhgg3Xn1WZ1awsknUQj3k8UVxHnNZI7pIbaeTFiY/jaJdVLbVBFA4wVlJBsW3tPjz9eNYcC
SeHDrKaz9DRMaJYWcf45TmpWcI9m8FdqhMV2VPA8bu4VEr3W8DPxjOnpsHzpmdOUd6L53UgQ/+Gl
frXJdEd5Y472+BVdR/NT0rn9PqFRDm1XuX4p/ZZSVtbOnCptZyTo8FVD76yQ3czRrHe9R2RFC6Uu
DS18siFWO1qJ1x4N420xACOSoBi/0SwSQI+ntBVLcDjR9pAf57E+PKEgjHr0XH5En9bF4VCr173d
de8zQdSY7UdToFkOAMnDiCLXvmU2B3ADlmztZBQLZdsa3Tap9RBNWHoQpdkmv0JPy18OPT40kszk
Phj74sXMS/029jM4RqAtX2VoGl+izEe3QsAE8HwiTV7ZZnRlFZ/uG660wkUNDaIKYOA3FQIMNPIp
Nmr9scrBeGhjx0lrq7Aj7Gzt9fH4+wT8Kwry/0Ey5v/GUv5/JCxjmmRI/7uwzPvh54+fR2J3h//h
Hxcc8R+sdg1ul57l0o6QfMR/uMmQljlRkfOCR0nurtK0f7jJjvcf3cYXV4lL6Uohj43/DzfZtv/D
rYj7GaVXRXVGpuYvXHCO4z4cDB4A2rRj8Mu45R+oy3/E/S7FR8obPIGpBYIqbckKShMXam04m7sM
34FfZlw460aHb3DlyDmOXb+HltynaLSBI3dOuSAouAHehUq0dGtpLDJkQ+6jvolWsjTymz8+x9Pv
zPZPQvP5obi/UQHimnS44f0xS2i+oWFCDcByRFSrLEEWHXOBaqX1KBNfHopv9se58ntWHhdX1Kso
fZrWyV3IAJVZWw2zIokWN/Rwp5WoxHTlTnrus3E5FgY4Bercp7zGLguC2AckvSxnx9sh6oA/xKSX
N1S1q71vyh5VuKa2oB7Eo3Flhsd3ln9m6ApHJYJUuRUL/888tKtMB6pqZS8rrQV52wnVIKcGuulV
caAYIhc5ZdldueWe+4QUuTnnKHQT8k6uLF46lCjLMmqEeMUyQCJmWaGgsysxQ99f/oTHieZhgqZu
E1KB+7M9rZMKhGyBYxgZeNvKRFZ4UXc0Fh0ndJ/RXRlXAjuUVShx8PVkPd77JYL7l8c/s4RYOCoe
mEzXNk/K+XkUKtFkPm4/1vGtWXgtRnS1BSz/8jjHp8fveVIxUMgWLhSUao4/ZK93oxfESuYDZZZ9
2Vo62AWnuUO2v8bjKZS7y+Od+YRwccnzEHRFsNM+fa/amIA24tKHvJq1c4IBQb3JmV7sltrmvxhK
laLpUDkOgNLjqaUCHGgpMzrJQ/Wa1qW7DWTaKgT7tcT53GLhMkixm9u/zQc7HsnvYw88F4r2GByW
CHzHBiC0LDDu0aJoPqAcP8ol/dzwI1gN4w6MZra6PNUz2xGjNMqD8ImRPnVOvqKL62OsmaGN8I+p
ffB8VJtdN5z2VZuNL13fyJX0vfTKpzwTf1ihBioQFKk5hk5iQDFOCHqbvN8iMpxFFRTYycOZ2gQY
9d2gedRtOyQTN3Av6l+Xp3tuEVEKJQSoSyj4guP3nfWKT5+CBzVzXKhTo7O3c5rYK0nn/MqbPTvJ
3z01Umw4i8dDGU1BDDUwU2kdr1gZFZbZozMaAOp65z5DV/mpTzUvgSAqwBL89TSJPhYUO8q+MHNP
lhWC9XGglzbqRziH7BozIkM3vISLSRFe+ZaG+l3/rQYd4gB3arqkrk3ZldLG8TwbJDgS9DAw8uW6
vPKqFExoPncbjlJ8vqf0LgWKsx0abNatrKATFrs/NB2Ez+Upn5QR/3kO3jPIZqID1e7j56BA3/cI
hsFzsEaWsx++gPn31lEYAA8qKx2FIzujihR/peJTYbek/7z8BGcCIikaD2JCGCP2q7X3R5rQdvkM
bkqIZZO3IN6hvSN91oUbR4z5JqGt+vdnmsX9k061ShDRhjker8xhNQtKgMu2GKuNHpXWSreDaB3o
mryyls+EKQQH2K+ufUj4TqY291qt234mlqmfBsvC7aW5EMY0vHeGDn+yzHaQ9+7Ln245pI81lgB/
v54FV1R6SRY8Onqax1PFJlBvcnRql4GNp3YnNGc3EaWWGtSY7eWveGaqEgSxRYUTSUbS6OOhyrLt
cx0j8iXi03S/BShQ1+9LyoRhs0kDYSIzpQdrShzAXJKwWl8eXoW+k9305/CnraSynrWgmDS8h2u1
ZAM92VTI0135nsdL9ZCpO3xJciHL5Z9Oi4G6Mw1lOFnlGlZwtACG7XxyXQTqC2A0a5+69t9VaNTN
ANEIvhx5LccN1ptHWwO1wdbsUvSgnbxuIGg0wwpbAD7nEH3z8Py5Mr3jb3iYHiV8ilGqpo/8z8mh
BoHK12NwQWu9bPQFKpbBZp7NbwmkqE3T45stvBLF/a4L0NtCjPjyJzw+Uv8ZndPNMNkxNMJOFqvW
GQjpp6JF9hah39CaLFhmTnPT6Xa9pg1nrGuqoU9/P6i6JLJyTbAjp7oXRhdgoWfE9Xow4myf5kO6
1hsRrz1cHX65Mk6ekYgernzW4yPuMFMPFje4EYOus6e8W/+MeHDsYsg+ZY3xIwyGJCrsXVROzhIG
s4vIpUtR3wvMDquz0rryks+s4IPKkoHmhKlzCTweuvPx98oQPlmDbA2XqP1ROyk9b6n3rrE2q1nf
X36/56ZKY1Hlg0wYeb/j8dywjWPTHOq1oXflEitI98a1B9hfo+PcQQqsYF5YWv2uTNprAJ2zU4XO
p/jSJL+qAvDnW05DDb3FkE87uVCZXCpBi7Btx4/47QHan8Zrr/YUyaJ2KyvJJcDhDUHQPwmBCNk5
+DmIel2CvdvkaCpjmRjOCMrYOKQUrlOhFYq+VLSYhRf+DHPpPcXY3yIHbUGk6wf3WsJ4kmT8XmlU
RagyIDpjvxHXT7Qxjea5qdduNrywv+TGC6gzBLHdwgEyASzVpnMXB5a1lqAKidYDtVgRdlciizro
/huefz8HKgr0kBUtiOz1+Fu4UWaJPsVIaOxEwsjTfIM5klwZMJmubC61ok6HsnVWN0ceqALz5LNr
Xq6HEHraNTxq714MJqZQOPR+vryuzy0u1I0s5G4o3XMNOZ4QeHYRThi4rr3ayFZm5IHpxqz+Re+c
bjXqOU37ywOee4OUsWzaMCB9qAIcD9j6YeVGeqWg+mm+QUV4vKEfO+wR8wivHOXn5kZHgD8kZDQW
8/FQlRVQ3+z4WGlaVetSd/PdnLegnYLOw0gSY8m/n5pDwQ35H8pE3mmLqakniHwAfEAjwcfpXLvd
lY5HE8D0kyu537lwRNZH9xWBMP56EnnFqFM9Aa66bhFCX8F5yT8UEC8fU3zdFgn5+jI20iCEogrD
7fIsT/UID+HBITvi3s+fYAeOX+tcoh8zOUj1yAyNENgPyBFEJpA7t0faVtO6D9HU+K+wfppdmM4e
1kJBlGy0tgA0GPqp/9iGerPMxsCVt04KlWUhtNCH1EmbxEndSV7ZSWfSAYCN9NSQhEIF+7Tz6puN
X5leh/V8nuCFJMc7xGuNJy/Pw8cxGLtHSP/Wt6iZ8g2yG9fUh86EUzqPFLyAFygJktNlkdrxRCHT
J3aFCb7JIa6M676K7QDOd+EYS4xzEdvW/Mb7VtbAK5oOxQ9IlLFE7iCvX2J7tj5e/oZv3wiHJ/du
ldGTLhzC7R9XFVGWVd+6Sbn2pd9u3LBDfzB225vZHsyvlT5ZL4kJbiCrm+l5QqT7y+Xh365edXY7
vBJqtyQPJ1fGXpTWgAkFBQ/bxbmggkrAG7K2ZtNpgOALuZtTXNyMqc6vbNGTW6IK4B4jOhIQH71d
MrSTxUsdxRWdxtCe6+xKu5m3HFi6ta3KoPzlajN6/M4Q3I4QRMO11TvmowHx6eXyC3gbBFXHkrhu
gdcHfnMSddF6ROE5n4q1pZXuSqQmXIbRiB/xIJr2/2YoQigoa97h6epjFxcwsxgqmUX7vcYsfu03
dRMu2I3OlY127rvSSiLtpiEAFO8kSRqSBD9yC8thgHLNvIDHmadLq3Vc+MfY7yqAyqKq4NaQoSEH
ciUwnVvUHJdEYA9HDHLC4087wnObEi/EXDsJzVvfwXMk0gMdTYkM/znT13bcYrVdgk4yokPG3+G2
DwtLctmg3nI4TE8yg9iHbdCaaYn1s8wfgrLHVGYOHfN2tvViZ6QYAV3+sGqlHucHaNaiyEhKqLBl
pxdVJaBgSaFlCAfVwS6qcNJMm9GGE+2OM6LnBpYbl0d8e7FhRBr9uByA/nkjRwkRxh0iX8mgUFxa
wcAL76c4c6nTNf5tXFIA7r0k+Rc7Fkw6x5xQ7grcI48/aw+IU5p9gkA5cspbK7WT+9FqcCsHQ/EM
yM+9qTxkg1ZYRDYrhLSSB6cNhx+Xp35mw3LSScCdFJcMCrXHD9FIM/eaALvKWvTGd6js2daCqbox
7bp+uTzUme/K+UwHiN6aRwPvZBPNuqGWaY0XXdIFPxvTQ6bdN8eF1er1ym7iubryWc/FRJVjcq9R
NR4kjU8ml5pFMMm8WlMD7u2VVrV+Rtk3+YB3COBwPRX914pYWq4jakDbxnb8dmUFPsyzy1M/85aR
bQT8rwrD8EJO9hA/QfnJjqo1sdsb8bSs6YGNAlcCrICuYTjOrGal3syqAgKhcxQdz3qWVl8ByanW
CeZU912WWU+zM9i7xPOeCf7ButcifXd5gm9zerq4gqYJegU0LU+pFraNNXk0McEgqYynobchYEor
e708ypkwTFmHMdS1nBr3ycxisFyRPdkYsWNEupxaCxEfBOixeiAdW1oDP1vEY4cr8izD+F8sX9Jf
IgTdJwxNTo623MIo0B5d8m3AxXdZGfVgrfCfWeZiNLZOiBnGlfV75kOSRahOJvwVVvDpdNveLWqc
iNYSMfpF2SIUL0N3+JKW/g8dtx5Y471m/v1SZWtClwGvSm1fnBw26ORjNzlR/ivdaMSSy5MP7TDn
70pAF58vf84zAYHVieedpdYp7/Z4oVrYcpQaRgC0h/JkWVYJLm1+pt0akczwry/yKxnDmXNUuIjC
2aiVUVA67UnxrVwMDvAPM+OwhHrMxuAyOqF4YoFkaZ1iuKuNuuCgaf1xPU+Te6WWdf4BEO2mRa3W
0cmE7d4NOch4gG7286+1n3bYMimlDpSo7jBzixY2wrxQKd3ic1ybn/7+daMVSvGDJiqJysnoMa5T
WM00zZoMY160vqxgUpS0peHIjTcE/Gx7ecC3FwTV17TYp0oQj3bjSfx1MypsNjbOKzkn7i7CamEZ
jKOx0rXxQx7n+CeH3bicZpxJRy2LP06dFi3j0StXlSb7K9rCb0IUD0NP16VKizy4PC1A68lQdZ7A
JRzXtPa+hiuwmiQE+stzPjcK10TCILZH3JhPIr3vJfkE4F6uLDedN3GLg1vVYxd3eZQ35wkkYQVT
Ru9cyVifnidYcunmHJgm8kNhtswwg9sbNaQ6PKSDvx4KzDgVFA4SMDdoqhxv0jJASLEAYr+qgQ5/
GdgZ2KQ27nKosP7521kpMW5w1yrTRhf9JPR4Y4YPnpzMVeUHM27JWtS1CwgFOTL7hZjiK5FOrfej
PJOCPW0f1TNFU5E+9fHM7BoPs2gQ1qqenO9a5vdrGx+iTY0iFwz1QbvyIt9sfkaie6Zu65RQiEDH
wxnJFFizO5p0XcJwFeVO9RDHefuoD3Z/rxdNcwPwB9F1vwnnXV/jV3ttO6oRTiYMNMUlUHvApGnd
Hj+BWxaYzYsOk2YCbLPE2c7BmcUfxaewB/K5zERtfcJzUNAJy6oeXXJknEmKAS6GCyupx/rKASfP
PRBXqgOxhjbKyQcfEIlJjDSzVrLRxFdZmvGiboPqyQzSd5PWzO9BkbQ/w9Gwr6y0M5+eVBQHC2RK
+dspGilrUPJtK/pQKZj4myG1nFWl43SLh7m2iWdYRZdX9tsyLyHfY//QRwVbRkvh+NV73Wx1Y+fM
K8poFExqA7TMMptrdm+adri+NHbJ9XL0B7NXxpZQCGgjpdpSj/36V6+bVPcuP9LbEKKeCCQIdHW0
nE9d0yajM7OcCL3CvTPeF5VbLkt98tbs8vbKUG/zcAWn4ZiHP0X5nfPvePY4DBp1oKPIadGdW8cy
7NdDkWC22QvwrB7lvF7rESmZB1DiSG4u4TQ1f//JyU5xpENemTr36RfoNR0/59yaVp2LWwY+jenK
9AWW2hUX6wGDqyvR5cx2p5JIyx6yNWjUUxQRDmZD5CS2vrJE2C7waK3uDa3SbhoE+n4ajWVV2Jh6
1TNAkXFYzqS24sprP7PIAS2odIeKNOU56/itx35ENXVmkVMTS25MvTWRyGrmlxx93J9D4RXRlVd8
Zjs7XDmoUVCPMZzTXTVkZjJ5vm+sEk0fQuzErfAGElZiL2GIVfWSRhBCqnmRoSfXCb+7VoE/88q5
enCCAJn3mLJ6vj+Kf2FsgxKQob5C8CXe6MhtzIupTvE9czqs/nzbrd+npelvK7Ofl+kU/ouzkgRD
8MKRR3/7AgSutiAT63k1DB3Cnp2RLAojGNfSCofV5e17JrdCgp9iEJgxYgu6y8eTxRkHoZJSCsXJ
qhFlK2drPbD272RYo5uDLP2XJrfqlQw1uUtSD8OCUTPsh6nGeXWw22va128/Pkca/hagEOHakfkc
P89Emc/oaeEh+BWU92j5jjsyWnh3MEhv8hxNjy6s+y216Wuv4m3KRWWKci8HOV00cVpzTCxy6tEb
7dXYiGjnpnZ/o7Elr2Bl3+4mUiAFO1arC9WMkxgWTbS2y0jY6J8L8z12e+Y2rkKsoq1KrJKEAHJl
+74N0AxHyoo/Jm0X+GjHL1QLG9DOVoDpxpxkKwR157VlNYjalHO5ubyYzg6lci+gKEhWnJ4FQ9pJ
1JmwH+EwNpayk+ybJnSXcnSvhcWzr5Hsg4CE/Qt55fGs5gCtRiP00YROrLuxgy0aWam17qXfI8Aa
R1ei8LlVSW6n6GmOo6oGx8PpJmZ3jsHtDiZF+QFAcIq8oyiXrdnEeEdr4SIzLH9bOHl8JRienSiW
ERx91KeBBB6PPNNNzS0oIysjQvSuL60E0GWo3+coV+3ol/wPZ2fWK7eNbeFfJEDz8Cqp6gy2Y8d2
2klehMTp1jyLEqVffz/64bZLJZRwGkiCAEG8iyK5uYe11zrrxhzaox+jW9CO3zfTDR8CwpQ6WBzQ
2nz23KX+GqQOeV2VNIyydMM/j8/MvbOlsKYuO6ge1FrsnbMtoMGsDBS8YEbjA5opNCKwKw3v0Rm0
rxCNuaEmOjdCy6d8mQznLM86Wi6NT8pc+HtqJLvrOMmutsqKz2t2a4BIuWM9AWlKKcoH9usm07P+
uNqu29gZhnNG8U3XUYCtfQegW5fSTufBjcukGD5U9LC/aKNrETtOSYwutHdN3fQsPj40SirHnINB
S35f70Ldg6qw38IYimt7DVKrjTKYYy+dvybPqzb3T0sHp+PbN1YNuJOzk/mZe8oBAwo0uHkaJx79
pGUEzMiH6wgmxUbHdHb/U+ppPUdQ85WAY/JGD21GCr8+/glHmwsAkFIpryhv+S5anjJkrKFod2I9
mZzXVlrzZTO0JO4Yc42FmM4yoyN71KHIynhGKIbvvEQg/aqqKS3Gmmmt3/W6MK6gPds/DJD1jL+V
bfn34wUeOFzKXuAEVI3A/aG+93OkUlZ619bCsuJlNCwexjW/OoS8l9QT3x9bOlgapQKLejtlHx6S
nb8tJljYjRbBTqh13xdj81e7Ofklz4s6Knr3rHt/YA3MNYhrohKgNvtxyRYxX7nluhfrAr4pAa9Y
6AnLQF5VDnCwZfOJ4Ma9PTwQIzLg9FXdYM8pNPRJVsO9BsXmalRXjwcaYj1NQ/ejWGBLm+eTIGDP
eUBTkSljECU03Ckhevoupu4quM0tnWRhaFbzu4T59ru/jXAULrP+i84g8p911c2fsqxIX3Iktcon
FJ+zq17ny3taETqNhgY6ThQ5vxHAku8+3m21m7deSo2p8hdsRxyuffs7sDR64k2WxK5Zuc/czC4y
12p5eWzl6KtzUxAcoWar4v3bp21sZ8ksxprEebG0Tx1qzy9ejdgv8ncvkzadnOB7J0hLjgcGjW/P
ADOkfs1PUb1F74/IcUyYl4TnzgRaHgWKdVhPG3nNHK++MKt1hiO9v6CUhIgb2GUeOG7PrVHbKsYi
c7f0gmSAHhlbncGjkdpXwow3t2sI7YiaCVFAwqlC262pdg42w+9G8uIKZrop9TxYi/r2opi6wnLR
e7hvg7OX5WB90M8xsE5zTEFedue4kJmk6+bmwOwcsC16LYCsegyATtN00j8+MkVv0TN/TOz5+zS0
r/00KxMzo6COolKXuD2aHMwKcBVsWT49PppHF9ThhQaMQibIv+yqbGR+7sKUbH7xGtn+u3PnAXXf
TShlUUd70mur46G21yySvjl810XTXkYYqeEuRrwEyjyemmCxxW9rumQfevA1l8c/cM/HoTyIYisA
RMst1Sl17ra7qqwklVp2kYqAPRwMK3/NzU77WOQOpGzjwrx0LmsTDWmz+yUZlvzDaDfw3Paj+aG3
WigciiAFXwEmVUIcNqJhPIiPppY1f5iOZpkQdFn0MnvtTIFuT0GjfrpqfjEMQSmdBtjuJnY2qJ46
mbKL0JsvbadXL0ZfolS8VVmEWpUWQrU/PZWig4vWg+pF41FlOEH4v8AhlF7AjHQnX/POE+HrmCWk
F0gnnX/uglCFEWuWbENQaPGyl7QpxzlcbCqI0NNbnx09qa+Pt+/IINeFB4DGlSrs3O5eAhOkJqRm
R5Tg7WczG63XTpgy9iqUV7o5OzvPd5eHWTfMgM+leObib2/tef0mbCdhjApujeXaM64CPAE8wgYz
avx4aXepkmr4KSuMI0BCuieKIejVCnQk7GiGQHMIR6pE/zEMJgspjAp69qX+jAT6EjdtMJ6YPlhl
YBN54eWB8hAP3a5SIxkb6663I0jS/QtjWlVs0beObFuIz49XeZe2YIH7RxnQU/3xfRfXmoqBUhQD
F26+bBct6T0qFIjVdLW3heiUoa2CTMdnGPDn2Ieu+QRIdF8Ixr6nsCYEEh59ot0ByrAIbqjAPiM9
MbzVAm0FeAqfO8+F4Kujf57H3KNkvObGYnwNxmX9UHpd/5yWyRI9/hjK2E24oH4MoB5GKils0Na+
/e4dKAjDS5l+SU0IxPvO8OJmRG3gsZWDO0OwwLGCuY9q835mS++zGT6G1o7A8s9XETSI/wBaDP1u
DuKytc5Sw8NVkauZalpU5cO3q1oZEPEkMObIoqPwApd98170yKE9XtVdWKK+HUmDArnhEfehp7FA
Y1Atox3hc5N/IEsiDczd5u+SpokGBb1pf1pBHJ0MOB99SzXEg2wregXgmm/XVhD8GfbqwRZqTO7v
o9nUMnTcTr9udm8Ul8kazmpDxxa5LNT2KGbvYXZQZ8yu4TG308+QPdV2W170tK/gs9lAqBfJdPJd
73fP4lkkF6OIDFh/39qsTa/czAZ7pjA1SFz96YV2o3N96+5hhR4jSJWAuGs/SGMHCN1SnmYYakvL
j+bgFxdrCNZflg4a/MhZtaAIWx1exsdm7z8mQRdKTzY3AQe0J5giC+JOC66CzTjhs0iG4tnWF/+S
+4n+zvErebLMe5+OPTi0iL48Hm5n93zQda8DCOEBTU92c7E92bygq+xdAkMSISXUTFvHH8O2ts8G
2w4cHaYZKvHVVoLX2/kWiI60BRy1FTkmBMjphEqunBzzMoxeHa9gksPUmIdrLeQSO7Upr5qrWZ91
B+zu429+/7hYOpeCUJfBD6LsnTuYZqWIUuDk0CEqL0nfZ5FuIGjmOutZVH20vZwryvJEdxA47EyN
ebpoyEfgT8XkxF5noT5mQHxnOgg6wymznES7h/bgOmH2nwLnD3KNn1OjsbKMBcwox4mDdUm1mg8o
3Oq9YFeZkB3Xk/T36FMCHOFmOmCSCIFuvY9wF5d0ARKH0tdFaOhFFa+ZP1+EYZ4154/cgJrbpvTN
JChYh1tT+agh0tNgavBScQkI7GKr8c8QVkcfEOwCBURCWqrDu/uRojedJbAtRwszvmGSoXGUQcMe
DUnxtzd7xolvu38ziK+UvCu9KQKdfc8G+cnS7NBXjqZx7ImwCuOpKhuNac9hfB2Z7I5Go3FPDsl9
xEMZj7VxCxgVoSt1+yUNlB8gS4IDKEkN0NFageaHXKV41r2FBKRp5fDJ1/r6X5CGd6+y1OXvjy+g
2qrbKIMfwHACVxBSbB6L2x8Am8salGDAojVfM6TrBEPxSh3P0ILgK/luRzLTBLHmdsuvjy0fbS+1
WgIcnkt4oHbba8mxad2F7+1XHXIW9tTDlIzYVJBOUyhGa44f2/sxZb9fKi1faBwMn1dsT9LZVI5e
unrKhRyDBY2WtHGZlkyF/w/KsG6PukllNhCEJG4du0jB6iEyBc0vOlxJvxtJo6Qb4MW2Q0s2BioQ
svNIqvJpXEI4pmal81EtS+SDzPs25q7xn4qi84QOuFmPzyD+y5EJxaajSuK6xb8tRMj/Kl0J+SU9
ACAcTrEJNM5QTDqBNxwcMTUbpERfFWnGHlk2tRn9640B8V4yH5SVrhtaQTVd8jRjTrQXTbQGbh+Z
VOvCamrOcEP3OTUBEeV5mMsUMRB9id0Js0bo3BM41LtNz/9YLRsxixpiuO9LZYxpJIpBfJkMQKmh
7Sgu0Dq3zK+9sbpjuE25/Xvr2yltcohKnadyEsknJxd9ghBcoyN8vwgCb9BcdQHBl+Eze5TVy1lA
cuBaaQ2DefpBbkBqcLuEYt1QzRsI7DzNlrERrNWXRSKBRkK+Xh6f0iNTDh1jUAn0/Bg6vDVlVaLr
DC4k5wbYJVtHq8YYN16Najqpzx44PDUb9P+mdg9iYytvl7MqxxHGuxld4N83lRqFZIEZCgUNIpHS
abfr4xUemnU8BsjInU3iu9sVIj4DnUrOCv3eRVHchvZNTU6KFsnJTnS/BwGCcYk9+Cd2D74s3VMK
XVSfiDb2negMZXOZ8XsifbDq57LNe1C7fv8+MfXvj1d4aElNGxLXKVTjLmOu6nac5FqSMWdeAyBY
elckF9DDqz23//OxrYOnmJfxv7Z2FSsleomsEbFyNlb6lxkunD871Zd+bOVwRfBDUVMhaIS6bbdn
eusvldnB7GEgqlfIPvgsWrN5zdvkbFbqyBTkxPS2mEZg+mJ3KvM2cEvYKkkQO5sBrYFxB6A65bMp
6uzl8aoOTiJxBY0QWnikiXvQ6Vx7cjGzhGxmHQA9wWVx1fyFum6HuEhZ9MbnVdbOH4+NHm0Y2DZ1
MGhqkQPffsrcR7WvhV8eiEvNWcxnxnhNUPOPrRx9RdJrAgoKmmzabsMonwp37VnaOAzmH+nQ/Ltr
TO+z25f/w1lnKQQpkE9R4dptl+XNAFRnaUVtNucfWqfnFTHTtIu3LdFO9utoUYTTjNLhi8lfdrY6
xRhRBYsVZeYyxY4O7G4SFDXhbD4b4j3aJYJpaF0s5r7p19zuErKRi9MjBxYZYyGvG8oET96UvBnp
SC1Pzewyac1X4tDfWukax4c7dOVdmYa/ifr6S12iNG2yoGhGY/b58aE4XJSqjRK3q7RztyhXC1a7
8wX1CUql75HyIdtKKg8Btcd2ju4VE/z/b0ft489NIQ6kaWnYsRbmtKAp70LT7gXon2CDEiOoXivu
9knt8CCcJPEhjaa1YDp0hm6NMtWSulWzYXRk0BQhujH/NufrdO0zz/uAJgX6ko+XefQ5yU+o9jgB
+geW+kU/LbMwkCMSOkd/cLrmZdq6v5pUN0+yumMjHBI13cLw/+61XP25Xkx3pMIDH+pr0BdA9c1S
Ro+XcrRjasBMp2xG3equzWUUyOBNphUBZMrfwzxTRegTDXGzIpKkJf67JUj+89jk/cKotJgUd8A/
utAJqbD15utNZmcsnP2K/CAOnM79bMyW//Wxlfv0RtVzDFD4qjPM1OutlREN9yxj0JYpEq96Wopx
e2cWKG81fdJFNXJbYQvvRNS0hbg8tnz/SbEMSSYFZZwVk2O3lmGL6BZg5Wyc39SfLJR8vgFqFu/a
qR9eLDtpLg5Czm8uYVFIUpVHhaFlEEt99J8+KtVNtOm4fIxfLSqVcXzm6Dwttp0JgczTKcn7O6fM
AedUQiWqbnZrzshTF9YeZa51h8gK8iBKeEBjWUzfVy05w4sdmcNbBozquRQf99RTk1PQFd244uUs
mLYClhe7WYmmJ4P+vyHzrp3Uc4+OqPImai6SQGSPjM4Nj5mclMyF3CqN6Gguz3rm2yct2KODAh6D
wtSPws2+BFYgBU28MIM0Ccb8FxLfBfGzooj0bVF6tIhjMjrXxI9P58HS6CJBKKIGHkFK7E4nMMpg
YiCbndOQg67MKoN6Fy/z2Mr9gw32i9QTlDPaMCzx9nzYvefWU4UVUa8Abb0GWXPbHT9C+FW+OZkh
zlElFP5fqqn7XtxCIWp2ay66iY56rFmyCP3M31Ca7NrIsBsRSSc9G00+OJAubXrVreKI3DUAm37L
7a7hocts8Qdqlv4rTa3mm6YtWugndXkS/6hNuS1gqHlZkBb0qOhx7lG8noNkfb2tcIGhsfDJLhZ5
YejYi2CGQXCv75ZIq7X6VaZZ/Rk25zPSxvvdZDiC2AGNHdqAfO7b3ayyGUL11QOaX6fLn76b6Ghd
MRx32do1FSeP66ExVbRgQ13Gr3d5DXKBUhdbw0RwXw5Pfb7a74dtdZ/IUo2nx6f0fgICBhrb/zFC
T/kUmobbhTWaZ1atWOs4W1AOzZtZXnSuxCUoxPounWT53pFwIMnMYTBYk+/t2R8+Pf4N9/cRu3Sr
1CsFd8weeACKRnORFaxjuHjli54b3QUO9uz6P1hRby0BJ+GfrT76T88D2ThntPJrFJjE9JwT5YKs
oPb32Mr9rVCBCqM0qrjHqsxbK9Y0SK1sKKJZI+VuK9/mF3Oa09fcXdYaQYJpPNnAo4+HD7Po/DvM
Tu7R36k9QpQMnCDeemv4jGin+2Hu/PEkej5algcmBPyKqfgtdx+vLjz4bTf09/qytJ8zeMtfq62V
cJ3JOpyM9Mze/bvAF/zJnvo9P23W2tJTZjKlib1V+1CBh/oGMev6nDttwcim/+cUZMHJpbtbIiPF
9L4UgI5y3d2MiJ40Akk+2F6lOdjhXIggWmxveLYV8hw9pTPY/t0lxx4jAVShfFhD7+jUULvYxqmY
OSlall+zoaPxYwFv4FdOJw/ej/bOjfNUtizVRuCQMDu9i1Uk7rGFyLeOx2Feg8heZPo7Z0l+9DYx
Q12X12gNJ2sVrbUILn0XWH/pOdrg4VDqxftpy8zfNtOCVxTy+vd9WaH+OciZvrLd1H/B+sHvr+v2
G0n9+Gy4w/orFewZyjarl6HWDieB3uGXw2fRgOGFpVt6eziaDppnyXWK81q67xfdExdnJtnxx1E7
ORR351B9OMwAyFAso3scgpCeJRdS77hy1z+dxW/+WpJ6fWqKKQM134/FHNlVfsZ8d2RVIcQYheTv
uyHABk2S1rVkHbcaQntoXXfMPzhaiMhueq0nTQembxqXx57r6KtSLFE6gHQkwGneftWtLESCXHAV
Vw48ZENhrvEIASd1wuYMyH1oioYPWDO4BMnvbk0t27h6KQiBeAIRFjqZ00dlviRxRuX7rf6YDYRR
D4J3MAKq8HRrCqLLxV58u4qnpfafPLpq8exM80Urs+xqBXXyr8df8f49VQaBLaLupZg+9+gLTVJq
M4GuxIZMiyE07Da4AnSuXsWgte+XdBvfabIY4eQt239yBEAunl60Jy/qwQHCCtAP5tZoPOwJXIIa
9GDb+GUMF4MXD7nVxpu0u9CBCuOXIAn60K3t5sTowa7iOokJKavz8O3RLWM9Mazo22UMh2F+SaAi
+roZ3kjrBaTE4698aIr6FKTDzHcQl93uat+QXK4IesfpoKdP41il19k3xS+jM1RvdzYgdhSrqBp3
umvSwz4421ajYWruA7QmN/SOIVSK2mY4K3fchbhEP4rLTimLEffdPeV1oWBKSQkRTB3Eelo6Tx1c
5ZEzB8F31+nlZTagTh0UYgFSqbO06OijAsxWVF2kEhQmdh+ViMjVk7SKh8yowlloMLd2uhkZXSJO
CjsHby0wU4APqkOAE9h58M0rsr52RBVv1qwzQTZ0X6oEpqo2GZpno7aqp8fn5eg+UDgl+nOBtlB6
uV2aJSiSuKWs4jI1u9fac/pL25nNFd6fLSqNug6LrDiT+VOL2D26EIL/1+ju0c3XepsHWDRjmVgz
FMp1tX5hqNt9apvSeyktK7sGpYdYnbTN8o/HCz60TTkL7AU4amCTtwv2DblOs7mRrsjJerc1+hQS
GYKYHK0sQhLprzJojFch3TPg3tEhonKs6HBhbAVvcms4WJvG1/K8ihHJTp9Xct/fCp0CAu7qDBZ6
aIpo7cczqWibbk1R2aoQ8WkqRgqMX7da9760s8fAstCTkyrFkSUroJNLbqJo+3eL4qNJm2k95NuW
Oo+2cdMui2yqSyG94fr2jWNolLF3gj0Qibub0VAXLFwddwNFaPOy1sXQh0iafu77QXuyOiaWeSQ1
mgCD/O2x5aOXi1ok/RbMe0zOKff0U8wN7BSCwsXB022aEZtBYV37QR9f/NXNIjHINQu93P8291k7
hKZqpc/U2E5C1aObSrOcCSvcAq/2bv1rgmgjdZMynuwieBFmBlef3WRRXzV/GT582bRyzmjd7lIo
/K5CmtAtIu5n5bcL73KzntNuxWbO+Ke0R/ErvD/+SUHt6EoylAJ1kapjMPN5a2Wq01VmY1DiXoX8
2Njsp7/K5Mpr+aeXON0W9ZPX/bKiWXh2U44eFiX7wNwcYEnEzm9NL80MjdFQV7E9mwOyjlO+oNFd
ps+OUw7fiqnz//KDVGbh4NdrNG6+fqbMcOTw1QQ+OAzoPYhKbn/BhIoZKn1eGbs8cmhIBmBDMlHE
i071pmhQ6X18mI9urHpBid4BVFPZv7WXV66RThr2nMKpIn8Nttjo3eKaBUN1cmOPlsb4D0k/1SGu
7c5UMUhvzFuLsCfI0ShrfZdR/mR8rtxmvSzjZp+co/ul4V8ViSddM6qL+1a+a6MGl6RpGc9y+ZwO
I9qpOoFmBYrn01s/IhAMSjLKF9Eb2ccjlSL5CuyxjOuiE0+LzmUHKj9fUUS0T679PWmAgnvwF91o
9WLu/V4wNjbF4JqIFRHHP8yxnPvQFjnEUzDXb19Wmnr/LLKS0RiInKa4I36d28YNTdg6rqjPtSfe
8N4P8WMUTyoukenLPaCw0jXPnrYSP6zl1de2cZYyqpzRfnYXylVhUnfjb6nomvTk4B7apcIC0zB6
yndjHMJM62Ga0QmHB/W71LT8AvTAey8cSuFk22tcC8f68vZ9ZpoDUQJFAngHtg/ofdl135axvRgV
s4JLefWKRf+wWuhp/A+meNXgysMLkCfd3sttESl/KNs8gG68On6+cWN6FyGT4Ux/6v5emmA1OMC8
2Arcv3M545hNjrAxtdhmG84ls+5Tj9hnn6b6M3gz8+XtS1OvFggbYKFAN2+XNuSuMJuq57Y0zsfM
H9qItxzBwynbTiwdrYxEgdOhwJp379Xa5JavLayscnPFTcTYwtbXaSjzfPwyVUtzAqK7fx8VRISo
mYEMssr9ptnmmmpe6xWxa/T9dfa08WPvD+YJJPLIrwF7UXT/apZ936A3zJYaf90VMdSmc0jlw704
Ja0ugc+5PN6qowX9bEr9lJ8inSa3pyabMOW3pfGxnJLiCQLv+X+4yuRRNCLB8zOxbt1akTyFRor4
DaRhpXwXNJP/IRmgFnVmmfzt0ZGMuum0L39wNpTMiGJfwW9xnW+NpmNT6zz3eUwX7Z8koXRTb5aH
BgbzZyszPW//kj84toGUkvRDL3NrLoGVym8hN4EHoB+vY+bKT8xIvU33DAZpwGQ/CmFE+zQr9gdw
CMzaznqsiLqbB4DCSRv1Q1f8KTNN/gK89KwjcXAWmUugrkAkyk3b18Jg4POxaKmzKIeIETAnQuYW
TuXilHbkyBQPHoUF6pm8fjs3JYTeSdofeaxbeRemCcosc2pM+GIKR4+P/dEjq+qYTFQRqxDt7jIm
S+kSLzjduFoSPUS6xPhuJJrdhAnCwUCR0UPzESeIMxnoTymsSREMKNUTssdNtNSu+Ovx7zlauoIl
6BxTUqt968lm1nxxtCGHlF3LPxpblXzA6cFRpKdn+MeDZxURcEJfBpkhAdpP1YyIXyEQ2+UxWilV
aHko7padAGud5cMMRZGRXNoy2J7fukBeH8ABwI1gHoDR7PZ2ZCZtPF8vGboa8uBiSjGEpcQhOEVe
nKSo9/feYrQYeBiz73SC9xoPQPq9Ti/zPK7lUoX52M8XAGtotbRM9QcG3LqPl3bvQkHvqcoqxT4W
uc/TmBQGJTZBqL9BFfeNWi8KvFumPT22cn9CoE7yyJW4HLSY95AOUUq3Yq49i+W0WHHdFz1cWSMS
O4i/nFT6jxbELCuJGZxV96Tt6PKuRWNoaUzErgF6Y1J5ocwfP16Qus23NSEsUBVG/4NTyGm+PRFw
jtIWnDMZN1BS/aoPQXF1HXinBnLDp5L/LfRSrfl17Ff/7QeER5zqItGQajnt0hQmzz0ZoBwb8wIj
5TIF4jpa4/rvZitQi2jK9eTsHxxIoiE13aA6KAwd3K4U0aVkdCbsJUO9AqFqq6jWRfoSmP365FbM
9J5s4P0VJ3kg0qP/aiiWmF2Nr+om+IVqIuSx6JOnjqFdSE43M0rywXmlWWW/WrkoToKWI6PMqOLD
yOwhGVMH+KdIYi4tInMpJarhsrmYpfAu3ojGleEK7b1rpu2vOdpmJ4HFwa0AHPxfo+rT/2RUNwcw
EgAg6IS6SdT2m/+OJtQSDVOVfn58Xg/XR5gOyT83424oeSqrYZk7ziviuOvfhrEgm+HnWnPNzVWL
x5qj1LTem6fHyAMBVHHlqUVD8brbShtSoVZmFULkDlMqdN3WWMJJ/koMGlDfc/y3uxnsEaIhJqAS
+d0udmILEM1qZFx4ax8R6kwXGwbKaPEK7+QNPnAApHY/iADpe/EW3e5dkmjj3IpOxiO9m3cbfAuX
IbEYMiqKwjCe4cLRnhJDbz601pKc2D5wcbT3VDeMMgxFkd25KU1ZiD7YFt675cuIktJH2dvF18cn
5uBwoqPM5DH8TMQa+3IIUZPRoOG6xCKzFL2iQN1d07q4zNf+JC85OJwM+9GzVI4NGoJdOBPkZbm2
Ad7Tb+jOD+W8UZHUm9faod9XdcX4L62eqxOjB+uD9IASnvKjSLjvjK66tlGayZfYDWQQZk2lx3Ct
j8+Ft4zh40+p9uP2sWCSmzFxBtQpv8C0cHtWXGdMjGBh3J8Tmf+pAYSLbEakPlPFq+OCwv9JZenQ
HqhNkDiAj6h+3NpbQVx0y0A8ZK+O/1pXMv+QVWnHvLFM67/7QNQnBu8PJAukN6t42kia9x2n0c/6
RRrbHBsDGilpP0/v8lFOJy/RgRWY5xTASFECQZFxu6ws20rL7DURc2AZbQYG8Yo+UXPilA8+HkUb
RhmB4nAq9wWjbbZGYfCqxnNmLRYR9TI/JUtaftMGkb/bjCE5qQIcLEuNSSmmCOpTvLO3y2qdpc1p
6oo4aG39qfNm7ZKdD9nf3zHCVhoR0JIrO3uk8uabZR+4m4gnZ8w/pcOUvGrDmuOZF4NysvA+QW0y
nOzY0beEgYIwBTInlVreLi3PNUG84ggwTbX/N7y/VZQWUj5nK7TbxSzPqG/u7zQZGHVHRdLJeMAe
qjkGPTNfXT2jA1UjlJPl/etgc2Co3p7BeA92jf4KyCbqbYxi7qeHV1EE2zg1HPlm7l/7wjKeyoyU
5LHnOFgQtxg4mGJSZk27I785hTb4BguSSVV9MothuhR2i7pgdkauem8JvAh4a6U2SmK19xk0qzJv
KlpiEV8fPtqj7nwN6nozGU7sg+xkWT90PG89ItZ+7BJEybjg3esJ3dacI5onY5Fn7QwXeKMg+lvu
eyG8FqRXG12WZ5HW6/zkENPA/rPmDgxSTaGTwna6U4UJysTfp01zxqgMpva3ZVnX75o/5l/XzJ6/
E7cGAPV6mNCeV0rMVlgtprXFjzfo/loxA0iBAaoMxZmxR4nMDDaUVppPcZ5SrwkzWbe/lbSNUsbk
fCuEZJ0hrGA5uVf31AeE5FSHGCqAoJUjv3u8AjzuWGfdFM8MeH2TyabBejw7m3HphFinp1ws7tVW
GrvXYWH43F0T6z+aN3RuuJWZHZy4sPt7Du02uaOCcMCxvtfrlllajQsdBrjHx/zdSKZ8WdMK/aq5
nN6VuZeevDdH9uhJgxqhNc6ZVZfzp8DZRuq9NIqJ4Kt2zKiGG/cS9MzeZmAnQ4F+1smbcH/ZKXOj
R05WgoO5e1DHmbZK1RJX5l7eg3UYuIFNeRYtH1lRrpKOLT13XPXtqhAABaYNGDOemyJ4apHAvdKS
Gk5O7P1FV7REitSQB5t4ZBcczNtgtCnysnFq+vmFutvwq530ZahzB9+MDlGmiFEZBqcRvMcQFCtg
9iroCf+RFwudrV7+rD3EWAnJ5bObtOm/Hl/Go6VBUwH9EnyXihn99gN2cK8xyURc3NnSjwZIyYvQ
bFr4yyy3+v52WyoQ4fhRvKdkc2tr1DrBgYGsah3t7B2vX3Kh+FR+mLW1OVOZOnAyHAhiVaXdRKCw
W9cgZYMnSEnedKE/azLwQtju2rADhPTSr46MTNL0y+MFqgXcumjITIiNoaPmXQBYfrvAxOhlMOnK
RcteAFbMsy91uQglJuB/WWEMe+mS2buO62z8/tiy+pP3lmFuBlcE0I+m7+6EyiANtq1iG0VPURW2
NahH8P+L//djO0fHhegYri41kgZZ3u0K/crzBBRdpB0bFeKaPmJYdX6HXmwnTz7mkcOCaAg7vK3k
pjtTNBDWRVsTqM24fGEBq9y1K6AvKPzhnVsu8x+PV3awd4SS8MSoaM8CP3i7sk2WOVqxKjltHAOd
UBCaIg+6Ppy3zXheJ/SIs0wE4WxtZ0RrB2dVBV6kHVx7VrwL+UBnGGY9lMQR6VYyJ2lVSBPkYAUs
c9J+p0XYhNLr5NPjBR9s5Y3V3fe1qnTdtoVCgwX5DzKF1frOSFMZdYE4I3Q5XqAqPyvKUI7N7bdl
0Vqvrzg1qaf5VdruCpSlpaYheIPRTF/e+aVxpm+h/tDdlVBNBciKFfG2s8dJekkrIeIwYAEsdQii
0yH9JVm2t+OxeVLpRKqIigxhT0layUWHQDbnmQvS36eq8D5Xm5dcB0uYZ2OnPyYH9yuivkexmwAK
QUT1mX96wiEuSLapBSHjjn790ckq8TKniQ10OG9/MaTU/pnWYYrN0Rtf4YNuP1tLOW0RzqH8vDkO
nn2qXAeBDfefNLOTiEhj/A+9VqqvlbMiDZeKs27j0a1iko4UjcY3Il+7SmiSLltbdbycZrYpgimo
wasBcGULyCiGx7m9pKLZLvT1tZOH9P7MUWLGJeq4Yzof+zO3uJMzlZ4HjZXe5WvY+2X3q97o/RJS
sM8/GdvqGy+CcZ/0xPD9vaIco5O9URJFCWI/rD7PFpCRleLvtLrudZv64B3ZfRVuc5K82UViSs3x
QepMF0lXLvSnA+FOeuJKic8qVq1hhtebu1gbFvejo7X9GJajdUZbdLg4lScCDgEcs6ch17V+gLJF
8KxOzhLneeBea2Q0wtwcjOfH/un+6LA4+qow9wAp5/DcLq5NhFnY8CDF9eTZ18ncyn+XWuN/RLB3
vHQzw37OxCCorpdnEP37lwfLeCqacxRPqJ3cWrZSq+/dgDu9dpuMglIm79ualy5LFkgOmrIbvjxe
6qFBT3HxkrhScN75R0LXfg1yFSv7Xv/OY4QvrNqijepBmtcsBxz82J56y24diQ+XKB0smhQqg919
2tQ2EHrp8Mc1Muiv+WAtr4EBA8+K8lMMP1P1pQXM8dTO3Rba2/DXm63bnqqnW/wAOiS7RDY1q17Q
EyT/c236ymlO0Ta0ah8fFgxTVDLfcWXErPlQ5GK6GGZ/hlo7OMQ3P2D/3i69ZtSLN8VTTxOP9ggY
kqme34+OPBt0un+ECCpoXfF7AbTSfb49StIovaAOGhGjdz3G0EHake5D3Pr4ix4tCG/HhaSSCFfs
/sAui+N2cy/i3qVln6w4mjURKMEXwZsFNChCUEWnNUG4osjWbxeU8x87wxYi1kskUxPDLsNmgaew
W2s9yrRTFqmjpTFKSODAyoj5dmHZ3AyyczpdxE6ZNs++hiPNpnb70IHUjB5/RePgGqqaG9wc9AER
pdqfC0t1QQdTgPljZJnoix52WK6a9zctrWAL0QJ2rqgur83TajLmf8ng3vnoi8yp6bQJGIZASxji
QoW5/VKuifvea/Mig4LAWc9onw+/i1JwhITPokau/vtPrp++G9WgahKxmU/Ds5ihp5JD9jVPq+DE
OR0UTogTkQpj4h9MIKXqW1Ny9tOgN/gsetuN12FsEanTKOl2Q9Fd+iH7UjAv9YRsjuTu6n7kB9v0
ysjWcLI/B9vD7yCIoN5GQrB/e/qVMVwBUV3ciipAZTXfnBDiNjcitbWYV0y9Nyc7vHMuH5hsgNB1
31XNUIPr6iJdYpnl4sXzZ+qV80zRzUm0k7UdeGQGB8Cf4y7IG/ftDr1uAeWtyxw3roUSATNiL1tR
FzFSI1PMaCEQmUmfn/st22Krzs+QlweniTo31Thsq6xud/KFyyht3vp0W/JUf/Ur6+8a8Z1/zcPp
JTtwiKRzgCC5ZVSC93DsHoqWRs8TaJybzrqIqey+bkmfn5ACHK4HoDlFZvST6AjfHlmnr+yM3HSO
YZHaXottWS5ZlRsUTbXuZOcOwhRqNVBhMO8CyHsfg/Ve0NR0YObYcbP6N7GNzWuVBNZnwyzNcO6Q
pmpyQ4b1ZL+9KgXIm1IKdSkDqF2wcwGexokCcT7HddUbMSM3xLp9W1zWbLJOAoZDH6DY/OjFAefB
899+UMiN4Vty6PwNU9BfdaNOn+qmaC+yzL5MrVN+mh1zeo8vquPZ3cpQBH77JMiNTr72kQ8grGbA
nFllsJI7X/R/pJ1Zj9RIGq5/kSXvy63tzKyNAooCCm4seugOO7zvy68/j7k4h3RZZcGRZlotMUNk
OLZveRetd93aLbMxLGfU8fxsaek3qVo2fY0LE8B0PCOV/vazsJNIgIaGPwyLkt7uVuvEnHU7WyRN
Xa/uEjr+g4Exle3cuzM2OxMOZIESoRf19qB7x2RdWBrhyK2SOF9/7xkqYa9bPd+b/MnP7El5MuZS
fnh7lL1jQmS9biBCMZjk16M40kgss8EFz+iEdYqiofSXOa0fJ708YpjvfkX2Dc8IhSOADddDeWKW
Pc5eQ4jDMQKKWgTFNumH8oQW5L/dlA+fM9U8KgHszY/3CiQFO8bl7boe1Mw1q7fLcgwR5pjYlH1b
hmpv6499Zh09yHsTpNCtsjvXLsO2b5c1S6SP8cyVow2xe2tbXZI81ShIW5+NaX2lRIlarqWP2VFn
aO9MgD6lLMCVxuuxiTHHZTbNDqGFsFLRpxcE8WE1tP25T7TxBKbwSKHjaLxN/B5p0WRUkvGSqpOh
Wg/xKaub8qzOnnsWg3GkKra3ihbO8munHGTvVrxi1RMa+rkcQgUM21cs93DI7iOzP+EKnhx0SY7G
2mxTY4L+n+rAAICg6Kdxtry7YqYeVs7xEUZ/dyiKxbSWEamihXi9OUVn1ChEAgAwqtz63PVdEsRD
rp5AxP45h48OL4gN2m5rTr0tSaSDp4ylzt4slca7oG7nXvQGFIDH8Ti/faXsXVzo4WCQuGLfaCxc
z4oHyC0sfRhCiFSmdir4nsPKQji6lfc2IdkAux15JsDXm6srThNK7aZLUGrayUdTyWy6Cpa8qxxT
tKgIL0fne2+5VuNWuJDkrhCerifmYhKPYI0AMEuEdlbt3jzXBX5s0dTrB5WP3aFWfAOGrTtEETq7
otCXiEBXnYtTimnoMxujpyZgyYOh9pYLdC4tEoqkZI6bz9hEro4HcDKEXjS0twW53SdFOXQr2J0Q
WHKbZ5Su7xashELX4sbICIUlLIqLtHMMsOyhL/2krNKDN23vHgZl9n/H2qxTZ5SGKx0ADKgNZBeo
TO69o0zujy6D2KmosRNKqGV/sevp16GyALyceucaJP6WjWWy6upeckVR2ij/zbUGBpfo3OggKtj9
jr9ouCuxGbjN9TBWlsm+GNn0MJylvNUyYd7Fom2bi5qCMX37JO8OBg9rxWqsGOTNs9IA8SrFXJET
DK0Z+UZlxXdz1yikehq3vP8XowEIQJ8SjSIsua+npiFgpQ6p/AVDKR/taMQdZDLuRHao3bU3L74d
tjpgnlZKwPVIkSYdTYFjB3YoE6G6RM0tliCf46FUDmDHe6kBuQcpJFk6Jj6b8MNe6sYuEr5ghdXV
V2VCWcAp9XRVvk5OQ9epfjEpWbBM2de3P+ZeJQObRlSo0W9ZnUc3h0DYnpLmI1kWOtrLvT1i8l1a
c3mR/YDCe69Ylyw3pw91NSQv6CdF9w3iiEuAWnd6KuOyvdhSGN/VqM/th8yOi397Y5j/e/tH7q7D
2hvgDkcqZLuZ0R+vpObx/nnqaH2S8Qi6NlPET2+QR+4le48FPRpQFgAm117E9ZJbBcTU2uFRKiIP
gVruh7Pdzij862AfcPU6IlXvTW2FthDpgkwAcno9XldoCU/JxNOezqiJFbb8aq4a6GXn/k0SCKOQ
FtqaeyLFeD0URzemVcnU7FpiyYANVPMVSe3BDpIKO5G/uBPWp8JFDgh61zb9KleDQVgYhH6ajG4Q
IehuCj0xAowN49Pb22NvzUDBrXkXqBXwptcTGwYnFuZIlXhYG/hCx8N6KkzqaLlIMdb2huz72wPu
LRqVTaoGwLVIGDb33WDWnWskske9zFRuRaYjCF0M8cIh7aKDR2rv2UV6DpUDCgdranI9OZJ5p5xN
xioHc3hKU7tTQtLBwTlYr51x1o4r1DEojPSkNu+So7dzkSNWG1qjEd9a+VyfsqjOv7395XZHARMA
DIc861WnFUZPPmA8TC0yb9vyPJSxfisSffQu/3/jbPY6FRyQiTyBIdCsyZ/dqQK6FScH/bvXdhEg
AJBB+7XHaehu8w3L9JJBwwg2rHQjnu/srJw0v6wyrqWhztIXtUvKH+NcNv2NUWYayUgfw7Y3QZX8
wNdKN07qbLW3miqUOMzpOfd+kWQO15vudN+bQtMUXzXi5FOXFJkeRlVBcaHREDR9HJq0WK/B2Rj8
ISqMJejh0aaUGaR567akEqemTJfnZs6aI5HonQO30v1QiSEhoWq2KfGM9gh0zMTKV7gusgF5Mn8y
7HK4MUtZINM/H/Gb9nYN4SD75hecfNtJSKPC9Cr0IELEcWXuj6Pa+E5XVUfp8U5ASGkOZi2hNAWx
beVBb+tcDpVKt6dpIKLpoP6J1tSwrHLtsjQFGn6kRQdbdecyWVkVNKApQJLfbV6Ahc7iYnR8TBVN
j5tRTulTy3g+/ADzz0N4yuHe2vhBEYEo9Pou6TOqKrhgd2zX1KIAlqdfDfrCB7HM3mqtLYBVl3Nl
862757cIt1L0QVdEQdOuVpUXkKWj9Eeq4+HbR3yv0LiGLbTuVz1vHtHrcSyvS81WdzsUqJNeDW13
Eh+GDFfzoCgS+391O8KFqZtWjO/Gpug+Yd4+/yNtW9FOppbic/L279lbR8I3yjq4HcFD2BwKEIuV
BDbKlWNQu1qEpt+AiP2v0LojcPTeSOjBAd5auRVw5K4nXo/qpEYLDukuFbFvg0a3C4nZdPIjjEYP
gu29I7GuJTkEpTHYxddjpZNIs9ZQ2lBrFUd7pwvHAcw4SKUMTKRt0ydPKm7mI/43/fP299y7ZCih
csvQUeGx2ASmc5s1rYbLbRhbKlYjc5dhuYM/z3vNE3YAM33+iwWkIQrJ1qE5Cl3+eqqxpbimogyE
EZme+oqjOEgro+xf2Xp1sHd350aAuRL4qcZtRRcyPK/NdLS6sOzM7hYbJzuIrHi4DHbV31qrBvLb
33J3xwDkRQkO5ACtjuupNVSFiWy5Y8x2iO7jUjGw0PG0OyPWjpoce1Ojwbyao1NEAk5zPdSAVlE3
oBwAhbi1Lv0wyyCunOTstFH3RWH8g7jl17naIBRg9FIrWEsGRJTrD/rtuiH6G1E5hQWR0+QJ8qF3
Pb+bpvtqKhbhj3k7fS4Wc/6fodQ8rDRu4yfbSIujg7L3iX//GZtDSX2uNQV1+HDgs6CMD3ETvWAL
NZRY/MWLwXUH0uWXbMIWAxLHxoAtDhwaBNv6IDELDRSnbM91M5mntzfO3l2OFPB6/lbjr+1Lr6mj
RCONDDielTRIdX18oPSqvrw9yq8ba7uGmABTFaGgsiKiNmvomk07KVMPC7Z07JMctflsJG4dgvqH
amy744NlyPIhLsDnlflk3hqp6C4QTZvcp/w1decm7R04DRRdLmC/y+cisqzbjvz5IB7/hX5/9Vut
VV4e9U82+ua91lFRLJAb66GWNd2/qXCGS7sUmkq/pzMh1LZ4Juep0w4XXU+bZ/D53ktsGukZb175
I6kMLcef0m2rsKnG4mC99nYhTUzSSY3lIqm8/pBFhW6QRg0caGrjJEE9Ru4NmE3rewvd9uBS2alZ
MAAgJDoKyD9s5dRLapqtiGYOnmOQIE+5OKV4lQRLAjQHwaSfHfzsm2pKjm7PnUlCdwJWjEABxLhX
J74pl4UAjoLu0Ijy1NUTB92SBHWhZkxuenDD7MwT5Wjo3twwtG23XFQTvddxcOEiycg1fbtHXL0w
R8cf66p4B+xXPyep+k2fxvYgvdid5yrxRh2e136L1XHaEv5oBj2JMuUI0sTKTzXSlhd1cI8kGPZu
UarwK4aa5AyB8/W3/HaLFjCXZkOrOeiFkdzUc6/7hVP1viexOlY61wm0qB0/CoUrRhkTrAeM+Y9t
nRiZFiasX8TfSCC2N3kEAiruaH1hRlfdL25XP+h0rv2iP2z37c+XlA3ExmpLsfXhdVxZg8qnDDss
mvLeKoT1BAfMvfNG3FPUuEn9ZZmdMEdK3neM2Tm5Mjp6MnZiK6Kq//sbtohXFwIH6Qhy8pXeNi+T
SlPaxnPkE3oHxd04Jd7HVubpn+cAxKY0pzk35DnbU9tGXqzkOfCRoR1GH8UN/T4ibD0YZScKWKkN
tKwoJqweLtfbSYhcAiBmFA1Xh2cRy1IGtdk5j8s4q6coplJzcBvtvFRwf9e2KrWttd9/PaKqJm0f
tSof04znxc+9Ri19PfbMf99+q/YO5e/jbOIbKIMxhsrUIumAVOdxyqNTXYG8GfOxPlAB252SDsoH
MxOSw21AmmliEarVcx5QRQwlFgoBnOujCuTeLkR/FXUZtiImI5sCk22gXllJlqo3CfOFHq2xrzmd
+rmpw5i79iaf7SMy1u5XRMln1Tjjn9s2j2uXqHX2vyq6ZXGnzghadxZWZJgoxAfX9+5WXAsH4J4R
r9zm19oCbKLr6FvZJVroBW7Kmr+43G8Q7rJQFG376S92yCpRZMBHAfC/2Ymji460mIiZjNrIUZYd
zEDmU/dkYJ95+zdDEZ+RsABB3lKytHlxlXntyWkt9nfxPJdh7Ur35JTGEXF7b8UwsEJpnf9Sql5f
yd8eCLNBSV5T1suqLusvfb2I71h6WA9joUXPb89qb9+vkfzKEUegZPvgksd3Tj+u7SRVus9QqLMv
CtoFB/tid0KUwchqEYcjb7+eUKcqUE06XjyqeMoZd4/aH9OmuhkLNTq4m/a2IOwSUMxoPaDfuNkR
ApeSSXN5yKusF2e01pWbrJHp82L0zRmZrujg4tg70sAEmNSqYcNnvJ5aAxVd4FZAgmBOdVj1qvc+
FtPku1Q9TklsxHj1LtE/b6/a3vdkvaiGgkIiYtnExbZUqmrCIyUUeeo+Q/MfMQjvq/toRFH97aH2
IrLfhtpmJeTOaZ1WlFpUN86ncxInymNWOkrl22PsBU5n5e8mpwAeyXXnhW8PvreYvJtImRI7UDLf
7JulkolZKeC0V++gd2Sb7zOrUUNVn5d3iR4f+bDvHQZAXbAM1koP+PbrtdRxS0QVdgQWbqqQhUxr
Oiut+ueyTpiskd6t3DJuym3410UDofuodGEvYu1WcytMbdJDWae9fcl+XKXpKEMAJbueSxyh4YT3
F/ty6WcwOvN8khkl466x9LORGrh6xEhTv71eux8Q4BqdEmBPgGavB031XJeipUwIdC+9VB02FFBC
jppre6NwBbPtKUmC+tjsiggBEMNOMhobU14BI8BfZu6i/PT2XPbOGOEqmiWgz0mV17352yU8LXBw
rYGNL9Ho/JrIYvIh9czCd1L7bwKqlaYGU5SXRXsFjEV8P+ttChpO5VpnaZU5zBr3iPW1d5qIRbkZ
DWjMBCDXM1pd3WXcqxCElK5Dad1cAwErv1R5mt86TikOTu9e1ZgoAMTMClZgzM07RjtPBXgBgxLb
ZDCayeJdMiWxH0xliU9jBIzfWCrrXC9S8bvULnCrM6PLos9HXvJ7M6fTvNp7IBFHC+l65t04jHrm
jGNIW6n/aZiZDHKgLrifYUOhCWl++/O9g57Z6iSCwzF8gOvxJgeLjb5jvELvyhvHjMuTbVbN18GY
xwNM9d5hoDO6QidQUHjtop5Es+uN8NriqfHOwmvTzyMmqpc/nxAiVERZCAcSSG4mpGVZbGgTVKgq
0hW/0KQIZ8UlelW8v+CyQc2By8bOWcVPNndI2YwxyDv0vaTdRb60otKvtWh4zuZxPuie7NyRtBDo
mwPbQcZzW3Bv05bymLdKicWWfTZkW/hzVo1nVNIa6AyOG9CWPZIp3HlQV2tP0idU+1dbguu9MUR9
krlaNyK+oMjvunSNm7IZ+sBom/S/2WgWmKLJRy/qjYOdsnOh0dYDaUh3m9R/20mvgD/QzYMfOCiJ
fqZz/7MdGutGleIgOnm1JSkWreTHla1jrlS96xnaA6bpSRJTdIuzNphbgAIlTdent7fkqzO9jsLr
xsIBTaIZdD1KnNYF1fuMUYZ+vLNB1jwWWIWcCQ6f4kH5Y43zdTgEGeCgs19I366HE5kxNkNFfa2M
XfeiqH0TKoMpMWfVjD89bDQOCQ0QoeIC4U3YhiEzHcyo7Kqw9qb+zvTyJWxnmd+jtnUUmK9/1VWB
laGI/WlUIsy7eslcz0rtRO7koqqBOYyrl0Rl+U5jp+e5ULybCISvj3pLfVtR/PZHb/pjLb91eHJC
RFAhk1FgvB4+R96rTFrAPzmCRycqZfVTla/cUkKxsClqGl/NfBSkvDoH66A0S1f8Pk/Bds6V2mAr
los6XP2OghZG+rlU8PY0kkic396ju0ORcwNooxDO9rmen73w5LaWUYXO4iyXVurcLTbBetU488Fj
++ouY1YED2hNUipfTXmuh1r9q2zAHVWoemJt2RtR+02Pi37yRWUqH0ujsz5Cy4g/vz3DnbMO6GjF
C6xZJMjY62FrfkozCq0KJ61ErmAeiC5E2f3Fd1ynRbLD8w1c+nqUEWteUl/2STF0xcWwFD10E1fz
u1F4p7+Y0IoR4AqjRLo1tRWzo3hmxIR01amejJxDSjXNRm7o7XH2tgb1JjCcPHbopm+n1FHqjjOz
QuAryU9uLf+beg9gyuAd9ZX2RlrJeYj2MSFq+dcfD51hT6FMUoa2trg3LqAVv5ae+jBIq/rTJ4ZN
SP+KNQL3sIJGr4cSbBJldKiMWFUyYuU8qhd3mXhLWzO7ffv77Vz/NEQgvLMp4MhsmZZsgWRAxLwI
RWn3td/OmSrf6cR4tyktzCSoHLf69udD0hwA8bVKAL/qz2MQZyRMEA/UdkxO0EdNX7bT4mtap18K
1z1qku8d6d/H20QKUxaxmAP2oFavmUFZdUogJ32+dfvIQK8hji9VnR4pHa1LtH0RKGWw+TVevFc2
JQXPtdWqdRHqSlGcqImrQUZF5b7JlgahU716EChSBMZk6wcn7/V04ZGu9iGkj7Dgnc10ncRq7Krh
BiuQGrvNxGKEYwfnYxBZ90lNx/rW0Tkqb6/p68OxklcpMZAiw6Pbit95OsCVekCggX8a9CEK5W4i
j/B1FCL++BJjt/IfyhmILDHc9eHoSyIz9jKN1myyvrTDNPuTFeWf8sapDg7HL5H761VECBRuCX07
QBZQka/HkpadKQszA5G5dAlWE60r/UIp02/ZVJQwAjEKDuo2F13QT1r7Drg5j20K9UznrRLJNztK
EVVwTaCxBxff6xeDpJqwkIsC6ou7Pbj1UNZ5atp8BsWQnyTFuUDFauXz2+v6+nqg0wQ2AmFrSgRo
Sl1/APwiuyx2CWykqsMWTxTLp3vsPfdp9aKPnXvQPtybFAOSp1MpADa9brPfigXLbDdmTYUzdO3O
PDdQwOv3eJPbR9qGe9NaCbRwPRExeVXdpL5dLGycGvJxjfBYF2epD85U+IXXise2V44q+q/1DWHx
kMSj0Q02iK272bXIOqmU3Ni1rozF7SSm8tEs5/LGZnudZtNSUl+fdOUd7BHz2ZkjWISIabXvot7r
v6W214ZR6pVfZeHa920n3PuulfZ/Zl5an6s6NnHTleIpq7SE9lV9CMZ5fZvx6zHQXYuzyDxsGSBO
RMpsmEkDD7crHF/xUvVjvejZnYH55qPndOpDYc3Gy6wp3kFyubdUABdWdBrBHzKv11tiRn9rcgeD
0Loz/+sn4T16S12cEtf80oD/Paoq7g0H5Aj6LR3HFcB8PZxRJF6kNkkbzjgV/SwUa7rpccFAC8Jw
/T43j4o7OxfnL1Ezh1uTIGZb0k8K2yy6QWkQ6tCHx7hrNJ/qqXlbueOR6PDOw8BQa5ZHBkDutTlc
qhl3aopZTthazbCc3bqvToVKjnAnAIffZUbrhq1IkoPK/s7eAV5DFZNblJrmtgujjVQc6Na2ocxE
9Lk1YepdIOq1071lzG5F/bRNvyWN7C5aBULw/PYFtq7X5gYnwqRGvDaAeBc2Rc6ijTK3LfUmVMe+
f5G9iZi6m08PjTbGKK71xhc0CQo8IvQxeZqL9Gj8vdnDWwCaR5mV3tq633670bx2iSBet23YiDl9
qfDb8J04iW9rRxGBm8jlea768aYqnaOOw87OWl3XSUf59LzMm5QCAqGldVPfhpWrOGFtj+KDror4
HshC9vHtj7w7FNUYmthrhXIL4elgRtM3KZGAKXAwzhdh+j3wvSBPwHi/PdTO+aTWs+rNuGtJdNsa
LXsNjj7qG2GvYkdzWZRm7HiRLSCeWjfnp1aPjxLdt4cEQHW9hK40cGNC4hPnZIfuqO1GCdmgZStB
sijzw9Ba05/ydFHK+3+TBI1wPWLt2LNUlKgBrL4sobAbukLdvDxYqXF0KexObj2bdH1/KV9dDzUq
rZZEZopQazoYXxOvzx6WoVKwpp4TEFKZZ394ewH3DgTGIhSzSUK5iTZzq2K7UpcEEdNY7xM/Kovy
1huSfxM9aT5AgZ7vnNbyHlFBOGL37MQWlCpAkq7+HHSnNnExGgdtayRNE0Z9akMpzJsAca0/zxJh
pVGBWdFAayt9c8nOdd4bNml2KNTqR1lkyztD0yLomnN3evtD7hw63PtolVLhQp5jWwBt26pcxEAa
ZUc4TKLNV4fjiFcEsrdHqJ+dS5Toh2nRy4OSvO3Zm7Omt6Aq87AxjL4NJk3W900P/Q9hIKW9c1HS
+hIPY3FXmEX6IHsAdm/P9TX2aW1RMT4FLjJiDv/1Nl1cZ3CKFZvAXz5h6Tv+HAaqeLVSmpfGoFCj
xbZ7EsQ/ftHZ3oVo/cjIcOekQKckZSUI4Te8khWT6jx1CdbtZj5mZ1ua4/ux9oAnT6ck97Kbt2e8
s1t/VS0hm3NUwEZeTxg59HaKUiaMeEV8n5V2/Hno2+RglJ3DyCi/ik6qRaK9eSOyXosdQg7mhIXw
t0FNbd8z8vqd51TVfYrxwRMxS0XUtxzdO3tbipAOvjmXAdJX27Bucud4bFSKAEKzbuKmcsNC0koS
iRxv2qRV6KlpejgtRnl23Cn78vbn3VtMqMY0s9Z+GgXM68+ryzSLKpOagNSMhSvHeakJK84o2f6n
KrF+kKvtHVXaPdx3gBUJYzeLCZLHjIuES2Fh20x+2RbtnV6kyeNC1f/gqLxeUrrujELHRSfu2pJj
S9dr5FAjx+aN0fwxtq0oyLHS8EHtWRek26tQJBEMqIgf8vY31V5Pc82oSOtNxILAnW7WtI5E28ei
akPHEhj9pbGVnPReabho8QHPfHXWzRtnGa2TowxufVKdOb20QxGl57SMTV/t6kb6ip0bKAQqcH4G
c+x+HPzI9VtfB4TgfilQYIROxZDw6HrlXVvIMhkREm0mMd/ry/oS9Wnp991UIIDldg+L/URLP/SE
Oca+OtnWTWI0fwxhI8EAx4PE0cpBpxVy/TOQlrArIXrkr0rDvu2U4ZtosfKaBzM7a8ignmS0HNVK
X296qNorW2TVp4KIs/75b7GoWPQyEVELywlHGnlSlmnQ/AwdTfUCeh1FSK9rZnl5+4O/3hTEviZt
OmA9dM22+RugMsfIelLtHgeSgOajCKbBjt63MrMOqge/EAvXa+uQnJpclzzAdEI2a9vPHAkvR4oq
UjoTJ6M6yhe/jQxP97UqHu+6BFXyC/6QdekbI1iYYCjs6Z+lUQbj5BkScRd1sdx3bt80eaA4/fBt
1BucKRR3dr+ghlvNZ8yHRee3hdq+L4cMT7+3P9frNWJtLD4YQhJrZ3MTpYDsLaNMsil7mamBOdpO
ACpK+U+UcQZdcsif3x5vZ3nITgghKHJRd9lmZzgn89c7aRM60hQ2epiV93FB8vC5sUY+28Fgry8n
QGvkgvRwuHj5l+sdWKVSWnPj4HKeqWX9LtWNyPo2piP+9Uho5O4jqBdr9BX8eLtQyRScJ628l9HZ
oW8uz9m4ClXPTVZ91ekftn5Z2nrsu2oZvxN5QoW8H+KIcomyPBp9PmC/4FXe57qCxe1TR8OEIRpd
54Ncivh56ZdK91UHAfpzJK34vRO5/cPoKqoIy5J4yK+zmDZymhnIJYIgbMsTKCML9+IIbF8wKr1l
4V6O7d/NAPNrDqZqnJPzEhcSu0cItOIuT7Pe8NMS8fLAyyYVThh6cN49/i5CYpadyOHcKbXb3w9E
ePFLA94T5wK9Ezragx7at4ZQow/GlGrVDSpleGIUWtY4FMVs9/tSIYL0x/kVIAhKLaCtqVbRf7he
IQCmeqzb1K2Fk3i+wJc9sAaRI5/seadsjp3TwZbg77s+sjCQUBL+BYhYKQvX42GYYmst8G4Aw1n8
0pp1deoQXvpQjCjLvz3U66NFbkqOio4SCQAZ8fVQ+ACIGpJnHepjnV8iV4vvnRk/TnLH+R7ayVEC
/qvHdT03GnnsKi6+9aXZ1naMbjbAPoHgnSMLN9NZb5avuuyT/pLyf3goDCP6p0WJV4REsJH4kM2l
mQclhZklcOzIiz6X7jR+5qlOSj+l+xvdm02j/Syruql9Hpf6a9+Z8kMyldRR4kQs7iOSzyT69SDG
21yRyMeRbelT0KR2rfqdnngxqnae9cVpDfFi4bP9XGtNEfmWnVvVKRfZJPyll9aXJs77MgAUU/2v
MMb8kyoL5Vs3gJBDU2J0v8TUH3O/SUR7S+c2W8Kk6JuPQirqv2DNkfGuvEguvjMXBOzranzVe7P/
gvCbfZe1qf7vPGBZEtrmkvxDfNdUJ23C48WvMqx73y+xm9MdkbXzMR6y9gsWRQt1dCVq86BqoZbf
56nmfl4g2InHoo1Vy8/Zp9WnpY/H+IMTGWaHwEErlyzUhVpYH6IcHfHAI+zi4KEXcJe53vTF6GKr
CxSjHl6UJk9amFlNMp9LjgAanMgHocuAVWUa9oDJcqoaUfoxS1fbaVOL+scRnSbV7wvU63xtoEZ6
LqlNPPeKJH0t8A3pAjsyZ+n30H7ul94rxw/9tCgnIeiCHezv7VW+CqcTydIl5+xC0tjs75FjBhoY
0NdkN9Wd1nnZA8wQ6QTNzB8cDLbeA7/v7XUwh6eW4AXqC9DI68PUdfAl5t7SMEBVs2DKeufsRv0R
yOcV9G3tbKy+fbxMawHPMq6Hof1u1rD51ECTRaycCldM91SaopMluHf9RvemT5Gw+nt7qFvEczPX
HP3MVRUZaIVWHyFb8XZdR7yeOGEbTil8zVUjfIvNREFQT6bZwX+iIKx7dvpMGcCLWV6DTrmdWF9H
gcet2ZorFVCrkVEQo1UsNyipSCROi3rqgBLoCn7vVddUXyas3w3wUmMMiEIUYxzqXpM6flv1jbyJ
sG2gslV1qh4AKOmij5UlU+NUtnoe+9GURNopzW1cN1oIFyctjvoPzdAK/tdZvF45Xtb67uiW4gxQ
cRkC7CTnwu+twflvVJO6uHjGkGQnqXjaR24Kpzhl3eS9b/R2+p5Hwlz8Ooms5FKXonuxkqr64Pa1
92MwFY54HLV89FHY7RTEdmn+qKsBUGdSt/1jlMGo90VraP1zM6TLc6RXyre0FPajg6iYCiutEWOg
WQLR0jqv0gfF85ChS7MCf3Cz1st7GcfT8GCqvftSNrU540jT5LdtvLQiSJe4Vs9q407faPx1t3Mz
SQAhaaQ996bbWb7Sl0g9pqJ8TxOplOEkFuzhatdNI7/v3dIIhO7Id1DB2V000+ZnyPDOHdYBhHfo
S9NDyVFpd31Mk3B06CC09BdSKxQ402xe7kWWF0DGMUQJHDR3vnMe+IU6YIC7Xu0tAZ82x3aoypRy
PNfCnCGmuZP8ZMOP0cIhtWpyshjbRr9xmrQKoyGPP4iCqOWpd+vmeyxV1KAFjoSf6fAVrj9F+vit
QGpSAQ45FT9VtV3smxLp4iVIldx9mRLRKEQ8rUgD4A/WC8Xa+dOQde5j7OIDG8xK5/1v4cd/mpoK
Awc0OOxvXanJPFAV0/usTksUn1o7jqpwLhbNATYU6cj0JkaFn8Eooi6YnUi877Ui1oOpg0Xk41ws
JJgcY0r83J699kuZu+3PQcnU+QQivnoEX0bTwUg06yFfaj0Nvb7ODb+pIf8CTFRUJfTaUp6bXEEv
qkELwjjTW3R+Fl02/0sS7/BX13pvdLeZa0HOXjKt/4+komhOsTstny1YK/NnxxBYmGLGrrRBUjSj
8jDOjVUHTuxKGQ6JY39EvyX51MOGtO6tlK/nkz+vtLmmTZAhLewkv3COxFNjDC5+YkWzdJI3sRse
0GbOvTtLmOUYDMlkT6eVaxf7Yyez4lTUNr88LubBuC3aqXjBDred/NpxlEssOxwE0KmJ/0mmInos
R7fOsD6q1BcLWKvj54YhPvYjbsuQHXQz5ECQFiqj1X4wFSvTAzuejX+HJnM63+xh6vgTai2Peuw2
bNF0yD4JqMj6BaGp7D4dItd6cLQIYKSYzUq9xSnDtAIp08SSviicQg8sLGYfDK/GfEmZdM7rlMqn
IlrLa1O6TM8RDmoRoF5hV34epeMQeBO4q8nQq5o4RDMxyCnhlD3aJETiJhqS6j2sfPtHVYxO43cL
di7B6lbVnNGy6QffaNhUd6Y00g9CMQVhudFXztc2FfolHxOSKEvkRhAntujf95GeJR91DH7roJVN
mSFNSwvXJzXS3FDphunJMfTGDVGgcTskXavpk0PjoQg6I44A5Qg3K30bU/PB1yaZZGelKWIITW4U
L/etOTbZXb6Y8n9KRNp6m0lRzicMf2L1XLvolwYAmR0vjPhki+9Ok8AtalbGJ/xPV+aumaSPaJOD
JNHRtKnvoJzaVXKRUVXGfikWL383CFv8R6fCcU4A+WfjrJg9wgJONqs/ppGuro+iyWiFjZYaP8m4
iYXKWRqXpafsGKxChh9QJMmjoK6iDkyOMzpAvHWZUWk0rU69U5TSExzFxRgDuUDTeaez7Sr+1PWe
qlh33g+OZn4XiTcmN0tVjfYH6MB9dq5LL87PRVarH+fUWuZVu7J474wxa4I7UIxNSpItbGs9q26l
buU/1FVeJsChtP9oDrkbX3CzLaa7eZiK3lfKXPuy5E3H1axP8d2AxKdFv0IvX6jZmQPiUsX4JZ0R
N/fHxek6TOAwih4bg+NSwkGpz7mZuh+HRsO+ZdI6xwoBEi/uKesB5vhZYv0fzs5rOU6mbddHRBWp
CbswzIyiLdmybO9QjuTQDU06+v/i3VmfxyqpvLYluwV095PusLD40Aa/1aKFAnsg208cS3OK8H0x
6qvZTs0fpbvJ/nrTjfWAq4ajk3LovOsKhb3+1Nf1EPCSOvWYeh7Zo6lsb3uYVZndGKSoZBYpnyUb
0NK+8rO+/mgUhjkQEIfmW7FMnR31sje/w68t7ChN1/FOpWzzw7yg73WNqNXQgfx3RXEUeRievWXa
ICzhVquioTYxy8nncQrjHuDPQbfwRw7g4pR7E+ZqRFK+7BcJwktWe3ssXL/KaceDh9Y4PoMPGN/V
ubUSK5VC37HSqdlfd1ZPxMRprPhCluliPG+FXRf7E2Dl67mY8iJ28QPvyQ4s45o0VUCjYtdv9QkL
vq6CsFtoF33AtUNhXpS9iwX06HxSSnIXFpsufoLbzezIkG6dXUldrHbUOVPdvk/lAB+w2yZb3pUB
8iZPG6l3cdsxUckjpitbiPFlW+7gl9x6V21WE0ae06Q6WTnWU5xNVu1QGYwBPN56W1XkTSvDHz3b
XQIUbRvodgzDek7dcs0Ptd81n8y6LNOokl3/bjAq/5t2G36t9DKBHtCi1nd9CTsizjJuqmNfhGUY
gSMonwuj7B+YKLtjMlWWvxzRU51tLGuqsYwJTimi934PWaTzZruMKcXVse6zlSZEZudmNAULu0MN
Yr7rLblNoHgWa761rIVKcaefuLHoZfqIaTdtcyvr00fDsHQbZyBqvi1ZGTqHSZopOvC9yWdaTaXu
LdmZ/mkuVKGuewF54rkoCjI5v9TieShNY4zxtvQ/Bxvdj4MtarSjfFun6LQVdXaH1nsaRDSR9Xwn
clf70cb/CkSwo38RjrZRR0tnOzQ+ssJw14Pugpmw0pslxTvuncRRxZPHWWMv73y9lth+pab3nsIq
uBpsPRtxy2o/cS/NkD3OUOgYnNqpj25pcxJlgQX0qcq0XRxNOudhlPYq/QGEALIvKZyZf/CrfnCS
3nP659Ly6yYq3cm6Db1p47M0lvMpp8GAvJlRGWckiYzgoO3JdU7c5fLW30USIrla5i8aBgJ/ykWT
CsxBepBLTdpkOmmenpdgLsy4lCJXcS9mUR7QrrB+wlAw9q+RWWxdy6kOVeoE+oimS/vodCLDQ3S1
1z5ywkJukQ1j/SuMWOJGNbigo60a9wOiRNvlcZeVwXzjcEGVN8FULh1neQBrgoSef701ILGjdZYq
PXIklYwbb9zu3Haw00Ogs3qNCkByxFXfVTQ2AJjNcT3pPj9paMoaHoZkVl4OAh/hTAfTubANyz9a
XWs/i5Y28AnBHw6BXEzzgfKoqBLfaoPwNq/wZIzMtJ7vakdU1VVtEayi3ilQn02ZmnwwB2WNSa43
8xuea8o8ppmt1KmsZ/nsmwujJGqI7L2YKaRimSMEF4lw7jFWHVZGBqOJ0VLmtcE1mbUDGZ1WaXOi
cWV4B8nE1ESs3eHstjnx5si8xsgjbxdrw+AHz2yKuc7DW1HaQ+RSc9Ctwg9BkeRBQomx1hg+pqHg
/QxIDH0eMhR+2Jz5GsSmzgMSylZ8rQZ7lHGNSxCXEduaUE775FYtEu20wRwAadkMqwy6FL5co8oe
h7t2qaspko2/gdHzhrqPA8W+jb2tFs7RzeggRKkIQYzz7SFusXI2Rf3c6+9DWXgtV08Tfio9HVhk
kMpNiwjfHK88pd4M4I/JTh+QhuHHGVXAmp9InF0SNdebgkjOmfOjb9EPi2z8o4ZjYMi+/Bi0S8hE
A0U0PxJiWiYYfD2t/Sb060T7TjUkHdhCEQFE7/u4gcbDdRaG2I+ozWiGU10U7vXmLCWPgd6UdWpE
1bix05XYFm1OW20xzMTFip1WT+/Fls+ozIG3+CWzzKupCAr/VnUS5xS7DVqfEIgk1fuUa/yLFiMR
pGRfblG1edstNwNptdMpUhMcfu1fbZWnD6pp5edha4zm1qmm1UBdTizJnDtI1+yMlTQuQ796Mqd1
lfGUzrbHVCkIb8psFQ98EcuJFWXAEc6F7SdFOy2fsnIF51KBWLNid0qdMl5E5t/YCK54HC6zvxPz
SnBXRdAWcNmYjB7S2XNrkq3eOJTK0GscDsr77YlNhDeiH/NPOcYjfH09LZ+1Zjp1qEZD/ezckLaW
Nbn+ldW5kx0Hg+O8Xxxrben4yfp2qcwBMGeV9x/dLiPNnLKSzzyPmCfFnsSDPlKO3Yxxu/TpjS0R
ootnCKbOoVjypo6nTOYfJnSEJXhXBeSlCAud3/S5nlN8a7y5i+hrjh9Ut4gtmYbc7a7Rlhe/cr9w
q0Mx9pTjnjVn/nmFCNYdhsIb50hVofG0tbbqYkHDsDvZTa+Pnq2bIBKtB42W36Ar1phUAsPUdDra
/GkpOXZhXxzYnu53Ql/6LTdKxKPU0mvsw7nPG8ze0/GnkKO27/xmq4fECUfv18KUBOfQra+ppElM
o6Eqi/IwhyUdtwpnoJ6w3fArm4Mt2U/L2OwfWmZsY7Msd2ECOAADE5Ji/bWmRX6dlaPXI0+CDEw8
0RN7VoYLvBI3+IaDZrYGF+Og3SdEIoPfvrUKfC2sMcgP5bQM/u3cuONDq738C2JtXn0oJnOoIhq3
w3a94bX3Cy+A8Sog4wpxHjXrH5ZZmTPxt6CnoFWgP9j9XGTn0YRsdw5SZ+YAmkv7u5ntuUwqErOK
RmjrfF7aevqm/bIzYixOzJ4mTBPShKlntZx3rlsfiX5zZSQmd5KxDrT/YCjBlATFaBcgbIqYHZE7
7W5r8ioul07ZJ1gsuLG2MnP8CA2i4neNpUAewRJAl7sFff5zxNjouy6HvKKMqtr6AGhKV5QzJbGI
7Y//3DLvFU++5JM8kJXVJX1FLe9nP3X5Ghjh0RPyJ5txAq98PppyEp/NfmJI4IXlNEZO0fldVHLP
tIlaTPFbeh71xFTsI080F6i7ywJYM/uLv7tph/kTxJOsiDMSqA/G0hsjicFinCUDmiCC86YIzpNm
OlshWhE56Yyn7UCK/0k20sG6fZn0T6PN5H0ti+xHU3Xp87IWxVdNtkyvGhXoJ2kh1xynbbY9rXiY
83yuAZO1doM1ctANyWK7BhvoU5sVkVVk9p1aqXEgm0LbTNbFyk4TnsuPau3GxzUoaLcM/VBWFNOS
sKhoQOuDkRMhYpS9+4+Bj8Vq5Gbd8sB9TQ+hXIz5W2+43W/Zz10PXanwVTxtbtVGG9J9Dwh6OR9S
nVZXVAP6t9hG5zHnBP1a+g7gXk3rpKPkN2ndhrnjQQ+SpjdHKRq6QWRSg+Jr767Bk6QynKKcdsM3
yxq6/ACqxS8T2Xuk3+gdD0xWxKbe08dZa3LrsZxihjKtehCUoMW1E25wA0q7cb6o3Gvfa9uevoVV
X023cq2DmdHk7IvIlF7W3xYqD9qE8hs97CWcu0MxyLC7qhgd/Cxo9d+EeEG214hK+g9ole0Cc4wd
+xjpr2BIyF+a+23pp4e0msrvsMznG7Tv0jx2x9x5KsYqXKO2bWkga0a5d/6wdRnuTR7SwQC4qiEa
dCuem2bRKTeox5Uzr970bg1ruv+Wa7TqzFXcH0e3yY3Is1Mu84V4xojM7AwzbrizHzaLsA2zeaQ3
CTJOoOlkWh2N0jJrHy1P6fWa7ob7YSNbZuo3UTgni4WzUpTRgt/oONbL1dTQM43rwhzYPsqgjd80
WOBFpVpbK84DI6yTdXSWJla6RvfMBmT3rlYOil9ZGFbBvcsI8XeNI+5TJyl4OYt7Jp2vVXCVpc1c
krKZcn7gNNAcwi5H3w9Z2Sq0qL25iesQndy4qpTzJNyO6cWIV8Q+fzFa61bmznid08hIo1lB1z2t
KttkkhatX1NSWwtDz3nrf8zrUjwByu3kAT2+rDykucBJYFDaJTFgjv47nefldpXT9rOuuFPvzM6a
OaFwv8cTqfB0LbbOHs6rrI2zt5qZZjDk6fTYzGHYngbyl2/hslDLOv1mH/vUkc2hcWX5gI+s8c71
e/fDwCy1iLT0/AcYy80XWcxGkbSVL/poMGz+y2XFlzz2xNRSGs5uSitgWQkdirpRxA4XeXXIx3TH
Gg/j7irZruNXktryOdcBgdFPjT7j/AfMsYD+6jO9kU3DcXU4IFVVUm35q9kjw2i2CGRUkkQhFMWP
1JnEEI0TAC10xZasZiJjD00EZ71bIqD09hPpiffo1os/xLoOluus660w6n1hXNXTOro3syfnq0k3
ujjXq50/NRuNpNscnUd5zJDoLcj1J0oU1+nFl43CJU8EjW7CQ0nD6jz6QRrGK6P/J+SARHmEfdaJ
g65XmR8Z4mYPIKZqfFUsmlN9Z4UnsPP6i5CLf6cWo2LIVtnmFeD+smPCpDgIVRNWtxbzrDGyp6p4
b9gWsV3paSiTdmzTbxn4vz6Sk+JixMkZTlhQb24TmaRTH9J1skgj67YaE29Kh+etbsHAqp5bI0Jy
UT1BXDR+lGyAHyPIhjxmZpF+diu7fDeMZBDxNkuH+TiiLie9KXp8edG3Opm8bMD1cGrq67rVRna0
zMG4Drj4vASFFLc9DJOftudqqLcm9jBPaKK+8Ag8wyCsW9cdtZ+gTkDuRRUMhdn2i/wYKjvr4lxJ
62qjUc98oZP6VDIZE5HOF1JXr5nmgCa7HFv6Z55LoOa2JdvIQPeFXD8rw+KwvPNVF5Ieic3+2YDJ
+N65CL/GlVVb5AQjihZhVnBpa5TjY8Zvgx+FXarezc1WWAdORuOj4rFi9eeGenVPnlWbGUVEvj2P
jpjNuFq9zjmMBj0fsglLl7HfLe5zV4PpvsmxX7IjBdDkbjXW0Ipl2Fjvpm0vM7l8RH4D1rT7mGIN
soNKbOtRkEgPESM1xrpNXV1Pe9ITIzpmfPAlQiIIZZX2u5pqp31I7Wb72QB6CK46t9VPQVFk7z0Z
HIusN4fzYli5otuubPoC7lq5wA3C8G4M1/kzI4ugP8ORam4oiORPo864GdRi8y+qxrDfb/M2hOSW
0whWlHLgXU8owqkq2OjdpiQRNHV8t6bkrJw82Qvu6ZD1VXDgYs1CmjezlucOsBfdo75G/GLFE76+
VbWTc1m6c3m/uunyRRK2Hx0+TgGWa7R/d0FO1rur5d2OTtgtJ56xe+eWZU8aWy4pnXKHn5kF5lkR
UsTAv7Y6rClHfbZ5hNWFCy+2mcAE8mEfnDmlt09rX3z1Fp8MwlZp8QNsBHJPI8qfZeQj0RHeMeCl
6Re0Lg0q/G2EeVjZoYLruzYgNIEzUe/yNmvMqPPQDMP53RuzpGvl+NEN8Qy70Qw2hmStoc9RDnuw
c3tv63EMwRn7G2iSqj+uBjV2Ys4lwcZWebadQpruT9Cjnb1tLKhc1omR03mla6WjcajgkuXKysAY
ZX7jRlUZBPSADGIH4cHL2sTdWkQFSfqs+lhsFVDIxAx0aMrIkfMqjpMzNsZ9Q+8ZY9u+qsf+V58r
ld8vWTDjXTAUFQkPPpbOyi1a2JWd1PViAECZMiCd6l4XjKfX2BscqZ+klnI7kcD0mRGVqQO2KVwA
byJMZ+fGB3tc3AA1ersCIhVljcc9mPjSastHJ/PklEYm8qI1EqKrdD66mO+297I1FpNGDEHHPQ+m
B60KW02bLLs1DePZzJu5uSqXWfr7v2uK7iZHr0J/8KxpI9Uygi3ofmEwapPaMPZjjbEPYTJEujPE
TJm/zaZ1Fktlz3fSpYnOxKCf2t8IWU9bFzNOphA7qt7L0t9puPn4R7vlUN8MLfa4zxXOK+PPwCJ2
3ptBl3rxgvD88olxizI/NpNHLhSnoddYXzqjF6Z3rGtmhOfUmiaGyoOzBdtPY+l2QA/pXP6tBTpb
nVhGMU3MdjvulZCIOcFnxzVMDrflZzb9sgpJYQTyA+UOSD11ABTowDBRQeWh4u1Anhi0L86T2LTx
oRF2R6ah514wLEkntQJxHk3JkRLgLoLvnnQ8/7v2gsofTwVz0iyP3MUr+4EOVOE2n/uAKPMzpHRN
kyVYnOJmKYp6fCdWiTh2DO8Nye/cX1L/ZlFQNk6FM03NrUmF7p4CHDbmpKZ1vj14PX9/F5kBowIk
/HHw+5kV2VJ/9HLTWL6m60LYYFayhmfF/ubRPKsKT7TF9XRljRMhMzdtRim012Z1vRoaUWdv8Kvp
PDQzXiJjWxczoVIP5T2AqFweu9nX3bXazK1MJtE41VeUPVJJnTsEKqHr6ZpnBdRki8p23ayDY6yN
zyyDZku8CrcNPlecmEc0AcvldlgF1cxmEl+TcRmRRUDvef2isyX/pZbNUlcel0B1WNwq/WJkqjOj
zJjmJ1Q2M/u4mGH1WHSNoyPY8zUmS4Q/N0HFrOq+ZkOV+tRaTrics55fiokba3qVcVx+aiFLcTDB
Oq8ngJnWEwQkekyCnn0Y6ZA+XASpxnjPJDWrD1VQbl9X6XeP8KGtj2uQmT4F01Akg8yLliECOWKU
S+i2ESOU/K6l9n4foN4BkNkdGhGlXpp/HYdssOJJqHGKmr5fPzf2ts4kspNpHixtyx8rouSfZ10t
1wbJfg0spvOu9IDgPUWalxgO5wKTy+rKKUsJZmDcbhkDTXXSZZN703F65mizNeObfk0x6HWLubqt
fUwyZ8oGykin75toyu0ejwAG40zmaQJ9bzZr+dh3vU/71K+n9iBr4O2HLWfy+1hyI340DTXQk0bD
FHMI4ecrcw0HEEJteYA+ct7ux0IKQNNVN6nP4I6Cx7RqrOqYtanvP3Y4fz9LDC0B7LiL+Bl2U7XS
jBHDekhX0bSxmJcqUVm47NoOlY9SM6JhdTwvuODeDqM1I9dRy+ZqMuf8PANm7u4EVKaCkloQvkPV
0stATo55DWKT9H5m28xvIa2LOu51Wmb0ngf8ewn8LYNPmfpuJIWvvsqM2JQsawOeo6R0JxpXIc63
ekvXM22tzD0MwdDkN6CpjAZnw6KpkyLd9NMGTGBIKCPX741n5T8Qsg+CaM7FctMg/DQdVymLr2qc
gSsHeV6+H3u3YHRpBx24xXUbmbKMtrqhXqJ8RYY/vNvpDVlsNV4+xiB9mMMwXGXaO04tzgd9g+9q
hOHoQLCaateIZLqNH/KcyjjCiwvxfJ9MRx3cZV3ej6Uz9bySRZhRzg20RZnya248KwRwlU0D13kY
Iq1+smhpPjPYB/kwVYhSx2xLGtflVvQ32UKKlUxQdyYut92UUGyF/FJJx/1ohktaR1z77Bt7WEf7
1uiVKiKTSdDnLBu8mhpvANLdDaoMjlxGQX7ETDU/arM3dOwzvLKOtRUOD2LIth37J+y7LlPee6R1
kHltOi7xyNiqYE3yYl3fF0BzPziFlM2NCr0uT1J3KrNYAjoYk1SkWcCshyTjGCim4nsLgbb+JHTW
08u0hDxadlM2R927If0fCkCasOMyxXq19NeW2OvGtYUOzjMUi3Y7SBPsG3233M8SMw8LVNJ9Z7hh
krJ2n61yC4pkc43gm98NgRNL2S5TwuFGPaFs2gZ/92UI3StpduPdtOByFaOERJc9aJr22u4MWti5
RSV3JEGwP0kxqV/coQy3qsLcm0V0tk3Kz8UKYlViBv1Ulmo7l0ApanqwBqNZ4EHVk8qV+GgtCBPf
WMS7h62xPPKB10Gaf+HKQIsjqxSgemSS012KHrX1uGqSKvqwfamOzZKLq6l8c5VLKiwiv8gdoQCO
Ml2I5tEFEp4iRXrN1gZx39OD9mu+vugssE8VmI5ldbK4QI38jUf7C5+3L/ofHBRGJh3F/ef/A7/X
mUUkSpGldnEZvkEnufvQYTFwahjh//tSuCYD1kU9iqhySdhCgceq16r3494CV+AExXjKvEqfcku2
b2iVXKJqd73k3aX9P1MIlOguEHr53LccuymI07JvoyrFLaHym+K0lqUX9Xp7i8TwwgbZAcN4UiNv
BjLw4tNVa7+lQEhC8AOrfVVv03IVcJG+8QJfeioQzXBabeRP/9ogkNkbv1rKMAbCh+HsDALcSa3q
UE+CsW+pxBtwyhf2hoWPu00iD1uCSf2fe8MGIT4MMPzj0JPfC9esDtkMxrzQ3VvyIC+9P6QRUavi
Ymc3XqBEocjJXhpFGNMBUR8ABPh3NWnvG+/vL8Levi1CeHrsCA99hUuebi+UoDrkMxkjTfyu6u07
UBvWQQWG826SwRSXdZ4+Sm+xPjFZ1IkNRubDP98lcHzAfLvETBg1+6v4nwNHaedD0+ClDgrofFyE
QFVAaTnOv3qVWJC79i0Z0LnD/dm5WMguc5jcGJ7C0vUnN8JiADzZbPb28zb3b8l2/r1VHEQgmWkB
veWeDC8OnJFbA6MTSngjr5bvzE8Ybq5oInyGaFe85TF9SdjYn2zn6nrOLjvPE/75CstysFLGHDS8
fCu46/32m2RKfSSr+UH3q4nhV7iHKpvmN6g8f1/QrLsrdHD+dkjzxbreEiiDhJ7zICZx7LHriqV2
/WMT9v3ByLw1Nq3GOr6+X158WByL2TOAjSHg/PmwgEkWV1bMlUaaGXDZgbqD8VuPC4aD0ehWMrEt
CZIUcf9/Pv487m4ksvNrfRhAf67cuhKDoGYJ49TZmk+10bSPq1PTSp2XuXn3+lP+fQFA4UXxeI9/
xKNL4ZjCGcp+kiFrtVlwMudVnqyNOcLrq7y0SwUVLdQizr91qT5AWZ7SRvW5QBehYAx3zK1029ys
4OPfiEAv7RVhw/yCTOrvs6A/X95WhYP0UWCKQ9Ba98u4pvcu2J8vFnoMZrK1bjpHJAGlSF5/xJde
JPp3uKDhqAiNdn8F/3O9GKVJ/1NT2W6z3Xyt7Uw0hzocnfnw+jqXVNn9DEKs9CF0CrTHnIvYMBgW
3gerF0IlgCqIBCwnrhytAxMJ6JMAGDCf0eKnAgR5PzvBv1pV7stzjQufySW6qJfW73qyGc8yXI5T
RLJjF7H2qLR9DOfmEm1Dc3xLge+lnYNm467F6tC3v9TXzBHhKFdorHGgzemIB8xDimnQAX+04I0g
9dZKFy8WBdGtWCUvNvM6kdSNheFDWaWHRvbu1evf8MWldo9WG9kK5MYuDjjtrDRTqRvGrlG43xGq
wAndKfpPfZG/5VH+d+qyW2v/v6UughEJhqcZNIXxlIeIVdv4iWb0zxI8vgWATLwlX3+0y1vTFiQu
u6KD+Z/Cs7hYj+IGMTdd6WQ2ZusE+2gBmrWGx2r3DnCcZTr6GS0cZ62HN26yy5f638oIA8Ep3KPu
JXextDWcRtvWSTBUwe+m68KriukvwvhW98YZfGkpFBNN7mbUBoV7ccd4CO/X62hqSLNT8BtIvRtD
i/g4Tsp4q0y4/H77U0EX2/WBdzeGy/NW11rZRQaK1XCWOyYu1ifVzCpiOOE91kH9Fivu8vZkuZ2c
i1IMmEUELy+ezBo1xidBOCWLUYCR9IKT+I80AYeCoWnX8XcwvXvjy11eafuiXCfkZe5e6IUXSWgh
Jjn6HcjMgCHn7phTnSekSJ4UXOEjGYdIaPJ017mWwbd8XeYP/7xlSWn4ipRHDs98cfCnjCGaWpsx
aVY1nsbq2HWPTpPp900eiIRRawdkpHvroV/YQzDzQ6TNQnQPYU39GS8mTTLPImNSqZI5jWcbW0yG
6v3OVAGW4PVHfOmz7mx8N9gFcNlMfy4mNcAQcrMRopRTxGHjzfedyof3qbXmx1ECNjP6znzjs1ov
7F0oU8i0Ij+IucelUnld+JmZVf0IEl3Z9zZtW6YugTd+r8cuPMtpnj/6+VZdl+NgP1Dh1c80hZ1E
wtiV+N8wKkvDpqAzBV0jSbvUiSzMxd/KoF/8K0Go7QKCYEwvt/xCkY6rdAko2YSgJ8dgi9gl4qxq
YzgrT9Q/Xv8WL+12H6oLhHSwC+ZldgfZs20cb9aJAyraAINo1GnigGgCLLO0N3ipFgfYS+lNVdTD
OUXzYjq+/hf8p/rwv6y1/cCRG3k43SOKDITiz+2gaHLau4NRUvVec0PbrTn6+J+f/ayoDv2wbnE3
jOJuMLc+EXUHjJsvnEitK0YpAJxe/3Ne2pxYzQTk2YhFuJdSPAD4s7SzGTFvc97cNOu4Pkwm5Aoj
F9+rPvOZMS3yjb350ppIPpD7IhJLtLoIU3NtmpsxZ2MCM6iM3dWe9lHU6D+UazBVEcM7uglN6vpv
RI4X18UsYFeqBJZw6YhmMQXfctpsmJc7HvODsd2FYzU+pExTcmizhpkfy0q6b3zyF9dF3HC/5SBy
X37xbsyXQot2TEy7ds5+WXkesOKxvElhfR+mbrUYikAme+Pe2V/j5UbjaBHCEMRGwHE/C/+TFM/A
e7XtwPRAMHN6KoplONjaE0+vb6AXThTGPtDGOcDoRV7qCIAlrcUYbkPiqa5MQlSHrqAFAKIYst/Q
lqd4sBc7JjVw0PPXztXrq7/wamFrmhh4uhaovcu8gzxhVZWVs5Xq0rspPVDzAZ5MJzLUIRlbG/0A
ObwlmPPCpcWidFPICnYW+8X+JZKhNBsSs7RmhoxyCtF5pale+WkR+2Ke/v2MInVk70Ea12XzMkYG
wy647AVj4tarcTN4g3rIQfZ2RxNuZBGb9Zgd19Bf3//7u6XyJ6XjxdpYMf+5f0YYEwI0/ZgYehtP
a2c151H0ZgLLNnhvg1eHIKjWh/+PRV3aGzbSKHvu/OeifTMUZi2IzF6VdzeLS99bBcL4kfX9cjJb
+x5j3bV646S8kA6QBrCFbd6jjQL/n4uuael7tZuOSZc2A01uR38Y8disiQ8KCurrT/hCko6xBWxq
di2LXRb90wiCUE8zCdcKt9iBPnYt5s35YDDHjEbY27GDRvdxrDb1+fWV/zIfJfQwCMVBdhfO2i1v
/3xOs90I8WsInohOAfOJVd5LhpC/IWCsx7x3sEd1eiV+BH3aw10HowyYw7DN6xrj7yemMQAS7bnN
D6Ca4Au8/te9dKqIyxwsmpQUERcfQUyzaXBzExcDwGoBXumQhzLvjsm4GaXZ9K/Kfv+9DHrXdGDJ
yfDK+PNlrHlg+VJSsuSanrUYUS+waU6eCnu0/z0A7PrA4EbFrl58aYbDrMgZcvhgSQrG/ETK+6nl
lJ+4YKhdQiXehXZTJf/+OjHERfcOCX38dy4OEpS2zgPErRPRdPQKrFa/m4t2TcIUYImL19vj6+u9
dBOjsReEDslcgAvUn68zaE18N9d2SiY3Nc9Lri049MP4BPvRQnu6Se+9rqve6hu8tGkQMsXHBcnL
XTXxz1WnIg/nDE5B0mrhxF4oQZbVhXEAGGjskgTOG1/yhZvCASHsOnxPzEAu1+sDbmDGznMi1qy6
60WhnpXtrif6adWX11/oC49GpxwpOJ6Plq+3//x/wrfY6HVuWzkzhgR+6QfSh0bsQUA0NOBvpOK3
N9KyFxZ0YVkTxJn17dp+fy7Ydi4MFMgSSSWz9Nh686/GLewzVmk96kdd/8YGfeFVIqeJri8TXjQl
LssiBumaua85JwOXVgKyrzqBa3BBl3tviYf/p+p2kQrteRAOaMh80U2+uPi8HOiYVyxLMpb5ehYO
qgWyMPRDqUvr4M3jQPlptu8LPZjXQw+/Rgzh9s6cdfa1QAn7O6xuF4UDR52n3ZDFd0T6IUuVvg8o
+q7ZD+W5hcRyzrJqfEue7KWCAZ4CRSpNR/G3ydVmOVhogn9LhBo6IEIpRCxhL+IGi7r2uQPJQRa7
LtnnkHh81ckC3RGgQsav0ekKSCEIAgyH1/fmCzGMaQBjMotcx2eA9edWMY0OYVTFVrG80QBs1AS7
+tKEKguIrt5yq/NmhAPkys55o4B7aWV68zSymUWgVHR5zQiNH3yeLUlp+j8xnHBJ2LfxHka5SKzR
rp+9YSqieQj1G5nmC9uVEQhzJUo2tqtt//nIGeyvduytJUEUPQde5lURHoFOIuT0lg33C1cpKtv7
OvTC0Te5eEZnrDOHcLig2ZDu4Hx3bk4gdRZmuAvgxnVTZ1/a0xsP+MLx328aLChIDEz7soe+WkKr
qoPY3q8onJggYsFqI9dx3ual5QZA2qOPX99Gf71TdjMJpthnE7TzLisURv+dtQR65fQVw/1g5e3J
7tz5BJTyX+eCNkuxYVGoIIsJ/vKj68t68kofHYwddHkN966IqikAZ0RH+41E5qWnQmnK4QsGiNZc
RvvW6tcy8Iw1gQpMh75Rro4FoJUcmNJcJ6+/wj2M/3GzISJIYxKVdBqsAG8vTmIATQYkLLIJBXDp
exDYjPq3rUOA5fV1Xngo7h4Knv9j77yW5EbSLP0qZXUPDrQYm26zDSBUai14A0sJd2g4NJ5+P5DV
3SR7pmZ7r7vuWJkhMgT8F+d8x+T147/g54+/kQA9SBpr3uYDHAQbzxf+F3J+k6BqXv78of7p479y
EV1KY67YtB7f2JY/HHxuFoAgWAfm2FabQ9e39bbFXRl1vTbvGH3Pj7qRj7s/f9D/7u9jPGetOFk6
gV/DsASMPMyqBqIj5GtwM0x5U87M7LwOcez/z0NZRBCsfxy10s8vpYvvzUC1uOqbOlJqnRbVEvw5
JPGB930f9x9v038mH9XV9w9C+9f/4t9vVT2D+BLdL//867l8U1VbfXb/td7s77/2843+ell/lLed
+vjozl/qX3/zpxty/388fvTSvfz0DywQ+IKu+w8133y0OHe+PQjPdP3N/9cf/vbx7V6ArX/85fe3
qi+79d4SWZW///Gj4/tffl8rr//48e7/+NnFS8HNNh+l/Kdf/3hpu7/8bn0BsQ04mQk7GHjmQHyj
xo/1J/oX3hI+2ahZ6AbYywY8RlmpTvzld8P8wlKYWwT4RijGVmBnW/Xrj9wvBGGx8ORUoqWjwvB/
/9vz+ukN+scb9hvooKtKll3L0zF+OeGYgtJqU9E61CkEYvxauJtzFg8+ovmxRlYo92hHfXtlxiLy
3uGad3ft1I+4fMXScAYZIzO2LZbf6mPUoPFssrGd3nBEjPNGjC0h9HR0FRcgEMYYxPxcxmGupVgd
sQ0GImzAADlbBYvJgIxjTJAOSt+46ybHvRCW0sQ2G5MFQWXuN+apmhTi/ZFZZHmejfZiA3HkZAp1
BnnlYRHxjFV2zBsk/04+VqcVYWjYd8BLQXhoybe9ShstkxuwghmWVDchi8fThF8TWqaLR1MkWR+2
jMj9kxZzFQeQokrE54fXkyn5sJsM6B0R8AecjPFkz6cwYSg7gMSlGWAyKT8bT6Y3UPNmd8tdYNXq
6fEcSBBTKnZIGJs7uzQCLDwAle7Jrpf1RjkE5ICYdEBDmK1qbxlL1Fo4Jx2WQLtuNZh8dTW+yEYp
EwGmobC86TpiymZZkCdIuzU+6RgUjTXQASviKpw3eyzHdrWdUm2Vgvf95F8W5ZDacLZiGIGYJtJ+
19Ze8xpkJod7id1+xlE8o4HV6r5+6KAAVfupx/Ie5vaQ2FtnGaqL0jZTP0wCRziRZg9sLlZ9kol0
bo7nralaAEQmswW5szQblgGKTe8rXI7xXLKm+xgYouSnjkqb7lJyvMMQN3Gz8TZAAzgGzeB1h34o
+m5nLaOSURmTo71h9gZ6JO0FKW/IOS2XdKg+/iQcZTL3cNOMp9mMO+ca5knxtXKwBTSbYCAiBdNd
4033Iza0HHOJZ8l9Z3YIOBfpse3JZBsj+hykwksG1ebKmfAxoS4O0mc+7C3ms4yeGjvSgCnJazuL
3PDaewGIYzh7xvPNlW0Yg776QRyxSQN/wQTa11isUf5X+Onk4J75g1PnERoBhjk5emHMNb4N5Clo
ssoLWw0R9WbVecaXDob8t7ZN8ls9ifVb8vpShK7dIO4dNvu3/cC8Zjf7GYPxqsj6YpNPk/+eDq39
mI7VuISMEEAWxPUsXvEpaRdNMqDuDFC3ZxsE/YxCg8Eon4bFtJ7w0gnIOo3m6+daPVmHjgCAzzHJ
xak95Ml72czmTUdawEs3WOh9x7KMXzuttD5lXqtnsx+ak1Yq7C2xWz7r1tw2ByulwOFrIxLQiU5j
plvgGtMJrg8N3C+buILTWwetEnWDl/PB5As5hlNSyWcP2w1R5rBqKpyAuPwBgmN/xOM5kLmnjVjj
NhiA3DqMIQYjcGaVPm8SF7s/CmOJzaIJ0nrvJXkT0tZaaPMdI7+SqrSGaGSoJaLacMUruNjhaRVC
3oObTW4Zv8giaoQy+Ur7c//hfnuvO6NpLxKc4le8vSWfHaM7FqJWryp1uiIyJ1u9amy3k1DBKcf8
3VpDsGGjoCFXaD3nI5mtroyEqviGi3oKQD0N0vhKU9SddmbbYIvM7NVV5yexxxNOPBblhpPJELdD
fyf1Dpu2q7VWfFZOGHs3LeSZgIjF1FUIvvyJF0/ruvnS7yarWHYT1wV4EoZNqlA4tJ6UVyWY972W
AtFsdVcyKs7budkRwaJeCZzzXITUdWtHWpVmaofrujgPes12z4BiiI2ya2WHo0s07Y3ERmzsnNkY
6j0aaK0/Ws3C5bHAUWlt07kxsWX2ON+nrd2WONU7hHg7NQBX3yJAde8Lo145VUNquM29j0lbj9Di
iqNGqul03rRDQPSaxPq0L+JZ0cNhfJzfZlYpzxacmnpr5lzeDpSg1VVQ1QhyM79oPZzLWgzzTuT9
pcCMJXDVDASpx6Pm4lXWzIbJWjB0L0miYx9anMYq+WEMHY4DXOjbZMzqe0nN+TWJ0/jBzF0Qu4Tg
ZZvYNIrP0ZvFBWcuvggI2Z5xxubM+Z7w8e8a6fc1pPl/rpFC8fL+Y0W1/vb3Esm0vlAe0Vyja2Rj
TVP4txLJsL7YnosuFtZhYELF/nuBxG1YQ3rcDDYoPhmd/viPAsn7QuelEziE8IvGnQL7XymQuOnP
LQ/Iaoe9Nh81gyUiwc2/DIqrxe0hkbonvZY1fNZ8A0P4kUolqI9w5YwQdF+BoTD3uyK7w98orvFu
yM3iB1xtGRlkoYCtF9wFRuLYB9dta3cnC2vOoMKWk35alWlzYwJAGkMI9UGwS22CPDb5smgrXQ2H
XL1rFViQe2H0QRcmmjRMYmiGVFrYMxOHdWaHeTTD09fjpkOjPLbt0RlBBoWpBeI8mlx9ONgQ4G0z
zJusw61r46QT2ESucPyqfVno1D2Tre9biUh2P2omdvzEcjc9kNLIzZpiYxSVnlxMSiv1C4JQDLR1
PCviv1wte6JSCIoDbkTDfcKVJF4SICeRNnXDAqygNK9c0263wayCSl1gyV4ilcf3oDbn2oc06KkW
WcLiGNqjxV1AddJm62bsi0VdoBGutCel3NjFEhokNzgf8IGFPNF6ysKy60G66JVH5HUYJ4V1WXL1
FDe6NvcQwtPYKOv3CQTiR9NoegpunOXCFHGRt5PbRJCVdIMw0S6fa7xf825ehBXWFgSFNYfQAgKu
qlfRePMnSEq4JLiKAT9vCTVwL20iMw9tXNNqu1ZcyF3bOv25X5RLekkVMWEsaU3zsmlljAPNFRqk
E2JY53u/0seP1DSy+jqPXQGWJOlGz9+aSVLfNeSQnSiNUhqfqXvQ7UFel8uYHUauxywOVoZHm67Z
I7EprNt5LFq8lcw7imknkWGAz8lrEqmo/ICmBudBI+Axb0oO1FbfTKXZYqUT+VSw60oEg8DTysLZ
C5GGfg/uc2eC4drA81f1gOm6Jt57o9P2L13klXHN65sUqzfRsXNvO9mVSSJdMgpseLY1zceEhIh2
S/3qaqe9dIt8P8UuC7y4c/uTZUpTcUJsTRNT2Hb9ELWi79QOb0SfH6ChNuWxxQ/+4I4NTgxyCgCy
T+1+6HCObIqm9oatDnXxbC4YP2hF0e44elwyHAJgFr2VQJGY4kU7j4Xmqd2QW/PtjEVUbSvo8wdK
jeE6EfV8mSJ7jMxsnrQLv23667EqgZ5OLZDoCBR28mBoWnkwBTXN5ptufNvOhba3h762ocCr/NYk
oJ6vUCcId25M+3oyvfolKRP3Oeajhafb05Z0RcrUFQC4ZXHCvEy0GdxIZdVHx2KCTwRvBhmD0U6Z
QMbJMo0Enax7dGNH3LEtsy/8jFeac7WJ2+4IsqAtmvuuH1M5vQtzIiiCg6uzhVdg1KJSEyvMLB6b
bnjjqmCjJItxiHnBZkotwRQ6qoF18PlEoZ4FOeBQVU6+sbf0ppu8rWBbtHxFf96O5qlobb27Ddp0
MODZBsLVQyzCqbng64cdUxzR3pZ99Ykx0Rqg3mtYIUUatcAVxjOgO2kdO0AQ/EEBSQ26ETLHlDMO
LE5jMMJGh22smSgOR2Na8x5LpYPdnqzR3mEzLwNIIR4v/mYhuO4uTnSe5rk1ts44PhSx8GcrhCDB
pJhOiX3dXpbQKYo1qDlpQncwkQ+1XkkZjWGxq5B7mO4oXuwgacuHoOuB3y6wG7I738zHadfDlVbn
Ad5sde7G7SK3QYYlET7L2Jc9TjE6YHxmaQXhNBsL4lWN0dvEynFf+gYAHhfpxjsUgbT3HShamHx6
8RVjAHyaYNI2I69+JDBFnOBG0279uZzCkswDCao0zXbuxHVhNp2SHEju6JyqRZ34mevfCFhC+McX
d6ukpQD8+X6v7YNeLw/eNLbPljWaYcHaSW00a+mjYcyLHbbbACRNWxr7iXCiBzE73iWtZTlu9EoP
tmbV6mu0EPhZ4dlHnF7aZe/WYzgqMztQ2bv7uU78o76ylDYM+p2vw8yWmMEU4crQaiM9aIuDEkN1
xgaAtenULCCUlSMmkg4cpHWpY61Q43yE6EK/ZpYtfAEaumBnWypl4ymMe5BmN4sOBKJKiv6k7vVP
19aMO6/GbrRJfVvA4FXWMRB1+ZDjnkc/zmu9jy3vtTOylZKccCU+6dNhaN5jEgyr81pWE0zs1OMN
Z+jWPkzmINKQtsyanyVNfkV7WVYl/bFT2PH5pHI7eaclTF+Yd5rakzv1WXKmyqzESpimWhzxBTEj
a+Qjg7XD9MDhJhJCBf7I8nry5novYaDPm6p3ywsXG7ke2SWhsRumcOW8k+DkINHqiX+eA7gsIyPj
WtqgetqnuBnDRnUg9ZMg1VaGxHzVOYu9bKG66UFEA5sGR7fJczfbLrMPSrbAMA7+wQmXYGj2uVX7
Xx1wf1Ez0qJvQJmk1wV6+LMYxc9Np6BzhVhgErWx7HJ6zTVrPJNWVr+Mk7boYQ/gZxdr41xTJ8/Z
7bRq3cM+Ft3L4OorR6sE9A8BF73S8tYKR4iLOEtGb4d8svH3sZTzKfl45llROw426EQycWa68jkv
djLv26UErswFsmc69a1w/HcJ/fs6T/+fS+ibD7CEuXz7rfr8rRMfv0EJSKqfampu/r2mNvwvDOfX
JFOdtb5uOdTH38eOhvHFICdg3U2g8WH6x2jxj6mj9QXVGM4QrEUs1bGJMav8o6jWnC+Y0zB2efj9
yM5id/IvTB2/Cy3/sUdA4oP/BM0BiH9cmFTp63z8h6G7qaFgTVW9c915TTqp5uQ8MGfLOuNi0pRn
iKt1zNYLU5ztGCxiOpnMST3BPZVtyLKuaphxaEixcbfPEOtidtQk7TlIN8qhcisydGYsROTmFrdz
QduBtTNtqm3WzpKurx8hyKE0ZGdiokOMLKCHn6WT6WqHTde+YzpYeQyBvP6c/j2uwkVHqnnoffbn
ew8677C1p85jQkXU8xgBJJ4eGukFxRFyjzE/+p5q5hNjhkYYDRrg+6iBC3pAxJTTFDvshsM61Qwu
+IuKv9qdXOpoFD1jobQuFK5esCxQgSWe+82EkragBnHkeaDNyGBcs68Bmhrzom0GmpLXAmPTV51T
Tw+BDII5TZUfPCwylU+N6rkOJVPQXWR+CbvED3Ljs+oANPFdVSDNAxv/P16jLtlUssqvRGX41daq
TVQcVp2Y3/zH7HuS0eh0sJwynkJn8es7mU5K8SfJ2Y5ci6HShtyN5XaUklKhLJ14R9xXVW3BD6sq
woSsuVuAKj3GI/INOLGt7msrBzixgVt6V1T36gL4nymjpgWDuZl6UnA2eTsyorV1QEYb6ebpCztn
dVO5iQQBJ1lFgcbCIgN12LOIVRmWHpgJs8uwNySXbkP4/QQnM1DGTukeRFOzcbk+N76bpjeTGjr3
ZikaWNnABof2OINprY9tnzYyLGwzEyycjH6BiZ8b+rYIyGrZmMBGEJvUbaYomTU8TsNgTvXewZ4z
I7ruFm2vOcxzzrI86Lsz6aZasROuS6aP4Srdj0g5LBmlZRw5Te5p6asPCbzdCp4HYVlaUKcbBF2N
sW2MbBCHBKxqGhWTnfghSYgLxJ6OCiosMGb0ZzO7KzOkbWvg5045l/OmZm5+0IqRdsYbUibtCB2k
4VNMNYl2V1GaO7vEgB0TzrPWpicqG7VHWVAE7oTEArFRLlfzM1njWLuRfdP29/hEUxFNdTePz4VM
kWgINnPyLtfEmJ5nZdyeTKM3FKdSdqQZwwcJxkvyWrvx2DCM9Xf1UvawEPvMip86M8jsT563Vu2D
WfpGBItGc3btPJNi7VVmVV8jaywBKhMcJ3eCKkQCUBhBNtci6eTRSH0oE6oCdxsRPdDkF44qPP8y
R2C88GVhTXlC6E8VRFrs6Mae9Z7z6TklbHw7k2W21Z2C8BI9S0EWK3gL1a4ZXEH14FDmHCar01Py
MXKSOfylmNQ5qXZ6GeaMeosLc0q4cjHn6sz3CiQ6qHyUkd1VYEiHc3WaSrFzGqBV2y6embo1OuzC
UMAE744VplixBY3LT02QZ/KADLOB4p6PbXoYdSQXF4jShLf2Krk4tu2Y14cc6bATmnyO6AzFMPj7
cqlHI0xbp7GBehkqjjJpFFrkWIJOrGptKBc5Sar2rU1LUULnAooRtRNhZnaQ8XR497lR6bU+aNJ1
hMcwIH1mM6A+G6i7nzOIuToq27l61Mf10QvyPDBgikHNm0mPdYuvGLvm0Af6A6RZgt2JBtfkcsOe
MeOdwNm4bXCQgpBmDnBpInn71k96F2JY9PfadsDqFHjVFddvECBU2578MMzGu8hmXldG5331SLiI
+uz0RY8PrW2rTzo255PWuYSow7QcX5OxhnQX0BwefaP1yThgO/m+isx5v5yaLylxLbTiPcBqgL6L
I+lLlvk5GHUwHaJy9Zl96DTZmxRyN9RRAhoYu1jAtI5mr4/2yqJX8sjOigXKUsbTw0igdnNmFDK7
q7tKZPvRYRB8HBRxTEQRwA2KSK+xnhyd2F7tAD6H6TSUSgP5eUHTdNbPmW5uunIiwINshI6psF4M
TE1960OOdsa0FDDZDYT5ht3BpJOWksS9fieE4xzd2AQzkVRaHBxso43PQWcQJtDnI2ASg/zgjTK6
ttx0cTrBPrH7ipm6lXdnkF6cMjSCuSh3ovWri37sTWPjEN9+R5+kZDhYZhfQLNnMieyyUJR2MSSP
HkXQtVrRBvuOnOBg4zUxhkDinRi6G5NlladNHEA3ARdt3jU8PKj5onTEbiFx4zROpgFwNEn2MuwB
tYHv0IrljsTW9trPJ/cx1WgJVvErISyxLLoNsD/xlJWGxcWMsMavJtdy3m8KdhAlY4MH2AuaBXwS
2pW7BazrmavjTiTuIVXPneUn52Mwsr+08ji7aOamfKxh+z6WuWY+aTqI/A2TsOKqdxuUWW4VGBw3
TR97LDaTAa+vVMW90YFC31ig0Dhj/IJYzSzWxFGladUwCJg1glNCZBaAoEyvYU051OacbOulgFae
uSlM5IaMsHczLit9N43ucE2QbXtXpw6EfgqgLNm4AjgO3c7oX1IEdOqgtwJmHkllHG+1v2Ssa3SD
hY5h9t5FP1W0RcUk1U1nxtVrxmKMjQOOaQ5my2LQSF+QrhCXiiWXnXrTtGHFYzzaY6ne8nJ9K21l
yyvXZmS3T7oKPtrAxpRUDVt/NZNZ3uegjOmSfNkwBZtkPWz9gN3RnlDJ6qLKLV5ZgEQki5sZTJy4
cdRXX+rB69I7+R14P+fUEJP1UAU5XFt7yqt3soVBrBU50knmAZNFc8QdNzs3yOkdc+XYjw3X4Sby
y2R9k13DOFRKV1rY+wAeI3M9OEBWD+2bpKkToTlVASr0sg6mTY7yxT6wdW/mbQcsGr6k3k23Ggsr
M7RyEizYWabDFfIlqE18npIPB1bLfAJuVjyXCRPGjcZ2fIDgo2UUgjN02cjpXDqXHpPGG9veiiYG
kPFVN046H/2kopMOtCbLdjC6EdwAmk5h9yc5zEYGvYB2AOQUJ1XNBGkzjfXiR4ZeZVuDTA/7EOdB
egUL2Bx3ecNXNtTX4xSMmkNyyuKW47N0cve0T02L+WqAMw8qOAKfvRobCMCaV6XTLiuAvYDiTRpv
5yhWjJHFxvGciLsq2xkk1dyAwAbTPGdZfFUwvWH0Wq7Z7H7ltg1ViLRTrhUyedK0xPpUuiDcmL3r
BE9TS3k6U6IV94BnxsuSsmAAUNPN5wGKECTjsyX5tdhizjgLdsYhRNIy37U1tkj4TTN6X4ZC5YvM
Cfs52r01NhEYdtjxTeB7X2v26A9plfZapAuEATSOVdlHEwPHbSBKaNzM37IxBFDJHEMRAfaRMvK6
wLXVoyVw5XwDGq19s3IoNZu5moYnBM8cH2RcFmYIjp5AeIpm6lTpmkRsgMFOq8hr3eJKtZp88+3C
eTZ8CHSblpoBSzUXWOrsRE/r7cToDVSZbGzztKLWvE6KgjCYsWgYofa0yOB7rMa9TlrhPZvzwA6w
0V3xrgtWCFGTDsu9oYsKkGIy2hEjImbDumgJqVuDcBk2MOfcUkRxCOFZZ0c95YnPwGPurWEj/Wz+
mhZeDk0RbmHF2SZdAs8wkd0kPcca4Fx9pUx4enYxBZaLEFMXDbs7V+Rgn+aCgj5OEvutnhzo4IlT
DU9dw0oRgqkBYrZTsdqMeO7gtXaQR7aKAw7JptaPBJs27ONCcG6wsmI1c0XzHV17xKsZuzet04pX
FRTD13khZZBM+my5dkhVIellGUcXZnTFO8rkoqdcd7ryeg66uIpyWSLtF7oK9BB/XHymEN5YG4xB
KF8dRvF7EMpkV/XsKfoI6W5yDZDbcYgWq3KS3MYxfZP1pH8IExcxNKnJTaJ8SaazTuu5rrTZOM2b
eLbG8w77A+ncVtbepu4s32Rp0JTMRCY8uLXqH9fs8ldzmLQVdGhzjcJt2xA/0GW3bZWzVgxYgK+U
xSF7JCaUhgiUAOjPnkL12i4D82L2LP+5yNC5hxZGT2dvdv7w7LHKGQnfaHJ4ZlqCEmEgleQRriLb
CeZZ4jWo6Bk2GqYsFhhzQBoTLJnuBe+JfNWElb62bdA9JZlibZQTdQRw2XPSM0OtQgH+d3lTgBX8
SnuTD2QLjv2lA0XwKUjT3NSjMuCr8dRD+O44BmjfCDwoFCNBbFH32RS493pZaa96MFikI7TSeVpM
P9FogE0+9hCzlnSX2KK/URDByW2g3DlnqVB8IsScHqchWV69qcW3SEfffvTCacYdH6zixCvLqUPH
MqRMc9OY1J6kBXYdjq0+POWskL/q6I48LEodkmFpiN7f+UYxAPl38pyqmaSFZLtkpXvfmZYaL4LU
Y9uf1nngn/RFJ9toRrbyOWqTgI4lNeNdGnPNbtZK7PRaLFLzQrManPUCVgw7wd6FMEjp8j8ISEho
PfGDX0ykc5HUFnTVo+30VOu1EQfJFpRK8tZmg6H2NkD2S4pi07zou5jXGD6AjkY866rllvwcaukg
6Zqcq08Httgy59aMTC7bJWIALJsb4dZxy+nmGf0phyqQ3GbxxQaGj4eqoaFQBGe7VPF5ANzT2rCB
s/0bVo3t+kuT0J8nNCrUUlqLoJmsnC4Hgjcq8JQYR5fEfCQNSV4ltc+YmBePBd53y9e/J2q/O6xr
/+eJWlgVFWrFH2do6w2+z9Bs+wt1+er859uMzm5Vyn+fodnWl1UtbeLJQ94PTu8fi2mN+ZpFwje6
PqZk6I1Xo8/fhmjI+mxIYMj6EOuyDvOcf2WK9g2F88MQzcAOuAZRYu8lf8Nzg18206ppTV1mLqTx
pFdE2pHVhabHX27wmOo3zPidXTz2jrFlJD286ZDbNjH2ilsG8ozpU6UvR+D2z3lecvDbiWIwHti9
WHejNL6CjSWyQAqgq7hVhQDII7zzEo8+8zCc3dMGpF5/NzpO/JAbI9PfgXL8a63K4qwqEQFGJUMb
rtIkKSeePZ0jggyWiMVQfZ5n+vJEpLB925Opiuu3BV5fiPsGMvyjNhKngM2QhCZ2x4a71+lkkpD4
PLxaY8yXoSrfpkC5WvjDe/+HOPJHMeQvKeKsc9FPQ67i/Vsl27hMf55KCkDOJEHMzoYazLhbOCFO
ELZwDjXZ6F9Xc2u8swDKty5z+pa8ECrCkNVcc0MHkT3OWTB+LjAoD0vc1QZr7cItydWWt8ospjGq
Sns4SQXBNIdsXJL/5cn/rKf/9tyJPwdZZmKGQhXxy0SVRBmEUHPpbCwmEgxNnXhfmvO0dTXpb5tU
6tGfv1jGz7rpf37A9Qn9MMK1Yl0Ib8y54oJnAYlzWRSkrlCkWL19PdvZTnlQ4+2JRKGe7YUoz/Il
v8hz80TF86OJwWTd4k/ZePjzJ8aQ+geJ+vfnRYng+3z3vMD/lSOIInEa+cA79PNxTKpvUZ1o2RT/
L+ih//ZRQH8hhudld7xfPiq11jat59V8VDSnO1PKUNvGYon+53/LNz/8z19xVk8eXEQbCpCOuv+X
F9nKFmr1wCVsxGcoKitbI77IiJNTJkbxg+gFO1DJxv5RZ7T4wEqSpoPiikGptTSfQnfireQRrJAh
O3DStFtEFFDTMmjJOYrshRjZpZ8YSvVCayImG9Vw0MlLGGPrvA+S/sogNyHdpnlS31LGl0+kMbkn
MyVGGzpxvk2kyV60KfuRCGWzLclxM/LjpA9klBjptBytEszkd3vAv8+r3x2+t39yXiFWVy/5b//n
U8m3l/K3v22EfjrAuIc/hFVIoVhcYsY0DJeg5lXb/ccSyP5CwiVACI4uy1j3Q39fAnF+sTMChYbs
3PGQhvPJ/uP8Mjn1TI61Va1u4pj915RVGLh+voSw/qEnM1cjDjZcfHkux+iPlxCIz17TqXwPYLmg
Fu1IPmVe1tVlu9W0tbFX+lc45TUrg6D/ai96y7LT7S5rP6geDW+YLlWyTlAyzSt3SWwED5ktX62m
YrS51AMZ44N0957rgcyKsaOGrGudD89K5xMHhGn07R6nRk6R1uev5DuTDkBqhdooz2f0iERGHme7
rI96XxNhRebUGXSa7Iaa0DlzjTkjF65irK+lTPaWRqWXVb24yLzF/DAN5G/jJnm35xXZ3zom01wn
BSKPuvZ8dJEZSYPb6vNU4pLNy/O8bKM2htEtZJFdSqd/T9POuyBKb4rc3DKPaQ0mnDiF9yKJGdiX
RXdZdQUBX4bHqTkxIhJOUu75Ig9HLE5MjLq6/ZSafB0KRlfrLbWRe9Qzy7mj53snx24+HWriwhOf
pzyOPPi0DljBRHoHKTPvQHfw6iW8gCxYskvlL4sVfvszROm5h5qp8eO3Z+nPY3apr8NbNsrvo+RW
2dKiT7MMYmn6NiILyz2UcHkiUgmcTzvlpA96Wy2hMMfukmGyfqDJzC6dAHqUyRgp6jzuYfKcT95V
GnnCFcQRhHy79qqGsUePld1bOi9zWhDh6nbDiLCOPxuyiXegpcguQVTH276Zs8vRdtfEEj5xFwsM
50ul8fQdr9ZP+77VSUh284zaGjHJYUActS2xrWKDaLyRWa4gZ6LnPke2F9bGdTT6jG9vXgMZijWE
l+3XFxcYpHtYpkKjIltn6KmXvzZlziNa43uh0lfmD7ApGqc6ri8rGzAPiSt/cgljMSKO5XVJ2DIM
ZPxEXp24n8Cl1adjJ/KItdIjtIS9AO7KdwtJFRq8bL6Yka59NSuTV9EfLrLOGa/KWSepmL3Bykt/
YFJ/ZeQxYIyhqcyj50uyuTF05Leq6bxtKkbvUpNNdmp0sdx7wxjQ9/eG/6Bn2OKzWOmXDnCCbd1a
/lkR6GhoXdjam8Aaq53huRq5vKNzgcK3R5k1gXZ3dIuFUFBEIN3VM2kE6BrJYDoGbFlDjGwk/Hgd
ilut9ZJ3uJzOgWjiKY4cs4oPHjPNd0tfB53dXNXkbPRdtS0YpERWtbTnHWCG0K/87iMd4W57AxHU
G/abzNEVEZj4/NtLImte/cpjwkWUAW3mYpHAa2fudaOP1mPd++NNansVLHBTNBskYqgVB74Iy+Kq
U5+wyQNrp/FmTrz0gk99/6iEZmxLCJEAbvuGcIYGIWTrGvWJRxYByX7EsrhkHJKQwNpuy07ZvNBm
AkKDyhN8tLrgqqdQZzyUOSGTavM8A9t5kdQ0loiTLXZSQ0crqeuMX/CihUoN8LO7YDgIXR/Rqa+8
RhL+0q03pu4FSjrrUi/j8VavYlwm4PLCxfGSE2jwTMg1f3LPQbxbrwUPu5un3Dn2RfXWe257Y3Cp
HDeE+DonOYtx5oLBhSstksUxIISI4O9YrVjjdszI2MYQapEDUjc8w1LtrIGvBEpdlHPStI+aKeIQ
J/p4Mmj2Q0XDfyV6w7hI3UreZ8y7TsxSsxluoMraZKbebTRXF9TFTZedFK3p1tuA4dfRqI37VbD+
GOSe89jXLqs7lpBLN4o7T5YVJSwhW4FFeUKs7HyQCzt/3AmiOyF5M35wTA3EKxPKQ9xVHVN90R9U
sYZYxoXD7M7KunBM6+yUMYR27uKYuNER5IY6kSdNqPTe3vxf9s6jyW1kXdN/ZWL2uAFvtjAEQVNk
+SptEFUqCd4DCfPr56Hujek+itOhmLOerbolEiCQ+eVrDXOGFR5yadsRXJxBz9tZ+dW28Q9yDW5t
fsteSxWLBhGm+WnInP0k4Vv1bN79ke0nj3fyMg6umvYmZa61SvNBXXGEX4p9v6RWMExyf8f9nxDU
DoSqAk1f0jWrd3Znd8/JjLCUPFzjkKKxvSbJInlpPNo+6PjyDsuSHdMtNnirJyeggkN2jaVDy1mo
ZZCq3exOPUFGcqP2HKWs5GObVK6pRzfAaEgO/ya9FVu80R/eNxh4dCovDvRYVGjNAK3UXlUjpMim
32dIg/u6pnZvVgT0HcGkARbofaK3vN4xukKhT+c+txcXEQFAqWQcsaTQKUzkZyRTAr9v43IZeUWN
5lhWFewqNQxnqDp+DgDnRXZboSnHlPPbEUEjEJ7SqzxQRKc/EDyQ7hlKZq+SF9plnBihtSzoERRy
FUizPX+X1sRmBmifBlHDyTVt9Ty0zvaCstA+YkqXb6+EdodlW2URRnN2GJWas4CZmDSvkNeDZyij
YNXYJCNa0Aic8JBte1zDIlDVuPTJLKvh4OGC1E0p7+IaeZ+dDl1Y8UUCybFZW2U6uogCUqNeWIdh
67QD7UsODKczBgsUO/g3OxX7XR6pKUiVlCQP5TStd4kxO8ds3Iqvacb1QlH6CktbP8UVoJNQ1Bnl
sVr9SGiqPJsV/Mawoh6Nc73Z9dPWAOUPjxU0jeM2ZkwkbhHPP7Q+oWrZRt9CNbI2DHsnrtSjjSr7
Xq5M+pN5Uq2DyQdyyhbdxaGs9wvaxDoOup2+qObyLq2DfpRXYYAP6FO9o2+rui8HszmtCYua2XQo
JuJt5nHMiMsjvAcXjIIURQXzv4xNd49ynADINj2TQ9bdZ1aDVy0GzbrBzHuDf39nSPBt0lLT6liL
x3qG2SlyaQ7jtLrgPKQq3FqukkzjEPH2JcxSIogYttDa3g4pWnXmXV3pV+EhHmz9MFscP2i4qC5I
ba4DtXleVqlPEAo+8e6fTLBQnwulU41jfHNihcd0tLWg7WUSm3rQd6VEH9RaJVn/FtqQHkSwMRb5
UK2SQSGWJXmyMw4v8ZxaR1YaumhmTdnRMgFCShvf5yaW5luBCQv3lZ31F7TrSwQ/r1+GWtI88A7n
IWsdJ0TOPIFbp9tP6IRDP8viUTGG+NKpmXRn1DZSok5NdiLRVuJH2efM2dbCvEOFY+AA3JPi3weU
qWpBOmvrLl9NbdfOk/5doyk1KHHIdcGqLVQyjcOzyeZ2rvKlwxOzKlKkqxN6IOBfdeatIVXYrszO
X9dafraXyvy+Kku5qxl8PQNqLRgcs/Wpxx7CaR27XWbTna01lL7agvB6LAKVL2gOSR0D7fjEK33Q
jPGcbrPmiak0g4Fz+YGWePIDmupcojRwu94cQ4cqiDtJYp2ws8F8psHoNe/VOdhg+4PR0qXIrEYU
NMbCYTZdK8IhTZ2YcNpzKoEXwpTm+wW2f0eJL84KFkVPSazClzqWOEjHbd/UmLUpRqP8hKY3Qrl6
XrRUZEfRkfnd6fO0t5XRDvHKZ6Gkd/LXmhZmmA90HMqULQRcU+wn2bQdDbXcrgtDQV103XfCmWmO
z/pvA5Udrq5TN7Qxr4Sas+inZtWZhoV911LCjagSdn1JkQoPtfy4ysoFrQc6VhVNcjOtdsjGQCPH
aqmk1jjS8N1ZNv29ZHf7HqerE9XEkWRuI29KROuirZC3taI2NwpJO4+Qz3QbEhiBHlVM89Gxmz6i
rEu78sa2kbLpxtlue0hDpEHZm2wNxcmAibqLRTzGCH2M5UmMUveRtZsEfdukeweu8joNiuIhi8/P
6HW3o21XW+z2lLn5bUbhozsJpXvAqVrfV44kvSta2suebJhxOGuDaAJ2FboPdXQfV2pxpYeJVxS5
WqPFn0ZTxHtmwuHFiOUb2z1sKw6wgWinpjYumWOOyGyNLjSIaKZvIi/BFPPWtq+z08p7i86qm8Vk
7O7Js63JrjLjJXfxm03RRv/Vp2ZW1hcbxRYZGRIsfzST9GoKdQuJnCwovrCnsOxm6wUBNgk6aUr9
oCwa5Zw4ZRXVMURsptXoiFQxyLCFtpaf08I4K1KfYlejdTatujTluIMk2SJFEf2TUz5Iyuijhct2
+IJsrH7VR5G3lKAPgzjaS50FVjqCa5nOjEcng3pLjLdlIMZ8lpTnCtO3V1viq+ePgqSSmRmpDHIn
9ukTJSs6YaycTqqtHYLOsj/GNt/QQIhpnyD8OemJXJ6wlX7gBcVCjONztwim8URiWI95aL/EqBeU
vIsHa2tDGz+Fy3d9oU2199S5OCQTKSpiqjAtpp20c6qb7UcY5yUfsrOubvNnYfbFXZmu+k9sy8r9
nKAEc9ScupqaQpttzZJg0eRqz/hzj8j5Gw3GKIwzkZwX3ld/y6c5gLYxD5ZiJAfa1KSg0HTVR0d2
ohYLIpRDqU9rchO2UrrdQc0V+9USykuMDwfh9mp61OHWZM6MJzp8vlg7C3erU3tfWfqOKFPUW061
KyXnJe6rp2JZH6vRqHaQ9oWXZ+sTEm8fIdVNCjo/L1C8qONy/b2d0+3YVLl11Sjae5ZoP0a5ob1s
k3iPqQS53lqHOAcqMW2083ZuW/j8bvrKWgPhaKV8LhWizGVyhD/ZiPXl3qQotMrL3c1k9UxITXXK
ubaoYd7ddVv+CMQQWelUuHoxF29llmOIXLYLCILmo+L4XDP5s77NUpmkPfULu6QT013PZHvIq6Lz
FqP4JhV17o2K8YjH8SfKMn/ZmksjL+/N3Ai8A/O1Mhq6AK1hPeHLlQ7maCO9NDW/vOm1NswS3lDH
qzvhrVIojnGZAE/zhHChEATCNXJHjCJaxLNGOHzQbXRVk+pPUbLcGgCnNoAFrZahneSo+iTFzWXi
AXKw1YCgqDWgZq2NNrXMPJTeJ3Jkmu9Lc4vMK8jwpv5d2XyHTc4fqR59ovPOPtrYWr/BkAy+sI0k
wHl86GSV076jfZfZuQ5zabuqIe/ssjkXRkVcWVeLMGcW9oCBfq6jNUUUtHbuKOVwvw1lpnHs8BxP
NZGMzjfyuR63Xh9d01HPWeYcRSZ+oh38Trzbru6KA6gusnxmimw0HLiK+Jg17JsgOXdYpcISGEjS
8mPeQeDqclUFCBibHVEULyiIjpKTP2Pjn886yU0PbYw7XlGbn2aR72CUvwxpixKHUutC4SQ3GsXd
NLWzn05tT8tpKoJRUVC8OK8Z862H2WovauPYFmxzNnir29jDAZ0hVaQF4zvG1kfBJlnwQLiMlu+F
DYPZo58k121+Q8PmVzDGlEybd4lJWLSUJxytpyYkz/RCYR56VZv0by2vJr8cywrx6bx4HXZojvTb
Tx7wjb9DVaDSyGFcLS8YCqt7YiKmUHLqA9lWNHqP5bNMB3NFkkNQEULPtv0ijc6pncrloMrTD/A5
mI52fUf2N0huOmhPqhS/Vpq03be5/E5PDMvVPLwpUnffGApRX9Vr5zif85r8zHX7JKjkTLSJ07jz
MymVyG6Zu9WSHtMEn5q36OnDNo0fadPNx3nbeNpajW70coiS0ezf0NqMLrxIcRkJ42VWlOOTVREQ
akjQqmWCRo/sBWrW8Cu4Ut85e3a81sXIsoZ6CSKuYZm5GctLQyIWrDosgxb2jX6o6oRTnWTuu2T7
qrdl8fg6WLu77ZjH3Ts383Gs0z00411tp0uAKnY3aSXb6hRlSW8iTJRABIq+3Jcb1XZl3ZiXerqx
7/QlYyR/pOcmAWcSO5nqVXeTZdqpM4LprfYBpcF7gukRzJNjU2ldxzIO8VkebGFGCClck1OF66BY
RUPdH+gxeyk3rFgrEpZqSj7oaGITQalpV3MI2BQ/Ey9TIs+48YLYpYSw2j1z/L2EY473IeRfeTAx
LyKAGwIsa3d6nEfj0s/eapeveTI8CFRKWYzJVGaQdrrJb/Ltud2SFS0QOXhJAZox6Ol9xb7lZsX6
oi7pQS7jC7wi0hRNDksKsj2ncCLCN2LPziYssW3yhEYbEZU5vWPAOnIeRkVRVzriPCXdtyxl4aIm
sdsOFk9vmgIJN60Mu7OV1kffq5zBsct4oyXZgycVavswtOIZkFAJBxQVB8xCsjei3gmLeujKIK7z
4WWjoVpD5d8AYDi1xOHHztGoWayKqTRu5wbiN5oaedyJbLIAHIjEU0GRFxfzPoumaigHsxidH6Uq
7Ci2DIaAdFg+xwZx6pjBO+nOIM5MqvXXWujl64YZJxqULTuMFsgwGAGlty6F4/Wj1afp93iolHcg
Nn1P6656JYN1eO6HfELQv5FOOeYyx/IxPpRWsdJurPuTM/z6Ss0LkwlCC1SzPjIzDqUMqj5l6T82
RSqPvLb0hlo1N5jcX8yW5nK1J4uuTURFD4OU3kCj0eQolyr9zkZAHyhWv12KrY3PK2pQ7PhOek07
Tsp6qzhvxTSZXoblwKHpr3uxRFo/DWlZfCRr0YWL3Yx0I7MrafOoHmS0sfcigyHktk5ZiLyZNl+t
zYf3vE9jHybZLlzkpQ2jNAoeR+cYhixnDsveEidO6wAOA66IjheudjpQh1agJSfwBqleRjSepbaO
78yd4lmkR+8RRZc7kVKm2eWVfm+v2481yWNag7c4yptB7OKmYtKQEw68SiJnUZ3N44EdZTjW5M6E
jTWpZE/0mvJm5rM4c+ggI+Qm66bfliQbSQUm0ZLiAVn5+khSfhJZVld+TdNoPaTG8KYZhjr41iSd
Kw6DFFgwxiPW2w5trd6bPRXr9bQ2Pk18t043EI2eL/QRZ/b62BqDvEOtevNbr0vIGDO9b+AGR7Ox
V69Wq36vdzdx5GgzuFrKcOwTqXzuiB32KoUVu63N9JQ2pXya2P9OgynpPnl/2iEp1ih3cpCbyRgi
3CBTVPS97RH0JV1SOf82E1Hjrmb2uCEid6u2u4xUD5xamcQdGs2f6M1UH4STq2DNdYO3faxQDJQc
GHaybIx+TAOEa+h5HZV4If222IpTf+u9z+cRc2/VKf4tK6nCeFiLiH+2+b4VYjrG5IlxYpikYEpu
P2xPpewhoQQbXoX7wJMZJLGpoDxtEWnp8yMmb8KQc7ljN0cHmePwiWqLCsvMyZsgGdbSn1AzuBid
ZjerpholqkgOWV4qHwvlQey6fR4kt1VFHc32vCx8KodKzLN2YgUEReS7uJ4oVnVUrJga202yGMYF
0ejT1K7rw6ihdmgSeYkaIkiZlmkStMr4flwNm9iMvvDQtW+Hbhgbn37rKsizmVNog2GQQNM5yEHb
vDZFU7HRuvfAkzt+4TBRXdPEBVtSKMWunlp+puJbscrpEd+BeCRhFSsg5I1XpnP9Wjjk2JvmYmGC
5NcAsm7wzfet31tp6QtN7UKwFmgTUzLuFGRaXh/n3b1USOY5XvDn8H3ODa5jcETiefNaq06qXXzT
+5megFUvoynGZ9jKFgAKZy5M3wWro6MfeH/Vq1DQoYmiRoLVEtGWkjeA+CQtd0YyvWMoRR+Bh/UU
13q9z4qpCLN1+RS9HPvNWvY1yOSWHEeqgu9GUYivJB/QpFakSx5WMddhqsv9oZH77gwVle8YUHdg
XAFuz3Gn6pPCvE19olpSsKhUo72TEskIaszWdOXEcojPvD4CWsqBkurZLjeKH4LQheOYp0ukLe0c
IPdUPjEq20FvaIufol3zakPpvd4En23lFLHa1i0H0daFZ86oeEfWht2CkcXtpY51HT3bGQzGeqan
tMQh0qqYuIYhaOGCvASsnZCAwusgyp9I7CQXfewkr8b27Da5TRPuqjk5r89URrlRftz8+GFXyvNZ
8H97mlxKQS5Z6n4oZOMJh5hNykMZ7xDxn9JKZ7TfcH96SdEVNDvrCwWwFW+6JQ1cpCDDyOlRp7A/
mfd0+NEyUbYDvigcPNmjKMohbCpjdkvLycLUrBTIe3JW7q1Ch4kir/VZEbBmCrmke2lzxu/yOLV3
nbHNP6QJJlORaHhCvAopFsMYnunm68JhwX88gqlctwx1MBHYEshvxjug1FpkNpv2piBx9qehrF5s
Q1Tgrnr5YnLy8UsZ/Jmv6VzX7OZ+Qet4qCzYQsyu4ll04ivLquSuGphlwPXN+aUV0nLXZvnmydvw
5aS/WFz+Eby4pIpNlpz5jSn0t41X/CqvVsxyp/RvOhL3K1FVaIVj2ZhiN2aVYTTXCvm1mxNKxjtT
vFfzSugZKQaG4U36nPBA5I3jqjdnTpLaPxeGIvDWjG+On37xB6UdDziWlpecFmQ/ZyD8tqS59NqK
cdzXdjIeJhOxKOaD6l4ZkXeSs6mbd5h4f844D5GHwsW/V2gCz5Yj9IvVKvJBKaYkA03mZqqOzPpm
AXP0sJBncsKbVyFz9yDnfjo9jG+/Uj2MB9+60xfuQDKmGxSYBKuDkFP50slJgJohlsw1kvyzs535
vtPqOarXFfhLIvujU1cYZU0efMJVnGvRz3QZZ2nGNJn1089bGCA+tFVgZ1wcxitLRb5d1lKNIhdE
I+XRUW1YdwORc+y1CgdriqvF4K2CW7SkODXlauBv53WyL9Kxu6aE0F6Eo8eRYoGnTqzJkSb3+lun
9gU2qYI7u2ktpunb9ToCnntTpv6tpggShX55+25NOZBwYi8wxDOA8HlTK47Jq7FVVJ735aegrsqH
E4pd3UorkuXE1y0mDhVMydcvRNNG0OztoZkl2cv1KdnTzK5dWFQdEpX4LrIVV4KkLYJAVqPVxq/J
JIlCuudjxqNqkKHgJZlsvyCUMf0G0npyNW2jl/t2V2quFf0ca5dP+IIJ/K2B7JIlsl312YaT0z47
fB64n1ANTiHGoIHuNyq892B9mltpyG38jfiDoLlx5bJWfqr/HUzS3UJKYqBdhMsltiuncpT6HZq9
Nx4yuU2Wc1/WVsu4rv9cKzE5Hmw1vqViHLPZj8uUD6UTZu7vnKXNf6B4JkDEyIe2vJQGoTGzjZ71
mK/ZpgcbJ8n0QaXn+dJi/RoQfMmK4iNUaJBx1aUxsJtsJedl1gV9221Iil5QXm/xYz/nYvIlm9yW
jK4K9k0E8w0VZhI7krr2X1TItTCyvEELR/hb4guKa0yL6jD0b3KVcPoF+S5fNk497KaYQ1+rZJut
19rUadot0CXMzLqiOJY4Bwt3rVqTB9EZkce3Vu68zUah9mdomudJ5b9ssxS3HxVRENudLhTDDpfG
ng521mBbasdYVl7wcUmKtxa13EUUlSWrP5d57xn8LM9bw7LrYgo1Agt5+BuBmsaHMMR4J81C0vaU
2KgtdCy9HrgkktIiO7tJwSG6+t4ml8qDa7pl5+CTmNS9xRN1TJDpYFUd4OJsG9rTv2F6O6cc90Mn
HTfZjF1KTLZ+l06ci6AgMfmkRKiFa1nZV8Bt1ghjHYhDTucRvpk5wz7oeruUr/MQL0Wo/8oCcoY0
z4MZ+qMkdn40agjRZuxOatf1gJW5WeJ6LRYiCWHuFL30018RQzaqhdltcCFnjGaTONMG3dEdnOh1
fAIrsUfPwN36g5DbAfh+bjjIlWC/iSdbTvlZGrW+eo2qdl8pIlbtohZNUnsmgW8/jS1RLlKHL8C1
+LAHB9dBt9N+ZSG1t1gk+VdCUv4rLQn2lOSkOG6zS6vrxBNOs+SIQ8235rh1y1mi1IXBlVQUgPpb
DpMuVMtPcVbRmd5YuGerhO70YFBZmLEO3DwJAuMw8p5kLueoIoSBgKe62Oi+qVuJKKZhger4ieEo
9+oevtoiadDn/fOcOF7xlipVpG3ruHMk2byAiAyh1Iz1SWmmfDcixvEAB8ItbccnpmSNmzbmPzie
1IO7DPGEon4NGO3MlNmifGFGO2/gBr1WABtn5hrpytL7kkGjGylUwmvoDLrnbmYweeub1JCqZ8Xr
vdUI2ctKIHRGkNGTJu07fCTjbzO+duzEJ8T9+3RNya42pW9Ts91iVZT7EQDjq59YLFqWztHRq1CZ
B4QLuGWILZ2PCyAImSJmfGpN7RFLQeVluh3pSaz6hcEJycBZiepddQtrRS4M6pE2/tJYNj4VJqpu
9FagtL7gkI1fBidDt9vayXlfLQKeMVTTn0jIzI7fT3vaDDZZlKRP2JRIG+1A1JvEBhllGYOfCqyF
Ih05qe1XFJ9YOzuFE2G+yJhgp4QvsarBQJgleSIVK2KNH+7cN9QiZlmfvbZQIDfj9lCe2q7unmgW
rc7pmjxXHcMhOR4vDgjtHCNxnvEU6AX3l956RI53dmzZhA+qhtmCEMUYGeCrW7eg6d3bCsoDdTKl
r4AG4rA1UJGMP0ROjgbBvvTtEUh4tKb53qgqH+PfVd/aPYhxJMlyE3Q66ZyDLF0Bx3pvpsSO+be/
j2ONdaCwZJzxI4bSbCLVp+ydh7qEzcVHtRtpk3IhTE+yjROOWtjLJIPnOrXZ7godZTHFG8BtevG5
5YO1q3EkP8qi6Ny2JRByjlc1hO6TPZDg47TIRVjfPF+E9W/CNbHRudgiTQiCjYmcI5DsJ2uq8hsm
+bVzgDwpewgTuc3vK5xqSaekXqLegp/KQAIdjJosf9X1yp+xm++BAUG04rYsD05ug/CRtfMCVzp/
qFkDiDaSZaDa2avUpgUJ88U3zVbTh6VU3xdE5N44GFLgzChM11keQrNPAs0Ru7bb1Gi1DdMlwJsz
UfxAJM8SyOi0sQmLLWwpVfnhWPEXkSsgUnW1+l0FMUhqyksBgRyRJWTfoUoEhNvS8lTWhXQjHHHu
DklEVsqy02VYC9WAYaTvaPtiZcKDjmbpwyRG/FQZvbwrgV96QB436TIzMNPlLWajmpa0OelSCdKR
fHCOeiO8CRuRggzF0Odnw1A6wHKsPdsqJHeg4fCiZxDOo75+2AuHZq02OQDk+g9NrYgu1Jr6Yisb
xLWd4lNHyRTEA8ISsSx4t+z8w6qITIWOhfNSJxQ6xjpyT52ZFgf9Edroq5SorcbNYwMy5sR4rds5
JXc3alfrWdKthQ0fGSEaHKgIGY9TU6hWqGuwGKuxB/2QvGbRvxE7mhJ4I3F8+FnUKkE5znfiFSTW
ckz3tJozriR1/4RRD62Hku0dRQowMe0meQT1lg5rZV5Vh199UO0yWhsNS1Ua31eq+Mzzx8bML4XE
cNQ5ug/MdsSQeKdrZFavuXRVk1baV1TEYxWrPi1SeUkpOg9DE7+1onnFEhOsWc+gOEO3d7LlD30c
fxdYtsmYWJ96Q4WPXB9wcQNrUaKg9P1diieHJg/yb63iGwdh327Tn/KYK65jAdsQ6oyFCPjNLqRd
Fs+HtdQMhi3NCdGEM6GbzSVfjHyHOoW0j4rwNJuMvWDI7bdFb99yjNCk1BX07Mi5jsdTX05LL/Md
hbMzZ1Qyg6WSHDuqxtngUFJNy3xRzexCD92zTQRTmuuZL7VVtAFIcQwRnLXEJ6Gn4L1V6gSNlN8Z
JRk9qtU/U/t1GPvCx+HxoTH8FZ1Exu1Qfx8MJRTEYLklPmz4njq9xCM5gGr+klhdqCUtKsLx3pGb
46DUFyub92QX+qAle1ql7/KmNY8DZdo6JsKByUfg1syV0ido7qBXCPUw9Hni5iC1eiCMummeU3sM
Ndp37/tyroKGmNdt0A/jVPzIhXpXNN2RIw7Z0Xad+7lkCuyvPPVlCv5vy+hictqtF/IMG+DsINYa
45uGSROsMc08nNvISnK79HBiWxyvMVrD16m7XsLRCdg6PxB/q0ViVsDGlRG5o9JViIYE+Q8+SW0n
cxqVu4HgOuRa6hZ7iRFP8+opo2GkmT/360hFHhpSfHFTpzTNEfcGj0Sqo4WRV0cP7KyOlDS+9Ihs
LnNZcOJBIOIUfLFyhtdq2WI2YTyURvGCrRUrDVrdPQHGrlTrbOUc50xWT33rTj35DUiq+I541SRP
SUljJmUPDDWdIvhLcdF7Tfc0jtLXaaIhaqhnmL2ChpbJ6E51ZdunMu8GLy3me/Kmwg0qnLNE0fty
MekhEA5euqEmo2BYjqPW32WK8cLWdsRxbLnqzXKYlTKRH41i7otm5CGY9ep+1Gbt2onKoJca7ahd
xKc8IZBkyvYcTqAmQYaKuA3Trsf72H4CTsM15KPiybf6n82WCFLoo9GaT9LYgwIlZ3nTomYsX9iJ
0KuR+lM1zy2xFz7paqA2uPAT3Jqx/aXbHTkFkzlSloRUxvgx61p2zp06P8FOOucEOvSQ4lDHR8lM
SNSYoX+ZGnMcpQQ/C4ftEuUJWcx1xuROwsW9wnTszSSd++hyHZ9Nx76bocxOlU2t2C9B/v+3Jvxv
mrwUFPr/7E54bPsPTq7/KxrKj/pr+Lsp4X/+7n/7EhTFJNcVszT7q6NQE067w//4EhTlv+iHVU2Z
8CkHi8Jfxjr+i46Xgb8kE4Oh4AH+v74E879wEZi3unEdj8PNwPX/Yqv7LfCVpGEdqEUH4/pXN0LP
KVOs+mRFWo83uf4eq6ZfqfEzbfCh1JOd0DYHUm2mxPmDlepfrVt/fSBX9Hf7Q9VQZqjSVxhtssb6
5ITqJHekXmUv2dp+/u2X+Dfetl+16385if76kJuR6W82LTlRZkTtyRoV08O8gRDWoz8bpp8kcO/L
Z4wFVWRE7Wubu2UMXCNEbmz+4Qp/KxX669O1f/30EmRxzfRCiuR8BnEs/DJmmOjZRhAAWuByeknC
TkauYupJS8WC9gc32O0J/Zsd7K9Pxrz59+umajXD0C0NETFhod2EIxkuhkAEmazHSRbXubOOVoHm
Veq8m67oD7f7Zsz6d7f7N0tLoXdJZ9hdE2G9cy7TXXkZX9EQ1S/Ua/ypZOZfqxv+urTfTGFkAKoj
2qyYDULzW52QcGcO1/6SOIs/kXlE0Piffr/b7/RvLkf9rYclY+p2OibHaKYeelsdMgoEwRPkbibZ
FSeja8dbeKrEcaqfDHqfOMAEf7iT//AD/t59Zm7YvjdlHiO9ZICRyd+wQqNP9hnKHhAduGDuqH4k
yosMFOUPv9/tuv7d9f5m67PJ62xkaxsj9OpuOzu+Ji+hJPSQum5YpDiMtxvGoYf/4UX+tuYIQ17t
brQZxd/ax+wHwwr8dmm68Wt/jisXBPc//KDf1hqMHJy+Cq2LHAnRj/ZUKRwUVufX47Oxot2YSGna
Kbn2LP9xgcNI+w/387fVx5hjCTFY30TjzrS87EV5q8+gYelj1tm79FpH6mGGWy82T/jiO6oxCMW7
+iyG/XIEBPke5wTKBLF6EKfizqCs4yW/GtKHOOEsdlkrE+3cfZBMg7460PwiQExonDkxesOu54/v
c/QL6CKVV8JWvOVVCoT73XY71c8X3x72owZV7jmEXWfv44N4GOyzEihecwLUssIhygOk4pF0jNdo
2S0+g1i8W0OIqWCUd7q/RvW+r3fx8D0993fDPqsO4x489YEcLPgW4l+eqgdpN126K02BdXavx5/5
q3ZKQluE3T45Nvsc00WwBXn3Vd5DKsoEBn7qOgvGnXQAa4IBDuvQyo/TfvgPV8bf29SUuXKSUlrV
iA471xodf9azvQWC5poiv1oNWGSs+ZVQMbfZfiavf3oGb8/av3u5VP78b1sRAaRdxxyP2eD2+pKA
ZSkOmnKV8P1vKTUWjYi9of+WKYobs6yIsb1WmRpipXLHP77h1j+tK7+v0CZGjU0VcWQjeseVICOG
RJ3rz06OmD8mR4Vc7KF8LWf5GFedhi48OWzErkoDgz6KGHeAmwH1VlFOMvzqKnonHDEyhox1lkJI
bCfqsg68G5kjQtQpUcUBPW+2o+Aw6LLeZ0+cOIqUF+kWcwnvAJU/ginM0+ASQOcagyDFywaQSF6t
NeNhW58Zv6Mls4mWo24VuTWRtpzkhoVspBuWUCb6dVGMMw5w36YOZqehqLK7W3QhKZVWRehafePT
aShJH5t02CcKWkxcd3vZApdbIT4InDTu6ka9OPXsje1nYn9Txj+UPv7TGPLLev+33z7HrF3qJCBF
cbbPuzfHST5tSUYGOV0tbF7pFkDTPaz22d5opeEXZx3+wyb2D2u68tseNqWJjLWhhmOKu88Ubr22
KdHRGAFiKPbEOjY8imOv/WlN/4c981fj0t8uVe/thQzMKo66OuTSjNgEnld/7ZpEQz+k4hZd+UCo
Ict7sresP/WO/9MA+8tu+7cPJo6Kk2oixZFJbUZdTDgVbLekMShtbR/Y4KhvR2Hc13/qYv2nH1X5
bffStUoMGt0+hzrC6vB/2Duz3biRLV2/SqPvWSCDDA7A6XORcyo1S7Zl3xCyLXOeZz59f1TV7q2k
08pj3x2g0dXYZbvkIIMRK2Kt9Q8XcVV+UGrkE/moYeatI+WKBtyt1DipTXEYvQtn//5x9osb0Nyz
DVPUJqIbEF60tnNAq2mlBu2hchRuAsMh59fTNej9oX45q7MjDKn+2K7jQID1UG99V72w5aOB7R01
7Q+QhbgZ0X5ByFr458z2fnVrfp3vNx+yH/F70JFc24PdPyjBiIfJve3ADwH7DHz0EBANkZa8wVZo
K3kUasHngjRSvKej9OtDvRncqGCYxAFXvr49RJ2DYlm+sTkcQrjGC613EB7L1I8Gsj+A7urLlLot
EmM3IKq0AgnXsT+MNFPiwv2c69mljjYp6EuIGwsS9qVS77AUs6tNpAOP2VBcGUZC0RZDGoWvp20U
yAp+gy6R2A2kJIKbgU37qadsRtDy+bKuuyz6BiAFiiQCXc2Rvu+9Ph66/KsRU4nfSn/bttvS2ac2
TM5db+0mB8seht46A0OOENPW5EKnIFftHoboiTJkhyy98SSN+0Y8Ov2n3PhRGx+B5WntNtK3rfWj
rXdWtW+rvSo3UJ2SaKfSLumnh678TdlvtXanQNf09p7cS3+n5JsQhCVl9dxFSF7JxWVrDyQiIMAp
8CjQePWbqGweQ1Fe6lnIa43XmhcdnLzYYxC9Q9R07Qm0a4N2EzXOvvVoxxXX/RDtx1B/MCnBN8Oe
kv21YX8CrtFmKQibYRd7nKFs9zo3DmEsN/6E77D77xo8WQt8mRP7EB11+4eSavdDZX8w6msNKoke
m4+Onl6BAvpWO/7BQhZQM9CMr/z9UJkAW8uVlxgLH0Kr5lDXHapvnWJvHG45SVXS3UifRyhTaKdh
gGIP22EciDnGBxipWySdlzQtwXLRK16Etnqp+tFjWFh7iJwyfqGYszBQDqmKL5X7A+nxstnEzipu
B+iISHuBtFmHstyqUH3WMfxVJGxB5JLU9c6yH9OVjOyLThd7T8knpaXboYCbiZtXC1NqgRi5NC+K
ID7YObUgv9yldU8pS185lPRzQFgex40vdm2VPcR9eoOmPBVOg+uJugdY3i2srdsX09RAWkkf6+iT
Hg2U7zVyAquxuSqF91HSfctTWLupusE0A2pOswdxc2XG6noIQzqSVn+N1u2LIfqHJr+ia7vEJoC+
PzALcIvmVTvskPO56DzjPuqNq2YwHzrP+mqP/WKM6hWKoTsfMdVBykvgruZwW0QghAp516rdBNxC
iA0lZ7XZSuoVeqLtFDfbS5Q86WDtTP8Wy+G1lPJg18UhbCKIo5+VHLMpv7/zPRi6XLfdEOodArnP
9DQ2nk9FAAqfrj4RWenxWbTVbtEOPHdO/irQzC5i2uCUFGGbZl8M+7HqdzbUajoV68C3V3JKN38k
IQh5lyuVOV4ANXw/oBu/ug/M0mfLjUdjsu/a24gXup5LQZENjoBYFqrXeoOgTQVIuqoXIJ4qSTk6
gXwBOYwLn2o+FBPtF06J5RUrTGCWag4fqm5WwGvXbQLTy92FFGo9rQe8Ma5iGwcCFAkNELKYpqnc
dr4HnUDxQW46zeCMBGlqK1sgqehIpxRDq3WDMV/n3HntbZ7eRxZlbLtYWo8Jfm/vT4H4RVo294wd
UeCN2taL9roPizM9uPFFLB5T9TMnzAI7QfikzdqWCIx7/bIfbiuHxgd3VtVUKIHfNf0erlvf4SpD
WzQHh4un9iU3t+ukMNd3fuSdOXydXz3odAF4exhpBl1IGZXoWeh7n0PYUuAze902LZ9q4151rssR
lb0gX0birhTapZ1iTZIiduvWm6SzYNWjh5PfBuKq9Q8di0wcYrW4KOBXNX65BKDXwP8u4ye9Zrl9
bYoca2l3W6lQ1sF796G5rJwCmB3EUhfdXLZ41YLIkSpAFjqtyrqSlPPBc00Ro8geE28dwEZN9AoR
4W9x8mNKASSa6EENwRKEzGTmh3QI/oPJwoZM5xKn8vpZ6b5o6Px24hI7haVQBmrwAxY1eA2Wd1G9
RwxahDcGqjomri8a7VtbgQaZBpfZJ3S5N/jwbGzHo29TQBhwljRrNriqLEsk4/pJpycxl079OUWw
IrEeEa5FmumrRdBtxvLMspJTleREgqdOv//mayEt4CG/qJE3X9qhts3SEby/MG+HOtt6kx9otJf1
Q0PjCSpe0X8ufDrj6N0hlTmYDTpE9hIW6yP9EMg/h9BbVdjjlZgLk2RddNbwIAtwZAX95rK8wrdt
3UTKwtKbiSq+xdTuxonSyxDAIaEPWSoBZhWOF+wjHGPQdqV8QLVzgsikkbdGthQoNZQxEzxEnFxE
jrWLRLEKE85ViXscfgEhbDct9VYmGmWC68j72+/Vc/7UPM3vzW6p5XbllnsZf3bx440K84rD+6Di
lmV49S62+2tQEXeiMb7nSvDYqFuMmq4EHy7y4mu9LPatWdxp5d5gmYeDcjOacNPK6EPlG59EUu1N
D4R0LVC/pbXiREuZTkl065GTfDar8rLz+oOtZDsdoQA1fm6cdOlwlo5etOoHZWuHKgAGaB+pcqPE
xU3emXtvYjEV5bJomp02fDEyqn1juYAHvQbCf5XDyhqCfBfU7jZJlLXK/4L0WrclAm4+LcOPRReu
zSljzh5cyDctPWl+ZVpYDIBBiKS96kvEK91zweM1DTk1zbOaV+YJmgY6hlNBYa5sp+SeXt01FDBt
tz0AdewVfjuGFOxJTAecDwlcc+5ci1irb4vBARd7rqz46mtx6lFmSQSdfhe4H4xsKCYVwUuHb3+D
uLpGORPXVyBHX/UYGILVPXL9BlT0UO+9yD7ITCP+KliH1ncl4sZiOQoDmZDh0xB/GGtwYCZlhS5B
6mPcU9a/QEJ56SL4Ie36fsyy8ALvAMCju07u6+hvK8Mjt+e3enm/yvvUKfN9s88ttNsnJpG5L1yD
2pj/pFPRys0V7T/DWNFYOyCf+lGo+iHrDybiIiMmbWc2zy8Hn64TbwaPxkILbJQX9joF4UETqyK1
D1nuPCdGc/ALOtBDe9AHbz19RieMDyWfVTHkufF/UeFXZ9cWEOemIkrP2oeJdVPm7kEv5Mptols3
pMafUa2caledvMUW/eP7AeMXNxZ1dmMpI8VREUKWe420NqVZBEd6yuunygkycMDO8R+Uf/Z1kfs6
nmAV6wob/K++D83ig0lsRuZtk8vvwncO0n7Ej3CVSWtl+OUtipMHC1qtJA96/1VPZ/Zi8sR++3Xb
ArdkPRbI3HeU5BJzOzbXgylXIa9ZRS7+HWdr79Pe+3lPYoR9PJRox8Efa/LEYrhB3WEV2skHlXec
ZlbBaKv8URX2EtlgjkqQcCmceNPgahrq55bS6VIkdpXHT5AiB1ADFbb3EadlIoxViLEZOKGNyXwW
zHFdQ1GJbTBb6Sbisd6f41/0xtApPR43jlG97YzB3ldYrETW07R3C/djJaxJRPegMfUTiL7Po9si
Ozvfv/q0sxjoBJoBCF119j0AoSV1wCr9aKPXDaUYUiZoBFPbwURraT+A6btIbeOu9546t/7S6OGt
Rz1aL40VJpZnpuH0rhLOLIrFhY4ic0Nuncfi2W2RBDbkIVAlwIaBS796KJXhoLnyXL5zOnAgpHc8
64We0EVGbW3fCSxfaD0mkDYR75nila372A5I3A4/gRT+0/U1C1WV9Dyp2Kxwyc4JDBU4GwC37smF
cuaL6rYbKBbnT4W1VRXvj2IVtITjt0z8RvYAcxVu7O0BS6ZDSLesYQdPYRG2zEGlWalx6p5Zy7+Y
VXsWrRrkOuIyQkLEo/Q3BYyMfdqPOqf3cBCliqQNCjKVtkKn9u8xfwvq8Zgl/PN/pp/5liGAH8CC
eHXG+vevroJvaAxnP+r5f3X0Q9X/ff1j7yVbPdfPR79Yw2SsyapeyuH+pWrivwf457/8f/3D/0A6
kr/lcchf/us/v2UNsYW/zUNq4y1OY7rK/xrgsXzOX/7j40v5/WX+M38DOxQh/kI71+JWZYH4sB2D
yPI3skMR8i+dU8MAlCkmS18G+sd2TLP+wgQMMLiQhiZRamKZ/qM4qRl/wTCfbMccKZBbltrvIDsm
9MibSC/5edviSOEBLMdC3HK2A0mBRCeNyqOciPxTZCT8q4vozWeZw/Vuo1H/Ar3PAxxX6oLKEAjm
wIl0fYP+WvKcaeGF7zYovClKxhoLJ7x7EqvxjZnXxrNhZ+LQ2GqCRzAmgdCJR4GsF8oo9pMLFPKG
ogsdPbxtkk8oWzWXCqJ3fQZBoGiFpu9KymqfmiIDLxZmw9ZvDPkVsQXl2SD3hfqsdWsD3TJM1dFA
IoQPe0u1u1VkiuDDm496+/fR9/ZeJ6Z5+PeJyDzZqOfiQgUEBw85Q59F6myggRTh+y4tKT7ogPPw
MS36biub0l0aXkzZKtXwSfIkTiVcQZtvcnCgEMSGhawVcleTBUeoqXSeRPtRNaOEnk7blwh7+FdZ
nOUx1Da1Vem6lLC6taYJ1inI5b9VzX95Pz35HkgAG9hKE4gwmjuORXpbeSD2sx9waPz7xHVffAp3
2zgH04nsDiUNL/te5j0WSiSuW6/1zXsHV7hlPSBiMFh5uHRrT/vqxm574coaTl2iXrZhJ/a255eH
KG2NWz31Q7DPWXDx/keYnm32DRzNsKF+sG2gxc4uQiUEQB2Q+Y8UGenLVLWNS9gjIOrrVlxOpjRn
DsFZe2P65g74LqRY2RgS4vAsjo5djCCFsF5QL3hSIvkBRwltLfOw3sFnjw9u16lgjNFQhWPJ2u+T
zfvvq/+0OXkAy1RhtRuWaQh79rGSsOpL8O4vwYjnDZoUEqIfCrHF98xNxY8xdqnpUivZo5ckaaO2
6vA1MWCRLMdADs+dVqCtgeExeMhe3MjUUnGVGOPiSwsxBZeBwfJXsA24MY+Jgi6ULcx0nWmW8jEL
gAWYaoQpml779cIr9fsRsaNml8Sl9ylNU+9ecW10NZrYzg/vv/YrjOXoOztEJZvCq4m9uEQI93iN
Guhoer5ff9Pbsi0WmTCHiwEB0KeyL+AMj5gAbjI9UJFyxs4UaFYPWQYB6Oo6RiTrwUdhyoc2VTFl
UZcNSL6iKLMoh7z5ZCpqfe2bxjhuemnfoSYgP/Z+313zWyUiCgWk9K7J0J3yyysNTtwjBrN3FuC4
/fvv+NNSBiDPCiY7dfCtM+YdJTYHRoal/JoXKAiRTFDDj+i+aB4YlBwvjjPXnRnYhKXMePyjEcC0
aTnPrj1FqFpCH4qvDaIzT9L1JEY4yG+mcZ2E+yZxxLM+FXta6A9+7ebDMnKre9GmExWhJR4Jy2sv
s7xUgKhBqtgBi6aiWRqGsoXZbsHesLFH0iy7bpZNBAVjHERF06NoH4UlxOTF7HWPWp+vasusuUKq
3HoyS6dYkoK8LhW91bEGLi8cbqA/2P0aduGtvlTCEqXv9+f++LL9Ohe2ZZiGiiEB4ns2x+7bfArE
gdH3yfitg8O9irxSXQ3MGIbQpX/IF3SiOV3ODDllD8crWrPZyBzlNnkieivHQ/pBYNUy77+pcWnv
naieaNqWR48G6O37LzdLYF7fbgqSfGaHLEbOC44c1bB9yurb4LRPZklBlkpqFX/WUncZjk4Gcdvr
xl2E+DRCALYVfwnKMLoaDND3Zx5FTGfi8Vu/LjhVCpUHQj/x+K0jB6EpXzhfM+QrPkNEwsascYzy
VoSYkYAUQTRw6fcQLkK3Q/VLMTzlyU+r7kmEJgXJuCtuer3B/khTKeU0SZ++SNuVNPBRN0PcpnWb
HbSoslpYZZkehBvo2GPqPq0lgfATQyZWeeZLTte12UvpmniV/HYQ02ftHr+UGox2gXHncxyJDAE3
zNq+qxU01JKtfoPSXo1HkZ1yy4lxVFjn7J4XangO+AaDTNnyBNYJpRY5+A9G3fWIlOBag1BMEp1q
6TMmw8OPwYQxuhBYvXOTGMWDUcXVdeQNELchgX8sMlcAk2nI/kJtF7lFcAdzGOcwC2bxJIhvMwEq
dtYaqJEMy/YBZEycK8JY54ryEEejdaGMQiIGkDWXWmxNyho0YZ0FPjwYx3saAp2aqUPaxt0ITcv3
V6j46VRzgONYlmowAYbF2jieQb2tqw7r6OdS+OpnoylNNAJ9A618LGtGDzW7ocRDz+kTBD7MHv42
fBqYBzEKYKUXrtD7AxLcQaeOk/iTJWp5D4AI0ZYIquMyz3XaVL1nNgen92ARKHWV3b2+wW8lOb/M
YI6ynpv8JX2oy5eX+uo5//8g1zFZzb/OdVZh8DVr6uBtpjP9xN+ZDg4whoaglGoY6OdLTpp/JTqG
9pdlaTqxD5+XV9uYfyc64i9axgA3oNpT/DSnkua/Eh11wr1z63Js6ZgaQe23Ep2jbWvp5F7cpSZz
CpxAQMTPcnBM2b0GTrtAIbDzdkja1qvQSpztm/m4/Tu2vU0TjiPeP6PYOqcKgH7DngdfPEVGp0PN
En6UMVx6UDzxgSnFmR3EVWH2NkDxpyA0neUCOvFP1arWD3TRmQOScjVgO/T5B22FNrONiFFjV9sh
soxVEdklSiaGsJZejgDGyjHa+jZ3zEqj7wE6OcV0zVwnpJjZFexYAf4kUg3AzF7Zw5GERt6tEZsO
kKqrXWecqM493BQpmr0RalSrxrFvtpo1GqirQEEZGjRWIbvyKG2VozjYuFBpgdoX8Llz3V3qCtbp
i4mqfEdgkulObVoL8l2QmtoaKUv9G3Y4lb3DSVrbWq5eTuynFHdVpYnCGzeD+IPMb9cfOkuX99IK
7OBGzXr144BQMebYZhh9aFsk2dden2bXBir68ab2CgR8wfn11baoXbTrumaidSJuAzW+dKaDMIIw
Y6/CkSsJhFdbzddl6WtGgRUVYWzXu777Me3qFmkgwQG0zSM7y9dB7LjhtqFmFdO8DtL2gMkxEnU1
VhIpHquDty9FN9aXnUwMsuFMIgFvooCTfkxLIz+U4WgUO/Syh1s3mIAPlCCxzoqdAWFmSwwB6vsY
Xz7jD+Q8V5g7fkjtMqcvj8wnf4KzEBVADnC1kd8Q9NN/GIYj08+K5Y4IdcR9C3A3VYW9c3zYjkj4
ojW10wCQd+va7vJwlwvsQe8RHUXCjKIRDVCvsKvigO0hbaeE6xqOlZrZiC91qRjpKhM9rqS1qA1v
bWgkFVug8AjHkOlCtxy9BttlqZIJ7UvTbYMNN2DVwmYlrMF0RtAunuzGrjWUcaI03xWg1W7gu7f/
69xFlWr//b/+c2IF/To8g895rrMywAxl2wTpy/NRnOZH/0U1Ik5runQs28RdUlf/pyAl/zI1cjwH
/jJ1DrIFTu5/ClL6X6//NX9EtYi77NTi+SdOKxMLyZ4u08R+SEoa+dxruY9q3D8hk0LeLysUs34g
z6OT8VEP0y0iv+lIHvzt9TzoHSPnDrBU8jSy16iLteYWwakcQ8UkSJ9oQ4RfUJDC7z4fVLBrfVOk
/TZJtbq8inMPowgUZS0JP70bwR9bEq15tzWjp7SysNuVndqj1OwozbcgU5VnWUg1Phg4UmIyj81C
teJqpDRrFrz9qKaDC0ZA7Qx6yoFf3rhG5IBfFXazsNx0bNZKrOX+xjX8fm/kukgvG3iyBeg2o2z2
b77micPlOG9hYgyOR6k7HKTQuqgXHk+MZ4y9zLn9WpTKLkiCmydNa5J9j4oihEdF2yJlJn2UgDLv
0/sjz4+baWSH09nGFokq5hzU6muNofNeCHRAgkfIqr4esJE4Yx9lH9+s+XvVadFJViYWPLYqZ++H
utBQNlz88ZrXPPid8JYXwRjJO1UBHKLvEWIhxJJIFdGd0qrtHZq4fkA0URqwW1WHVwXsgCaPsmQx
lDl4imr0SmjnFWoYEZJo1UKJPR1NENQJ800yGDWwk9QC7OJ3lVGjAllYHzSnxSeULlQR4wLaUwnD
JrxFPq3uaslhooNrghP3EFEf/Y71YpFh2iodvbvnXh3fIyrffy4Ly7+OfF/8KLPeRPcN94wR6UOh
PuuqRQ6GdWdLZq0N2IRnNsq+w1DkXzn74pc8bdF0U2k2FhfJ5Oq4UoYekdEyHtXwqjfRdV8ZGU72
8ALaFMyGoRafUV03ijVHZ/limyQheIiNtljjcEDnJEPxAB8QL3brZTY0pgrGI66GO5fVfgvvwR9g
PiP+uTZyoT2JqgVO6iqNhp6g12YvSSPGftd2Rf+AII5qbJPcwSUUAWEfc/VQC2DKqLkbHSLXxJq3
G+MWb1m71AZOegAHFGyoLruy+GpILx6WAu/dav3+Ap2uiW+yMi5a1LCnOxcXPMeCRDkrGSljFiDg
9T1DDuBCIgZ41/Yk3HjGaj1CNe1iLPICmryafe78CDiDrV8naayucH4lZdR8b/f6QP+bIvznVDp6
5wzCD6M8PnmmH/ifDEETmFWwvzHhekty1WG/ThJqtomAKFFuKgn+qxVi/6XSC4HkKnT63ESH/zl5
8I7UuWlToLVRnpD0NmbnzHvnzjzGEXM06lOUWTWdU1HMihWBVOLEhxi5qG1FbDpsa9ZRr9RnEoTj
uh9/rWNO/zAOx5uhzmO4X0WZwBwI2+koLp5qJ+53Vpq1yKo3fgvzqEtWb6b/xKExD6qMhjKxhL1r
U+wnzTo+NPrRKhKLILroCw44p4cSjvhPfYHFbHhmqJ9mcBqKjcjhzQTSLjkeahiQq0+VDAoNnZIv
HOH5EvCx//j+C80YAK9TCAuagjhFBDCUr+WFN2AXzRw8X+vBpFKxzG9Ty8VvQnRK+SAUeKuIrGYv
bp20/sJohL7pNQvgtIZJX6Wb1sbQxvjL+w90YoZZuyr/xwQbwpgtnEqf9J0anic0JOVoYU103qqu
nr2GWs8fjCUNXeK9ylp6RRm+eXcvjZIkxeZpUZmOdZMXXfOIzo5EBQ9J33NZ5om1ip6HOZm5OqqN
ENXx9+wC5POybrp3VaGOOojjPprSQxwyU7Ir2bbZbTTK4sJXa6J+qbk+IiOTvEcqUCpWQIniD4Nq
dybCFlGbeNgYiA6d6RWcWHMmRW2eEZMl7g7TnenNhKBL0Y5alJiLIlFSdDE8FH0EPqvvT/upUUxm
YapZAf+bY4PVFLFjH3jCwirM3luQ8D5Glom61PvDzC94bB1WENHMpIIgSDOPXyZwkrJLIs9coB4D
4GVsvH2IBe83mo+wEbBhwVtBM5z11Bh+eH/oU7sKrWdbRTVgWltz+pAwcvQ4PR/oY+lnyEjVprVz
PO7XqCS7FOPh2o2YN+CXgmijPyw8p6x2KTaC1aIxu+yllfjVvv9MJ2adVWdppsXc0ymZzvw339aj
iopULiIrNpjVuyhH+TBH6/Lx/VFOrHKbHrhh0W9SETqYnuLNKJiNd6kBK2OBHE+y61BbBdMelIYF
WlaOG6on7rf3Rzz1XjbJlUDtkyNnsqB8O6KLommRBRAsgOyGS+bRQ+9EytXvj+JQUgZzQLWam/Xx
KJ0IKMx4Dg3ayFTX+RijF5XBTvmDUWg0UMWdDrY51GSEEqv1SYH3H+rit1oWB2sYlsUZiuSJEIvU
o6lj5kuQhkpw/C6KwHcqTzhZuFgYW83v0GAZlAzZacX6/ReiM24JdoJKtjUPelaq5XRTExgPFpdz
u0cgJXUxfXl/2qYc9t+dkdczjHyKqwsLDvXyedhS+zJJarWeeBU4ZiQqqPxAi/CVQy2zFA/+gN9a
rNu3Ldi790c+MZUOMnKIeWDRQhl0ll3bsowLJaeyZHTIniKtnWyasUUvqEzPeUdPB9/8JQW5vGYj
fW9NZYGjdW4lkVX3HOWLNsw2cWNSgNQhp6leg+iPgOvWnGuzndhZ2BKQOmKgOomezAKodHBBrGNA
CfqgI79fJbiH6qH2+4cwBWRpwyomXAMzOH4vgdTpKLqpb4vYxC4j99+g+11edw38qfe/1ql1IlWC
0oTXAPYz28SekXSt2SkG6BzT22MNCH5fbbrtVLy5DEHPwYqI4seSItpGzUGzvT/8qcVCLQNHWp1W
jWPO3jTLaiNFc2gCeeDIYCloOptOWV/FmpefmdRTi0VKSv2AayZwx+yykXbqCBag5dOV3U3vpvdD
4GK2WY4/TBfqhIf+5PvvNj378eq0qFlxuuh0JlUaysdfsUmJkHabGdhNJvomjFxxAGYo178/ik2f
f7qfTNUT/XiUPjIq2JmpsQi0nNZ5VYtNFrvWGVTPz98JrIqJgj49FDQJEfs52ml4xKaj5+WTZFVh
PoQgdr81WVd/j91xPJPAyOnvms8bsWtCoJFuY1V8PJZAmJdXJYPhbmgBJQzsvFnpOHFCINdaeeN0
bYMfhd218E1kq1dryb/Swy06tYZ80QZfRpe/ZYFnapQuuqo1lKV0+vpHoLYxuAxUaJCRprIFuFVP
ks9R5yNsrJpxDR0NxsLVANYuWom67fRFECoFQtdpjHWwr7b5wmLL9os6E/LRxfaMsjO8aFqygZHQ
CggC+RXd/PqHzqF4I2UafsLmBnnHPOepeV5hdgeppcajn0qu9HXspND+eODPvjI2yVqkgbxECg8O
mI8w/QVEQj9asaypsKBzpoyUuSlzLBtd9sFKjRPDPgOCOrFutaltCpyAi6KYNJ/e3h7iPrQC6Pv6
osU/+Spp8i/2oLn795ftiQU1NbC4dVDwJXzPToko97PK0tCyCbGbOoTUNXd27vhIy6GS/vtD0f8z
wfw401acraewCNQykwE+Wn0SbyMzMjF3HSbjkHaIzzIUxM+rF/Ae8rBk4CQM+uyESGOBt0lMAoUM
tPWtayS+G1GcO7clAvgJHosx2tyWk7hLrVQd3JpsMXzXfQRMvT4K7wr8LM9M9evNerahmEm8yCVH
pA7O7PiDNrlu1BlXXHAaIr6ocxPbClcP5E5B381CBzC2rwrkhAtULENYlvTO++uqNR16YflYYwcU
SAudaB0K7zK2UI8selsdzoTLn+Mz33syRycltORPSmAYv2RVSk2NKUrE16qgrhbl2GKT9IuXbtDw
WvLD5uX31waXf7IRCvbGT8BpTBsC/PoGpiaT+mUSNsYqUQNtN9aRcobacer9bAoKKnUpx6a3evwV
cKaCM2andMl8ElnVHk0UL/s7LIVeBhleW112jml6ao/ZyPXrQGPYyfNAquPEm4Q4NS6apsOhBT2M
jzG/uUQnHNzH708k5Sb6KVwmHLpux2+Xpg313Qx1E46hZq9hoUUfRM8vlQJl9j8YiqUMOobiHHvt
eCib025sM64sY611WJyorI6YzA0p1z8ZibUIs4r9Ay73eKRuTIZwaMmjjEHV0U2gvo3Gqh1uMpLT
6Mxgp8IuDmwUuIBYTaHxeDDfAsKQwiJbdFYOXKpH0Z2E2fz6/uSdGIV+PvkUQAnu5/NER/MSrdUq
wpNfaAliCFG2G9UKn7M/GGaCikGyBUY+p/nQzwoRMGc59JQ19qkPU5nSvbr7/VG4lXApASelIVF4
PGUEMipgdPsWsq7au94Rw8orHHFm4/6cv5Os2cIAHksKSk3weBTaeRlmbMokV6BzKBrJD1drbrXA
ugTycQ46eGLPEoVomVKo5vSwZvsoHJsBlAKDccDg3JFZqD2ofrctkZ87k6idWgrcsMhDqW5Lew4+
7g0FOEMHEddSPfuywu9gg+lyeybdPTF7uka2RMtEgNiZFxRlpXnYlZHL2LFq7WyFpmWf9MZDgZfS
0tM7caZYOsNUT5kv/0/1f1p5dJLn2N4ee66B2aLOlKduAMo8Ep+kZtQXCgXpuzHXxu/IzGoPdPwy
E+JT0+46nm/7/tI89drwMSgl0HSEADFbmqNu9q7LFW9R4P2KJ5ZAxz5UxMe69sPl4Nbdma1wajwi
h2oLtgPot9m6QZAXI21oqpR81HRf0oTfOJ3vf6gncS0CtnL3/vudWKd0ROjYAh6fAMazIFy2PcXw
1zoxjtMbTBSxBGo99Lgt8+kPRqJ6BqzLtLDfEMfbLwgN1bXinquy6iOkLjUoBGGbHuKm7c7siFMv
JcBaQ8MQr3H4eCgPDJeGKge1XtW4rfTU+qhgIHZl2v25Ls30+WdXMg6uCdAA8kyV82AvAa2GGFWY
WLC10S2nwoNtKcMqNlAOX/iWieczVqe7ruV+9v50ntj1lLiocelU+Wn5z64hoP07/EWJmahH2x84
i4Bex/54ZnmcWI7G1OTiybl48G/HM0lJw7EVndhiW2AhbGV8otmObbTmv1Ru9/sBmvoFwZICgq0B
XDserECZX20FMdP0oLjLGosJiRwGagxqBz7WTM4sk1NTSKdl6iTS8qKddzxePI7KlNLJRVQW/T2m
kvG2wwXkzI4+NYo1QVWI9FTT5ocbl604FynrHvTFBzrfzboLz+YGJwcRKi0Y7ogEy9kNB3pOVhUu
eWhGk/7KzBt5Xaqatn5/zZ3aV1T9qa7yNtZPJ02a6QUepLZE+8myt0ZgGhd9Ae4AcpfyB8ubWojU
aX9OWsezaOEbGFI7JRd6bBTRyvJ65zJsFHmmXDxtkvn25RZPbYduHDXWWbQtS0yex4YV0AdZgEs0
lrp2ZWWbVh9RBCgyubKU/LJUsdcYMvNsheTE6NzeuB5wbhE/Zu/oBdrgNWrLFk4i9eNkMfYcAIy7
SR0QkL/75WyuPTrVK0I9SNBZtFDhBGO3JbkuoqS1rJSgxXqxibegxL0zJ+bPIZGhaL9rVOGm+Ds7
UbpC+JCK8ElJlBa1kU6f9MiLQj5jR2LVi3YqltvYwNEy3Lz/kidGnnBg7DMOQuZ0tp/LYhxNPEzR
1bWhq0YkwQ+YjNgfyEGRLsFWPQBAbwUrGCd0cd4f++etQULIBYw2DV10ekTHsQQXKWBDZBd4l4pg
OSVmuzoKPYwarHPKJz/vdUelv2jD9dQtsMqzvY7Keykzg5KWpTTWbQTadO/W7e+fLyQXtJzolMIs
+4lCR5E1D/uYFzIGz1nKQWJV4WjnQAcn3mXilOrTpYC9Pmc32Zk/EJi5jiPgX+/MIsH3tE7U9W9/
HJY+UYS2KWn7vIkizSzRtRxHMKzK1TWuGBAYhtJbVpUx7t8fajoQjyMKqDsBTYvK21SQmEUUvF66
pKNOvkBIJnj0wFjfD37dPHtdpd4Ro/116wvttw8yBqUpyWFGo4bgfLz4XA+vKJDYFDk91/vSD0Cn
01bxvr7/aie+FdcMIClYn9rAcWfhShsUnFYE/FmDNHpTjQPiFlUyrP5kFEIy6RM533yUHJ9OJawZ
BSdTd81nA8KQxOOZUU5s1wmdSGo2dVbpzRzPGPBAxY9qgelK1yIgrItxqTv2iIep3p0JvSfKdkRD
EkGIDRTvQL8ej9XRNRsGCmWLwsoKxJJxEVljmoJcLWUEdGk5AT6jim2uK00pV10nku+kqo6zKHqj
3MY4DK/NUk4ubykmmXIwfrtOPEVriBMTS5z73Dxsmtlg9NyXF3rXJDsjs9Dn1dDNfP+7/nyTZBT2
AwUf2qVM5vEseDjKQAdnD+LdbX6C9ZNeRNWIM0AMmWfJARmc+cQnlisodiql06AcC7NPPNi14+UF
nzj3TPWqi/Vx48twONNQOTUKl6GpoEDWNrknHBXZhVLXzRiYOkogif6Bx3hq3ObczjuBuZgCMWbC
9LapYWmza3jPkhlkPXUxsty4SkLb3Jtjmj9UZZ0igRd46ackwtekTNLsKlK9+Du2iE20wqejupI4
N56Jcie2D5WGCSlG7YkS72zJDKUt8Tq1+Jgkl/dGYgXbzCzqB6MexZlD/cRQHD7U7qZw4HCNPp5g
A/ajWgqwHWFS+zcQneNLc4irDfaI5ZmNcGooylBAUUAJklLNhsLmLv27BQfStviKPC30GHzeVm0b
B+e05E9sB+w7/pu9M1muW8ey6K9U1Jwv2DfDIm+jK+mqs2xLnjDcsidBsAW/vhZlZ6V1rZLC84x8
g3zhJ0MEQeDgnH3WfupnIigjzfH8sYZJg8zdUVTUjVietcucX6Wah3PQ6Gq7TmVvFWhfWKfUTEm0
suet18KTNxbY3EB8AwZp3MbONm+y7MzV1ZvwOn7r308/5gzZOeVSi+TFyj94/lTontvek4yiBgpB
bZ+6G91PsvscF/W//LwtnR4CIj3S/bwqvCefD+Uqyn5dUVLwpmqHbb2eYzDWizd2LVrHTp+IfCQa
c8IsiKRocJ4PU4M7x2GZYfwCf+4Kvs2Qh1ZWbmiwjAbpbRc6WeZCgGLNDezX4/eriBk1Oe4nzRsn
yen6XB+ZTXrthQH1Y59mUEwstBcdfhhygrKhWcYG1zX2/r4JrP6vZ5dkEAsTbIhLUsg/fZFu3RdV
hiLDr0R+Hrhph+9Y+VYp/8/JRW+0oiXspwq7fRJRAG1rq4xPP2w7d/5kYDT0sbXrh9cPnhcGYUm6
dJ4QkDmszOdvULVDKoZOt0O6z2vsPcwO+X72t2ELqTqDfZmOF5oH+Z5PjjdXTH09wyQNC8tvty5x
7YVTB8Vbr8U+3TfWcda+cG5WbL7Ud58/DZr7aqKobYW4AzlfGxSNn8aK3mwYhh6WF6YnfvRr/1ex
doJZk9F+trImpy425QM9wsjXRoxrq1qC26SbjA3Pac+gdHvn5TjrIBIrJej8roUn91lcQQbC2hrQ
eib6m8EYvTnKOupBB2Lg+rKu84ry/DxaXxVUgmVLT7J2Vo8NnHhtUbAlaz6VjuSYbnbbuZLesKHP
rb1MnakVYeum/aOFsXq8rcoZ72AxjQIXnYVGtBLj1M/dEGCbTp8eXo8z5m7OrtbLApht6UOaOfNj
nEOjhqA0uZ6Dobgqlac+jDYOolHvNM51yofb7cqizs0d3JVFhAbtFfKAcU4bg1Ksqo9NP6TvfNiL
Kgowhz1WsrXudVrPPovJtOkXX9ktYVcaVbWfCV1iyK4zrhi2W3yaoAHPoH5n29jJYDaCY5vH7Hug
Vpv8kBdpCa+AyC7Zx35ui53lzysL2F4d/zRD1NWmn93aX80t0xFUWasl71MMY3ps1AX9SkkwlhfV
TCF/A56oati7hwZfXk2TInLddvosdGF8sOiHGaMijYM2XOo6uLed2e0OadcsX1PLRXLXBTMeeGxv
8tZJy+LGHnFXD3G3rR4IWzJcFHLZxJGS9N7iJiS8NnIyOelh4pft0dQs+4PZ1OBOZ8ctPuj8f9Z5
PwJ30HAHRivut8MOoOKIAUcQs/3nqJrLTV8tBYHBggwbZ7tp6jBIFK0WZq3pfonz2vwwxplszpKh
5r/An3pWxMhO+61OZBofUVaBp60szbpP9AIAuQnS+KPXgoM88+iluvPGwb+hnwTYnoJElqW2PNdp
l4nwnZEhxmfWJyy83Q+k8DsX2q5Hx6Vm9ZOM4sUCRDdmLT7lVj5qGFl4RjXvOzIb3/TZK+jEqXDu
iTLfzzQ2Qal9WbuJHgo9DgSuqW05RD6SjzkKgnS6k864iE0riDjDzmvb6pzsWaKAsq3pMW6/kGhV
MnofoGTjkLjw81/HEcf3/RL782Ud4BMctn2Qn5W6KHEsNu2c140JYgAjoJ2/9XPpfZl6lD1bfFtj
ubNEnn6cSTbUm3hymxsXoY2PEXwjrVAZsx/joVILm06sXAzplnLFcin9rJqv0VG4n1OZOeVmCmqn
3fWF2/fbBpcQQNvwIN3L3PTz6drppGXdO6WxpJHrq4SPoS17sL04R1ubEpdbGWpu4dW36CS6x3Qt
Ue1pnchM9DjOGD/mVqdXx2xJpzEaNVk8SNv3RZjMrbNEwI/UR5qLWtirddHk/qd20ZadEeAffVm7
FWakAuVhTbWuGx9luqRQbz1VPrlsjUZUOCIFijuP8mHQ5/EuAcIyhwFzcait3M8Q9XV+di4cmpI2
PdaGbliJcoWy24TP6HXKmeCL/pJp48sk82FNyR4RxQLy5tJJdRjgeTbUl00r6bcd+5yXt5T2p6py
9Xfs/90n0WMavvGt1jlD3wcT2ZmEeBSj6oKdpbltsLVSPNm4VslCRkkw9de5yuETz3pXJyHSUf7Q
obHjQ5oVyc2o3KwPVW8uUNcpUZfkvX3Vh9oknR9l0OwS2ys/G5md3EBycHBSqnRQV/EMwi1K9LwO
QsX1oIxEnNrzpl38BlPgYG7jbZ9k1nVftaaJV/JCQ1igTIDcC9CiadMj9k1A+3cl2M+5F4N5IC9a
Jnm04GVyr2Q83ibGUNB0kkrf/tDao/LD3OmNTzEedJ/kwFZwPhjObH12XawXdJwXLEqdwg/io+L7
BcxcS4DpxsrolmZGmzmKz8LZdsopbsinsTZbS3bZrnA0l8k2/CoO26CEC+OlObgHvxj8vdlxuwnb
MgiK7WTk6koGy7hsnJFwNGoMvYVLP9f2lZbF4j5bPDqJEcJ5zjn+9eN3JFz0OuuZNb0r1Ixa4+OA
+3V6aHsJZx+HYSHd80G3qh8qkUKFceos50UxTktYBzHtGmuhydzyaXSAa7jPg98xNO6zQaz7WTRa
RnFu0d43R21t+genx+Qd3Girf5oWdgGsOpX/RUtR7vN8M917dmyCS3Jmc951JLuxzqlslL1ZM6rP
Gg7c7/EBxzRisvzS3iZ8UCtpucRlbllEzgKuSlrykR57d0tG1dwbDKyPkeTH5xbGOEXUAjhbici5
CraO64ovGbyiAdSshpWna8OmBOY0ZIeMDu90Z7VVR3LWxumGTveFlr5ZA+cVTnNc7NupyG57I5uW
LUcYvfa9j7ftGLTBO18vgHZjezEDN6f+5GyMhC1jC3dcvxVzZmDgWQwCo87Gwh88CbxljGzd0C6K
WYxaKJZ2KM+cPA1ul3ikh1Iv2vZqKGec7HsPLycY5vFWRwcfRG3TuTcs9GWmZZ4D/qthpSlMNbL4
I32mqPyOMMKb+HqJjWlewn6IvR92CV91N8zC168NZLE5FrM93/Fcun25Z1l7/bU+2Bl7h8EqPZpu
moOvW1x4ZpndsfdlrjuoXZrFtvvQmcWstvagDe3elCWaqqxbnPyolaYy7sC4OeZeK+LUPHDlaYZD
Sqen2BlpNjm7OO+gQmtBOX2Wop+Ga5UP1p1YYuzQw7lKbf+seWrFj5/a8rkR06I/rN36rwfEf1wj
jPWKhlaAIj7XtdOyl1UUHdu5oo9BTQ1OBviUFnZSXHvulNy8PtR6O3p2H1yHWslotBWQzDvl+miW
gW7EWnCDQGXKueRCgZUWa92GLrWj9X84z5LOPHRCLduuG+rt6+O/+KiIFkjwrULIUw3BVGCVkVYd
1xhwG7u2d6z3bWzhXlbK9o2yxx/XDB6VajxXepeTloD2eWCeFpg/QdWxwwbXto1m2Grfin7+yxQF
4b9PtglsyBPw7FTDorl6HXsTJ5fZNcUWQqBEFGb3iKYg3bw+dy+8O/Sca74AGRPVhpNsyKL75dIv
yHfLwoajX1mIY50sU6GfutYVG1m2yxeRHofcE+eTE/tfXx//pQl9KuYgeTBJAJ2M3+YQ8QnhkJRj
oLNXKhbbyaGM+vooL60Q2l7IWtA6hATp5H4vhmrhJjXZIXhZsbVnrdvaHoEFxnt/j3whOU8xgwoE
Uqo/roiyt4dCAuZFhhnk24WqwNHtHP/76w/057Sto6x8zlV8iS7o+TqEu0MEQ8YpNDN01ebo09Y8
5/0b0/ZnXsRYW0IQw/MPLbBr6+7v4uIs81EfJAyjdeV0zf3bw2RmtSNYYqFtJC46V3OH01CgxvkK
I1Nt26gCwwEHsckBd5mRRHOSUV4N6jeKIacVGMxv1yw7ogiKcchBT3KllWqxpyaADu3F1T8no6Pt
dA7gHSZBYuPTo9aH7pC+JQR5adqhBpFaQwWNJOPk/h8Hamg4UtedzqijrmoI4ufUemM/e3EUeu4o
yVHrd08LWXMxTD07px0OmFfvumr6qOvzWwWLP1MM9KaSmKGHmq4jHufk1XZL5icu5wP6/SBMe2N4
qBt8Q42u8G4bWC8/H+o/HfD/TQbtt493RRP/Aglffa4ACf/JXnn6gV84YO8f3u+aHUMbgDDSX0sL
v3DAhvOPjqof3SxrHYgBZ82/euBhCEOuMmmj4uOEp8fq/0VfWUHBFHTXOii0LP7k74yeGeO3o539
Zf2bXDpIKNStlNWTVZL3MNOsKj1qcpKf5xLAxHpZHr9TuwOIrmeVfeMYndnQmaPHw7arvLG5yOo8
/+L4Ay4hBWy3evPb9N38DCx+h2qtH9m/w42fvxP2qRBPkDjQv3Gy99Hx3OrmXB4XpcS7Cqnno0BS
HBDtxsUnXBOn98FUBg+OMxhvtXo9/2h+DU2SmLlgR6RG8/yjKSdTi0cvP9Yi13YJ9+rLqcKVU8Pa
8qZXRvrl9Sd9aTjqaOwCpknB4lQqZVUzWq0yJw9V5h6+YrL6yr2+/hT7DfUKr/K+vT7e+uufzuzv
462r4bfeVyvnXjYwnmEu6dYvdHFw207H6oR/fX2k51vcz4nkmVAIclbSOHdy7KeZFI1aCiLquj/m
WlEd8lSNb+h+XloopvszuqDj5nQQrcuDwe2yY+MPzV6NufFDQga8xPanPGB+BP20daeNLF3zjad7
HlT9ejp/7chhVNC1J/PYFYsOETc9glDzrUgQ4OysYkru/MXx7+p5GC/mMhi5HrvaHZYY7d+pOn6N
T92JJbo2Pj55Wv32HgNPqsLRGb9oaPUlOblPJmxpXn+FLyxOGhHZYnyKM9QOTs5CzGj6vMeoGOia
83XQscQx9CW/nYsiPZpC9jevD/cHyJStCLUF1REibwY9VdiZs184ppMcYZE1F7TnaA8NIpybRrfi
W9/U5scAos9euVYe6kOhdzuPz8aL9KlWu9d/lRc+Ez7H9X8sYfpLT17vWI/smnFy7IfSwAW2tPE2
6fDQCprxjTl+YaRVkQlvAU0GwfH6Gf32IgepFcCtvcvR7JMHa87yA7d2dze1eX72+jOdCLGf1gz6
z7XlnT7ktbHn+VAVgs/Yy63LjIaa+56p/ERjg/9FBBjvnE9U8z94cZqLaEir4jM4IFIgJB2nN/Tg
L3w5XHt4WgCx+N2elnFmJ3Nq4RqXphjw/HEQh0cCzPtRLAW2hfqyHBVNER8WVVaHirT/G1HlC2ua
mjDFMM4VOmyfYK+/zXe1pLk3WtZlg7HQmamCHkuR1NvkhZK7GJerw99P+lpAR1KFIOPPRk3otykH
r3kJVK8FsCcLp4oGLyBpU7Te8DCN1nwpU3/4mGn+6lZYWx9l3r/VovPSpP/+W5ysMjb62Buw35Tk
Ba9Nai5XQR6vrGXTvdUdFE01fTV71QRi35PGe2PlvXAUIJfVqdmx6FDpnhwFbl2QN1mMyx4G8zlq
HecMabr5dx1PT8ubq8yKV+AWg67u5CZDOSDWhTAutVjvt7Ezmvs+rfQIbnX/xuX9RAn0cyhiamuF
1ukO4djzL8lLllFzRuMyqBegJ2OqgA578Mt3QK19j5RjIo9K76ZDZipzU9tdcQmKsdXDunLaezrL
mivHbq2ruVxb8k1H+m91Sq3f8sk5T/GSPjquMWRqT3XEft2luD3Nl4aQ6nKSnQ0XMihvzGxy95Rx
5rvFk8n3uAEO9MaCJ5o9GZkWDxQDYM0In8AOPp+bIO2Ri2ruhaay4jpGcLFJMnvYuqPb7XWnnKLU
W68kuadFeZ3BJKPeeahds9l5rqzBupPufCNKeGHnM3QukYjfSTQQUp7sfNY8TA1a0otRNuUuVsVw
TKoseJdVwty4XprcSc8bzgJDjRtYmcYOS5zxwxvzsi6/528E+QGNMBSvqV2j9H8+L3nawuLG+UWz
su7YGIt3aSZxfEVxhmu249V3mi3s/Zzn5vlMXS+qaqu+cRsKW2/8In+eOE8zgTSfyVgzaie/yIBW
GLwftu5d/i12McMheX0wwENtBhpwRaQq2iuSXrZnVqtnP8C4Wg+2DAaYzdZySEk1IVew5ZU/vSlh
e1odJ7NEyu3ppoQEkoaM578cNaeKCbQuHDNLtCgYUmczkOI8mMM8HNvqc6wv5ZYgq97Y8xhvFTtu
lAxxcxE3PZ6+jUXS/Y35Ws/6P34lWqZcDs215eVkvhK7n7VC6RfWkA3YPnuVuCFRj9lvT+yRCFHe
qaCT0TB0n1NzbhAtN8EhHht1m8oktd6ITF5ay2Rgkbiz1a2tKidpETF1YCk96yJRRbKXHr3toZzR
KwwYR2yXphf3yDqbu5lC3cYW9ZVmcda8PiV/bi5o/xxkRqvWHcX9yec09Eh5usnEqbH3dllW9qFv
DHqx6VureMSyVx4mo3sskFecvT7wy8vjiTZG7LveV58vj6y2B730jIu87tozW+uz/Zg03s5zSv22
lIHxiYqp/B5UKRtyoWfxYQ7Kg5eTqzOZnk1VBf0be8ufc7HKdWlmd5A9E4mfzAX4szmWS36RNc3y
WZcGS5U6eRO6UAG6yOpdlYYeId6ZG8u/g1StxxAKInAWINEILjj5ns+Glk52YQX5hY/E+66fUrWn
27348sac/3l6MwrNQ7BefbqXTyMmJ8MupF3Si8VTDS50mI/ISisinDoyns+zdyXLYZ+XcbaJ8WwO
K0dYEUYjpOfLwVoeQYrYeOT6bfLGHeyFqeeo0SENo14kI3KyGMoY52HJL8bsmGdzY1RXlR1ku3g2
kwiPrRleRYzl9hC/sZWv0/p8Q0A4TfyKQntl4J7m7ove8tO60s59t/BLzIt82UcoXup6mw6NyDaY
ESLCNXEXfevWd2JVvL5x7rprhEMMzwF7+sg9mkCYsOmF9Bxc5VsNG9sp6yMkax+oI4wRtf92Wy0z
tsmtezFRcd45mup2GtcJ9CayuJEotaLSift3nt1eUypbbrHwlseqHceoHZOvUh/uhwn8G5LJfFuL
NogkGp6ty7++ESv8GYvTkGyhmVyjBQK2k6jUk1nJnuqdm+36fZRUqzdLGlt76bRBs0XLndy+vpb/
XMrrgIgA2Ti5dZ2WsVgu+KLb7vnsBck2Gfx2VxS4sr8+yAtPxVdJE6+z9hFSN3v+VepZLhaMe84r
zYhvsHVYS+A1VXhlGCWW1kuqvXt9wD8PdJxcSPJSswIPQvPK8wHrYpJEHfK8Vy0e1CgptiUajh3l
YfONRyNUOVn75KgIeUkX8t54wFNbk7YuByy/3K25FACS28RBHNklev1Rr11VR342OiJ0ac/4aAp2
Lrq+NGluvcka64Pbxe7RpOKfUj3oLNRqxWKedcqUuM9jaDxsB1fluFB2WbXJ0a/sSy+Y40OFRey3
oVmq7xqKi/adsk0cwOxBxCLq2tL6MMmyuBytPvjatZ1KN56Ris/GbNOl1Jtuj2WYj1BtO8V++VWK
AX0d0ophCmEg51eC14UQIO1Re5iDWRWRnCtnG9iLlkB1LMuvfWIulxU0m25T+5ZcEG93esyBi/Qy
nAQ6LE9fsDpzhTV85eOXP9pymS+KxhtH/tupoLZXDuUPAPlzv0kt5X5vvDy/44aq/wCxYd4ClCyT
MBXSm6IEjtyXujfKZKMVSARwOindz3njIl0YNT3+ZFeGmkPsqLDCxEUlv8A0rLgdyrIDFO3Z2j1J
ADPdx2UpoPpldTdfLDmVlEhSb8nCzpzxlEriYEAZEOdMHgi3ELlIc8hXB2Qzb7XvksvP+76x0zhM
ZzdgBQtljFsP9yAcrYXK3V2Zyo/mMNQwvox+and5mrQtbOI4xe7NyiGpAArxssiE0ZyGFfrEH1aq
I+waS/dB1kU/bfCnbXwEEDU/0nRLgGgAA2gnNPpEIEmiheMCrMSSbQayvV3U6+W4ROWIktvTXDFw
carTKUxrFaR4iHAUwv7yp7Ouq0A+920KrZhesaqJnNaJrys5WogcfTdrN4WWmTc2ssh0L/NxOu9z
ieu0AZM5ibCSc/2wEJLfp9W7MtnGbuKs8odCzDsnzn1vk1lul4cDFKZ9qhX+Vyc3M3sVM7C2wIPO
YxiU9fiBjwFJ2qw7KsdpRXb9FvNOdbA6q3okrDLxHS3a+MvgpOuLqRNtCKtMFYfB9OQHtkaEa4ma
rXtQ5+lD2rWz3BbdbH1za05buCWtfSdLqnqbuG8wpq8WhfKOxbms+arawasLv9x3E/55j36KSwpW
4WmbR8Itp4sSUxtnP2bcmkPZj21xlowyyM6zNACvmha5l1MTHJA4xr2nIajyCvVVuFnXQt4sUR3B
ETD22VSUiD+8pUpCfMJWMnSzCD0ytLXXHuMD7IhtzMih6eQeAXpg0jqzn5rZaiB2O1MZxbIiXEIM
m1eRgOFTYvJSDcOmVT3aN5jbAbqypBi/uPno6ai+vPSTtzgW5A9llfoukGNyaQMT2wcz/mUhbIj4
MQ6qwg+TOimvBSEh2g/qXS4yyNS+tMpgajdT7SQtVsKOdTZLhQdO7OiZv12UhjeOPtcSN+UCoVHD
Sx63ma/HX+y1nXlrFaiYNonsaCqdYJD2Z2Yj+sfY9/P+2sPz6g4pkFlGbbw6FllMZEJawMdNQhTZ
FLVF06LYmHSBys/O2G6wH2uLDXJVAqhy8Wc/zNC4oCnNxqEg1tKblfzketWWAzP4CgLfsLclekNv
GwgPq7dCCQ2xYNtMKsxLg5B/ydl57Fj4X5IWTj2s8TH/uniFeV7prX9v5TDtQ9o+MQYFt6lVewOb
RrmVrQsLqSgShF3GILp3rpt5clPiVyHCHs6KRbKsZp8u8dcgrBVrmJ1l5vA+GwqniIypqXNy3tga
hlRP1RUmc8t7y+/YfJLRrM6SvFl8bnWT9sPLbEdFdEuBc3edWbvN45nrlasItCOkTjZcLbMbj4PS
zJrtp2luXavDvdybA6qlxjg9OiYyH2YKCZ2b+vl7XgDywdjT35lZqVmRX9Wjiqqk1pttUzV2voWv
gbYW4UgXhHNgpPXOTDLvXcCd1gsXmL5uBD3QvIRLuTwGAwFYCLA5HkJrpGUyLBwDfwEMOfRk02RT
C61i9Jdqo2xOlmiaYusb1iLZ0crr3IkUTyjOHG1J35m2JT522WJ+GTEv+Tp71QCZIdWq994QsxHl
MvigufZ0lVjx2llV1Zq7rTvdHUAMJ3QBZtXY436kWkeANJv0WwD0KH+BlfFmoBY5biSFHfA2kg5q
K2G5dgPAqecA7MvpLMMA/qNpj8Z3ErLxTUkxDU2rPrt3TcyGFtFwS8sKsa6OrQBvbmPLJfP2BPfC
D1HOcVaiS8WTfkHA9WPSiRGRSqboEibTGPKtwIVv2GR9hzB3ZFE2GzFAsjmnUXl6CKbOdba4lXjl
QScf9NDmQTFu+K6G/qAcw5UXyk+1ewz/nK3WDla6L6cq6emzD/IAOWddvi+MMWhA5MTuta61ZRkN
lUiqEAktbusupmMgNf0qZ9EPyrgkdCFtn2szIvRJaezdjpNih9JrMZSg1QXm+0zhpo4cyGB0hC+2
HCJPOsF4EHNRny854QSNk8V1NlFa+e6443BmcOIMYa3r9XA+95YJ0j+zsKRApe5fS7vJylC3ErZ0
qxDWJ1urinZDSLQ06AgtVWyK3B0fC+lmOB/Tthi2llXXEY4t2l1dVpi2KdMsvvlUy1SEQWEAxAMn
UVwMbQO/0dqqhjvu3Eu+YfBSi8TgVF87d5ynne3JsTtOylHWISkD96wG9m+ET6wmNrTS+Yr0Lrnq
F1d8BfFcwGqGkHdLt5f2pbGCZCShUtvVptOElIjtAnJAhl1ij6DStmXDCfJ3ltvPVxW7PDUtonYO
haGXKW5jCSahC3zbc507yXIeo2rSPgJunYu9HqfBcIgnUbdhXcu4C1EXafbRYP8hMlRcK25s2xh1
XILKhrYcPYjTaTOzosaoyyH8bQv0UGZoNizNcC7zBuuHgez5Ng2W4YPbxEQWI0AXUmkUpbal68iH
rjXyeJN4XpLvpOemHzPAHd/ceMK1sx4JfkJ6us1v9uBNtw7FQgjLJnTL0HakezvG4I0jlJB4BEhV
raLfmhmMYp9oOnSWiePcX5TQw9FLDMIi33IeUi1LL1Xi+u+WJVHvaK917i38zZyDVouAU5QFD1tY
jwWo3H4enShJR3HR6znuFZ5Fxt9WhfruyKnHLHG0nPu5S+f7wE8sOOf0Rdb0g8Qeul1MF65TqjfT
LqiGPr5rHZlgZeQ4/RpnOXEbTdbSZWHS+WKMai8PjN0aXh81YgURzXm9nj2NRGU6qfRTpbX9pg8W
+wjAodsKo+zTPRE9ewoifx/Hdxq2rjT4jssuboNCR19o6Z/MppHzJp11f97mbL9HZxjH+8XRq/aQ
63aHz8+kqltkr96eTSar97kS9rJNYpdEQGymdh3ajR1/j1Fn3wkAdlth1y1q1MQvpo0+LZyTFtvn
hOWEVrmRnSvc9dCRiWCHpaCW7uxyAophIo9dCHSH4IfRtQKb+hhy1qZqRl6fCqreOAZ0aSQ7EQCR
iWq/t1E0DAutlmqJnXd1OZbvRcpP7WhLqNG2al3/OKa5JkMb+X914ceJwuivz5QRkRx1vuWqyT/3
2VxlJI55JxtYuN0Xwl0YJ0E3JfWuh0HZRaOweCel8iGTB73tPTRaRlJAc5fqXm8rhzBtJGLfIq9X
xVZ34+SjyCbjSPl4+TQDIf5g97V17pdDKiNhTgpPXumPUTN2w96dC28KDSS3hD9qVHuXtGl8htPv
/djkwd7SZGVEGb41zd6SpratCb2s48zk3A5enmEDlTn+JectMmF6OTxC7LTrB2KhfKzmNKS40SBo
leN9bSc6XDxXX7qNPxU9brPN+KjKWt1VLKpyUwf9qu2fh6beBG3dY501caiEnTL0IsLDr72gDBNr
AGU7chCxEtJg37bnb6huWQ6p3c3HJeFhtqKjQcBKxkTD5TAxv80qKVjRsyV2olUxE2z18TtNOU0Z
JZ0qrqhIlz+8BarMBjmy/QACdEy3WmbkZoTfau2cZ/k8TxtNqHk6k17hG1yv2i4NaQYIZOSLFjW8
Vs4tyUR4pO7GErO0I21wsNtKU11dokel/bYaY6fYxWChaQks42rjtHnynZSWN0acvTjLlb02P7gS
XuHem/T4R2mM5sGxFMyTmv3ocS1KXKW9UtmBtzBt2d9xcklNc/4QSD5t/B6raz8phySSmKtNl5av
le/ihBvwmdf6c7qxgtE9LgXEv4jYr5uisVX2qslOvqSy05MIb0fT3QRgI2mnsBOniwJj7W6Z6nwI
XbPSbgbTXvqwTbjVbLjkTD+WQmrDTipDKyMEIdNMpiLwHvFfM440I3V33VgaN2XM1IS1WdAQ1Lpx
8NANbBI70fX4TY50X5WhcFPIxNiBaQ/olVTLUU3BezdZevWDxhLtvs39nLkbPDouFd3R/E1OiUkP
yFm/wIAtyefIssqljLycWG1bTdMw7rTKqc8dSYV2J52BiLlqoJ9wR/LkGvPZhNldnTrjUQonn+jW
m5cgohEs+GRDt0YBWsWi4FjRmutEQpOKZOtnU5jrUlwt7PEaTacZd8pm1tRjLy0Mbct+9pvdRB/L
vcRkT6L5NpP3Twmb/wjlEMq5awGWEsr/bxjzP1+G/zpSDPndq+zfP/dTNOcgjOO7gdmKugV260rc
/qmZW/8E3Ru5O/r0Seyu6bVfmjnT+WeF8IFBXc2zkW6QCPulmVv/iL+GfoS16xbtbPA3xjFPifV/
Z4CRhiK4p4ufpmWLv9Y+BXlqw9IQCaTWBo/jc0sZwZZk6YbU5bLRFxPH8DSntcVJ3/EFhtriTmej
nvQbi03EhoS1cxZDneFYeqgXvY/QDv/qMP7PCvtvxBKvLa6L7/Va4PtOH+VPA72n//6XGZHxzwp7
tQPQdShgyKL/a1FZFn9CNSkgD41fETqc/1tULLeVO8EK5OcQjqwKvX/Z4Nn/eE8KfpSboEcojfzd
qmKQ3+oKsPlhL9POQScHmx4ks5PEcUwcqcj0fHHmOjbMh9nIcRIjg9D3XKLmUjh3AZxC7aCNQ/49
UMry6GiqZ+0ybrR42gy2v2jBXvecQSW4eRu9evxtKm9+LvDfZZnPE80/f0G09XB+PBQ0fygszMRr
6NIcvs2pa5Cf12Ib4Ae5oDHCnUd4+9dHe56sp9xE9hn6APq5JxW4f1JZG5dZSg7fnDutkWzo4Ck/
cDsTf1US+DkK9HK85+geoPX7ZNLTFJ+51KzxwVxzfwVcikNZe+MbRLznpapfo6yaKxT2VHBOYTg+
GJjEM1tqMEaV70Yx6VfBnA7YqTjJRZFqwVZPxXe7S9Qbj/f8lf0a2KI2SWUAne+pc0HbBmM32TQb
qykp98pQ04FiTrEzlHxLWPC8NPBrKDZrmzIojUL6yUwu9SycdpEAFIwcUlhPqJEu7edJW37QjfeW
V9EfD4Y9Ad/2Wj7CKIRumudFD7pWSiPXaW8rVPKxt1t969vdd+Uab0Gb11/733s9j4UOkSFszowV
/HOKQcu5Y0i7TTO67Q1tY+ZZta3tyd62bj1F/8vemSzJjVxd+l167zLMQy8BxJxzkkkmNzAySTpm
wDEDT98fqvS3yCS70thrmSSzMlUVEYgA3K/fe853bLSHF7+Nlzemyr88+zD5QHBsI3a0NDyYP99d
DDMfaFcKqXxqafytUzN851ic/BkW+K+bY0n8S8SKtuEv1fqP6sORCYbvZFyHmrP+aMd0ZWXaZG+N
kH95NLgdpj1//WcT4rySUNiQto3egN1mbdK2pDGKgAGBdUhl/q5pretC1lGRWYeOTodS7ZHHhbz6
8UQ67/XiD4SVt/WN6ax3f7jCbB8LyB28JMaBNFN+/pZHlIh14oskyBCUnHSgQkE+xm89QL95Ujcy
4IaUQA3Fo/rzVVDMltjJ+I7LqZ28QNNrhuR21zUgk2gMvSX1+913jXSGoSrBiNgCX13O8uNceBlE
c5FJsZ8s75M+epfOs88MMd5iBP7+YtsMHsYvxIxX3yAnfCAaiotNVlkdgbL193paW06QC9PYxYZS
bz1Kv76O2+gbLSMb5aanenXF2J6zdsKHSZ9xUjdZ4n3sdO/sQyUIc9PB9n0Q/cfUx4jZGREepjUy
8yV0R6Uo7UWHj5ZPu1TZUyLqNvjT5wklBtKcjawJIPR1zBOjJZSJHkOmQQ5GwEfSQoMQrzem5r8+
T1yFUd0GiyWn4bW0jxTuxONKZK/RIF4uc5PIORrRX6ABj1M6pv98U69U2dsawfUc+hhbxAy/8/Z5
flDMmlOsKYYlpHhrbVeex9FhRlOvSf7dasEXBrYp5ceME1wWCpKtvJ3i7PpBSzI4Bm081W+Exv66
NIIRZAa6sWYgVv0FVvnh4/Scm8E4cPtl7g8dRF7o+cd5ofX6xo2/daFX+1mdIT6bEi5Uqaw41pQJ
O11v31odtuf15+2F2yEDY7Oaotd8DR42ehxuzsi3W1VjokdtZWqEmcSm84Tbj/DuHsnmcrIYUM5g
Q+rkreXid08TTX8T5SzeSfKvfv51a71wl5SWWpC7Yo0W1sN9KUlo9zF1H//5SaI5+Ppmt12A34xT
GNf8xdOodaaoMjOhJyInBFw0SZitIC3sShbHSmrRkHr+O8OaifcDhEt3xZhRg7M7IcL9qse69z4t
44pUPHOCmEQ3uIFKwjBcjF79hfpeVS9tIgf3xmfO/9eIFBlSQL1FelGerSp+7ptl0M+i6OglN1o+
xSFd9Zl44UkvUGa3xaI9JHPKxlPRAGlBJEPsrg50DBB/MUCcchHpi732UVxr603SzNIKh4zPFIp1
bPu9bwyq342z04/RBMvxUHq+2Pr1WfpVCun3UdWBqb+Ytb/KCJRXn/AR+jw/dD5Nw20cDgbdIM9q
ZBxeE4nUa3NfHlrYIurMe25/oiAyy6u8LVrjUDpuynyKlqK70K8dp8KhU+4mQ5iMJUcKZAUyNab4
GisngcD3iRiX1r9otbTa7DlrKogawVQkOSzNMSlH3zouvj6LJKT54S1e5AkJIt6t4/4zkuX+roFX
cO96jcvBFXvkGGUtB/ZQpVazRDmQkcfcz5U8aFlDEvxApPensS/Lr20rGuALea43Ube4THtHrLkE
Srrxc1pmOrv/UMcyGHjb0rORNI530guQAKAK2tSJ0tlM0sia/DE5O6SlPI+YqNvLWlFEJeHSL2Yb
jtSB7UdtsmiBZbIQz51ZeKuLWxTNyjaasgVfcGKpc0yrVmDyZB5xJ/20cs+qbLeZU0WZFQ3NnDlR
5sXFge7/Fo7IVIbJDmSGzypHjxLEiAcKhqdCT3YEKqfNhZb+8mTZpTfQK7dKBlxzbB0lE4Y4kCbg
0iLQUfPyiuelrgWNyWA6GDynroMsGeaHpK3SMiT32rvNPOXfQ7ma7T0NvzXv2V7l3EXtZDRFHbhT
k87XmVsL2w9gX7dzRTnlyY4LF0xNDqU7tR/koPtlWPV9cy/qYhThYjrtFaRUP42oh3T3XWWus/Yw
lRnMmtKka3ZotrBUmKq9HKunee6GqNFlrz3m3uy0OwYRRI5zEnVcebasWlTepULWLdJTxlaVnjjR
VM6xFG3GNDQZoOLMmafduULLviD76ZPrek79Nqrg8BWUCAUtUR3bMXck6KxK5NFZyNKvaOtJsIiB
jXsbzNDSJd/shb5rkCfd7O+KijMWYxyMC1FmZPRYbNta/aD2RzMOWB+cOMrHpgJMb/TasEd67a6B
U1WkrDgS2hShKJZBH7DO+OoGpfcw10160hGJQHN+dDwS0CKj89YrhojgkhS2miQa0WMi+1397paz
XO3vGletMszqNtdB2ug8EPRhwRqW1RoHfSWtJkKj2ORRV5nTzOESUHRICMFihM6ceoJGZr9+1v3V
/lAsukVXGNDVKZUmfJcRA2Ie6ZponpNpmvxnxAhr98GKsyKJeiPOX1Th6bwFa+sYB0dalX+piVVi
ZtASdLQjibJsITN0HKDbojQ/jXFf6HvVrOw1JjQZEcWOlr0knl+Mh3JJtCMD4rTaNVkrM24ndxDi
WMbsB12bKbWnCnCdMKGxQigqLzTDexw8SeBlyG2QlKTqptNr62PhD9l3IETxlls0IK1CFgRgMil1
IFW+tkJCKY0mgQdVsUqYyFKS3TCNI3DwOJ7zUPR12R/qJLcf4EkVTlg4Zm6HDrAUYr6mrDbDEQdD
cUGLpJZHFI+5oTPr75V1MIykahr+iKTV9x2G1XY3jIwNGWfN6a1YXVLmJe/Zmj9NDtl6+ZGinyJ2
p9KhbfgVW9cc+v6bm8V2+1wmjd2rQB9bPVl4FlvesIFafribsa+cRLfWnyaZMTAk67zKIhewVH5O
atuqWHEK+CIVjNgUmieNTjGHrVlOjh1xEJmkdSAcBUTK37Xhf/t+/0vfCr3/d1P56luHwL/+qfO3
/Rt/d/4M/1801zaTs8MxDPkbhcnf7WTDJWscXf8GJOVEQev4/3b+hOH9izMxFnr6Jtjn8bL8p/Vn
aviziWdEjaLBJ6DV/AdB5Pzjrw9SW9cPtSiNGsieKLZenZBxwXkKXhnLBrPUSGU88UOF2kVOXpSb
g3bTlO2DbrU7axmLq0Iz+l1fD2fNVJ9UOZ5iZzyqroNsqSXDwc7HvdFqjLkMOYTKnZOQWUs0+P59
iiQk9z/E6nONelIyDVcyOy9oSYjr/DD2LTQkq78ZtfTd4qb9rejU3u1NQmvdr54yX8bSQC424aIp
+zv0uyeAWp+k5a8RcYpdUFjD/FT1IKwYjMNvM9snqGYROqEkSGN/xjgy3ZpVclG9aUWJBSGsSA+O
6O7gj02hk+iMrdV6YmDJgJRFuLHyhEpLZ1A4dN9sc/0Eh2KXZ/QSunTaKzF+V7Mz7RE7ovRZv2R5
cevk3JZoiuJsMd+23ewTk4Yhcsx27ybVd9RRdVjXw8e2Le8GOq6hr3XIv/wXO70iyQ/+3NMs1Pgp
02wVur2ngsFead1N0mCiy8cc+4UdjvhF8a4iEroayWLr1RRMuvtAZnQaNl2mwoYdDOXh+pEcQ3Bd
s0VrtooK0ywjEwm32eldYA7dbZVO99Zo3JoWkz2DqkoH/eujvivr6nlt2d38Zj77uXRRQFbX9iZq
19s23c0C0omXG9peTHF2WN3yHvvmrsiLw+hxXJDrvRUX12ZbMsM3z13L4YEYhMd2yB4kkTyhkKLe
O30eTpZwXzAy3Al3E0d7XbQgxyUhyGwDE1nxQRToQ0ZKeqQIZScuvCsovDwtAFd5BOt9UzC/081m
uKta81HA2nvMW18GVSzhTYCnOxjD+iQsebHy+lG1q8oDegNpMRMNMpv6dxE3RoB1hEkJfXtUWEv8
lILeiyozkXsot+bJWKbzkGXrrpiBRZWFSgEddojF7BlBJyuq43R3bRt/V7p57QzNhyqv2uivI+ps
I+WBVogyKNkbo+syNu+WvaCbEGbKvyb3/LgQxh3ZvXtOyk0qtAw3Ot6svdAKKvBVt+58b/pssWHv
VeEKajl0fbVKPua0EWhTAAnMUzYokdhX+dB+bAv/vSaKa5ccDwoQreUVNOYbqypPxWoP0TJkz9Og
51HcqnGnmc1TPqCeUkZ9MzWEAwsKzB2FJdqC4ZrYKRlk5I/vUlM7+tl1YY3o2FBInHq6PGE5KNpL
1qQbqJvqi8hUSXHuLAe6eiUhnX6JbK4gyAYB9KSnJeGYbR3QD7GjPhsuepu+Zzsco34qj6UqeMET
VNSSktnN5he/Qg7VD12QoJFk7EsEbQsYcVaBELMK8Wx9QVhzMLoUWNlQVFGZor9NPPsIA5BEV0J/
e1nskuI2hY25o1QIk/6+isXe9z9lumLqrLIXOV2NAxJeM23vSA0ZwiJD8WxZbXWF8oLRM3wi+Wga
Y3M0c11dOcLpQttvyl27Tt3e0GRy0pPiBOZu/FQ4zbQnJFP/OPntIwMR9DkLhLF5UIFVSfum6X0U
erNdvdQkaoBhGZxoKs3sZIl5DRcUIsgMEUaVfhVVbn1LqXydr/KsdG8+Wp3Kz6Ne7XgQmrvJF5el
GS9d4X9d3fFdlk1PBSyutkzqqJzFt9QZ/R2QP/BnMr6VThNaq3G2xuXS1TA7HXsZoIBmYb14Jheq
xbHrN86kPU2HrjbLa2MxQ1egcUtlGpb1dOS8e4dn+CYjTzXUqTmPw4QUSsrpMtjeucuFETU+tfiK
om8oxUdFpm9gqFH7lnmmh0WN9asBDvklr4zyrFX1GOgzOK21na+0oqoOwybA69xqirKOY4ip3P0y
Vo+EnqJhe6gX81hNgvNwNvAcWcWuHxEirXmxvIuL01pv/ZlBH/unxTG6ayGNcwVzbh2qc7JMnRYw
V+1QmcB2m2xr2g+pQVBhXLrhpK/Ni5azfC4Eg17nTnIrOGKHY9GDDxwSpEJM6PeaK2+n8rORV1pk
10MWIk6GGms5n8eh+ZrKvjtQtJmh1dtHbGHHpKYV2mtRHddr0HQTh0DnPMk1dPUUzmD6tNpA+Dgx
n3ORn1Kbxddumwg9EL8PDUP4jd8WFwSTksWF0jY+GQ6qtlmuGaIyegtjtas09hg1XMPhe9867AZD
fHHy6aumK5QRPqBLeLCxl1w3UvvWdsV7HTzcrrbw6FCuVrvaLsq9k8x6kCYVasoxzvdooPd+1SAO
70zOGLMajkmCx8lsB8w+w/RgjdrznK57kOdJ6Nft51wTfVjpLAATibf7ThT5te+zA43r9Jy6MZ4A
t9P1g+pSuqU9tgUYo+1+aVd7n4mBmrVzOApUJETN6/rBc4aCZktPZdGU7FfCmHcg+5rjbINCSKo5
Oxd1kn1JM/KosUzAwwRTT9zOzFFexRC9EycdvmiJWZ7WZcqPIrHwulvG8mQTHPO8+FV5r4GQRMfk
Rq19a8v9YtsKnuYcNqP2aArrQ1nl3btMG6dwdT9UFOWnmiP2PulhIMupqNjNWWQF4eM7u+g5hU3x
J1LnsEM0QLalNpURE5x959fnWdOIBlbf0KSaV/STpmgVNqSVxf6coZwi3ss+AbnSHpXsPxiLw17m
PuCdP/Q49T9Ysk5DuxXXdBurAClRdZ70vgpNpY9R07FbFigWTziQ9gsasjlPwriWt32VnRNfOw0z
XWGUWbWhg7Ss1LFnjTe0MdLTJMzdmrxTDqUpWsTCfnJTdRXHm+6mCEvlB/GEQWWJdTjIY2qGKPyO
S66/K32rDoZyoh3MEbqJ5+kWceohQYjO5izB37qMyABmKmeXbX6Mpb7SBrGbZRJWDi+DH996yfCI
HvbTQk/MX2b2VhycqbZPLet9VyDM0TnGrZmIfHwMDhK4wCemBp3oZjS60RlhVDGzsEJEmYNx2TK+
GV1xqI2rSvOirRe/DGNg5/Jo2XeySl8Ko7msnRM1zkAXaKZekrwILmnZQh7KeDjGaXOulXEovA5n
ndwPjnMmoME76Kj9kfUzwEwXie3BWh/wLd+YNVLkvJwUmb3r+xrwNp9kskMTtehRDdOTR3BUZC1s
aP3i3A4V921rX6TrXHSN/axb1u/jOF2nqs72NrTNuOroTsqTmRq3PNSUfGkNr1ME0GARBzk7Yp6P
Yxdfc2780nYPQpseG8SFeRdHjflIMunz2MgPFQ6Jpvf2o9+eVlFclVKcXKXdKLuMZpG1UZ0VRjRP
HLIbLd3PnSLIpF2+17n30S7YqlgbSEd+rt32G6l7F3saAszOV11KwpkxHERqHQChg/NrDrk9fR2n
coeu6zxa4/Oqjr4mD7WSVPNwhkv/ysxv/HX6NC7GVSevCHyQznpfz/5lKOzQgrDt0Zptk/bKAUKo
4jEP8JFNQT23l9aitiHl6nrI088Qq4N8zsuQniQ1U1N9MZRxpBEUEZQKNioONansyPdwGTQVf8yi
Od+rnAebatq6WhyXigrItqpva7O9h6WwZ/24drbE+dy7s2cmnu2D2Yk50MqZJnBxW6QbQVcZ1ziE
or41zGgSbCZKq0MGm8nJX57nUdvHTvEBQ/K1RaFqd/oFluRTaiXvAfQw45Sp3C16HxY6m1Y63MGa
fU6hnEYwTVGfMo9fBvPWXV4wCkUeasV17hY8XwKHtX8aKv+pxxERqn44L622nw2zPQymuIcZ+141
H93ZucIs9cKTlEZlnz8YdLSC0cFExWFE7qZk+oLVyd95Tb43Csu6rpbGPFRNeVxn4ybLtLvJWXe0
FxFWdw6drGHKg9L9BjA9DdpheUoFCU54cUOPbUxuj+XoP8/UShlbmVaJK6QLWOneEzd1aASJ67af
dqFjjQ9VOkYQKW7VvEkgh0vOHpgIvCbWyBYwzPYppmeF7Op5HG8RgN8Az702hffoD/TSWgAA4PZ0
lj32jBazu9G8H9YvOcY0W3xbzUsq7DsNT4PCy8Oyd4+N69itw3WNnv++rbOvcw2lSbOfSpBmoW0t
O/yD4cSnS2JxY0/pLvf6Mx2oHQj3775e38/o0uvmo5G53+gRHcusushUm2+kTvjZFN82tKiCbjTP
bNqc1jCd9WmCyp7/zfE+1Qk9Tt0gXZ2vlaoR63f1SdQmgZWFa4RE4V4XjTikBrJklRzbtv2UM7Vq
GyfMlwybl9bTeIZxHKI3/VyU00lM8sZuKUlXwWJjckwHGTthM0hyL4yraSc0kqjyaYQFnTTfyT4K
GiNu+Zm0Byay3s7VWc1Td+wjlwQYIpk97Bou+Q+F9y5ukucG6XLWjcOV1I2bRqkNU12GhHxP56Z0
4pCI9CcLi1c45NCSTTP70jfWY42//0DIA+wBakkTbNiByvT9OC5uYMTqJEoEk4NoP2Kbey7zCq0m
44cQgXkZulP2UnJoRXI6a+e4xkm/Dt4QpJ7zRU71A3hrMMCw2dssU/xpm6q67m4NbUCx69yAE6Xx
nNEPXFvFGwVAdxczuYIa73fgbeQz8Gw7Ep1VHl0PkHQGIC+qu3k9aN5S7OFaYgloStSiPvBDhAjV
ueg0xohLGn/QdfkuUW7FWQVdKn/acJuzEm8BfuKIpn3PjzMGrbDjQDPiJvAGHAQmdjPkqiuTSHlf
ZH04T8ZDBas8cfxdnHZNUGAE9Wv1zXQRtrbo2otax62OWzIoUITu2ymurt3U4DChMjNyPRql87j0
+8SBXOwQUvCYQlfe8ZXOrA+nxSg5Q0qqlbme7/o4p2fjjPEVhjOmWmYjjIs1VNW+KRtFl37CkO42
+snAFhbYShWQ3uby5IgUKvv8Ipm7eFq2XyyejXxTjXtXE9hjvzPOjl1+99hrzaX8lMCqPtZLjZdD
ZZMbzMb4qUynJ2D8J2FhG8I7cF47tjZclQHpb1cGGX7HuTIulKZF4LBWRS1O8JyZTCOsKyxY/snV
63eD3mjIGRHvU/aJ5MTWUgqXkwduB35Ng1K49vZupaef9WLWdzOhKgefszXEEHowjAAgvIxNEp/S
rEC6Aoe9CFsPMRA+tm31iC+ZBCfemSSDqdUJGdOAwnaNpyFOvgwkbeizfhnd6sbiSfS65LPkUatc
8S4l0THSm3wXw6gq2mqfVK3ET73JLXucKAtJED3bcobVi14yqHYbXiHEiMAgksLRpwuDLAkUe9kD
/J6joYbBXdvVRdfNG0IewtKozu2UfrPgkqfWePZT8ziWycVSXwonfj933t04Ab027P3gGWcXfvY4
MKoYkLGnY/cp9tOwK8ovbT7dqCK5FMuzdIewrpZ70yLZYsk/Ygi5anJ1tCnanNoG656eAejde3UW
mulCq10kUSWmKyRbdybmwKYb7uT4Qc3ZQ9Z4NSzUdWd7zUe6CtbJpSTephgdW6ywaBE4ptwXstf3
hBimV1gwz1MMhDs2gnItlut4Hm8Lw7/ntYwSp3uHFqJgOftmUfet5vBhSjBhMBkF75g+5LPh34zM
wZ7U0Go7/NcRDW8ZpNiOMRg8Q4oMtFiw7tYwlzIN7BH7VEBf/ZJ12fsRJUC4qmk+d0l6H5tNsrM1
XE55pW76EfiTPqyPK/L2cBryMJ/Fh77Sb+Ucu6FRG1SXq4Vfp1UfZQ6uKjD0BwFlhYqoIMJCBf26
ZTMUDeX74O/z0SBaVMcEKZPvXd7Wp1ib/OvKbxZaOZk57DNoX22a30EzYVv0OOwO+672nnDXvTd8
Vs6RwJRLvLonE6ofjSE/FGXisDGYSOtdPUsPhkaRYzCVGXa2lBDBEw6Ilvsoq/kxS4uPo6Kk/quH
/d92Pu18Gu3/0M5Pv7yS8W7//L+b+fa/GAZsSipEE2iwt8Sov5v5/r/4PzFlkjDm8LcM+z/NfBS+
FC+QH5B5aubWr/8fFa/ObIB8PvBPm/x2+7t/0sr/uY/vopTxdAQOwDnQQaJ320QlP6hTusUsu6Rd
OVWP7Gt+Dzp551UivWP01D66rTO/oWH7Wb/hGo62sXiQ5HIL4Ipf6zdstmiUcgnHXPxxUatbIuoM
8WXEb7f/4Rf4jfr39ZACOCluF7TRGt0ZC5X9ayIzRL8i8/qeSrpZDKnviobeiPbY+ES7LCWnYBgo
4L0MRrg7dkQNqGjklRpCBX1ftg47AU7WpM9TPYz1TB4XB5QKL9fUfTU7aw5r7MKs1FWtuVdM/Zob
V8RGGFN5pVFX2/nj0HtQoAtvJidLDE5hXvlzWqhTgqW7CBO9GfxdLUq9fpn1tqKKq8EaHhx3dfhF
DG2u1bFKO1oMFVO7IiJqL8a6Y3k04Dr8o9YNJ/2yu6up8o1dj20ov84aOb8MTdpd2nRt3M9lNtf4
5Vbp3kk7ja8bxiQvBc3VNKxsHbKCbXTYjaLYxVdHMZnJrifwwc+L+rbItPi6XmdIBVR+ObwGtN18
lxFsIJuW6aSzt17ZpduC5kO6MEV6IhwQB+tMYc1YWvNfpBz14rkSSW+G7STKTF3mZShUNG9hbiSC
xEupX7xEzWRf2MBp6LZZub46Bf0Kp7OXSMs4Npu7Vfcqaz4UNX5t3N1wwEG1qaGpp48qySZ1bUtR
Ve+8qV4muhC1baMQyZQ2ak/uNOcd2EZm5h2GnTSGOLHzJg7OyF80u6b14cyCGBbypQUTXlZaNfm4
ObWuXa1zBnahcW/7XjklySCiVG4RNQzaMD9pU1wyVigta2n6sE5sd71ze6VXOfbiDPjWLR6iQXuI
u0qVH2TmZ2u3Wxo8Ogzmqeo/A2Sq6Zb4JFss99wAWntymXAsVczfrQ7VM3kzNb4ohYUaV6mh24t6
YOzblXdlKqzbuAdOsic4c+SMbq3tByUXHiI1dku5b1qjFkhVNaeiUT34Nu0aEuIjh10xj9beycrj
mLcLVkS6e3I/MYR/WbOmW3c9CqDxsGqNKZ+GtqwZMvCnaRwjFprr8ha2SUqf04hL7HR813WEKh2X
vcLcnFOs+K5CwjD11ABCev4h9u30aE4d/nP21ZFZS0n72M1HilwGdnxhFZ038+ukE2dznrrSrm90
p/DMKwLCVHFJlzExKf4w0YFQtdaEXczsu+4YK7X9o8UMZtXgrTBunC2VTwZzwvgaloodGxHN2Vw7
4uvkLJTSR2m+aXVh5UeasYu8QCuQmDcNvf3SDYON1sNOZwJKGks7N4LO5laH07Ffzy0Dgx6qdJt3
+AK9GF/vCMGpF065r+3N197nYzkeELi7MurjpNEPXactFYNScCq4I5YGjGfnEFXoNHkZxalNuZAY
iU2rpBEEzTDF6/J9OQ5aOLWZXR03wbe2l+S8AYJJJ58kYdHnSJH8xu+OJAlM73L8h/I65kX2DrYy
Bv1RzhaP704UhZU91XU8O0eznxtGq6ZF+FL2PFdCbL5sn7b3teNVOP+0eRXpcek4I+POwDYbaE5K
0pmZJaSRg9DWkhNT6EIdOHUkXyu07mtI9EqJua3ImW8ZfiK3kzglF9Gh62OqF2Oyt51GTFiPK3XJ
V7yi1MCTPe7GcrBHVCsVzaVcBx7yyFM5udGS2In1nm49fSbQKoWk2rFmn8X62UDHVeaHFn9sttKL
NSz9IU701aMG9eal/pRAUDCMZ52+rs9zCRaKs7iMyiYlYiWwoCDRC6v71Rumr1JVUNk8RFhbiP2X
EeZKakqMvKOwpq+zkXSlev/f+ujftiW8RP9QH11//vpZfu5ePrc/Kx74l/5toNP+hWPBQHCMN4k9
e0ui/btIsqiESDfAtIacFxrWRjj/t4FO6DiktoRWYGqWxn6xFV3/Y3bCQodRAKOFC4QFF5DxR3XS
a3GtSZVGSDGf0ANejffq5zrJa+IB2V4CRi4p5hMRVyxrvJHRD1/Kb0qW12LxTWiKl5QP7WAU5J5f
XcWiepohCYSjrS6Jpt6Pw/hhsOcdUBkM/hab2D9f8PVtcSkKMd/i+6aPhYPp5wvOqL3jTDIU7bFM
37I2xQcfcVvwh1cxoBdzTzDG+HURp/x8lSyX5bRkhL6yhzGq1zrjYHWm9UZluf0EPyqTkZgDmMPn
6PlEEWivfQsg272CKmrDIRDntG5oiFLucyu94iT+DlDpyzAXb0nof66f8fQYhm8ZPLnknlDNvpZD
L6uU/dQJoj2peOg9Of3ebRaxs4WxXFEXNm88IT+Xz9v1yFbBY0rBblD8v8b9u8uixR6Jx6Ew3Y8u
LNqIy9FTlvmfJbH+dSVyHNinQCGbjvbaMxovbW1kGZmQlZ3M52W18tBohuKN+/nlAURCbhDNzVbh
A4V7bcgY8ylzUm/ow0QlDKkBJ8SCh1F18xsX+uXV2owOvMMYKjlNGa+f9MzyR7kmPs30zbNOozo/
+CMdDY9Ffw/1yvje9X15/OcH/ze/Fkcdg+xsAo3wtmx//4fTlQbtdK1hqYXoM6udQxbynsGE2Fck
Nv7hO8ZRkBfMw4BlUA786trxbWeYlGmGGRK/Q117JiQTFKj/fEOvvkUePlYonnUU0p6m/aUw+/GG
WjtPam8kHTNf4gcwHtYhluNVQzt8rrSTn/vyjZ/t1fu1XfAv5ysGadNBEP9qRbSJLWjmmXBBbVgu
ZuLb/Go+mbGNUZ8UQadv/GC/uxx2GFwa/GwQdLfH9YcfTHX4j9SgQxdwHAgjmldVOHcSys8RSTJM
Dfj91Rvf6atXgFvc0ru2c7FnEB60qQB/vKZZOVnHYSanve2IE1Skx1zZ3R/fGNZUHn3ch5sRXH+1
BCe6VB2x31xknrqT1ErrRCGb7ZJY0ROdzPaN3+13N7UtT47LSrXZrX6+KcvbFv1SII829XQ/uA2z
V1++5dD49ediP94uQloNwFebcuLHr64yGbM1cL4IwibNEyF1EdWtsYTkF3YhExF998+P/2/uin2M
R5Hfy97Kjp+v51o46Xml4YTEJQ1Qz4Lhozfzn23KPBD8RBQZ/HerBrxXV/EX5O/24iBOavAR9CPs
5nzo6v0/38urtWm7CkBjLKkUSdikXjdHesfvUtBARejhQAkM/nKHiD3jLGbGb9zQ7y5FsAq2UNLj
eNZf3VBv4NlYJ7cI5xV9NOEJ82On+xNwvSX7/Od3xTe3SVyxgRE39vMvNKx0uFG8Q0By5DssNfNl
TI0haJZp+ONngamkTt9sCxhku3x1U7Gm9+kgEywLtmSyNzqDCOe0dv8/boi13WYXIVOM2/r5hhKz
dicyjcvQyUR3vQpt1W+MQcHH0mgXvxEU8OvzTZ27bfZs9xYJ96+WIlJvFWp8BuUac62At2u8xnjj
/S36fpn/t/xW/6bK/c1VPMLdcVSx0KJtePXWlogP7IVXlONt0+6ybn22lsJ94/H+7UV4kaiiedLx
W/38vaUj2FaQAjhUEOXvOP5ZtxLN6xvmvt882aSh/ecqr34do5F5WpVtGabxlBy9poAT1iuAg8bk
Pv7pk21RRIDdoW3JE/cag29PYl7UaOahDVUNpYNvw2gz7OxD4Q3ijV/o19uiS80Ch63G4dD1f9g7
k+W6kS3L/kvN8cwBOLpBTW7fsRUpSpy4kZSEvoej+/paUL7MkiilZJHjnIVFhIR7cQF3P+fsvbb9
7hcK0jS1BgkPyXcSeU49r7h0NDVfqCXkX9aGX38nSW4We5MFFZtrvbuDg7IM5oJcqmRd3TrNRFC5
hUXhzzfv140Clz9+biIDMTbDTfj5aSgSb8hAbDNWD6uwv7J0WX5ifOp3557JI3o4C3PPX57AX69J
EUJuC8cJB0+X/U4iDwcqt4YyRLiIQXilUtEAyHWcTdbS9pQ27aM/f0eYMD8VQKzozrISma63MLfB
ff/8JRfonBmVmJFCHah27dnEgu/doEJm3wWT/9Fg1pUu7C3dLD28doICU4nP9H/bT9Aye3etEo1m
vCos2HduEOkbqYMc7TAK9WwvaSoTaCvJypilHf4lZufXRw5DA4flpfSFl7ME2P24lTdk1DIQYzsa
5rwiQ3ymL0hRMKtXg0hq5y/Pw++u5lJjY5NgueOW/Xy1tskAZ8GPWw+J1027nBynR6gJXcPoF+vU
X672myfBFFL4oFwYjn7nuPz43SxczrHO2f+knbarUUYIo/GUpeF6HIsJTHJVNnd/fhiW3eeHYnh5
FkwMIsJhsQAf8z69Q6CUAvSL8bkN0MVp9+s0i3xNLO0mrkFMSTl8+PMFf/cdeXsZlnBgEdRyP99R
DUevNWq2Q9QPBoZy+4lRx1WdxWqdZsiB/ny13/x+3Ew6RQCXwNzYy6rywzndznrbMxpwLiG1Cml3
XVs9GFOdHhNJ4vg/v9ayHdJd/z4qe3ctv3KaYVpUm47fjltkFcY57zGhZDld8j9f6je/mkeWL3eP
4FkO6+/W3SIqoDIyKkAFUVWbuk69R2K/BaJbH3qgLJJtxnD5L3vYr78ccHTPpXHCC7i8ez/fS7Cr
eo5jwbvgtu0V/Xm1BRNiHoM4QV7JUHP3T7/kQifh0L4Uxr/m+xqWgYIJFx9F+Djs/b6MIVPHjb5k
0SBOCZkMt4aFDufPV/31iWH2KqBpMSbkH95zc1o5ydJDAsoQasYlWy+w7BTVMfrbvz2c7xpRvHus
X3YgJEccZofvbyhwRQ+xQZWvE6tASDpPMr+tgwbxEXDO4mOG7PxD2iKLwymq9b9RWv/t6erXZ4h2
A88r6Zzfu0TvzqVZzGkortDZe03TXZWLsh+mcpSukFIm14aTJQ/KyZ2/nfF/2cclDSmgurz/2NZY
eX5+ilLoflOBPJSBQh4cR9CAl8CO/L+897+7CmsobnyGg8J7v6zN/YwLsY6pz0nt2Hgp0j5skfov
T+gvz8oSYMronTtIYgl76c/fpevGpjcdzo5mM5E6yYEMdnfHzxUN8//kUgteYJlQEyS0vJw/LGTZ
rJsud5AVW3gtD5bbjRspJmRIGHn3f34DfnPvOGA57EJSsrw4y3//4VK5GfvoxJDREVS44F1ZbTDz
ZOU/7CnTyuPuAY5aHv8l5v3dkzBYrU5wFFMYtUMFJFdF2bPrI9Xf/Pn7/PKgf78OnA9yzcjvel+s
hMbYMBp38nVQW3G1an3VGyAy4WSmo2kcx9Kw2l1nTdVfdvPf3kfWPdeBWkIf6N0indqJk7gF+gEA
zPWpUUby4qQ2yss/f73fX4YwNIo+CapteUh/+LlCQnoazx3yNQWIxqBQIT9cG7TD/vJYfG/9/HRU
4D6CkeNl8sjL8X75Pl6KuXDm90LDF/oTnO/wgbAEGPdOdiTLEvgqzZtiQEpX+3rvBYX1l5fgd1/1
h0/w3kwaZGPradekINSG26997RZPWs7O/T+/oz9e5t1G57bxODGKRcJvj+NVHviPNjyIvzTafv9d
luWD4JHl9P/zz2b1PWN9tZy1oME2O19A8jByIxB/+dl+9/TTfHBRi/P401f5+Tp4bftU1xZAuwSu
+yBH876FEUBXihOfXJVerS4A4/9WZPz266HgYVHktEfH+efLTtopA1FyWWIuCpgdczI/ZSGa6T//
VL9bgXEWUxjRqjchiv18GbefDDqWnO8UWqIVwbxyN3kdbRY52Gr6x5vKos/iRV466Kxe746uVqxl
Pzh8J6MaOrD6UUVQFIbDf/5Gcx0OkRTxCxDplwoegoaWJQuWTfpKghZchnsHVshfznO/3jsqdxce
G2siUqv3lZQHrquyZNjzJEzw+GcsAX1EMoBvlvlf1qjlYf556eBIZfH0MUGkiyjf3blsGoGaUEqu
I6Jad0lp1PsKDPlNBG/xQIhY+5f+1LswOVZ6j+odoZrJCW5p8b1bexOncibL0CiYExTJN9gUnPIl
40TWUFsFTXdHzIB4KryOPKa08jLro5dM2jtyZsBI/A+f0cVPTzvGhETEaev9qtUUVgLOp4eT4dXG
LvZEvhc0M+4i2/vbiZLH5N2dxs1PUggzYZKNmXO/byYotAqqU7G3zkqgJjmOT6MPsH5I2X4q7Eok
2Sb1h1qjbZdYcYc1le883zR95Hd7ydaRrDPasA81Ppj4JZnaptjEBJmAXp5L5zqj0rp3mCw6p3QU
Y7tqqsEct1Pj4aRI0s49j3VOokHd2O6InXasw0f8QN736UgMDWjVzxz37K2Fxw3zHa5egqZXuVsI
fppgtPRwHZe0++4x1QOHwgs4KvUxF1lwaPNIjinWzDQmsyTA109yCC/rUEFH82Kc8xb+TdwtselV
9quyppwM3gnpUnE3RanhEXoSGmbWrky/yenAAahu8zOAfh4C3Zlu0gAMCm37qo0TBRB/dlsyQWob
IdEl71Og1dsgaHJgK4njFBBSSBfXOEAcQ40n8sIztU6IRBjfbJ8YTjp8UT0gpCrGniyQsAXVsSng
hCRPNsgficsynpR7T+x8EODubQrnttRD4O3qybXbY8cPbK07smvNrVtJoBorYCgYeIYySOq9nLQb
XKfIn1Eat/1YXVRa19PNMDeZ8WiEudWeFdyD/gFhu43dITbFqQ+X9BqcwHPxtbbU9DUptYF7XA/Q
AvwodsEFedCqr1yZJs0R1vSgj2EIrGkbJzSCPwWqhuDAMuiibwxV+EVyqPIXCxKmCVR0eJDPIGEw
JG1oBkbxk0HUEnZaFuVy1WN6nt6KyWamD3OITOZn3rZUbVTtFOqDUpnvnkyn8j0YJ9Zofc5HM062
xEk07svYRBh4aYHEOWauqbOI3UuL1l/YOQ24nzDqiFmRkNrcmyK16oG4uFrwfYYi+NYAXP5KHhTm
IOG5eXiAPBFlHAgrGP1D6im5C0th3LQUpOnio43HB1s3ylxnrUR2ZE2903ytYyU+23bUeiuoS/hZ
Z6sCOzGTa1/vmrQYLgInHs4mi9Sep4a42G5FtI1GMKUGsFIm6SjmymzS+JPVWBn0R8SfctUi5683
miajxmYQluE2k4Xg2Z5Tz95EYrTfzD5HpeQEWPbWAeMx2G0BCCKewzK5abvEfBNWm8absp9mew/K
i5QFVfjNEe3h0IJj98S4jmRbynWKjsrd5FlVO7uiEtbXEHVcsvHJxkHFRyEO4t6cSd9QUPE/g7Oy
5VU4+Vx4ml0XMwHPrA/nzJjKLVEo5kM1ANvflLIMhpNXOdRcTZRW6clXk5h2EvzZ21BSpmytfIkm
KUy3I+cocbrHmMOwXjehMVDxIrxrdjSA6w8tOtnpyiOtp1vXQwRSgjCaDkli02ONuq5KQa4B6mCy
BrLcjwRuZohgV1FFxMw6VJ3fnpJaQy8L48R+mFOCap7m2C34MRKAncCJACbtks6Ujyz80VNFFts9
a7eVLh5hN3nEzFCw3AAumQ8Da+a3Rsjus9PnzXimaZB8hj0b5+dJoPBfqbZ2xw1ncGVsCG/Pv2La
MR8jBPTuiglWh3A2tHpjTxMdDu8wqtJ97ss+FncA5s32KSf36F40RndjzibNo8EgIujMOlTc9PAU
MoxOVVAeHBJe5jW9oPpD1fUpoMLc8L/1kwrK49Rh/98HibbiSxXh/TMi4YR70swyY48yKPxqD6ZZ
AeVqg+GYBzWYBqy7UOIjToz+zozrJLlguwvMkxyE8+RGonVXBtK+T7iT64nEKYJsal720Y9PUyj8
M5Fi+XypdFQUm9aBF4ZONrTLNcJprCSIdSMMlkPZ2rdkJMD/S+s271cinaW/zf1h0K8KlU59BWnN
I01KR729ZS3xhpXycqy6rZHMdwAlmuG5Ea149kmSSB+RPKXmOWvJFDpMMmLJJ6nPJhBAm521NjUm
9z1rSW/tcr+tLLJn1OyamxAAtbNu7TEPP2XmmL5WfW09uVnpq500DTBPiZ2ZrA0xe0CzHfXQ1/Rj
7LC+VxD18ocstZvgCRtVHO49cpNYu6H4EWqG9eeePEchiZdTMjmbKrDrFVVR3qwFml/gSbXTRBtw
b/gNCwyDxU2IsT57IuoMO3MawHG7eCGysceoq0qFb6xil0wBZqF2ZEzo8yAmBHEGEfCKVdeTQbVv
Jp7yzwYZGu6abCh9Qjk7Dkc58+NtAz9Gz4ksJ1WrICin9FDk41x+a5j2T9RMff4C/dH7Wgeu37yN
6WAigOqREmxjowQVhdy45pCANQ+vthgXVIpWmQjuWK1Q0QJ8C8dTxTtqr/GuEp6JyxKS38oKs0Y9
WbVbx5jLtTB52H132uBt9Jv9Mufv71NTVtGHvFKdJKIMz9NMvJGW+dbHGJU/+IKsKgA4ICB4Smbi
1a4aIGHpqSW0LjuEIQ6mdT/7EksULIO6eSqMLoHzEnRzTjBfOttm/9wFTPVfnC5sw/u4x93/ZiMm
5RWKVeRc13noYwxSPZu9CDqiNJBtQKlMzGk+Tm5vxFsMgw6CFQAyKYoBoGm9XhcQ3uqPnIygEmEs
K3rvMLqZKR9kSm7ZTQPVTjy5Om3DDyN3Wu+nvh4y8pPm2twxXoz6fRJONi44W2dPA3ad6X7q7WIR
0KJ1f2Xa2oXrIJ2kxppm1eIoDH8eMFlpAl/NybNPTgsw7lOFjlYBk0vyBkm+P58TMQ/+AcIczfPR
DIp6jdmSUC8WCdEfmqnHU2z6sVndtFODzXCoBn7zdSs7XsxVJHRhPOd5agx7M6rDATAMV7hI8Jze
jroyM68Q3RbYALuFXln3IrF2i6a+WMElssbbEOy29bF3beO6bnTpEVjpuN1bFWDiupbhVNJt8VJp
th8iC/3IKm8Hq9t1hN6Ytx5aYX8vOhm8GJ0Q7UdPDTgJpVsFoJRHbWhny/ZER9QwklIa0N/dCdAB
mcC+eKnCaQABUoaAX8wpnx6/n9v/16T0fyCi/lDCbF66l38HC1y/5F//7/+5emGq3n39SYG7/Il/
pw04/0Ifh8Zg6WvR3hIUe/9W4JIpsHTZBF3K75Ur1fh/KXCtfzG7/a6sY/CDwo3/9p8KXNP6FyYf
AtsRN1HuMoz6nzuVlgujJWIiDQ+NgR2f8+eWgFGTUGOnOMCJAIv2Ccrfi3aXbIrUfmPZ/Jt075dG
B80NLmIvA1W0bu5SZf/QfpNjTPiXRqbXtXh6UsT6ILcwYP7wA/xGCvFrQbtchsgQNkWmMJzCfr5M
lBlzbWQdwTKs21sPT94pVRzqiN6wz1MSpnvVtgXsGdzDYI78/pry3tr8+VN8v8pPdTyfAkHT92k1
X/d9Z4JyTuixGoJVXjXla5KJ8G5O9zObwLeSRfNLq3uyoDhnn3J3Sfcyox74SsGeWjRpdeuS1Pjs
xGS4mSSZWvuEKMmvTZ9nd9qhUNEObSmS3tMLA2QslaLMzDPMEtNde/Bq/ChQ/o44eHkM+37EJmRQ
rdaRUOkS11Wsazvp3nBlONGWfEeuz6BqV4aWRu5fDM9zM93KoFLXbkWKnp9F5Q7Mw/DgEcRIrmeT
EIfk5zMV8QBD7H/Xkn8L+pd++n9veLx6yV6G+OelhD/wH0uJ7fwLtDoTvmUQhZZo6aj9x1Jis1zQ
M0ezB2CVQJwFYf+fSwluSMT1tHd8FMH/Tsr5r6XE+xdKNeQBdH7QJC/6xX/AL2SssrxX//+JJ6qH
p53RMJ0UlidmrcsM74fXO1eUDLM1jyuOvkBcOW7X86UlkmKnUlV+jAqBU5nvMGwjXza7MfOdIyHq
7W0cQN4qfCs/t1aTPbgY0XZjajSQtsS8KcLKvLSBCQ/IxVEUzi29FNhn3Qm7Y3nkDIh5LoDBNNSL
sZ2yIwc+Awwk71HHz+q+m4stH64CEdT7G3dguxRjRbiamPgkIMysWp4yrl5pc90NwAmb0dlMRBYe
jQBYQog7aWWkBM8NU38WsHtXrml8M6zgSZfpLpzxLnFuP074CVdIQVe6ksB1iCc+VZzeVxGHs+0c
YFTvW38zpY16qOsXslsAqMTOQVuwJkLpcv0aj1Ge7gK7vO5oOe3QFzxwdNqHVUHW3nyoFLygBDA3
rDoIN+laizTY9kPbrkg6vsE0jge+nTeRBY86dq+kkT4qYwujeSXzLLgxs/gpQhdU2yMMjHhbpnIT
utUzJ4VulXcuKQi29VW0bfQZtUOxEZ0DFM8h8yKvCNXQBG2DpgWqNKpgPQbwLIYwP0x5aq/iIkrv
iwanfBmTH2/n5zTwja1BxCc0R4nTQos3u5OAa50vgJ1PkTDuqvzBAdbh5Dsa71dBBystG4YXMoEB
WOKXv/fN5rpO21PVQfI7qQk0QNKi8WDwjjFtKI9DZ37iiaLi9vuzFXT3hVWgnaafbfcW8CDt3s7F
9LXxgmRjt8Ux6Mceg9oI22I6pB35nJ5KT4OOSPib8y9xrN9C6dzMLs8ShQgjPSxYSWwAG5yGb/BF
mUDL4sisF5rOgFlfzPaOgOPkMGbZhvTSZNsk45IhwSQU8E2T3CQiBDAc9hlgi/liFZ7cF8MQE4ym
7hs327UMFLKEUkipOD2Iqr2mpwISPavflDbfilJu9ERgdKpP4P+KlQqYrjdg6AllZiBehcmtTtOv
bezcgab/BucbxGPYYXAx4Rg0NjRyGDozvS+ngsNUtPGjL7vHNGmvw0p8kAb/BxY/uDyTubEsChq8
tVtPRcdyrk+RW7y2Op5psYSQ1WTzKvv+ExjINCVLktM8nJsiaB6CEiQA3S3TyGAGR9Y6Ud2XsOvW
FqBEW7gfYhDVtzV9hhWhp4TRCG0ektB6SyPbOkVGg99sDBLmEhXUbSM70Tx74RC8bfKZZ4cG0nQM
ZmJL49s5PBNFwD5HFnvsrybzoIAMgXj74k7OyVKU8/qEhXA2wb6PTrihb+fz8oO8iHGl5vmxaPZo
Xdb5DH0Jj/Q0Ns/mMgMZfDhtOe/CkPWb0RaQSZ/s9kM5giUjvSaR+cqK+ey88uuUWBt45eTQetVT
77tfIvijRE/3BFQTrIc/mlzYUNA65aBfPQ/dsMhzm6I0TMgUtMNWdHGSkAq4dDRSAgqe6d7HiTmd
+mbGmmQTf+m8OQnI6XgnWXWSdIWL3JfHQI0iehZJ8X2UOXlpcSfcVhY3nglJ5XNJ3w/cXSxVfAqa
2sxLKH555R3UZE2gYzpbpWeaoakLJc0KrY3gqAloqo8iPlQX2q9Nlfs3IojiZmMaRn8HFomCArNO
dRyTErKrPedEmHYJPbiV30Fi3Ue1tJ/AjoI3GyZRNXs4Vu5bKEIRr5siwWzcJn3P6gyBv7NXbhPW
4BWaRMLRKrIaQlFoJ/2mZUqVbzttZMluZr9xcLLrcVXVFWn1q6KzBfwHOytvZwRaW9U2/j7KZPg5
J/FUTRkvvO+siQQKAWHIvrhSDVlOvOXO1KWf6JFkLy1iX4itN8jpjasSKvdDqbAo0k9IcDO60wfb
BBjnSK/7XDZ+sVl66naAND0e9JdAyurQVWN+Y3Y9rw7th8ap1n4wHgqrOYGLCE71vJsGkurH9Nw5
wxWDglWAqzeH+ehqFtG+PfRJsiXOnBtf3g52C5Q+2KdQjBrsEEYFEI6VdjpgjTWHolvjIYZ9kl/1
9DFpNnQPcRyDmOkVaPt4G6jKuww9/wI47iwzMDu54DgXHYhIPAwASmogCZsxiVHieemODAJyhyXB
M8bQbQf03CeDDE/VDHtb986zh3hzZY3EzuK87XYzb9HRDfVHNyI6kUnsWsandq42A6n1EA54Ja06
unexwftVuMPf/4H5Imx7VIIP4RTll5H0+rUl4KaF412GNf8os+ycN2m3Apaq1mTWItcbFKdyUFql
rlCWt1+B8XxjomeuEHXGh6ifqo2Jgf5ghxMCPM/bNpkDcreattXIuzcP2dZXUX475NOOFvC3RhsX
3IS0JlrYVeLajz7bcmrpXcfnvK1uO8jw9KcJjNGrKU72uK8BjeOg9QNiYcZLVc33dL3AdtFD3DQE
1K8Fc/SuSveI4Q+eaL6Jqbv17Dy7Kbjw4hPft2bjbwlOuPSOvvYaZjJNGoAf0TCDHgI5vqjhRqUL
kyshpW3IzV0Uo7WYL42bb3TRb3qOS2ylfv+FCPuPMkng4uFPO3YjGQNGTjMgGu2FYAyjfaofO288
zVE/XysjP7iwp0gtn3b0RG47J1wa3zRgjBFTu4M1q5fJwxy9kJmxzWO9gwV5pIVg4h3UK5CQJzUm
n0nvISOAGIuyYHupdXA0u+Tsl7C6PO5A5cX3LSHIDfmzHuvyKHJabmW4jis3OAMb++bZsHml8Upe
/MEntN6qzO0wYu1HEoMFDYFHzQOgJ53u03j6WFn1birDTSjMQ+jln0PVXFVldKgVLwg4mckoviY9
jZg836L/yjjGzKu4TJ9spzu4ICg7VdykGRVPI0J/5xObd7SdcW/XJZ7rcTdEwWuXehsZ37bqEiFp
qWqQtVPKUs9iHDy0DIMAX3G+ecSzvFXC3XfDUw1sjPlE9lFXgl3wJphFsM877FEK7pRFZCgQNigf
NJndJ1G/9LnxFqQRW/+Fbpn4Gufl2UqttWwV/AXwEirY69h4hH+vtmHiWfsi9fOPVIdP5iCyD7yT
9I09drkSJXXpiH2Yud/cxN6KjiNNHQysvsBd2SrHdRE193HU1hPN5KiEyflk4DAAdGRu/Wko9g6x
ypyhi03YsBT6E30r2putcZ0n4JaCZzfcWum5je/ymI5R74RQtMHJlfEc3g5V+eT48bUm8gwQMkG2
UeGtwsgSqPH1ue/YMkT5wjT8XHX+dZAiCiJ7G8xl0hxSTMPzOkQRSboSK9g2a9odYXrzpyHuC3ba
5yoDaRDWZrgNAOtqb0/fMV734lp2DE0gq/gH8qLUYzIouMEHzP2f5ty9y0ysi0YpPwf1aw/mQlvR
oS+nbjsp7w4RD3nRIJHtsKVrLiG1dlh7domrvA0d0TUwANKjeX4mLPWle02fZh8GZBnHwIg4E+XN
Y0m+vIcxX85vAJbgBvLS9Rd77IkBqcd5RxYEHA7LSK/aYsg2dSUfmoYtxqyYQ9KC/zxb7fwtjvk7
Na1x046uEp6hbaNvg254nCFpw/06eXN9zEjoXiUWomgzXU91vEmm8GJj1egrd8cMkVhhCKYyw41K
NvvdDB+F2OSo/5hF80O+zA+N6Vzjj90WisT6ktGcis0nQ7nnxiP/GRB80zWbjOhgsIHBhdjgS0LI
bhQgVCz8J52Pb6DJr6PiLtDOq4rjZXP5VI/mJsr9rdJ6S0xvsh1U4z44ZmEcZpduaSuZroTNwe3K
s5nMV1YSmqz+A9+DVk6si23viA/ING4gcO5GVWxmNI2rkcIV6ApxbhVSiVVLfbcOlywGx7utfGMf
SQlQtAMpX7oHqgdicLpqXbvhoW2TdSVL8IYVN691XFLp+nQ6wF5+tIWmmMt9ucKP9hCwyUYLwcBS
R3vQjxwET5r84J1qgXIx5z3FgGGE+YTSKlhD/LBuilYCejdOA+uXKvLXANb8VmeKpJd42zl3bCsP
Dn+okXrYokMDLdZIujVOvxqIKzpVo35KbWPtxvp6rswEHqz5bWjir+EodjpMPupAX3RELxZG2ifZ
jlcg+3m3gwNp1cCED10GOqV8Vt4ubqgJJMfbMnHZX8W2Q1OwBqiHDS4rnupSBx+RW3Rgy/2DzL1x
XWeaSYy4mWN25Nirp1WVUBOG9vDkVvZzkUlz4wXxNWjvl3qOt02RP0b1OK2TPADUbX7RXbDOoDmf
2v6mxtmnvOZQN7VYC6PeDJW89b2o+cB8epc0BLPMFqfTyqvustrfDbNXr+x4+BbOqIuhipUsEVhn
mDHXKxGwYgW639aj9UKriaHPZH9RkdusSieChj3mByMdix2e142tuh2YH+KAfIoP2+vzMz59Tony
RXoF60gADDJ0pg/+bL+GTflAeW9KEqY95CEq2HVa7wDAE6ySejtZhveDrnZgSe6HJNz2lrelQ7Yt
gZ8UbXPwB0gYqvpUcXDPoOnrlhqpyNa1fw4yuWu67BGkatHmd17gMMlyPNjLTARktxxxVhVUOhTO
8fCktfKuGugoq252k+c09YljMNVYAn2vYan2mkrhVntB9BZGsYBbGmfR19DW81UiE3jIoizMI0+U
UW7BrvMDcyBZRSUwyKhXQPdi33poTau6FeYsLniGCOsGdLzORKyBION7xp4gjpnHuKiZKJ7VPF/V
OUdcWZHNwnyx3HGej6ioeYBjEE2E1A/tfp51y14hdrBOXsl8hy8qRGgeCSIiuMmpx0NNLve+6dWz
QYLKI00+g4IutF4BG9VPLSF/e0Z1/S4IvXhfqApsqPTbo0x1eUsJa8J3M4YDtGIHekwfce/z2t5F
kW8/2igphjWTVoj/RjhZ986sEofrl5Q5Bo2mB8VWxqAMRRVje4muGq7yRmc98V2K4TWbhpuWF7aW
tN57yZxthqXN0aadZpYdmTeFq4ZTXvhxvhNDOn1xESesm6kej6xA5TFso+nYo2g5zV1B7dHJddk2
IQ2D2NpNItBbEXnjUxrM+dFBTvGprbwxXM1IfDaaj3nvEiH/TXGeAmXsePvC7tVB4Mq4GVU+fUmd
gKJX5Jh/ygIAYks8XUCIOVVQyTcrLxCgCI4rq3nfEdSHijz09wbPw0uoW3cfOFP6ykJ+YgwVbeu5
Fwdf+KiW2anGr3JB/XV9D43OSl37YXC7aT3qQl5sexTVqiSG6tD7ZXwQNV3snFK9Tcgsa53F2Eb+
BPVvzbyQ/RAgP2qdnebmX+UFlggRGtVamxraY+/1gB2X/mLFUuLaH2jCKDzps3PtWp33Olp58iDy
lPuFjDzZB6IydpUl1EM/ROW5TCr7kqOf3BBsdU6NGCrl7IoCrI7krxlE2d15shLPoRPpz/DBBGsq
4Ks7ENcUJP6QZ68hYgMwli10JYvTLZn3nZuuEjjztRwpYnMndr4UIuunVVzbA1xt1aXHmgnCGXRQ
enLocV/AJTWfunSYjom2nTNc97BZeSpwDZDbljrZXHU1+yQF7TL4SxzXy9p+on4qGVWyySjhHWMi
kDo1H53AvTORjTCMDu5HXb7Act3XjToNaRPuIxMQrIuokzgxOF75sVPQDlZTq+kAlF7p+2uMAtO5
isHcrlTP7r9CzJSA9ymCPRn0/YZCvn9wjcFi6G3jufGo64uN23kOtUcB9r0zxBo5U7WXy1wFoLWn
7suhiPaCuzI5E8Rx3oE9CLMwQxajKXbCwVB7iFvJrvErcwOKDhWX7w0vflc+9X1g3hpilJwDinNm
D1fo1ouVlQKHT4MguTPn2buCI3lfyhxhAGqwse33nT13+lDWdR+CKdLe1QiPK980WQs0vKie04JE
SujkUXfM46SVaxuJuEf+ShOfawgmZAOkLKnM75t9NcpXR3XTQJfIH69CB3nOaspy98IJ2dwWk0G3
Nbct4hfivqtPZgXqUZed2rtNQDaUXRXVl8ya6XnOnhvyiyKuW4Jy7gYy8mhgUUtxGNH956jKYUTN
OptZ/WDNrMAf1YooDCQIc100jwTbAEjz+HtPKmwI1jC87DJ7sj8kVnjsMHijmQB0O1iVv2Vcbj3Y
cl6OHrPfHwdpAtuzPTWdkJ8hF0jSqr0i742AKMKGLlalrIYlxAx2BBVyKnUQrdBU6bojTRmyICgD
Cy22fahRKXi9fjVrDeNuoBpOXEZjXV1uA7ffGZG91/VwKbU13FukbomVtsX45mWlWDnILQwK5tQh
3AzlyTphEz9SXtVfGR5Fu9lvSaeZ+3DJHnGiqzGPxjNiPdolBGX1JNToMjy5U3lLMlLF4ScPm7ss
sK3nkBosWNUalSQ1pORtS9CrmazYSdr0N5YXfpS6fkzLlsZiF96ZPVTtwrDcTT0DNC4p6Gl3EK/n
ArQvTXKMPPtDZ+1n8kA/B2gGLyTfErbnZSeLtZbSJn62TSM6DFnz2c2TW3PsHnplfmMZWQ/cSo6l
1OHGdd94FQeLkm6NHDa1aD/5k8f/MqlPnTKzLXyzAYlJwrNU+htRuuSoIAjjyOZkIVh3CB6X2vts
lfIDnSRzT/iKXAWZfTuM3rQSQ7knR3HdpiCGmVd+bMG4bsJZdnf0mW6Z7u9iequJeLBn07tAJHwd
Wf9IKaTfaziyviASqO8MmH0swSgk5okfciGV7XreJN/A+unRryMDYxdZynpW5G2S0wsncJh77zFu
3K3fMr3X4gG2r1yNvn8ztpwcnCB/y6R1LWQJY1cRD6H9hXyewLJ1RPnm8KxUrMqb/8feeSznrWxZ
+lUqag4FkPARHTX4Pb0XSU0QFCXCm4RJAPn0/UE6py5J6Yp9Bj27Q1kQQCLN3mt9C9XEhQkDbpvI
iPQSMOn+eFN4Tg95rmqugaAFGN+mU5mL+0rbz13vPfXZXQd21YzqbaqVvS/8+7qgA4GklJpTX2KA
zYEUWu4TujceYurfIQk5mydohwYFALQTa6qIeiVNi2JK1q2aftzU1MbcuL5UVPnwnh6mptlyqzuX
GSGi+1L25o5z8+dp9lnXS0etI5kdA0guV2kGmQ0d5bUvq4iyaXs7DsNFFA5EnGQUvNDupSbnhbQQ
5jadi+9Jh0wl6P1rZcrsgITIP6XecKiDOEWVwSYvCOwd2aPRJXiUbEWKwHd0t2DX67rCHBdcg0SZ
Vx7aVYaIe+O5LpFYFLdl6ofb3rSWrKkDPR3nYagVp4Lmc+GRJ0GZfkOn/PuYZuO+SJp+w8qUmReI
Pow7pM7V0RhGXrm3PeORysHJUFGrJnPicyDIU/Cn6WCq7krO9bdmGFIgGCNbtLp86eKM8pb5MlXW
PfiUbFMDXWPEZyDHgU7u24A+PRWVuzGlag5r/yo2URJSftZnRhrJXTkSVecUZbP2PX/YyM4+refp
i1cUR2EMdot1BfJ2Wd9SjTdWXQn820v7fTs5zrqbO5pHNDOOXKwdNVk3C0jcrc/qwbM3Ye5tdIcW
xY7MjWlJnly0JqmL/FircKnlTA8zSQ9EPIbEIGlxZgD0JuoxGK+mwQJFZHKKTUAwz7p2iDwhWG8a
+pw71AFrLlI5WVxFTRoQUCFufSGxiqFN/zK4yXgwR5OshyomsCckiuIChEO2UhiSgVKDe576b0Hb
uSQt5N3NrFX+yEI+nRAO8lUbUfro6Dg4j7rogIsQa47hcTyRS3skIxWwkUh6j5HtRts0ClJEcgU4
8dzmmwi6+RSnt7GDPLNxivo0GgjI0c2WyOSnSVKwo+xhUJKiMRba81nvWiusmN8F87Is8oeEPkxN
e4ioi/yAFGiZ0SLk47W5TZLBPRMe32kDS7tz8m+I4HcVSkKLbd7KH6MdYMk72fbeEWSUtWNRqLZy
ewsUnJck2FNzjovsu5QoptWQ9B316P4l6+SDzsPklBixzRz71qpsWVTYYaxsmCR7gdC6d7LjCv1U
Z7lUtZmiE064qaXVF1ca7VZFiIDRxt7pkdQ3PyVUKju2Mv+QFZCecvZVWK+9ujtgVVi5eSRPU3yo
56NpYVAOSZBsBFN1aEZ6Q0tjXmHFrcmzDZnUMm6S2lXdnMpBH4kuKNi1Du7BCk8rVMQHpylyVBsG
2bWNQ/Jjk9/OUXlv2NMLXSxuV1+gmsC85Sw7hOQhpMA0DMW0scuWrf5o3uAPv5tag1jKKjlyyJOb
p+gkqqwzt/Wg0CuO8kNykjrjMQtjRw3Yysylr7nrXbvZwLZie0F3I8ttKo5meFJYaCSFdu873TNy
xpEIpcm1jmmH3BohBqih6dbSkI8R3e2NQid9lnMnuxpS4xqFYLYKXPZt9uc6e+zGF9nR7DAY+qAW
0Yfp1P3ex96Xtp9Wre8s0kGLBlZFwRcTxh2ZnuWx2/DBivjcVvqWNLSn2mwfzYm2Qhk12wGOHekE
UhW8VunNK10kzi6Lg2ATcsIMLWMl7MFYRWzP2DZA7kVfuSIf40rJjOhlnkNGmF4UQ/9GNCdN86SP
gfY3PbODDig15LXJAYLAXBTXW9fajZ5cd5k+hMBjVyTZm2vkJUQi58N5OZXWpnAtOl3pdDzhnt0n
pRPc+Tn1ZWjtCdQGv7vAlfE80O1QnbFfWpzKAAboiSjZyMRCK9voL25WXyG4HfNpWwJW2OjC4QBT
1LeSp3Cqc4sJ3PJuLUKGyGxgydMgIXIL6iwPmnHnKvPFM58z1Y5fe/qHO9fPufil6eHX7OooPAd1
eNW6pDb49kX2Q+PelJ9zEdmrJdEw89QN8m1x0EjpwnB4Qq06ZytYw59tCrKZDChS996VKeKD7v0V
f21PTZWmRuLQIWdpn5jHTesa6icoTz5W3WZ3xPSATB3tF0/v0FELxPjkU2yqJEbtnu3gatBZFAiG
SpqN02Qdy1hfR2xBHDOh70yLJC5fYkgEVLSJs0XVuHcxXB1Yai4kk7zfVHs7cDdyIGwoJDqryqKT
eCxPbElSASjkAZ9vecCBcRQCxl1BNS2eWVBgz4ZOs6uMbl+nVNe7um43oZDUZ2jjmWBpL/i0FhKt
vuYsRGIZTTnitJxN3zr1pi7IlxP+eEsFmHLX0BxQka4s6xsb/0OZGGdVw9k+84tvcTeeeUV77wDV
4FWFICAv6QitocJuCXYjzbuzN/EsTys2heV9gbXCIvuCWhE1NW9IiRApdraeY4jAVkTgYvM82sV1
N/KVmZ555Hg9xcf0JCR4N7PiB4LNo3VjNS9ljRxhJmKIaN6Y2LR0aZXNFP1dwvuESs/KxPo65F4N
z4TQZqtzTsx4GIhsRMugyHmuxvmLZ5btfap7tR8Nin8+RaENe8ZDPxuPIGK3FQz9neOOG3Qg47rN
NP3X/NgpvxVZdN5XaL5nCP9quk0c0r/N8aa2MAiI/oVaJ/1MM+LDiua7McjSL4OqLmcOq2NLgbpR
21wZHIcCeQKE+wR44GWlH2NTrxvUemaDWqzwryjbEarr7Ek/3y7KGMFYjOx2P1kU72qfEDzOqzvY
0kdFz5xkzx1yrhQkP+4ipfhF0J93DUszRE7kChe0B46azNpNtf1sSOb9GBd8pczTJSU4lKApuisl
OvaZSDqqeCDdkzgt+3NJ1EJM4y90bsjPO+5n8zhJlq2AQ+Q6azYnQHMTVKyIgfFgYIbC6UKGnj+i
/pn3lk0kktWdZnW0Y5UlTnfojixBcIs6mEHJJpKxlwb7fk6eSXJc9TXmprqm2ULSFXNcEfu3HbX8
vCbCe3DcHbCVNT3Ea9HJ+4Q4rD6PtwnOEOUmcsMCmbzYMbPsIs2fvPyIM/6qLb2t1kia4j4+ar35
DCY0Xxa50TKP701DHRO/FWTlFdvNcZfRJZ4wEqxK7Mst4WCOcduXIO9UvG0wyBiac4PN2aK1aBuI
kwF5XuMRI68NmypuSdoeP2Yp2pKEFDNZuyo9VBolwOSQgqH3VoRYMENZpb1VVJRPbuHcK3++oOZW
bCZq+151olr45jCttSuTK6MjYZH+zzxtfZPE6TRr5u8i4ugUzc7LlFTrQvOg3ObaDPMb7R6HVb+Z
C3GTVup8pGnCxN5yomq67RSm/TbLc2QR9Z5WI859mL5rHTCyZ9bHbSXzc7uQ+q5je8oEmVBwpZzi
xM6xO1fbYCBdRVv6uWPjlLb5TVjom6AbD+kQ0Ccvw7NMB/JUmkN2jiRJX9RqOpmEZqsTfXulqvtY
IPpDqCYsQPlLdq8ANvZOqNaESkd5xdCA9elezAil8YhVQ/6t8tuCnI2RQmpazf7ppBqg2ggzerEd
C1q92w9+ksVR/Foy5y/KuzCghgfQDxHuO6lqikrdK3urWiHf655CYmscQjE6QO0FgXfXsjSMb5Tt
g9tiqLuboLfHHY3LDvK99vLvP36Y/2i4/9taLNV/0l0ObQpYrnsjvVz+zU/ppWd/wvGLjZ/VBZmk
GaJr/im9dL1PlEUE6DD7p7z7tYrb/ARnYPHWhvzTEPbwv1TcwvzkCsAwi/YSAhlw5n8ivfyFNoCK
E/gK3l0woqH4BdmoM1lUeU5rqMp969iQ/nTnyQwrTTWAptD9SM4J1qtNJpcCZV/r7Gk0R/9FSsri
r57cb76t5dP514AOIPe6lovm2UErjiFqydh4rQGtyNQlLTGdCXCJu4MrPL3xjXQ4AKv00cA4SX+V
B3H0LJFLfGA5f2+chlcBbcEXi87et8BXvL00rGDY/0SnbkIj+Rz01pLgN33PpmCH1sj+4GLvpewL
HINbDRegmwOC8d3Fmrn1XODIzYYiyQxefXgi5in/gEfw+4sE0Iu4LdMO3l0kIcAjLlyj2YgytUgu
Qx+lUdff/PmVvbdBc0T0At4UPAzYLMF7/3fTqZ6e1EABWNVXrqER/sTyNvT199jSj7lujgJVkpMV
fjD5OXwcb8YKFyatghoI4ngLQNPy56/0wrDVWiPu2YtiOEdPQX5xNe/yMZD3UUDJfBehJUZ3UJtP
9tLkIuo6ZMcUITaVqo4QzLA+bSIXdM3KlmNwN89EXHPUCqf71FaNZlLFoLMiC4SEolIKRa+Z1XYd
dJN923cB/1ubpBwDFQXLFlNldCSrWZ8TCeyLIwhOhaBIClluVbcGcURqoK1zFHatr1ElOYO7DkmL
+Fxl9ueWR4ZTth1oWFj94JNHlblkcdpNh1pu9lyOdX9+a7+MDV40JAzQByYsMuvHnPD64blNbeTU
jjc0cvIzwyTmqk1D/4Or/PJN+WBTXYwioAgI8Hj/TfXp1JVWb/Wb0ezlJuwB/mszmghRJmgRcFC1
/vNdvSdwOD6AigVV7/pMuO57gKqHgRMxZNtvsNrz5obKZnsuESk3HM5lXuPNnikH/fmiv7nJH/Z/
Dx0cGwL3HX8jDBMU9x5HVz8fLru2yQ990qEBtcPLasaj++er/ebFBQjgfLSLzNhisQS9HvWawaFa
K+AElmTDumxRYA3h9BFD/QeZ/fVEDK4C+CPzEy4hFi3v3dzRWw2uNCauzejm1RcoHcJFYt9QfJR1
GtwGqjk1hpZwWB0L4KSz9MtdlTrIBeHR+bcQKNyLtKM3//P2/7PLYJfBBPbRLuOpSp/ebjP4Rz+3
GYbzCTKRDcCNXSFtQ/AUf+8zDMv/BAjM9AO+QTj8dJ7+1+Mh/E8UrEMI9ridkBZ5/9pnWM4n1g1+
G3IUSP1lhv0HDo+3AxckjsUU4JCRBScMCM8vFB6vD2s1pF9SmBi0baZoNUzMz6+eyW/2D8v+4F/D
9q+LwOQIFg8JhpJ3W3OnLH3qx/GXMciTQzVj4uooax6bzeh98NX/9nZCb4GeAb7Akvb2O4xdiMbh
HD5aM3nNK2sM1XUPbS3f/PmGfr2MgOECXg00psebe3cZHRKP7Un3wZYKeRWsguG2npF6fPDc3u67
lufGZcAjEXThuljb380qIg3SIJD2g044s2VuZN/HQbakxwprEyYGi6nvN+Bj5vIDMs7vLrwAyQg1
WMbg+xNMzgDkGGs+2GUWbWyrJBnM7Jag5Bxkr5eXhNCDFTmfjVR+wJB8u2/5ecuYIwl5gxlGlW5Z
S16vgCkwstbSD1LEdK8mKpjRevQ6MszplBrmobcr9BAeaYLFrnbRMGzroBmbD4bRrwNWIFARPH8G
Levku5/CI6q20I14GLLE2bIHvZUN0ao5spp/fKHQ47BomZ7HWCLb4e3tUuxPZj+xH9Ccy100uHKL
HA4b9EQO4Z+HLLvm918hlrCA3wZs55OY579bESvPMEZTJud6tuNiPTsEtm2iaOI7CeqmxMoxYn4H
XQHwUcwqOvbDmFau6ZU0drrZ0zYd7KUf1GE+njYV0vqvEbHzSNRbz34qx57Sc2z1LVDOivbexiMP
rd4qvhG9AsshgpVoU4T8hokOlqJlhRQYFF2Ii0iXBH2i/rGeAxE4NGIVCRQrJ8K4RPUoj0mIhtNU
ku+Ow2NvAJqG7UJ4+Vng6uE01XqedsihA/w3cmieCHwD2tEZIECuAg4O97aXa4hAiArqAyLHEF9E
lpF6llu2Im/YGyRejJHAJU07CDEmoLkbT4ENWAvh9M22mVGlrMuR1gvE77L+xlYnc7cFNCF1FDmi
vZ0poYYrr2mRAhY5warA4OLuqImaxFxrNChI/Fq38VauRtQT4+T32aNG1HCUO83q1ocMYZ/oyqMO
Xeap+pIYVfINFKYbrKI2FTnlfYv9zBNidDP+OlCkvdbKNfpzNXgR3JSpDYCTWMSz8WD3ppEl9L16
YRPjhykisc0NeF/buKLZ19G2QN1WdSGnKZ+s1vwSx27eYj4ticEKUc2i4+stg/y1plXNymnGCqmx
oV2jbR+bBhCpfSW086M8Obpld52ZLRUOHE8FmtUbAD11P+1RRLQIxO0h75Hng32R5o4urRLsoXM3
adwAnaAR146i8+/rPrgtC3bcCSpZ9qMWSV5+ystfGxbBKjCh6QcUtrPxROxzmlDKHhzMBv4AO7HA
BO9ER8htA/gJA8f0/raYZp0TJEZd90W3NsyKjI0bBhU19W0TYdOPq2G+dEWaIUbI7cZus72Xze7S
9ypNIubuSHzManwmEcBbd1XLhiaSY3OpFIgKncWjJX8Fw14vzfI8Cc3cPFEq8sw9Ho72ZZxrEudd
uw3OwsSLm6PaKoN7u1WQ7nrHK75nRS3iFwDLg3PezQWc01Zi/LgQsTIu+gAk8H5i1ks+z0Ei5Jpc
P1Ps/XYq9WVUu+qKZcGNL6Ym5ihkyYqosrrP/L1qMXKO9AG1xcMQ41TfJ8Jqhn2iPVLiehAlHiqI
sKVb5i5H9qyKLdAdVLgfvBxhL6GyXZVuyRZcGrsgFcTeQEfRfI2TfELgGduTpjTpWfxVB6EO5lAO
LfEDuA/V0r+mPnk3j72yb+k6RtFF2pMUsgtmbKIPGaoW+xZMkJl8C0uaWs8dui+K1EU5WxZqxqEU
NQpZK6QFPPG5U0M0pYetKeqzsMcvg27BRl7ej1Gwkl2rsrtcpy0aSgL7aFPMdg0bZ1XXi58L77Rw
Tw3yGniXCUicysq8yxn+PMVLz0A+VI2quEKJnCNdQnsQUjgWqG8tQzlIELLOIxp7aMTpiEEkodvQ
FleWl0yXQ4s+dzW1XRxu+qJJwZG6ERp5KBTWyyB5oDsoWkmwrsDXFQicFm3nAtjuVuWokrOSmaVb
zyBb0j28cFbYlAZbvheTF13FdjF97iY5m+upWo6ckEkiarqltyR8x/BJVxXNztso9t27Gmd8tXHi
kr5DWOt23CmigrydIOwWnXY1pNU6gsFyFtd++tjNI9qiNsmmS8tJXHsdcuQkLrojjZP6aKzouVdu
ecExg6ndwq32GaJl/AU4E51mNzeiR5Mu7/MAXON2ckd6WX4isu8J8BWLMPa0++IZpnnWSFRMG6If
CO8eht4EM4Vt4bHm9bUb6WY+0HK7M9wV2dThFzesUlplTlud0P/pCY+uxu6+G/GszoFbfk0E1A7W
j0p+7cvamBBp4xNtpqpO94knxvNqspB55oZjDjtytwO1yWydfnX90qUXOhdIXwf7iYDKyVurYK7o
SvVwWixsJl+SyXLuBtMYn5mhUMnXQxoGG5Y5C5eo3wrCmrEC4hM2NZZhnfgvUzwFeqW5zLCaJJ7P
TWO2IyOwCCuD1uFgXmso1BMXaWnAN+wVqXm4usDEP0aWseOmEY+VpIf2uNssUFgNTk0inyugXaty
ELOzoQQhcUrFhE6buhsReAlvvpxdR7wMad6fdoZCAcQbGDceCyuy9HwQxRmfTnRe49mWG6DSkV5X
oZ7wZ1JBLDcBGSbDSrNKhqs6CyC1VQ2wf0dNKRUincfPc+ZXAgx+Yo8rfzaYCwUiIzxPM9mRBXIi
7Bh6bL62o9vRhbAU76UHZfgETEdaGxJWSTW35wrNgZB+1W21icgIrVWDdoy/3dLfDDqVb/OyHk6T
3IWmX6Zdle2kEeUPfDKVtSeqXSRr4Pol0KuiH0njEY17bQMm/Ysr/J+j638Ln/LAvz+6rof26fmp
fn1u/fEv/jq3egG8Ena/mJ08dgbucg7+WR83vPATx2J+mxMCLQ5q1P97boVkQrHF5yy7nB5oynBy
+gtNYBFByP7TpCfieKbDwfUfnVu5l9dnSv5rgOFLDqVFt8eBMPl250x3yjFYzwQOHmF804jTz9nB
9M0JQ8w8kBvuMRb9atc0iPAqbT7qQGQnqpsIJrc1UpNVTFj6HLDQbNNO2cTVAmzUVtOOsFO7CilV
07U3MXWdnVNFLKQqq/2DlYRdcaistf2ilJke6UpFLmeQeu0nZbpVmRV6Z32SnuTEw6ykkerHwMGH
gdBv7PyticCdIph9IJkd3ngBpbXAfTLAuoKOBHVjVm28m3rsKK/e7W+O4G/LYcuboApBnAdFA4AT
PLO3j2vQSRaZfSU2xlAc10E1rkflfTbTZlqnamx+nh//f3xU8E1YOb7/19lT0/3Xbqi+PfVpXf2f
5VLPNRX3lP3e/7z9Zffz12ToLOSeN7/YVn3az1fD93a+/t4RzPV3aWT5m/+vf/gXC+h2bmABPddD
xfx1/T3mx3r9sVgeB6x//3kR9/xUfk3l8P2Xf/TzC3NMKkO43ygBQWu1GcN/f2C2+Ulw8qeKQTHd
IqSEP/mb/WEt8Z98dUSzLAdUx+aH+Jv9IbxPBHjCHLbIj+KIAr3m79v/a4Tw5P4tHv/tGZj/hj4X
nzCxH1SZwBUtH+Crk7jJAceIXbZFk4nMKDZq97QcguxKeh1rzatH8+Ho/Hkti44F7QoY8SC2314r
Vz5EwYKVJAhVhF60DRTAUHT1z6h51Ikd5PFHR/y3JZwfl4S+vyCLYMTyBpbT8qvb47BI011IhK7e
2G8UjFMQPUn6wan77Wf38yrUhwTFFCZXUnveXqXwbUdGLgt7Eoco1ny6bGvCCd0BmXAVuOy/K5LV
//wwf/PiqBlSJ6ZIvETFvrvmQizw3X4BCQ5ziFxhLtEkwp9Wq94f4v2fL/a7GwxZAiB4E8YRLIP4
9WPMIvYoAqAuFJSqQcIZut/w98mDNFRzPKQtooU/X/BtFYN0IGKJPI/KJx1Wn+9nKSC9eW+jqeq8
BgIxJidmNyPUjpqTYUDTnbnhaVl5J4nstn++6PvBslyUgglXpJdBqfbdt5D0eMG8RfMFHAM1eclK
0RV18cFg+fUqrKb0EAj7orSL+uXtrSnZlBx8i2klrUadp3hgz2Tnf/3zrbwfHVQtCRRZ1m4qz5wx
3o37aa4C3bSIohvXau9CfFWXufBq1KLDR2Sw31yKLhYfNDsC99f76Zw4I28eSil0LsRM1E2gAaf2
PD6gph7+YSQMA4N+B/MVzhMfk9r7sLQxrWUJ+UEjuw+iQxbO0X3SqOG+lVl8VlrzgsHIPixtvx//
P65KPhspmDxU530Bj6OKlE2Q6FVhef1VusiSsyCsTm0qJ2uCPkz3g/H/m0FCvwDuE9Mku6j34RRA
b2VgljXy1UgG2zC1o0Pgz/8wAuPHw4RxRx2d+ZGS27vPOnUdY0pLuq22aDgNoLbbTOGHcYe/eXhL
c4NSOkA81jrxdsBHBWJczZZoNbZC7uvcNc4jlPnHIvXlSzJU8vLPY//XuSMIKekyfyw3ZgXLs301
d8ygkcu6kUtNRh94ymoVaGqBdT88NKV1kQX0KPvW+mDr9ZvPYJETUNS2TCrq4t0XB/ZPlG01aXwM
M4QLggF2NTX/Q2To4e7PN/jL4FjmKMFmD+FIIEx/+VFe3aBElTxgwMGfE9jd2agJuK0qmf3TIRiQ
KEXkAHXkpaK8KGdeX0UbnJIdAHarfE7nkla8MW0a6oU3//BmllnKpDbuLCs0o/HtZVDhcgzvEQbM
XlOvvBEyFdn03T+9GaLNfghslgXa8993bkOBuyR3GOShzLAoqgi3el35mz/fyy9jYOlA07x1l5mQ
tJflS3j1YmaCnRWOaF6MExjHkIw1fmwHOr/XZbs/X+qXMfDjUktPjw0VqUrvelP02dKZfEoHhk2C
yn0uB9M5mht4gNs/X2hZjv7V1WMlxhTLhmVR3HHcYyv69p5aFWDgE9qHjOZFFnP63PuH1CnxOQl/
HjVZznM+rz3pF0v9fsI5HozUHP7x/XIW5ctCoWTyCt/nVfO92lmc4urLJjXFx3MEeHUv7LKpP7jf
X9+hx+FpmT3YqHKdd9+xEWXY6IgMXhVTXe0SWM3YEPVwiO1G3P750f76DlE9eYjIaEGxyxHvpl9P
W66Esx8QfaGbCx+r26HO8QH+46uQl8MhY+kCM9cvN/x6UFaxx/ETS0oWVDHYOJhF1TAmHzy20Hr/
4ALOMBz6uSOTxeRHueD1ddwUgqACKrfGMI3LrmD9Qj47JvKbH/RR+2hQKEVCjjMYS1OfNpGHRbNF
ZApJJE+qG6+FdLXD5imZPg2DYIJWTAZYs6jMzdM0L/U3H190U2ErztvvYPTBYjp4NvHtpp3JId7u
lL+LWI3bLbq6CSeaFVt5e2xOkY4A0Cc2+XvHXaj8PgI9pmaX7kyd5E5I02OA/n4kRRamV1kyOWo3
dkGMY4r1TKord4qgQGT8sbPVVTVYV76fQpCymmxQKx9tBk78zJ39PdEMkPRw0TWfQbyYe7tWaDQk
d9dcRE5o+I8QrufizOxKtEgYRBZjkfIiEA7gasNDnoZWdalDt56Ppo7expUROancWZ0xTafst+eS
Dpk/TC5F7awJ96oaywkVqiUi1tTcrf1tP4nUva67KUp2yGECh1qIazhXeem2KSmpkbzKcLTSe0vp
f4IW6Ohg5KDr6hV8/sbdDW4nqgdB8oF5XPdubt8JD14yFCHyWYon7Clesm2CiiBPHdtJsiJ8cSih
rQeyh7yg/JLdbV37K6CO8Zc8GwM4Q+0ksJiTdXBnJqmhj4KwMTBkzRkG1VaQL3Ppg1O/owkCQAuf
Lhp31fr2i+4UlJ/CJseYFpBft7w1NbftBjp9stgph+QqHnK/XpdUZ2Am1DmAedxzhrhKDEXJ0yg9
3AU2AU4YuAtvGvEhlEV/niemFx5XjSguBznY3u0MFmE+6uCxuRGTWTmG5ZZGTkbNfTaLuB8249Ql
xtcgo5ljr7VNNsg5ILSyPRlTw7W3jUFv5FtaAtlu7TmI6AgUkCUrTLFq5TBXE7cBYU7YO6rXfXvT
9BiHv870DImqryozQKqHh6kHYpR7oSHiTRfVJozXqpSxr7axxL7ib2Dsm+obrEmzPyWhvei+D4hG
G1ITcpwy8c6ZbevcxAOewBSPE9qPrWfJAz9E95yT4u7uo9BPL6GNyRej8yDVYjTqDXwmoT8NODiq
sr6UlmH1Dkc+21bPC/yWtzq0RmgchZP21FdzLEW1jwkRxLod4kgFtOnCzoYQiH80zFo4Ea2JaQ+I
nGdMR61KC3+tk1TGV/DWSYWxetLrz6Y+abp9EtNwRX6KMyNBzGE+lx0+iHVAo/Ok17E5nxYTlHo0
1JTpj+wkt8ztzMczbgqcb+f9aMfxyTQEfXEdFLUHGKTMhNjC85diC9UnJr1g6fPBYIwAK1lRrvCr
ZJ4TbqWdl3g3sgjDJTMpK9g0gImB1hNqtiR15F0s/PjPM65tBTPFkM7WwQBGk9xPknxLL1vVh16k
sOh6ADc4e7tGRuSmqHhJTvDz7/iLUjbACUEMmAVqxzq4w1iNj27uyO4o4cQTHlKjLe2Tpitj53II
49G7J4hsSK9pOVfNkRfgxNmLesSYoYHQuzsE/+G9dPv0zGxCAzJUkdXfTRq0MWANCaJU9w79vTyC
y7gdYycobmQbFBydzNpaXtAwPjk02gi/y+vkth6zIlxXC26TPpGozqG9wAgagKrPBz+u7WyNpUaQ
9OJx4D+MeQLhr+oSGvYhX+ND7RuQWQxwAFfd0Fb0WqfCOM/nXOLn41hAYz7AvGMLxaxRVR1OvKTE
G9jksrHWIg6mdh9PkdthfA+y5mKOBO0k9C/Qjbu0JScqtY0g2DZuhhmkr2iFw9JpZLuuIVhFDzG7
Go7uNf6zUxv6QnuOMCg9wga1ePIsF/PF7Iu0euzjAcRJNejw0StYONciCEYPRfWc0BWzMO6d+LSE
FUaLBLyDHILSOPWkCVExqIrCO6YF1rnYCE2YRCzis7mi5opkxhED4bmmUhYY16j31brpbJCRFhH2
IJDgaOjjhK/F2rVGZmL1HKqpPwbMQPMIL6BLPsDc2dkRBj54H3FRZOKup7WUbCbficNjk6Ucvy0h
NuDbKAot+SxzKHc2/F1vm4vG/8q0Js0zr/ZjWEY42peeFuCYJo1cwp792vG/KNQMEGCN0sT9McSw
5niTNfWOBA8mOALNnYwxidBYoKDrrV1Vu3obtk78MEcWpbR5GnNzHVlqTFe68e1ibYxjjbNoonO1
1NbZFDah136vDeJ+tg4O73HNgPLY44f2eJhUB+NEzTS7V/WYu/GuZw34koLtv8ms1EGCYXh8ikXR
GheNEWF/FU2mxlWBDh1BNZIO0maJqG43c2iktKVrB+ednygpNkpOgHEpNWYvYnHjrPvQGrHtDOX8
NWhwbsKAtcdgm7dyYG6Hu2CsML0C9w0bqxu2wixEcTDLZlEdCMV5VaEDXsNvKAR8NBVGzMjKuw96
8iKP0rIyIAgnFikFdTVGELzrdL6i6jdXa69rzIJNjNEEOEmz4qRHEB5gvOucz75W9N/KzuJg2sUo
TDa2GugDl3k00jtoQK4kmmAcfp7EtWjILrEH0l9id8gGCee1X+gSwQ7mSr0yIWw9CJY+PnmgAKQH
ydaH5elK+1vit4RSGaNNWatT6I1XNPSlWOWlkgbcXBYDACYZPKVU59XTjBcQ265N4A00RQyldSEI
dTTbDNWJkUFq9AgP3/qx6vxzmwQdvGhhMAVskAq5pkiyoD4HctjEtiHFJtsBE4nkZRyZMr6Yk6IJ
130clFBE2x9IUeQM2t4azO9AYc2qTs7yHxzSQo7ZdCN+oEprPDjZuZM5Wu3RlmcThk6HsVMms2ed
wJEJ85OGvUR/W2WhADYT/8CnEhMZLyCTpKOvBMQK8KrelT8grMCt6z4+FT8ore3IVoH1VUifznrL
QuqtFO0yh4awQXv8C9sWUW9ajQ8D0+gYRRvHKIdDyoLY7ZUXQ01KyQnCMl2U6IdiDoeE0FQDnA6v
xiq4BgCL1M2Y4+G4LQI0UFXZWlSFsfNdBUMqQ9BzIWQrNExpvmsjj2xQDfsAO0Rqtw3e8tZWq0Rm
gscveQRb3ox73Hd21+GO64sr06iRX3mtq+/rBGoDe3DoH1AEW+e6RYhAqEZuY2JlhjqNI9vJ1rSh
vH5tx57BCgVQqd2OfRSqBwLP/y9755FsN5Jm6b3UuBAG4QAcU1xc9bQWnMD4BKG1cmBHtY7eWH8g
IzPIF1GkcdBmXWY1SYtMJuMqAO5+/nO+Yz2R6tS53Ez6ZnbkgiH7eOCD+t1IE0oEXsdbzI0LGMdq
IucNrd9x/ErNA0YH3WquYjIesBN55zUPQJbG1QyuXeit7jpc8mXI26tmJPIRTSHaEstLn0I95gmi
aSCZIKSwSfSZAuNJKoyU3C6L+kTGQDPBBZgFRShtHk6PTSpxtUSTSa8S+VDnjkRznm/hWQ0QUvIM
4GFeFQnZ5iVqx+1synYEeA36hTr1pryzNROPxDxqdr9j2+deOYCzdd/Kc1K3JITTJ9NM2nQjbSj8
vpR5eXDKOpx5dYYzfjMoeWNMqVYEVJuAkmAEjoEzjpvxPe9Nh/wkIB2TSybtWgIPg8v/Yrn9QzeQ
eqyyFsl0kQTLSDbY05dSzvWjg0npIMKQvZSeGStMyyirbhNBRDib3RVpa7eaWtcbOnmJKiKCEm1w
a6jmHIc+T1rv4i6DuLQ1ozR3toqSgCvFk66+95K2cSjeciEtxsMMWLNh8IqfztW1XRtjvdlhTqNe
wAX4RU9iVdJLNZoNqx7p7OV6KFMMenTJiTNXG6PoJF4pGeD+XP2+lmYIkrPNxsulEdaV6gZqc2Qs
tJskxcK6dfTR2XnxMBASHMXg9/YaBbCzunqhSg3ICOgDxRY7yzkMm04DqXaIgToXBvVB63IQhnsT
Urc6pg4HjWs0j+k9Am/zJa9H2w4KrWP1TOzMJPNsqBLKJUUcLLmiVd2mDMd5xRpEds8x2J3LBXBm
3ZY8prl8qrQ7dXnaeM/avBTtdaZreIr8Ps6GeUffnp7dW2VRkr6qzTkiNuFZ5H0v41LLuSu1Wu+a
ZsMGiD9x9dB9oD5ruZ9cbq+VAmiPu6G2cgK2vW0/RYCU7wRHwXYjOYXSWLMAuuFSSud+g5lOyt2s
kaNVC5t2wt504PjcrQkXnU67Bz5CU/TxOyDWToDblgv8im54IxwWjxvglzCTpAQg5ddag1HPKqKV
8tBkJWT9MI53xBElUOKycMKV8MkOeKGt7KFKLP1hTHl6byqZU9xIY/dAxLy0sm2TK/2ihLZT8DvU
kHEgKxRv0RBW3p4Zd/ZU2zltfX1f5ruspm5+45iL9wSzR6uvoJ7hFvNJf9n1y8AAXt3lBUOyT3y3
s7GljaeB46/YesPTH5z7mAIkYCIjKCIfJ0ufBCFUzBHE/rKI08Id7DvhmIPaK7aCIGVH1ATvWkPO
SE9BYUoXYB7uoK05drgjzaJ5NXDS8GwDZATEiOo8m4NypsYtYhMb8qoXuPTapuakgGnAPti0odP+
w36TjhFDLXfLog2fIsfrLL/KdANeke2clzP/kk2T9CwVyeSMD1NCexc3h069FFccewfkU+xpEk8Z
7AEXDc1HHoYw08ANz/cNkLrMd8DivlLotPDkY0qrfMdOcVcNvdudQHYZKJyMPRxUbECxJE/wlT9r
U9wmZ5NdgUlIZ+nSOGXZIYjYWh9u2q7AvW1oUl2URld4W7NqCGe1S6Nulh6T5R4fA3C3adS0ZI/s
R4yb3a0LnnmZnIPrTvaIFoHw7NtY6poLSBXQMRKZO9QdFWTxy1ZWULicuqZlzi7MO61yaOyj8hTD
UKecde+Wp+1pUpAvCNxFSx/Y8s1sQGPWUHijNjd/M1F6t2lFWeS+3RswsTLpDe5mHET76lYRLQyo
kiM6j4txa0+pV18HXJc8DisF/2ZL66MXBXkE6BbWUpJ/aiD4kDag0p7jtb7k91B1l0ugV+q9LZqF
u1wlbX8y1eP4xnUZWVuqN9zkyzJnZbPX2RtrJ6EBjsAf+iVmPk3KJz/IdujLvXQ9Vs7GkIO149Sr
67RICaiZpZVmzbbV++VFNQnPnQH8wFUero41uvhakNUOTg9jTFrZAl3PZi0812YJjO82ngfB/dUM
c7qfarYkw4Vey9kMsmbB9F8tnFRfEQ7SAlK8MxqbqDW6ft9FMDAjv0k5q99lbOMaFr7JdLSnXOhJ
fMtQ0QWPFNZLxn0a23re3eRWDn3QdhQDlyabkvpchs70ZVKZRmko+X2e0ya9kPhYOK8krpOcZYsM
320yD1/Y3A7P9ejF5iN0hyH/kip23zvHZQvtG05lGse5q9PqFtNl3ezNXPYx+GKG1agATfrYR/1N
mc0r4XjsjRWd3Z5iRWOzS1sOxyIbBGZtmwe+50+E1c4Au13SmfCF824WxLX7Vuamek492VGmF3mA
qyf45Ww5tdrYy0L1m8yYTPEaSTHHp//5Vzg8bjUgJNQXaleaU0Lztc10YJGESptuUq3rn5ElMM/O
LhLs3uwm+/I/ZaXCtuX4xwG9jMAGVJQCMihKh0tvsIxbTmYGtMMhBpM/T7K7oq+QyDcbrez+54rt
35RUEhFMRMjCGoZukTf7UbEtvdHmynQ0DiApNgkkSjrqQy/odCyRP3+pjxI0B0PmLsyQ8BIQpfkY
cbGVpfrVs+cbYB/PI5bBQPSz+s2RN6/CSERn5M1YBEfNh7lIR1ior+IU2IRw2xMOQeUZxhbrF6/y
1Wbx/aiCl/E8Duhszhk0msaHyXoXQTIxe/yKMLfzkKpSVh3gjaJsthQrzRdJL+TF5OowXrKo0e4l
C94X3aGT8xfDin/6AQl7ILivA0/hfngjox0KQ9P4AdkoD5upx4ym6Z3OPQE69usP+P/Cg1W/l7d9
+/7eY8L60Wr1/6fz6ufGxoskem9/MF2t//9vpiuDwiUGOM4aqjLJ4q0ugW+uRh1PoyQ5xj5nDbxb
rv6Xq9GEFWAw62Sothr93TX0/Jer0cGKhcXHgrj2FTvxwWP1M88VoIgfhmpcF+SedHwMOt3zNnf4
+uffzWTYis9JBCOSrmVzPC3SpaLmS1/oO53Ij7xhwUGt6gaApgetpmIR5G3T6ydWUYXa3mLWjo6d
jTOJDs2jnCZkfyXeYjknzdUkLc5aKWDnPb1J5RKIqQkf8xqNC5FJla9A7eOXDocBpT2lITmt53WM
WNFYJ4PeVtHLRIogOtNMYzmRZl/teZqDMWMT7dIFC8N1F7JmKwTEgjS1vSUPkXpHhIO6PZ8pYu5o
oOz6e7B/zujTlYnWY6Zls2yXLmYSYkdlvHyZlxpGh8O+HIBpltYHGLduykjBc6OtAgyHCpIyZtD3
MzaX1m9saFDvJep3U+5QnEeBp3+opMuCP5WeOBAt6S2wzKEKMbGbcwUaZbasCweMtLEJxwHV0i8o
yKPdZWxRIF3NDt8G9lSPTTZPs9/MYdn4M+GL3TCOY0ceTY43sxthS9abmQmAzjbzKhsoUQigcdVn
VSU4HCmzaVq/HhJ0gV7XQYxynDaCNq3NmxrH9K4nBXRKWiREtJzzp9nQLNcnNJ9ewByS+sYiJfFa
jSKbNr0q41uvqy2/UJkH3qg1x6BA/fhEG2mdUm3jgRk1qqQIfb1u22MItKyA12ZyWohnnYYhHOfi
AhZxV4M7JoYeiHR4NqYJshz1wpedGcM/pEl3n9BIzrnPdG6SWtSvwvTWJgZ2UoC/jPJpZr0+AGn1
SkY27vKwwMN9I3HhGZQYTM6K1dNR4yl6MoaNkdJNJ43YvC2sYdRXrGS1hAcCBXxXnAAABGKciKq7
fOzJ1hDRd9lUN63KzuhcnyTcuF4qRBPbmS1I7pHTWZ+Zbhee4WOD7JYLUhnZvIP/yxGlTRx+WM2k
R3i9LzKg2Z2o7pbZTk8x4XqBnTlnY6XOF1B6Q8XA0IOUSkduk/txntCqB8G9hCjotwkVwXrj9Vsl
hzNqs3UiE3n5ktpEvVo0ERlFejDUOoMn5crXqa2bwFLA5LARVL7BXvmQTWxIWnorIpMuhTjOR6qR
FAporD30uf6QidDaV6JH1p6yzM/nOt/rzXCmai8wJvSens98mPOabYj7EOrWtiqTQyepXjJNMEnZ
bKQo9q3aAmB761T5RK/AS+Pkp0kF4Eg5THsmId+hq71piPvYoq44yJq3JXrLRkxLt5ZucO8Daws5
5wTWjMAPfTwP8sl9Q3jjhIiw6xO+iIhc6kFms5eTg8FZXqWbONQ6FHYAlks/JS8jv/cpqL099eJn
Xtdw0Uw2LNIqeuyh0Xpe9Ek07u20DvUmtuae3YdBIwoZjNpwUbtp9FzHxbVpyiNeReuQGil426E9
WVzo232tXUYxvq4wf4wjokF0r5aUx+irgKyH9zDjnJuuru/tenrWip4aeI4AXX+qc6qiG2wA4lsV
9zzVG9T1vqKHgxhGNUE5ZSLKw0K5auYc4NykE2f8fByrLZMhxwczsurLw4i4I8wtwiNhiqQELjjq
UDVqh/IcgM/mpq3zZCcd8L2lCSQtzftPVtJS/2g7b0wFs/MGb98FrVpX9B9TPDEiMRmh450RYeIb
cSmwm+1OXuil0wLwtTm0GTDS9F1aWbrvxSK77r3+gGkVea2yjx14plSFz7EjXkqvyTd1imKUC/XY
q5DiN0UHVrTQh+xYXXxOvGbTZH24tR09PUQjChpTyWAgorciCBl1JNa5lXjtacSo+2RwUf/I9dSk
fcdTCXbTHdjXgnm9oAM6DgZ3eSU8fFOwSz5xxrzdT+70lOdRcdtW9NDlk6J1QEf7SnrTPBhhfzCN
UV3INgcB5yaoLLoeJFZz1iux7dFmt12mpc/JZO2ZJ7wU0yBgkIvLvOgC/Fkc35j2b9PG8GDOJTKI
+7HmTN7ed2p4KyC7ZVlyWtL4zeN6eKCW+rmTSOo8bLQLhe/K55LLN71G4UFCxVBiqvue4NpOF8aJ
Pi3n1fqgn/K9S/sB0yymFRkuhJg7isFyuE+E2GeDUR2cuNv11ThuiAHuK9sL8lnj6mw0lCr6ffTi
ZAaWaRnNsVt07TiW4prnW3HhLnzmXhLzShMkDNuu3zhj3dt6+cXs5hNHxNuZTWegquoMMdXbt0TY
d0upXZOzinzXa7nXlXYsaDWsx65/icHVUiqlNrgqYd6ZNpYHxiBIms1rVc1XRU4mIar7VzeCZSPj
pDwVbaJhwVnBxZ25y/ToZhk8fAydAynOe9PUctn3ubiuUvvEmdzzxZApCoQMZVEeWNqzhDo7M+dx
h62xb77ovZ7d9RUXI0RtJqDCT0edX8AjO7azABLlfoWGWL0qqM8cJGN3bSqP+8V4EDGNTqTXoJCQ
ITK5pnZd1Tfwry3kdEhjvWm05XYxvnoQI9ca6sBbJCX2vjEx73TvJPV401lfNOkReFCh2ZuyH+zE
uTZlUTH60mk1H6ovpjG4VXEEI5Say3aAYEbWM0RsMzZJzKkmSHmzHTsnjnrmaWJM0fJJ6E2v6CHD
tCeNvdLpKDf3Fj2MdroPrcpU5b5DZqXoJOrKA/Ov0bznxzOr8WKONP1ER5y5UvQUXHddor80OvdR
ULNWmGgocOnUbevaYE8OrkZ2zS+K0doREVki+zGb6KtCfM+ohiLixzV0nZvch9q20ixwLUeRgmBi
wqFcG/F0AZZTB5ou6qh4ogiOlK+sqnvdKKZcu0z0NumM4yAz/VmV+TT2QZz2crOw8NlmudDMiNwg
GnWW4sMoNlaYNLG4IZKAkpPYhfKzDPRrugfbujZPWQgwe9NLlyzeYK/MYfwAIJyJMupDgzEPTnDR
BMxMXOz7GEtK2/JDDutUGFUIpai6hUULvYQO3gTZwkJzEXOw7mhx0knd5C1QgGtqrGd3Y3VNsVc9
UvVaGdIlz6XRfupZCJJ7I+oq91YZKfA+aQqE4kRwoW7ZQl212pCyniwYXtpd2PbMuzvNooCSrCuz
vilZJkpl/JR6iXLcd0QA8dGa2DdQJVpajN9Jcc/J1ZRJ1T/1FYHMI81PKgxi5DIwgIovXQiK2gI6
ftEAJZNUZwfpdEovF7l6qbYJDZPuroc84ZcJbsJ9NhUE41N3TNUjs6TuJizsiPqlzjFahjY1PKJk
9BpxEY8wx/0kn5NpX6qcFojeS3sEv1xzDvRDNnR1hHqqc3tTBoO9gPosrfBYQDHsoLXRNEInQ8yO
JuBOL4qgtry1y04j4BHRJcpgvWEMgUIYz5ftHJVYohje5EejLk3xEE+IoDiHWmgZNQFgb6vcuKr4
0kYqMyMyU8yloDI180IBZKs57ZMhKZQzEWn9Tmb5SdGbYPIp5YM3XS+P0Fbr5yFPmWCxYIGaSraq
s839lKUhlD4t6phfFUNgxQp6ftrZG04H2pny3OroOJk4y8ZhOixCTUetc5ubKudpZ89UolM5NAU9
X/eJQ7MBVV/SPLgMNE50yWOLT6ltvZjBLVI7OFfaOrKD05AjkUuUncp8KDZumHc7K3Gquy7X+k2n
y3wDBUGcY6PK4aa71HLGaJSpcnWQOlH7pZwbdokue/z3nEKxL20N3sDHYo/nZ2C47pvc5Rf0uqZb
o8ALQUHEEqCvc2owKjmw76GVJHaLdIfPTn+Z7WRFSvIYOaQzI7Wi6S+8MG7XdeWlJubjk24KqWxr
JHYbJ3vhzIqxqtVojqkyiklVhQemY608tomudvC2X4joTMc2K+aD3XqUzGGlIjw/KDoQIh6MWpQ5
RwQxfTc3o2RwXT6x7OQgw1X9RJUR/V3I7puiDuOHWi9UIPP+1BvgElqMoanDqDmeuINj7Dwi91jN
Rmt89LqwDdo5oZWLI9RGzo44qKZ/72QT7dYqs+tpaq6KcizOIkpmOZOByswka3m25PhGCpeOjrzw
zMCcGnGvkuE+nER8TIn3gbl3diJyaRmLRmdLr6lxYkS0naZNkrwW7XqQdYuK1hMDv91gwLRPO6ws
aKK+OQnlT2KsH/kkbFFnGoz2VTHSLMiBko48Y7mYiq4+DmHr8sFH6uXMmUlT4vbZN9Hnf5WY/0Ct
+E5VXDN2f2bnLj4XZOdu/s9/DeXH2Nz6V76JMbb9B8KcxEQMZIaRokBx+RPBaJOAg3fjkGOCioJs
91cCDswiws0KTSJThU6yUpP+nYAz/oBYg3pikQBhkGdZv5OA+4p5+U42NHlLJFVJNll49F3LXDXS
78QYUy69k64XeOlmsXbhTtlUbSTgDC3AeOi4O1JjBvz+AkwOGWpvpBHGJDN9arRCcDAsnaXZWiEr
5l7j2InkuJQeuFtlcp+NTZ/mJ66hEXur7Zjdk2xInMOjZoEMOnKDxO05hl9hvNLgoMdra7Ugx8JC
W7jtWyRSwHgF7sSbHp2k5aHPwI1cksd+LpmG7iCiyRpA8tZPHV2Vr5GWuAxV2+rt94XGy/9hEiKR
4Z9euNNngqjfa4hf/8K3y9biAvSQ57AQIgfCz0Jd/HbZmpIAJhLcSr4gFyEFL/Lv4OYfBKFIPXPZ
8jds/um7y5YkKP82MkT/zlr/hoj4TUX+67q1uaXwjktyvoRBUEE+XrfVyIScopvbPos5pyYes3Md
+82xqaf2wTR7se08h82XI6vrcpnl+WTY6kUvewzHJPqA2BVZEA0WDtZ+VM+mCqfbGefOnV1Z9W6Y
cMLaeNAeltm44wZY7tk2M4mIu+g6zIflVPQcO+NZU/BdxmjeYZGzt2Wa9UcLnZ+utz4/w0Yh2TGw
vfL7HH/kLtXaQQ9q0w63Dae7p0yirbFVYwMZJKVrf7ILqhMCBr6ms8k51F7iDJanaWO3sEFABZw4
w+Rhq2ocjIuUkqC+FNjsaQnM11oDQt0alQkalVqCUg0fYCHeNrsX9XVhlU587PVheGBXlmBRFrO4
LqbM3fNWuvMipK2gqULjSiBObnqBSbKabayXCm+vn5U9vd2NrhIfK0TQ18ZJN1QlZ4XkAju0fkpa
Jij0Wl1N7pNnDVd9kvpzqjHWbZovjfXJjrXpmvKBk7GTL202n1lwE8LiFFTQyTT2926hb+xsYFqt
4IVjaNfj8E3DlHPStNMTJceUr9ajedkKuRE8qvzW6rACp86LqSt5xr7vhK/qEtvFrfKaeitG8qfN
RLNZGEcvaQpoOq7lK6OwdhPbrvqsF/0bbjR8Tghtz8runvEiHSdTOylajKtxFOY3k8GM0m5URXuX
c+uU7Rd4M/dMb25DWz/MI0P8tt11UD+R1PgnTgh0nieWwO6c8K9ewqrdpbWscd6E5rbVxI1DdXxb
GM1Zak6fbWueAZ+Eh2ac+U7BtU+4pfYjbCfz1BrozVb073bpRLrWMu0I8PiEuSycWv0LQcNNQ6Or
QDrO6KhTMS2hOf43NMG9jS8nGYdjY/XpwySoelKgobO4RfV5GrFxDm/AbW/byA2i8hkbLUzQfsRW
0RUzu8lZdua2qSG7KE3gwGTThl3fttsQ34pmMSXElDGclHi0sQtbTTGeGRh9Pmu6W151Y0QTEP6z
ow2SB1m1NqitRd0F/5KWQRJ3xQNHLuqXEWjsGHh4Ew0XQFj4b6535aaN509zd5hE92iaYttaxQ3B
m6CIzNt0AWCeAw7pzfp6iFCjbMVoyfay7nSwqGvORfLM+XwHNZIoThUX/mpy73I+z1APFCXG8QG5
+gxgU0FYbZlB+8qzzIHc1Y0UgFIRQWjA7i6KrNVPFiuTm8yMKhRc9rtYM2jacBf+QyyuL7La3XPa
uWwMLMNAUsKzkoayTVfkZ1q/oE+VWDA7rRi3rG4eNaUD+7oqul3VnWM5KxwEnJOudduD8Z/xVTKY
n3eeO+Wx7/XDW55Ej0XSHrX8Sz9nxh0e6GZbNA7oVkewxjbeAa/zYw0ubgc3h8eTZRyywg0GRw77
SfF96IRTKSgBgTA67RSEHUwXzNsrXBnrDmeawcHILw70WcudUU7G3sIx+GKgW+yGeEIRrBfzeVbe
TZQhkGg6x+o6PcSleomK7LqKJ+E7usOhO0jjqr/txtnbzEU2+rMuqX4qQkqVRAS6Nn0N+eoCgh+c
iUL7NR6z40wLZh7HD1HdvQq6v16ysjukrWj8djI3WLc2YSGSgFzVhu//MhED3g77RtO6egPDnnZu
MRyU1J+w1x2oQ6wOCf71yuQ3SCaFERaQe9nCsihD+4L6hvqKj0PXTrUkF4Vt0RiLeH/QBGWplbRO
on6OthQyYvg23IOIkwcdDDQBMPPZS8yJX9yNw7u+XKITBvYYihLTY6xEcGTsw+g+R7dNG7EHBGQF
lvNMfrHwJyKa5QGmqRVuediKx5j188qyauu+ngae6jJ6MRKTexfNGGEALa5JG79a3HEvKEzCUjKK
12mkJhOtCtRVb2vH2lv7fVSsnVr6qA+fsfsVpwIU8kulnAkfuGnbr6VJI2VAncuE0yphEOcjkjQB
8B13nxjJiMGlzeS5WVXGPQGSZqNEqmn7QrcvcuzxFwUU5xhbZYilraUiDS82k51s9nb4Pdvj1DJx
cI21nq6xUE4qoCEXbTnFu4nAx0ajxZMbs9ODVKPySI0ehRp2khwWajH3Sgr3sY6iLfvKC4Fy2pLa
rym9UmN+MJiYHawlBzw08gh0umikA3M6WFRLa17VnMK404NI0XqO7UYOu6QR2kH2U7qraIzeuXwW
ck7LKfYX44rk0IYQGF8Bn2FUzkOvJuxQKqlvls7WSSh8Hpc02YVj7d5rwxzulIsg2+t9z5kMzn9K
GfY2lI3zEOlZ9Vmz8uUuwkCzVeFYnFtNlj5oyRQfsdNoe2El0cmUVvFJZnrg5PJ2vsbiUj8nsxPB
EmIrwupJNuaYiYIiuKl3bvpWK6mg1MuH3qjKl9hwlttEAVzSHdUBjAr1nSwYbHhSzwOn1EOC7PPy
+vs73PPkta266kv/cUD+A6jkf9w+2IUO8TOISdm/l+8U8f6wF17/0re9MIcx0CAeVJ+vw3PGc//a
CxvyDwFAn2Zdulkklyx/8udeWDBOt9nxAu7RibEx5/73VlgYf7BrJZJLZtCA8MN8/jd2wt/4Gn/t
hF2gAxa5fHLKnOVsC5DRjyc4DSevPVh5RsQEWg/dQNiyNsPYi46BnFJ0d/a1+iSAyrAGjjM24igd
8fkhl/bRgXao1NnWtGVux6Kmko4KWOes6/qOzg8czwnNRbN+R0NeZjBCbt23zJKTxyJXePmZbRJ2
mtBEi6Ax8cCLXrTvrlCm2gvNc3fF3NuBdGkq3AxhzICuiabxUpQirX1FL9aa3Evn+1ytN2LSLKB5
m2aJGcAJYgPj0uGFnXhUFoU2NoiNBP82+rKk7C1V+2k2sCMKi/ZIv+rc7h4QiZcQP4J6jvolGOsh
nWrpJi+WnJyAUZDQMey69qEJ6ofU0qzrilP2u9PklbYxRFudCHBGKbsppsy40BP53Csg875n9RUH
3xQWbVBOmuC5znjjjCNUdiL1uh4u8rk35d5tqvhgtah4uF8IAhzEbEZ3+WJFJ4k+UMfSMb+A9JVZ
xUXmLEzBYr7uZ406m8eusxh7zcNcnbqLGqFXMBJSRDjSutlit9ri9qpngpZz3W8QrxySVpM5Xukk
O9ibiGa8bzQHqTWO1l1lhOcf6zpzAOB0ruRDkGjJvmSDLc6VrbLLaBTWi10O1rAvCmn3bJcGD6LU
gJJ8PkeFAaNgNFN+3sGgK8vIoTp56hqUpRy25YJubGYGKwSQktWtpSFyl5XaNd4qhoK4zM6kJpJH
QB/eg2OuxyUsHdYJpUOYk/PEw4LXUPWNz9n2bjCu5g9c4Ox8BvKgaiuBxOdbLSy9yO9Cm3lx37LZ
XnNZ7dXStwsdQoukajipqK4WXHzyqLm18VCYOS7S0TaibT5NTrSN7KZJt1GIgRAvefQZQwethFo3
GffC0cbPdMAI9iVqXT/yJqIROxsFeL4ZCRuNk5QNvvbabZ91zJV4W/uB8tdM62IAfkxyqOnJ+hv4
reH5hMzJa3gCGmEp44I2T9TkI7yWvMVdmDoe5vNlASfAZOeKih/srdJFa/G5hirifnD3ECHNltT8
FBEgorWs4xXwjBmEBzhZX8hSwyliNKK/hDJaadtaTSOwQaUn77G5xNVxoWzp3AMHeQJAwTgg3jKj
cqq+pJsnm9vipBJWfWS+UNApRsIAS3cZWeXG0Ecii8tgnc9UOQY90tR1quNr86c0bAdixgKaVxF3
+jVrlV4ea0tTZ4WVEpOLGZYRsGhouKA3yCXcxlN0/BN8/b8a43+Y+k81xtv3+TV+z/P37oclav1L
f6qMzh8sUFIi5GFpdBBh/rVECf5EZ33wsFSivYiVP/Ivucb6A3PYKj+acAWwfa1g9H+pjDC4kINA
AdjCEqQgLON3FqkfHV+SJQqZxuAidV2T/IvBC30vMpbz0JqhR1vckAttN1d4gqOQbSlmS2/z3eL9
D5gtPun3xIZvL+U6nBRX4gV9Lh9eSkw4lE0ZMtKlqwy0Kk97F9rv774KNDOXINDK/eE2+rDmNlUz
j0nDdCOVVgGashPbUqMb/bdfBeAPGwSPyh1+hQ9OSupuwznMW3K1s6KHLsTLxbqcfJPu/1sImsFl
8+Erc1Gfcd2CJgN2YX34MOjCq/EfGqB05zfMORiR2RwIn9TOJjUx+S7uSV1EyAIs+DTGDYUe4GcK
qHH09Wb0l+rKrPVzd4lvf/752T59eGMo5msrjjDWHc6KZ/z+sqHMwi5gIQFVKEiwNH1xW5Fi8T0Z
TwFX0sxxlnz7z1/z6wXy13ZqvVY97F4upVaWwUt+hA+NcUkWLA0BlJepPKpKq1DNTNJdisCbLYs6
oNhj2kpy/UfkcH3TGs5FGTtq71jgz2KH01tkR/Kb1fW//ZW+FhB9eF/2CubChQkony/lxy+DA/Hs
9SCLN3mpzXNQUUMrWsPUAjcdKscfjDWRGhmzcbPk6tZRRC+WxKseZcpCyx51OpM8x/dfu0FD6Ubv
WhIh/+RWlJj+UFfRp2GxtVPoFsvNaI6qDDSORH6qJWIbdppZbForMYtffN1/v11Xwgp2VH5k3NH6
h081OW4/dVS7kk5e1MayEuIhEe3YP/9R1+fL3747LK+Orhu4QT96o5cMm6GdWPFGs/VlS0CeOHxU
OEFdWc3GzFL3Fw+hvz/v1iMB5ltKtiS/2IcLl/F5U7vK5o6KsatMzaj5Okf7YJ6n32T8rZcr5wyd
EBGPfR4W1ofLIp8zvW6MeOM6RD0w1Y/ct2b5q6tvfdR8+AaBqGApXp3s0Io+PIqMoe4ph+YbXIRX
XiSTri4Bm7TbLJEIHrWr73QjsXbDwO42x7tC/sQwiYxMsT+dj+E2Ht3pWGe3fQxhmVq64iqm7ohp
uGYfMGN94iiVcNzWqJ80wmVrSrM7tUulb/OUnNkYNfWGgIUDNiPMf/H8+/vjb8XdsCxhceYCWQca
3z9l9BHSHrmGeNPTVsw2TXYbDjvsdrHEbAZLOgECEd6rLvnFVfIP1z7TP16cWR6DN+vDqmi2FtJG
48aYV6344DVgSPB2VL+49v/hIcqyS2sb8xKAVl8HgN8N+JDT87akmhYHrEm9gYSjtqziAiXXzkZO
c7wLeaD94kX/6TtdUxU6CQ5iHB9hl7Xd6yPLY8x+UaA1qjQ70zyZ3eZkKg8t6tPjYOH9km75Kxrl
P3yprMtsMTgQczvY6zv77uNm3CPLNCfJhoMUbPSSCQTGiuEX98M/3OAeyyIBVRYJNlEfbnDZi3y1
1/MwJsCCQmyqg9voc1Ajdv3i8vy6Ofr+1mP/RlHHyp8irLLOvX78ROYcswHpa+FnrfGpTphjDCqA
QE16itglW/vuFpNZt9NknVzNbXkXFzlca0ea+5L02r5urOGoTPAWMHHT48+frB+/7m9vziWEjhsK
jOp69X33dXuhaKRl8OaWwY6v/y9759HbSJZm0b/S6PVEIbxZzGIigp4U5d3mQUpJ4f0L++vnsKpm
pjJzUIneN3rVQGdTJIPvfebec0eam5PosPL//av8vs37+TP4v5f54VuFuO3aTKxNvyR+faXNPRj2
oSZnY5mX90wV8a6zRHdUq2G+b/LLNLK32ID0cX+TTLNF7yi+Tawt/STBedN6Wr9W5uKFK8NdOe4Y
3UBVgL3upMXKGLNkXaQIj7Te+/zF+7h8V9+/D5M6WL+c1fz0sWh8/3FxMM85KjjTl7A8XC9pPlDT
eI/8cBOkok7/LkWZUO+QhUF4G3jaYGTWp/o9cha/7uL8pZZKpF0W8Tb0WA2/AIktDrrOCpNWztZe
9efK0hi3eJIuMktGkO2aOaDMjCDQmCFEfuzpfTREAaEYv8Lm/ZTeRdNAGDQYOG6K3xe+379BJjjF
6HQzasleI8I5qcYX3la+mpLY21N14Oo3XHKEPTBVdEXjbQLaIfFKm12gEhSdZf7iJPp/PnEHCQV8
Xw75iwrj+z+o05vIy0zEsQKL22NuGV94UzG+I0Vc2WY+/+LlfkfP/fANOybv3FRdsMLcyt+/Hv58
syv5MfvjOAXToLFbsvugx3EYIKFqNxkFpb90wDJat8kgkgHMM7xfec5+B+B+/2fwk+DQp37l9EXZ
8f2fMbtZe+koXNaGBfwbNYvuZQ/zgHK7P/aMoUPCBKyTnnfVQVkk1hsPlgy5AyBmJqBiGC60t1ov
OD7qItvj2ZE+iZHe/ZCxipCW+Uke2PHvfx0/Hqq0oaQqQvTVGIuqaAu+/5u1y+Z9EVJh5zBjmC+V
b3mkjayef5lt9f++ElA/GlsS7Szvh2pGgupoh2ZUYC6UX0VRNJvaAhfuxaryi+fhx9uX94QTDokc
1wVmuN+r+r+cjzMzNw2lGgCwRrO2r7sJZc+6KsYxnBLWqH//Af70rGvktRKJSRoblTR05B8+wCXu
G+9imGR4q2/MGM29l5sbAEjI3H7VKP38ztCA4BBFeMr3BUr7+xfz6mZysdRGgbAXMufdoWpX+G8a
X82tlqzUfDlocZb+4ib40eao65wwDCbohx1EJmSLfv+yLF5ZzChkWzA2C121vx+K6YSByE9b75Am
454d2yaNxyN13S/uup+eGn5OOvN+am4GGpD+vn/pfLaATY8kpBjxgIla1CJIEYVSecPg+Ptv8qcP
l5dCJ2NZJi/J6OQHwGUqatmAa6K+iODZD3AB/HiqnVVZI/AAh4Pur27k+u9fVLtULd8dGjpg5osr
T0XoQkDsD2fXoLcFAmEIIwlN2aZB10oGfRntm3GMQNfqhF55gZMa9bmOpHmEXyjPGgi0HYKJh1/8
LZd3+NPfcoF7Qou+4CF/eJbdZGgIUR34nlGhh7rTTSAGml71UcBARxJOvakR1pxrew2GKA7UcvJR
t/wiJO7n+wyCgMdxZGpkUSLW++HPUEfTVDvk3oFCdX3NUVKfbL2ucIyzGTa86CNDFLGJ2zFBizJp
Z1tAcyNVZcbloFjfpsLY/P7B/HsI+k920n95Rn4SWj59dvIf/luZfTcDvfybPyVr1m+X+Qj1MTO5
i0mVUvUPyZpBPqXLQQ++mp/tH9boP2eghs6a7nLvOLptsEizuAn+HIEa6Cz531LKXGD9l1n5vzIB
JWTquwf6UoMwSKXbQ29JCw0N+vvTA4+RUaP7GLiCs/0gzEdp2P01oUoohuosQr29QJgf4X1ZFWen
u0zXet5W67Kgw5hoznGpkEDFqsA+9mprblQFgYWXGcs1wL9pOyVpE/us3syNZU6hIdX5gDZAXSeF
Ldk7NXAy5JSs9I4Imzojtq4vRR54tuL4DIEP7QzJ0NCbylobsVSuxsV5VHqAxEAklbUc7PRLzJV2
1kl9f4KfoF1jLlVudJZY1/2YqHuOweJoDRJhTVXOiDO8oY2fNDYGr2zNYowjbBTbDZKTE6j5lWPL
feoNnxf+IGsR5zZSFSVMtOXD0HtqgAK0HrKfAnDkq548631yZ8fOMbbanZ4XG2vudmioszeh6SdL
ma6tqnwTdvNaLs1725b7Su9XueMdRoFZ1ZnWyVhfO5F9rUUlWm005hdANkFF9xMbecWuN1BhRue6
dNM7ZhR3pXOx7pbOlR4VqyhhowWypWujA4QubMbPKXJwIxFB2+Ybd/KOdjcdERCFY9kDYa+U14aA
aHA+xY3sorsLI9B3sLLKqbm1ZPFkuwvBQHiKB/GSVcvT2OU7ocnNXHUP1qCvoh7lbV3ezFG7JhIv
DkqGdb5TvXQFCjmDh0QRZwx8bM9YT43qi5Efo+aTOLiwatJj1lS3eoVLk7ntwak8gJsyCdxIP1iU
Iz5gnxPYNnR5YOkgQtmKd4Wjdtt07llveEW3IrB7xkTnpjgVLQgWWSjTs0dGpqudgeutOPzfiqz8
KNH0KPIGOtU5hQY5L4cMz3AE4lG/7rmilXa9LC9DuXPj6TGm5vSl0YbDrNwVqv5WV/o2M85IfhMm
S+3G8/INPUwJEkY+KzlsJmVZd1H1YIn7ytiYZn7bagJC5bTp9XSjKEEaJ9eJEu0Uz9y0erryRv3K
kNaVHNwr4ifWTfW4dE+i7Hdm274uDjFWhbU1a0rvyD7Nw7J3CvB7bXQdiwwjVH5G74wwo+KV4NaG
Dd5hosp2SvbaDdpe1MPWqrnz1TmYZp5OgtL8wd00un7CWh9duZO2L+r41dLfeIIOS9uttUF9yfSX
FGBWzPfUbEtBmVQM41ei5DdqNt5hMwhHN95EWeOrk7FzyudSaXS/tK0DMO2VW8ujMXp7EsUekt4i
twvyq3PqsBq5Wb9utVuk/09a6uCGPbnGqbcO0CJqf3TmjTdPFPzZobUfXSXdE0y5NrJuZbIidkpj
oydy1XXRq5eznbdKcQOv8M65/Phicsa1Ydv0t2bzWaC5M1KwolpYWul6kkNgVbhl3J3dNmtX7Y5G
hequ9k6ko2Oq2rZVGQDUoAWMA2jEfnsh85INZhvFmYjF59yxtrMuHpxSWeFpPSogjqH3eDe09QfF
vmHkx8egbyov2uHNXY3LBnDcai6HLfK8lRW/zqZ1zTqkC6MuR+ymPopmuGJl88Sa7BtuKXi9yQiv
uL3Is1ZTcwIUCAapjDayQ49OqqwJxytbm4Py2IF67XWszVEKkbo1vQfKpGvDw50Lbd6H3lzivJaY
hQn5m7T32UXDRAUQoXFY2g1Ag6BV7ZWTDY+6GuHSbsVXTC6Zpy4ikFV28NJs1xupg/RAHOqy/KhV
HK/uIIrA7a0tzcO+XYDLxOOdnbtgXV1tWKmaSWpdnXtPLoXfZUn8evHPHM04rU+tRG/ROeqBiIOz
oSzHZo5gGo9KepiVwT33gl8rlKMYGVn6EffDWWj50fbG3He7Pj2IIr6x7ATlgKbxcDjbgn+K19eR
Pgybl6xc7qSVv/U4/hAtxIcGrMxKylLdWpk2HGWtW4E9m8i3uHluCcjUr8fZ0K509VmkK6sTeUi0
STimahAlD3FkJ2EN7JFntwFfkzjrzjuBKH0DdInPGzfWXtdGTFjdVkAGlEVXb9K5elCKZZXhDydw
VB7KjZK51hkI5E5ODC+cCGlZB1gJTvZ48HLV23qTukYjVq2aKHnizM+DYr7TRbj0drLJ1eqgp+5z
Ew8PlSnQY7XOQ5s0Ihz5sjInm8OeBVhRXifgkn09EWbAgHNA7TLtB736GAdgwL1xDyD1UKZjE4go
20JNOJvoAXwmoc+1XYu3unX6IFYSX9I4r6d9OYT8zGFdxmUAUxJ+Be6iMPcGtv0lP5Cxb5/anl0E
OZ6U9pq9UtX0CfmX3CmQ33euNp3S5c3R4+dx5n+F2JQcT1QbvltgwSpT5UPN9BUOV3QYy8YrmzHM
ImNez8CDfc3Ck41yBNxmhET4QtxentWeScgMvAFjXUf6BZGwlhEJ357Y9feTedRU45jl4l5bxGs2
ihuvjq+G0nsezfFt9PRrwpwBIMiPeAIcfgvIQA1jTzlKLqV7bE7lJlXppg3IFfsxVgjGrdRkM1a4
W+PaLo5Kqmh+mmHkU6bR4PjO74wc8JAxNkkw5Mjyh6XZmJ1FZvDlE8tVODK6B9mmyrWe+DGX3/Qs
H0uQeyHpk+JYkADrO6YTHZM4OyX2BbPqRvWzJXIueOQxnyaEwLXLMDyc+tYOc9JZ/cxL5N6R8UcJ
qoFyajnajiUg2yZ4KLVi2CEdzY5xZ2dXhT2ruKQ1gIltjy+uky4S99qP+nZ74Zuxg+NThl2wlgvW
SNsFfulhvB3tcpMjNgpUMjimlyYxj5FVM+3yxLXhjJhSAY1TXlicU+69Ir1zl7c74pEDQx23bSch
fyGpwMBzFWXvXuXZ0NwjaK3WfIXV+a5h2uOPuDXBJio3WSmilYHKXM3KPfgEfNGixYkzxOvaKO+a
KT4uZapxsMk8p2uu90AF3UMp05Y4A/AcV7XbTSeQFPm1215OzyazjSCVnrmutLlE/YHmxTP2tWrd
uBduPH7MZ6kw+DZAN6ipcotN1HvwHH0mW8WrU4iN03hxNUQCJiPf+Mgqd9MUOdzrxngindGBP6d8
/QemZoNQUrz1ieHcKYPczTjbfFeRzBMV1OyKzWNt5jgf5pPe6u9JVxBnoX/0FJom7TiA43+3W4mc
dx//+U9IUX/Xbu269u0z/2uv9fs/+N9eizETKTMmzdZ3rjZ6LR0CGlLUy6KVZosZw//0WgYiFcbD
KvkwrGKty9Lkz15L934zmfwxMb3wqy7N1r/SayFS+aHXstneE/Zw+b/iTwH38H2vZcZFR1qGvMCx
pzQNF9D3z60o2hsAdMuzqHphrA0xdJ+zY9SPCKXZRUWgVJ0bkOZoFY3K1oAVZMVkhEthJ+sGIVYW
2NiarzTJphK/fHE/pAkG5qizlprnOi0f1azdOEjOylAOhCqFFtJdMI0GKIKVqJSmgsCLjhgZ+dxf
zL3VpB6j1ID2EzW9mYZTlijaOgG2ipi76na5k+onCpi+3FoFP6xwhLXKIk/MjcBMUjWfZmdwPGBj
r+HEm6RFohKjetkoUlbAu7XCrO50Q+jRjrFgna/mjnhhFbpotRPozzS01rJv14bRy5lr2utByoJF
QuwNUJLLgp5MgH60tX5rKFWf7SbM525YjGnzPtkXZHYylSQC07JqU1BHXIXhYEEJz+xBJjtv7rIm
SEyVYF+2U12Fnt+FPE0uJJk3pAMMN0AB6G5AFI6b1M4r2L8EUZL13UMQDtJURXGnjqV2akRXPnZ1
6RQbJHnzq1qWDlwUY8L9l4A99GEiWEcDcXe5hphiVCdh9G9pjL5gq4o0pmkg/8El18B14tBOE68O
OrXE8Z62BqXECMo7uSE9Mv/wFGe5LZB5A0Gp8QdE4EIAvxuJe6y0GvMzpEUS/Hp0tZVvzMI9DK0s
bV/iUKGCEhBGwiZOyXxSEntmCwJ+GZtMNhRLqBOkOwS6A2jF19R2nnl53qpfw3NSgqVNvM+FpM0a
pmrErVekUfXBjWq5eP8z5RURcJOGxEDMG6dlIw+4w81OhWcw6jVKTfnmIZppVzEI2nbreQVIj26x
3Od6MGtk6UMK/nYeI/bADoDTaxjR6VWXqiNPZp9IAhsUYFU+weTK1wxQ8tjLSZs3ZgN81Ze9bHGy
gUce2i3XLKwfZKNVfM6rxrBO2lJ546HAhWGPfinauXzGbtC7oTsYjdg3XK2Uz1ZJck1NG2Zvymxk
kZnaMW4rcFt1H8C7ocyyEjW9TY2p6sFszKXCj0bG875Xyzze6jrc6I71hFmmW03J4PK35GtM/HaQ
aQeAwr3bojHKYjuW3D9V0C96TVRZ5kbdRwfNJiRdE2R1o5dvFpgQwFao8fXQRkNBBZhqzT1SSf2q
TKbk2KCZBiXpjKxt+tpbL42hM9XwivNfTtbrP6aa/yj74rpKStn95z9/Pq6YtmLB5dy8uBl/lPb8
37WHh6JbTWNMUetxefLj0w7/Hh/+cZ+xdPzLp/7T+PCu6mX8j//6apNvP5he+Wd/3mrub+gVUEiA
p9PUP+6uPyaImv0b389FrMHs/5I49j8SSl3/TdOdy4geEpCK1Ieh4593moL0kkBF5E2sYi7Gaq7C
f0Hnz0zy+/E8+o0Ltw/XLaNERGDsd3641ZIOsdGAVSixwS+EkToSucsGz6m5UWSPh9UkIWFQyo4x
mQFQj4usAXDhi8jqCK4k69482kXfFGFbt1MVIDiYkccbJGdemaDS3JuxYabt+dYiI3GbmWY7HEvO
YBzeau21W+7CdJNZJgBsfaw1mftaiWkbJq45Dnf2ogIw8mfIyV3ggCij5pPN3L3l3PqjDgJBjzQ3
JMgkugEQv0yh5bHpe1W7TILG93jX0SajAbfQITdins6k/U6csUC9xbAaWyjssKVpUTE+mqiHJnde
8nNRFbCZYNkyuVN1xcpudYJ9ivcOosYNwD1bvbGQnLt7u2o6BqNTBW1B16ZiWBdD3VTbfGgH976f
ncrqcE26rBu9AUjNexFJvG7SZenD4lwC14LAnRDaMlSyhSU2LI4znwyemHQJ0T0bquVP+TJGV5rL
yZcEvL1qfrGkpyx7aFGy/jRcQrVyXw5VR+sbV1kD86e48Iqwd3kCC+RcdszEYjyFN7UWp+1rbDlJ
d5XYCmENhl2PAJJqI3W/XLAV/Vbrq4U6JiNtHTe+kXHZXpyMBuFCObM6Wp/cliWtZdyyg59CaS/V
AqSNr+SLaZdtYTxewISJSqv42hquDIOzHtF+dC5H5tgI4Y3UZtYhB6FM8e9wpYQPIskFzPumaPPu
DDqsMq4Gjxj2Z2bGEg72BOZiEjuMJlr3ak5aJ54XPZ6ax0aOVXXtNOUKoF+zgYR0TwqbydjQyDAC
YqCORo+89cwB2GHXH1qViSlQhuEZQ2Edigif3OXBvYmZYQemPUVhXI1op8gIQjFfRNHEBzHRvXB3
OsaTEZmif2n0LB8Plt5SLakG+jXyk1TmHTCqTe4opx9K6xJ4Sll3iT5L/RQK0TodluVGKLIGXxcp
8M5jdVJ94Ik8xoYX535HhA22Sy2B6eyBr39pEOmmO88iJKakwWMujmMha9XrUfFEJALcHiR3qHaS
2Jf8LEyPxwS1En2lok/Lu4367QIwmzJLv4IsWS3nXMca+uQIt3/J8hlbrolzF1z6zGqpggW55hcm
wARX+iatewOijqk3gNAi/nPy8ri190jzKi/AVD3IW+VPPrIkaCr1VeB4Ax76ylSek2Huhve58Lzx
wzU7z92pNswpGJz5SErrzKz2q1WxwK01BeAj+KwmTVexOve9j6KMoOpz25HdsV2UrrhFVo4tWVKp
ItVpG0jLy9zB7+q7Vl2pg4M4xXSGIgv6WalelCFu4jDNDDiPcc/RcVUTHbmnWUiQFnl8qIwaQXuH
Xpa5WweGvbNGzAypqMIPG3iOrLxV5FYWI4KeuVjbKwzBZ/XCKcy6zDiIRRbLFn+dGSM9r8rYV6lW
Yd2NVfE8FPj9/Zkt60Ex2uG6mguF6VWaMsG3ajPv/NywyudeL5ZPUZn2QbOTBWJ3Mn5UuksuVTXa
t0XsPi/Cmm8FIhZjl/CmgUkCEFyPepdtikxB46IuUPSmhvOTP4ShyOKo1c5pEm2zVMDOEjvhL4Pn
371M3mSTJEtkxzek8spTaQ7RWfL/GWZ2l6zy2ZhvrfIi74IusmnIQT5Suxb3UVqMN12ZGfpeON0X
kkdGByIpzXWjLPULMWLVQ+qMLppgxnxfg67ltd9a7AHAcxNZtiTOCG9aavfgkBbs3uUAJlgazrOT
63ZOYQ7mPJkne9VKgh/2PZawQCSu9WjiPF02i9Aaoo1yCIJ6pWfMg8glCwdS186Mh5wVUxY3W1H6
CoLBKN8/+3Z4kNBSYeuPQ/mMAbu55wTQW18zFRJ0sH4xOsV99+ES3XOVELkbulYZhQYF3gmOv3gd
43jRjnklx9XQ52QXuTqwKqdJHdxKzKfswmN6X/fwxi6covXg8qb8MlLNFvs7uqhgwkMRlI2m1Vh1
7fZp5LKPQDfpdrNxBtO8zRWXAl9z4udSdYZTNLgK6HTsLsDy2pdWHfu1huRrjdwyua1NoNuX6IDt
4Cj7GTCdHxs1A5mpuRpNbxTnuVMYkaczCLGahJJgbK35IBG58d/lNtGlPlKFt822JwxsDxXNemi1
5N1s6nKvTdExiz2CcfLRko9aXUM2pPE+OWZ/hjee39fLsoRE/JFf1S7kJ1UVztdEHOkJ7cCijL/p
GcMcvOVSCpDsWLwk5HTtadqV27GbWfWUVXVWRRaHOnQ0zM8DM+6CBDYgF8pXvujqFAABZTJeK5V5
M6lVk+3qmcTq+SJ8C8g9idaKmibHfOm/ooTNkZPsyqYRL6zrroHMdHdm0yg4DFvzCctdSeRIfUWI
5qnVmn4HvAyMn1IV6hdJZYVPChRkv04NMD7Fj4rCAFSC1iLk0Nx50UC50HV0GIjfCvUSOcOorGLr
0JI35i2juJ88tprcfB/0wskQ2PRPbMb6jZel1aGmYyzLNm1C8tkBXtR6m4EAq1WU1Ik8l505HShy
3C0HqncslhSPdBFZj5RBiv3aVETkoeKbCRRU87K5zXJk0qThNAveNKWEApYK+ZQmlWHsW1lN95Zb
MbYaFNHXdehErYfzzqJY2xYRRcmttqij85J72vAeA4eqw26O522S9mWIWVgNob9/1VGfAITtleIz
48q/wsX/hIUxfSnamOOZhB90zGqB5xKB8cGoh2QrpKeF+EOB9yNM53xBJU6Sotqc8knJYOQn9drx
pMSWeQHT1rP7zC9DmVepYlgb/vieRjbOI3J9Zf845SyFd6CTObV7LYIt0WtJL9cOHe03fOng5r0h
qTCpmaLZRJBjv1lTqa+wnF9Cssb8dSBqFFilag+hsGmp/FbRvXWKjXOVzmYNrbU+62nqYhHHPxqY
Ma2aAvph9lvNLI5C4lqoopTgkHE5WmIExVWwVznOAnHMJQtkU+kDfTTrbW2taOOwEpmi6HCFsAr6
aPRgdBDPOK6nhUVxN+CPMASsfhbyqFkRtIwf7GzKuzIjNM3NrOyZrYr5TKikvJ3Ip0R96SzNGhik
++Qyo90OQ1aup776WApH3RJImIdRqrqnWisLlmJjx1Z1yT+KUTc2fWaq2zgbSaDw+paDkqUYvXUc
Wnbah13UJbeAQcuAtEUNeXZRPKBFXvao/bSnmB1gnjBXWhpX3VTEjn7qFvL4KXc+yTfNNoOXg6C0
PMWvY1J3EOzdUiZ0XKY4+Eipok2Gd+1e6yWy2XRxolOL9pjCboq4a1VxyqruM8mtFMViIgEKm2Zz
S3xhZew7wqXDDh3jk2kUSljBw94MVR6/g0G1tzGNdMzKW8seQMjlDO+L8orIPvN1rMocjEkBr4xO
ZGKhNinORk415alTzvHZHNk65FoKKE04RG4Cuszg1NPzldRm0zAGVqp/lYnV73JCSTp8/6rDup5p
FxpXB0CVlUH20YEOMBevRxuvwULRUMK3DKGUmARSFi25d4WrgQmMWqHsEYqn8KoBCGw6KfQHRmuZ
x8NJTknlEvECNFg3nxW9tb4gM+fvetOPp8STVIusql9nHWXWUpBQGbSparPJ6cr6DStesdfKS/rV
IvopmBdTXUVoxcJGaZvhpsiZMOIgWiJKuu46h+F2hYKt3WiMFFdFXshbZjysr1Xgj0FXoqQFO0oc
iEm2BivKHppjDpBsT84M9qtcbXkSjdYhzXmSaQ+BNwW639dFF2gTUSNBq2A+wYuaWReTbB4K4siP
KEMd9VTxbOdhOestb2lG4Yeby6AT5Ikdr8gkye6nZVRFqMyxqA+TlTrbGLX3baOo8xZCn5nuhzZh
o44ctHsYawYbeEUnLZg7c7aC3oGJzaYi06anvptPiNWrS9QCfG4KbTXeznFprChhrGtmYsoG348N
n2dUkSRkVc/yAW4jluX0OBVL9O50hdvtIjXSnVVGruFqNC1YNdlsc2hlAL2DxEvBFVZpjjnYqixI
rpcYLXgqffZCVhRFYG6399HU8VOsqBuZ7Fjql+nKAuiHSHcKp9xTBGD1fSDsYlXJdHiGl1Cee5Pz
SWPR7aPsJoCWyZtyJhY5Oo9yUGG36FX+KIi+9QcuGCKymjm+MjOvX8WpY61SEIEuxYOhXiVG5lyR
2De+aZSU4HBt89tQIZMOytRSBVoM0Z5zDsVdKxrz6Jp2eV+6XglLJKKcrk0Uumw/ZH1b1566bkhk
PMyqVF/tLOrATwl7p4KTqH2uH/FhoiIMtUKMd67RjjdL2bMSnuduJNgvBiKqEkCzyezkm0ei9mM2
EA8yk590kkwiCCCG3RLOjdHdama5bIlyYSA3l056bBhR72VXjZtagV81qqW1b1C0zKGlAjjRNLED
qjXfzUJJP20QcMEMEurQwM/xe1WKb5CM2DlaXXxlw3q/BeWqc/Ek/cgCbspuYvZ8PGBT91Z5tXeT
CFUQjex1K1tzd0z7oZUD4AY/xCaarbhUCY/NmzvXLMSrBI150uuWhnuE8xPjVb70bQRgWDzFoBK2
uSgFB0hCKGDAmhc0lYBDZcOUOaYGATuNUd11C0WLP2latfaMNLHXnN+kZ+G9Z4dJzA2Mxj4PiFqz
4JuObf5oLt1oBNHCBe2UeRU6BT0h53eh3XiR3j2VjdPZgV3NIwV8H2VmAGJn4V+MtncTRTYa3ZTW
zPHxENJcMz2hqCYEz4duY28lVVPpy4tmM3TaaXhr2sp87qdufKi1BVu2OSFzIx9Xcx+1cjEHHqfJ
20F1qr0DmZZJ+r5UjueRukONT65vZuxMM2tgQ9PjdWAL0o+c/OhQqN14DdDZQorWuF8qIa4vXZKr
HaFcbp+eK81inuRS6F+QZvNlf5i9d1Y7TffpwEg/J3u59LNmjJ48MdvbbjK7OwYfYtMkk60EQPFV
a2dYTeYEahvN23FqLSb8hZWwD1UNj31eNIOPSjGy7BXLBFswomk+ln2ppquFCVy2aRfDWAM2cMOk
aqwPlhTNRmRVOq5gCXVt4FBNARsXKGWVXP20L8gV0M36CuwqnvxOG7KM1TUsqRXPuGbuanuEGwxh
dT4y2JFgw6OmuK+4LvOADDMWITNSDH/AaPcwtWZC+oKE55R4UeU7RVJ866Vm7bsYNmLv2HeJ6Iew
7Uflm9oVOOZm3PXFYkx3ccrqlwKVpVJdIOoDKnylpEl6o+VLuWE1gIy6LZ1TT5L8nSPL7Ip3SiOm
FNmLzVEPOInkwoCkKwC/KFazq9lV4hWU0BrBRQ3owXW9aLVY83xqZEMCtceYUQRVmgDKqtr0ljjf
GNNdmXuw61jVBbRc+bVN/E1HlHRlqSfNQZxHslBxidBFi+Ts+yVe1NsWtQJztwYE8YFpR+SGWaLH
aZBMvdX7FBCKcdfWXRVdK6IGOLriyRoJ6dSz2LQ/zWLpy/eeiEBrjWK2kXko3bYmhADZY/WYsBVz
t32WxSkCR5FN4lmylG5VnkKb0A+9GOLew65ZxtEmT50M5Q/NuLkTsM9kkCK8I3/bGz1xiPUBnaGr
JrxqLC3naE21+zWmMvVeJxeSBFtyyeG0qjrDbo8IcJxrOgczfci8EaEkidwJysLKTd113FfCPZEY
NYkbSxiiWud0DeNuGTkq14vMeNUkukRDXNDB8ELgklSIiQEus4EgvUhjB2kTK0uEthfOli60lcAi
v7ATZAp1E0O2zgkBIBxgxWvLte0snob2b5AHc4xlsh4LrplbMsOGZZ1keiE2Kr8m6wRET8I3yrLZ
RI4jsA8yHyqcQ15BgdoY08JEEkvWoolbxbV4cUR1CqsY3mi0YVI4D7vI6wp5PSuS0EnDzeJ5k7oO
aYjEgrM9YWWpKNdpUnsFiRQGAn977vRq65mTLY65evGHt7RR6gOzdJtjt0x7go1JA8ew4dAlXnvL
xOsuSCGm4D86Z3aBB5KMyXZ6PhJwUlIdm29erNX7TiVTMwAoHi2hK7rqCFWKDIkiHmZ3bev0VoEy
YsLDVl3Y191UjEfR24yY2WteqNWgsJg+QVEWG3tUWgokaed+1i3FxjABkpORSt1RFDZ6ARI8h5Ys
BcYYyDvV1tn1TA93RaZrB3teCBXpRRYKnS4+GyBhx3r7zZY62sm+J2TZ64nN0JsT81fnHnN6ex5y
ygu41M4A3ZvW7TzJ8qMR08NE0Cuv5T4TgzL56eLtk7rb61IKf7DR+Vke8QtUXSyI49IDrUjs5ZLp
ZE5IJlpxHj+1CxXHkBLjmhJ5SJISWkppLgXsyCjexFOnbJ2hpRU2KcGIwwZlPm46w7FX0iUYpbaW
cS0KlbhvYHIrBuP/zd6ZLMeNpFv6VdruHmlwDA5g0RvEzFGkRJHSBsYRM+COGXj6+yFT3S0ys5SV
tWuzu6g0q5SSYEQgHP9wznfEJ7clmXuwYpu8yEEl0cltB0RBqWXmDFU4wGesvzu/EukjAeT+Hroe
X/QcDxrCf1wP5uXSLODfCu/cGNoYhk5d7lg7z3vwP7et7z6msvCqEAi6von9SBwGM85PEpbfKZmV
9aXLpXqbfZlctTRlqI9UWXwqFp9nlyaX0ld1fyn6Xn9zTHBdZmuBT7Ea0MyKy30fHZO+ya3sbcl3
6jxO9fTmVwGQN7fliy3TfDhESsinJBsuhmUqvpK5Et8PCuEI3Yb3bIPweTLLlJElb+yD11J3DG2S
foaYQyL7JIYrIYp517Aiwlyoql0J3ZNJP6HR5Hc3e5M83r2pknuJAT87dIJk7LAhr3czQyC/NXqp
jq1MX528kqdUz9c2A0WAMt6dqBKiBnODo1oTy+qQsxMGU/TmDGN2EknpP7HlzYg6IHveKl9mZUtm
zI7aLot730s7C4XnwEQfqdaNTkfng9egaC6nR0p6Y1MVAyMPvniE/ebxp9Sf/a0UjGO3ntffUIM9
EVsEAygiDQE/7qeC9U1IkTLuxZIQq0Ika7UrEDftVKr057xLMbWk2VTcLvV8I3rQTMbUm7vFGNWp
7GNj6xRYLurIFNu5SAnGsfPPWVIaYaSDptlGfGUPOUk8j0Nu3i6dfTt3892cgymvBNuOrn4wvKY+
z0p5TIUZH+GoHZPMHsHgT8tl2s9nRI4sO2k7UegkyjlEazb5MDUrDNufzoTLuGekrkV+ZtD3qGQK
wdyJQ7BUMQ71bh9rX7ySb0M55/nWOgKGOyK17E+e3TyTiciUhyHXmacBxvlTfayLFQfQBcXeZD/M
CoCICrt0tm0ez1uyjuH5tPKBM3T41qvxzCmG6JTmzbAB1SmHXa8dj+1A1h67oD6bC9gMbkJiCg96
G6RGJFxCjqzBvgYXTUx3YnduSQflVGd0blWyFXxfxkMRyfTcjiJ5ZUtuW7Wk0zGwS4QRQ3GvzIxn
ahOJO7MQ6NswsW5ZL1Vn4GypUsoGoZRb3TWxfIgb7sw8JVkWKCjHtyfuS2txNnxYa8eW4adZOfzE
HrZ+uqODvReFeK5lQm7BypJsHVkeqAXK3UAUzIVT9cZLEE0EugA12qjRqzfghu5wEuTHCdWkj3qX
2k+D2iQthWhep9XxPUZ6ar+pb/epZ7PJyzP0IIksvw3sD9GwgCOPh9In2IVlG41j5t7YbTseOnhS
qMditT4I5viFRpRaA7QTOgrORs5BxX1cx6gamP1i7qwu+jzSX0WjxMaLGVwThsWX0tfV0ROQLkLb
M6adGbvy2Mf9gW6GOMOk65wtC8J53FVjetGXsj9jOMgZniBBqYr2ZoYce85nWL06CwBsK69oUoib
vHNQbVyMWZF/SRA2OqFRTBUvLSvZLzAcfjM6yukaRu6dBft+2zu5z9CE1dG2LJJxs5hIbjbEYY3O
ZaO4ZU9Ys75PzJCRQq4sKAadLQpHDyBUgF2TwrC3MEAEABzF9JRYRrBseyLms10E+IOUm9xAjGRV
jqzJqbHssylrunuEL+q8nnlYpn6ibthuV5scRjYlOqO0jZmOQWgnqfHIAIMi2sgPtDzi0rK74m6J
snlPwgU3rU5fiH6NtwylbkQV3HTIcDmOokluSAMlrAw37RZkCYPs3EGEnCXdEDZjXlGDEEtvAt5N
M4ydJeuIaNemUsdUS02uQu0AeNhYSnUhcQ0MhCXUDJdNGlVtaV0P7F4ZADkt6ds9U6EJGESHG5wt
c6PGPUlPnEEZMXJ7Nc/zPjEL81g5CC9bsjte+6VCMj8VTN4xw5ATYlxzXssDuv1uR7FqbBs/Mr9I
xybQdR6HvzGPvZd1uJLUx1XVhhwOx6LAr/h+X6/LeDTsCqJnbg0AVql88a2z4J3/IY0I35KJKgCX
IPynwLE+EgKi0YUsGpVIYezK0WcI1qzpfHYXYf6Nm3U1V/5kyuNlQJDwBGZ/Ybowgz6YLyN/HjNV
VunOZpvq7erB6zCPoGP9NqwpOATIK1RPsRskX0Qs3eEPMea/ZOB8dOOt10d0aFs2Tm5stRK1xc+0
gVGD/8BfkO7SykAGGjGGdUI3RbjgJJ5d7X3DC9QD+olsQOVWiE/mopg0ONolhotnb3IRB8oMLkXX
E8Xxz5U1X2rawvKX9MzLf4uxeXit13iB9uOPWm2Cz7WamzROOlIXf9gGV7XLu/+zQ8XUzTf9azPf
vrasXv+P8mT9m//uH/7IOfgyK3IOnuu+6tafxtCh+lkWanPb/2u6JkSv+LFJ30lu1v/iD8UNMHlp
2g4yjvWGQkzKDfWH4gZhDfJR4QQr1dJx3ZV19kN04yAxpYnC1e5AFkFGyo/7obkBrQkdCaEMKpnf
3cn/CK3pWu/vd1hltmuvvxyDByyxPCLf32/OmEZjz/kKjS/Orgc7t7YuQ4ll4ze1ydQkmYaNyiMP
RaRHv0mAe03Sut3jkknNNsPlpaXY4WjJrxgbRECkiHEHgb2sPKvM6pYHdpyIJVzGjJSf+QBnyudf
gxSZXCKjO2tqgpMqIn272FUQsFGKnW4b+QqhYZII/6Y3XLLySFuQcRg19dyHbIHjeYOMR7xo5B+P
WelOX7NkZv0X0Q9uhnjKo7BRyjNPnlvAjsijV2b2adjnscIUlOtk34zV/VCWe9Nzry2WE4mLHYsS
cBr9S8NNLlDphAGU3HHIAef2G5ddnhVPu8gqd4majlGFpq8FRp1NKX5le9itiM+T9uNlY3iu3X2a
INY9udbXhtXcEBIfdZn5hFAElBYMD3B5IiVXj7rzrqgkt7jyzpXGlZNPN3QPdWhkHclZ/Je9R+Bi
rHbMNHgb/I05gcFq4bOt/8AE4jVQFH1zBNM/859AeoyolklaD73efoi9ej9X5anBsDDtSyAH9mAw
mliwUzpzWCTud0tPwbciZZBM4rmjw7olImlLPpFmt+TH92RWxQ+CaeW65C2M19GaqVhFOjuXQ1Oi
GnYmsn8n04KfTzMAFlwkKRIVuAp0dgDE8ru0AWyZ+Qb2pDS2nYuZ/urQoYs/L3IbG0qe9Wdjjkop
tGSS3nayS+5SBeZzS3gnSyTV6gxSczaofUNThVmQmPl0m7Z2esuBNysG4SI9L7iZD5GU7S73uvLG
lP28N2fb3I8zGxWzmT6DmS7YBZjR+GamJC0FcoiOBGLGBfCHyNvhyq/e5mQsz7nzp2NHfuImdwln
9pEJnDqvbrEQFthl4Kw/z13liNBYbWKDVcIbJXUQDKd6jh1428T69W9Vgzw2oGyGoV8ylCXkbPbP
vKlmBEVBPuNEHzVFJSJeGrCojuqXbpLdQzJ26t7CZFMdx4Y5Klh8O7ixi2wUlAdszfjNRfPSBHbz
dVqC4t5UHTKHaHDdT9OgnTZcUG19Bw/f3tOeu09zxaVhfZLyg5umrS5cOzMTnA8dnrDS1O41CwJ2
GqxGgme7BDDEYsMK7uagJAasLD3Mc1GRtE9tvFAJJ3M8UlNHjUXCIgCSdF/ILKHUVowynbxjVDmR
ufYKan2ENqWm5qKF0m9uirbnpQ/m6iwslDUkF3XhlK+shMY1Ns5MrgQp981TnuVCbZKxrQ7aHDMs
Up6h+kPiO4VmCcvYCh5RLChu55wSl/9FzfnUzvYDNw+vkdOJaYOOXEJfJ2gLSApzNmUoMMr6oij7
LD3lhDS2p7rzcv+SFSbZc4xVxQ1plT0nUL6KudEL+A5blBbk+NyR8Y5IPI7FxZKRYoclDxMX8Y9N
MjPTCMzoammp3bZlYxrOborRZKPmSqMO5zwa3dCJEYitHDsR0M2OkrextRlvsLXgpCkTIorDaiKF
4ypm49ywh5w0w2ywuYwhuO3OHKHMb4NTm8XOtKzU3Ckn6Cs0c37fHNLc85uDA7N03Pdo9FkKRL0N
PKCNhdoljqnUulGKpvskacfrdG22UdmUNCicsES+Bk5j2kd/STGwiLGb9PnEZuZZwKId+F0Uhb8z
R8hIGACRJzUWAqBdRvYOIjVuL32hA4Z2J2ajnQDLUWXJvmYg/YCfJ1iOzLrsdIuUOWr3hHAN4mSZ
FUN2wF2aeLOgcpEG+q5RntnzYgdnhhlVI/mxfVXsIrevDnHf+v2nqWjtKzSHSCVmRTbcrtBpTKLj
OJoj6wwPoR/D1wy8rogU6qfBZkRj870VkJHMwtotBAaKrWtL6MZT16Wvi4ZuGRp5q+ZrT9alvPDQ
DCWM4lV2YpY9IcpA4uOiZFC+s7MBE7l7yG3BSuTIx+40Tm71GDTFcBHpcUCnHxT9WRmTbhLyCMgc
THxqEPsZ8QXtAsbSc0X/k20iHp1l2JpdCgO5KbVLY0RNB1h+8Rw6CWzbIX2I872pGK/usniAjm6a
qLi2DCbQtWSDPO8nBCp4o8jEHZkQZVtQUWjxeaiz/jcEE2fa6om1dGw1MKJJNtYd7YdK2KDz3OHf
0Lqzu528btrDvbag+SWNr4Dx20MdtoHdfp97DzVRoKKRWUqaed0G0GLuAW7PBOhEZ6Y/HQhpC7aT
ndRlKCPJBtyrtdfs4mKpX8pWD0+9PYHQ1X2PQc5mTH2BGUO90kKT6DEgTJ43aTVEkI5jvW2F9Xll
7e4w10sU7Flifs6JM5hJ+C3KIwmQrr1tyI67WOJxvHecMsZ/xyRgES18OfJErCdXEeS5UljTcatG
kZ4NbBDP0Qm0xU5WEet7dLVpeoD8ZdzMDNvT/RDX8TfX+xq7hCMmpUMo6QQ14MofnOmOx5Nts7wp
EDv5Mg6enQi9AVvwbr6e1ykznsfR+ppxLq9rTs+Fglz0GA55g+VnD8nUs113TBYsRE39tjJH9exX
PmaGiGWXfSiZ3ONyMyMiZSG/madET9DBiS/sHmbTUB6iNHZp5GYISQXt22+IQuwXfApeh3Bksr+z
X3GJUHQ8vyfZRoKMcfJk5Ohjt1OikvXFWzyqERwTOTPEcLjuKgNagEWGKuiwxfquJuFxyWvvtkYU
JNAW5e3z1Fa9RLvG3phGWbIDymqTDwmODE8jk3jDHalrmDx9xl7EOxa3dqMZzzZFETVhrTGrbhKP
pBg4dWsCqp5xRW6scqzxylaTbtHkCedsUDYLSJeoYbnRgHf2s/JQGPOANqYtdhd9k0QpVIO4z5Lv
fGeDF+DpIx6khd02TaffjJssTgaKELZd2V4hxr0tTKe6Qa0rHtGx13wh6fbT3bI0HXOWlT67A0Su
zwg2pPYgnlsYm7pU0xRGNfoWdl/D3IRYkBZnt6ABc0LSqq0nsOn5U8c/u00ceYYHf70hoxDKber8
B03Xv9dR/X+XWrA2v/+6r/qcvjbN4/+6eK2r15+7MWv9z/5oroyV4exZrHXphyCs2itV74/uyhD2
bzYdjRXIH3wTUD8/2qvgN/K7QNM5Ky36D7fDj+4KPwOoFMgqMII94uwc958YGujSfpolYA3EIwiU
hfmtC2GHbu19b9VQHpbR4p84rcTjjFGNRgSL0ZNA6nX66a35C3/NOhb4f2OL3y+FH9DGXUhLJ921
//x5bNAKkWmtpxOrZtYoPhhAlA9++J9cBI6MJ3mH2G6+v4ilLN0xqz2xfli2rgV6wMjoQn59kb94
0wTfE5N3TZgkoH24yNTbRACV44k3l/Qql2kXQfbjzeTo6OrXV/r4nrkMeFa2F9YWahTY4e9fDjEj
YxKN9Smj6qDdigsU7gpl2PY/uYwvubNMNLUfcXmdHANFAXCiDLS/9EkTbUDLd8dfX2R9V37+/Hm/
CMwCoy2h4TnCw/j68+efIXSd5pFNKYX7oR87hoh2K9lBs/UzT7Ot9NmvL/jnN48ZBCZXbKhIUphZ
vb+g1bIB6T37KHGMYqWEh2mo5u+I0H/1qvhqg3zzEP4xInl/ESTvY9KWNsIcJ98gAYwwSrJ9dQzG
zcxW/+6T+vXlpPPhhuAMX4bFEEfieN29mUF/6BQZ9MnSO3vOEX3z67fwd37chw8NOQsUNJu3kFnj
h9nLIlvZ11N1LOax+l6zZntS/RLjIMhXZVyeijkK89LPP02S1QwAiAZfPCuq5s6MGTNswYPwsIur
wvumSgF82QNOZxwr1vw8xGFA37WlpkGBqtke+zo3h8ec3HTjppksi8u2rRa7X7+mj99eMFMcdrB+
QVHi5DA5qn++D7uAkL1U9wglW/fgBWNDrLTvHGdEyX+DUvzzh8W8idAajiLOI+9PE2GJdqIgQ62K
O3Nn2LGHEnweXmesqJuhW9T0D8+l9ZVxGYYY+MLxd3+44QvoBa2Km2OVku6FPGI++P40HtEJ5F9+
/R7++avFleBQ29z0nut+HEFPWZvJuNdHUpEX5gy1QbXPEusfX2Q9wTFu8cTgefDhg+pZ3s5ZVB/t
ySPSyaOFSMdS7H99kb+4G2Ajg+GV9jqz/HgqWTZm794rj0OHTDlHpRJmcTyy63f1H6bPfzk3/8sr
cQEXW6PJebS+pz9BKNF/+PS99ZEJW3qRic7Y13WliEdJ7L9xsv7Fp0OqDVZJiMUQgT8SBPVsWpMw
Ssg+BrkBxMChQ0/6v3mc/9XLsXyYbDbMDxDPH15O6ubabL0ch6+POsyVYCTwq53Sqnc+/foj+suX
Q2nCxoBdDqm779+4sYzxL83F0QjS+VCPa4fuINz69UXWp8/7g259JShH4dbxdTc/PJ2kuZDI0mVH
BHqPrirmS+X16nIk7uW2Qsz0ItSkvv8Hl0RBQQGxCo381Wn60w2RsAa1RvBe+aKTtSuo9uYoyiPc
1eo4z51CAWeU9d+8TkqtP71SalGguNSjq1T99yP/p8siROhiB15aKwX5CIMczee2TgFotXzZCCdk
/h1mHUFKIb1v9802m+wpMNB7YDqv6QQh9ZlXiMDG63nMlzmMZN2cyUk2WAN9gmx8jiAzTPj98fPD
Od4PDGH8XZLjpt7khLM3Gw3zxbthdudcubnX9J8I0RnSvSiqvL3FfeXjzdT4ebcFTVBNfJJVdmh1
8iF5dGFhmnhLHfIUEMBKZyO1FV1bjcjeUjfQ7RmKR0S9aMvrLwjcldozzzeRiOUgCJbOIt9xSsxL
0+rRrreaN2PjiXI8s63F06FAwBXv2hKnK4TAKcU62fpXNQGF3ySQgQyxxmCdKob3b9pxW+cw5d38
UPRYf7esoQELSp2R6lCxYIjw/zO3dFMv3zOQA96W4tO78GmwiQ33oqHY1NXUy21cTlofA6Vz8NK6
gXcVM87jA2HqJzaxnjnEdTbM4ITQXrrEa0KF22TY8ixo4u6YoGdbnAesC8TF5u1QviX4h64ajrNi
E9ld9FnrmbkmYz61R2ODJdmoJvHiwJ82wqKVwzeT+duyE441XbZF52RhhXvjxWB8xVq/bJHU9UkJ
qsnMCn3ezejkN/NYRy46k6qTx3gmhnZbB11WhRWriYK8smq+7R3ZfwvGvHuK+IK129qJEZDppRm+
ZBh9bxPGNUnYjUAh7KOeDGaieK5EMoQ6df2LwUOWeZxbIi4XaA/25ZKMxk4iba4PDWQcsVmk5x8a
pb9IwDvR0Z955oFkVYiy3RECAnol5rFEcA2Ylcf5Fohu3GxsrLhnnZ/nX2cMHd8LUrYu/WmK76n6
pxwlVQaajQrfxebSV7j5JEQe7Njae2AyXveIi2NAfv1MuttGeY1R7q0MmDY3ZNc+zaR2DtspEUXK
+Eumj32SuS9tl+Izw306E6amalWiucn5ioPDAAUuxql4I3+TYw3Ml+Vts65MHtHu1eLE4ipK75TB
OCpcXMn8Yey6nDzOosk+u2NpdxuDXhL5Pf5AUAscKaAZwHWYBF8QEokWxVwuY4+NVKiZpJ5UXOlp
20diwpXhNMaBegglUT8kxlfbw/+0jRDQ5mBbNDlmcdPNCzvdSH1PhoBANiLU5gNyUtx1iSewwPgY
YcQNlkMD+JSPb0+yiGHcOdVNRNhG4X8tNGwUqPH4MDCMLn2yk0MefJ17c1JbW6cWhgF8gGrjolPr
0OQU5R15QboMu4BhGZyM3pkQ3CXlcz7N6eciXaDPMWmy3SvleSUxEbJ03ooZMwUutIrQ5aVUDZJK
ZuvAzvkswKiQ3gi2xc45SlIYe884OBnjzOiBWX11dVHsWVPjvyjw5Jag+1ESb53amp5xLTB4VCn6
zw27khUzF8WQpnTiFuPXaVCOiyy2HGqX6Nuhy6KLaLY9wrrixJJhg2QggVfbdn88gf8HQvtf1poN
84uxS//y+G77/fvf/7/4CAIhSJ5ymKkQCin5ST+W2SQ+Cpe2nV3yWo6voRQ/pi3suS1YBYxiKDQt
Ft780Y9xC0wkltgUHUg6BD577x/xI6hY3j19IVCwaPckiApW6oFko/3+oe+Am++WTj6QKNfLL4ke
tOdzxMPYaS78qoy9V766TZagJV1a1Xx3utGwZjZ2VTnTo6SCqKOljvbSnIKcmTj4OWJnCidIluDQ
OgtCt0jZdmdd2ZOeK2uPK7hPSDd3MwcKH4v8lnBi3S+bOh15SBlRJ9vssudolts2mmzrim2x5Ef3
CMlAAc61WfMA05Ks3QO2HV8+xVGSzfner6EkdPsRoG/uHb28sYctGyBw96wVErlDvx84qIUWPECA
fgKzPvi1rEfikK0pjfe9Oxecxks8jTnbFQKAABYZWDp2XYQdatugRm1TODt8lmcGNYP7klWuj2XK
bdyeB9mcCtaJiVOle89qS6JtkTOZhB5MWMrqqoEgWmeVIhvL6SmkvLoR3VZxhzASBeZ5CXhm0QyU
x1kjlm2zXL3ZWJLImV7cMqlDk5ZNP2VI7/WVjOO6IXbZdasKM0GTo/HDf4lvkCxkO4d74KslxFDv
+6euzfz8ba6dCv1iasVBf262ZZ/vjBEDZThbBQ965mT1fSS6FeaAPeyURBVb6SnmSAyZSutPvR5w
O7PC6T/zcbn9XeulnX2uDQfBeZgRGXk5wXFKtzpfwAWxIY/Osz7G4KJ7yLr7PF4gGoZWsQwe+3IT
QmZRVdaL25Gps1E+zNxdzg2stgVkUh7DA8PAs9IE9LpLBH8xjuwKs0FU2/6GggMbDIb2uD9zKRnB
ew4m6sIMZwGnKXY9e4+gAqt3gjcT1VlQ4iyvZY42w+x83sxqnGYiPLuFFywoaVToDdUSoHcsHW9r
tJ0HID+3sREXCwahaVvFAuk/1kCd+GFZRLEmXwO1J44xZfX+tVR56mYbyzdsQqbLOn0ZkeCPB09W
aElOg3An+zEec20/mARr4cMYtKGYXQRYc6jh6naxs8MAVZEYgK6pyd+CGlJvpljZ1raPU/u6CogT
3zWLX8cbkcX8UktaU1PVDgSlFUxJoiSoBjUfct9w4UEmWfKpF2774vQNjxxWsDPLgMAH8cyAy2Tn
NcsU7QGF1ye+sdNX7lrextFsK/Tfc0ZxZ/gjCIck50dbicUfZgNDFVReUMP2AWiJbwF0xnZX91Z0
GI0BZWyMyPB7hazvsxctzvfVuvyVOrLECTfZ1QXZdbU4+l4RjzBogTyHLUnYPtgME11f0ssJx6mT
cbMVqmB25TaI2xCWdPay1Sb5KGdeZ/oslEZZnxy3wGDemdNw6xNR+oBXO2F8gxxBUAqRq7KpWEvj
yEmoKrXDERNC6S3GI8bEub5oFlDC3ugW/neqcB66YevY0XRNuBuLCkvFgLFCayyBaBcYRRDlylSS
LU2op73NasvtPteMS4tLKrB1Vj0udRlsYlW5gEEsCS+kJwq0zFjoI5/zlntsB0ZyC84R6vbG0CN6
VL6A8zLhIWBg61wi9agsgWEWr98WSNsKvlyUGx+soKW+4S7NTXPYOqMpwEHydpTobWob9VsptDw3
YsPpTnnt6vZy7hPfOOd7m3hnI6YpHxB1gAEesU1tyo2B08GH7ugPFUZfcrPr+BnCUDJ8nwJUQ6E7
YkZHM1kLQBP+kJE5BB2zSQcZWgajU5KEHU+JJ8Z1/pKf4I3GVokfA0VCdgxGJjJ3i9kS0B6XLIu7
2HPuRhgfIKnb2IExLIemOaiin3CbPVh64CAL4BTZM1tBscysLyVyANd3zsF8ryTWPscy3+a5cTH0
lupvK5BH6sRmPppJB6mt5DPuEBsrFMV+yV41JebYxp0B8Tbp+mBfxLaV7JBym/ZtXLYQ1FEOdjeY
f9nSNX0EucACnD1BR1YR2sBsLK+iQVs+W1uw1L4JN2VfYuCtMIkk5RVID0RHhVwTc2JSIeFgpy6W
08BrNRReCJ/FpYsLgEBIcmi60Fip5huUyvnVAHeJh2nrdmkfysC1rru2iOaDNooSuwbe2k8RkOQo
BOEyzqcamUG9gdqhX1sp1YOsloVlZJB5lwMMlsuYZ9N6a5gmS/QVUgtiJshIVY8WhE5ju5inVLY8
PWueu9aWUjvG2G/UMsbOVMiCcCE1EPq1zN3wCGFBvcQBQR6XRmNpuUeHrjTEggDFMKAysW6uRxql
Im4jGzGCA8x1ZveH844HAEm5+J81G0ACOUKt6wCba4D8NIxH32UK7cXiPLWhI2MQc8fvLJZYpiJp
S4p9VK0aLB7f1MTJUMTmJoEQSG9nochna8tOfl7ohEKX2/WYd0E77uNMoZFG+AS4p8g9YpF9T6wo
bKJylyM5Dd1yK3WbAIQB83UA0CLrM26oqd9qcCqU0M0oP/umVohzCB18kRGxwRuj7+YzC1uov1WN
5deA19XQXIHHb86wPt3ipa35keVYXAXB4M8ASefqsexb9WU0WunvJhKLUWlIvI/2JTYW7rE0rgR2
B5kYCdjjNDKOUWtZ14500N0j1xLZdZHkC/uVjm4WJVmc3HCS2N9sKIvp0XHc9NXlU+YNLTPbehg6
y+nvEJwE/cGQGXDtxggS64zd+2AeKm+gja86b+EMCiDuUw5oV+w6WWpl3EyusruXtEJVOW5k52Ey
Gs1guYzwMj2xR48/a9upwRUmwnyOpoSlRVr0aC3qWpf9bua9vkUqQm8TjY23PviS5ovEkvXSIINH
6Z3EHp+raS/PxcTtvme7jxrZbwvsNQne9Md8YgjFBCMBwcIw0j43MfnzCbfwvJGI2fm4I3jQOrkl
b0QoKyctQ8ySw2USC4KWm0aZd03VkQbk1fgQwXR31IkYdESKPzSe4101tCnHcVfwy2di0U9lw+Y/
jMykewxE3Z3Jxk7ujaGqobBLOErejIGdU64eLtPaxbjBrUiZ5QSxrHYpNuIO8VQZnMAjlm8Ix5KL
1uuiN9Am5gNZ5o46kHHgHvBlIkxv0mXUIdiAxjp1xmC+jv0g2aGzlfmKyL59S9ygju51k9k5TzZV
TrtgyBPr21TgbfyCoj33KmYvfeVBZG8QbhsFvYL9NyO49wO4tQXwbFqUNSPIYisFke7d3C8YND5b
XlSYaAslSuCrotjVwmxvmBR1qG300Ih/ek3kY3QdrJ9ZVpnQw95fk42BO/gtlgNP5OW5Yyv/sORY
MWY8fpC9h3b3U0P2F8teuqyfxqkraA9+rMOKmvUbfc7H6xEFkfFQEJK42vhG8ryFjAHhQ+DA28UG
cfUgLYet1VcBKvZp+EcD8N+v7gWsZ13uYuroj8HAYFzmLhE51XMtzV2AqXMzWdXLr1/i+wH4ehH8
tHAHcbtJpm7+h9VY1qkqmTjMQ4gkcqNmifKiZcS8i/HwP/4n15KQtkD3Eqz4YQQeiayNm3QNmKXo
2nZ4ke/1GJgXfZOBLf31tT5EHf7xwhwuxD4Y6bVjri/8pwGxIcjALCZF1rnm9JGzV1G3luZyRDHT
bcquGHeKqhs9VqbJbbD9J4PV4S6x4ZgPioAMnjvO/YRF9lExBTxbWLv+3Qr+/U7gx+/IRk0iCKJp
/5inOcSxDTSNNz+D07rrCdU7MraL9r+/Ff8zYfkvDoKf7oo/cTq/0A+9E7Ssf/2PAYv4jaEKgwu2
6qx/THMN6/mhZzF/E6sZYFWuICuhDHX5TvwYsQjxm4AguHoFHPQfwuKP2pUG+r//S/4m2EJIdCjs
rExI/vKfKFpY3L0/e4iN5uDBmcANbFJarr/gz/evMpfZ9bI3L80d+LZjYVyA2XXmy76vKaga9F3L
o8I1fYU9PBAXSTvBxhjTILkyLOJYvMQCYGIXMvrEYD76mlGjf0/GXN0Blk3MnWX1dox2RaMJTGKT
lF8ZDN1jbVgafNtoQP80rYRuNcDmBBrFHfpr1RkU1G2QdB4Vlrf6EB2n/mQXTtMfLd2YajdTrX4T
I9CW5yqaG3Ev+ixKDk07BMxdMqiRl9LPoTlTjpkEOgip7yqspaTakUUp72BN5vlOCcPfg2shA2co
6nzaYQ5iI7GpaiXsnTdCbebhDRrqJEGTEe6A8k3sJ9yg2W3rqMbZdDENegT8QF6QoVFeAifOm33m
1auCeUD2T5fbNk+U7YCXfLgifRjndX5dw9s7jMwo0k+DwHsWb+ZIMGKg8bLLZT+mzTBfNyBo4FQz
ISPmUC8D1vSeOCaCIBGwX8ypqoBMaa//Ugg3h9xJdswK/J3pj+EzlUP7UpNQSTNOVNCd207uVVpB
LHH3uIelRk9uxf2Nh8/lJWDZwejBGas3p6vic9Sx1HxZ44w73Sm/wNqXA1xG9IoG0i/jFyeKAtoa
z21zqgIH26ZZFsLfs63vu3Cssuazn1uBe2CRO8zbRtfU4kOaRzmNXbAkpyByF/OAVVFfdAuNEQ5E
OJqrpdwoNi5bgbcVBEY+Qd5xFyDZJBBA0rZOeAYCRvbwwvRLy1M6OYw0KFnYdhRfdM8Jo2QaOzrp
VrfBHWQdPKf1DJvNz0oAxUsWjyyRlI4e2gLKGBnNmPqZf56nwVSpA99IdLZV1Oef9YBNMmxzqCOb
EbY2vYPrUVDj4r2n5iaGcq0FmJK7LVRxRE3enbR7ooTGmQlbGHXef7N3HsuNZNe6fpWOM09FejO4
E1iCLAJkkSzDSUbZ9N7n65zRHdyn0IvdL9mSCtiAkFGtqRQK9aBDXNi53dpr/QYYuVZ6yXezMCsu
8JGrfVXBSMUZ2i49Sndmbu6p+IFZDmwsvfFKzx7VIAk0tB7G7Gtse92d5/tOtHZ5mYMQToyaWn4R
p59g29RfQy+C2gMpwPqhtgEqEMPohF89h8rKEKUJSb3FC2+JluX0fPQnNbE2N0FAWm0DoSPM9UBD
8dH0dmBp4aou5DQM77qA3hseHNQfln6USgc1NfRm5fRhN6xCre7Q4IK/SD2SUlUi+9SwGqnv6SAF
g7YkcZclpLerqTOFrMGr5kioGSHvTmKBIgSEFVqqX5GDxEdUR7dxFVI0VReDlVh0pdBAS9aO16dY
PQeqI4EADvmptaSaT2Cv6cyZY15/pc7kFGtLR/dog9omPkx96xsT39YytnYnlyoKPrJSLV239lFX
rWvpBQp6gaALuoI/Yvr0xQaZWK98N44yzLxU0ZBRccBhP46N5N/rcS6lKxKz8Efv69GLHzs++mSs
+3IBjCh571Fjwi6LXGY7hir9SVQaMJ9p/OJ10qlBMhThz+wm5USBsQqL5BY9KF2lo+qZL6oTFt0C
3fSJj2qk5vTSSKU7vXWNH+CbNVgIXmsi3t5QD9ZjiBWLoPJTb02SUFY31giWCrfdtm04UHFWS3mg
tiut7f1tzPMT/YIMQOSfyc5/b3hueO7FKz2Uv/9v9gc0yb//3z++pN//eCj//v/Sb0H+4/TW50/8
eetbSG9zpXLzs4osBYPaf976b6LcGth3nKcxSIKi9+vO/9uUQZIPvMFL8ZDkX/3jzpfkv8mKwt08
pQpkhzqkpd8Csk4dopMXB20dHbQV9oLU/3DFEBorMa3rIS0arK70pdPV+Q7mRtUvO127keOgvI9c
VQqQ7whHKs9x4+4sdPOBmY++dkvns41XSWQlL2hwFQ+GS82Em3AYX7F8llZUcLNn3fTARBx98wvP
JJ3Pdvqrqd6QRZlkRPwvPMrTXCUCcBuX1ucWNzMVZpSiPPiBR3O/jqrw0ZssEXzKhY/USOnyJLQd
D7FtFj+xzNbutVjTb7VK7T9IYDQOcW/CepjkFu566qIU4aS2+9yix/jMWpH1NSn8sK7lwHyn8BG5
PYJY+oZtU/dDRobkfZf2/cZotPZriFP1vQRqfN36vG0WGPmF74ZM3dDvgKFIJ0FKlxawewjx3lj9
RPsG7QDe7++g3iE5B6d7DrZyCs+xcYZ885PHiZXinM176/Q71apjx9b0ncBZaLKz9xvqtBH6W1Qs
arRVFChK/839/9Tot9ka//5g2Pz4/qP8Uv/4/sdTzT+qP7Kff7yB+9MfiKEfHw/T3/nHm8DU/kai
bdgo+ZBzgwr85+kARv1vvFgtqEoI9Ju0F3+dDhwBqqxN+DR2rcxT+l+ng8K/MSlVAFSakM8mB8c/
qdP/2FSwrv8t8E5cO1OpxQRyDN0McvMbU/n4PYDEHD2CPI3uZcxMFByrvEhCRiydpPCpIz8ffa1L
W/pkR9v8XKJZumWC1jZ4Ggg7egTmIQ3IsN1nUntTNtpal2dgpadvXyJYqAzoBm1Pkw4NqPDTvQAX
pMiBpej3miurUIDwrnLQgV9eH8fZV8Ms1WFOFdCXnOKixXOCg1Zr4Fh9nxuQNqPG0Ne0lJpt1+T+
mlpsvrQLRZ/Bu79ZKv+C4b2NDakqrhgqKvRNRcf0OkiDPLOd6r6yGumd4qY/p6bSKqKovStTcjV0
Z72d4VM0HEaYoqirojORtmiEXx++wDr/xy9h+UE7p1AHbP30K1NKQyy+1sp7vOHsTTaC2XK1Uvkk
RZZ343aw+pxY1Tdkm9jaoakN0NIic8eBm9IizMG+5zk2xFp0h5MZvcdARWZzKPIbr28/ZamerZqs
q1ZcWfYWJ54W1rGpt3cTM+u9K9FIRG+H9LJwbR5i6C08Xh+fcF/+c3x0TLic2Ri6AHiMEfeTPK7I
+8J38B4yuo+ZDRuQHYxiild7m7DPtccmG2i+om20R2cLtcC2cA9uqBkrRQ2GtaUOz25jZ5/KQh8e
XJwhVgABsZrMcA27/nunbXO6MBAoALHIsoen8lZ1ON7ESToMTcIJgzSeAavVaqxNrzjastQ6Z22U
WjEz/+ebDDovuQtHE7kNSqyn02/EThqNkR7cywGmqCnNlL5eXR+SMoH1T8d0GkMA82vwLobc0IL7
ap3sx3bBM3aJXvFaWrIuFqiSr9V35W22khdzq/v8a1qUbzhXoajwX2sa/VGJL5cl00OeLrgPUIse
/XdBiv2wPdwNejnzHadC0dkgAdyAt6ciCwdEGKRa+1EZDWpwj7DeNngfPjuH9J15y3pXPoXvkgV9
k3f9Qd1am3xTvXg/nHvncZ/vsx0tumGho2rwE9kA9xDMfP3TfHFa/3yCo98l7O8IrYEA5ERwr3V3
g0LlJAWxUtZbtxs32Aqjnm9jazsjRnO2qkhPoT5Bg+JcOWeL6CN+sm4T9Pd1QV0iGraGm/kzX/xs
bt9i0GJwZHkS9ZhSzqO5VeiIyakWUy4qUCtDTNug49/qD31E8v+vvODCTXd+WAuRpqk/ihSGPlK3
JZEQqVxlt8ZNuPpmLMtldchnLqOzySISnSeIatzkU733NJI3JEhbu0RC+2Gpud2mK3DSHL6048eg
QtYi1BaFNdNEONudbzHf2C+0a2RHSDn1eEQQOc177DtQIQOiiMLI2vLvbeepAnpqFDPX+lw8MXGQ
ajy9gJnf+1BF5Ti7b8d04yk/zdpFJjK/x8bh+vxdWowkZjoAdNIt/nH6UWW1tfrCzPp7pcOeoeNZ
tbRie5xZjmdTN6HcWIqObCg80BzhIEU3u8EhoSr2dEdRS6lW6BYjBq5NJR54st7Szvxd31YzK+bs
a76FJRcj54M/BmzvZG3SfNKQ/CiKPayBR1mKNrXLOY6uPT03bJaxuJ19zF0YKb0g3qE28Hpq2ULI
wpIU3Z1GWqTKOkuQddT0TYVHChrhSyDsj42R3lbO7vosnm13HBYtLmWbnImNIVIEkwDrgo4C2D5A
gHLQhzWFIwtn0TBPv12PJDSG7ImqSgGf1gG2RPASxTvRhoGs+9qo3ev30kG/7fYRrqVL9dnlsvKX
yjZfp2vdQlx6iSX29dhiNvpn6CkoakSgJ6dvf3TU9JmGsmNlAAGnusS1uTKoQA2UR6k/AdKW/0o4
Ln+oOkhtcuKchsN4KqCmJWn3ni0vw+4BN7Bt3KFepq0jteCVdO0cFffh29iOggk3pAmNwQryt2B3
tvSKWuzv/n2d9G76D5scnwZhMKoFOC+QTeke9FOzxqnKRH4c25vrUabj8DiZAYgycc5g0UyUS2g0
p59MV7BGUZPM26eF027SonrN4ghd3SHQNtcjnX8vmssaCTiPR84VS6j0ZAi9JaghB3twlsE98E97
1fpaN7MExH3FA5TmvKbRrZoeoIrw1TxlGOEhDunBlzRzG/u29jy2oK9oxDjIvcQzZCDxvCKcxdMR
3tYbNljMyPB4C/0xdspD2DsrxfcPAPsX8oCsZ6U+odK4aNqZ7XxhgDxT36aLdzmZ0OmE5YU/FmHR
VoijxmgiKN3O8NA6AYJ8V7TWzBo8Wx0MjzwTdDXYayABwhqvoLp5vVtWB3xbqWZ1AFh16xYS6wzJ
7mxtcNlo1BUnQp8NtmIa9NE54UZ5GgdoVx6aOLsLmrtEdra/ufqECMK6QGEnRBmbCBNwe5QPdhrN
rLwL3wp1PbYTq87AoFnYSWBhLLX16uqAVs5Skm/VaicF+er6MEQVv6nAchxFE3ZRolSj60RE0V/y
A8Cb8SNGbhLqT4/BtzBaxD86d4UVwfWo08c5OSSEoEJuigrkAL6aoAEdhwDtl7WrrfwSWPVMoAvb
ib0LH9amAgVnUFxvjlRU9rTeMhgmMFEe8JmH1QlYuUvLtVQrxaJrv18f3DQv4uAsypRTPXtSbZjW
5tHaAyQVY+c7lgdsvdRiYe218KbSFqi5NQi5NjOn4NkDfppAW4bFpxo8UQ1dSDdwNhki5FFKJtC4
yR/Q33I22t14F91723Eb7bRb53Z8lb539iL/kX28PtZL++w4uHB46GXSwUQnuJyoGDU/wOKbWaCX
ZhDmAGIEEPhR8BRmMIGL2Lawow7cJyvYh+sIpLMGqo+TY9y7A3T0NJg5hC9sCmM6oqC1TsIaZ28n
Cno2EDupO/SKAvmwfUAy4V2lVCss65at2lE61Ddl9Ips2Brt6UWHco2b7q5/2/P9TwNcpiqD1Snw
FllYR1KZtoMFlu2gKJTZ4VDV/c5wvl8Pcmmo3DiIj8CR1IFKCMungEAX8OmHAywJXOAcZamDLf1m
f+r33aL42n4oX1JpJkc4v3IY2VFMYdVUSlSkbucxstRblukmwcYlAXtoGA8zo5t+/eleRGkEJg/3
Ni84nChP92IxBlQ0ceU4AIJHBRdsQGKv1O/Wa0tbFPekd9rLaK2vB53+5rWY07we7X8X+J0XycN4
8DVlJfcf8zqa+X5v79xrIYTrTVOC1o91eTxolIrggtz3C2ndLnkv3kk7aRXssALfgqAHgB/syi1E
0K3zbKer/2ygwhVYITLAI6EfD44f3Kr9jWXmM0/TtwT7bKBTicQiZ0DSQLgoRtWK0OKqxsNwC8PQ
3GYf/O9tuaM5j3o48txP9tNeWUuPIGWbhfQoPYb78kP0jI/r2ly4d81MWnFW6qB1QUFFBQynGpat
TWqnx3M7UoW1CuzfD3BGvyA2qOVrJV40T5MO1ue5J93FvXkcTZjmKE/UGuc4ov1svxvazii2DoBl
BNsBOEQL5OWHmyzYuDMPEeXSyXMcV5hYvAb0RgPqd0h+Bu+Njb8B8rMzH6w7/wkTnzvIUvLHfmar
np/z05d1VCaa6T4r7MpUzZGcJiYmUNa7qL1JdrH2xGWtzQR6y9jFNYVSAYBNVhUKSsLp0xRGxq1l
Dof+U70JvljP4zfnLnsfwby5k18GtAwnPbCF2SztT83N72+ZSbKJlg1lEOSoT9ePIbkO6gXucBhh
hPbSUsUc53qEC/kAj6KjEMLkWaA7LHnkQJdvjRUE5M3wM3+XvlO31W26C3f6NropkAbcp+EuAIU0
E/7S4XccXbiuh85PVHwPccodYzAlvbQBPGr+lSAOK5TkmKqHIQzRjnHmTstmPEg62wFYUlV8vP4V
L+0AEAn/iiAMQ0omjljMuVOVH8YguosH6wa83cxquHAPUimahCboLaE2IZxuQdCM9TAd442zdwaU
MD9i+wCX8fpYpq8hrHcakWiS0xEByiDqp4x2EWbh4I57z9P3A3zL8CX168dhfId5wvp6rPPcd8qW
LBr1DurkpC6n6xsTv0EJ0cfcQ4RHitJ/wfhKDu4c16VB2ePVlq7Gdq7kcOGcROJkUgZhxkAqi72F
AllVHEObZl80yg1+q7vBsTYuuv+NtBusep3U5hrO46Ytv7awihBb46XTbq4P/XwyaaGhg+PQxAbv
8naoHl37pg+Yvozkfh+gzH6nDtaG2j8mBEX1XNnSXNti6oqfziq6inTTUZABxsj9KKydHB0NqetV
7+DyFAUEpq8zydvVcbqzMXlAZBncZfgKAnVne+/bslnjIT6zsM42CZ0TBUr0VKygty8Kl7htSDvU
07EBRgMRi4qczomB9acO4G6mIXwxlKOhHMKDddK9O11XGkoFHZ4Vzh5wpbGO0RZeyJULKTIDpnl9
Hs+WMC9tKkqWYtFUB1UuXA9xDzSm8eTh0I3jQqYT1Ps/gv4FE6d3ctIuS+Xg1zMthoshp3c+0zl1
yITzTC805JNNZThUaF5THb7psYcNdO2BCgocrHo3VHg5d81M/jZ9tJODYar6g5FWpsoWmK5piR2t
2CxAW6FH+OrQqgWYQqlt75zYHde97yP9EmKQ2JvoTphDNrNVLixeIlN2gOPE+0oXwRF0vArPjouK
yNE2C6wbIzWoAvAs9wz/K42dNW6tSJyuWHjb1rWVBbJiM6v3wuj5plwf0Dd4WcriPFdlP/hWUR6i
UZJbQCB6tI4rBwKb4lTfTRkDpLLOFVDM5VxVYgK5i1+e2gDbl2OLp51oRmG0PjwlxJsPpSFNYpym
FG9h1zsHw8pSLJfU4c6CF3yHBDbWUbA70PoYlRXjoGhh4eHVDf7HQQpxXSnBpUpuqy81pA43QRZ6
y7Fs+l00eZ1ZeVJsr2+PswveApU9HXEQX2ioiC8qd0xHvwSzfMCtBKO0JAxWvWQ6MzvijZojrE0O
FNI04IF4C4jEIb3Ixz51qBCFoUOahKTU2jSaT1EUKnet3SF7Mo6P6MmVyy7U7DViWsVv9mhBmoE+
gWdjgGXiH8JVNgY48iZYMB7MNm92YxljKNzZ8cznPN/6FESnTYDs2FSoFFah7gBZsF2tOlSVqa9l
e0y+dG7qQLcZuqcoRnwWya7gxm7jbo+ma/z++mxe2gTsQ4QtOHampsDpEQAMvqibxKwOXajrWzMt
JnZ1q21zmnFK3oUbs5Woz00qS9cDT39YmF+Ocw3qG6EnPa/TwOjIwGzEc3mP/rqzaByt2KpV1yxd
1v1SCmXtpoycb78Z0yYgHxncKlp17L/TmAldLQUTZo1d91WS7oPOXUJsWSnxB6ynZ06XswtLiCWM
r+/SRGpyVz0glbOM4FI7Y3WXYdf5V4Y0dRphzGioeZ0OKRs9G91sHS6rsTB/QDbBQUK5bz5ej3J5
ML+iCKtk4rXUckjW1Bb9TZah7tze+t4487g+W4t8MphB5sTYm8htQhTeRpErY7p36MqNOSJycgtl
Xq3XSvZQ9zPL7yxZo2gp0x+YCJgKJDchloRxphxbPSP6lJhLI173Hzxtd/2rnW3tKQYC1jRkQTAC
iTydGyXqnKrmwx18HUaJW0UvSL6AtrVQWQC8r2TyohoQoCi9mXv9/Ho9jSyKkVIcapTRKWTeRw1V
5yy4IU/CQe9bmQTvM9naVohw4RewrsdXp5FXQ6jNaK5O3+9ke0+/wAaki14o2Dkxo+F2tyOvz5WD
Y8UQ3r2173wcunDdJI+1p81sgvP8f4o2ndJABcn/xfdgSXJq+UGhgH1WVp1lbvMwXiMrtwLm/UHv
P7mx+snPEMnKV6jPY4NV7oYsnklqLi0pEjiT4RqAPkV5wjRRsij0VeVgjNKqql41vOGs6rtcSTNr
99K6AqdBBsWBZfBYOV1XY+TYYVmWykF7CttNU74WwV32PXbfF/oBiM/1RXxpVEBlIfRxFeq0Jk+D
oeg1oPygoIHS2u+tUb7r+ugeB4BPZWTN7JcLpwwYjV+hhD3Zh0EPUUnV6NWo7z1T3TR1fwf3ZmZ3
XFqa06MFkDKZDN/wdERFUjZ4AYyczCFSvV7ofMIzJ1jUevMB5vtNYQZz0JfzkgxvU7I8mc/H6uQV
fhoSk64miJSiPshBYn+KB8wecaMZ0RqERuUlSbnjOIS4E1lrCyrAukubCXL/zshRe3ZlrioXwbUx
C4r7IR79+xyl+wxduW1gVO3H6xN+XvxD5gpwh8xx/wZLFGbciDpVcesY8Rmj1Za6nX7GtTHHgL01
ll7JkayTit618JcWKLfI69jKW3hbiB14beovG7/TFkmD9WQWO+rm+o87nzsbnCLXhPzGMjGFZmXJ
9dDhUUq2hBcdiiLhu7D09VVrwF7HoPHOdsN8fT3kGwD29CijnkUvD7QpQEGeSaeTh65D3QUT3rVz
B+vVQ0XrO0qG8dPQNZjdUonvXrGUdDBgHJPkc9YEOKPUoYRdQUP/Br9tO9jbkp7C7ANNWi7QGMHe
OA6l17yQFYwXsO6zFtLgBK/IesFK6VgkDmYQqvqIdR++EPgxYaAe1sajnqt4z8Kvq+yFo8Y4PstO
5D7beiTxh3t1TJfQ/6t9KuWUMxVczz9TPR/CBbpE1isqTd1jpGD7Cc2r6b4OlUlnt03C5FmmrA1e
F3WPD4BHkq9d12AykOKad+ixCZ9rYEzf7Pib0pIFUMEFjNEYatm2kB3JOfJU7NHiwNG9wqlqwNhH
8+sljpvXZ088U8RAwmbvJLmrtIJAjS2v0IJY2vEBluLMITn93GvDEZZISp0na2HDHQwZDG3hQ3HM
Zk4t8YtRk6B2xx0H+V8lXRbKPbotKTXk3PYQJ+Hew5W+DRzMKMvQXCYR1bXrn00cEK1WkI7sMkSX
HRCywmcLUyBsedy2h8CnsjPIebWsbPD+16OcXWSUVymw8L7C0AJNPuGztabZt9iUAtLw23VZoWzT
1tb7uug2mYX5cYsHjINF5hBEv7kqeGcR2JzyElqrZ09/BKz6GjEVHpewmiY5N6sIFu2cJLy49t6i
0J2nvMHn5Po8PTh4zwFi01KKHNIkcXGwkUeBfv2ba0+MIk4VWv2DYmY8U8MYg2TH/Ujvodtcn6k3
zMLxCn+LMj0RGc/kXiE8nRrcq2XfDnkn1u4Kw5hDgUJNXf+gj7uMxhynUP0GOy3OrhHWOC7Xmtb3
/Bv0vqS5rXC+bMh96B7TfqNtTbvo9LsOSYwUve76Dz2E6tQxb6MMX+YIiJRaL11D3xT1Y6U6M1vi
7OqB/GJPZBvKrVTsoSKdFMv0wdEHWkfBg0njzdkE/a0xLj19l3y8/qnPtx5XG6WHCRU+FXiF+dTR
7FLUVAoe4kkaXB5xV00Mda70d1Zf4YXF8wd5FlLVN8zh6XA8jMGD2FO5STWnx3tHVUD5dMMGzv4C
3Th5yb2lU96pvlQDLxbk7uaAdeJA+QVvjQ8yPpkKGLTPkw+Ktw36hKlSH1oUOZfZkEAarpPfcxvh
RSlEEc4YRYrAN2dyfegd72AkAPwtGDkza+PSULDnePumk1WLsDb6LomRWlLLg+aZXJuYteUvEoav
M7tw+q3Hm3AaC5clyqU4zCKvLYSxSHrsLHjbhFa6KZBSwIhNKldqbwebAu2z9e8tRS5PVQWpAYSa
g4quzukMabke4u6uFAfPbDmafxbGy/UA0xSfDOgtAGhlFgLnsbiTyc3NTG6N4hBbeHYF5DG0iPwP
/1kQ4ebsy5QVoBAEGdNlWHzsxifMvn53BQgjEaYmjYwS+0UyACV77YBRBgiiXx+GeOr9ORm/vpVw
AqOEaOY92joHHKr6HVYZOhsVv98GNYZ1N9fMmpsZ4e7K3N6OAVkVh0R7VnCGzro7ChgzH008UsUh
TT/iqP+gYKKVhtP0598Yz7hDOKm3eKHPhDnbncLcCEeAnbRNDSWpOAztVw3AYTD3RJj7WNM4j8ah
BfBXJUQkDza1fCl5sIxnxf55ffrnYgh7MY6lJAhjYngDeGD7i5Z8MJqZivdcjGkJHo0DXanRGluW
WJhANVOAZsUf49l29Mx0iIDTbqzCKncYSYtjmq7j66kHMzN+dlCezrhIfYorBpEXanGwlPCmsDpo
CYdOzdda/vX6rFxcwdAD1Mk9i6RE2CZy7fqAH9n2PC3WNr0adBWtAYEd571rzLRELs7OUazp3x/N
jh1Av0RJl6dM6Swb653SvpiJv7o+oLkgwl4psSuKO3U6x9p8ESOZYEtL5a88/+AG/Ppswoapu8gp
q7coqr/MDTQ7UW8h9LJJf39JA6CkvUEhkma56GhlSmrpVJLM4W/mSz1vsACM8C2diXLhbKaYBJqI
B63Oc0nISIsGy4y8rIqD5tAx5nG9yJMFYrKdRlcV79yZq+DCJBGONwyYOIoSZy24Ajl7aMks7+Lz
SOkqQncaHuz1lXBWVH17Oh9FEddbb8QxxaDiUCTr6eWyzx+ixxBRq3xRIX/zbbz3H9W5h+fFoSHX
N2WndDRENnJUB6qkIupwCJx45brdD7NBczdOZ8rTF8Mc1R+E69qyqZDTiSDxCL/0YL1iaR81369/
wAuH0EmNQ7iwVV2JakMiRujGG1l/LJUXzB+2I4LY1wNdnqmj0QjbScNCtK0rjrsOYQOVdt5itPv7
slM/ZbG30jKbLl6zpSH93rDyZeyEt62FIKvq/f6xezJi4Y6ysoiyajedUGG9Kmx1pdWw12V1a+fp
TKizB+nb6jwas3BXKXaUKVBUigMqVQZW5e6ifq7eWzfRCxrbWrKiD5Yly2zjJjNf+8L1dTxIUV8m
UqQ46qbAShivEDhdtMPjzHxOx4WQFp+EEDPWJqVkMlXHEDtwPjUYan+NCmw94JytHG+DwP31gDMr
1RF2g4ePyuAAhTjgeouJ+b0aRMBL000t/aWT69esidBLzKI4PQMiBWqx1oNbnG42SvTh+nBmNrcj
XMpJ0nhl9TZDaX9jNHeaX+3kcOZ4vHDzn8yRcDq6UqXqmcYcyehGK225GE1vrTYd/gX7UvG214d0
8YI5+m7TDB7d/Qrq3xL+QeRMCtl/5IIB3uYjjib6i4UDjQpTuDHm3jRzy0I4Vtrxn0HBsXOsHPzu
xe4/jtUM2WI6Fc5XOz0ziN0Ul8QOkwNxL21q0vM6zTYYEaC9VyxMQM6Wk2+o0+2b8eP1r3k5okXG
NmVt4C9Pv2ZGn65I4pH7M3dWbhi+y9NhmaYjaCP7feQ4S7TdZrbYGXD8z/PqV0zhNqi9wOlwLCoO
qY5Om/apL62VrbXLsQvwf0N4Qd0paOBWt9osifVsHmF7gkw0VfqxNqUlYbh+ZplxpUrGvs4/a3Gx
qmHlZka2Alu//s0PK0QSBokuuq1j02buS/nBLeSdVjFAJA31Onipc2y8zLl36ltp5WT1CCGFza4N
ZmcqLiH17Uq9rT6o45KeWY+KCjL5S1D5N946WdKR+WDcDuZ7tOLDu2A118846/Bp088AwAOFBjkz
RxczQCkd43bkZwQfqi/dT0xLdtX78sl7tN5j7fel2TVP2QPBaaGtZtvfFyf4KLhwX2ALNrqmSnDz
HpN0dNw3ykILl1q1bO+qVfLQb+OXLF30P+bkQ85X9TTsCXsLsIaUU4RlRhiy26iZmvu+XLXtwvFX
Q70qJRS71269MFbqvTmzxM7OXSGicO/jozloUUbEYnAe1fRZGYN177Wr0v0w+nPTenaTnAYT242y
k/qFX03rGRaYXSJwX6x6R5453OeiCNMXSyPa9ihV7rMKUf2SG8RbZMq3v7A1f82UiPXsQCZriTkt
UD/ZqjX+YKlzo5X9ukwQ60Gx2YaweD3kxWU5SWLTLqChJF72Nv5u9MVcYx/bGMvH/dKIEFK/9edI
Xpe/3684whEQYJTWjhji7QMP2pO2z+WtOuchPDeW6TccXcDYv49KlTmcodlznDQrzUI3D4JVamyu
f7TzxPZtzf0azfRLjiKNroy7Iv2yfVQu5EfnW/2UyovgnbqLvzbfuk+IZ9jJopnLaue+oXDXd0bf
yyV98H2Km1vZLaKxXarSy/WxzQUR3gdaoUyeEVxEuuSs7SDYhMmPKlTX16P8m0Pp1xcUjghJBobj
qKy7Kl23+kHKl84X+zsvH/MjznRNsDHzmR18fXUgcHk6Z1kFgpungLEvsq3m3MXWcwXhIJrDkcyF
EQ6Kcch1P/aYJMNDZtfyQAF/SvuV6pQzn/As3TxZg2e9LhkaVqgNTFQerAJvwXk0EcO3aJbIyOZm
M2+5uWEJWQOSunIW2Xy9Wv/mmvptXnzl9b/sSm01szKmvyQkC/iCAbfF4Rf5AbFcl+iplVaTWnQP
fy9sl8n7Ho2yRfDdaVfm4inezjHppqPnLODE34cPQqNbpHvpAzDykt7w3tHWQ45tJnv3+pgu7Cng
E1OfkBsYyUVhsTtgxTVJIoLs4zkea3E1KVXnSysy5q7emVBijiMlZqv7kIz2iYmQeLEOVSw0g5//
0XhEnINtx3JQgGHZyyqi1FW5Mqt8mVhzK3xuLEJOrIbgmrSWsVhWt9RpPMjBl6ydI8icV2aAzQGj
mtBKE9FQLGeZzpikdSEbe+UJS6MPRY9SBK95fYWlKOS7Eru2eoFUzl/5hr+iCudsNg5ypvVEzSZo
0nNtfDLnZPgu5d0nIxPW3USAGq1sNPYg1d5heaav0ydr76/Kp3hjr6pV+zP8Ymy1JZaoX+V64XzO
vmY3/9EwRZSr7gKvUIrB2A9Kw/sUDfnqNc5erge5vIP/9S0nJ4Pj6zhTCjdKXcbZSR8GrFjrz7/3
9w22rs0bFMizAg7GnBbq0XWPebZbB17RPFToca8gC/6QenmOZ3jGN5kOhwl3iBYcMMQzKIoNYFCJ
K6V9iKRU7ld270qvtl22n6JhbD7ralqEK91syo9hnFAObXw94OHgJu0qarz+Q9ApQMuHWO1eFTM3
+iUQDC9e5LBZP2p5gK9AT7F6QDBdinBQxMQPlfS2qGdyWDH3n0YB0le12E4AP0Qxj8n0DsvquH7w
MTN8btOiRci/SKhkWv4yVZLdJOM5s5fEWsFbTIRDuC/wuQBifDo/WoxjZOFo9QNneftD6cJuCQI2
wMYQ0Ukj18bPkdy+9Jqxu74uLozVmtoWb97c4E2EpDZ0lJpuv9w9IAj02PlBuvGTEHBzQ08BCTN/
qyKM//sh+bKsQtQZedEJS32IwVR2o9E9uDaqo77b/pDYVLomP+MAeI9LW/ubFz/fdprKfwUUDuHQ
QIi30Kzugf6Jv8ag4xm7Mmz/BuhYVeX+5nOEaAwKjVPktVGEMYQ0Q7FzM/TkvntwXF9dRkMZvjfd
7kMWW+73qmzndEvErGYKh8YRCG3igaIQDmEuGBV/t7R7MCyUgbShqVceQnDLJIvclZQV9kwOepb2
QqMDSgdSFVQb7SERbuYZRpX7kq09xNbPQPPeG2h4Rrl+g23hYnTVVY8RBI6K92GRv9PxZ7++eM72
CSg6Gl+oiIBRQftZOMec0jakEKbdgzaEr71eebtB9upll9YfnFwrFqgFW5gyzKkwnVEdGPVJ3Gka
js7PzjW7eOg1Rh0qH/tB3/iGdodVLpzUHBOCelEBx8Vaexd2CjDYXoOMk86cEeIdgW8Gsg8G3TiI
92hpCVNdxrYsBaNlPhiRbK8yzUgXXTXMtcYuRmHRULLEmA5axelIFWa3nGhqD7HkFts00WKSPDgc
1+fxTNxvEtal6wcbFN1tQxZZOJadaU2G5+9j35vNi5rYdrh0O1c+OKObZjiHp+aXNKwgN8RB5veL
OK4xp8+tNH/2UMl8lMug34ZDvfOqLNqMnlzcjqEU/nkV/Nev4X8whj6asXNHpiYNBP31t//HPwTY
lb9NVgooelHxVcg3uVb+NGWy/maQYHBnThRq4IWcfv9wZEKZHewaVE4UMdi52DL9S39dk/HDRrDT
4f+KlCV4wd/RX59Swl+PIZ5bSO1YU8mdQj93uNg5C3t97OUhwTxZkZNXKNz+7agHiDq5TfvUSXG8
Gsqxf7BSubtTpLKaOSCnE+g0/GQDhWrLZHKHwIiwS/VBq4sg1pG8KExln6Vj8zXA6PoJL5tyczQl
D3/+0T/SJnnA6amu/s//nIWCVT2pv5NosZk0UbUmkVyMJTsrXWhpGD/3NSDtDKuJVaHEcwfg2UdF
7YBRYW431WBRTjk9FbQy7cuyd7C3MSpILMCppUXkIJi18Ecj24yEfDZbO1E2uNA7PyoOpjmem1Cy
mt7RcPYmvT2OPhaemCNX0OVxpYkSrhkkAW46p/Ox3U3jxljZY6A7C6XIy0055ONthYr7Z8MjUVu0
WpR/wPmqDjdSYY3fza6o1HXalWAnrk/H6ck5/T5yXqi1FpKhAHjl6Rse3RHBYMfKiE30IrXQOc+l
sL2VkiKZwRS8EYdOFtjkdYi6LVy0SYhNXGBFw/VWKBShSbIDd2Ha/WAstHaEemeUqvzZ6r3gkDQS
ODo9TbpxK7eTJkNnJfr3LnFL/zEoVf+xKNI2WhZYNElr2wvKeNUkofwUVhlP1YY/jXsJSctmHL1q
nzhWrS2srpbK7SSvrW0GX2vDRRHm+p9H7r+1TzhNaCAdkBXiAzBlMxwvmDmcfkV6H8nAHgfY0kTR
xuSq2/CytRYdyN11Vfvdw/VZE26it4AIZENAAOVNBVkk6GP11HR2Niagt+QtftPRAkb9qnWbFa60
r6j6PWW2gXMZWoWZ/rmTzVvZdlepXW9TM733po9YYah+/VdxGJ6cIpO2B98A3hgMCcUW73oLhyy8
uoZk4ZdG8JRzkq0Td/gxVpF91+MnvkTVIF5ejymuX3V6F8L44xNwfPOEO/3yY+unPTIb0D1wXdr5
qhxtUjBuMyCmS1EsSCaTzr2ugvc9jdIEhk0x1mXtxMA1tK7Wlq5ZmTPf71IUbgH47iiTQ/cV3lND
r5uoaU9RsBneKUZtrjI4ojNyIReivLH3deRJVJ377nQshQP7ui8ztmJQfEnQGf3/7H3Zjty4lu2v
NPpdB6JmAd39oCEiMnJwjrbTL4KdtkmJEgdJpCh9/V3hOueUHbYrb/VzA4UCquxMKRQUuffaa/hA
9Bh9fuVrOWursULRKcEkABJi9BNQn55u47uNxRGMqYmNX8bcYLP32RLzA+SDufqSkD4urfLpu4m6
3j/QKPKCCpBwGteUWIrUzEVB0m/mUAY3cdtGHfySeSpvvuWgHaakW2npNshULuZopvCgd+Np0u8m
xOS1U9rHd4N1ur9El5GFVzSg+NnIIJT6yJpY4ehZfbKVdmo6A/fJTvBKjAzMtJSJ6M2mkTxfbL3y
h6oxrDtQPuawsxUtYqQtvhB0+8ii4NVIO/dpjgnvqnFehCi2YYTDhJ7UQt8oS8ODW0fXv0Nq8JqW
s0y96apng9nuTag3/wm29hQOHmact3qBe8VL7jyP7kaoH7PSn5NuOECHgBhe3o7MIuPXX6JCp8GA
MbUMlFeNdlqHnVZxRvdrtI3vfIWs+8r4DZ2RCa5i+EJitlWvY5aZY7Mpu1VcxJKAm4N88utITZpV
S+AkvKLbKJ2qCBFKj1myGb+YY5aTHaR3SVaQaG2WUndBBieCGdG/VSPHCITBUHs4vpFVTuqFAPco
J0tAjCSTP+7o1svwIiMRng+f4u0i46mHn5mo/wGKBok4gTYyTaF47OkdcTOC7qg6PcG4H/q5XpOY
3s3O4chrcWbfIB9hdAXFI4XBm5qz6RTwd1Isd5t9dqviX8YlREhvSjue1xJ3/4TOFYugj6J7AiGQ
9wa/bGQlb0gy1CO3g9sHyqm1RkIhrF2R1uFfOwldYU2c8PNdvjqxW6NBNBfBhE34GGTrvMBdL+T9
rWcnPYKgE/AWRtsMJKSZGO89GXO51p7Sgy4UUgifQWQYPgGUgKkiatK2vV4RYw0CR5e47obITT/7
zvZZNWSobQ8jAgGDavIH/Rk8XcOLPGjtoSW8Xyuqk02Wy9RPF3JjosODj4UrsZZWeMRGHvzFbYY0
vdLqvteoIYZxRtkIWXgpWhd+iqXMvJrNyJov3OAxs2OpI/2lItwirrpbuuPiGf5Jrzi1StgnQIqr
kgixki7VM+TA0pPY9zAl4GUrU/pxTXUeHRKNhM56WL3gU+a4gxrOlxJahcF5UUX9Yb4ZtBPphQqp
GI9do1d7C7FnjDfFX0RQBjxoAmRywWyz9LuehFVq87TZIfs9aWv0TYgCj2MeIN1yU958Azghcnux
mi29NXYKnhNPK3XbTCttnsg8xe3RWxXyAIaA8NIg7FGXw3SS307cBUnZLlALFHTy3HO3TJCMcusQ
SNO4lNjdlE/iA+Smy13IegblZYBEg7nOFh2jXeZN3O2iaU6SWsHnOsGAZOXbngFKGMuWb3O/DxgH
faRFGLguRh9cwkMm4GRW5GumLlo6cXG1xalDCYQ9My+zjE1RIQ1FJ+62PDV1KMbsUqvJBkXQD7ko
N2PFTT/1TFZjJFlfQFITbbdBZjJeZIGOPmMg1ZB95NaW7ZLOsXekl9IvFZyeP7fhnF4HMmwlGN4+
zmHj8q4mAszfUnSZQpiOTh5xS811002ZLIQUQVOMvJ/CyvUIa2/70eK17UbRFxaZhQ9tOEYXXjbm
S5X4fXTN0eDCDrVJoVJKBMS1Vdt3div9VuXHgPVyvIaLK6qhjoVjeBH4qnmI0g2f2A4hRQqpITde
tKX6YsjkipFD1k9+hVgWA4vePt9UFcZq0be2mbfkIk5UREsRLzlM7hMkhBawaNEfx1M0iz8QhF9G
kqektHABfUvckMtaYbfaw7MG8q1eQCaya/NsQmhKNwwlDRsQYNKNvNlc2yJo0YunpWQbzrWCBvFQ
MRORI97NIbxKcs+7FHoJNjyIXN31gw74TgmQ3JFstCw9whOCHiBdR2hbdVkHqtToAu8r3oXp/Yp0
iY9SSaiRl02HcZEODDlAFhmVmHswJTFJzBrgtoujK0cCp4d2UCU09yFkHsxUOJXGH/KIEwRaMWSg
Qglq566IJzYL5NsO3u1qPclLf/E8v9xwzZdILFOz05FsSeFtLDPl1A6jXy+dWoJ6DkP6HsPMVBwj
GjDkdQB7i4tRJt4b2gx5Xg1mlQ9N0gas6EjLsHB60z7y2WVPuVPN18EglbX0tA78K3RTLitCvrZi
vzFFv05gEkcXMYgwb1dUcHkR0Ck2FXMCouukbcK00B7MMIqmGUckDzfTlYeXWhctT9VtopIFFWNj
g6e+YXNWYivJnrdZq7vY68WT5FNESh6wAPEKfqA0uE3Ct1XcwB6ohvlImN2l8LpwB2JcxOH4uo7e
/vRAkGmcyuXIJpjwVywbDcf+opeXwUagE0AaqzlOT08N+A60yQvVxRtk+/DgbZI5AYZvB5vhmjm2
kYAY3zuEqPpxTCHlCQKUxoMvazkHp9cqb0/fKtD44SbaiGirJOdOBIVpR8i5+nH1ECys/JTeIhxV
uAdIixFdW8KZa06PEv8PDPaVUORLdSJd8ZYFfUKR9eVSZ7ILPUE131cyCBvssusUfsVwggyVg8WI
GOqJt0kyVN8Ku/8Dl/6TZEA9/p1J8RO4dPtx/Pjypf+Pi6lHGOj0fcjft5/8F8gU/AMePcAI4VYH
ttspMu0PkImc0r3hZXVy6gXyje7t3ygTSf8BI5hTGlEGu0Lkcv6JMpEY+aDQZiCvGz5sJ9nr30GZ
yI8dGqK5I0CwkFaf9S9eQ1tA63Y6xmN30/EBrNjhyGf/hsuo2lx6AUPv9zwVNy42RTCGsF0LsI2H
9EAaqOiWUL0I15SeCg/fPcNfoUEnZOlPYODPOzrrdVw8B3JJ1+nYKf+YeZpWTMIFfs4HcZmhNDFy
xMYwDrUXrvNVFncZtFATohc28xmF6FudzUEJ1OxILPkYpRqODl6WVumE7aAd0mFHRP+Y5nO66+dV
olvoeAlHh3tQQ+Q9BPxd0Qz+EbvZcxRux22TjxvMA3Dnb9dtwrHvxuWARpIehtGL6y2Tc43hAAyD
ou1LnJ2qC4mUYHqLWueR+f2jHsxNinTUgk0Afpe4ex8iT7nUHnlZRv8t9iDkrPf+wxpjR5AW/zJz
8maD19BfP9Bvqp1fPNBzIIfMKvFm7ewx72Aua3VWGoLPTFnW1vlCCpWHVdIzcHxI0TbqalXds0RZ
JmHXXkSOVnaa9jJegn3fyAOIql/QxGOv+2BSUgjP3c5d7FUZ7+kuE8twsVDFqzlADmuOGOQaZnyA
azZrKh45HIR6hXIkSh5TIkhhUwvo5jVPnDNQ6d9rB+/ED60lDAp8y73cHtGV3PY9u0T26l0yhtd4
yIfZYhO3EYKZGTIF3zUh1u+aLs8RipIaNFRQL2d9WJJu1yr60C39HvDYi8nmZr9NKPhS2r9H32kL
LHZxB9/lW0P1a2ylb4DQr76l0wv6XVeMjEa7dh5wf8TUHtZt2Q/xsfUhXchcBXby3o+a+2zccYop
Y5r3zzbx3yZ8LnOo2fi4VCoFgtJzLF+idV8tWLTFkJOrHITWPJX31C0Pf72gzqCmP5/y2fSICcVi
Dvz3aIwpSSsqQfOaWwQoWZPAb5++jDGWD1J/+7B72EbwmRtG/UNkk3KU6mrAq1KAyv0KlPgjfvzn
7ZyBuUmHFz2Oh/GYhQbnJ4wGQPlDQ/jXn/aMu/Hnrz+DKwTLTxPQcTxGq7rSvb6aZlAY0XHNVQw/
n9KmYi6ZD4ODMSJ74N8UQV1AMvtgeKDDNBSdz96g77400zQWtOf7MGYdUpTbZ7/nDySYDrL7e1Pp
P2/2DMJJOYc/p5Tj0Ym+ipAHCAd/3mF4gKYKEcCvbClnfgh/XuZsqgaUGtVia/SRyOUiSGSRABiO
VgpSQVZERFbpqG5MhOYmfs0C8Qw++vOaZydVI+gkXC/0ccm3h2jNLjuegTwNcl8xLclXDufJalyd
98SpKdu1O3RJvEONvVUIJoRBbIuK2Fk0az3133fAnQvMrz/lcsFelq0I+kuzoXxlzfzmVD3nPyTx
6iUN+rrjvNhn1a7o2Npc4ZyCLCmLNmS3636PAv4pCCbMXjdXZtHwDjg2QSZ0DLXZROvVn98D964a
Sm+QL1TBpKRaorgE5/lyce2LboN7JGBuBWoOv1LEq6fBfwXd/M1uBGzzx91oyya9sCjEFLKdMACO
RDWJ5IQkP/pb8C5eoFQLzB7mr6WlY7WqZHfC8kzsvVGIn137toTt4p3nIFAPzP0i/cthSl+w0R6a
AdzIkGr/lffzm5nKzxtncs5vEcLr16HJ9bGbvKj0TJBdbbOCLQZv7Q2oGUlNV1QozJm1sItDg0/4
vUyU/yYmNAHFGqF9qYWMltOoyIdAFXEDBZ5ohrCe+TQd+qB58pbuLVrpp1WGH8AelMXC+73ByNGf
CEMl0oZl63xZkXS9zIbUVLA0ewzFq9KB0/v7qw95djo0ms+ZjIg6Bh0rE9FeJklzHJL8i43JQQoD
3vN7fF2X6Ed20Thf+iIB2i28V1745PSS/er6Z1s+xgOjCbAy4RrT+2W/QbSNbHRaJGRitwolBbrP
pSKw80Pm0vKJh9GL8vRctiY9SZLCcY8QexA5V1r1a4zX1nx2g9OFi4kpkERGy2ggQAnViNhN5vRQ
qW2+U4pHB0fLdEiqUI2XQ28vI0/QIhJsqQTL4jrPdL4TJrjK1ML3uUcPfRN83AIvQ2lmZanh84QC
ENWU729PW9ZfhFPoChxKfQGxzb0cg2Vn2fghRjBvoePmNl4Zgu2ld2PFDMex9B0L+bPFJl5Evbwa
AN4qRmu3JONOs+j5lR3jVN3+6gGfHWKpPy1ZYgNz9B0K2onqx8lGulL2NHoNfVU4OKrtgJLIwgP8
XfQAyOoEm2KFk5jvMpQiiL2PPubor6tWRcOONZRBTzIfx8XNQBtQCP/1vX6LHfvVvZ6diFbOVNvQ
2GMTsZvRXqf2JlTiNgr7y2mkLWJn42O8pCDPpKQeURdkhAm4btkyR8Ew0X4P67dCsu1rJ2Ak7Z43
2l+nXrbXypYq0wfl0nJpk2JKo8O4hfs+oviszbHJR5Q4STVqU3P5ocnywwCGYInAn3uepJcytPvE
DvBwR7pJcNcnV9h7C8+7GuxnF6Q72COWLevrv34O3wxXfvUczg7bZsM+xxY7HmMvj/azaftHLnha
zWRsL5Adm5ZNhrmD9N1WyiQDZIGN2tvyvSHx9rH1RnqIug2oxiBgvOnrtIKrMWTjgR2ACLPoMK1w
6HvlZk9H869u9uzI9laYRlM6zMdu4DGcg/KVXrSYl1w3gjWolbM3tNdLJU8voB+aFGBZN5c0l1dg
1dD7SbRwG2ExayHI6szDMsDjYNui8Tq3gGozgbRtsYHojne2q5Ppy1/fdvK7je/s1F+BiEPEmcvj
FPtztZ1gDz7z5MCnluxsruBgyNRcj2G3VGskl8oOIoO/S8yRxaevuq29T+FCqMx6iIk6+SagZlY9
mHPOJEil8pu4aJFiCfVzN8MiH8ar4MD7RRB0SaFSWHponrpyIu2zyentLAdaBjSIDsLj/BDCAh5Q
1WmAyfAHmgw42v11LdQ8D8W4dvdxg6LvVDU2Uy8rxA8cLGb52chu2wWZn1E/XOMtutANhd2hqLsm
3WCAapiqaehjoAiU/QJRZRzv0amq94XbTzZ5N/MZRXUqaW0BJpZB3y91umSvhUX+pugFUQGr6Ltu
hGieGDSv6th4M56XQjMxTYvCuTc0rrQzpyWlmpepNF9cFMC9wVNbSdyk6lyYpZbhFNdakneYAB35
Ft7ZLrwKN6bRnYTxGxfYKwhYyxVGSa8cUb/pSsDv+PGW5aJElHaqP3KevWN2/jA7fAexv1DgYOwW
fk3vMJp8NwTsjeuneQ/0GTtl4mE6Jwj8VIL2dhrIx7Vr7/967f72js660RBbLnPQThw7Tdo3ZO18
bD82mB+aUByYlyxvQRrQVaDWuGZgZVdtJ5ZDr73jCc5P99hgYtDxgBld02Zr96Np6Cvv1W9wn+Tc
wjyAyeY8zb46UrYhFSLUEECGE92HfRLXKKJghS9AkfCSNzNF27zlgKJPXiF1OhBbut5Fb5iR/s5b
TAA8wZfYuLv5lRPmN/0F3P5//C4JIuMzZYg9iohfBBvZLxKpBl52DaLdRYJXPTPbDlySciDs7n/5
bcU/XhMBPD4J+nU5Ni3Zz7zZ+0PMirbNLlmTVU3kQ8mTVzpOK+4A+HbNE9i2e4wGMc7LaVJt4Xab
sfkVe++zmPt/tTvJudnniSK7aELcMbX2KeyQBhTOFvYM3N02mGpD5QEcJebiy+CllwK7RAiv5ghd
f4mEv7gOZ6+rARC/SIxSC2/sPiaZ9wpf4Bud+hdnSfbzwecr4zlzNJhTnDAc+qFBzfyVrCQ/jlZO
h4BqUmgUo21rLznQsB7ezn4sr0YkjpcYBfsHm1m1A2LQHlFdLjC4TtoqJP09/HPrLeme0xQNnfDX
WujXkkN+d2Kfm0A3vRcD+cPIm2j7FM95Vk+dQwwM8nwVJrLwHvmwUBwQ0Rodo2j+iFgoxGyrhgFT
YFDweNdTixFtZNIQU2ysdzwEzFx0+4UKVLWvrMTTjvWrx3t25iUKAxlvic0xIMtQ5H53TTTc91pf
fMbkF92TpG8gJWHFuOmrLJJXROK4A0sFdzbg9rDDPm4ZDiwNW8sRxZlZKk8F8/7b/f0twP9RDvjn
v04/8yLVOraUzf/zXz/813X7MsK59et8/rd++KHpf779Mf0iT/j6D/9Ri7md1zvzZVzvv0ym/+MC
//yb/79/+B9fvv2Wx1V9+e//fJFGzKffBnBbfI/Xw0D/u+/oJ6T/8aPYPor2408/8gfEH/n/AIUx
hJs5qH1pgFzgf0H8Qf4PAP7A9kGjJBhpnswT/kkk9fx/gP4N/34QUDEBiAi4Sv+mknoYDcBrEhNN
gP/ork9Tg2+PF5/+9o+lggf3WzLaqTD/c0FlyARBfkMawlgVnE5MHM5OddvygM5eD9IMxR6CYgPZ
XK0GTeqPlfHb65y2yh+vAw9sTCeQLg3z3Z9SlsAMWfXQAGFpO4XEvS5czAuSR+Q7OMu+Zkz+82eC
fxQeNpwaYA0bn+ulOayqpJYLilbHTqQ/k1UbVBevRCqeDpzzTwQCLs5jSCAgTMP39309xOD3iTDk
AJ8IbIY7xNSjtQcBg73hGSaaRQZexit1zE/P8EQfxoI5LZaTjfzZFXkQTZkeQb/sIoxxQRtvXcXC
LoJHQ0fda8OW8493drGzDV0jd3NZw4kXmmQrjA9ACwCMFvptBUqK3n33zvxzVX7P8/3pG4MwB1Mw
cD0hfDgR586e5ez7woAmVYRKI3oSHIGKLvHfYxNjreMq6P3ANYS4wof/549XIcOazPDEAhFCrd0l
B9sBVM90KyfYu5Z//wOBakkgZ8hABj/3fSagYhnYSfACTDFyEePDlHihXzPl/tVjAzMPHqY4HbHU
z15e6Odj2DisgJkVcGZusr4kYJ28AqKfwWh/PDckUAQooFESQ7/143MLPPCEfB8+7BwDIlWNkwNV
Dg9RsRkjCZhCFuk2WxCCYUH5kY5et15xIzTZO60Aaw+guo2PiDcFIUlMuRa7xhlEjrVW9NerIIBs
ydwYTH5kRmmJGj2J90nCnSlzjeazaFJfesUI7dxXGHOFyO8NN9mXse3yj7Df1SvK9bDdwPMYpvu8
87W+aFsYGVTCyPSZIrjrNdDt9Il/ePexkrBQoUdGHDYcpM6wN+wGdGJeBMbVysFJiCFPLjBR6e/k
OPP7xMLUoJ8N2U0QjxrEi7avxTr94ps/RRqf0rYQ+4UF9uNXMqPhywhYkoVDCVwEp9mGH75q+PmL
DecUL4wiF8RhKBvONhy6bZ7FgBqmeNoggtsG8WWIcVoF0kPy8tcvzE+76bcsWEgn8LGgmYnOthsA
83MbxwDuIz6Kz6mzfIYnRAgXf8zq2gcRN0H8Sq36i2eIaBWcziBhQ1JxHnbiKdfKNsMlCWafmNU6
i9I0W185Js6vglk9vGxgNJ8hTRR+NmffVAuKVhuS5vSOIpetMnE7ge+WLjar/voJ/nwhWMDjVDgd
SMFpWfy4JEYODi3zOgyXSMKOZItJkUaTe/j7V/mjYIA8Dkvv9D1+hwJIJzRjnh6KLHdhYYzqqjCz
r/mO/uKzwAn0xI7HVeBfeLaxDQuJZgEDvmJdkuFSygQcW9t7t3/9WU6P/vu3GFKdU8BrgL4pQyV2
LvnocoyraIshRT5t6q4lw1ChzV0/k+FzcKJQCfaapQbsEc6viSMIVpM46k6XhZXUj89PuITGSwK+
3wKuQAL6oxBjwQbhmRrx2i1CJw1QicjapgE7XyMMHjsNKFvgtWtYHioTFcTvg/7AcHxBMg76bFbp
hGbeScJrhhpphwt6GKRcIGLRDOunKSdLWgKGGpGfJUf+ddNLj6iPZB6DChOEEdlk4YaeJw/nk02A
L2h/jHnEQKVTHcieJNwyUrgu8N5ALiwUQL00mss1DJeHOHfRBwjUEqShrizQmKSBh1G4PFwOYyAS
YLrIuFlK4Y3NWPdQpnxZiVq20luCZIUebpHI21ApNHg5sZi7IaaGwzO9IXopVNOz932GuWpNctV1
IPtpJateE6RwTtkpB7VjsNwr1mChYKGMIeHHDRqavOwFzrEPSDFKeCltpvwdSN7wR002xnambUb/
Otui9FOkVk8/5b7JwDicl4iCkgWig5TlSEQX9RUVidmOfo4JKkYBvkzfBezExHONw56bApVQmCyS
WO0ZyH4Sw1y3gCGJIS/GF8nSloldF8TBT4vIEBVlsgzjOzX6Hdj61sFUawqZKHMlwpcQi6CvvMwm
n0BvZstbTw7Nx1TabQaWhle7gDfCep/3iffZwf/Pwb1m0I/WdJH3SSX+9ojI2qAt5wmQ8UEmZHmA
x4mlF6pb5FBEHRu2evRy7T3pTLi4QJgqeT8nE/sADuwJrskD9awpNDeQDc/pRKtuWVK+iwIOmFSL
dFKFFwxLBFTTUZhhdqC9sjLQRodHblcLvqvx7IdZWF99SPmALFXPImBgB6wij/dmg1H1zkv6k1cx
rIW9nTdRUHWHaWuAyYNTHOwjpkFmzX2krHjgiptCJKBsY9RBsc5zHob3vc/aBHTURM+fo9ZDwuM0
NKF3kcW6hZ2q30Mt6+X+3O+45tstnjvp3sFqhvgviFvsZwRTS4zwDCiIXQlmvEDeAQJp3lMnmqSi
VnUPg7e24YWATYz3SeS9thfD2oD50g2W+jvghzwskZU7gOg4tSr9mgz+wPHMwqh7gaLAYVAk/S7F
hBdc2mOWa+TraGMoKSOGEMRPIBIPHS1OycsA2WzCtkOMN1591r5qMZmny5hU4Cy77TROa9Xdmi9M
1A3EGG2xJGsQg1PKQI/kpEesgTDRSAqmTTRVeh30EwkoBkVxj7yky9xZuEapfEtpHYdtlBWjpaiB
ZaTa4RqqjGC6Zm3LB1HnUbrQaD+Fw5LE1YSG1nOlbCW4uWVuewfuu4wx98WT5vyYR/nQQYqdkqmk
8yY/rJYGF0MHtuEtthw27QI7ErYWgimwaIqsa+LxeUpDg7iLsTVoZEgRxF0s09olOc34gY2i3WAo
k3F4ZjtMtN9Y23eyIAoAFlLe4EJNwSvZNq6XpbDByMh8iWAH2FU5xGR/bPBYM2R1IrazVirIH3Ma
+FlBW+NO8qpZv3WZxdBrGRyNIWoOEUUpl97CYDhKRl6OQ+QhlgltQl5EXkhEEcUjKtWcjelWTARz
zDKDPCE4eHMOs1TT94n5vGzjCqtUq810OfMT/VWgSvX3q7O0uY4o6tRa8XaNS6V96BbaDR70RYb5
ISaZCdyaa99O3Y3nJI7sOFzipe5mDFYv2mxKBWjjGdilwRLmtxh6geCsZ4K771C1uEJN3fAwQ5G+
3PsJZhD42412+yRuoOYyQQSkHmIH2KUkSvl3Xu9vzVGJpQHxANlBt13SD2/QkXuIO7JN+4DfgbDT
xTgf4g/gcvxSQhSDrmKdZFNApr9kiAnNGLnYJh96B6Jk9oAnFWA65S3De7nSFFmQMum/zOBwndwd
ghO9Ymty0NsyIdojXHSbT2DfraZS6CRCGOylCWZE1lOfvMCkHTKfGH8MSTebnUNelH8xEwJzoQZy
sWsPmZ7BfgbkhnQImjWnl2XIT8l4Sf92ToFeVyCfB48OIgIBBgTCv4pRU7QS05BEpN7WLfmocHQq
eGwErV8yL5AfBjkTWWwh0Re5biXMZCZ0QoC6DXZrECS3t16KanwXzIwtZZvMyyVejliDxyPUddRB
qVGMxjd+vQXNFIP6o0EjkCoLeenGYcKHnGP6ZLopjssBykxd+k5GiEMGd2x8wm3G8mIcbNpjAXld
/H5ja6Iu58FPzWU7zQOce0iq+9qMSPqA41zAmg8RfsxUkA6k6oJMZIHL/JhtS5UnBpQQy2YWI6XB
D+gDKM0xq8MBRN8yxXBblnHTc/964h5kPK1NwqyE2sNOWKA8kMesF4im9BUkJbUMtGf2ORAVf7eB
w4RI8C7P7ZXgMuwuM2w8sA0MorWrZZOv8YcYnreRX3ALx+uLYcSZvEtzvbZvjR/pptagOjf1ooe4
uVGDm0+ODlyM/lU+pdrhDBduyu5iCp3rp4bJZPy6dI2BEDHk8QDxF9OukNiY28M2ETCdF64COJ5j
byGHPNfsaeS00fhWk2UttylrZN23nReBwJEj5KalK6gmycLWudjWGcCpjhL4SHvtGGMm0yucRukc
5CD1m5Y2BRQMAgcqaqfwscUINIRuTGDsL3r0/geBISGkwp7dYM8TxCaANwIQVzDj+WIrzZZlDxMA
7KGg9qBWEwnHGYYmWaKGAdfbHjHExHbfOhRlK/MQg8NEvsSFBv53M7agH9QWZcsIsQfOrb3hsmsh
X0vl1xXbbFYiJYE+pVB4Y01ip2guYVo6Jju8+7yDC7ySeYWTLoeCE6aWUGRFELcsZGiiiqxJ98R8
siD3OJziqZh7PrS1Ws3p+WLc9HYYwJgpsr7HHKyLYa24w9mwYdaO0esedBJ9FVKvGeqcrQDn5eJC
U9o4XN+ayXqI39ZZcvJTS75m+NL8ItYQeNXQwjR+bZugARkOY83ZfUWYSfzceH5iHx1zztv7IDD0
pccyjEwtjcexXlD6vQshp3lpY1+JK64MdvnNF9AAIQTcrcdwAd0DWmAPGdjJIg2CfloBjmMMd2sI
xFgMva+a8qdu7ME66HMGbffkWnC+TOrlCAaODepPNwbDzhMGooKmkeFDNAzheEERfmiKaSQDbFfH
FE19OiDRo5jsFsfgqcApoJCewZseSxY/9kknP0Vps3R7jQkdECbsqH4pofeJClh7JGkNZMFBbiCA
6+wSaqf0JhYdzkDCXV+HYCvCg6eH8eLWOmYKGUrymMwnvjPbuPiIZC+B5zO7/NtBPHqQNegxwOeJ
ANYhzpK7Aj2BQA5XrMPPRo9pUAjo9QV0IwMJi8lI9X5cuANNrN9gP9EKnq9lm42CQ9CwgchLfIaj
CO0/chRFmk13JsQirwJrVh9zfUa6CiZIOWRjWJNBESdT9FYZn+YlqrX+0qK3yXZwUfF7pEFah+5F
tq+Ze59xl9HrojGEISbxk1PoOvyMfuyk/BjFKUHQUQEm8wqqIV4OBiVk06xXko5NsmvZ7OV7qLui
rUrbBclkhm/r7UZmh1qeQ9W6WzEMWCsm+i3eZ26IQCNK1Cxve6jTxX1kJ2g3GDq2bZdRrwsuqO2C
51l6/4+9M+mNG8n2/Xe5exY4k7F4GyaZg2ZZgyVvCFmyOM9j8NPfH13Vt62UW4Lf6j3gohruKhhS
JJmM4DnnP5VjsMychte02lGyKWSZ9GAwtv1oq27sYKbqGAerL228iYc6ujf1dL5PFyMUlxBENHWX
ZjwXOyUMFeExSIIpWrTTMD5+3OAeD1UIHcJqCSML6FSrW9XRUAXP1ToEhSo9t9S0O8Vewn0IARs6
LEL4u5wcrtuPFzweGP1cEF2C47gqsdDvguhk6qiZRPaCVDd/XpQWSRTjv9irll7b/PFaqKtRcq8a
BVCSo+FUZhtjn5tJ5Vm4uQSI/d1tjpT/sNhZGXy81PumnSQF0qiwy9MYtx6H8IoyTDqriGovdOsH
keDsLt2k/eTevV/EVvXVkAZzH1Cf4yDvtBFFY4+QEYt4SF+LFIJCW9TT4U8vhc2Ct6C67hnbOZ7f
FG5La0OT48UiH/fkWiYbTS2L3cerHGefsjnX389IhchmHfObozER9iiZsLq2xrah5+DvGCDPlIjk
623srrXI8hjUrrkCV1/0uwwp83iT0sotAS17X+FcJU39jDdTYx/koEnnEBOeAnnKKWbhf/xZf3ff
UZ67zACB1PB6eXuOGKJWTJpp7rvTfzEgzR46pXI+QVN+u4iOjx5z1JV8ezQF1EYByaOWTDM72hDq
2rp14cjW7mfpVu92ICRa3mssZAO44bT29mqy0hmbFjKep9h9DxUj7jOYxSsxy5yazwxH3y8GuLlC
bSsEoSKce7tYvAwMrqyl9RggtcGSo4/NB/e+1Sv1ky/p3aiO88t0GJlhzIQj1/HBoputkwBJDR4P
7+CZEo45b7OUWM0qOkdzKLx+EOqfbvv10MSngin7CuEc+5BEqP30zgU8SIo69M2kqLY6hM+/V/kj
zPw/AuJvYPPL+kd507c/fvTnT/X/D9D56mz6n0VydxHauLfA+foDfwPnhvUXBkf4QuDJunoMWUAw
f2vjAM6t1ZfNtZmrg7TwhP+Dm5t/6WSEUnBhZIYrkrNS17tq6OP/81+K9hc+cQZp4jxClmNiM/8n
qDmblkf719kxkDzDfAR4qzsdyMgRIQOvtJTgJfGFLncpD23SM4Dl+YwnL45m5VxG7U1jTwxLlSoP
W6+uLf3cqgyynmVexY/K5DA+ZEBI8lyr2Umy6/UBp4tYatgRK45AT4IR20SdWUSL7SnWmoQbp8v0
oOaVJQ+Tm0oHZcA63+hFEt6OfT/Ogd641MbUb8WT/DkXiSITRkhjqk0c7oxY7RmckC4zhtdiWThC
8D6byk7bkqBd1vUms/XW3MUh0xMNqyUqq5sJv6P8NLI6Zl6jXSBFtSbJR52YH9kbZ0iTm9aM7Han
tjpS5HEasc2ZOr2CT5ktEAmipCcSWR0ZkrGTtOKBvGfHWEOu1WET6UjxNjF2Ka8q84oHUsObi2wu
SoO/CiVUoiQiVKLvBh2xwZK79gYVXdtsOShm4ckWBprHWRilnq5OKcGtlJ17gTvWuAvtNHtmHtXi
flEvsJAn4rihiE6q8c1I9eauHrpoE7tR1W7dJWycoIp0fR0G1ekuV03uR+MSsXaaJmQJ77CnWymf
eOY805qhjsuXZum+JtM0iUddVerHdM6zzE8jQ9d9iYkDY0PNnAJIh9ZXKsTlyZkTnhMlLiX00CLR
5EY1J/JdlTpHIIcQ0A8nvU99pyiX0MsKIztrHY0GdR3cw55ymiXauHpTiaBZRHc5ASoTkcBTj+IL
aUXlFaZcznAh0E2MUYoZPqoxm7M/NkCsTOK0ueQV1BlYODA9UTxSWol4EFqJ4oGnSxu2WZFV1kYp
Uav4tRgNzAcscxGe0UjKeTlbyO2xrqPryeZqErgDICj2UtnFPzTeBuC0ERiBh89Wg/V0OGJx7E4K
g0wRMRJgDj65F62uJ7k3CUW0/sygJz4vjTT7rtWldkXPkxc7ZqjJi9v1k+6NhAckwdjRISaFg8Cl
p7syfCMrWpLomLepbkc5ERq4asR51oSPMotE/hoVTW4pYKM4lByiJOLp8GJMJ8gXH3B4ZeIhRHZO
CJH7TBb55GAbQwu1i3nc+o2rjfIyN/AdCKIFW4xzBn4m06JqGB9a5mDnoiq0eqcu9RRtS8TaFixI
ZYTw7Jitup0SmZxg+Te/0GgTydkMvaXfR06Sajvh1HG+LyF3WodFdnIHytJ/hyvn3MZLMvWMLYr8
GpEv0AtTrR57Eherq9OecVQSSEh2e73WI5WJk0hSb7HmC3dObGToKP32Zo7yb1e40XI7TZ3pAK7o
4pVZX3YhQsw/VlJ90/mtods3vZ5MjypKB46uRgwyQG0U30+454R+rOOmtXHMJhi6pkJlHqd9vqnV
uD6ryrRpvlQTnDPPsEFug9Qt60f0ZDhNd8gAHmPawK9NQXY5BrezgY4GKn7luaFqX022znNn0Zb6
+Vxbkd8JK7uLRGiGF1CDmtJjaJSftECz9W4BZJq3ueu05iZXKLw3ELaLbKf1vXytK4Np0Zk1OMNo
bx3SLEwqdOSmX9SYagGnzGx6gvdTXWLyY8MoceIFax1ma4nv9gMGnoMJbDTHHUeeUTbyMoJDXXjh
oE7N1hIlJqNWiOUlWchuqvKrEwra0ozT7tpUYxwj24QWioww7ESYx7pa5ysTI+g9VQy/p+izdvw2
t8zhmRa4M0e9GSbTd+GmZr+1+3h+bjjnHwxIU9+pwbUvNvqVrdHROwVMI5buqrJqs2w3nYEuAEOV
kE46T8QzCERp+ZWzZNMJREkGHjLq8pLHH7awZ4Qj+Xx5Yy17TYyhCKwQa2GQtbTFgr4dMSRJs2H5
1uPBgehQxES94EJclb5uL93kwT7CWmSWBv5CemfGkR/mQwNiaYkQkoWmMHMfMk3bdJU63dcCg4fV
NM89MdZbgK6wJdIawln3T0L3/1ZK/4Wj/UeV0sVTkXw/4hiuP/F3qaRbf2HF6+COyBFEyPzqCPAv
G4G/oPY5gFvA2xRLK6viXxxDzf5rTWwn/nutpGgEqWD+VSzpLn/3M6ab+QEYNlyCI0rhRxTD4y4B
+iP/QB7CQ0yoOBW/7RJqzC80EsWZu4IHXXdz/63TrCqwM1ff/nJXrv4uv36lkdlHLF4XRJ3Sz1rn
Qjb1Ht3027VwWdIkeqPGU3MsAZSBjTypLI0d96xs+jIE9rTyqdugu7Qv1DGPg9pGBu0UYflU90Z5
wTO9ntdxcXALXMhGE/pLqhfSw+Hnh1DWePZ6/ppUwjjphk65Sga9x/Jb6FdZHpqPhozcG3TOF7HG
aMeaLRF01vhDQoH2pjIynhMInhs3jB5CsUC7tHE68myzIBqiT0LZgDu5wJu8N8fLruivRr3pf4RG
SIiJZjnfXSvudokwO6zLFPKg5vQkHyVGSxU2hzjKFALQvzWBCofyRbokGMKE4xQe29rwpUyam7Zx
ZOrXjK7jYJCh03l20Uc/lohazTdwVtzGOqVmZli9inIF0x20siCiQsk03nERGNINQUVGrLn7qkgq
MFNjsMy8ASRX9KXfjnOFhP7EmV1lepB63vLanVLwGjE56DxaTFevxkwbnvM5cuChDwWxtblaGk/d
DK4cROpgHmgLUDWaVS/BUbpeeRShtK+XIqxeBoaJX7RBChfTomSEyaB1vHjTCfShXxpbHMA9LQFo
p3PPtakS0YkVG86DrErKb0xEwZPLSZ1PBqWFt6C1drjHcLO766pJyzyw18Q+MZeuyXytUQnqNOMW
HpKEJU4BpKnJV73q0v6El7JUAfzxjPKipnDESVXjY4oxj8iYxObDgEVdkUHPFCxcYRtncYr2hYGd
aI0O5MQZoHVvFJmGa05MW96T4i17rEbt/jZVrQkQUkhsLBJ1YI4+YxjjE46FW1dE8Ou80dzYKL3Q
LKbOY+Boh56pdjpCRanGERNnx/japSMpI0JLgNXWXv3HiPYIFVKS6y942SsL1Ugnvvak8PBq0AXT
cYPMF2UzCvAg9HitOCFYDbJ74ZjhwDQnsejxlfXJrQy9ek4LLb801bBpfQyh5gaUwMHMrJ0q2mZm
P83LktlACKMTZlWglE5j++hkB7LWW7MZt2MrZB9dU+hJzgUOJVl3P7LWNWNfxQnz0cwVIJnVhPCk
1nH9Cww7FmDJna2XoDy51gSwJsr4pLGA9fcOGqsnOzWyB9nGGH7mBlZxW6mN3JxCGGoTAN9Ggkok
U9fqKpkRiIdOdG1YqfvMM5GYh7oLVW5uPlJPqk7qRhwYs/zexkpsBj0GZPk25aWcBPAtOU14fIrH
DJnbjZ46mYse28UWUDPlmpxm5O7GTOdF34mKZwYMOpqwG0xsBxWJzey9z6GCeNI0+vu0Goa7rix1
59BXJJ7i+OOCzHSOIuE/TFayL8E2GKXOavejtLUat58kAVYqKd32fTFiLKVUptUEhjrq6ZU6ztOL
Y3TtTNm60uniqoSGFiuKchVpTfKgzuEQPRipMF5mDYMELe/zL20YF4ZfTeaSbhxlTBYPx6FQA9Ar
InPbWEa8KridOF/0Ig0aaXdXIXwehJn1EDeBZhXJsseirP0CG9dNvVrDlRQjXSye8HaKkiAtFLM+
Wdqmnv0hTEdkbH1uxIFazNVwqdK+sF9ABh0Pd0vm4q6RDPG2jZO2CvSpiSnCw9HRTwSZGfWhgfKz
BCNkKPC/3qoaX0tT/WHIGQZsJl2Mu2g2AS2Uplw3EvPk6EwCR8KNE5O0g6VUe6S/utootzpV1jMq
H3oOG6s1JIOzQKmSFH1IY2hMD27SQLzSKKFcb6ZhRH+hK9FKJyg692uXWUig8X61KUkrzgHG7yoh
6Wo+3pdtlMPkUjXZn+NmV0TfKhgI/Q8XllHx2ozlMn+vQj0tfMCchhSQXNOmFi7rbLrXGDcpC75V
WCyAiWHmZViBxHFyuhHKFCUXgA/a2nI7IV1WWXQ6IhQrjMux3sCDxtocsk2lGLsB8eFEzObMiBOp
ZkXGOrBb7UArUkAGAMWy4TSKpcklzWaej44X6lFovKYKhlX73oCTCxLWjwqqksqxpLOtGmD/ku4P
ZH9TKIO2ND5ygpATSXWa7m4SqiRKd8mw47p3JDMTDucobb7UjUkP50pdX/YlNjfmLuwMJw8moyFA
IO1DncOvAZM8iRKttvdWrpvOldKnlLXepFe8Q3nRDg+IvbJqp5a6aexQF2TaJgpXC1DZ4F68evjg
Ao4b19SYXzLGumg0s3ZwDgpmeSD+hcy09MWYtEZ8lZ3dq0HZCrBxv141r8/L2Ov9bT0gwj6XhTMX
55ZVayTX0WS3oLJT5cRndccXuqPkLsI7NdOX0ReqORIrAbGl4NN37RLgzjZdTtDp7SB2EQifc/5O
049+UWHQjFlUWNew3oyzOeZ8PcXwDfi4y2IDfp605/ILUZpKfxLHof1ca2YkiT3A0zdIqPmRFi9d
PFwN0tC/WwyMhtdWNmH8BOe1GM7NIW+is4omVD9k9Bi0MZUq+ngzcYyqdIelbPAaGus5HYO6NVtY
KjEsE/NEXeTLbBUmfQOKA5EmxYWtwBfAD0gWuo8JNT66hVis/ZDX8bBJiw5WYSUTSFW0MF44p1Qc
oRXtLXO+TXW7fJyyBvJNWFh1kCw5do1hnF9QM8yvVkXLI3uOLY+ns9virbawk5mOF+1cXmKJHW/1
odFreCIWZ65Sm8E4Ts2BUEWk46oByyhsLN/pZX0Yx2q5L8ku07xB07HOXsdPescgXEIyLj0I4cp5
qc3urgXNx1wOb0Joohf4vXtl7Th7ozamM03rcAHonJdaZuMeI0xmXSonCfyCegvjLdqm/fyyDEq/
s/Ucl7Ywg0pML/a1SefySszZtEmdWNu3tpk+lFMcPs6MLMDeKnpHf3RLDOW6HIzcCxd9NayUFJlK
bk1e5DgN5DqLZj7SA9Oxe+l3xYCxjF0Tw0rjj7YwNKG9qM6iPIvQ/s5j0l3NpqYgCQS/TltzOG8R
eZEno+hQWd28DWJjWK5klTNogl1y0tiNtcM3WHnGU/fMjWcMPJSs8IvFUC6JwUQY3TTZSerI9ma0
hyraJM6AV2CktunO7eLXoTQHn2oOvoxamlDBREL0GNO2DVPy+wyynTfNsNOnblK/1KEy+jClnUPT
okdL47K4qcMZrbnmNud9n7aHMrcofgrV9rHsVbexCg0D1QMvySqsT2THEwM00BrA1mpypvX6zdyL
KNCqlakawXbBhq8Mmg7FAL550QObt/WdaOgfVb1UN4ky6+d04/VrWcnwOpSd49XEnHggHFexKO/0
GlVrnCrKPu/DV1NCOJkElEIqY7RyNP+YuVbEf6Pmvs/DeWm2sTC/WZS44OD2fChLPEyowfIeMerC
pvYREdpPgwidKwOvgYMjOuvc5sW5q7Xpnrlk8ShHi/dHNhgn+eyQhlM01Usj9JHM0b46Yd6ZH8o4
v8EOXW7iiQ/u92FMRnIxIQw3MC3Ho9FUpg143J1Imj7xzDqufmgVE5jASOHP6J2eHCpTh048WDBC
XCzmS9xJMUyfTSPxgb/6wXfxwoboWab9j6VwB78sOyVoRspTtCcPaYbE1bRzy0fhbgFsixmaljGp
gd7L4TVt4vGfCPT/7fX/C2T0l672naAQavYTp1DyRlC4/sg/uIj+FxClQCKBIocOd5Xn/93skzFB
CBDdPIojRxBuQp/9r2afEYGjueSQwAZweBZW/Ox/mn3nLwB7cC4mjjaIBommf9Dsg/7RYv8bGQEi
V1Xh2AafgaQ+NF189F8VAoDLBkbJzPgiNdo1dX1rzspILPRYKnLXWgt2R/geBiIqTW8Y0vKyxkji
dEqb7CEHNf42Y5z8rMTtKj1DXuc7btboh6qGDDootierBBfesif8OY2/uiiE6zH57sJG2FqpeVL2
asIEzA1oeakjrFvWsnaMLA+6bLeDjek9ga2nqT48DG1ztXrpbqQbx74568AnY3FrDKG6MebWvC8U
uwliOkBo4DQWahBSig/o4d0+vk0LPXxpE/wNNokJxn0zQyNB+KtRLSBiyZkCFEwXrHxBh6hYkdwU
k9pcRKVTbOak7a8Uq0Dwpsu50HduOI2c0jB2onudseZwy1sQi9ikAa4P+inWxhezgWDqKd04kgyM
6BYnCJpy3PsgyyMEqjUt7kgNnrTzKtaas94OFa41t7Px62AaUgQUAfYOvSfm0nUdqWWg4zeboGUe
ouvYtKbzmJojp/atHMQqxsSJYTBCwOU2jG4X6D7DhTGXww6XY874SnWjc9w15ns9HJlRC7sgNFnb
sfY1Bw0GShXOkJFUDW9SFeTf6PXPeHSCKcNEF0PBtVtpxUFRGd1DuAz3jUsgwwRKkSZ+NMR7M1lT
iJwVGGkc8xSMAxptDnE1Pe3b7BYwZGVktFTBfb1NSK69drQMR1sl+bpYIj5nmJ3u2oTaieKEftHv
pakC6ci41b66EOELKHCF7uJUUQAj86oQvGiV0jRwsfi5hf/oNPsQvX2D8/5HNHhd73801f9vyKO1
NWjvP2O850/5SzL+6H49zX7+yN+nmWP8xYHEDgRkV41VEPOv08zR8TIV+FrrhO2sBxbn3D+nmfMX
yiDOQP6wOQCR+f77MOMMVCE68ZNQOTiGOCj/5DRb2RL/PssgFjlMQSFUoEVCNIo8+u1Zlkhssu2u
VyHJfhH2lyqLSihmDZKxPDfg0rbJqSb+SDDGmkgKNRKw0BaK9QKPzs9QcJAws1L9viFrgKCbAU8U
vf+bdfAf9dg/6URvLm1dZjWJRQGuYz/LaPjXY1oL6wKef6z6lguw6hiBEe7xpZm7AFM0M3mssq9Z
vq/NTZefNEvQiA0qAJXgaRWw4dDcKdh6OSd2fkG2QFhtIJr3Gq72ngpAaXr4/6xMdVxyBh++cVFt
co3/BQVpz2faBWZOThVM42kNyRP6iOYZ8SYqNulT9mI8iWoHF1ZRArwuu4VwY18+y2cEQRRWabQ1
4XTbOjT6U0ecldHNwuxqngKz9usscMY95dpnkWHvngNuFkJ0mndib0xL54n79WZNLeQTbeQ5aPTV
GoWRQzyJ6DRNxy+ZhYzEWqJ5A7X8+pe98pt59jqtPv6OILeh+WZxNJFHy+ZlbckqYlk1ruatugyY
q4qu/kQH+TPa9ngZqgIujBaeR++IxoMtvpwbM1z8GG/f1sd0yix3cXc+Cfr88ZlRRk1jZrdPRXnf
5ReadVlUBU7XW5fHH5o1qZUeLu/aLQQjd75qxdeMhJ1SvWRMozmnSXuZjKgKlvAwT4/SuLOZEDrj
YzRczNn3sfxk//z2clZCEs0EPDR20dsvq5UkFRROqvqEfWj2JYFRGydPt3F0NtG/oWfZZGm/s2yo
D+PszxVj+ukKjjPzLj9U95W7G+rLggakOc2XJyt5VeLD2Jh+julT293Z0VnedkE9HTKqg8F30gtB
Dq1hga3NDDev7QHPeMVzhsPHT8PbwurvgwE9OVwkzrxV9v32uiJUUojj7MXPoZCDxy/bZMYJlsRn
/ImHkd3SfCZj11Yay/GjAW6zxiFSIgJjvF3TsCBvlrq1+JGpn4vkKSf94iK2zLPJwsNcaeyQKINh
XwmOw6E24p27fOYouj7kRx9hhafgcVDxct1HB1VlhLXTljbTQqc0N8tKCyRBYi6fEfSou49v8e/W
clFysNPX7X7scWkqzqCWHQeIy5TDn0kygKm5RUVA6TGp4/bj1dabd3xlIGI2LyqN8vs4aFLWRrXo
FgvpvXFWpU3rVanJyENHWSLz9j5znE2adQGUnk+2/G8OFt6fDjbhtsVL9lj5Os9zkzW9xSXSiMN3
6dOdHO3ok3fMb1bhxQ7KiESGxuL4gTUH+m6Ta/TjPmo9HAEikkcM6X98F48coX7uCximcFwgOGvI
0deP8YskGR+HqjQGBkZo1AJXZp2XD8hdBg0Fz9i78KguUQbAaZnBv5V++uSQ/s27AU4ZowsOTpNy
Zf37X5ZfxJT3pg09PkFeCU/gqaE99lUJG8vtpDyJLFoUp/1k1d8cBhbaCI4BYF14w0eVicjhdlh5
tPhVOWe7WCeiqCOrg/RtYqG0jZ0i8fr4Pv92xRUqJnRQdVV1PSp+uc4MA7gIr9TFB6jABFybOMTj
kBnxgsNnrTC8WFIRffLl/mZDWobh2JaxPkjwuN4uWocF6N84S7/QLq12QV9rS8sfBRIY1/jkcf3t
WrSt675nM9rr3/9ygaE5xYw3WAv223aSiRJUM1xk9KeAf4r2yRb83WqshBCcGpfT5uh2EladRzkP
CMHQdyMCZg+FI7FUiCg90KNPbuO6BY5OGhpz7qOO2896kL69NEONZl06GicNbDU0TEyMkMWYnzwh
7y8J3wGsdyzOa5Vg6aOTeoiWKVqxfj/MRpPO99s4Zt8lqms4vZ85BLw7Own6Ji5WYKsAys/b6e0V
JURJD1PnqL4wef2hSZz2CGyZa2fqveyEp7bacujwJOwwQ/h4I/y0vXhzN1kbegHsVIRYHNxHey+W
sh6MCePOyE2ewW3vurTIN7M55T4Q8iZTG5+EvwAyaLEdIzT1UHnumsT8bHO825F8DiIroUXDeaUy
PfpWwzmyy47AAJzd+xed3RGAP+9QKu9AkaB9K8uw+b+4dMpRCgH4IRbs17e3PW1comLGQYV+RxoX
rDt6c3GNFBv789V+zEn0a6LPIBFZjesNwnwtGQ5AI/2no/6P/cvP1/7Rl7Dyb+n+hE2K4PGYCdsT
vK2YxfpEKQGFFPh5R7pyoqaI1xrXupTExXmIV92tIHEBWwElGFUXyV1MftAYf1J0vnsJ0HDSJOoW
B5XJeXz0EmBGNCSLli6+BOnEj5v8KJEimZewMFvGHXp8UtTx68ffhvluW/9009JNvnsTQuBx5r2O
tEzPsSzxVcCsoXgdaRCi6KGqf7Bn4FuQmhluwzJQ4qCzt2K5L+wLM7tQu29gksNw0JVvsfgZ8Axz
7jq5tE7yaY99gl9g41nuBjS21g+YpDNb2D04+U0Y+8SH1YzjovtUPo7xa+ECXZ3P3ScZ49rP8+/t
90uluxZ+kGUpntcElF9P40Wx0TfX3NG03ZvqiUL36VhQWq4KGJdt94gdwWa0L0N5W+WnzPsGeetm
p1O9LWJaGOuine61CCyluTYH/HT7B3vY9c6DW5PUsa+rHXlJUmybZmcBhqKJ92tUdQUvsk0UNPZV
NIFLH6pua03bMD3kxhlPdjlcK9GLnp+P+qlRP1XluTltgXX2BiaYtj/Y13iXzrFvPMyPub4d+q9j
fJPnF3q/t4Yz8DK4ytV3K36Ykwcyr2zlNYpvFvNgYJyQ4ITskTY7hYH8IsExF08lVUTtQa2u+vaU
kAmtuavE3sLBurydnvHDKJIvZRgkEclXmzD19btVca1excsF5TjDx8bedksgat8RMC3Qlp/W0bVr
bbpyW2KZrU13TnjTDBvXOXPGHeWL4h7WUrRNvMY5ZTDm4sn42DXo870McS7J65U/PmtnVrixAet1
OKcHaXq15RXKSSouUvlsa1dxmG2T/rCM34v4+1wGENWRSavL3mwRT9beas2GSgZo/0m1z5tDhoOR
SzMWhPNp0+81C3DrMCeb0v3kDf/+wOSZIlp3dVBT0QccNboub6eidCia4sqAJa+lp5SEaRApxdcx
ZXiLwajxyTvxd1sUGj3VLyMd09WOGijiA6u2ndcan3+BhzWiAs3Vz1IFUKSwHY63C5WZClDDmwmN
w9vt0iS4m0jFkf40XsI3Vd2NrV9D3mbIvjx3Nt/kt7q9lcOX2XwxzB8dls5jt3fJBtHVA4NjvA7K
2LPxlh39wSWTcN8ngSV2OBI7QIFQW20XuayOsTrI60N8bWRe+EXBwx+bFq8K4muaFsA0zJiX0/4s
OnHOMT6O7W182p/3QGE4TvDLm43YWeftRXOjM2TON3jAEHQFTa26ZqRQCZxFdtHFmJ/VAz7eW1F4
B4JyicvMn8f+1sUIShiefF22EVg9PrkDULjPpkfrDOZfeFOSb1Tra70899XeCk8R42sjKPpF0h3A
lUX00LYXdbzXtYCIm3m8WQWtjtdnQT/jT+KP07mR+kvJFoG/sTXdk657tDayvyb0scrvVvmDyS4b
tW8u2HhfTCe9RsIb4lJbeTLdvVlfGh3jMPjGwAtjcVINe8e4zuTLx2f/u1qLnlHlVcOI0rTX/3/7
ffdVj/FZY/J92ylWH8n4bLVAiYplnmKmEvp/vhqaMtySIHDScxw9XYD3aGHNSfrlZGAmyxRvggrj
OV2okROcfrLa+46Oke9PxihCOXasOKqNW6gapM1J6G6uG21kMULeRtq+zZYMRgNPno0B99ZlTB92
2o1oTeuT18969452E2UytSwKce7vz7HIL61A6tQVPoFcLzGLvM6xEPBLXXSfVFO/WwVKLPNlimVK
5uPLVLvFzdxm9q3KfUlgwMGnGD9rwn/zoPDLofOjx1y/uaP3qJ6j4TA7OCOFYyGQxYGeiMg1fzRc
IwQX/ZPv7n0htK7FsAgrUYvBxtGQKkWaUgxjI/22spt9qpwIlTEa3Y7XW6UfliSZOC5W5n/2fKIG
X53CGPsz9df4t7e7wa3DpbHmcfSNcnqsq6ndqO65vnxvuuSzvIvjxoOlWAZgk6IEWbU42gopcvZo
9RjwJ00M57xe68yFktCIOyNmkB6ejAmsAyOR248v8fjdtY7rXS5tFb1TXx578ZFXYeikKHY+NjqN
1xRYqRYa3C6HdEs0XL66KM4nS77bhy6UYpeUbsbCDrw18+gBRS6mDe7oMFi3anuly56rY+I7WGsg
Q8kgz3UkCen6bhiaA5Yxnym8jx9dlhe0WPgsGlS3NHpvv9UkV0iRzUTlY8HEmJUQ+AEzrE0rmTX0
i/jy8Q0+fnLX1QRR2ibDKmrp4+KA8ZKNGXSKgcx82U1V6KtYJrjk0Ht172Aa5roYW71+vOa7LxWN
PBsFwTeTamCroyus7RHG8upUo7pzu2l06FFOSCRso0DRauvhNSuq5JMd+nM09OvhBvWR0oehA02A
wwDwaLPA4FW0aggLv3KvlmQrCEBWwzO3vXMa43JYxUA1FSMs+LbcujhD1PVBLc74j1G5WqZv8EQW
BasmHDi+xeNdqtVbpdomKjzZ+myozvlTVmkwCVre0XPagYR3T9RXAxHL5Ra3PX6BpfCy77Z5tv6o
UpBMH54t1d3HN/fd48N14kOAQbKxSgFWg+VfOwiiXkxLulmJzrq9CScw66Y2h009V6Nnwbv/5DR/
dzAww+HJWWEUpKHmqsL4dbl5qiFhxUXiUxD48mfmF+ZeSlHrZEjkrwtm7Nj9JVdjaV59fKG/XVlj
eYpblBY/GRm/vK0WLbERzTeJL9PsRzxra+4DRkPNGCs7gW0R9oYbF67OIj5Z+P0d5pIZCDIxpzgw
j0WwA14/ndEA12s5dldqBI8ocWi2ZC82dfHZm+wdGOFyb7mvmrnOXlYp+Ns7DDUur60emUJFqvXY
omJD/bkvuvmApaK8qLp5C6muvAAoi4gvRMWAn+wnu+fnaPzt7mHiDB7KtJnPAhjz9kMYtWPNkBLR
SmgRSVGHRoXpMt5pI9WormAjip3XdFfsVS26HRXQUxDW5GAi2yjzAw/8Ug3bUEXOpwQyeyqqM0VA
QUMeoUDaZ4OUNzHIlNtv0cqJ5kBjTx9aZNtBCzc1/OY+3YbNE+ALtD42E3+yCTXEHy0Djhr7i/x+
Sra9GKmJSRGvWeyMqL1N3FOL/jE+xFdird8+5wggJVjC27sxonqLitAaGUNfwIWJ4PYU/WlOI+L1
tbaZYNRVQ2X5bWRdVxgTeroF1+bjx//dwb2C5dAIGKQa1GprMuuvG4+4FgTGC62AhkWotyRqgPTE
q0cYdmipk1YGS/Tf7J1Zc9tI2qX/SsfcowJbYrmZiI8ESZHaF1uybhCSF6yJLbH/+nkgu7stqloa
z9U3MVPR4Yp22QIIJnJ533Oeo23fv+bbkc9KjCvdfOkLM4++vmbu5XXaNnUXzO0ckHkIPSxNCECx
KYvYH+WY0cTgx70adJi7WB4WiQSXZZV6fTnwRs08aESs6dfW1/KGPEH9s7A4PW2y6Dp0g3CC7bfW
vhZyTdcDS3DZnfUUfdAUZWSmr4gN1z/Np9F+LAIyf2V4WYtv/NqN951/mU+AwnaesdVMUM740lvr
aSShlCGEllNQYt1XxF4sjoRNYd6U05fRPskg+8HiK+mJamuprzkY8WtlrByitlGgQmmoga4FaRwQ
aIJqW1gbYa7dOvCKwO1OkJsqH5vRiZbsFKWMeJtrJyhSw3Rt1ZiF11mI1nZVXFmX81U70GVe5Xfu
vUHAAirNbD1pJ0ZBWNKOnCU7+gb9Zax21J7nC58jHUk4FVLIlXnrkPXinDQE6PkXldg2zbZJ120D
ug2nx7YlnlEnW/OCqJp2ooa5I/CE37SnrU8ytbmbWlJPtkQlOsM2fVTppRUdDPL7Vnq8js/Mi/Fh
+CFPnUdzp50V3wke6zNcP+IyQvcKiMgiZbDfZtancPraYDjPvibyWuKvAeN6VUWbyMA2FWhkPetr
/1t8Pn8wQ79ZGpaBY9KewmWxdDWOdnAYZCZbgqEKdAUmXPmVtwZ6cdIvCm1jtOLDLHMbYS8Bvjrd
3P37b8nbDeTL5dGXLE0OxDTLuP5tZUpEOXpmZxCLidysxAk2Uawcpn6nqdTj2xL0cvoMXFw4IBDo
pfzTcwHXh7gEhN1ybZSqR1sAgw+MBjZiqGnqIOO4DZy6u8W3T1WkGD+42Jt5iH05hR7B2qQv09HR
nACNzQWaarVBamPXVVN4ToV+S5IP6pYpf4paBkM6kdn+/kM+CmTkc71cF7GQx7qIvfJocpAZKsFm
cNpApiLcGb256DdMoF95au+YteVpIqCzuShw0A+Ml+1Lnk+fGGt6pHMg2aZtSoJxZ5idINPN73Iu
vAP7NlOuZ9HH2zYBnRcmbbhusVf/6ewNCYCCOScpdKs6IqvXQ2Sm29hr/lAHvVafNqI7oQW3Tgb2
jJ3KX0wW90P6wfH+zbZ7uSZsLLb0LByIYl9f05GVp3zV1mzT6nmHg37nON2hr81TGjka06r8SG71
Zr2w0FBQyyZUwUW7ax99yj5sfUooSKIofLSHXHvONeh6gDAuhqm+e39AvB2HSy8IGdkyDLFXHY3D
pCyxLWCXCgDx27tapxrnjnRGfG2TEkNJMq9/YFtcfLAkvn2ojD1ExIuCCPnvcY3IT1of4MniIjf7
eqUMtUFuoxMQbU6b3NAfshSe9/uf9O2OEPoKFSl6cFiBLd7y119kIXAS1ziAAmPsLQz3VBkHAL4r
kA/hvjA12I1OPhywL/UAgsx6W3hDTNZQ9sfTrM/SzN6fs6pvm8fnOEgDlpPVlgxwAOEwxcAFlHRG
RifXYQ1aomYIj04cjGK+fv8RvB1Yr698XI4Y5s5tveXK5JmPXrjp/QSfiBLuJko/eNxvF5PX1zp6
bSrqzy7TmQxUrT1OHuf9uLOQQYKBaC/m9gzKXb0FmRN/cF2bb/H17ofrMq0yFVAlQ/H5+luWSSF8
3IUUASOjWneTwm1E5OcH57e/e5Js6zlisFCgijx6RaNZpJEWIxMW0ihIVoLADCZlSa9c47r+SGzw
N0MXt/6ivOSUunDlzNcfCmCK8EmxKAKgMV/Bd/wooWdNvRGeD6wcUHw3JXvqOHfdPZ3H6IRW6P79
oXNkll8WjuUWBBOgBScGZePrW4gampUsjkVQ9o8V+PLALNxFsZ4WZ2EFdllv+uS01IaF4mg82ZOm
rUIaAXm8sGlaY4BNAzmWSzQbvM7dqsFtvAHLXq1jrSAdEGT1+3f8dmbjhl2cfqwXnDqPz14dLl3L
QBYLCIlU4b5eG5FdbSE3B7kzbSlXDSuRNB/FB74ZGPgiACu4iHEpuYsFlPD7JsYDc4oKJSXA3kn6
bVmlj9owkm7r3lsSw+/7H/FvL4YlHz8GJ3lqNK8vVoae3fYqzgI/aSJW74yeRmZ86apqp+jb/unF
0EeSycThjQH4RmqMbkkfGhKEgjFqnptaFSeVRxQppNPCqJ0Pvry3n2x5fdmDUjUFCnh8eg9VB48z
9+KA+uWJ5zg7Edo9/gebuIDE+fH+J3uzGGGMAYSx7MdYb+3jt2vSRkRtYHmCmubB1k2hpNe+91T0
8QqQKzz3eHA+mKWOchN5nY6uebQYaZJmTZ9QDfFCtA+9A4y2ctpVVnT6Q6eMDZUL2ti1sc0MB4N5
3JxEsekfMrbuAF/v55nDmTNq9qkbAhooLPcD3cqbt4f78zHCMoGibtKPhWrj1IXMf/Zi+QJr3eVW
fmm2zwDDd07ZTcD14ysvH6oPZpk3kzfiHmCENhsuRhnxTq8HtBydxorMnLwDXqQ96IBng0DiD8bW
Sxv130uERzUIzglKferVy0A+VlORdTxHJljhIMvjaqsnJcLemPK0LodrxW89F61z7WeRcTLBWwg6
3/imsu5hsufTOJ6WOIq52mMYeWLirfaAAEoMNdatIkT2g1t9vYj+vFOP99rkTUBafzyb4AxvhlCL
U6qSzjkRYhdtDcUcEFm6rzjj+tCTkugscYgbfP+VMF5/E1zZpIRORZ0e0GISOy6nx0Vkd7SDeCeS
9iQliASa13TS1Hm+nci83umoopVAURwa+PSnMd4k06ks94VomsdomD9/cD+vixov9wMFyHpZ1tFO
LoS/3+fVMQWCpzdZGiS2ACJSW4hMAi1ym42v5GaIynI3t/4Dyht9JTPqy+9f//UU8evyFI1s3B3s
ko8VlAmYJ0h1XL5XqBqmabyDbICZQL+qlR9DbNLGD674+gX85xU5pQmattabg1pFvPBEU4FXoUhR
qInZvSIkfi49GYh4sk7q3t1boSt+jrg/Mh/9R0vR746i//muRem/ofkIjfZv3/kbK+Xtwn78x233
7an43X/08rf+RZlEQfiihHbhe3JE+6f/yLQIbvT4hxYCrS+xnLp/+Y8ME87korwzDNpFbAi4iV9m
Sv4SW1Xa5GwgISAvHbM/8FK+HqFMZ0SuGexHHcrdtKWO6/qErZEV3ORfRGrod4LwvU0x5vkBZHUb
mHbIC0w8wkclXaq3vHf/nkuXy4JOWryiHMcxBx2ryoQvEWkjECsbxummy7xo3JWTCB9IDKn8INX7
YVhNC6TO7114dfCK3TtzgdhZzozFk2QAPMJwcvITCCsQ76puod+N+A+jlemo8Vu/4PEA1ih9S3wh
PyI16lRsVNcuBZOuM9nsLJC9aMHtcXSGvKdNC4UveyHyKS+D1fbC6SOSW6gdsn0OWWQaeF+LF6of
kw58/OSF9icb7qVblxoMToCHvdDyH22iq/CL+xMamP5ECNKWHgEKkhkzghoBaOEmsKQJ2873NOc0
5yH2M9QtBqg6HcLNGDfgGivKW/5XvwR5ESDmr4prMl/0Z8jk6ZcyTqpiN8ZVI248kmAQi3lD9Jn/
NDoEHXn+rG2bOrHG9dAZY4OkOhW3cHPGz5qXo7kZJjWDXoh7ivh+bDeOWtUdeWz0G2TURTuEbuNN
lRNQsi115W04nuoqiONOP6kZVArV10yTH9G2SHbdqFXGLimldp6kIzQp8pytapUXUPsoDpb4ZIYG
vaoxN5VxMnIS8tfewrVfwS72/Y0kXwAmizCzTl8r1dnDdZUsPtjYlc9mM1RIPgdiSAJoCmo1yNl5
rBZo5SrlVIWHHiQK6lAic9t17BPJGYBu92gfayAz16Gcp3KVWQSBr8xKZg8xgvovrdvKedVN5DwE
uh/SyCtaw642utY1MZJKIv9W7ZhWkJsTOC6nRP7oW6ceqk8JkLsvIRECuGMdnhv+37K1QE0t1r2S
VCkHyKCS9QlswnnvR3Z0OtsT147d9Hs3DPK7BBXvrvw8DumcKBF/Vwj67SDSY0rYUVGQ7sC7yNxd
mYgJ8f3T7yoJBg5NO+rWopFRszZDyRFpzKgrTwRwZKhRnZFaYBIm36CwjOa6tsLmoZtjQUCIGqpv
kYqaJYErqQ6FnOpPdmXW9bafORLB8RIcsdjPDO5+KIZiJ1nr2zWYvnDnhjXjZSYFAwQmUU7RJs9C
aQd2FwkgMpX6Jn0/uRmikHaRTvvqIvFE+dnWewzOM07jM9KgF+plljU3pNDAR8uzoT1AUYzkrm+r
bJvGuhrWZTW6OwO+NBeW43zmy2zGJjwXeb/KLczAiKmUC3Fq5norP7QG8rSIxXMwtSS4nTMgTaDu
s0G1K4nlGZGVNWbddmYxjFZV2TV3XkPeUZpFNGkTrZnP61H2X6COiscy8ud7yw8r6Dtm2l2h3Ulu
IRkWF7MEMBpMzeD/6OcS1xpP17UORgTBkypbXT/YIBz11ZA77oUBzemO5Z6XmPa7f2NzdvwMDzF/
sns/zjbEVtNqy0stoZvVY0lfAT6drkpbmtPa8zXV4ogeMxIeEfwirBuVna2VWURGoOsxCCCf1Blz
E6Yi07cwomo6+KATMm+dk825oOoJnql+oGkfbjPBdud7Yk0zUC/yMM6JyTXateWVQOUsIQtCudKi
6jkDsr1dkWuUVmtz9hp95ZkKtShMqiLZzpDdjAoZJvXTbVbwUc+jphK0eDj0i4OKaoQwgagGqwFa
i41s2uAIGKCUmQ16ZdQyY2QnERDcuSLhSLARGbc9dLvPfMnQzeam92zYwChcNvBuXG/F+2T2wZAK
I3NP3HIqFLDxirwoOvqD8pxnpyOxmrKqTAgQgz+ZkYXaVF7BVGRGQhPBTMi8Ss/LZk6KQDVDO6/N
EpTbCX6z2M7XndV08coea8yv/GjLas2LzPbg1Y9YlSZ/V0npGYBdUApnAECIxNk6gMf19eC72XQS
EpGB4tInRMam9N+58Cqp0vnuSZ12JeQnT/rMcXGdpnpz5rbJPJxjHLDyfKWnSjl3kTSooKwtCgr6
MqsW7q6CgEQi05Sbsr8L+yw2vzQ6MTabpoE5FlCaaMJ7IxnUD1wP4Wci7qj9k4imfy/R7pj7Qo8G
XDO53tG/Sgex68PYZq0Tsf7AbBf+AL8Zn7WpLn+kWejt07at0dxqml2QSu7BRk1L2rErdEDdOU4n
oCtxA1pkE1F4vXGSOr6voggynR63T51sOX1qblY/2zTkMdfKkQ9M/tWED2smbHAVEblWBQ5JdO5K
66GKrogXJhgiC5t4PYHPu2DG0kDWZB6hN5MWq31DBhf6Al0j66/va8hg8LGt08KIEcrAevVgBrqF
+1SPYUqalVvhHpWjZcwIqUuUqCFrP+3IDm05mWP6N8uLm7uu0MEEWyx02WrOM/cmGnFtbgg6gzlr
WhU3P/s5+W2WDVjAr/II0V9iPo8gwNiKODQ/WCeqUW/XtdY3LLoOKSXbinQ6sXaKjLQfGafjtRg8
7zPhYW270escQAtpaz2BLDqMm91YWpLIRFVLyM5pNKhNXqj+y2C5TFllOgEEw3RlMNHVJFnjdo7d
TxqIyB6VqnKqzQJIbCnbwEUhydblVBV5ZQoQctFiWCSRfYPgR3JbOnfxU+Tw/gBrLnxzPUZZRXwr
vMA08P2UQJUKPFK+JdHEvbDHDBe4bs7wd0wvG+ExaVZGNTsiIZ1Y91I/9ePRD9ddk7AHYUImFKrw
k8o5h4CRswpVKU4NU2P6Qnk3O+zXtOXajaNXzj7tbe0+GyzE9GKezCSYG1AakM9syHr2KEtKNVGM
uNZEJoTGlaQzAMWZGUN4zh28Uh79i2lHVE1acYpk/zNOs9sEtlJZvkdGhRHIoy7S7aZZdPRYLQCT
0K1d55DoSX3CgRUuUG+GPnS2sHOYlzxmXNpZZIrGaRieFfxhn3Ij2MwVwtaerre2FPp6gVLqJEKL
o9ZqHtP7YQGSr0ngptY/SkN961rNNbajMffkkRD5BIGjyDF01XK0r1Kj9677fqSLPOtQa/1RMH9E
QK5hDmniYollfPQpE53brcPcnQIfvGBojo9QDGJzS1osLUvAH9rB63v3Uh8dpPpiipLvFYWeq2EW
WktLOtPu+eQOqHYQmHeapmcg1CZXtEiq46hdOZNnP5VuWbBE+dZ3Ybh0hWEhGylJT61ktotldDkW
qfbopV7zdWrSKF041HCjarByDyO7haswHOLzgRbvPd9Wt696BMGoO2sgjPROIB4Rh4w/QEvMu6ae
DU7a4IYAmeUjsOhSufOOvLhOBJ3Q/HFNDnP6ZehyGMZ5J41x1w8eYVjUf1HfRWFJEl+u95lclzWR
yzSOW/eWmL422pWxszCK1YiepSXO6N5jq4JuIGOKAYyfwvNbtvrMYGBQmQF0aJMr5sY0XEegVcyV
Cw4V14qoIZpQxHHOBio7N3jVoIGGht2TMzf7JkLuMsmuyMfTfggz0g5zz4YR0JThPhQM+CtF6/Pa
b1tv37tSKB5+ZtOtiCMnZyhoSu1r3yWTuwkjjABTM9N+t60wvhBZ638vZGQ9Suaafq1IEtO24K2Y
FARb8IxQuMkuEM3J2thzZsvO0nFclh4oY8VWljDoVn4yI0CwMyaHVQvlHuihZkgkjNrELrQGZwWH
UjogEpMczURCRg9YlFYsf7zuKpwgbOjI+zK67qqoNYK52MkwBhO/bC6Vk6UEtTmJtU3ngqkJAWhx
6Q6G/yCrtschncwWdP2pqPdlO6T2No2UU25raWjfCzeEsuAlUSfP0jBTcaC43rzKvDwdAt6/2Ln1
9NAqNh7bxBEalpwvMUuT4BMmCZu8uakhj4MVVYIaVQOEJsQTth+atL7Ko4n0RLKxIM2rzMkckqky
6IAWNJZvRpgnD5KX4NNo1X6FOEKB769c2Dt4bkL5HHnu+CXpFY/bM0rr2ZuJg1n1ttkqIBCj/ljE
PvvWynQh0rPt+dSYRgiaWwvLq37mhgi3LbmfLE3SZyLouAkT+PWNUWawiFRaeXcEx7puMDS5u7NV
Lyr2QgMYi7jSEZgro6vrQJlz45y4omicNWTMgiTZSufc09bafBaxRybxDOOhxCABWnBVaMp3oEB2
1ompWWg2pVb35AxYcVeteRPdT+VQO9CGx2WaSooXLKSt6dGByZ7n6/uTKQMWY18CwIy0h05603Ua
sgvZ8EZl/QbYPd2ocKhc3BmdJjhmOVM6kagKD21dSItcsBS4HMIdYZY7y+hZEUfXgLARsXVZctL6
GaWYFo8PiqNI8bOm9f+LS/8DA8J7xaVV0vzj7gk/ye+lpZe/86u0ZP9Fp8N7YYYgNKC29M/SkmX9
ZYAzcJY+iGlBsDH/VVoyzSX1ZClHknBCF33xEf4qLZnGX2gD+I9ohRGzIkH8k9LScfsR3THjwUbB
TquJn+ge9f6oUWamB16fNLxeGc8hf4Zz+5z5zY8QjkOtQPT5Dfo5stFbuq4iske4oHOfOo6/VhrU
SsAsjRA3Lw/xj8bT/21lSNdEj2/R+EcAgfrBIBvmvZHzX8/T9+T3UfO3f//nKAJf9M/YG/evxeHg
0jmjtQXjiKHxz4Kk/nNAUbFjoNFWEP8aNf5fS1KOu+gjMAsjhPozuBtvwOvSoL2o4ynVu7Qu6HAe
6blg1oaDVrWPUzFWzsbuc6cmnaCJdM7ZI7gKAo5Lp6gwlIXhqrGm5mDVhs1Elcmq8W5A5EZQIa2m
z6vmkUSbhlTZIcnIgmBS1qcoICDXdr/+vzCk3htBm/wft095//StbF6PI/7fk2qJO/Jc8Fl40/mu
0OLgDOab/IkJJPr6L6inyEixHS1aUpfR8s+BZFP0Rka2WD4WWZRFafjX9GMwaVEEJ0CJorANsv9P
Zh/L5Bq/DSSBc5z+F5kE/Ey6YJ531OZ27ZnC1eyIbdqHdx2T6C0hcOWT2TjzSSuyELRpKNpN54PV
RYMRpta67z3jjBjO5qqNSpyDCUVShAng3lbK1PolmUNMX8gMn04dp2K/VjjRiA7TDQkfIuN0b5BU
EcBKLj4ZIk8eQ8cqbhTJZZyD49K4FgxjyoJGdlqVMj5xo2jYJ8Icl/NrjGupqctAlq773LQ+e2mR
zBy0KEWkm5Bz1qZL2rQkYFa37uNEsyiVimx6KFJVgXiIHf08DtVsBTW1quu0wVBIEpL4xgG0tgN/
js2KHmAd6lvOccRQZr1Zc6bFuJVuDKJTT6zcFIiJ+BzkpojE9engwTbnMGNi2jTGtP7SEAhyNppG
tq0pGD4mLZ2vNS13QLS5zWFynU3Cvyewxn5iazodQjafQe4Vw6NJEACbMWUthyM7SFl+KPB71TeN
ZMwY5e7ELiOrbJEHfAFy03JyuczhZfPRR+vcGPU43RRZph+Gqt8VVA6JFHWC2fF+6GCu7yJTWgBD
qa4EYPom8hUo4KVravTy3MBzc1FU8sqmSfytdGLQomkDdGOl+yVcf1cqtqwU7fVPQAEJJXKrrnwq
R6VbgUnB7qRlLnrQp/ZhzOpqBZodfitROOjPEYK18BGCMDW/SJujZ0CstkacrXZBmHTTU8Doox8s
fWKX0RVe1anxKTOaC6W3+nkTdlbQNhBe+yZ+zOKBw6vQEndFNrc6dbU6jlY952u3HsygI+t6Z1G2
dQe81YMs2vOkJQXM6S4IZoGFmEnbWZMHpHgobnZCS1ID9KPl03VY6855VmjuCpqEuiPCgXiplrAq
MQ0y2QlOky0DyPMQCBhWQPaqQf1nuptBFm5NWtuAudtwBnLt4eEFvUkGT6uIUWha+ItpLNA85+lt
7ybZbsT7HUl+2/fafCOt4oczdDFgHLPfRErTOH4qzmaqe2qKFGxl1z4M5nSd09AB/UbBqDD67ixu
ObOlGs7huHt0Rgzd8L4pzhvWc+00csm4N2n0+NqWWvCmq/OlNyM87STNu2kfWai6jRjtNSizJhhC
Fym4f63CjD+fGsVdVvvfkfVxTClNuenK5grTRxaUlVHjGWKcaoYWzZvGLeebue3YHUvNRUmi5xDj
KtsYTyiWJo8lDvCHxjaxCpvDQDrwRDOGeLNsZefmdamTA1V5KRaRlgRrc9SHy5Z6xzaXzudpVvm6
LUfrmcoQln2qktZDs6B6oe829IBwFcGRpIkLMHpiOyRN46rpBG9TppEZpE1WANOcJrLm4XwmZX5t
1ILakjP1VOk18xA1XrzJQjtfpVVnry3MpTdu2DUrty6NTTPZ0Pa0BkuzHaltiYc8AmziaOEKTYP/
2WR/f6Z5pDUHcLL7zRjCuQisvA7vbF8utdU68aILffAgaU9i3mlWYqmgm9wbu5qJDa7csL0aRVwf
fCrD91NkhbfjNA32Fef0dsOSTfFFSzhGzf160Kfs4A/DeJXnqXNb8pnSwBrs8SpLYgfsszEZpHGr
8jaq/PCu7V2M/hyjd17D0S0jP+Xg6RW+RWaNLZtiQPHTqN0MfUv9ORvlvPUNm0L6NBv9upgKf8dx
brykvGKclWNeTes6H33oekaxE8OoplVFz2/JvQoPlEvGqylNSZxNm7L/LrrlDRtV9ZRApLbIdC7C
H51P1MVVGHn1fSPHijfYqZzbonaVcZYjnuzXv63FVz87pb+n0ByFny6LGybNBUklTKorNFRfCxtM
eocTBRix7aFrVFHFmd/pNnqbHWRiHpyo6BAFZScuX9IG6T0OepoY26y5K8r6PiswcjnerD6QqJqv
5R8/7wrvFCVnx2MJP+ao0Whd2hOJ2HZabK1HLbwnCOfzXCKEIh7K2vfGTG7xxFtffLUYjKs6L1UQ
xdpdljgX6G/aVQhPf10W/aryIUnbAuOe3np3Vi7xZ6juhywpzyqVHpbB88FDfb31/Hn7eM0wGqHB
AwbFoel3tYjTuKqKQpvb76ZiR9T7gRLCeTSUT95I+kFehXeOT3JzrUZwhckuJcBvL1JSZ0cyzBBj
RX0oT7APnb9/Y6+b9L/ui46KuXTrFxDP6/uyNVgTLV7orZtXdMWq4nNOggZuZ2pvketsrLY/ebni
Hx2R7krJ/44zQF+JOf73JB+77yXpUt/V8Y9a7ua/GWrW5z36z6TZHbmoRU6i6O874uWv/NoRGySA
4hInXB3kFqKHRRL4a0cMa5b0LBQbCNQ4i71sln/tiD1rCRtdtKbeIvSwdYblrx2x8P9CbIbdDHEb
IaVso/9A6sGx7vf9MK4Ah/Vo+TlgABAFH+2HS6edcJynA+3Oru7YUCBdyCkvdwnua1NFluadTaQt
sU3I1eCF+0FaTv059Hr5EQ70SCeGWwh1ksDYyUGWqYICxesRjVAmVZz9jPMawJCZbnKLdtKhaZNB
+9RKl84CUXsqSoKhxU+Q7yI8Lel9ko/eXaE8uhJ+S4bkXqNXOu38PrGIMNGoQO9/+3r/Zpp988hQ
Lb/o6NDp0Ps+tv31I7k0o7Dyc83Uc7YUPsmI5yOpfcN9SVN0QcYlUbobGhP4YE9QexMo1Xjl/Z/f
BvnjfHNEL/DAjp6WNdXlRLxCfi6jLCmeG6vHMWNakjqwJZ3S3XZDiwYyaAqWx1PEM3l7iGhNeh9N
kK/ldBRzdPJmEZlZHlo27uVoIgrTNgWSMPgHRMlhbByckjTDlUPQoa+fVkk0m3ctbVjyvgDF4A4q
4qzapyYEzzEs9OkDINaR9evldkBnLKYIFO4UR47m69EXUTikiFgrabrFNaB1DINlL2MyXcvRV4W9
hReXRRRBNWTkQDBoRSkgR1lSZtfora3p57z5H5FhywP4t64Jtw+TOwxd3KKEcOu8aK/HdW5NyTCG
lrvvHJWTpFBGRFHs2M6Tx7PioOW+dOHySZmgmIRMf4i2oc61en+8HNm1uA0yjUENoCpzLYNF42jA
tJY2N2wb5n04kbcVPrqNpZLmTOgEYdaEG0G6Yves13aWXLhdOpchiSx+Ba1vctyKsnZGqh1pufYo
dPZLZZpO60HTytJc91oURxO7WdRSp1Hras5TPI6e2jTkAwpQy61b4zlOLZC/a7joZfYU9ja/tl0V
tR9J2Y+HgMXOZwlIhpaxuDc4c75+4JpIfdkkAwgyrIlEn7mSrLpybwm4fBNBvUaBr2yO6n75bwSb
kWbW1Uh0XGhYjV/gPW2alg/8/hdwNAwWIyBfAQo+pjCTfdDRwKwEbI6uNPutbNMWuYLZ1tVBM+aI
PT8Noosx5u1dkQyqebva64roozfjqPbBDSA4ZBOD9p7yL5ji149FDOFAv4/MYUMjlfecJCkKGXKa
xDfbHPT8HEG+aq/ob/Pbbja2n2MaxDRd8POJfSuNbjiLlExIn2XiQ8yc6+P8hSPLOH+wkT3aclEu
JPuRYg8KbqqIsA1e36jrYaFXIYl0UaU53tZQ9H1XZh0rdV7INr8t3KofP3hJ3wyahXBMOZV1x2Xk
UKV6fVGywEbNHeJu25Wz7l30+pw4n8I008QlJvph3vIAyui29zq7PgEMHObndSMIRGxNGQKgen+w
HAnLmUwRX1JupyQGKQPn/9HtkMk10B7P1ZYWoX/pIUg0Np2RpHI/E6TF4kdm07VTzU1zIuMa8CrB
TNcybZRDsLQ7fxkkcQfkRqbOuak4om6IUTHwZDuZZZOLWKH+60nnIMyBmGztz9am5eapAS5iTsHO
hart62dpTKRs+aUCnBTCcbnOhjF1US4kowVgfWzNz/PkzBy1qjkpfwx9U7YkV3ji+wfPcHmjfpt4
l9vg7WfEs0v2mGmObsNeinQEV9fwqs3kMKLzu+4Geh9rWuIIzFZJNLjGJsfJXJ3llNGiU1qtURP4
YziOO1lrof0jb0rUBMEHd3b8KnJnFNLBZlCFtJmujuYC8nu6lMJ5Real6LtDpVDXrSO8/egT3biS
gSbaydrlqP06DOlxB39BCJRS9Jdz946qGhbftYym6jYnWElcjiSxZpeMbKk+kO+/3MvRU2TCgjnB
dhM8zfGC2iG9mDitdttKufJT63Z4taBE980qNlTF2dIwuiBkt8rBYw5pbltoyaITs+pq496dLIlB
OLQkLW00hFvsZ/GWrnFHpSg0KNrY9QwADlG+2lNOcp+yyUnGA9Wd/gaZfk3geOJ1GULOHulGUrR2
uSI1TEvPkZ1GqkEQG9W3rjVQHnEqmyu4nGaJB0+tuX16/2tbxsvRk/CEcPmHX3gplxn+N1c5Ig0N
KZlQi7ZjSq51lQMUzMExiCuLL6/eJ7NIztAoyU//BxcG+gAajCFN/fz1hVuvjCD4Wd22LdAwBr5Q
4CN9J4q3uizq7mAnegh0VBlt+4Fj+Wizu7xCKNEZqhQV0MQca7JdAiBCc2ZWlDGFj1uc3u49EdGS
tKai9b+4k4uMt0VuYgSSpXheTxSlsw9el7957mxXDD48ZDScPEcbqNLKI9Jph3abJ3qttnU3Gt1a
EwZ170oA27yufMcD6ZBFH3kz/+7KeIfoGrCV5NkfLZlGPVZIt6p2CySrc7Y1R/nwh+KdXidqcMgT
az1Dgb/1/Oaj9Whx9x0NNg54C6aJFZDu69ECUGbUZsbJV1vEy9TLI8Qty/nH8A9N1cmdr2upERDg
ZpbbyHDDfIdxxKHgp7JQnSJH5OH88SCk/cbgMxFxs6U9+hZSVVayiAfFPFAW4izz/Op7jpjxrDY1
rfreN6NzmL2RZIL3r3u8b6LhRzwPzUe609iHjlfCmXQ0lOyshIT9Dl4wjYV311SmuhuqWqvX2VBD
UG3IgJ9XUedoH/mmjo+lvAI4LjBcsJnEu/8GsQteN2nMmboxcj5CUVZRUfebPnMTcAfpnK0NPdN9
CqpmJSgZekK7pEmQnZYoSweiyVPrEiGzP6zCrG4IzJ0UofHvP6G3o3R5PPTzF+MI/zqal7rG65Cy
xNxhQnJMQOi9Nz3MBBrufR/j7IM2ZASueR4ZG+9f+O+eDUd1rJUwNthXLnFhv8+IqJPczp/mZltZ
Q33XRW08QaEwLTCthnTyoLCL8T7zWwslSJo7p53vFGeOEZnXusQrjxPMKEV8JsosfjK7PvQ+WLz+
Zlf3guXjztjvcj49WmirmL6PPYQ1LIk5+9pbcQqOdiqyYYMARkdCI8z0S8IXf2NNBrjdyCvIwDMk
eaLvP6q3EynAdVAkhkMFiCn86EbMNuurqpLNNvKdWGMsS49gv7w0NXgBpQFDaxCL+69OEeQfIjOM
NxROI+vm/ds4wlcv+0p2lEsz3XqxGR1PK3BJkAj7Wr0lznqWQU0E4LxJ+3yBmfuy9wLYmv1z+b+Y
O4/mzJEkTf+XvWMMWhx2zfbTlEmRZIpLGLMyEzoCIgAE4tfvgyTHtqvHZtrGbA/bl2pWkZ8IRLh7
uL+iX1qgue4svsmaOui0No28q01iqzN7Xr4srYeWzr/4bNsa/D3koUYZAzSBTZkm3JT+vpsK1U59
G+FvSDUSB0ccZ5tbx11RbXXd/IbSon2ZdCVfHJWu3QGc4+ADJY7k2VNQJ/DKWf+V2vsfburfPhIX
JriCUKvCDXbwz8HHuDPUAxRCTukyBsNuATrwIrIxbA4wQ/N4Z00anjE7wwluacydsDGK7HEMShFH
XIXWTNNjS4ufJ6+xVyYpueHJaj3qGo/rvW2xe4F2BIz2Xyzlf8geJEog9tuThqbIdervSwmEDayc
EwPmXVCcw8yuZaj3ArJvwxM2AEGfNP6q5ifDSVm/DejYFw8y6MzwLQJN7CDBEjjrsvtvfyrqcKhl
9NGJp2ho/P1ThZ3snABo/ml0lUrwRB+biXs2mO60/OQzTULsEfS/Q3ZfqQtfG2WT+ckuk4ijY9Iq
WwFtDUOpnv/rD/ZPigScChqqZFpQCzxtVPT+KY7JuLAzEhDiGDlyYG4ScKOj84mn4MYfMMkchRfl
r1AHdlAU2vpNuv5C92DN23g8TV3Ev6rcjo5GVbv1PX9nokvn6UjfdjgfhNcQccIh2gnHVOYSZmPl
/ozjtOeteuzLnX+lP/QfMgK4IHoMJEy8F5Bk+aeFXm1W0rzF9M6mvPxJlZOrbhwtxXCsU1yl1E6I
QJj9lFglb/7rxWRK9vdzjGYBYjPEW48wQ8Hg/tNqCp/hPMEEb5euN1X2ydSjZbGyxTH8Y1MpUg6D
oGyZzfcymEN48TXpoFfM4vBlhEoV62/Ln55RFaAY/bsI54V94k3F1iSbygZ5p70DecStLm6nczOd
md1MiEf7NbH71Uijqt9B0jnN59zFsPsb+rDbK9AljZ/HMI+rlA/g9itOTSia+uK5tTMEnL3b5dK+
QkNUBvnPugl5NCP+IgImWqUGl8Nda152X4dD5WgUrLKVX1la5fbwvxumztnZBYzLn8McrGluES+3
txaRLfkplb0YU0Rxs20zedyrpuxYZs22dYpW0p/qinTriZkqzGkWBiIfx/KcV9AIIYp5MY5ET+2c
xIs5dKM7r9+ndlz1F0a1qyevw5jmEkF8lvx8NG7cCwyqZ8epzD5HHQHFayJ5GOLD7Pd8jbbHwobL
JQ4k2MQDgGHlDtOcbf+tq+Mxvh+istj+Hdc7L7qkbYuq41Udapvkp4TFNs0np43jJXh0Mgj37rnq
9Uq3rYtDAUZ354RRF23Pp+Rmd7M4PifswfVw/VH3H58WbQJGAidrTUIPrjJTFAE65d7tO3s7xaV9
FZAww2Sf2sJzYDKgv8PpFAN23JIR8dws6sY1Iz3GqARW6OxF5HM1PeVT5eXTtaemgI1X0BVl6U1Q
uay564QVC1v4BjwNVxoAK/u50JV9pWUwcsLruKt+Z3lV8Zy6j7OvsGrR+3psMY1HVLjfDvDHT2q1
MwuUlNgpq6vY7zP16iNAAAdzDBr7Ondy0PdZLPLfMaOB8aVJ7cK8GJy2ue08007OjqskJqCH3rNF
OO3KJSt4llPtbG8Kh4Y0tQfnnryFfdQ7j94KDbffwVTantYwMdt98xrpRi+xT+P11JXrvOA6WqzT
K1bRFR+5ef/kkLdW9ZYoIUGfDFg9Ld1j5y9o3p61AytBIKMHxXA9AOdNORVaAckQjIVyGkcQb/I+
vs8yW2bBlb+sW8e0XnJAhNewzDPd3PkKCh7I7Whgat62TaNuVu3FCv1yAVLlYY6qOZbHsmSK66Lm
N1tzi+mvTsFcKWJFdegz+BnnfIgCokKBCGgW7VNJZvm8rO2gXr3Bw9qt1IoItBtLMP9ml0BWCb5b
gAJ85IqzRNFrVGxru6+6eWmnay5LfMdT0qNVhXkFt6/5ycUYnhgvIwi4r12qJWu92IZ9gJTI9mth
z+ahUxNGyuseUq+0bMHG52h1JwALeRccy1iDkrhvEugBT7YTWwopJWZql0rkms2WRLVks0Vi3v5R
z0aynKOT1dXv91PGtHb7o5DLM+cWxdRqLp9tsHgOZlKD7GpoVVXB54yKcuWsEGK2h16GYtjCmhrY
qxVksOqr54ihv2Q2DOfvGJJHUO+KRTXgtkJTiic5+y0tw5qMtzC8TlP/l8scG2lnYLbbuTBRR+zM
GSQgalXWGltZOKbzlu2WPHXS/QSbInjM+mooXzt/cuuz19M0TndZQYcRD8dArRX8SDMDggdsx39J
4E+D6ykod9Wt6LkD9VBY/zwnmFSMY8BjzC6hHY8XEv77Fy6LOoG9EZXekt1Nq+6Z/zVhN/2VwNae
vgyAbRIP/7uFweDYgAyFm9grcCZHb+mm7hjm7CGQjF7v3HnDIJFTZGyYDo/gwZrqEncIY6Ho6ExI
SY6TdW5qPeVzcYCSELSXOWdsdj/QdmWWJUStq+MA0GdxdlEHceI1zAefDyyqlkbtx5EIRMSD+php
sH4Ige086efmpbSJQgrGFgM81AOOwNs5WvRk15s+6zU/CAVdud5NsDFZ6RTM4XqjUVOr3xAE2LYh
Drh9dJXXY7TOJyGcNnvSfTjyp4xeDM+ULv0218DJtmZB20grrAWFpGU8EVisjmklA/O5Daa5LG/Z
sBA1BjNAb/K8hs7NyDZJ0+skc1IOdLhUTH33BeQ+3qIbtU+aC8hFjgPNC3I6XdT3xEZxgQT6ueiC
MR9pUw5eARrCiOWHteOWrz9qpdATW7j+yOV1UwkKTOks2zmCJBXw+pz9bUL0kX4rkGZ8hI8k4Yso
52gOHrbO7fG98IqwOyCqzTLo+bNEx1sQb4FucSaQBd9ycdWXW1KVy7jlTynykseFz3q1LVWYbEf/
I+upwIcJtme+K0r/32d1MD62uJnEZsBacZWLn+xdVt0a1E7/DIkaufx5Ze1vJypTZtsPebRugyeZ
pg5rCSSEIgbPBuiFhwi7ef4dSEOObBQXxZg/ra6wzfBSOaJ3YoBPtcLjHQIJQMIhHBdOZZ86OdE2
fK9LNwMevvCAZQ5OPyNnMA2uK8HP6gbq5kCAQM9H8QcJIwNyiKsjhl57VyA5QlR/T3110m77hrpm
O3oAl2LHHGe//jPKe3+HpIaCFB2SlaaDe2zLZkugUd4CuTxngQEYc1pjtaWnto/iXr/U/uB0zesA
h5ZlyETpuNX3AoEcfuoh6BEu95NphGq5h9t1Gbz7abNCJjbOetvmgfK2tDxKQ1/npALZ8ivrXHs8
dFy6t29BRd2wkB1bOrzAoQms9+BDqxyqNyv7YPA+5TKqWQoFFsp1vN28OLy63FntUvuVu9Kb/6yU
LJLt/YtGMA4tnXjsm9ePssAr61L/6MY1nV5WTCE4jKHYAIimariS7sNWb2G4LJJy+9BduNWEcOm3
1BMXYcAMtawK0j6mVJpF1mtc8zg+ao/SHxS/D95t+5IthIdcPS9DH89PQ9rnPMwZwxixY69sLyiG
duLrRMj9cohAEziG0mqXjaMfM1EnYKgQ/0Y/yLZdgeTpNrwEWrV9tI+XSFqKXXU1dFrx0aIAqKa/
X4ux5YgAKVW8jKdKPIIPKqj6Yb6DZ73tZzmq7dHlmbudog9ASFe0MR8raAPqgKCc/7wdaAhesqb1
wbgk6pHw+D2MxdD7Byr83CbbDtm+ZtUAz7OHpZpq/6Zp8rFEctMtaxduU+Ak+T11vypfk9kZ5Nes
EGn/K8l4vz2ISzfU5ww8FqTFrgFURrcElRAAo247dPPFM13DN26baGw5OFSeB1Qg5voLIgL9AHwV
vQYwLkVPm1PtynHMpgdVAwz+0ktIuPKAvgOU850cap8ybIaRmwV3hUZyGMWILIL7t7NqdebpyIZO
i+bF5Dhs4c5ih7bHzx3szGQOSS0M1FE0M2Bo94YhE4BKACNrj0oUG+qB141oXRS68eXPUhezRoO/
8C0qCqxNDchSz1B4u6cUUI7bnDASmyP9Kcxqk07nbgaYSbArkbb2PBpW+lJn4/b+bh6npjr2jtp+
ChuvCy+iXuvWOba+P7U43s+lm15MjwSGvU6TVUuwiqDAA+9ox6Euxb4PbYhUGLNBsZIjZaWqixmV
uyk8wLrUWDRlBsTksAPPK53hbjBy2ygL23uLeJUigYv3qvkjZHelnwGLobYBd3yUcbzFeMY5GYLx
Oq3W6m0cuwg/0FaMfY5eGdeh9rlqEZQAA143EDMLdBiyL5VfpzxZGKLJRrzOrNeud9prQBJGTuI2
iFA7OEZszjrlotMvqfXYN3EphtFnsO6V0Z0fTVu52qphu7YF70muMuQZCN/VuvIVgvdfgTMP6383
ttbRzYFR7HYp4wIyEjLe76bRILfXCpHoWG8GGXF6K2kCSLhCmHA8sWkzUjobhWIScCjXkyqDhsoq
NfzNzdQFW64H5C5JTe83XT/Mt+wdE9YmBNNWX2DATONXVOX9R7gAhCHJCCjzbVGfwk8MntkrppjF
cDu2o6/LJ+6JuHHuYpj6ctiDoN7uK0Myb6F9HZ2txqzSdkvASZpzUolXCZG9WCJf6O9ijeMGyWJV
/6lJBZIgaDG84yXcWPE9gjzdAl66TEgvHMfZ5RsilTmzpr7sNrBI1TqdRIF6CquhvkCMKNb0nIEq
M0eF123/GOig93nWE8tG1GDXRK6offKq1xkm1R9pXMaVIUauUfxnXd6vMRBpcw8ZjTgG/z2M6YyJ
d+hoIpsLX58PZovM8leBwjDh4r+H5ZK6lQvSe+Gscxjrb4MTbIAciVcu8ax9D3m6aDLqmY/kKjoH
hQaIqo7TgEPPWzoqSLmAk6Usfq98ECjeYl6wulup4CNMT1DV7+V6joYjcVcxrdkuFCuK1czrg63V
4BmzZbp0KicSRDp6W6HlYvSNClBTOllxg7ODWP3vK9zoxZ4jFtgsB3ZImj27IXTe/ABF3c1/Tfmo
xXM2r319sWXhCLufK2cO5l3G/sEuKixwbNrntCi84UKLrk5/0SZw8c0WvfleLMGGgypyHuM5bOcS
Rbo5F+trJ+oNYBvbwJ7zTgf2M6WV7Z3zqLLIlNcr7UdAwwgv2frV9JXjfkN7xpNHHyESDHD6Olvy
cZd70zh0aNHWk3oq297G1a5sgjK90Pd2ShIZOiIYYSkTvkHXNf6VI3Vf/ai07zFNsCo5y8BkvbzW
jZ3jK6tnZ35umciJT3NebudylHnFopueAu+3gCyYZ4d4TFEwAMjextxZmrqLLqsiYiHK3XauDFD1
IaeXd9vVTJxdSC1S0iNj5Sgegd+Pp4B5o9fcglcf7Y+PG9dHlU0ZsFU9702C9/uKE4gt4YZTwa0y
zzoK+CTg8o7qPKz51IfvKxM25fh+Uc/5vurwvv/New3lv58qlAxoNy50j9geJeDL+u39yl1D2GWP
fNS5H0ciieatrO7ddqvCIQP37jfaBt2Pfl5LhK+A8m+tKRukHf45UTJhDLLzwQLNBG0/ZYcdCj1/
lCNbaV1WCBWoA27UQ3WraZFVn5SfQiyGN+Kq9jqZLRzrAz6XW8igp7vdg1Cn8Xn7LOwMh79WLSol
O3oZXCW7vvZ6StAJUVHAkYInrA4gFwRnpi4nL/9NXGoIXbZbvexY96bEg49b2dJ85khBDd8BdRxc
NHEjkCJXIlzb5Z4H2C33ea2Qltj4/BZ5Kh331j2CvjTjL8R/pvEXtcRU/SjSvq9eS2gTbMMRDlT1
Q8OM3/RlE7A9NfkiHnBomay73afKddlwT1ZauX7vlnZrfxmJpuavCghJWZ3F2M78Xri6WxBE0WaL
36qbUTygyN2aRwmzfDUAnQLhWCE21W3LIXu0f0jxVAzURn0Z8cM8pkN8rwN8pLiBe77kUX3EME5c
SnuiGGc4TG7p9V59WOtIYOfoRYPTtA89o0geWPyehyY3gNizh769FWKDG2y3DbEmW/jK4HLZ18jx
ORSHjiMR2sO/J+mt6cSyq3rbA7UX0QaJF3+Kh/MauUAXaZqmnX8rI7VtvrJ3FS/fTlTUMN3HYGto
9HEHD+MgmOypfo8E0oykSAxRgo1pPsCDNIGbjJ5Hu7J5lPWaDHGPKatRdlvfewCtK+mYeF7GJdrp
DedHSKRwYoSNNHYIqZ5n94vtSjruAC27+D6Blc+ypQ011uc89Kb580dOdWX3p3m6APRcjyIR3fpD
hDm6FMcAMNe2aDka7NgtMxfha1Nyb8skCugJms4ypxxdsHwduz0pcMuag+evmqwZhDSD94njtyyG
i0YPilIjihOTPJosEGgpM56Xdrn5aAMwjN0qDRoQNcFh+Ojl0YelctD4OxFEPi6L8ARGrhTtFLeb
54RcUhMdyn42bGA9r/F6TvpgTimT11UQToYxWrbuUD7SEbuUfrfwXDyNVimEiUGluQ+br9r+IVPF
Z6KZ10chrkR10fLoBgAcfIUcqTwKfLSuee6IxW0/OAXSm/MdQnRzq/v9+t6pKes5CW5Zd9XdN5p+
3y+LlbRL7eUZex8W/jKjpZOli/G//Jko/L8mHvxnlIJ/ZBT8r/+UnfD/IfGAMdk/jF7+g8zk/5b6
bfhLl38BY/olkd1Zr37+z//x54/euQd/MBofXIM///+DXODE7r8x6IKGCUgI37p/ZBfAovo3NwKE
DxTfT5h78hn+G/wC5sruNu75vzPUGG7DZtzs4jeIGxa0hX8aB3Ur4vRdlWaIrk1rMw5+e13XXlam
XnudB4PwPaDCmLkubdvO+neX0M91H6DceM5j7HDFS/od/YJ2WBC1h9DoHxWalKNzx8HszLpv0oyi
7jpZKxuKe7c0IfxUUOBcsnbjigDfeWhmGxoGP1FYOQjPgSCar2UQy7a4R/dnxa83lMOKHW849Rig
LY4OPykN0fWuQ04K047MLbxLVQzr8NMd9UwDqg2z9S8dzimwk1yvLUN0O3RH/LeQtO1MY1t1Tcc/
RzhNi9ER2JbSbcXzhdG/Z0jLgu4veioVLQCa+4HmwrnirHeassjeNiAU6/tOT2N5PZb0aeWOg9qr
v0YDoO6LVUY88fCyg1oaAHmHylv84k5QmC1fthbhEX+k/BAWC8iUOV+z/lgkTJBQzoy6F95BvmVZ
390bp0iB0FVB0e5jX8Sbd2myXo+eDbDAAWBdnGkwzz8bLnf6Zm2L+GG0GMW10HSVqG5Di4sO6mbp
/FVjlnfFZHW7ScYwffUAd7Bc48LfrUEZ43HsKiq03HH3qCB7r3BgcUgqmbquyX5gfrBeWCyGK0YH
HT3DBsOEesYVjkolHK91Magv5OL1oKfVqdEuaZMbk00m2js2seNpGVtxQPpRngTgYcoANAPWSxWN
2p6RrkpC/3ko2D+vo7VO9XucUCwye8fhCkDru0w+OU1hNiEAJ+n3QwBf5woR0aniSQd5djOkWJtT
BIbtGeYm0pVl217WJspvZh/DodzE2fM8uaS4ipsOMwt0PA99XDufpiUqD6OfgoBcE/SYKOd3RbbU
D1v7a9m5hOPvKZ5pJ6P8KkRanq60DRWNMteJuAGb2k/GQ2AGu2tQnTnVYCqvSDjDF3+kzUJ9vg5E
fBQMXtp0XB6ATlSweMHWfrYDnul7pxu0+S097mW4NallfpRRUu+tr5bxU78GPM6j48MnEUdsLAGe
yGJcL+Oa+ykkUtPuGy/Q3q030EcoLMj6u7ltYjYMkhzuDfiQNbgph2SIjyBbctSLgSJlTUrZ06S6
o2s48SmHclavsWrl/NZ6TXByC3yZxbJGBf6OhWf3kprU/8UJbo+5hGIJ1HB0bguhwvESMlsL2ROj
+CPBOLy2SRsXD6aozQHpu+A4JsF4Ghtt0VHtwvnXEqngCwOq9uJH2vk6TxOuTr6A0wD3WjV32rfN
c9aFdi/UJL2DyKbiBO57ZHNO/pBvEqbjJ3T2Qp58IcNl708CW8Z86rTZOTSQqgNj/Sg7ZtPC/DQR
MrdQCirUI2U5BsdpsunFIg12nBGZ5+zjHpvehZ2Xu4+uOy2bLWmT5H8hhTB8aYKq6W5S1afmwhRg
rE84KuNzORVlUBwKFAsviy8VNjrC8cWtCUucwNO0fPIWo770c65e9OovX9Z6xdmqpel5IEjk+2Dw
EUOSuYK8TRYPqR2kioajV7sC6SoTnqnk84e5SXzcj6cxzvfUC7i3Od3icGdixgr6pboDd4Z821xl
w904ZzPiWor/7ZYOos8hKeb6kNALxFe8WpP7JMwFKm8iBnaAauzdWIxpfwDuJNV59oN+2sEHFvt5
QtJpl4Jd2wOlz+9RX2ubQ61C/8R8XfrfBzjA2TFittkdPUXs2DPY7T7Ns9UhLskJpuGIROIPTguf
cE9aRANvrpK7pZ8jCGqE750vmSccaOv4NP96H/qA4zFSMuC7o2/0YKsH2+UZ6OU69rgbKeOhAdbo
Wdw6wrTPKl7H22oQ5lklWX1q6LsGB7eJvKeiL8JP0snFqxTgxH/bVqf1dkmgL4UddM5ws0hWeyz8
tRGHSNSCktmukUYGti0NNoGS2Zx4HdugxOMeDl7/0AP9xWAVCL86QRzXyyP4niq++HKZz2NZRow2
wYbveY8FsTia8Nkpbqv+IgvT4aOd8/gC9BAPaTQj3AhCwQmyXekDzFwZbyblU6yNc2ODTtaI1Mry
GvmrAc1UoRKz71yhHuOo23REg1AfZnd1H5kHxciHThGiZig5+Tu43/k3WAPLC7gCHz9q2Tf21wht
/ivTuhX7Hd+4POamObvbYcrrLG1PI8ezpuFUMAqMNJsELQMczboIjSu816viLp/CCSfCeF4yJhCJ
7g5LZGVwyeACu5dRJXrZgZdDy5a/1OpHD5OKt9At2devK9DmtKq8C40oU+5UgNz8LuO/dd7OkREC
ir3vVaT3Eb5G4+2q3JRt9jnrJ9zQaHvgODokYaN2vo6HPVxCX27yW4Noz0sAfOQ6SaLlE1LKOMhh
1Sq7k6E9wCeCJXlAdkYXE6MhJHKJfAE2g16hgxN1kj1NmhBBS9xDezDEO3efgMv1TmHtzdfpOBqf
tXLi/Cqf3AIwsa9bNJyZadf9QbYk6D2awWI9keO9B9O6TkPezZPlEzXTSvirmvNiNauVNyU1TxUF
0RvEzDA9I9S3YnvutZCtdqj4eZdADqXcz1nN2tQkQqxmpHGaF3qtGW1qx53GvV5wwQtBsmYn2Kn1
vbO0TYro29rHfClGMQjXlbW88ooKzRLKx3E5k3KXKwdByK37GoZHchKPKWtylPuEjlLFTICm6XVP
N1RfdZH1/F0fmfAv6VnsyvIkGzq1R+FsfppoNzV3APLqBwk8ptgFNBPNRbqBinYK2ZVH9B+7aE+D
lsjtwbT/4nPOEVgNybQvtLrdz25n+WhTFWYvLvJ6KfZjjXwqijL9Dk7E+VYFZdbdiXmOhk8FoQqJ
Eo2seNdWVYq5r63LI5jq+aFfbEsyhoMD7CQB7fulhuP2oy0FghpCT7RV11rk4e3k+JO8Sa3DoHge
gKnsJcoaE06CTvCTV8o2xYBSPqUq6s0ZZ0iqEh9pyq/oXrvuvKtdel2Hzl1kc4x8F5fRVAfrFTiM
CITEaNd6X6CqQ5MjWzq7czJbgU8jy33vpqTaroG5cU6L65j2aQ503uxi9D6WZ+sPy08LIPgruCAi
pJyNRqTXo0EB6Q3ppt0AbP4RXOISnceCpuvLWmnRHcfIZmxfTCGykwDj2JyqZchuecR62oERiS8D
h+rROp3/ZuKuE8dyhtK7p7s36D09857P50w1EMlFYog5QJgq2fgJIbwElRAf0wJ9MupcmI/XA0Ie
8li3aaZuBrcPnP4cWGtjhMKzRahzAy4FRfEqXj6vU1j/HBPGX/vENA5zMFCV+0YWKTazIfrdx4qu
//Pso9l5LQ08xkPtulKdZll14LR93w3uVwvMEKpE0TPIoPlyp5o8IWln3L6ZJYTqbRrqmBqEr48W
refnP+Yas6KHSBaFuNaMF85okYqngd0TnVUEMfmtRzATIeh2SuURXr7bP5l4sv1jQ++UIGlRbfb2
s5/2CFKLOoheeruM6KpGQ3EzIsWc7ue4WdszAzxQDGJo0T4uknT5ISQ0h2uT+YHcd71cy82JOnvR
BSRKZjTSpznp5AEmoGiD4z7mYIDsLTN+ek7Vx/1+4Z6e7mJSEmCoPApr7DXc8rLOtLivm3JaziKI
uiTE/bmtJXKBswUYOiKFIx2bXvXSc+HJhi6t7wh5cPfUh0R8Hscc3Yqm8iK2hb8g/EPT+HeJCkmy
W9Y4+qy2jIrKYJffV9MUlN9ix3rA1/AHNMc06gr/oe5sAhU3XfriGppJ+gNmn6IHFglxnTRtFe76
QaNJSlaOy33oVMX3QMrFuSHtIiBf50MyPqR0/n4NXBElap7VBIude8JV0sNSunGtk78Z1WEwOA8x
3DjHKU8oIRYzcI2lvOPaiXo6r653ipYWx2JVXASuGnBN4a2/ADe6WSvaPIdpVM7PDtWZ4BrDF7f+
ETaDnH+6NPcnhFSGYFA7xqRUnEvc/lirZT0X/dzczENQXseIAVOo5fmPpN46fnpsoy+BSXV4rFyn
eHUSi4RohfbTI9qzySvf2R0YABEPdtge9MiOtCPGdmHLYHDXC6VfZlf74q6JdJbgw1qU0z53hhY9
pMyJ1lNSmqZ/XYJ4LD+D7gbREsN7rJ+MS5/oGtB7yexc5dz59tKmqOXSPXPdu8WwH46dGfOJQVxP
fReTzL4GFZT7M47e6+dQWtc9dh5+sLt4SKv5HpEq8X3yWeQj7HNfYw0PpCVHltePzMFRSWV+La7u
ohcT1/54Bi1IR19H87lc+/xpson7itCB/9LO8XTVuqXtXkMULw9D7OtvAfkpfawGaafdnEYLexrS
5AFwpaWg9tK+2qdalcNZLYxBr/Ik6B16XV2IGG/YfsJoBq2TQabnEiwZ2rZFch50LZCNEiVQiNp7
ddwWyQx/BLezS2QPm2yaZhQImfzmhyhpYXvEXN8eYhsz1RhKG+gd/jaMQ/qyrO2xjo3b7Pp6RPke
l4nsjlp3+kYZikbTFKOexdB9vcUdMEO5XLYR7rLR5CcnqmdcMHtav8le4CXS70mCnGjJjLn5UrAX
5N3GbLJ7M3LlvWStpbiANlt9bgVwz1PThdCupiWGrBDiRSskZtStk9Z/YajD5Ri11WfjSuHeVyYe
j0mZxZ/M4vV3oaclFwjTJlzIVzfYxYnbirfUa7i5oCU/flLxsvnrpaW8jlRo7hdPmembCtb8OqrS
/tqHDVjcpOk430zNaH/aAKu4o1699h6a1nw2Wd5VdKFn1GJTSd/nYJPaPqE0hF7xrigxdo8zo59r
lJvpAIOC8XeztLDINViYn5Yp5gtkedh+46CKEBSq2y9cH5PsJRZ+/jwVcAlRokaRGmqHm4OpHjCl
mIA0vqGA5D07S+i9lquDK/JgHXtsVKHPKvXRR0WNGS/jufcpyvzK3o9G8kRtqleE9OsN9gikhHqt
QfkrG9CognVsKqYq8J4+rZCHkZUYyuyQlNo58YZjeqULExwzS+/gdvKnSOzLIURnJ8WwAuVg03r7
shoQj4a7y6iANjmEarj29deoAoVzdlP0CRmDUPs/ej1V7AOX6lT8koywvuYL/Vp0t932GqqYegKn
PC1cyfuOLu6Igd4n5SGqvsPJL/OPvnZdbHUDdzhTC3R/eSC0k6/ameP4UE1pHN46eYMRqJD+HVT+
yTyR0aLvPXDYq3SdgxJ8Z9l+lRnsiuvBG8q9X0bZIxb3g9xP9VA/I42LO1u9GhVdkO2CsmrLZbqJ
1s3nG0RNHF4J2JdfbZiAJ+wQBn/I7WQSpn0jN54Nd0+FTMa/2GxOX0zG4TqOS7g2N3WR6PlKromT
HCpU9d4iJDbuAqSnIHf0wX1YLvNfYBq75qzoKR1zneVn+tP5l7wTbouryLICHPNyc5tvMFw9IAm0
x3Ehem4XfzgwCTOIbU9lN95TEicn8n3mnVWco2BWJ3l7KqH2IRAXhWZ4dIEY9Qc7DU6JwLRk58CJ
WNDAXftiITf3cTShNSn1p2Kim4DKT1A8lwwuGOouRfCWF3q4KecyxWEdxmRy7ck1fQ6wvThyWqqz
H+X1VZgn4jFy0vQBh9F8Aao6tfEFoW4M/5C3uM4iHBhoHEDwM6uqX/A1aC9tO2GJbdEIpFG4JMFK
Xk767y3Obd6rjpPFv+lG2sAEixC4bR4s+moiVLX7EtHhpcPWIQMCrYZMnMmV2TPYBAf8TdUohtxT
Yx+FLjAaFBHxdms3oEfXcPnPQtXgtIACIb8cO/PFAcDHci2p842SSrZXyLPKnx3J7NDI/8PReSzH
rWNh+IlYxQCmbTc7Kidb8oblK9sEMwgCTE8/X89mqsbXLkktEjjnj6Q67CZfs607jkbxdwuG2K2g
kEwOaZ9fh462xT1wovdA1voUHgbIJeg4gXxZf8SmUfap3pxl+9fT7fGccCutj9W2goZFcKh7Qmgo
36DNbPpJiwJJXUrOIltx3g4HrIIl5VpbG836IDVn1GNcBUg4qKJoHpSh3OIjkKVAPhAstit3HFLR
ykiM1gtG34nAfP1I/1Vd6/5CmZWQ56+pTUEAPHrkhDR17acv2+ihwHJyTEPPvRIGj/OaE1hQs+Tu
BM0qP9aSzg9MGnSs6HBy1S4qna7bJ+uIA44iYLn38LXsA1DKPxUoS53BQk7zcYaFrMi5SzFWIis7
Rz6FQ8cSlPqJV3n9gECdX01egASQcUE6B6lqU1aihmqOnurFae0SKYDiarxGuTMVh6oLxOcSR/U9
dOvtFIxGSw/gygNyQGJeJ2eliDvfLeBQy8UvedWyUs7N51D4bb2bnMQ8B7BfH7JBmkjHSiLqS4Js
Jd0PEOjvrZw0he8rtoFMbx4ORK3baLovZWd2sKLur2asS3GAX6/seR1RpX+sXmJ/TSppP+ee9gQk
EWNBQJ7LsKqD9Yq3IwRPGmb7IVfDmWndwV0PwZAk5zISVPL0+ZiuJ47Trn8hwi9FZrDKuH4RSBSD
A2JJDm80AwmuCuCWXU9tQcEp0Kgnv1bzqUXa9GsbCNlwohbPIjLgQwofRtkI5vz9OGFo2IGBhOdS
eljtV7DwW5FIXP+xRF8eAdPkqanQQiSBoYGdBqnz1NnwEmkvfJoIAfxV63m65+dSTzLwnfOEgfqu
6jsfNYP0HHuCFwz/Qs013a6ZzHq2a6ROtOoUf8sxER/1zRf/gLx1mXYj1aw/qYjuXorOqc65wcmz
y1M9XkkIzOt94TsztamIvtsdtolYM76XAAqEd5oRh7xMvrEgiP+GGpc9cfPjZYhihm3qsKpjUK+Q
4+i+OrJZSMerjl609b98wHheo7j3XnSO6hxn1taLK6lKIYx2Z+PlkBJqipXFVOMZqtobspRuEHfv
I74JjsZXfnNqxNSP4AAQxVlDejqXPypPZntPyPQuX4PoZxfljtgvYpuB/vzKubdVMMR/ARrbkRs0
IbgPbWFObgo1WA/cv/W2k/2cnuaFmTdwFvVYDE2IyoX5aj4Oa2TAE5xggzoQ0QDV4gy8cjYqXqbK
GiIio26aD1TORCVrhPGB2xO/ee5Xaz/R2xTv9JlEJceWhIgI9ZxEWeitvn0WElo7mRj6lv2mRAu6
1siyfJ68OX4JJffFo6AdJtxhe5AuriU//6R9IuqvUVwlD1M1+M8g7PwKYOrPiCEF1bcE3BFMlAv/
GpaqUl+xbJLfNoybh7zp40NY18NnitZrpIokYULdnCk5e0E7V7DJo9seb4GF4Y6WpLk7c9A49yuO
lG7nNTkFUKOR9VO0Jc1Ls8i1uzpDgh6ojFTyO+D1Jv0iDHJuGeUuWYneB2MqqD9EE8VAanTw3Exl
R03FZoZo2dV1nXC3dKJP9v06j8jj+OvLm4mL+oSMN7yuQzP+3jaaLXlLA8zSfuQkWSqd4BymTjpl
SeSUd82CLIkWCDv+ujlccJsepnUtsEn6tOhiLqouCaIg+kBmvR5VEjh/bbACp2CWAdUqNaAMa7ZF
SdeatkfmJNb/Eoac+9IdHbBeRy1P3tSI78K3/XkbHPvKubJks2haYoEmJ78PfadqDoQHDfI0VgOR
mFsHUHAIlSWxtllVhfGwq+LDFECsHxFVAxNszVLtl8RtPrTNx6wdg/Qf9ZXua9GH/c+m2OSxqqZU
/SyNN4FZtU5bH2g0CF9G4jd7DhDP/adFhGyxNkF/DSafuTuiWG/hNGxEfx7SgoILFp1N7dMV5O0F
aISStrCSxXOsZD3eNaQCLHdynKS8MMuYpyB1fDLQyDAYnlHPQe4X/FH0jF08Pd0yOpMTUqCB1b4P
ESaIkBqWIsnj4pQUU7evBJmfO1xXXZhpaBfLWkVBxckkvCwcwjl0V1ST5+pONqEmNF2G+EAVEbms
1eZPKus9h1CZuiEiNgPxNDYgH6qM7nTpthR3xClNqDuATMOIuapQPMzMyN/5lgzlI0Eic38RiqA8
Gv6cBK19x4PIkVfLn6kYRggYBLdvgaoQNHaNEyFmV2xdpXB6nm/a0fbRVFdvkqhcLxsow2HmrZIp
iwI9HdgJDd27IZjcliVtT3QVuFxFUfpom5xO2oVWgxT5aDqXEwVLoLvot4f5NPP2vxEERLmK5OtP
u3XqNKm7xil4kmv/vzQoPeT5iIk/+bf2VdaBuuAGTk5wS/b35hv/p5uO63tS3WgqQVUanbyUVNi9
j/CTrOVpWbprhWap+dHMmCPvk7iTw0uItQQDbmn9CKIu6t+dWkUvke6n7lpXApkyvor4fp0GJEvM
kL166dLEic+KljXnlJOccgs3V7H9ysfc738hgdsI7BiXbeUgQrCeCVRM3XGoVd28BOmcIPKTKR50
LDdm/qO7VJEXm1uRHOYFu89+gcGDzQyhOgj4SPNvcCrgMgaW+Te6QLqtej7OHTGa80NOlYl8XOfI
2c9cNaBSVlpu+GDsvAOulrD5Qmgf/fbNynKWIvU802Ko/+tXOJSdqKwayVBGll1dNDB5cWEPD654
NG25DyMfkqPzNc3RtYkfGuwfdF+sNqTqIpn6J/gG1zsFClTknYsm1qA8UYyV0QQlIwqohv1AeZBv
V4zd7QkrzRI9FsQzQFNWfujdal6Mmh58v4zSiwfCOB6Terxh6+AeH2Xt85RuxWT/Uau1+dcRn6W8
8ksVd5ANNMsMrXYs2jmzka7d0Oj+vkRTv1znfhhut/Laf+Uw8+Ck/wfcb9/phgjAtxib59nOb13f
+gc0G+snfYQsRisJuvLacFpMl2UoZ49MB1deosFZI9g6cIogaef6P8B152BT5S9ZSjmgOEW2rx+w
f5ULy5Gas9oaNPjByC6vAW3vnCb1XteocfZJLXmrE4SEZ78ZxMG67nIpmTpJdMZ1+JYrImvfqT1a
k4NtutJ50Dfx3MXDL7JHdOgd5sZz72Bk1c/V1DFv7zKtKT6TevAePDwer7WIvCnrWR+Yg0kcizJ6
QcbM1WKu9+7SNR9mcR13Q16fh1kDO0REL6H9n0tfD3eM4hBnC47btWHcjZoPdIvbb9fKjfcHxcIP
7r2cdGkYira8X3qB+efMcOPO7i4SYNGfRdPK8tg2wRA9bWxXbPbx2FNn0pOr/MamGtN+FTP6nfMC
TKfdRYQhbL9GotNDvFdlq8r7wi6tPTBHVGl0GHOim4r71vrJXB2EVpNDVpdHfwueoz5KafmMp7kj
paAejfiPak8nwIAQgMHgC0umF1dyT2xZYce2uCx1j5UEtNKo7SrwOCE8ox4ytHeS3MakP/QFeWnd
RfJmzp81SVD+c9+Trf2Jun0l53mjYw4NB28GGTAUgrrOo++zWWdjNEzmtPZhgROzxJ1+2jx3APCG
p0m//NGmPY6Vki2qpHnNVfPBsemIgqUcsS3oHGD6OAurkOBUix7fBggYasB4NWX1Tg1RQeFCW49g
9tdeKqdGiR6GwqwZfTB94e6nDS2zzHzNvDcQnxsNFLrdqh7PIUaKdnzsyGrs/yPSLWfKX5etx03p
lLh1YKXBknhcRDjfNznTAgQTZBkrAhj28NwSJL08U4ZXtcN+GJq8QL+OLCfOFuGKye6CscGHQGg5
MNvZYXftdx6VipZI3rLxGJIXwHlvn7SrsWcJZI0fXkx1eVf7/SCfODkM8zTULnRga+rKU9RJjD0J
V3yMY4h0zhv6m5Z2bkaaUjsz9zXh9ovCtFaWZor/9iLW8Qd1kUFxzyI7YBQnaqDI6oooVDL7dbzd
DbltuB7dPPEM7x/48o/eqVpzuNmGERWKksOtC5GOXBTuiPoRIC1YjqnR83zZZGLyU98QdPhXI9pp
R/THLNP9OU2jPshI4V5xzsolvMmB+oJUdjwXtpvja7QQxk+12eyACUITFymDhFwSNvVlbaoqOONt
kuMdAjLj3wBp8jaLHfqR8o+u4MZuw3qH6pPhOW/98NQQxh/OVG2owtvekNoG4QkpDVw8kxJJbCcJ
GhMwjSMx0RiKhiDsdvGG2mXfx1017U1C7OzdghupOlB/msv4Anth+nOcFst6MlHvBgddN1O9Jz+z
Bo7qDXaak6vLSOcnzobZHc+aEBUU3g5S93NTr878Fwqm0cUxSKxTHPn5Qn2R1LaOL/NcLu6/Kskd
sG3eCiTThQOx8i8sBwMDLLrulvPBsLyllBpRsFu1u5iWU24i7OwVCs4FfMP5q5cB9WtCm119atCX
6KMjV3cGEgYKhpQD19upYm3sY9CEfMfS13K5TsmKZ7iiPK3fL5tXp89pkHZco5LytlDtRzVX/dsQ
V336zxmjcj1LrdyepDoSC/ZhbvAgGr+U/u8qal3Irgg0y7vDIer4UKmhjv+NbbxSI1q63c2XQWxY
ndWb798itmk/fZjIq313fZblPVb6tPmvWlzTH9G5EiY37sDdG7CkHTKbwusv24IS4d0Gps3NoZak
bNKLOTj+cRogCg42bkv3RByoSg9ow2zx2TcMQRchncX5deMIosvIhR1/cTySWJ3Mjap/5A4ViI/j
oGKn3ZHMWUz7BEP2dpe2y0iHl084jjrakrOO28JWy3RbJhKfytCiVP0hR5lOkDtZFyJrdLM6XJWb
XH4n0Vj4XwYwNLwHiGJ43qUuV8Bbg8uxOeH4sM5y8jw1bjQ1EpayNZxYMUQyrGCawqK66H0aAtOt
qyLA/LZtNGICF1fvMd7oRSPcm7E3vYLlIErfmI+3T4V1SlzJy7GOi5ZKD2mmplUtF3Q6/vAwWREm
//jflUXLFXNvHhMas4b2AjTCcrbgfZyxaq08kaw+eVJdZnzszhHL+ZIfESfWzavbuyT/2Y4tgTPR
wcjGSrVMbBUB8VgsMXhTikfUw136MyIKb033WGzW8TrHRdBeR6QL+cmnCMF5XiL+zzl2yQqi+8Id
12rciaFPmLFSiYLgmUzUAKe2IBQRUGf1dX6J5qKnrWD2sGjhW+qCV84PRBUnePatfa3qVjbZOuGJ
Aehu2na9L5xkcpm9p7JdSduIO/tDNMbp/5LJi3klUoOtXzmRe5goJcY805w1/r12sDcfASpr84MV
LCnOWwHC9DumdzoOj7UPNvXEQz4PH9uiUlov6RGgmNpKacR9482UbTJiwp+RNVl69S7y4rX9XPFo
lNxA1Vps140SuvAojF97/0S8KAobXZO8hDABkYJjeYqLyR+RmOCPt/VTtZL0Oe6ZWYelu7TxZJdj
ZIyraUn18mH6PRH5gsSMGcbmPE/WUzXE6brK6g4YRE5o40mySZ/WLeH3tNtQmpTyu07KbZqeJkvr
wLefo57HRwlLZ6J9MzH3I7pO6nBhegG12pfDYGnXrN2K+BAbR86hngoLF0UBi+fQ3kbjyKvAeqr8
E9k/Kn/zMUmos7TcpGhxaHInTbVLadr4iqYtV+qQ4JbTFK34pGUtx5o88GTZ8/EOwUNBnLx4ZItq
mwGtDMINHJMOv26qA3RSn5GfqGZHsm9cfOa+j3PioEy7FlD60xgxrNJRSQDNKCxfNEVQ91JNtKns
4tJ34VgilHXLMLQfoaDNYae3MfgjZ6m/pnIUL60jo3kXSMfco9WPRBYKDF/7TrtV+ugEkgpF3QoO
dlQRZmtPeRImFHQkbcCq3YIAmkPkahdLgq0n+Zr7gfaOaW7q9q+ZgP2e0HL585dvZz/l/hkK/OC7
MWbPw5KUR+0JyaTlod1qz6PzbnXFeu8tWjzST1oedT7gn6so+4TgqBHMuV4+sVc6JRUljif0M76i
9IyBFQ5dm0GecZToxwVdWEuhiSGjAqdmZrAoFDtqELdXURXiCT84Sk+BKORL11V0KqcguoZBVNLA
murg4oWO8xVFgn9O1TDnBF3rP5RN46wkz+A346Y40Xfl3WFYmPfupEilW7iJjraH9Iu6UFy1S6GO
s1HjuEdfHDx3Uzs9Sek4Pt3S1qXphOxYiMU1fCwW3WV+sAUP6UqSTqbAoC99MrVv7q1IPFq6+NX3
JX3nW0o5ElCtP7B0rwj8OCF+dGzGh7ja7GeMjHjfE+B5iltVZIrEpz0mpPHq0NdE7k6h1RtLUwd4
5ngSUjbt8vvWG5x0r3wV7wEcm88Kf2XmxN3yz42LaH2C2iHGddONOEtSUv+M40xNbMgzfjstpf/d
iE2v+zTxCjwqq9FH/j7izkLGvBVh+ZjYoPpFqT3KFg8/xQeCWXQZYo2YDiYbXHTUJfs2l/m9T2Sw
2DkFwhR/Llt+w5pmT85Xhdiyt0hockOhtUW+l0lVUSATNv65+r82F1idUvt1IVeZS8F9DBbWThyz
efyMTw4ara9n/e6aEN0u37Ak53GZ/V1a8iAWumkfqEdvq4uHmmSfBDmeXVXHm9qRZuJTm631lhF5
vz5GhvJauLeWqmtXHjxcdOwcPfBNCQ5KUETeVXuEPok4d/MQneo1KWDbYuTc6QieCCsM1E1bDm5t
iSWUTX1BDh/KSaC7BTQ5abztX0BZ9TEYq+UUJFtCcZQDWGiFB06An/ayoMl4WuOuu5IzzrReTdEG
PomK1dz7G68py1371jiQ9iAGyUa8wBA2d2Yt2XaHLtlJycpIBgtsIY90i8Yrqi39H1sNOSv1tiAk
IFdhO+Y+uNE+LPzxAFMYdo8gksHd7AtYinrFc+b4KnEylvkmQ00YXMqgHs+TW9MyPQDOXnLOnos1
Wp3jrTYXOYBKNl1r70r+8BPxbPdWWpbTZBM0SBlQYXaGRJ7LNpif8DOW93ki0weX2FtkX2laP3rT
DAbtRlH8KtsUSVkQOkSH4a+75vEi/nNBeGqOF0xR4rL6feUeAwQOH31OVJVbm/7D79b06i/aP5Dn
CjHqrVtxZmqF1cgnSViiscmPuJkZMrEJicJ4270COrm3MxGd0Deedz+XUj2UyFk+cb7F/kG3dXDo
WpIc9zeDQ3IWJtU1eSxhfcU+wFtIMFz7pBuDoCjhkpGCx31H0LS818hZyqNpvDFbCL+2V4HiZc/g
V3a7RC/msYbR++wCxPxLHPZnFuPuqNeth0BN/YFweNN98TzXdyXpE+u+Yto4aKJvHlSTkwEHfYAB
jssJbSc8J7cEnNSZKFZet4iYnHeg6O3esqF/Glc0V1htfSBZj4ku6EEHC4pZSa9vpudUJRsN2nRG
kUleHcPgVmPNiHqfNlRZCRxw1b70GJyfx5mQDCwEQ/XWx8n8HPN72HNr+8XR48z5u6JlVaTwsFsN
SOV+M3+l67nzOzfrq8J57TB2nIkwZLndEQBX7TdMiz8r7tmvsllLyX3jKOYmF7YtjekwOjiUVpfZ
NJsJKj8Kv5XO8zeptAArYXABaRmH1D8HsB7NflXjtByAQnBrxXBbzyxOM/sA+YcjWuG7QAXpu018
E15GsKwTKW5z/7Qhc/F2cyqWjwLb4WOBzQWCQqUvHhjSxaVy+YKFr1Y7kPvEO665K04FePNfBJhh
+Lwso3kDgRydY1FiCcwss+vMO1oAX25rJYosH5sp00PbUdi1TRcZhc6V+7/S77pqgzQjXWDoL9WI
UPegYpW8x+gw/V3fLB5rRCklX3UKff9G50WPjS9GfJO+N/43idT7uCkiEowxm7z0ucSIWtRde3KH
VK4nAjHd7bM1Kq7AJBf+/ZkPvgky8DNh/5CG7kOrNSU8IMw+ah938XGGVLFbXgxhMfXBESkNJvAd
ZGjw6BPB1z0RA4MLNkKJWL/kLtzDbcP38ogSPbuyRuYuoSt3XHez4DQmQwNGdbUzw5GDXmVE3N2U
mSsUjaa7dqPd2N/3KfJ3JsbFgJkF1DHdJ3xzSBHgCWcIY/72T4TkLdNKbQd7xwSW5jtlo+AZv6Tt
X5y0Ee7RiROdXIjdkoIFkrPwyi247JfQogDJY2wEGTkhKdOTMy/ol20Bsu0UoW5+SMfLJcI65PNH
w6FDy7KxpGOT4DqiRUzT8UuQnHRHS3wQHp2qVObPxFK4b9JuMFfOLue3y6gx4Mu0/PQOLu09nsma
l2vgENnVw1RbRJzFSmFCJWJ5zvGn06veli9FezOMbJVrxJcywzD8TGSJooHC47TdS+34gKNOAiHL
PcUIHAPSlncWfWa1yytxUx4ufj4Md2Szj/G7FHwMp9Df0uEfCdi1g3SAz59ZdeDYP6dmHOJfYLXz
ETAD0Wsbk6vHVaKa+se4kkJ0SmdYWvr3uvBYoPEdvvHUKMNtvUbeq9KAhPeQL7YDZVhG8qSwPsf9
ZTUSU9OB1DOcbvuQ9LnwAgqp31lKfYnpo+6uXhrVEm06eWnPkkCv1NvdPM1Iqgbu/x+mauMgUytO
he/Q08CV5O3wCyExOF1B0Aph1E77ZXpmBnEUE9TICZW5c1+CFMd+LtTOwQ+bd/grqAsf1aEmVjF/
gh0lP9bo+luTOo5c3XXb38U2sbNuJRjKTmISJvRh6V6JAVz22J0bQoVwuadn6ZX90Vq3XghWvR0+
vKlNecBsNs7fJIAvJEZVeXunFlHFLznym78IkOfqEpl2WGDsuKBv9jjMF31RfLejGPnhthoYb3Gj
swij6i9J7vMVci2Kzial3wX17193jBMOqioug+5rWzQeOuCvsJ2PETpVKqvFFvM9x7BeHHyDI91H
JFa9xDO/dsX3sIlwPFknHgNLcgzMLCrCtR3PwSrziCCdPiTzZM9Kl7pnEifckZy8VrvHthX0msBC
TkRp77FQ3SrQkrQpn7sZvvnUpptpPx2jVli4QadbfZyWuFx/la4r4l3N2K72betPuLWwGvPcxb35
u8UpPcV+24kF19+MIAfsfEOwI1eH4ycguSNawnFk2yN37Fu5nlzu0EXH+DvSwoTOB14PshgZZuYp
/aMgH7cHVRvkPnou0bCsSMDqB9nJssvcqagrIMvNjP3JFaAwB9JV84hZFEM1PDTK++Vc6pY6sD3p
+t1/w0a6hbnOC5rMPJsjn06AkLwwYiHGyu1jF2HAVos2fKM53ZJdEsUOwTdHxi67+dmQg3wjTpmb
bnmUI24t6kWZdocYCY8RBBPecHB6CUIPNTBIp9tkZDSuP6NxVONbYIumOkRhQircjuklKmlIdSbd
XOraiO+NT6rhS5HouxxCYq30V6eRHZAGBUWvkfwTtrTTcbIiXJJxoPSRdMLOkAbstDOvRCvW7snr
BY0lmfXDynswlj6AF7eXVSQ+AKuq6OAmWqanUgCusyEJo1FHr2Gvh30iMZTdF6iUTZ41OEjbf+T7
eP63l0p4zAMGfDw+t8rFAD37C7FSRXBl8fXCvR8D7LwQLIketfcDd75bSj6eN6zd3nIQKF8tsao1
7W81Eqid29/wqWFe3KOnAUhRxy8thGWj6KjCc3XHmVTskwlu6opOHxWhKqbvGlYxq9Ei0TLKwISn
aa6uscxn96hTuouCgXgg4t3x0WllOIMOY0ACzDGUdvbS4yLEyCWKK43aHTzjcr4oJUMqbfj+SGSo
nOjPVvXYcbZQV79ix5jTNNNmcKJ8Jg6BigAyeEgxx+8aLaObU9XxvH2xJtOurGZaICg8WEB7+AUc
QmHNg26wPXIo9N0LEtj86quwf8Pkv+Rsk3p5JFF++DSEziwZ8X9iN9kCJy9ErZqfAkejkl11RLZB
ggLWXtBbbHd1EGAqQYvbSIxiXJNAxCAEFKe2aV+dBldr/qjezEU3snoi/oglzCx++Qy6H/V31GNM
PPnuXL6EYSrVLqTk+cEf0KSwREObEmRHwyTg3+g+kasn7I36RLFeswW/Km9KMLs2OiCk0LZkTDdJ
1fFij7V7CSRhGAdSA5rh2EXw83t6flWmYr/8Sdg7oXKpTTx2mBomrUFs7jxGWzOeGouK7SDKvHdJ
G0UBjwQmJcAxAWvZjclYqGMnPGkftlGwxWF1u4VkiRoqCiPRwo/L7JZ+LdJR77Fsk2JvcedwDhIn
u11akiy9E5fJ/Bu3PtLiXqLSUc0kP/x0dfu9a5wOVRkeJH03oeDCCLqlBLRM5ZSpZhEXwN5AHvNx
pRHGIZlqR/DG8COayYvCXGzXvzLEsXs3EMn42pITNF7icJvevTmKAVkcW51Clcv+SCFX3B/b2Ijz
WFY+Ob2t14qnESTluavL4TqQeRY+DrHR16rBKUjwk5sRkbZc3K1JL7MZo0sYNeF3nMYz+IQEHhei
Vs9sx/y69mT0tfoQ4ez4jm1RnVvcmGdeFXlgW6FvtR8B3a7lym53oZfLx6hZ6y19UBqR4HkgqEQe
3WBlfmulA0/qoGxFLpNTnpu1qQxJWZD64BId53NpTsNf4oVZbdnhCaJYtnnLyLxRdxW4PG+zMs5X
KqFt3rwWrVOWTyOAh8DShn9DQhtzT/ssDZ05KeIc52yeRqheUyimpqmm5c4nXoa22jC1l56E3TpL
GQfedFqB6gRDDv7VxpbxUrUDk7tPGVA/jznjNUbLHSV30QvB9dj4lmXtDk1XuLSdWcc+505VHbfa
aa/rROzzLCZ0R9asLy3mx71D6TQmj4lI2rWp8bXw2g1snE08Z95UaRLcGDzgi+OB7CW/fRp45vYB
AGeW+KS1XXXj55mHrtdB5++g3YwAzSWEsQk+LAfTCJIai5NMHORNZTlFN/q9sCDAQYOqCKCndy86
IYcli5yBmtXc5upEJYB7dZDmMHtbDMBH1DAInLe44vUt676nyziJsC5VlBrtpGvgk30bheu5RCCO
33q2CVOGL9LMg0E4G3f2jhSDgJNJL3f+YBSXp7SJ5K9Qo8mlr8YNLr4dEcR0Y9zHOx80EYwlyH8J
fEU/RN1ashpRTV1xmPVHGdrhcAu5rb4MpRFv4a2OG4UALMWPwfGWyzgILzgSPYvLjtLVlFJC2B51
IES5+eNYGz0P+eY0ZwL9SlrUAgcxsKrn73bANygwPb50q6qzFjVzt5fjgq5BOS2lvzC0lwEy97mq
V/1sTNDkryWs6BOpWzhokBazS5G7Q8000TjUZU1jER461j+S7jzks0SuswDOXRt8R3O35r+7rs/v
YRN4y7ouiAn5tAX56zeI62wqVGvtziA7fbJtbypM70ghnHWBMuQ0qN7l4HbVmYSf6ODBCTH83Noj
U7JUW9DvS0VJ4psIPRZggzULIVi7lP9mPRqXeBGw/l0TFByqmFecLLGYDOVAgNbRRzfwRiYR4loA
NfekR01ZrSh7qvI0RovvxNmwg7lTsh+8YXxyK6+MDgXh3nxSldOBgjByPOAwVjoDwcwfF2aXH/Pg
8gNGJpR8QDlx3EkDwuV3zBvaNOF+jurplaVXJg+xMcWl7XVwn/h6qa4pXor0OPRw97toUriTXNH6
w09okooBFZZOX5aAFLwjxiHaF7FldEmVIVtFrIAjwH3IeT6GM8oD+xsdQXM3xmt484NMFm83naGZ
n0/9dIyGMgYnqARxQBPFklIMoGnF0o/nmdaD331A988O2Hy98J+Dx6Dv0MzyW6TXmZLt2XsgP8l/
nFNPXp1gbM+OidUnu2tn7tchXdbLrKYQhFtxi+ImiQX92HM8FKDk5DtczW1ZbfsBr1dPsHh1GZfZ
gDy79b+SfK1mp5ZQ/9tQqAoiX3hg8TimOLV2TjP519xjrHifY+MyKIi06KNDq/ISX0ANs9VOA1oI
pJPVuUl0/Uw4qShObXtzW87ejI2KrHw1fIxy3Up3t5o2Ql3WrjRz/cE0NdyR8DGue2yYSCbH0Y3I
QkCy2hzQcDONuP5khhMONkqWiRyoGQZbO57h71I8NYSFZNzat6JtofUnnhGc5wjUgv6SMDsl501M
xXVbneVXRDoU8IvbohJK889mxfHzcgOR588hjlbcaLC8/d7mfv1VreAXO9bX7cNDUcMTDceLejFn
H3v0Zeu5WY2dAZFcFJRn3cZ+chS9me74EUlfYEPQ/+hzyT/8zSN7naYyBfZa+gKixyOTABEmydWi
9k18opgOHT7RAqrAp4F0psCGiL5oym9yNTlvXxyOJRwOW3nwP5LOa7lxnN2iT8QqEgwgb5UlS7bl
bN+wHKYJ5gyQfPp/6ZzbqZ5uWyKBL+y9dsJqAvcsC3c2nodkwjG9j/zYqI1bacR34WJDm+gLz+29
TUvqSrRfRNr9iGBsrgOahGU1Fx5DRx4FNv+wCstrHjrBE9jCeI1RcNwM1exsrUY3W86XbDOLEK3u
gJJsevE1cgx/yYY9WrqofQoBKao7JZVq9i4XQMbUNZ+Xo/FBeGwT6JRmw3pJgC5kS2XhjTnWrrIx
vMl6Zuhr2N5EjH/dnl8MusT4ECO1OyUMxn8tEDIfHWl2A5eWjjEqh6hsSrxGO1vbt2NTwXKg4fBq
Nj6ptQt6vw8OU+bpLW4pTh1jia6E1L9gJwEBgz+mt9MR3e/IZ1djl5j5e3nvfX7pmvXCZkzGsCxW
cTjJklEFjB2AtPj4hj16jflbxr05dK0GKkA5C9/Gu/mgakQP//EiVgr3fjLc01YKdzWGXvEUoYv8
M85ERMHMoHXVVYXeL7UeLihaWO72Jl62OAKah4UZzNGfhd6301IgzB1rBnyJYHm55XOxnofBxzOt
IBPuspCNP6Odod7qIeBzLegEtmCC1Yed8G7+m+2mt7+I+HA2YlgQegOTpyrHl1xutNTtA6aj8Ng7
NkOkXA8RXVRCnB2ReVGPOnaZmNlUBjD87D139DSHvlWabkZV2T5lIoyY358RhTZdZ1mHQjrUFa2P
X39nYYMbNkvLTBx7dcA36/ehT/mULzxl/GfcLSCPqUqj8r6Dl36J+cLP6IYwmBWx4/PcAU9bq7nE
nNYmWE1kOJQn2k1viyUk/OtHH0dq13vuGhVOF29Nb7MlBbgR4QLsDQJOnAYvfum7zVtGwCkrpVCa
Vc5kpTj4ssGIm6u+4FwIMcqzLK6CLltJl/y9xgGrysaJefZKsgAoXpxu8EMWqnx7rOLZMhy0K/tw
68jKKdbj4KroUDJKBuoIngXpi2SrjhcW/mnrIOc2Cn+QgKTCstkvkn1jtbbziM901JcRP8lDqXL6
3tAw5H+0ZY+CH5Gkh6qBvdresZKUYR/fvLUKsa+CmC2HaZ2RWvCQTKbnrwgw8mCofp9Ylr1QZyJm
9DwVlHfImlNztsc5R6BnRpHty2YIw10d+lZ/Tp0mcs7dYgce20qB6D4e6vbgM7x5R6yafU1Rrhu0
hSHiWO6i5rWz6KNs7u4UHR+6vH5vKouwv9Lx93hkGT76bEjxvjYTwkSR3eVjnH8Cc5Z/bugF1wJg
u7gsTmnSO/oBhIzc7lO5UcwSGLwye76vYM38hnAZH3q+zisS9gGTtyyykJ2YmGa9DkYQyUfQL8K9
SrTI7tYVQwefgZn4AGUGE8MavJ3FUdkVrIVsOjIwfJTeQq5YN2gUhgml6dTFFsV6NO1i/sL/ihJ+
DVtzK0q2MklHeoHOwcqYqSEKdzOMcRfXCxKTNzkhV9+HMYKXrbSj6DiPxAC5nmoe6rFNyUgEMDkR
HjEMWIoQ5x37Ctbj2szL+G7ypflHLgzkvmImOfpYBVRo8PPH+SGpERWsJ3sBl1CjgDrLgLHT/ZQs
hk/HrVGcyrpjoxwqySA7jpGwX5YwKa6WbAp5sRYXJYvPQyv3llH9SSzWvK1nJzgVbhj/Eqeib6dw
0Ms7UMducoF5VS6b2bZbuUG+W9QnVQz2Q5FW3YaVZXytSTp7yZEU9yu4hHZ3V1NfhBCTFo8VXY7U
L1g6/FLrqLRG+Nt5ydwsYaZtvsaRDwhkdq5jJO4++MoDW3jzkGRxPOIEKmsY73lz8Mcqu9STsA9Q
l2bxwbI+RFedUzlAZh9xKQM8H54sOnpvTdcfhsc585cDW60ZF1yrvefZG+PoAXEEHV1TY/O9RPgv
Fkb9lrspNX6EforYhQsHZd3JWLa3yyyBqGptwdkLPgsHbPdLV/XVxF60mkSGHSsS1Mc1vy/bcuIp
MHK1ynnBzcPBgMRBiDsH6Od9Hutp06f9CJCa2Qo/rlcHz0j8o/GKOl/SpDuKYyBkisemAv5Ze408
MrDu8IvmmqhWG3MA30qX/7Mp7bxXt2ysCD1e4JtoNWg7vDMmge9TqxpFBZb8oeekDWNaxBQAw5/j
aTIEw8L2L1Y7oFLBC9X7eATGcmGNtWJGRHYoiE3WW2zdXTtdtXKcL7wo7db3exhFxRRtChEhf0/t
cdwvFhPFVdmSl3Sq3Cgn3irt/VM2U48THxqcS4wdmCpmN7ni223QFzgUCQF956WIRfBtwqytPOoF
fCqPwsJUcgAYhWMA9AFG4Ho1IusvMFOWdaEvuYwqsZX4oLrNLTgD5IMzm/Q80kGofekOjLwzzfhr
VRNzp/dubeEHzoZWnvOuts0XNhnffW3xX323Pj+o6soq2zUjhyAmaNJ1Tq0hwpR3JNiidh8lcQRo
kY8gdmGXOQPB6U5g43Y0MOnOo5sgrwS047HnIKHR/xonEziHZJA03Gid2HCoPuDesOE0z39zmDfP
HQuuGXyU6RETritCPtjyVXku/xVDVWfvLCDs5ICyISv/b/GNVqQNJg+hvp91u5BoBXuV+43nbUjM
KkPW67I9elQUbKRFA6N61yHo4tX3cLaEtimjO5rgRfO7hst3QCt7rse0e4/ZSqWP0vjynuHQkm86
3YUdPB62X80aP4b1X2m6zkGfI7sTS0xOMnaD1pmAiGmLxLPAMCpRODvZcOh6SJ7AhGrYHwjYM1Sk
tSderbFE+6W9Un4DKLg1bgYKe/bZR87EUnJG2zZOEwV1wKuRkHshDvBlOEKEwMf8hqYW5ReYLo7m
HdwnVKIt41u5jWyzjIfJF3CkCgbL725eMVZhsJgzICLdGolTuZxzJj9gvVpUVBt++Rofbhwxlxkz
lt9dx8uH5eIpjzJCBnRSNgDYDGOJxjFWfdQ9v+fKbxMdwcHBkvowVrMYrpYjY0SSQZCiGu35I0Hq
3IQvQ3/lVZ6usJicU6bL4tE3Ri4reOn+LxP+8IJWfNgUZG0TP+9TWYJuQ959Q3n1wYdox9tEJL3t
QdWCZe3EXDj9dJtI+iss9e5947MvZ3RC5pj/w4IfkVTMbm2V1V7+4JbA1lFte9MXFJLokuToJ7cL
dhMbl6Y97yePqmE/lQQZA2lpWn9Lbrf91qOnZ6DoeRD7yHnIhwMvmgQO16i0RJuEaKI8Lb7pz21W
6JcOEGmIoyQxxE4rnMcbPyvJb4DcVD0t9Mtr36jivmPxPUGaDf11jDAEXATaNIlocD8g1tlatPr/
8frjirJ6QfXl4AYFWDWG8bGZxik8jHnLlh3j1/LaLNpM+6CE4f+Udxm7uwTxKuFbEQyXFWqugHF8
CEbhE3v5wgvbJ0F07TOmWGsa8+Y95AefgF3YnHAlJcUpCFSMN1ZZDEC9qXf0WsPA/0RUP3zTJOSQ
t4cZOhzJz6xKfUaICXI1Mqnc4dlR+cK8gMWCvRswmGXbkjXqjWyEnDzeuY6NOC5zEJWyWFFoxrk4
/d3AAdVcm0SmKM/sINtVYdVeiK5V3hULkxaXyCm8k1d6Jck1kl3ZEal7595ZTgBvKXJD8ZVBqQgd
/NpVgyXB8kuiUmQbqvsCnXT2Ebl1cGyJFgDS2429hMBAWs6THpzyNayp+YooGbfsdfLmLq+IzyPI
BI4NxPPSs9+NqqefuKytA4B/odaLmeenwvLlwLK5r//5N9nt2hRdJx4xFrjFjqLUQhNYSAhPnkrV
TIazRXY2tcwFcgI7g8j1yPZxNRLJY1iO8VYSoY4zmR6UkmsITdnsO0JzMbpbi8e01orsa+EsN3fu
7BYNOiozAQHG6nkqUdlv4Jc1Kc3HtBx1HATuLkaRiEyq5FlHoxuN9TGppujg1lH66Ptoj8ByOdVL
jST7N3LjcC3QPp3Tpu/+m3z4zWhtNYyNxLYvXKSa9WUbvdtYLaeVapEj8XR55qIRrp9qJpZrkCM9
Bs6aifMjuxocgo5hJ3eKFPPJl9mrCH1mFzgu5de8WPYunnBEUqLHNv+0DVJpq0TDeoN+CEEnRXvd
nAmug1uaGvw9LTMOsQ2DaHkv8rH8y2djnezKZsHRtp6PwqyjJI2sZHbZxJjoOWU5cW7qJn9N9YiA
mA8fypnPC6GD2O42JSwm+ZL1FkvQxgQufkUfKePNf4FwYBjksWIb3V5b1PLoZGVX/MFGwC6hvIlh
qGvL20E5sx2DVtf8LFFXX5d0Xn6Ult6rFVmWPMNqrKwLYxNI3bdtoMvYo3LN1rfR2Lya1Au5nJit
3LBoerpjcS8bDD1ciscyJe0vYQIY7OasXaxNgSNjz8WqEk74bHzgKm7ZZMPn34VF6cyrvHGyvRyL
MdtlbWaffZ1zP1jUQSAdeaIsEItR9cOIGOJohPECIUR/m4GpoT8sS8Qo0dbQI/BbFkdezAHdmEv0
EWpPb1VEcyy2cYUgCXRVx1UI3wyrTFIMdbDpIW0o9jJu9mvbRm2R3Mu7WyQNdTRpHHTrIkEP1w0Q
rcsWcxwPg2RZFkeYukNAqaemiiQ4G2BHFYZbTDUUbuzSWBM5OKV2uEWmdeWFTC/NlOrnrCKL5SFp
cOdcCzVQmsfznJH2hcs9GO1RPIBhWMTe6cpeHRcHcwYcrUC9NEyjQeM4Xasu1BrJhSi78QCOlCKC
436xV14TRdUjK+Ole4CviPIKIl4fnqdOst+r5rJ1TzVbdZ5d0ItIuKyknbceaPj2Dj5/maLHsSq8
bWTMz5uYXReJAoGLk3poAd/ip0JZuEE7PLhrkBkoJIkmENW/dgmr+4Dr68vN+vCJXCJ98CzDuZQr
hMyOLaaK5W/Nmp6Qb3Gf1QVcbsQy4cPgO9Xb4mek9Ta6Nc/ME6V6ivCyyHRdVqmtP5PFiWrgYmHE
7iFwWiYbw4hlXXvMHf6FaVJ6Xx6txj9TzNhSu2ySn7IW6TpBQBJiSe8k66VidK8uzGuf39pMywt1
snu7sZjYFLfk7UUeChqs5jXQcd39FTpM0h86jBR7Q78k+SlcOkznLIa4eSX7vgWhbBF6u4J0DXAh
sgz/NcaP3vxEAdBg0821j9qC54Ita69fGAbyZm4HXBD3vqWd+AHJIULEVWmT7YWDI/Tfg7DwrpPl
5PVBt8V8dL0KAYSY62cv1QirbC/Cvtgb6FFtFDfDjU4+n7LGD7+aFgDVb4UT46fqOEZZZgZV92v8
MmruY3QW7hGWoV+hLAvpBXrMoEw5KjTmzRdtXTv/YaEiuAxbsvivdYRfPsob5cNmF+Cih6ziodp3
qIWwiIc0lCtXEuWccfJefDP3ARwQKb610MHBjVxEJrKpwq0bBzzl/dhUa1tK46DccLstgAEasHqK
MM0AwViOGaqo6aMdvaD9hLchMuqcOdFfvWiN4VZOg3e0BqZ/4klxujcggi3siCkaBjI+mQJi4K7z
R84IADCdUUg/ekb2bdAl215G0V1LHT4AQHMAYmF3Gz3S8aZSHVUmkn9I2mW14aQWjxSu4ykikfY2
946Gn7wtm48mmzBdZEnSHnB4DE89oIB9E3bNtwb6dN+im+ifQztJUa9YIroEg5gI0lMES6wIak+A
VVH1ZD/M4o0T78YMoQpGWjes+GvS2d+yHfVjsK1I/vjW3NI3f/GSukCLa2SCJFdm4LU/Obn5JxcK
ppjZT+zdt4rOaaZyEqfOY6mC+Gmx2boY20ntjQ9v+i2H8ZEzfMtAV2A2kXLNx+h8UuxJSCyqaDNY
YliKeaIna1QbCVLY7LIEncoHJoYMEaClPX0le4mnfyVw1jTnERNgs6n6GSaNP6h+H2VSMzCr0Qxt
sB+mKbSuHiOWF+rKefRTXVCQD0wE686nbQApH1p4bPvOB9zaN6I+ku1Q+Whfb2nFFeX4OVMhA2Dd
Zcl5wgfxnUbs2pNtwuoOjZot2KG64Ewn4BMx4LS+WNSVPh0lVN/lt9ynabrGLvBss8bXZB8YoLJB
qbACfNdhlyzPRKGVcF/RdexdoiJRRysOHkhuhEIZQdzmQXHpIlzmiS6HL5IFg0uGFaViaVin/n+6
zUqbCzXOadsQlfLM3KCQbXzFhFUTF5VCcdx2VGnZbhZ5si0EfOJdEjdztq26LKpAUORx+Wtj3nPe
3WBxkDB4EApfR3wL+XuIBoG1KJrZWJ1gVopnln4Z05YUfmNuy6hZ1RxdW8+L2Us4jar3xLx264ae
vjxLM2GxTlG6Xkunl/1ako/2yPQ7Tre5A8P2lyCckQcEkmgw7Clt8JtAXKTp1eIYU9iIDWsnFHvh
1Clr40YjNgXURhgv/VSubFye+6qomiNVpbUcFhFa1ks1gPEm7UYl6W1n7yTnxbVA7Lnl5LV3vWG+
fxl4etp9TjAXdaDHeHaTJOlw5vld3gBt9QV3UIMYuR1QnNQB4SyMJtP2R03dSL6cW2U5Ng6V8VqE
nqv3tg+8ajuPjoGBls2YK1w6dchF1XysJ+J64JSJYhsh/GZ4hqnj6Lg+xHQZjuxSSjI83FXhxPW2
c+vkzFIkey79BkUIMRDlW1QAMaHDqdU326zkB6qnDYXEaKTZaDj5bmGRrFFFukCmLFLzSjRsi1/0
X3kzB/qQTXT7ecDscyvB7ewSdhZ4YAuSrFaRD97v7YY5y6ideZu3HbVOtHJddqE8U7XoSK9a9AbP
FxQyfBZwlxgw3ZbxECOBfNXVsiJlN6weGMRj8E+LinF0iPILXZBvp0xRBO6silmBj/ETtubKzZcW
j0OvmajEwWz320Uwt+S56mZy58JsMeFnw4EEtpXQ1P4ZoqCVPgUpw4tnFolUBJEDnv1A1TGr14Vz
MNmKRGGMomk6luwToc/Eeu+rml167s0npPiA36CMHmY8v8SneBlLjcLREuPM7U22bWj1ey7D1Ccp
Fv1By+C9g8mCcGQyP+Sd8UswhF1AtjkOjjbU9lXPlnXgaXheeGzz44AeARfcgFsWvWwQvoZFar7h
o7jNu4WhAjNDxY+RMNQ5kdoqzxkTmn90lmSBpF1fsI8nKO0ti0XsHphuZ2dFq0x/mrtd8og4RaCU
mA3L6cQkF+ZF7MuyhMWujw+M7LLQY8CnPe9KuCyoSN+ZcBt5zMW3nFj+B4oZ66nOBcpQr/cg7YId
uUwj5BMFzpUduWnq7xpE111fdT2ZgzNuJc8uxUGjb3hRCjT+JcTfvAEdYdnQybzUW6NxKR5U2wnC
oDhAWZ46htU/uy93y5Z3rrf8gvp5prl9QQgf2PsAyyMfE+E3jMWnHPS/L/NT77fS2tVNLB8CPUiW
mnOCBhF5gRjeVFTWv8ZhAo3HuKuR55GkdZfKGZwK6wfx6rJIr45TuZjuRvHp0wPEg/iS9Fx+uOFu
87PVEOEiur1tvfNRS8iG31ShXvRAHPDSPZP1mss7Uv6InwqjLu0/O5Chu6qJgNJGhGR6G7FQVz0s
THw3odPNH0Lg7bwtv/7BOESYZLeAaasAiVU8ds2XV87UGU019v46bbL8DCU5GK/u5DIxqSluQF75
NppK2+8OGGsTcew6So0x9NmbtzV/cFVYc/fVWMv0YVkYz0FatbiRBr0HKuIHPA1tddSWqBjn+fyI
bOHmsL2XoUZvs7RFdnFCKDRPkDBEjBIsEAfujKVMELyiYdkycAg+bZAWV/yaObCTOmKUtPSCfhGJ
9aakXoCbY6XjHlwBfT245/w/FVkTK2WdJyTUVeX03WaEPgHCDGYJ6Wbs92TkFHqnC5DA6xFRvrum
3i0/20DAWG1qHOOm8EN3xazOe+CGkM8F3SvCE1fh+ajC/AdAbXsB6D31uLd79xGKcbYpU87pLZXE
8uzJiJiiTlrV3sXNv628GFNp7Mw5HhNILBxM9t6m2H5VBrv6Kgm09znM+L9phPmaJvr6jWPR79E7
WumbTTLBM86G5hE3zDeaVPMDzV4dJmgzDO/z4lQglTmQD4ZGq/WajOGx8Y9SSkA/6c3CvArtwe7W
8NbNndOTWb0drFwy6ikT++p5YfDdtxzWKH8UIbplJYFfjOJdMExgSDS2guNhiINDIHwW294N44NM
gZ+SUbH6t6Re/oJLdf4BM2lBt/Bjlx0f5hVhI6dGM5lGD5Oxq+eeH/sTdm33SIVKKeaBC8KVZqfX
Qhv/O8tEg0FA6ugS2TqY7xJXBXKP0RbbymRNwd6k9H4olOBkSVw5955T0XxRKWw9hZZ+bbfgd2Gu
ohzV83IRSO6pNCE+s0pHYqYjRRIaTdmy8WxXBxs0Rel7rVr1VtD1c8j30b1qiv65aVKwWdQz+fso
h4+0K3w+rhxBQ0/e08WJY++zBuTyqtwJB6QcsvQQkFp2XLz5r1Gh2WfJ4l+LhmjxQ8iLt3W59YZV
5wv50FYdspsA0915tGnEt2YIRpxbQXucW5dPVTbDB/UHkUs4Y3aiTqLpx+9KO9hZMFd2NcyAbJW0
KetRZN+oZC1Ecj3fFkEmkY4P1lRFYmMN9nMYeQSF3ZosdCM8v8qAoURgHN2JMoufbCYJKy6pYuPd
MuJSmwSTU9+46ZEp/Xb2ckM0q6TOwmLeZaz6mvCkdTuCNPGuelIA4Ly5PlljmrzNOnjGamXtBHy+
i43q+VBVTvgoMZPvF0IG9dGpgQRwFjX0C0ilyWNyXXFK+X4gGLE9cFaeazw2MaNDmeEV1dvMMXwC
d8d3y6ZJsePp0vC9Zo+5HDxkGlePy+qQqdh+R/5AdAWiZ5aqEuxH0C1jvjGuF3p0j8M30sz+Jcpq
pEBFkL0jxBRH0jyRqI5Cu6jwQUMi8Va/bIrUNq2GbpWCyVwFPT9XNcGyykYH3TRN1aZ2XShYuTQB
AF7DOFj4dv6AsWHcaBVGT4plEy29JpnvBIaKjX3mFYqcHuhdCCpK+4Amy/zpqZm+3cwpKWeHL/SG
01YUZkKrWsbRG+HgqNUS67rcflNEkPVMFAbvyI0Ag+2ilAGLBRDcgHrpYEf0AEOnDzkRO2twdeIO
OQWNaCin8bbzzOwVsXPpSWK04UddoOWSZswsXVDqgD1d95qJtgeYeuWQoPHIggpYNHOfbKJg6kTu
chwmHYkIfXMEfdCT8zIO/WOULAc+62jbtAtyQGmx/sNS+y2QBmzIqLdOU2pOWKqZVjbBkP0LHdWv
rEFw+fV8qgt05fx5maMw3IyBIfcE4kGPlald036SZhsC5PpI6HdvBdvYdbeVEOUhKqlHcjTCT6v3
L8pv9R24gEScosThUHVAWN/bIzL+AerTGnc8BFNUNReKpeLiTzfzeYDU4iduHD5vv8CBFOVhsCMp
pHOgb/BEW471X9aCBxPpDGgRn8GOuYtm5YgUrGhdWa0BiHIRh7J8zmsi3oHCFOIYMm3+DMnwvZvk
iAWdcviHyr36Lcv6obg5LHl1Y8n/TNjRynYs58s0xUNN9OtHCMd8NbARfYjDoNxBRncUqfNgXdeZ
H2kbg03NpZ56P5XlFFcurOnkU2k1KwOWZzV2ZPscWpf6meIWkpwrwYUQu3O7QgturDc3sQHoMsvl
E4yGA1MKmwEkP+bSMrto53Q+oexBba0y3AuIQtqNKiTTA2rbFSV99E6eL1aCsZYHZEAAOLICi21W
tC990dNsEgjUIz7yb8jUxaTbOvBvocH//0aUuvhjORVVW29OnPtWL4SzkWJir4dkgDZ/S2zemLT6
gbgyEFYOexvBazuo1zyOxT05LtmTx9p8U/QEAa+wjOtp3aIOkVu3X1S2KcpR0bImDetZmA0rNvzd
rbJQv1Mshmd6/c8mduN9n4E9xlFPhcCKlAiCsv1iEW9SCr+mvdN9FnprxRYbNgADui/yt5VaBz6J
rnd2T8vfjt0f02GyqEPXALOaxuYpDewQ6lREoGfD+h5ZDuHMB4LnyHTVi3jxXUPIjt81xVebOWq/
oL5fZ53HYBu2Wb2fIZk9Jp1unuhSOEsC3eg/Ej30qhkXpAS6Khm1NL6v1pwLkrgdAD/bfgnUsLvJ
FdZ0lWatLWBB9dzGG4tgv80yJVgRRU7vg5a1YpsR2CdCUYNNh1lrg5i439Y6bTE0lFhV7Ux362Aa
SYTI6rAdtunSUMrWqKtI5Go2I8BKjpP5Ddgc+kfXEN/Xmwhrq3lvFEHFoHmwnqN2gn2TfGiDrxSK
XoTJF6WymiYNz5w9e8BxhqfCsV7EzNrGdXV+tqUrPpjRqE8t7eYYDVGg906R7yFE3uRHOd8P9nCh
HuOKYdhOCviLXYtzZ03aGNKYuCOHx2DAztL2CNbNOqYsHuu9NTAe9LQMngtc2c/S9dUmwv9GLlcE
A0324r1oe/uDAFNl7ck8zX5G7SG54dYqf3O/N5cUNVYE3J2YrrVg3n/zi1Psk8BRcnKM6X01BMWd
Z0KCrHXIqB/uA4YO4DvxENAu19iFUrTx3k3HDqk0HZtDmoUYBVJWXaVMPJR+03/JhDAKt+QpszGW
11THKKqyDwYv/GNjdC0HNqdRXp4wCUSrJjT9ewaNHo/KNDNaX/Kkf9X5/JLEtxoh403bk20bIwQm
CnyGKbQNhrA4YjxLHltWDp9Z7N5SN0rJWPu2axCT4vjE40TJBXR9z5KBqUZol+Tr2M19F0L+zOa8
fTHwKdZ5rt1ujTDBuekU1ctN6/eG5WEuTzFDD6qpRNUEAoF4PS9g1LcEofQ/GLAjzTIrqTjgohQl
mC9dYss9YbnbZpim37rN2F2O/Ba/vkl5stIyXluNA+jfwavz1ejc3JVMZ9w9JVAInptNOF40HnAE
t2lpMdFFVwKX+xf6xPTO/MTeh0XktwRd9e51DOtOHXOHdfauXzwPIw9GOL1ysGn9E47HVTQhJt2M
yh7+eHydal+ysX8VWWqqL1vr6mHpluZRwnx4NMhO6O3ayMHZH5r8hukHYXNEzeaRKhXZwHozWJxm
00Njx8oTiC4on2gcvY5pR8MNjsg1EwfpVjeKXlyaOz2ZKfoa6fMkQqke9waqJet5QXY7/7Upr8Ai
JaRZpk3IRMZFATYk9Le6S+eQm5cvMMvKqzSjBsKxNPkpFVLBzKvTn1koh1sVbbW/A0jjF494AITZ
GnBi76TRUWtpDHA7FVTVge4QjXQ2VvLBMaD3wsHLaGyLJXxWSe4DlNOI/Z5tRr8pxwY8G6qJ0SUf
HtlDtY0Hx4rOKGBEsB6K0ida17e3pqXvRi8IvzBPifzb0bgqRnVIZNyogbLpB0SoeVyHqPDr6Lyo
qrL3g568/9ib1qfcHVI6QII9HBTUwpx5C2/IY0IIdlBL+t8UueYDUxyyfMrI89ALxy7aTIgOLCBD
jEV6ozvNBMiGVcBYB5v/eiR3fN75oVw+0dz4eiW9JXjVfTFXm8SugvbBDJhHCanrUOMOq2LwwQX6
XZrdyHCCTk9tsLq2pBXOeFAvLmC86oVFljWjzrm5f79smtj6Q3moC5AYNCxT8FXQ9/PHG4Ht1J+s
kpKLBKd+LXqmUi1K3qSfj/QK/JiYo7JnaCbMo9bsOhx+OvahuLyUlwdwpECtrvH7VPHVTXKVZBvE
VWpqKW0ZQKcHjgYrIRGdi8J9itBUYBlGH6le4Shm8Vtcjjr6NJjkh5M2yPnxr9SWRqitodHVhtuI
nEKxRx0wmIPiXc1KdjxKW8A56thOLyKOXRs4NVwnaG4hGRD5MU9SOZFotSz2QMZS200lkVlDWlDC
8Z8yVOeBg52dciOJsYHRhuj0H9tIO/jPFHBQDKCFNPOItMe0YtonVcRtjL6C/jj3weHBful2jJbB
gHPxLE/IQqKbf4UkzKcos63+0MaggwhR4TpZ0YQ5WO4aO9qUQUsqUoLOYYVRlrmYmhIGyIik+888
mW57qULoCx1uDFId8gUVGA4TbzV0fpsfxtIsw05HXvlJmIZdHq2cpAIHP9C4EZmdZwe6abITg9ks
2T2cu0zu51a64XGCsxYj6ayoOQHKiJN2R3oUKD0snny612fQPJAfV5bXDMMdSbVMcNDm1xWMrTCd
nvA1oRyudEALLbjZx/t8mCSp6l0VmV1IWnuLwa7Wn0KM8HlXFEyTd6Z7MYcedyRy/KKT3XN3o3XU
zi2qEc2rQ+N8UwITvBinmORRNfRrfB7JsHNgeX3V6Yg4xANvzV1T+uJRKn++MbMG5E19QHLKEXFY
OB+7xg3UzhGmKM/8kwFxz8jIMMUkVUCkqTW8ddYsrwigtHkho6h/CKT2+KWIoQFU4rrtvupLF6hd
xETGES0Nv4+8jIK2sA1nu6pfKRaq8XeE+fNLQB1uKMFyPMROhoH/gkShe28K1YC2Zdh+raxx+Bd5
+EMOeF6RtBZISu+ZI7rZg9cKCh+y37c8duobd4XsjxbT1VXQJNlDxnFQ7LUpVL6riL77CQJycjYp
HkRiLhhdJoccrpvCBpryc8IfLu8AhgVEVVki9TZL3oj5H/P48alL2nrcR3MX/kCMs/FUk6DImNEd
qKED4Bo28fNBfay9rP7rgYswV7Itsun6xdh3Nlu2L/yk09M8NdYbry3pT6iFSDgLx2yUx96PnXtD
1+LtKkfnd2qA/Ut11nDU881n3s4ji15RZ6JsXtXY/llgtFl0KSCxWZsEWwatIieQc2eKpX7DoRMw
9KdRQlXtiBRHyyQd+jYRuDRJJLR19yQhZJIIpwbhSBGI9jsmhOPs+0F8Gn2s5FzYJod749TYCYOe
veVGVlbwsiTYOvg7cIEQFZrU/+PozJpj5bEl+ouIQAwCXmuePJVnvxC2v2NmEALE8Ot7Vb913Iju
62NXSVu5M1eCVxpEcKFPgayUtCAH3hI6qUHCK2W1wd3mF28VXPTxUA1D9WOVE+a0AW2Wz2w2CeJD
AIp+vJyMKjl6EQcvMMyLZ/6iNTsBXXYnaj+CD+HzhjsgAjp4kDqD+Tirw2Gna+Vbu5A3cLNfXET2
DckUXp+u7XnTTmOBM+RcbQJ+HZnvT1qyY3UufejAJ0ywafKf1mmVb61+7JOtNbZteYyBM2aQYilh
I2oxiWdA57C3Jbu+W58ng9pACPAp0EOLICJiUazLkpFwNfLLBBWqwIxzy439U45/62xD3Mz2glvx
mwpF3szsb+WVqQSgqSlvP3E/2OgVtVVTh+PnJan4cYjYXoQ2k4Nb5hPe4kpwbptFOcGenAvkZk5K
0sUdJ+8TSYLqQzQ+nbd8egkUJAZG0oamMEhsXInUQ7QcREeTZFnyomek5+0APmtYIx+4jxngsGbT
8m94SQx0rs3keskadKy4s/rMJpuSLMWl6WtGrw7RtfrUvqX1K3JqfbH6ZUzIb40qO/Hs87YtSY1+
j7LGZ491WD2BAIUT6WHHv6DI2SeRcGqINDbfogpLgjTlgvYpyNCxDZrhX94+c0l9bNkX4p6h3kxg
oSTdm2/q0dGvAMPk/J8TVxSCrCqBhPeduwabAqOnKw8MhEauOm0LPNOwmNNrX9T8NopZjLQfeXKK
oPFEKEnT1ETddh5J9K8E1NNxXVqVmff2aMX53mRh6O57CznMafnsrNTY9j+hYL+9k6UaLwJTjvpW
6MkFhoZE0/BuMIldFIWicu+aXEomqBKIzIi4cC0nN8TdpBm5iZbmUPkkqSGKTdi6wTpBkxX8qqVJ
RvvAWqDPvtjwDu2dJ8mbHxzHa/xrjthsr2w9qOVQNh0dY24z1v5htnUeHrktRgTx7AY17RPew7Bo
HPalrg1SfW0rFbzUxCLpmwIKlXz3ZqjVKeH2/6OohT0Nf2z9bGncm5sOSgid6Elt/+FMnh6GZAQq
rTLILgQfhP04t9AMNtMINeakGyf4w8fAlk56dhasA2yP4Ym2kSX4aqGHboYQC1QPxZDpoSqz+0B7
xt4abmKLdxFhOIGtdz2XaXBawoguZEYrFLhcp0D9YL5vKuolOQyoSBa73Gbf+ewCXDuWIHEYH8b6
dwowRa+M7vGQGB+e81YkNdJA7w0AEuuy7R803BAmysowEmdt5r/wb4qfJ98GC8edHdlg5mLKnPIw
bIanDKvgMV/Y8t8gavY98ff00rTiw25Z9W56+I0PyzjBXaELr135QFy2bWMvxPEt9xQCGUw4qCVO
9zqMxTt51D5/mgfbB1CFDr52OHdZg1jOQwBdyCb5XEmEsMZ6FHjQLzl6arGuEPp2ysopJLz1Puga
09a2RCY/YpdIIY1MVbTHNsZe343y6mOpDPnWyqUyaj+aySouenYxKhkBMaxvI34XJo4XsYWW1ir2
XPFSFjhjF+JITe78K1oyUWk1cSM1TX2bpsLPGyvmnp+hvQfRxi7VZdOqsDqVhbPKxgaWWV3NX9Kt
NODdhaSKTTjl5DnuS4LUvY2r8EatMuKEcwpqQ1NFH/Bj/oN15IFhNeMjfkO+//mw8CVAt/UfJh5R
V7DBEwceiuoO02Py1lu9ty9CPobFOKf0XFSZgKGf8gzwlVveQTHA6zRH/T/l98WpVrZk7Vpg1dxG
WVFdIicuDl2Zy7cmLLkDWWSTO9KQgldjS2Ict2CY5ivuhGCb+diSAQ/F0artIwdoGgGifTrQSI0T
nNxcv2hqwIuxCe4yQcYZpAbmNUNYhk0KlBLXW7Z+7HGTAjO4z4pUPqQY3y6hoGoIdRp6UYBkitdS
tT8D08awYW6bX8zigkFiEo+87wZ51WXk5R+2nlwHaarhskAoU/uSj4C9w7keN/z2Wu6OuWsh8NSq
mPS2d4ZsOrLOteONKase8CyTBTkYvhvPfK2pW0RaLtTOBOlgbwKvVcV3MRv2CL41ceTmgLcAClRU
FL5kOKPw2ygDmwxvtEyBd1D4BoIA99gRSK+PSD3ZjdfuhODrt+HxUc0fna3Sei2WLtQPk5X04wWt
hWCHJLHn8dmPcDaskphI6j6xbpxLTgKoVQohxV2XzogjANEnwkZpe9HeU6a8MWxp+eF6Sfx76BS3
NVqf/osSEmWwA9R8KwDiBKEFEdM82A8npo1kx/qcolv8EhWgsogeNN7cA0eyW9uGtjxEM9rsugqP
jJllwD9e8Pq86cjYldZZWrUzt1ElBuQriGc4zDFMb2onCZ6habFJ4/99/t7WDcfZHEbqy41Z863h
HkXcIGR41bUjZ8ufd6Kaczvh3SXvRRyZWCp5WdAhYdANO+yW3jM0sojVHM6NBJ9frrJ9WjDybDmz
WVHmfRqFEHNjnPUB9xFfc/qYoXqmZoTFmIIO2ni1480HskGjWet66t09GVUn2rsgjo5NBOAFY0dq
DNJJ2+YX0hFtu+8Ldixb0SnaKCLZKTApodU9eMOtHyOkff6tshROvp7YyLX1CtiyIAWxBecmzGZO
EmXbe2pkUBL5JNE5m9FI7J413YoOUa5ap7+gOsAw1+Ecf9lgzLCb9G3WbvKoLNk+ubF+sSkl/F3m
DoA2vU7c9xh2Gx74gSduP5sJg7cl6cn+MHWWJOo0FNxTO3cZLYIU8Lm7Zl7oC+Ip4vFicpjc+LrS
R7cDNNkvGxyxPBGxJzMG0u5rlg3cbgc+n5uP00EBtvhz+MN+1ci+4V0959Z05tAkHk0rnEfgjgfW
E19v8qzBpEN2VhF1L0wEUWZRVCNvfACcC08RXmfoczF7HT5PdnEcW3BYa9PN0acVO5azDvJbZggn
a+3DNp21w6qhU5/YSwG1MSHYu4EnBUU4Dm4Eqq111O88PE4YPt1wbnBgDF2I3sR7Zts3HrwmpwQV
tRrCEoaGaZ20OHeIIz7Cd+NnBzZuln30HYmDz8SqAmpoTBhuJ9XzEYJHIoc1K67GZW9TdVc/xyJ/
S4+ONrA8Dj/OFBdTcZ3XPG8FM364YZ3FiVMKQYlOQs5Rwp+mD3fL76EpINPEyjtiXnGTZy/EWvfA
qr2jYMNv/OnTF27T7oB9OsO+KEMnWmMekT57WexYlG+F3XfKRdJtQAUEN8mVor11iu/4ecpKiiHJ
8PX+PpHW6G8ZwrX7moHnt18ETy4LQnSQRYQX+HxuMKKUxWXABggOiUH4VEhL/05uf0OZV1O9ZxBM
noeAwMhWNYJcOWSaKbzYUmRhBZPalHAafFPPWzk18GYD/IAs5/ubS5WJVP7BHGaZx+Tgh6e5cuK/
yR9yOqlKN/udU6EuFeXVSClQXvi7L14Z0x+KnRJLUIQXSLNVZckCZ+wTG17TIeM6MI+IumJXSxPL
gpQRZN9oBsag1Cp8SnErT1WCNYtAhZqf+b8FTxHGW7VdXJx0uxQh2lkTqu9+WMRO1oZRpfU3g5V2
wwOybZGySe9rIKxi9HlNdriS7pwkrPwPKybEc5yLHIHH04aCd2iQQ7Ge4ny4mJGE/2bGdlJvkZhU
u05I+l3xRPD6zTWEPiv1vbdy9uezxqPfgZFVwSOkZqpp6N5o++PMbMpBq1m2gNLCVgh1ckgPtBV0
f/bQ5D9WlzELjx02yqNDwFgcfG7rlxl05R+Yorh9rB2CsivlVMv9wBDzoLvcv68TxToi5jAFZjM2
1lMyq8a6VF1bfqc0w//z+oQCsFZhjkUYUNQy0P/pbeD3Syx5pqNQMtIWVDVjuz838yBfVyvL7yUL
xf/gGolfPOr1Y5jMmNNywn573E5Qa+3EpUGMhRUkOE3XCNm/7AbWigI5sEZzC+Y1TwiGWVKg7jvF
LX2+ZnT2nsoWwPm2qCWONWV5rDa1AvH1DDvTURuN2fBH2bzLKaKw1ZugdCxYU46RdTsddixzco0K
dPOcRVdy2LR1+SJPiIqTV4VCkuGtIyxs7GATzGnKWpU0Qq+q6DtuM42GAldpcWdGupafsGVVs8uU
lPfS6rxXGJnXoplfADE+llk+PVrTTHmDnsQFbxmsH50mD+Rl53vNRyoDbT0VxxIj7lE6BssFbuX0
2JlO7rhligNm7PaZhp/5yjZ/2fLCo6ZyCqwvDIz2mZJezmdnkFvV0dmVA57aibCb3xPZv4y1N+Jb
yPO1m7rBeSI6dCfrDt9zEVqnOpzsjd35nwsflG3s988twJpNDXgPbwLNdjh5apazKI/sY1tCNFGQ
mg+CCu8s7MPfkqjTk9VDKmC+zw4pTkp6n8voS0lQSYkwLM4U4u0qbsqSU3XodnPkyS8fqNK7ldY3
etXgVI+1COw7d0zjNXaurziknAZcZKCwrCoIEEgh7YW408vCjb/qSQdA17L0hrBGTqvhlP02NnS5
eR6sU0FdylOVQ2iwSz0/Yh6kHUNbNAqFoT7jw67ORTHkP0olwD/yKj9oOgEfLDMs75Iv5YZnbEBC
yF++eLLPR+5Pog0p2NH3KSO5iK7v/wuU3Z9hKt1glzr+zZnkN0m46HPUhu3FIY1EYL6rD5i4hrcB
ixiL3a59iNqA17WGFmnZQf+iqYoDo0HiBLTOzL+r/snTIFr3unJebUyT69CXzhEGt3vwTO++xXki
/w1k3PbaoR0IC4J4dERXvPp+3n64fsj73mlIHzsssZW2ymd6wtr90toEGkhJby2QKFK1+V5U6h/l
K/UWjAQiXokkcTYGLnjc4Iz2jeuh9mLh2sdwE4i/eB31PNQb7ecScyyjCt4wFxvaxhSFuCtbk73B
BCoxSzM44ikZdoOQ/cGX9XgH0hWm7yARAOgiQkiMUBdJ97G7QDY5Qj+YMb7kY8iKZwpXjMvRIzeL
rOBaz8H96IXPA8mSuyJdWsmp3I1Hx7bKb/y4V/Ij6tMdyOFE6YBNtpmO9DPFb00R7SxEtE+f59B5
7ipn32CIIGCKWkt+rjvwAXokLfyRdVzOorSGP2KAZFZ5M5be1D1yxn0G9ZK9F743boDTIkU5MKBq
KhahNHeo62hcb1MGuT6tSf8w/ft7x2s5FyAMklZ1u8Bdx7QnXUswUgaQRrUVTVQeQAe3j3SPkQSt
xuC4kA3alaI/ErazcY2oKN/Q+s2jre/81xlPyCd/ipHGBetZEc37tAqeDJgn6gvFcLTUeHhqgPgN
hIlqqp4Pykm9gw+KjXpvSIUsmWtkm2RcfiuRzlj/e7NbREuMahzehWXjGqdNVrKNTSAjxOOATslD
gOttzOZnSTU4FbhW8i51G69nKvteCpNSCLr4bfADBWV8KFy2kKtaL0QUyMShyOMTdX6SrvM3Ep6T
WPmqz6H9J676WlT1lCofrEAnLy2wUaw2FQ0Z/G8UZMZae01Ba/+ep7V55m8iV9zXwV6Qekdg9s1/
tmdHH8GIETKdoN23rV952yXBzJ9AEYP7i2lmUy+JeHHnlhCH7xDydGpqTynCvoq8wYWdw5BbMHIG
+StvELUPnWralEsJGw+juTrKBGB5qXAreA0KrMTF0ALHfCh9m3Vo1yyf9kQPyBRjyGdZ6JxZz/Zb
b6SVUDgYLgJo68c2jj5GH6h/z+vpmiVh9ofoiX9CZbz/7aLJd0Emgw0JA7IezIQxmqvqf5wA0ZqJ
l34blHkafNoA1F/jYjXqGFQJBwiCovQLYYJQC/zetj2FKb6bQka8/VC+1zqO2kMyVv9/kJLJ4E30
ng22+SDmx+zOwqo5cRqnX2UinbPW5p9tcCfAR/vKPOGeW4dq7JFigF0MdG4tesdA+KiTe1ZYREFd
duYb3Frk+kt73tl9X9+TVQE/UWgWKV1KXrTJZd0SlWY1B16v/e7z3LvLQxM/CH/KsQha6doe/DdQ
sMkbAgwraBxvD5ZVZp8j0sLTJDRJwgpGfAuL8o7agQdaC9zH0gRir+cpe3QtYd6dEjNuX4j+hiW9
oV4tFZ7bMNf7KALayyDokvcCKXFPsITkrxzMGo2neWk8GzdsMbbbJoqdNVwns0Nvk48Z3wmm5ZQa
RCzbpOeWoPsrYiBg2HxG98p2JiZIbsShRRjcOGUfX5cyBNWQ0I6HTzG+MwH1wjynaUfC6OV+kwEj
VjNNHWOiN3Bakc48Q1mBeoNLY3oDpdYkGxnx4lz5Nqu2PnG9yzxn6o70Irt8kTibBdH93kqUuECZ
7M7TFLYnshTte6B5QEoRtFuU4PlLJ+kTkEictEn4CB73y/Z8hQ8VsW5VOUR0ZFo71xjsxa735+7s
Oorbh2twJ+XgHsVcXm/h4C1FVhDqC8did9KP+zniFzIG5dCu1ZjwMgv9LloZHGAPGXHKk8Hf8Bz4
vXjtey2hxtsgDrcxac9+VUsewGeZ+/IQdrV9ZHQXh2nWLT0ZPO+PvJlsxo7G+ZSLGx8Lkv6nduHp
E7Fm2OhYmu2AoUNgU9b6aW6q/lBn0/ROYr8+hH0N1I1fbABhkIXo89Sq5S7SrNTtyUrPOmrcl9wJ
+WnDLo+QlfgD34Aaw4OlC2tdWOnLlME6pDYAMKiEl+StR5uCCGNgzE4EtrC9hglLfQ8pEjSrl363
XdxsxBjHH8bu78GH+U9OduOYVUEcn91Opg9lM1SvpNawwZbATKOB/llWtkPzVeeINGwb7d/CoVyl
7ptho4O2hAjd0HNhDfGVSg82ilCPf6jd9r4huuxHHq6keOBtXISo5n0Np4SHIhbpGu1xcDfdTI3b
Ke/YU92Q+5ssztx0w/6I6kasmhgYrWbGhh07XsYWulq2dtkn+3hCCOWTk6/rXLgzvktulbhlLnAX
2fymqen3/tQHb/1ksl/swfgrQHptfILkf3MtsAFwZuhVT13wPgvc934k3LqKZn8cN6TNyysySQEv
3LetZ4ckyudQG4NDwrfinWz8+D4bZYrPm2fClnLjt7RveyozpPeIvwnyGCd4wcQ31bQEeGQxcio2
iOWwofmIKVJ44UmKF87tkw3uxHCnK9/aJ5UQf1E+gvm4AddpAkiZzWP/xaPenRCQ0z5jX9bQBeMZ
oAWN3Fk19bQB09HD2rAcmFxHfSUsszwBU7N43c8Byl5ZmmMGeYiJbg7oclDhhmbBGAdnMnz7bmXv
GlfV1yaTUcYNYqebRAgWv0lI3UETN4wHOkuhMkfySM11dN/mvf7uuYouYxkEr0Swhs2c9CwFeHj7
NDy5fBBavRTRCjG5Wceo19+Foj2eVdR0EYjJh4x8yTVP6UjcuK5df+asVX9JVaY7CjBZsxV2/9gp
MAxOkWa/ynFxQVnDrTwr9s7Y9fL7JZoorZwt763G+7pp+mrYJZEIbvY/Fb5j6NCvrCbjo+tW8dvc
DvdNs/SnPgfiX1N685PwcN6S9ODYmDtnlQLNuIFSBKidkBZoUVj9CWtk9y/ozLDjvxe/WKHNc7j1
qZ0bYOufYCz7O4e3PumuYL7IWEzHOuHeHivWNkiQTn+fMRcpymNvNC5T/TfO9XBfQ/C7833SY5g9
oarbExHDssp/2fhzumepdePomvZ7mCiRRdA7TcCyViCfk38oWcUDzwD1OU+GZprWiPp1Mc4bYTrU
i47uwbXqGbYjFQwPEbTj4pYMrxGHPP/dWPjsCOUHI1ULvjzpBW3TxNyz9VAlV0eZ9j5vewOgfmqr
Ff1r4xMIRbPjK2pTvGCFJ5T1qN8HKE2YGf6fZ2udpbtOYWJOPciR7kRL4nCgX6a603BAV3LkmbUC
jNtDIStri3M3Sz4Lf6AQmSCaXJXJVO6yMeGFiST85ne6JkCbs6eF0notQHfuqRwLIUPZ9I8SCpkw
n8I9MsQtyIysHNBz/++eIMnhGnpwsbaSJ2Ny4FGOf6hK4/iAyzCarvSdDPKChajY0CoRP0PZEEz6
EJMaMPy3XjK9LoFK77R0NbUQ4a2QJczpgxZO9x8QzuyBniw/+zJzyMdt4p3A9/+1czJ+JO32H6xD
ik3JL6tce0sot7nPtZggM7+HgE0pCJ2SZjVaklG3x9aNrDR6Ck1BuIdJ1mo/RaL7SbnU/787Cb/w
CHoUqAOP5AgZtgshl+q4WK3OUGsjllbsZ6h/ZL5RxVazb3yKSRr9xhoWatHGEiZe5f0l/qARZJDE
L5w6kbXy+eaQWOnaY0DGXu70FHyBLYU038wuZUMgZQ4u9Xp8olLGNnYNhOPUbFsLaFVIkxIY8j/g
KUrc5YrwxBoAkD4vdOU8jz1YCPJm6TnKpvZfqnV3jaO6IJLb6s+MU+lEmtZsEopan6n/yI8Rod4L
K9R+b0nmoazyMWLOnlVvQ6fPDqWtdbWNPKWvwpLLm1Ul8jwXlh9izMM5iLmhwp2HlCL5k3T2Dk58
uuknPzu5ToW/bJr6K65Q+xihRH8Ube5sCdMVKNt159+XudVj7GQyk4/KtdqPjEUlhxYSioq9mTjJ
orLDhPXys0uS+Uc65fLYhn3xMKvF50yg1yJsbfEgOklPtKnqd4861U0fe//Bt+ropQBp2lWd9W2N
lN9MrskOASyxm2m//uwmB/3+1lERV6lEuvLTnwLjB5uA2jlLCh1Xo3EzsvgkzuB1JAFIM/AVj3GK
Y2oFNlIeEyNdcD51/nQDcK1MSq2UHPlk50KB1yBm1TFrOmX4SH66fyGurO9q3nj0eRY7NWLjHdwD
WBh3v+B1QDTy5jsaKM330uUW7IgFtT+PDJEL/KZ13TFKITImBM2nsD7aXGbk/aM4de8GhSXKRvzH
xlnKN8OrKVqBU3snFEGa2iJt8hnHytyTVx6fljTpjzVXW00altIQT5Iqd2Fp4PAF68DSZQy39DMs
u6GS5T6L4vEViEp/pvS6uopb/wgoDg/LK8tdNomApNDUOhFdLR93B9xmrIk5KYGrX5FWpmKGlzdx
a5P3OypP/S8GqXHa1UNPVyB+ZHGW+L3FzrFYt8M3YJTWLPL2g4KSzJ3tfSDV5gSgMzOCBA1nSic8
J7zM4xQA0pgyH/W9y4ZfABrCwRomU37vePG2uslw8USTpADjliHZebik3usb7f4JwVnILXg454Tf
jB0QMnTlU/vn+3a0zRiRXtg1ojz1VcD2L8spa/shtDg+oYAnYpc2Y6vWI+6T6eymHZ5eKuuS/BHn
jUODEu+bX1cK211XJYuUOzz/XQN4OM0/USLxPFFGmi4r4j4YmkUx+dW6UvwyENxk+WgyTeRiziuX
0FoxwkNEGMeCz/cYXzIVQ/iUIx6H/TJZd6a84WVwyWIw09xs9DAFxXMReT1qlsgqdjOFyVM6eVJ8
DFWkk6cRN9IVhhIGibSwiELDZ9lCDmToD1y3PiisHUwoZR12+POEZr0XgUk6Vpa48TODaPlHcIHc
ULj040mbRSwnWJbqBRAzQDjNshp4QnObxPJAxOEjkFc2v6SouC29FNYQkLLC4q/tj+QnI15XaF81
WcazQ9CVL0PWV1QYhUlfHgxQMPD3E1AwEqAK7BuEdns/yo6ASl4XHyMmVcZCQnPy5kmmE840Kjov
meavktnOAqQP7u8aEp+DdMb2HgctT+Cgith5Gi+F9NFasC220xza/4rOogqFrJR9zkAC8NZsFHBK
/pEkbbpsFvDxKt8/jeMQBPckdRTfeyUoUratwDrPwlTx1pGirjYaNIo6VyIKDlSy2e1xLEooeMGU
ie8b3ZTp1+jmz/XHYFdJqjBWOfuFF1av3UIVDdSEXUuF2njOhO392Wbg6VKmoboDAuE90NESvCcc
5jxh0UFfuphH0lZgPabWF1jZ3q8aYDYRtyvkTusT2Kl9hE9rEFqdqgl3mC5FuA0qFqobZC8cGfQc
7ce2HJ8d9NZfqy9eqQkG35JEaKlk2Uk0eJBTzPwNWviE6RZPdlw4M7badnqGtBKeedIweCQ8zd8x
z1PgQD0qqhqY+bgw2wgY56p03HdejggMprL2TNrRW6anv9nNsx3dKTz25IC27lXRocVmzyhBzAH1
u0+f8F1QvYoDIf3nDvg6+DIArpY/M8f1O1Cnk0+MdDVRtd244yONDuvaJyEOHO6RkOQ1vMUVI4ZI
crfvsvPxLk6jptMcLu62wme1EYMktgfzkLrFxNnhoCLkKlV+cLquxBISDnuHUkSwlLK9J9MSPKoe
CX4d08oFumAed+RMPjA4jnfo1vY5T1RwtP1QfHh9H5/g5NFwFVpR87moNrorzM0rFXsv5YCxfbCj
7L+Zh/3eJmNNrhbUSIPBpoxYSHtm5RThJZyc6U5AHFyXjS0hh5Jgw9OQvrQszPyV1+MPhYF4RV4W
bwiC4R16XfObxMI8hs1tSInvwA4BsMTBEZ6DUqgHJoBQ30ap5dDfnPoFU+nkiPAphf4KJgpuQiUC
rCtaVcTqFw9aRQnsCkj0exXqv4i9+g6wTfw1g1H6F9PFzcvYeI8+UMNdEatp5YbWgW0YsncVcmHb
hHMugxREzmTHxZPVzWti+U8DI+ZRwFbZaXoi74E6FKxTOaLYcx2SglRJF8XWrnZStcoRrPVmAip/
Vxu/OvOYRYMLr+wIM7wVrTxDCY4Jw6Z2ylw4PoulnL1VqOEXlyNFpjUnzhZFmZ0DTr09BhOei+yu
0DsGHImz/6lJRaz6wX0L2S1tWetUK+LrD4GK4ntrcu5yQnOrgcz1DlASv6qu7DfzEpjdPEVqgxJc
bxcLjujgd+oHhF+/w87a7zrPe09n4pCUsq+Z4wFLgi9mgmWxENlBeMFbKk++wX6sBRVaOsZvZzSp
Z8dEL2UCM44aYYgw8mch/gjU0dTuOcBIfazTVL6zEj/7C0ZxobOMhmQfTXUQn/Ns/nPa4q6DgdC1
xnGRUO327MZVvncDecSt6m1k6DdoOnF6wJpcbhOdoiI2/rxreu08IvmHZz+bz0D10Jrj8QWgjscs
tGxN6s1nfJZfqRgCYjcaODZu5R2ep28gkCzYEvoksXGCi6Dk62YvTAiGLk4yPg42WkpJ5TunhH2i
jQNXz6SCjZ48QcbOnb12FaR1+ynwHO/GtoEO3I64hs/UdAZybQLuBr4ZQFmFWE0hFl4WPP4eJpLz
1N68DYyvjLNz6W07A3hivHHyOJ5wUetG3rd4P/Gji3Rj04eLrEZPOdPqRpCCxg3v9AfCYljTRmFW
qSn/VS4fnz5crKtmCjyFtu4OwFzGtQ6z5hK7/WvE7vE50S5SU47F0dA72sXuXgXu9CNsn+eEF14C
FDDeYCCDQFzoHcw1oFqE9Q5Qj4r7DmrMXvXWjwFevKJWq8ckTNYilLKjKYOj6BBkOvihXhCXSFGO
DVX0xF5tw/6pjIS5x0B2R2CZnnHfZosTznWzdb05PpaBxWuXyTk7pfWAvAEgYD8GtmCFQYihogQA
cmTe0l9LU4FHzpbq7FxQd2jJT1LdfY8xrfThaQRi4DGOHXMF26snQCqy+xbi0A6wVLtpI5W9psL6
AdY+jKcws0Bnko7+w25sg5OBW73H89/gm84o+bbqyd8tmvJahNNxOjJXcw827nCGZmMd8mBQj3Sx
5J886PFHZa3H7xK9LVNz80gVRHBxXLOL5l+vyTw0Ik0+9gYYA0SxkD1siClK6cijidAtcnsoHsPS
9VdR6FhXrhuMK+N3i/Em308IhJ+e28v/zBDinRHJPK9NnnTOkfUvz/rsc+i8+EFyK53RFXeYCcI7
Ug4X3w3oWs1rLxk27Azea4MRnxsWPFXPMyGj86eaSmzYzUCElM8+S7L/si7AUR61xYb/EJ3sdFHz
WSx18p5Z9FaHsROsEehCeoHk9+zO/9rRmKc2pcbcA0aCZFD+2GGM7yNdLiENBg+twutlJ9WlrVrN
VtQpMC8X9rairme94PwoV74fqt08DuEra2HSHOXAk3KgwWSfO5pbqQ2iS3hbsg8Z6iPtSkA5ksQW
ZzVpLkDlVy/sV+ic5Ws9eXYDtyMtXnlecSCxcSPKxvHvNcgBuc+OCeyorIIHdvgPyW1sBA9X3hXL
0J7cund2mPKbZ6q5Y4quqWXaODbl7TIhYFkxrn3hp6KtfOhftYUprqpDSbdfAy9JBcxSNlvmNrrR
Rtg+XydhTvYwvYdtsot6LFY14Zplcie467ViC+1U/yXurBTdHhbElYCREBX7rs/y4K1YKG6Z5vzB
9iVXVqv9Uz3Gu1IXP51VgriB8h+BEpQzf0xSZgSbkv86axnOJHrgLo2c13BdzL0XRS4yfab3c9rf
foYueZBOerv8pOtfrDDp9onIuheu0nlrjw0gEK/qy49ASvlrTyL/xV8GUSXNmi0ddc1fHMSPWUYY
ZjsM/UfnLg9G5ogLE1usdU8xQLrI7iodtR96uCWB/knwIq9ZVeUEpib7MPq1ubAcuxVI34AuBeua
MTVbHyvjmivkhwnuBJJ0OjYLB41HLPvo6JnMyNQn2arTlLANRlVbJNh67w92SI5suO071CtboGep
i5hESNKdC7suXruFPcwQGAo8UUkNm8OmeG1cztXASoi6Qv49DGG0B8f+D617AWXdbUuYY+eswF+Z
Afc+8jXx7hor3U8z6a/RreN80yGCb3TtQLTOhtFiDcxew1evGi/Oir05WBXB0DvZFZBOn96ewrt1
qZeLf0/CbrR5NkOFjrvPSJkDGI6K7UrVgJqJHoucOFYQ48AgzEMvVzBnR5rz8jPjV7KfME1cTP2B
lQcb9vBiUVUmoYsoUkdYFFDRF9gm/6PoTJYcRbYg+kWYMQUBW0loVipTOXZusBqymCGYguHr+7B5
/cy6u7pKKYIbft2PH2JZ+wzeVadpaoMwakDcOwwjdsNqzI9m11j7RrrliyYvGNbpqhVmJQ1QXcEw
XHr32M2OFgE+oqVT9wv/fnNwXGPe0/bH8G1LWH3DoG56SR4+dBpGEojOJTxntcrgtiXq32SU0z9d
3r3yAFm0dhbTW+VieGfLKv5wTaehwSFW/chV0d5ssoi0jCId2/7w3QpB2GWjrfSRjDYuai+IV3WT
ISoHuAldG6HGS9U16PUdD+GLsjA9z7QWbmCW/A50VV/A0NRhPydMi3ptHc9ZHF9aQzWn3kuD3RST
QJQVc1sa/57LlpejO7l7jBpviVXdlWp5lSKNTkA4YnkcGYceA9tMckITLmT2UMWY+odOS+OVuOMq
3rKntjHors++9eGseLosYMzBolkcDZG8LKx3cOLk9S7GO/1iRP1zkUPZZagwQ7QaM1R+k/018RFw
zPDg9iLIDxMCVsgJ0kJswqIUUnMpaKA3hpd0GDQ1P6Q2Nph+sxgn0Vral3rplxJkVqjwWku9m0s8
s8oEA7DX/D6VcuWeQAk3vRgMLxdg4Nu7NnWrY5slEJwiGDOe/y/qkquLlxryKfuZ3P/FdcA7LdBH
DvboiJvkaD8YGQngie9FFfFyhGBihXh2udIilvbjXkX++OaLuN6lws/e6D44N2xzbo5snB9yNazq
hiz6cojqrqg9GHBq8EN2ah+xbw6kbLkU+WRv5gm3Tr2gqAfjPLL+wg28M9ehY2dETK0E86nSjoP4
DIL4KTDcEZUdFkzuUJVwXshF3wr4+We5gE7km6vkd1DK7tEazpOCZsCKC2n+hOMff2IS9Okl8SHy
2wwcGzzt2X3J2ZsMA60CGU/He9SW6XZSVve1sKJD/qCAGypNek6HOPZOpcClWqOHMMujiYGPBtQH
u4frpl0kzoFkVbHjWasPgA5aEi1w/Vyq5sAzS8zKzJ00JgEh5UOZJuMOw45PRhTGF1MoMHyiY1ts
kk8rNZJNrF2eFZ5I0iUzr8aLLafy1Z3i/l03onmq89jcd8kyvlm0AaDfIRedOw+dQpTzpdAU6tR2
yWxIP/A/INYB4+S4ZqokxU47bIEAsMo4HYo9PUvqqVGdsx8661ceVGfh9+MfzR3uQgDQ4uwl/DKx
7XK6fwkfdHHIS9fDV9g0cAHSbIn6A+0OI9vVKHrGvj1cYh172aNArHH3o0ANOnlWx7GvuDIT8ESF
2CSq6yxWM7X8aEhPhC510c8yRZA2lh6nN4bHyuUdkHcvUvp/rCFN0Kpa51DA0wonb8aTnNuBgMvs
TaHL1Wu/MEgcap/nphwkBKWJEFFM9w/+9Wbd15kTMBxStxjW3Xz5q/u0+TWX8u9cdd6h0G0esv9O
cnyEJc8yattxAR3zkonS+PZVHVEhtebXsQ8TMfVt+nihHTdcTIthA1z2L+xe8pU2b5uVrrbNaeA8
cHHqt01PmQy/eWgYyXqv5y5fn7s6VmTrCZa7MR1tWKh7e7sE2UlUKWa5ptVYYufmypEJiwC3OFZs
c5g/u8GuAQyRouKwpOayeBscVpVnOY4Zto224msK3QqzYp+wE0RgoB8m5RPZY9jx5AFyQHcqKixC
Ww8D2QHnWstaMy3bD1phiPbClHHFuYR8UI9PEnsWO19j0Mk6j2Gc0ERe6xQjnjlcF+zLgFc8KcKl
jP5j2l4eLjlqc0NI3T4iUenTAF7hjdCyBC6CKfCjkRpOP1bE8mHqcTzkSYDlsudfN80u/gd/cggD
qjDPROK/SW5UxwUD+2qmoxG2XHvZjRma6B6CSlOFjqzdB9N7f8knyGOYrxDwAm3F98hrvTAN+F5i
dcegoUa0Wjv7oiemOyeaBT4X3BZsqWQdRsh+OJvwRlmmo0Oy+Ge9wKY8wYZIHR9tGaywf5MhIyvr
JL69ATVFXRbdjT4pFsQ1FJMNmkN+YPHgZGFhYdzAzJ9Y73auP7K5QoacZxg3xP4dTHui+dclJZhP
IKWo7nY4yvme07O7GRJsRjw/u6ka/Ce8Nt6txakLxBhIY+Oy+J0FnUq8D/6mzmDto3JO2ICNH7Ht
gHKFMwdJhjvcqVmWAQuIyiNUOS3HM930yyZddLHSfizrMpiJvHUMwkeiIQ7dPJBJwdVTpdMAAMO8
Np4nKyWnxTIoLChmX5x6QUU4mg1bgCpIkmPvN6StUwjfbtEFuxYdBpspJ+830xVm9qh336PE/uRT
XRVwvLmb2MiuSySXz8qFX1h3I5a21qZOc0mrZys3dejrGT911jzoIWVpH4F1XhsvrH8x+gcswHWd
g75nEYyHRMF/ZF0wIJrzpgLqCZNFcvry7Znbnd9i4VFmzaSU0VdG41tAO19TXWghGSiljHwWS10e
ZuskGkErpBpj8lFasNnvSMZuaidjigxGWqMghd9VJv/Ni//TE+QnUAOZpDfovMKhVOC27F1MoAv1
7GEvpM3dSeD9hE8IizPN6r3tV6tzZqn4BRfxTgaNGndPeul/vEheCHnSr2ARYgdWzsBPqdfCHoP2
6egxwwQhsTD30xPv3+ZlIpk5n4icO0Sp+MuMx2Dm1EAD7KmMcZ8z2zr3OF+PiKrlMct6KkJsSvrY
4AU79gM1a04Lq64dZ5cJe8bDD6ZdAlf4IE2H9Xdh/l5i46CblhbLAspiMxboW4kdvMwjvQpyonSk
mNXJV3RRYQIzvmLKfEE+tmbE0+QtkAMb67vqhkTtaRcFGzJCCq080R8YQttzuWD1ohpT3f12to9t
Oq4UB8riAlsTI3ACdjxZdmE7FTxngfEYHbveuVBw8ccaaLjFaE8UADXY3NuxAx/T06jpr7jV+VvR
uwZynwL7S19CW1kjEf537Wgxh1M2L+XFhHn+KpFq6zNmAfQK3XYnXdYjMNPWj550z2N7Z6FbF+FU
55Aekrkcxr3wFmKxO/Z+VUfsprQvU7se3o1uXqd8emS2KXZ2o38TKprUdta4LdGHmPzUQg8k0HNC
sW0McwePVIyRTYAe2E3cDI9lGvADnEzxd+oDdY7Q6bA1Iv21fvFuGCQP4xkd3cQOloBO37QE3mMi
uRMb7WmK0SYLzD25mWO3MAvYRBFxYNSa1iou/kK/q5iL8Zq7BdQ3S8bNtlB+yds2G017i1mBMu55
tD841usfpoDlU3G5nMJ2kdMrWqt+dRfo4xkx7KOFInkuDPNjJWSH1Et0YWzawRv2556oTzJiDnf6
jhWlqc6e2fgnhgmQF/kkQ+zmCHY2JS3PEBXmgkxyk5GHjqOr4K2U3w1HW+OFHfB8hqziYd3yVX/E
ZjEGrDowMGXcU49Sj9HNshao0r3Mv+ay8H4pyoQe7lI4HzS7shVoSu1vbNDQPEWa6qAty6qYjEhE
D3aJJBAAOAA2qdz2PeMX/myKWu0H7YaoFbQlLgR19/wWbcYyLQhBc4pHy9mTUfpIgbHdRh+IGZoY
JC0Qkdm0T+eJwEo5inw7S9399Wu28p1skJ84qfa+xyW75rtrlOmchOAmAL835NGOIOwavoNc8eit
xdFMrWyW7oBHYYVO/XlnEhM5pmUgn+ol/w+6eBwuxImJxsnmnHjtU9ktbzWoKluzMgLKRD2NsbQ/
fYx6GMgaL7Y3Qvv2XMl+sSyMjeeVDUiIRAzrf+stqtLiT4kVJAyaocGHlQYLIVYj3w9t5B5N+M54
Nov6c/Gyg5uWz16S/ss9DgEC+KSx+4xwAmsI3l9qbNZaDCGpCE+NbBsnMJOyAexuDA80rDoENAJ+
Xfmhey9nVwZ+Gx2WA7bFy7Q3uPafTO3kt0WTtu9Qn1FuWBSpKDh2WMiOObcEScJtfh1oe3+mNrnm
SzOjAg+N3qdBLy7IN1ydZTkcatLM1xjA0E8KUwCYMNAn5OSA60dh13c5z8GRrbSNA4sQ+jI1ct9J
/0dS+H2hBIiRA8L6gSMHQqvI+BB4jPdyYkbA0bqQAvPqL8UmwaeGdKF+ptdiK9rBOta+/W4FU1GT
aSma/ybsOeR3IUkl+yKV9gvO8hdKHJxzt+ISItt/8pUhnvAIss1ksUxPrZUDrU+il4Qt5Y5iS1vu
cNL3NIEMThDCgpzfm6G3fsceJmDbJx81ZLV1V4PFfNNAdTaPVdB6O9HW5b0MsmnnkGx6ADQUwX7m
b1ebznE0nGxMTheWnOrDEbJp91on42uuC/tpySK+rk6aHUlGFmdmQTYknk1AHHjluldnuGV1RL/z
aOBJ8Jqi149RCvWrb2P3P+aY/pzHs3FQ2souQdL3HnqH4R6AbFl/EPGTH3O2MLwjkhdzV93kVNxG
V99rFklE6QMi42ORFo+lGvI9fR5r1wqhp20weg4sXoPyasqqTiU3Xv7HrcBO0yTNVoFijrr5SVNw
QHbLsY4QywuPuDxbwgo5Z7NUFZDY0Xq0zcQvwjNLe3vxZWVdsx+5rWRb06TrXrgy2o9TRY0YDR6w
OQKaDdl8npIGFijqVb3MsIxYSB+ryYojIh29Y5wMTnMyYHUzPjq7MSY0GCu6Nk1lD8es52fxugAu
AsuZe9yMXYDTFPZQmqlhbezoHsWhEkk27i40mYMAHnmwugjb7iI4F5oRfpmglAxVXJMMpTXYs/4k
bC3vABIo+1Z8FP8SuRSnoRilwW6H464y6QcJR5Jwdx8X2QVaVbDnG1g8z6X4q0n9hZEFCzkRYAxJ
FbSbkactGwlPz56mUR38RPETCMJkZEZYw/doSP8yFSOI91YxHjphHG1RFsT3qheHuwVOeCINCDoU
NsQqwfMCKoyVgMUSxPIM++Cohg+F5NQrqHUyu3QGoY6qCRQVi809lj1AGlOFw9vT3nRbyOuiBTUi
QsBF8sOUiGLq+AGkrMqrj3HN+gDftBMsb6LvEi9sW9l9a2WWBV0N5ZzuogkT7JZEHA8d5ohBfwBT
wmzj1oN5lbRon4MsN4JX2ti8UFoNONYKfEpIX7T9zyIM/OK5caQ3E9alncZY8JV0MPc2eeI6tyaa
e5rXMH3vsyBdogMO96pFAyr12jnIlj6fevSTye769JUL4OSEYDGRs6vGL3edMWVfIrHzvcMtwvvm
Pj4OJ0OrMdu7ZkcVKTwtHGoep/bFntPmpW7BU0E/juQ3/HtZPicImO5rJ1z2SkAe6uRF8zKowyAK
VHUHti249tEjPaizJvw57bXIDLGKaMm1S6lyVGOaOa/sNYm2OGbsdxtIKHQQbrmHxPs0IrCMTEOR
NMKYTUG0WoorOVGHMuvK8JnxJzHrETGDgl82VQgYp9KVOYoHrkjsvbWGopXSyewrVxPJLriDbaRa
pvYye7ZVvE6gW4xDn8rRjDaWbmr0EFxa9GQtv9qSdrqLC7zoFxFVe19UIl7u+C6zNmyjLp7fGdUI
8KOzp9Uf3+3EC0NfKQ+F60dEGwcEpK4U3ZNRmLlF03s+el/kmmt1d5QllgPrANwtm8VCG9zOCawV
tUFsGiAf5qA/IyMiDJbaLm+8mhYwtTUmt5h4/Hqkaq5bJrMXht2AdvPaORFVFL9cN6PWHBub2PGK
oPc1yqzhKWWRWFxjcLU4aTCGnZasLd0nqwbHe6MroXpw+cvFkQvQyLGbT+SGIwvM6CZJ+L1vch9u
FeSYAfbjyOtiRk7gbRkEZcHT6trUDAyyVtaOUyf9Yjx0qFQ0Vfk+t/nQfAK4kxk/QezxYAn0oY0y
Fu8N5bPRmQ4x0zqVSR9PVxbts6Dvl+vWFrh+8lmXbS13YzQQYdF88NcyFe54xnNWdZDkHP+IBayz
P4j30mnqUh168JiN/2Q0dHywDGnEn3Ry0+soeiZUwQ41BN6Sn2HY9PditKqjuYZJapM2qo2hkNgR
NLzV2g8k5wNFLaeIspJx9F0zsY4vHu5jzjDapZ3ScKlyqbtqve6WAxkmr4vS8d9E4LneVSKRzR4D
ztT/LgwdxL8zWs7Hs2mPdn4tejmctIdiSpNQW6xZ9LHFk2zE0VnhODIfWLOnB4FEYIBtp+nH9soF
qD1FOAm3nyfMSzb2t5TjYnJS7F+LcIf0WpGBy57M0qa/MZ7t7OxgGVfQaRKXLRl3ZV0gINLhcKzM
DKOv1cQ5LhknfsQ6oJlAFC15+6EsaInss/lqYOLuWTiL9NNYKpR2t6Id+d44kYEB1gGi5dH2LW/Z
tPifw4B3eGNMlMZHSPAfjVJiV02R+fBrVZ1E6vW/YjvwJHwTW1iYK8mFXYIFymyawreFejfraqDR
FcUDvTir0wOiGPV8o47N5GA7BBw42IkbcOLQ7NK3EZ5t/Mz1t+PFg8OkkGlCfxO7+pOKzfEPBVHD
15KjaCZE3ophCiGHo4e2Mdyb1XZhReoUdY2NpavoFhzhZmPW5wwsB4DVPB4Q2yh6KSfWLjClQQYR
lXcWe/ltDaIfP2ifiLt9NtXZavNIUjo8min1s0M7mu6t5Sq+PBwLG1wO4UhWG3I3gtw/vTxUG2nV
PCczXQz4yCjt21iDQfNPVSEChZpdLRos2n5/6Yx+cBE0Y+k/mVD5I8ASqf1fzWUG0iI8O+uQ0Kx1
btC0JzymtvEOVA0WAWUdgw/vdeUpJ9vWYl3NNa6zgcie/RyTfoOElFGoXWQxtgIzqtdya6uCg+fA
DMamwKt76tvmLW/gK4jV4PuhhtYJ/mnCwcOdvGkNT15owi4Gy02sME/W3JnImbUpC3H26XLd1xGu
yW07QK+6puNgazoVnCo5KZ8J4Tiw5w9xLPbvTpsCRlNxzeV1NdqcpAuxAccugB+KrOQfxv8upPsN
U1EMXPM5sFldXpSFde/Re6vDsJ9rGy5py2oTbx9NQE+DVfhkrlMS4LRlUTVFh8BU2k5N+k4HuJeL
qjlpazUGmquTZp+pIPlHQ4blPyFXeuUTdksXF2hg+Q1hYAvlHSkyE5IwVzby6pGJ2Vt7h52nvDtB
nLBZYV2xcxZYqzuG1Hy+Tj0v2GezblG9MBo1F1mO9Qf5jolRqTK6z8K0mzBPS2V9MbeVp5TphM2z
iD2gL5i1u3dFtDxh8eJ4O7NlI3mw4wgKl5f4p6xso78SVD8a+qAuYLKjM6XN41WmVgkph9+BS6Nx
57TYO3tiHxn7PUihAjtBx0WMZRd/AYrnJAW8AKmxx3N1TPaY6btp5yYCMCAeKhf7mOOygCWtmISx
RVD4UpVBsjZe9MPiXzzXhsE1DmRXer4LhN9qMRSHDvoAS6JKmu9+tYKbgWAhLdpLWoY5W8pyGzQz
uHwSl9zjCk6VbaYbWdBW1zrbhNn5Ix1kcOePyV4P5+6w2kzn5C5Zbtkbe3D65MDg3WEipnRD3Ft8
uifDZzFL0HzCcwjyFK9b3AiTlYUzfziW633YibZe8iFnbT6ujQQ3v3Xa/mbSdVLdeiSY6E/Jho+T
w5acp/DoKLY6csVEcURroqUplmlhpLuAGGVc8Jrg+3s0xtThlYMp5S2eSnmVsh+NbEN5jVHcZpM7
D3SqBDD8xLmvNl1pyC8mU8t4MU3WpF8mRNEDVqfiYyBQN/7BlAv5jPe5k3zJnvHkgI9djY8qmxPq
XyaJl8eb1bxrFWUgtN5Kl4yOrF8cQLUzyWrurjuPBh1+bDXxistSZhr/18ps/RyMNgu5FKsH34lI
X0nq2W90j9BAbnJpOKVsVyU7bRF/EZvq5x0OuYBHix95dIngSJLkVE0IBmSgGGk05Nbppsply2SL
xHsSmgvSGQxjKZYNOJUZP1QTpytAwiH7/46wEWPXdtDj5yggAGsm5V/P8vllbUyQIfus0cHzxQh9
jGY7OIG+71nx85iE5jw08cWZuE9vc3z25T1rPNgPSFnMvsXYeOAOe5s1nm3mcD5q6XUGDi8hJJk6
3yaDKzs8udAvAy+kx8GbvgPwpE+GxU/P3qEcjx9D1RtOtaP5qvuClU1neKMYRBwyFd0l7ht5RiBI
si1OiFUs8Fy+cG7mtiQSLZiT/sbyXTs9CdezglOVpTLf2gZvjA0aLHbERHpjSLxruSIBL19xZ5nt
YZgbD+mlnSkDGhaqrMimjVvMe+61ApgH508kVbbL6Q1dCPBGnfGB2zM6+bKVHIZgq5xHbVfN9JKS
96yzbQGdiJxY3sS+2Fu9pdqXMplHVheQUAkRCCyofAkaDYbE0Sf0WH3FkGVTmTzDFjGEuEr4L8EO
q7KAUJHVnfXdgJb3dkPL1LzNYJPM2FWsNChAUMlqPFvBuqOqE1uoZldDFwm4RstRzMMuG/lOsv2i
d7qghZvHgfvXnlBgvIunQfzOSN3ffL6lR4q5ZU+x31JPD9cw0YObMQKE3pNAAShcZC7x+hZB3nOC
qd2JGa5c0TZ4anFVj79ZEiXJH1/RN3wjJV0QPLVpB9zbCJkRLsysy/uXxB1Ypju9XxUH2D+WeKCR
Q68fpVMdkiYy0ASaqCQaR4Wd0oTlj55JujTM6qy+YCAoQt2Y8hhP2E53ZY3+NEwC5pSsErkyJ2M+
5qW9UUTMLB2LsetCjHXOHil9xHPFJrCBi5MN5Vs/+Xl+zU1/rDG4L+bfIGmsvwg1EH1rwwks/nXg
g98ND4zYLS0gm3jqwYVvUq9ktdwX7jtJTndHZGIAJ1YZF5PAM0Md2mBt7FThWxVMuKKABBKBXMDH
Y1fRr2XqxlBD6RhccGTxArmzrwz73MSuueYU2W8PxNHevcJQ3i+zS9obhvAF6JKqD9gTaD9hjZQ5
+H7mYQ9lbGLZXw/oNtAC3YTPI7OHEMRgy61Gdf1eNFjUUS398cEEl9XvsNtwHfCW1ZLsYM9Uo8TM
W6DRvudvKxfv5lxP+Moh/sfbmvZMPMzKmPMXiqMX/6AHRrVT17uROPp1bKm3Yk0WIb2DkPk16XmC
CVhBmspW57RS5wVEGXFwadoDd4IlTl9whbfuCwCtkTyYq30u40FiwKqh0FqN4xmuYtLSzlcx9rzB
juMetbO9FYRZB4YIhZcO7FoX3o4d1xqVJc9+TwnhZtB4CXMs1nlNbs5kBUVVCJWUXajk2P+4xboH
z5Bnzq304dxwJaX2yu6b9zqNg0MqLKfZx7aV+Bi5hPtWTl3w2g95/2a1QfIzAVUwvwVwhhX17lt/
sR2OuMxzoZ8Z2hOQJMmEISEXzciLPAHv0/KrdEGNcGr0cfJmDLPxHyLR/AjizI0omvDh24Ltg/x1
jeDJvURc1n8aM0As4izw3sBh04ZU5OMw3wvA6DcV9PzhgSY4NK66uoxDVzWuTRdqQ//T4CV1G5YW
wdCtaxXzxchYL9JCaum3KWmTXwEOLGuPxz0pn31lEiiJAlJZIdoxp5o5MUfEuI/fwFMa4jy7/jAx
9xSAueFaiboC9Z1TkMLmg12dOQTBjayLUhS7NpQGlR5S2aXEgltQrUrNJqmTxLXCgd6Oi61YQANw
o2ObXR7vvRA7YDQ9EwoKvkiCFO+spEcdtmyvT7L0YPwDBHosNquXM1dSrzzHbD5/J2arP3xT+zcS
DcaMhOHPdGHbQEKD2Br7b1otm1FdlgZNqMZExbvqKdVs/mgLNpT+j5IbDCqYeBZWZmAGIyKXgYl5
DMztgkDGsQ7h3McQ49ZGc5loz623LOZZBSVDN7IXpKiKOl/hey20Yfx505O2An3XTS+f7LQuXz1Y
htHdmHL6ae1IT7QmK9kH1q6yVMfcF6mgDm2olwmo/SY9poMSH4lLV92JJb3s3jqmF0LnhZ1Yu4AO
GclVWkHP3ZCDHEHMGKD6LaoFj1Hrpr9FYjXvwm0B3GTa/FNkRXDGBtP861Ozv2ap715UEcfFwQ40
BUkB4QjkurFM/5Zzt2JbnSXWFO4Y3pOMWG49dUmUBNwNGYkvszBb+4rnuWuOjuZPjGMLslGQVIS0
6slPG2jItud8u7o3ToTsu/GDTFpgIrtzIQXi3pI6/ql9Xv730i3RetlKLHXwV7idm92KcchQmGzw
XhQJ8ErBaBc5E+8Xi3f/rqI+2NoEgMeOWi+pvnHtwE1NPp4rwpRlIAwpMlULxcELk+bJ8zI8seOs
AnrOZx0/WoJmQzjMVg5KfEkc547ZxRiwpDLynycqM/hvzBlhmcjxxyfN6+HFlst8pz7YU8/0DRX/
VVWMpDoGsQfxIVUpAbT1ZwegFqdSRZJ51xF/MR6uDfCiOloxxSGg3ec2UC+GG4BBNjIBOG+jOXPs
eq0FzsDPiyQA6SEjUeNKlSO3hA2L09GA3qHEBNuL3+85gnRKfYNQQ6k/DTaCibMVvSIehhyVTvER
rRlctO0s6+bXpeT0ajacPlgYEeSQkebkIwYqp0iX10u7Y69OBhwpZZLvLpVoEMGxjmRXN+hkn8IL
BDqjNryygvYqWDl9etEEyqOHEVGglNQxl/xypiY1g+kANmJyazLOAOC5WQqR0xbSE8e0Psuy7cG2
zDqJzRvXyB7rXkFakyW6U7s5GQmCI1jlfHcxUONJxrK3Qhs6Me9OfHhd7R1LqyKpEbeTQSGeL06O
J/MOfAhTCTRYwCfe6xo7Vj+gcstDPAp1cBqu3D9SrF+SgYKOkwxsNpNapeWfKXPsjMu9tew0Vedy
R48338ZxaBBak4H6td/LSIL1WNRcP55SQ6r6btvG0OxbrGHx1tKVW5yMbjI94tduJW55nGOYpI2P
4AmdPceJ7z9YTGf0zB8XS35xIMnGsZlxtb94YwxFN82L5g62mld5lKvpVrMxMINN28eN91YQuHRf
SS+URbzB/GSEWNuwESpIVhj+gvGTTSAshjQwscmjGMV4OZRh3wpG73eLGaR8WbIqffVQbLm7oRv/
oaiD0c534/bF6tqs3tGt4F8qnuv/iDsuMJPJ74ZcyBCL2GVaU74RXD0mSOp16V3SOuZvQLmHLUjr
gg+oszNa9cR6LYV9mixO4314lpyPoAlc0rIVJYWIec5mkBmE3ypvTp2jcuPecQfCwmE5YrrXnKds
RFkplMtu6mTs4XoJnLcUFCCOqDSoinPK7nwbYEwe1G4sM7u94aZNy/+qBPfst+t5eqDEENP71ou6
ftzmqWlEz4lBQIjNusuEQB62tr2vGqSHNDYx/DH7kxAQSzJMXUF+wnykbvbkArVh1yB+BTTERUSS
aD6m5IfTyDsYC+JFyS0H8f5mWFEe/QQ1uhWsMg5lsLrfip+od+SxanuaC0rTam5ORxPyhxYI4Pts
sJVFCNOUMmQdRXIu7sclJIVA97BkDwXupXcXefVnyAfgKRZ5q+hYkayBZqSPICzQc9jfALZ8Q+9K
8K+xB2UI8Ynkk4RyuETVhCBkPpwzH8vQiQNt8R7UeTcxcBQj6piZFXvEgto+514sTrVVkYWlkYEx
qfz3DpWKm7oq5fQX+RwbKzfPGdcCcqPKkSGpxJr0jxPwJ9xabopGEUxD95YXSeVuS9Sgr5mzmHWo
4SUlE9g8vXUM18/Fog2erKT5hKPjHhtlDcu1EZpraQrude+BXYjfXcucEDMWK/f+csdwCa+x3rJf
i6TxPxcqIuJ4b9sLEI+J0x/sh7RyuFhulL1VdR1H94GM/p7KDIDpXb68Dhb0vbWjWcfDuzsVVhIG
eoadSmVZU/UvvHYyDM9lWdWfdhPzeJKCSf7jiPG/unmUCC7FQhUtPeTus2WIwCSM0GiNolYsGCZK
132ZuR+Yp55qjO/aH/z0E4MRBLNJtDkN0n7kPHQd2eSEmpwrUTK6XzZF9WdyyGRqmVdF/NbD6/Jf
KCfltsWTE/ya9aQPgWMRUp5UeWmt1XKPSFp8MsDOR+RfUpS+4/UhZc2gEgH795DAsA3Mt1LM7SdB
iXR6zf1inNtNrW3+yVUhRXRktP3Ts8tenfserVcwaiAnDYpgXVW2Mly4MRN4ibkLbpc+cNKfCODk
dZppajxbWVCzq8t7Tx3sYWEAhcqnDkk6ZCxl2ga+i83QSoyWrRc9vpPnbqux85+oh2bkJgHCZjev
S/8/Vs7qZXBtDWFDlLrTIR+/YV6rQI7tfxZ8H+N9JCRubBcSX1vFIe2eLGm18L9qaWj6GByd/JXM
p8Wp1fAibPow5BUxW7dHh4Cy3gGZK/FGBV2u7n7gj6ThuGkZ4h/6kyDYbUBaUI8Cz3QdWlKSRwSL
CSGbePHIelUYRfzsGNDdzHSi6yE0lq7xH3HWEillhom2rDgBf4DuAluVkpkzQn5/Ut3UaNb4j31O
ZvoUoBPWEdf6XbQI/8/CSomqZp6C9xjsBj6LHO4yeQqD4kymQrvYdks5BjvuRLbzO6gI8G5hJ7Ml
hvtjzgzDePPZNUEwAC5EEhC5gBXZq9Mb1FQ0bEHhPnqsKUe7DAWYroGdkuQeAIwLz4mdrIxaafZE
UVB24/3oENLWAEydrcM27g2PvJnvM6aTdUNuzv6vCuAsWKvEbqo9S+mIACtVsOdprKv3sm9bFh7Z
MMc4K1dsJ7dbHH37hAGVhO8AVAWkXlx8D5xg093PAzu/WNmQ9t3enJU0PhXYLfmfGgK4jH3Me+cM
dQt3XmPx/xHxkE/fIBwUDMYMz3d7Gsx82bgONq4f0/QyPjcOlgAgMVy25Yidv/cBsfAj/lIAsJdP
0gJeDEknK5PhtaY18JXd7RRToeDH/wBsD/lL0/gueG+cCofC4DNkKpb4nSjzFME3fU8WHQROOv+a
e/qNkyJmy0os1Nn4c4wHW5oxVwgWFCs3KY6zmxri+qeI/P85O68mt5F0Tf+ViblexCaQABLY2LMX
JIsGpZIped0gNJIa3nv8+n2gc1MEGWTUmenoiZg2yUyk+cxrXAoAusWfoRvYe9vpqTUt7e/JA95t
1V/raPT/0MJzip8DDwWmkeC6CY80v64/5UgzoBxPDfDZtypKAwkCQbwfhjP/TLSwhBRHYAexD09y
PGtKLh2rA5b6ZI9iOKazKB/rcPDbT4B9Rvm8iATUh9ZokSzYlV014SbS+dwjZghj/iN2RVn4kRaT
wZgigXMqNdxqDphV2H9wJiIRjZ02pLUUd/vKddS7yuyTk6GS6qHSY/EfBa0PLj3IfOBo+NpUb+zZ
wKeKshgArZkjuYenIAQgqmg+6EVOEtRxNpxRapR3TJ+SCgUnBDWENX+oNWBWOzOzhm95kI3uIcG4
ckK7yXfxTJAx1Ygtkuw5VoRcHsgzoOLvG+P8LacJBlBUz+d4ggbB276lJ2Uv4pdEGJvesJzyEw06
Zz4FEEATkp7JQXKNe7E6hlZf0zqayifakXkNJcfK5a8utMvPjtbpJsI902DNAG80/sE2n/r3dl53
bwDxqCOOORrcncQAcJEPSBFMrnKXkn+OxKub9/NX2ZYRIlZiHL4K+NAWFSbooaLP2MIR62oeCZYC
TAlz9yMNJtY405xY4yJzLeid+HJZcHKzWC8+Bm6ZYbjHFQdUsiuIr320UTwQqFQXAxSy0wfCrRkc
hmuWcpuAws0PRUcXNACDbKKPDr7wmNmjlXDu+9r6DrqyiFuqDXFFXWCeAU7KowndgBHiSYTOBxCw
0dPcZGmBsIHTa+/72RkwNKtcW7wbK70VHncZJEKysPpHjffN+0Ropf9FlZ1mLZITRn0KfcPYVxAx
PCx2p7emOdGT1SL7aSK1ar71Nj3YLZU44zdVliL6jBvD/LnSFFEbuaDaFg7L+gF3xOhzQxdnCw62
tH7Te5hLD+9M9zHr8NXZonnq0oeKMSKCSoyzwSOS+8l73gWoSaQEUnuIVOXSvY4zeI37JlMzFJYh
4oiOXoVkHiLAJpVfnO/wRMVJWrcxd0AK1R3irZ4SPRgAXXoYlMekFbaKdwHnk1A3szr1MR7ILHdN
Nw9k93LS3pfOpMEzzpaC9psZOHlwGGKYOtgouVb/Q0d2Mfk0NWMSIEEnGsoS1uBCk4FoRTU5QGtq
3Gs9XptiK7EzyLRNZ5b0YSoHLxDE7EvDn/pnyADBXP2jRN310Bb7coJGCS2qHalbFuDW8mnXV2He
io/o5cb4f/sarf3mUySRyvvSOkU/PgHU0crgt0uwHft7+mccMDDfI3D5g9OBN8ZhLYPS+5Zcb8aG
w1TCDVKELBCCOOInAvXBmsg+31LTd+ZdVxjFj6jWi/4Qm1pFA0mvpNkdYh6yDrreCEEo36oMCKc8
0i4Kw+9hb3JjHSe8Q6dyr+fg46z2n3//63//v//7a/w/wZ/ifZFOWBn9C/mr94BA2ua//q3r//4X
1/ryf59+/9e/SUNQqbQUii5Eba5FhYu//uvnc4THG3/3/5JJkLWwr8qfvt1W1Y7MZzikItW/2gb5
BGw/eNoQ5zHlboQ7kb3UDp37MaGvFQFPuv1r1PmPMRRFbrwiXDidtrt0UM9/DN27yR54978nOnCP
nW6W7jcdTkv7YPTZlB0wUoEOXCUhIcUrR4aUb1mGUNKWqPZL83xkw6QHpIXa8JVYMTnU2YQtiw04
Tik7eAM58pfuI3B1e0zdPZ+uRHBOOrpJzRwNOIW5+/mgwKYoJSnw3hiADM2TIzsb4cjWtLIN/Vha
T5uBY8PVXDaW/t4y4J0ihG+5Ka+zVJSFSrqpO1xfC3G0KdPGFLHqjqAAg80Fn6hhd52Mcdl/HPTO
d7wgI7F5c3sSq08mhSuRFHYs1zRMkFaucz4HgwWaraAXz5PSe+BJ5fgD9bz+oTEEUl2SoObbZBjB
6faoy7/1xa6VuiF0DFaoYrJRLN1cdvWLXVvMTRJavl18ROoRE4syd7I3fQKzEBrx3G4pByv6yzjO
nkIHd44729S6Mro0lcluNfgfYZyP3oGVrZtGFB/9Ymifk0xaH4Nmgemij3hnqGXHrycqHcuQAPNs
1zSXLfRioo0hNRoCZvGxacksc4AfW8hE9b5L3HFfK+F8vr2w68+pGyYbEryhY7EvDbH6nBaCPdUI
/eEZ10l4C6G7tFmoYyAsF+VHCv70jWzC49ujXi4oo1oU8E3dIAi3xPksqXEwUZpvz0VCiL6ZNfs/
YUMFm66ZNv969VhsUypjjqWje7q+Y9iblaDE5j/TOpefCRTRLYGOFi3VKNh0twe7spymNHXlGLpJ
o1WtdooJCdymdL0YAy10ftTrfk4LGwcpIAP+Gsk6tpJppE8Pt8fVL/eNycCOzVfkHnXl8sNe7BtL
AzxquKn/DPrKKzVZp/taosUbUGvBYrtBoj4a5vpnZutfzcWjZ5s0LT4DPooVNbetDfFhIJ9z0X95
j2TJJ9ftzTuH+MpvtEk4qULbFB2FWP3GKiyDoUG84nkycSbZhJlNWQ6+tPmYN/g+RmlRfb29LOsL
l92tDO4p9hlLwhVyvioh2fLshJr5bHC2AQbCH2gpCoCPtlFwlqhIHU1bo3sP/aTdRxjkbm//gCsb
nftS53dQ3dJtudroSa9DE+kC9Wx3o3FKzYZKUpn6gHH77s5Q65edO9JcIEHcswDakMuQ55MN4tHv
nKy0nxG0c3clvNo98HtyQtr5hzwuH0sivw38V7nTdR+VjaIAHFDP2fH2nC/vasvVXYsfI5i5sFav
XIuZCzj+0XrWBtdA73Z09FOZpt9g0xPpF0ix9qmYdnBkozsjX35uniWHQR2HJ51lOF8Bdx5q1ypN
8xnIBx1QzRrVbqT+tHfmxHpDU+pdCtZo73f2Ag5xysfbE7/82BbPE0+jrhNSgLY4H54XyoEz0OjP
Rkwkq8dDMSL6FM47GTX9f26PdXmWbKUERnWmwbGn1XY+FobT+G40jv8sgDPuReMuCV1oHYBIt9tc
jPHh9nj6xVdVYCul4pKBkSyQkjofMANx0Tsio8sXaHr5iLlhLI89HU9Kw5Fv1Xu7HcQpw+YGEakp
wOZOzbY8TZjaze8bJCf/UwC2l5vcbOQba06Gb5HFK46kUQ3xvCzD+K0bWu672z97tUy2DaidA6Fs
wZ+l7q72Yt9MHaqxev5ozPl8RDSsPhZapu/oyKXPQSjuHcLL8aQwbL4L2r0uZdvVeALcEZ7oSUWL
0sWmNh9gr6Mk6iP2T9cCiXFnf3uCf6+wFwEDMwS0JByFpJfDFeCuLtUe0EQBiql6pJncfnZNLTuY
ppFv7VCMp0jO8ps2mAlmcCOYkDJrk8NM+3onSGIeLMMY77zs61vov3+PImxgVyJu6K7OoJ4iqtIZ
aCoBmsmzEGPPWv4e4tIP//FL+nCnOhwXoR+Rxocc1AxKw8ijfjRxKXI8ieXp5zsLtEp4/v4gcEiO
lNyJtFZWp5J+nQ5msuWTBFnab1GFBqlgYtbEDrVi8Q4PSZDEVGdRNMKucZJ7q9PEP2lpROGuz0za
jbd/0ZU9oivXdS1HGM6yXc5Pkiu0gch/bEEE2OnejfXpIwJT04Hig/wjdKpGt8dbndxlAXgUdNe2
gTsbwljtyaTDA6ej1vFYIRuNdjBSTsOTkdh0uCsJMP/oVLU9vq0pb3/CYrOv72xRY7kaVluUYJan
n/XXCcRWwXvTpdjGNGHzGI7pdGrxqUMdVIxf3Kh+S8RvoqUVvlvMa39nS8OGHFjyOFXUzG3cU4/4
JaEwTnNn3CiAUCgD684/QY/KUmAP8cYP7ejjJJU6RjIFDpJRZgQ3+/P2Iq4/mkPezAdDEdLkjaG+
ev7RGhNBQ1L39FTy07G8sS0UbFT0jjdQbXU8C55vj7d6S2zHsU3Xgh8tDDrirr461qFRhwpBcO3k
OG4vYHpSgR5pNlYBhLdNmk284Hf25fKvfPmZHIeUlHdbMk9d6Pbq5NoQFCj4O61ntqI8Ksre+H5M
iBa1ZrO1rWp8QHCxuLM5Vk8283SURTKg24a1yDmuNieWeVMG5hNTAkc5tA8zKGrWOzulZ3KsRFlP
e1S/NO00NnrZ0rUH3LCNO9o/dyYvL3+IK9AdMXhQLYfQYfWBcwG+p4b45WHvI4Y3NNvC9jkDU57x
fNtd883sdBtub0fVbycDlHoyxNbacfqk+shq3rR0XcUXyrsWVRKkhEX0fZCLZQ6IXmQ338Yg/ZLn
ClkOfydorrm/GhP1zQcd3D4XT9jV4rlEuTUkja3Ay6FqgZI92Og2JEwrpwi36GgodXFq0AfC3Scz
RxqnU1xoSyIaicgbuqzrMXGMgNhvIUtpwSc5oM78OQZgn74nvkaTcBzGsTM2mEigzX17z16cERJ0
15ISvRpyOsNelvhFDmKA2cMTAZyS3eR0SBN/sDe0GJHEMebyN4UV585HWzbH+Y5lQE6Izh8OX265
eF4MmDTwt/EjyzwxjO0HBHPLjxijBndGuXjSOGIMQ25tcCh4aVfzKpFwiQGdZx6ADbycqRyealPi
1mL2Esvn0jhpGUKLmICHcJ/wLEnLrNmqcEruBJjrm5wfQl5pgZHRKcG45upSGBOJ6CUWAV7gmsNn
s0qjfY43tZfjxtejMr/oQEZF6ZHyVncW4crxMChN2ZQLFMnFeql11PmKMtLxDYFeuLXzPHqXoWX0
MCy7cITYcQLzozCLxIQ4pSTz/vbWuvKlSWok+4qw3pR/n5gXXzrMGmOeMtCUQa4DewUTmv3Woix6
/Q42ALYJnklwvMJexQr9UHQKN3K+9Aw9EXnT0X6Sjj9Z+yAegq/A+XEAuD2zK4eGL6rQSiRmQjxm
tbniJhzLMAtDrzGxxTH75hEGIbD6DnSZZeCJcXu4a5sZDWZdgALnD7bz+ZmpRTK1tMRCb7BTntEx
qbnffC6PcUz2SD1glZKW6GxMcfkm8GkRTE6rvxN19ev2D7mICtjMlMipOyl7KQOvw5LeHEEQ1EHm
IaNq4K8+qtHxIOuMyTcTw9J5U+FbJX+MDci9LRmUEe3sgorxZnYsLfidqFGU7/zOQHIVuZZ6trUN
7Q1L7mrdDQy5KYglYy+O5qF8OwNL6t9VuoLu7wqEjppt5neuPBa5WYPCAVaLQOftCV684DymklI7
oSehsDRXqT9KkZhIG1RjHBDrfxbF2EPb90i8Ah7CAPD2YOv6D+8oq8kfFjhiKivrxANkQ+5EPBIo
56Uy34doC/2C54lUduJM9pFLTZGSYsI57w2wA9XiztV/KrHkSd/wj+YfDQAx/lY5TfSEa7Ze7jHy
NX7FxLD6nS14ZceTk1F3V5wwmzLgagdOhYDY20QeepizBKyNX60ZqOazNRtO8dTS2fjn9upcuTdt
VoVlIQWUxnrPj3ZsUG/XEm+Y3H6Ht5AFLFZFXsw1ti+l0bxpZIDXYRnEn2+PfLEJMAWXaKlybfNA
0Xk5n2uT6jgzVRH70MZqFiqPEWSgP7voMQPq/XR7sCuXJAG+RfIFzU9SXj0fTFowAvSywkpPOuOp
hWS51afkf/AIcU/RPlKmYZNYraL5AZeHPoL17DVzQkkTlDMAUqFrGHkirISaQofr0AQYzk+zh9sT
vPYdCc2ELbgvl4r1+QRnwDluaxaxh6NQSg3PKA4tusO70GH4rIG5CkfK3AbGPBxuj3wZG9N3WO5p
Nizvg746zADZ5dC5SeK1jlmod6FGDegBZ5TwoxEYdHZH7BrxtyhG//Vbd4mllveeLB/yzvmU69KU
U635sVfi8fKQDKW2mYC0vxnH2P4z4kOHHUZQQGyh4FreefMvNu9SLadCL+gWUlWTy+d48eiCHw8i
p5sNz4ZJty34uz7Mho8eYCyyO+nVxfqS4dCS1OkFMkmO6PlQFsCOnCKR4eHpbEDDw9hJgTvfBHYz
Pkzo79H3FdlrLyIWdRmVVwiQP3Hr+aB1CmZ/ElJ5KQIej6RZSFlhDLTJ5zY6tDRA7qzn5dvLk0Ci
YzsU0YTN03A+oKEyDHSSzOLJgz8APRIH8Tj+p7LxIsDCZNrkUcbsyxwF9xC6B3RHY1+MCNe8cjcv
T5OuqD3QKWBbrTaVaceJ6Qe+6TVt5R6aFngn2hT5zqyV3ADXFZ9ySGp3Zn9xeJdBeaeW88OQ7mq1
Ix9dzFH40kub2A5B8HYziJmBeH3jErp7qBwiSa2sTB1r8KuvjewYnX4lkYZB+MNdfL70ptBrbvfY
QnaJbvzXWuEggARIUbwFmJUglBE0EA5ev8w0gWzuSDp51OfOx5w1fByzoCeYwzoMVkoVP/ha4b5z
cDw5BIveG6jYLL6zq6+cWneJJGl3mYbO112NqtPlGILW9CaRSYEkVdOg7hT4VGT1EDDt7TkuW+Us
BVvWFU1IjhCPOc/P+WhZqrpY03LTM0tuhjZU+ZbOvb6PwumnRNHQuz3ctcmRBxAuEnjwoK92bged
LUIBSqIaMWXb1ogwyxOAWnIkCu6kHNf261JblQbhMpHyKjCv9GqYTbosXtphFSFk5x41JLv3ucrl
qQX3/rmNdH1H+RJ1xNuz1K9O0+F2Iuci4Vw3Mmr0DxCRDV1Por6eOUCc57LYIo8z1psKbon/4EZg
0R7w2xAY7GLga2IVEbiTS/2rlTZC/T60/Q3/bIxQJlp7k9jPOcITn4FY+MYdTMC1TaAQU+B2o8bK
NX6+CfzW94M6ghE8OyARexCgyGWo7JjHpDRTmGh31uci0GHTLfAJNhxpk6tWOcwMEr+spgCF8axt
f2PqWB9gpWZvb3+Fax/BsYXu2GAV2QmrrW22zlgJUZteW1TtR1yWsse2ReIpambzzt14ORTVC11S
pCSEJ8BZTQh7AktDmkIRoPZi64et8dBVJoLPUS/vXITLtj0/sEuhREA9dnT7EviSBFZTQwlU4Pcd
MFcBWsjKiNovoMT7vU8E/gCc3t9NsoQkI1Bmub2olw89wysa5GCPgCb/3fkvYgqJ4hLCE7nrTaEz
v0lL8ykpUbulxOZjRw/20AiREbg95uVJZkzgRYo9SmTsrMJGFBkxBZwW0QpKdc9iHtEyU4PEpFHl
b60Cr+Vm6GFhF9qv2wNf7tMldmLnLB3JBWx0fi4aZyirCkiQZ8eZbT6VZoNKOprJVfLl9kDX9s+S
zS9JFWWENZ6i16y+miT3RYhIhId/d/kmssPPtWBpb490bfuwjOZSteUDrvPMJGxFNBmB45VhrQFj
s1ssKaM6ftSHAd24JK/6D0mqsu9DJ+I/Fm/jh9s/4NqaLkEEBRrbIAlYvQDkrqWmZZPtIR81v/PR
CMTNiHz/9XcM+RrhocNJoVuzRhz1sTI1hXCCZ4Vx3CNv2lbOIaG8+OpbhnF4P8HkUXSmSXK+Ryjf
zs5cKtwtwZr+UOacP8InqsnhxO/bK3flGBDsOrYB+m/5z7KJXhw9ZYYmIGrX8sZy0h58oWd7atzj
tu8rHLYBoBFjY71s0Sq9882ujUzox5VjK8nHW/76i5Hp8ywYce4ceOPZd3ST4p2bt1A9eE/RrY1V
dkDbr9sBLLvXfLpyMqhN0v6iIQkCY30yiqiHVBp2ygvdHC6WRndratNk1w1OdLi9vpevIOGWC9OT
y0ZQUFm9F2Gs9X/Jlx4EYtpY/hQNx8ykqEKdGMEVDbvA2wNeuUuZlkODiHeX/66XVUOZqixjrhc9
QFC5t06d5SJwEklsFIei3im0P24PeW2OiktGZ6uyiyx5/iXJG4YKcTbpuT1C2wEo2kfTgMAgVGEi
NJO4d66ba58PnANlSpscFAzN+XjIYs9ikpX0pGkAMeAXoUQ240oyOK+/q+nKkuxKKlKXZY2oncaq
FL305sJyv+p92O8cayzunPZrJwG9D4uiEFeKWvfYjEZHCRAJFq+skFCu3Ez7giFAvgv6AoS71RjN
FjnGH5HyX4nb5GKhDiGV4wD2M4H7rWI0NOwTXPoI1HXAv/kGLqz9pSncr4YO0NocIUfUS1r26u1i
EA6imbkkCdJeLvOXB79oVVj2CTVQClaHNkiCnekW/qcOZZJdBUEzuhMZXtmfBpKIVO5dPiTgo/MB
kSiAxT2QZPZtY2JyHfUnIzf8E+5EtNqt5vPt+V2gL5ZVRe2VhBI1YCB/q/Mg4nqyIreTHso+7dYK
YnRuwBvuomGAmzASG2z6SKK60ZuKVKGvn4qF6TPQ+0XfIWyGOwt+5Xk2KDDQJOLx4niuvvKI2+JU
2IP08LVt6Jo7GLxvwKTAU7UxhzzWg1vuG8gMxwo41rNjx+n+9pJcObHknAsSBfEcUHXLF3rxyU1/
dvyoqw38cAb/ENFN98aqbh7CqgjuTPbK/Sd10Ku0HB2AL8bq6URDUKJS2hlenDniEaYJsqhdZ38p
4jn6M6l4emplL+7c8ldWGOQ4AAAyguXWXV26rWupXo2W6eUCNV9kxd1uxhwCIZdNWmEru+nRFXwb
tGjfbBFoV4/KHMLuzsyXc7MK4nlPwfFY9MM4y6vPjP5kjHIfCdCE5eL3qBn8D3MfGvPrTxO4GYty
69KmR2nm/FsW6YAMX6FLT/cVfZcOUdOibAzo+dDyZE6n9/V7x+X2BanC1+SqOh8Pm+IBB1m6X7Wm
Z79HzbQ9TOS1twX8gztv55VtujT6jSW7J5RcI0OR8Au02kxNT1C53aL4OuJe2SKiHBghAua353Xl
ViL4AIKzpCAg6JfP+eJMuEk897Lk1cxAq39ye7K6DSRArJYkRg54vbqOf2fIK/Njc5JjcQh509bb
FFpMzHPmGB4ELvGmLqySYl+DhJ+Nxunt2V05EZQyLarT/916WO2SJsLZzY99vJ70BaNjIb8xbAKs
wXfQ5+B5y378rsnB3g8IG5BiTtbz7R9w5R6AKOfQbOM0AMFcXcJTlKo88kv4leEwa3Dk5QJ9Q/kG
7Q1j1BEpArmTbGFnOdWdE3KlpMttC88J5DVJERnt+aeFyFw1VRGmhEGWmuAK+qjNCRsLphkDbRy8
NAeRvihM3g6GHm97Bz9vZw6dP2ar7Ifb63DlVqCVSooL1JmN/Zd+8mKbJaMmyKpF8jhrif6HnZFt
yzS2Xh/MvxxlXUntkSPqkMhPHi0R+zvDHU28P5CGbp2s+KIs93mOytrrovwemPvaZ+ZhUZwkOlxw
Qc6X2swBcrow1x8HeGHm41Sj5fDJDSz9I03L9Ec7CrQAlZ6q8U7QduUsLc0fyiUk8ghurd6ZuNUM
G3XK+BEdiPro5I1xiGMd44oguvd+/20krW52x/kb6ToKjtA6gGkH/prE7uJR1amJowqoVqx7oizD
5KIru7Y8YeHX+fsAr0jMfcccrPexqmAdz/hHQyu685xfXl3gJun+LDV7g2ty9ZwT9CSzP2XZY0zc
X+ETWk/RVhDzfZhKa3jXtfk9qs/lai/QbS5L2BoLnn11nUCNCiyhxfjShmN2yFMRPVRW1uyUYd6L
VS53lLRcyjMLGQsctbv6sPi0tlgNwW2L7ar5GepRjpwnRxRZn7yFeB4a2U5MLtKJtw/qlSkuQEJe
cPA80GdWl0Zvl12MmazvjajS1bykdfbURWFebMskoWV/e7TLnINKDe1g9q4Ou3Y9moS4ivcI6FrU
bZ23KXpoD37ZYRiD0zcSulPXtVujXMDqlLv9X7cHv9w/tPMWRgLzVVQXVndzAb1DDZhQelaUUeFL
u2lTW2UP0d52N2kQVXdCiMs7cMlu6PRTYuQ1uKA3ygwNO5x5vNavKKJaqXEYQLE83J7V5QfkabUp
DC9xIAym1akYlIGOL0bm3kRQ/b5onPmtBpHcS9vcvZfSXBuLZ01QtqHUTWR/fu2pSKUleKfJQ2ho
AXZkaFEjAQ5ZOblXnL0yFInTApnnMIH1WsVfMXb27YCouDd1KvqJ4Vb6Po+1dKfNc3xnU14fCkk9
OoHgTtf3HLYcpUDxqoeHUYzvkRXJj0Zh5g9oi9/DP1/ZgvAkFsgJQezS9DxfQKfpMexzs8Hrkfw6
ODUS2lk0gPkoUAmch7a7M7W/VIjzO9yibb4AchRNe6QfzweETizCwfZ7D1PBDMdNx4pOUzj6Hwuz
sr6L2tcPQTj18abOKJ3YAe/YrsyM4WikOM5wlZf40eK8e3vPXl52FhcOmQtgJGpw60pYVmMQZ8TY
XiF4gLSGMQUPqvMTL0RQBjWO8YBA6CsZXxQdIBCCXqZQvFzn64C+y8whT1Hn9CQqvt80EM1fxipE
PhNJiL3e4Fh3e45XdtUSGgAggOtlc+2sVt4d0dfJos5rEIv2ckSRT9T456NSjX74HwwFIQbgArk2
XbrzoSK9G/sw1VsPsa6UdDvwT1ILzH1IYnanvXZtVlwz5lJGWWqLq/2EDXeH+lXcemMfNe8dTXcP
BLz6Jwodzp0FvLJJFIVoCifkRMpaNz0jlDZKUanWE9WI7LxWu8dBYauqwnh4qqsJwaq5eH1KTcGN
r0UMDcqFjPN8KQO3qR2Vidorhhm4yQ7NEx8oWop3Y4ZHdYjiMi5oY3igdY8gVuHK1P+NOkvZ3Gn5
XrkpiL14l3VAiVQmVvFA16V4HdcFGHBUfqcPLZ4H4SmvKxTpSHI0hFA700+3r95IjuRiWkBNjLt+
nlUzUWiYzcZTMhsPE95b+wglmKOpoZ50e6hr81uWmDTUJbp0V88W1lxjgnkU0fmiuuML93c+R/4D
uLsJHQOt398e7jLwsOh68TrSlKKDvkbTGl1P2hhatedy8pHkh+Y+YZpxLPPiAyZD0bFZ/LrQ+Gnu
nM2r8yQMIAGmiHABvECxMJ80HHq9sbGiT8h7pN8G2wp2SDAs2opl/XB7oleyQCrUy6kh8gUSsH5i
YsKMsmrL3rNgYQFAixPcylMsxbbT0KI109TYlART5KAvmc0jCVMW/CepteTHqCfN6favubwuOEtQ
i5Z6K0i19XURTqiao0kzU3erhmCHE9v81u2TajqIRi/u7anLj7ycXFQcFnrtsrfOD28f1vFkppXw
9KrAzyxOEIPfYVcnP08IiX9ybXS3sZ6Kk13dJeUdxOPldUVb4G83m3uR93Z1YIEa6RP6SsKjR1Jt
VROXP/Shjv4UuYa0jLv4BVtt7Px89QIDRSegprQCn2qNs4wRbDWtAWveQEdZzoxb512eGc3OCZrs
zk6+8i0pcAJcolRFBLiGEDmNVYWmRXFqKBL5I1fjdEI5BQVCgQLf7Vkta3UetcBXXzhaJvVzwcc8
/5ABb+QirD95AYjpPW1VC/3m3DqmoP+OGN8CDGg0MDBxOSI1UeZ3ztCVmSrg73xO3gKyhdUj4KDJ
my3MUo+QqTg0pCKbAXOSDdJy9wK0K0OBHqIbAkAKGt66qdQITRJ7JpVXAoZ/0N0p/ZjhkYQNah3d
uQKvbFCKQvQFKU6RMqz7ZTXlH+yhR2aFPCrw/lFrPDDvGRb2SEV/zUoO8mPNcSle/ZTRb0VaQSe/
hNzuLGvwohYEPjaawhAHSIlHCPClQE2K4FrN865FMO9X6dZD+kqyLVhn8DK2NAnpFyLVaswWY0KB
LXbuZe5QZoe5Em62r8IEacfM7nBCKaj63rnsri0w+Kyl6broO6wxnNQFyx5Sd+bNCZ6pfmX9jNCM
3jgdfEDDLn/nmnsPAnH5ujBN1CSAPywv6bqTpo+LBZHrZ15dyebJnpty345GBgmryg6D1tzTEFiP
B9x4qeotrCqKes46KtE7NHXt0TFPk54WARL1EitLTG7DoHsbtyLt8s3SohJ3dtD6PliGpbWwtM0X
waB1jiuKIg/hS8sTZldNfywn1Gq3maxtFLE7tGPzQIcIl1nOLqSB/zA44/Bw+0a6eFbZ/Ig9UoAC
a8KVsEYF1xVWvHMWGCcMhFqKudWYD59qC/zS3p2jSrwfse20977m+v6+RDsE/6y0TIKnoaTG/hCi
UB/dicUvCnT8Jgo2coHPwoWCLnl+sMLADgCxltMpLStrUwRB/TjSWd1a0GaAUoS43cBw3Tr4SlHD
S4JDic/aa1Pa5Ufw1C4hHEwlMCrnP0Lnhdci2CSnAZjOg3IYEEfx0VOq/SVwNL4Toq7f+GU4Cuuk
HgufnjD1fLjQnDA5yoz+FNrDWL9PMjeFnRRO2IHvG7ZJrDYo2Ca4N2P9Fk20PLFGuLMdlym9fJ74
DcDGKE1wyAXIv9XzhGx9hJOG2Z/wyTP+secp/ZLWYfq2bsL+znTXNSSGogDJzgPlQIFzzUmdsfsT
zWB1KOXlCseJqnmwScDuPA2Xx5pSC/3DJY7gAlvHjG5m5XTih/7U9+X0VKfQetGrwJomHcXGQeJu
c/s0XfmIi/YKj+ySilP3PP+Ibgw/M9fn7iT5esOnPimIx7tMTmOG5WFmpx4UN8PHJhH34k2Qtqa4
0zlY39W05ImWCGUgNgOGE6ttZJeJQno8aE5sshijgtjMp3QPvQ4ySVIp5K9yLerwocwkRt73lJUu
CGfL8EydJ4ryDIHOskAvnsQud3uFM/t8wo0rMNxjX5PYJxsHE6h0j6Z27Tw69P7E59xEL49yutOW
7rCtZ9E73zvsVvS3w+w48pDaRqR911DZK/eyRwP9QRPIFxwaCGZBvQ1GygW/Qr+O0/d6FysMOoqF
CPXDcbFjfm7wL0dMMwqR4nztFwZVwjOh05/hmKxDKDNyI/C+Ab2vqPqUhx1+0C3ONo2Wwqbo+/yx
U0a7l3qk3YlSLw+MBI+7wPG4IZYs/nxlE4lz9WhP/kkIkKQxudc2tKfsy6unxyh0hk2SOnbP6vvV
WAcXhtn5J4zrjHgTNN0iGGX2A1XDziqdg2MDDn9QY2KYYEmz4ONrxwdQAn+DMAPcLB4o57MMVZGP
UKzc06x8uKHcVPWm6+k5zWHi/8QjMNglQdq5CHbZ7T1++uVtgawN6QylO6iEhJPngyPLVyJvM7un
sdcxCRJW9iaunOx9r6P6WDmMenuyV8ajEIMo38L7gb2w/PUXh8VF6bYP41GdmqTC2LiQssfxtIZc
1pQaCUATVHeixysvK6I5BBykIQumYf2o2bZPAF7l6hTM7UIFwfJ8Lkg/xESPXFW+RMKyCgsaGYBp
oojgeYpgqw56mD0ljZvmd47TtSUAW06BmtO5aCudL0GdogdAk54lwIfC04LxE5Lh1YPfi+QpK7Xo
TrRzZTg6JDbEMYCtC+XgfLghj1WLBZR1CsYYWZwWYkgRTPaDHujjZhJ0F25/4cv4DqAbRQvSd2Op
Lq7eg9FkLbGmCbyuwM9gM5cGnqTQ4PWfduHnb6resjH6msz+MzLwWBO5eJbkx9u/4fJF4DVgfAiL
qFxcXByZTSPZlw34rFEvjl2DZXsShSlODRRJ8gCZw5Tr7pXtXGqotHNRf+R/l3Rzuc1ebO2MJhdF
giHwkNRzdxk904NbqHwPsf+eusVl0MJQS3qy5Cf0wFbfVArqzhjHBB6O4pqxR4kyKB4sAU/zoU8b
97VgV2ZG3XJJ4FEcWfo45zPTy6TE0MjAoFlpzQnDS22TZ3byHW/je4WJa6cVUBDlJepd7FhrdTpK
X2Iiqnf4tlnWvJcJLp65jV9ZqaMhXg+DuY1H5FHRlMPUHCYSNrxuuL+9fa4sLy8OaTUJwgKDXc3X
T7VAlL3rntquK/bDYH1wpjl+44NAef1dQMRA8MLFz+quSz5R6lqzhYzNqWc9Dk6Wi3JTSwwStnmf
1ts0yKJXik5y66Dbw6NK9Zcknmzz/GNGs4lA/6ChnTbqxhOIBwtmvl4dYZS1d3QlrnzMpYBHmYke
+HIYV/vUCIZMDzBTOM1lQ52gqhrxxy8r/ZvdJ/ijVPCmPXNqR4yep048zaYWf8UO0LxzJV1egX8p
ZGxioFmkN8uV9eJklsXcSmjL1WksNYdCbYtuVp0kT05R1yedDP9we//8VXk9TyqgrBGykEjRKibL
Ph+waHE6xMekPLnY1yBZYqeZVngIkyv704wnBROWfoZK+aJNc2hds9KeR1xRqjfWIJLqH7/SJsuz
o0mznwccUjGwqZtM/lRxZwfY8wwyjLam30XZaTSmstu7+pCj0hzVmBltYsPAzBP3Qdx9NyPtXBFt
piBw5dfQVTj4HPS6asK9ZSb9/+fsvHbkNqJ1/UQEmMNts3NPj0bZ0g1hWzZzKmY+/flqvHG2mj1o
YrYvZAMGVM0Kq1at9Qfw+nAp9B8qtnF/o7GFz6KLVrizy4YkTF/cosy7TRyIQtk9nqL7CI2MMbuC
qwLCBenl7QwVRqkzEfz+uKmCgzfOn+iYjkcaI/m+mcDzqmMwruQe98eaVF1q+FHzlF2oxZiKYuJ2
badoueLmuI0FHs5qYdl4XFGEfO/nAZcirYJ4wUuP5vfi85IpLyIlz05jPenfTCwswm2bus3oB47e
jYeqH8Eoz4J4ujLy/XOMnj6EHTqVnG3wq7cj516YC4FzxslGAWiEsx6qoE+UEBcXiiHp3jVjzCPr
HgPXmRi3Ejnvl5UXIFQFCjsUzqiC3o4O66sWXFvjyepzA3luuIRUEsZdT2XnWmTu/LGQROzHk/3G
unq0JOisUXyFMbq4Mjqg0vTcMaN29DGqj30BbfCo6mWEQnbz/rsQiTXHQH1Tdr3pd91+YRxiATFp
TX9Sa9Xa2Q2m4SQ43mZOjLU61d1kvoLCdLQBHJ4FNLtuh3JQbp7GMmpPFVhL7DSzeofZ3/A8hqp2
LpIsxVI1XcOU3k2mxJ5Q+6G7BUqMtv5iUN6V5lDGzakNQrTvKYdZz049eRX6aVX49fHKye1wEydR
WCIjB60EoJTlW3xhPCX4buLOcuqawduN9Lee86HyNiESZbsJ5uJ2Sske3a6QTt21uXL73t9P8uEl
kRSyZI97wOJ+SmNgUXge1afSgLCOLL53MIshQ3V6FtEHVI0zf6LvZPILcBXfYkhc63iLvBvcTnIO
/o9qPv0DdvJSsyb1SmyUXU2c8tlAhaLtLOwPcAPfZEjafnk853eXoRxLqocYdIapuS2iYGfpaGyi
xHuyJgMka4FzZrIpWpRM90QUa29GdaCtnNC3xgRTTqZDUw3x6WVYMFHYEHZQn+rGqqJjlWvR+NUW
Cq7WJWWhTw60+fc2fuScmrQqiUSyVbxUTQ2cbFTSzqop7HXlPzYcKt+eQ/vr1KHx8XhK7wvKjEVy
wUYmtyLzXsxplcSBbeWdOCmscNLRna2KLPQz0TaUbJVg0o4kBF6+c6vK+0qiXlm7KI315pOCi2mQ
bBqjLtuVWPzGpJNYArkC9S6rrIsfhapI22JtnZ8SzN2+A0nsf/K+j5QNsL3+QF0qbN6/zBSxeWhK
XSJ5rm9jR1XMlqOURn7qsrxu6E6PWryNcGibfwZman4zWqwjV3JMXZ7R2xgC24XyI6QJgy29fJyo
6WDEFmWy0wywI3c2MwcnrnwL18IJERNZJtOjrJqis2HgV/TRtotk2Ne4tFnPU60jZtNa01D+reG0
Y/iVpbXhq9tigsNPZ1MF8eJQ9brdEHkemnP4gA3WJqqwLfuiOuMojvVsV+3h8Y56Y+2kIC45hGsD
Olp2KKLSaJxirDNQuWV8LBRLP6aKGHd6ZX2t3ChZ6T7Ip+liDikX82SVWt88KBdxsMrzUqvipDmp
9PfO6dg2l8KZ1uqIr5Koi2Gg9wGe4Erjpl7W2kXkobA118MJ65XeOfHCLZBiUbEY2deuQ5M7UMDy
29tRwSnhS41eqnYOydWQkzayIv2RztiNvOAUPQTfKM940YfExANu2lpeYeg7DAVD/P5SMmXp2zpW
GLNhnmmfrGEkpsMHdVGGn+rM2FlxGrQHUPaxcoQySsWtEEUNExDIgX6MK7PXMIOuHGuTztnkfETW
VkUhJ8i8+Wdb4lSLEybWXn8ViqZGuzzQzeo58rQ43mUIdgx+3OAMtM3ceh6/ZaaJ5Eus6/2/eFDk
0/NcaG13yaZIMZCpNaJZIz+PikI5C69Gbmij6chqpBtwHZb3jORh4FKPnLAierzJ7q96Gh/kilJ7
GcL0EtABloXfwCPg1CKmOx6bSh9x6g6jOPOhzDT/PB7tLjEFJAzkgFwYdTi2wSKxgEEeTh5N69No
Z04dbdEUN+sX/Ood51BMY5z+09Zh0mlbF+MyZxePGKx8evwT3vhgYNkQPmEqU1lYxidlEBlw5Kmm
tjAW3w0oFd8FxjNYn2Kv8n8YSp4kOj4wOZY3nlfkzmTHhTi1yEJr32cIE8MPJSVD/XdEp8v8+Hi4
+1SRqYWbSEnxVV9wUcMeujqpAALYJyzhmmsucISD4XrKNNFdMV7NNqAHrZXI+8aYsnDMs564C5lr
ETTMBIwqzlRYw4qp6LZ61+rCtxUz/9qHjeIjTtN9jjysbx5/6t0iSuoY2AdJycE6ZvmYJ62xaRw7
NkC2wrw6mF6fY7rVmFq2a/f6XRR+HQodQYi1kpu32LIiiYIGAQ372ERK/afZeLPY4bWZvuiIoZxy
Y+5XTuSbAxL0pdA7xfglTNIoo4Y6vWIfbXP+K0Dt+jpg2bXV3PlXrqvx18czeZ/+IiFIwIcRwhoC
BZDXwm91EdxpZjwmHfNYqkr6Uess9YfZkUzskrSwI+STixKz5GRog5OuOK22UQNEo7b4z+q7xz/l
7iFg0N6h1AY8FBIOV/ntL1HdoAndxtGPQ4/b7j/KFE2Ns8tdd0jap2q0klDqkWXq85wAcvHtGtDf
PkmNfPj++Ifc7y6PRzOqGrLX5cD7uf0hXtfQwIzxXB3mJtyERqQedKspDj1YmtO7h+L5KJ172M4q
6NjbofC/xcu+wg4U11u3pGwTZYb9WRehPX4nTXO9L4/HuwvAqChJ6R8QmvRf2GO34yX0jKdRVbqD
ndjDrsnt6K+pxVGK0o84RGYFXdttw4tpVvH28cj3LVKOEH4CQC1QEtHuWh5ZMbsCiZv2EDkN5m2I
inyKsfy9KEZQ7ZiiagvHFYUfzWkBOmsOkonl/NQ0anyyuxI3ORP9UIAJ+RZ9OsS88qo8ZSg78zDz
aixP+876aFVDeFIHnA6zQOjPppY4KwHv7nTKr8DeCgI4bHdaobcTGANXCU1MDw/Mk32J6ro+ZaWa
+Ak2EHtszdZUY+8A/yRAYEIQVeUtDjRhGepIBuxiqBJAXaYZVXvU3CNa6EbQZchNznOth59HlEa7
s3CCNPzQgbTPyBSA8zy52HSoX7wxcpUD5pqU2jYKYkrm2svuNRO9yen4jYQPpBR4ZgE1XsRIBY1g
qx07cWjwaDhrzaRvhIjEpqnj0o8GJf7LznVjp86DcR3LgEcmOg/btk7wt62S5KB1qrvVzBBHqihK
PmLDbe4by6q3zVymJ9T80yc8CLECRSv5q9dW+t4TseVnBMdTFTX2xsJcdQ9kRDliGjyt7Ny7uCS/
juvbBbOE4NpShgyhPwSESkUc8tApttCrsqdX1/CyEvo2SLv2OqIZtVXbrn2iGRa9N0TI4Sk3Ib4j
G/DLCygVGrLEY9Qc8nICclrH7iES9ez3trH2jrqPDoBL6QoYpCw8BZaEUw2O31jZRnKqc9UT/VZL
EyfYD5YYk70xl0H57Op2YvwMwqiY/5wF5T91ZbLvEgpYSJwug94PiQwYrcX5stJBzUTBT0iz8RKF
ZePjHtpcrSGvz43NQVfaeT4+jk1vDsoHQ+qSAX8pLj4g4CpcO0xPntDbPvZFi9I4yuJ26RxVPEbm
v1Ndz5PUL1JTNGtK43fXDUJA7C7ZHgH1S654+8nTICq91NTgqAxogXWWA767d9IddaZ0ZXbvh6KS
SA+PIo5NQFlKhEQ8Zuw4n7xj2djZkRKi/hEFDcefseNduc3vAiWXDIVvHnqyvk8t+varwgkXZNUJ
vOOYxuFezRGJc3vdvsAH+CZSPX1ve4fhqDXTQyM5kv3Q2+HSscRsCR/eYwZRfqeipu5niKkdlQir
LKVCoPjxljEWU0kPHUQBGe9r+4L3ySLbpo6pBqYxKE8mMJEcdGhZD085hjPpPup6t6Z8mDsI8lJO
C8VGOGpV/IHn76AeUlwi7Ys7mCrqsviTIDQLY1Hdk0d384+KR+m/PCmxak1mC8zyzPM12Zl2ak8H
C2jA3GwxnkqfxiFV7b02Vmm08VD+r/2gHccJ16s5GJVnD/byC6okZndMJviKPkLcdDzMAGTD0Ukq
a9zOVR2Eh7gNnJwneK7NxhrSYxFQYNiC75CWBxK5I5/7t6vSW1jPU/kJn9TMCA5CiG99a9lfjGB0
fMfs7G3SO+B5pn6t7rU40QzMA5P8DVoqmYZpLgbWeMW+1pWRKgsR0lC1P+HYKLs6bfWTFpnDUYp5
7B9viTfGRJCTGG3IjY94y+3HYpgcV9bs1k9j6NrHMEavoOgq9yISc0JkPEy3wO/WaMavWfFvdy8S
4AitMqQEbCJeuXzAhz3XuyWs+UIBx1R3fe/OOrY8bVbSQ9Om6FcpguGPOlUMTJXLJjN9Fz3yTyEW
xwg4JPDs/bq2m2YzoRf6bNZ1IfZBHjnONaxC95s1Cz38Xia5krVEYsB8yHtnkYFNeR5NNXZuTEW1
8ULslZ/RyWqTbT+1jvtFrTW32NZq2VYfDbeatW9iKPv8ycE2LKWkEkxp6RcZGOocUVyvYydKwfgQ
eUCBawXGDgOo009U9tDr8NXaroDoOJU31lstbAqx7fAbujQN3LU990j6va+QqdvQNx9OyNDP6i7m
2vwwQqX7lWJu948HQdHdNFhivy/SsQL0Zl5l3Gi5EeoWV1bpRYM3I2l9yT1NoDOm/TlNQfxsws45
TnFirGSgd9uM4UgKSQZQIuJJuhhOgIMLRiCNCEZayaUJepPmLL7gAWWr/dxZvwovfCfXUn4icAyO
Eph3QANLZT6PflAzwrW9VJ2YPlnVXP7R6p242Ab9Wk+K9T0+SnfBFQ1AaZQAThz/Fl5jt0fJQng0
DkkNn+vImg4IqyVP8xyVB0DP8+GdQ3HfEygwN8QUR7Jhboea06AuIAcHTzXv7c+qGKcN9kXtj2wc
1wgbr/pEv59V4CysGmoirwI/gO1ux0pzt9Z4WjYXYmXJG8ww2/xs6YPy01ASs9oA8QQHPySG9wl8
1dD5CmI83kHgyfrJxfhXsvfwQTm2LpVsGFCIftRTp31vp1Zbw2Uv7m8ZV6TKEsFb4iFJTm5/6xyW
FLbr3rjUpTn9KKDm/E1iYXya9OJPJRHVSq1MfvrvU0P9CCoJia4FyY3a8CJ4Fmlj50NhzhfgOP1l
wKf4OrR2vRKi7z9KPlM4NdLLEiaQPFu/FTvKrsKnMq2GC9CKFGuGSY2ftcpqX8Z4wgycK2VlI785
IIkJTWKKR9xHtwMmUw86ZNb7iznMEwoileb5fepaBwRzw30hSntN3/c+PDCTkOZ4iBEigLrcjjhO
xVwqBbmzE9Wq6lcGSudxYMS5P+bt9EENMR3qJy9dmdm7E4vNsUygCUqyTb2MSoqGVD0UNe3SWHO/
VVLb3vCk+redvTVV6DdGoh0ijyoteEhyi0PUQrtMi6xrL1aA9NFm6iHhWCZvxI1mR2IlOrxCJRb7
UkY/2pUsIi3xxXSqEKzsNgvbS5AowbbTud99RYBO+6MznFZsdDwu2407TNGPvjX7ctN6nekhyqoH
xkZmCtqXkEZYf6y7tq+3ZmelmHboynfuQa/c5a3VnWevxbbM1uIQQTUhNPPJwTqdlhUNgWTn5H33
l1nYauojwVN+RABVT/eqOU0VSsidoGPiNOPaebyfZVj8vEnwZQTQD8PndhvB4RstrRbqxcK77ZAj
JLrpnaB/pncxrKTS92eEYEaFHP0eNBsQhLkdSjS9Zk1U/y+l0/9b1Dz2g4EbTJLrk41VqeXf74z4
POZBiKBhJHVnCG234wXA+gY7GtCUzHTz3xHvoV3f6vW4n5xwWpN6XRQP5N7hApO2oQAwCXKLiONM
RhCL0jMvFkrP26owUQ3g2F+sMnTQ4O+nZI+3pwBrrGfzwaiiNdGS+9mlZEHH+VV1g0tOLvRvIS+n
K11OmPZezNAdz6LrzMr3Un3+5drC+mAWIg5W1vN+63Bv0FgBLIpyIXyI2xG9NE8y7N3tS1B38y7C
DOcUdoO7C8d4Xok698EOvyrkbXXybkdFufd2qNDqXTPUeE0ZQartVDRDj505citWyF6omOH8dBUs
aR/vn1d/vN9jgrzGqaNCCuRwkD7IKf9tShNRBqHrBdWFjDlLQDA6Q+736DzPO2Eoc/WE4pvzBwyx
QAX9G9TzoVJD3fSR+s7LbTyZVboRc+kaz0k0OPtKhY2/oZzn6PukLmL1kAW66HePf/VyH8gfDbUM
u1KwEBL+efuj9RwFAnuCURaTHyYfiy51tW0DfeyvKoqq6mUIB+udvRNp6UpBEH4fj3KJP18Ekdkd
rb63p/oSp332FzmPm28V0VZXL0m6Zu8F/fTzvV/JHSQBGNTSYXMswUQOHNhsGoPmIvq6vOrNrB4p
govvSah2CDgaa/IZywcuXwjsg5iFVC5I/qViNOvZ62WO32YIzj3kBa7F7TZ0jTw4lQInrI2NQuhX
e64Uf9C7+fu7vxaAISoEqDRS8liKwbhWQXVq0OpLNoy2uevNynJ9r6u86DoOpbpLMosf8u4xJcMJ
2ButGmopi4AmTa/zwLGwEpuy8ls86jWa3K2rbiytyT/GrtJ8ejzgMpxwR8oejCzBkhDfPasb0+Za
1JXpIimxx4zu+154QCm7rFl7C9yfER4CwKGIJNQM7nB9VeDpDVoh42WoNGNXm2bpl5OnHsIi/Hum
Krnyknvry0hhGA2QnaT93h5Jie8YDLjplwLRy8gXUOK77RCZ7U+rit8ruIkrukw3JBBbdthw4rwd
rfem2HQBXh+ycR52jp5/H2CWbXsk9Z7SvjNX2piv6m2/R0nGg9NEgkPfVNJuFpmTS7owADmtD6U2
RNCIedXkz23neu0G9FUGjUqPq8NY4Si5CYvCeIWhhTHA5tb+t4tUtNdRoQCnNTRj+eJqqfu9VkSj
bwJETz+rjacUfpErI/1mWI2uj110tgsT5D3BSSvdLizgi1NgEkXkTyGaen7kVPnXx5tzeb2/fqSs
lEvwBOy/RYQjpcOzta/FYegU8Rw2SQR8Wa33NMAKekLY7ow2lV2tMLOD4wXTylV7OzxqMlIXEsVs
Sms0YAjst2taaFmru/Sf9tNop8dAz/XzpAzJzqDW0m4HRanQYIsLsBVW9SNM1TWV8AXo7b8fAGgE
sgahHvrjYgs7Vu2FKXi/vdFgp1rokJUTbVY/RSB+t9ggz9dRd60PrZ73J6E14a4G5blNbKVauZRv
A/F/PwTzHepgkkLHr7mdibyOOsWbXRWr8AAMAAUrpCNDhHO7uunOAUTpl7pzwj2sDvPweA/Iv/p/
NzqhQhY3ST8kz1ZqqC3mYMZ9G6BFpB9Sxw6/pMEcPDXk7ytLfRssXkehEcjlRt2e4s+yupjF5ax2
5mwcXJNHOUaV2idt0sXWS4K1OsVtGPyfoWjAk5TTJ+apdTuXAUCq0olM4xA7nf4hVlouL6GNP4Jw
dPfzHKwlVHefRsWehwZqVzTX0NhaTKCr9K0nKEAd4qKHAKNCd8F/VNkPlAz8x2u1iEp8GyqfXJak
B6wWDPvFibFCbnEMAvWDsNr2Ze66YKsprruBYaod1Db5leZRdeJ9PH7F93DehFbkXlU3Tr/YBUZL
ZHfNgX0IMMIo3e1EunWebOzOdSeJn+MoVz7NdgpyaUDFWcAuPPShm8N+lt6SyBjsCrurPz7+pkWL
+H++SSpjEIjko3jxTZrVTNSYO/1Qo5P6mds5QSLAmY9Gagiqz4CnVbPoj3ovFD/KZueYFbagB6uI
nWtMaBm4iKo+/k13W4hpluBFOlryDbCcZrWKNKOnvXRwjdT6gPDyx3ZqpqMoUHQty/nfx6MtD79c
VPIDLjUqokzC4vCX9jzSOTWMA2wc70vqoV/GHqBQrTbqoZpNbVNDGvuRVITGd49M34kEECE6asDL
Z3IakZ/BJzEOFUfzHGlgZRIjCjaOU02fVSNWLlEz66dAadYaUPffDNeBQggUR+Id3Y7bQ2pYgaBG
OoXHjDLxVmu7fm8kOPiVZsbD0hXlLsty7Ho7Y02T+X5tya35XKmibfGoWMx2X1mFANiWHmcPWlNV
OuWutIzomrrkZ2hyrdGEFuPRSZO2CTJv4RlB9FuMl40mYjNhBTHIqKDN74dUISfLedi5HnrH44zK
KZXV/vh4ae+HpaAFcY17nU0FCfB2goUTI6psC+2YB4aC+SNGXXim/zLrYdzHc7gG+1pc5XylrHS7
LKoFX5Vq4e1wcBy60ERR+ogLmdg2ntPt0rI3vhtFHP20FK89pqNrb5lpdZOz2itp/WI7vQ6PVJz7
n085/3E7vI03VDeh0XDMuM/PHSDFTRsrw6Gukg9x3qq7LE5/wF409o9n+fYFT7WHIgHYFjJTbgCi
82LcsFBjrwlN7ZjVQfzdxRXSN9MhfEHyTD/MBtkdXd98JTd9c1BKo2CupMvPMjrpMUJ4rpfrx1FY
xl7JbRclBgKm2USQ73nIbetWWzMYfWOBUZzhuPA+hQRxp4EF1Neec1M/RqDKDrgSBptE0+qDkSBH
YfOs8r2ga45BWVpbiDn6v48n+n47U1jXDJ7GUMJQqFpcEgNSr3o8O9YR7edxl3VW7uvOkBzcyEo2
sxq9zypQLiw/EtogiT/Vwzv0+hTrRjrUqX1M6Fz4dum6zxEYDlieNXqTK9f6Wx+HeBG3Ol6B8iF+
u3uRvSiUue/sY8oePmLnLJ71QYImB3P4lnNwVlK+BeHgv6+D2Qe3gshLwXtxWutyHpFCiZ3jDKlg
UyfG/FQNQ/5ZLwNZE9aMg4js4qBnJsZuYCUPE3fgJuHNeujzdn5KAr3/1CSYqvNGKF+MqshfWgeK
SKVpkQ8UKAeFopISDUE45O9LJeXS8DLjSca/wWYs8Y0UV3ujDBKcm7Uhf7G63PINDT3eWnRrcjf3
YYWwLc1LVLQOyNL124WZ+0ArGqe3j3XpJkdPhxCjgUJ5GRob5AGMWL/MYncf14g1Pt7vi6Ty9SPh
sHFFAXSUDrW3I9sNN2TkAuDBOMX6Y/b4AZvaqNHcKTTty+Ox3th+5u9jLc5WhVgrbuOtc3RCDadw
B5b65HT22YZC4Auzd46Px1tYw7D9JDMdKBjIMM4XpYrbj4vnqrMDOu9Hrqbuk1L1L4XWpVu9idov
g/CiX7WXXPSusk49oiEblNnGPYmK5J8q9fbxj7mbaPDmYMDJ27ktUSRYnD2nxxBahVN9HB3F9hF2
ts7QNK+R1xif3zsSSa5UjgWGjR/dUoEX5JnpKGS3pOfIGyjJrOyGytFPcarb7wwoNM4YAmoFk0vr
Z/lRndvOZV142km36/xStNGfilv9irMx/6Tl6rR734fJNh0prCQhUi2901bA36d2wsww4RzZpi8a
L3nyCswasz5fMxJbXn0MxSOBK0+CwOgSLu7bXkwCixk2Rqw206aaWlvuidnP20DbRZPxl8hNZ+WB
sjwer2PyEpLmgRDC1MUOsaaEjqTZWKcI/f293pTaFk/Rwo9tEe/amSrb4+lcBh05nmQyURMBAESw
vD0dTYbEf8Gr5AScvN52WmX46gh2cDtRJv27V1CjV8fcm+Hm9RzVx4PLv/y3agBaB3JwxgbrzBWw
bDGrQeF0/WhZYChr9YdRVeq2CwSuWI+HeWsdqTrw6IDcxz+LkFPmldV57mCdMGpT9vY0fTUUmDuJ
gyw1mirhtQ6deuXWe2sd6XtQ7EEF6p46Y6N8W7VpbJ8Sww0viMf3HxPbSwnhU+nr+aD+9fgbl5FF
TuVv4y3rEGZR6XZKJelUjuVXVQz9EyqF0z997LhraIe3huKZwcfJCMa2ud0y1JQg2okBHktNpSpr
y/zZ4aLaSjLGShR7axahqoMTA60oFVxuh0rUoQhcIAAnN+jTZBPYoevXcZaSNyButentolhJd9/6
OO56yHYUqqQ42u2IediYRqZG9gkzCHEg0CjXTg+sUwou9d1Doeck+y4uQVrjVXw71DQZnZWIyDlp
cf4ry4zpWU2wzqqCalyZxvuPoicg8woacTyXXnktvzXhun5wm9LpnBPdg+gDNHkDq5JBCjPW74NU
8MaFOEtvB0yhrHTy4r79qLRLyikIDedk6N3ZzqRbsju0ANRcwGoOtHwjsuevj/f+/S6hrwNFEhqM
xHEs/XambsaU0J2DUxsKfWNDZz2rQpPk/8Y8AN58n8za6zdKERoKcJAbMDxb3At50I9jQ4Zw5i61
t1MhwhfHTI2VstCras5tdPRk74jUme4pJZvFMIYWZtZkjiFOgV5+cLKs8Zs56z/FyjRthiTvn6ua
loGTBNGn2owTnxR1iHzUy+Ndwh+bpun1I0Scjt6l3jsrUfUVq3f3+8gd6VeixnNnEGP2I8pcmaac
ErsPNw0AgV/YP/VPohu+ZSXCR0pmG3tI1cbWaCvHt/LCO1hW0WynINLP/TC2x2JMzaOeNIaUlXmp
xxlEaJ2FiOu7hk9vUvxh4VboY6JH4M4Q0VMUO9zZVmL/SpPBviKWle4q0xyuijk4p2LMx2NfNd7W
EoCoh8QJV+7LN44SzXqAyLKixLFdHNrSzhsS9U45gRQdz1mEWOKUFNa55ZW4MsFvDyVR7jQFaH0t
ruYyFY1plZNysrign+GfIzcNlucc9oVYGeruhrQl6oEmJR0BgOHeYqtlCL2laKDEZ6dvom2cKPrJ
ixp140SNcjJcaHymiX7U42N7930MCiiJZhsDSquh21ABL5AwYozJGeWx5hB3VnMw3Lg/FGaydhu/
NRQlT6kVTFOPkvbtUI4C3yWyg+SstCVGNKM9Xgd9bP2xyYsVavhdMOKrfh9qcTt2WW9N1ugmqJq5
3UZEWrGbIiPaMv9/hSENzMeTuMBJEozkeK5EXHGNkC8uNqQ3QZd1avQA+660/EIpy22YRtVOH2cs
fpwifBosUB5W4Tj7STE6QP/KDG4Y+QQ90YoPHlo7X6awr9CB4WFSVln43pSWX+hgfQfshN3FItxO
fuAUlZYYqK8Q/vMPSWd9H3Ut/JEx5t4zs/J9+oX/zQjdCuCRNFXZYMbteBi8hANS+CkGK32xT4pZ
PCdFh0ZJ4Sgb9AtqZTPoUe3PpG7FZjSb5GLjBLeSAC7Ioq8/A3IOIC2oKuD9lig/3a3VomjU9OwZ
M8KNioo+7liNs/k862mM6VImvD/tpo9bKj75/HejBzRYPLj39XtjloQZvgqBU/2GYrLYksDp0Xmt
3PTcqeAN5xB5K8j7+d7idK8MtSzcsRtpNJNGQOng9blEWYi27JMSG75zlWb6c5hnzsYCdr6LNGe4
jkFt+y5uCC+RHamXIMTn6/FpeOPwvZKxLGB4rxbXt0s/IihYtkiInQutH/duo0bnMlGbXTWV02eL
pubKeG8uMgUirgSQ5lLFfjHgMAdzlffZubdHgw2eDmBX5rbeDJ4d0Y73Isuf4QCE/px1ul+OyOZw
KNfsD9+adnDQssdBCmQtU/KgEl6PFmF2dkZn/DwCAtuHuKadzaz7xv8ZvhuKl/n21MS+3WLMs3J9
vBFeZVYJdoEHM+8duSy/5ZftXIdTUM3Z2eyygKJR4z43dhWfAU+sGfPdrzBbmJc/lVJQtNRRboeq
eoj7/ejlZ6WOpk05OAPlYU/5E63OL3oXp2tqzXflI4k/B2QNLpFkDM7mInpBNgM1q3nNeSwd11cT
RBYbRIShLEXlRikKBFRyWIBq52W73jC6A9I07kfaj9Z3pzfXerJ3G47Ug3okW07K5AFcXkx1XbR2
NinjeEydrPU2NRCRY0ZT3WerVWiDzPlzzDycpqo3f9Dmrw9xrPz9vlNGKVTWKdGEYDrgK+m3a+CK
xCqHEsJYZ3gjmPA+21hOGV2Q4hgvo1OvlceX2QmlcS4PKgRcHjzLlokCRsYkW4WlnT2zsLYm6Pet
oYtugy+RjhaHnvlpWNgr8VumPL9lt0BUpOQjIFCyLy6SpRySWQdtCfBdeXKn0jgXoxO9KK3aI/Hf
0ZZte+s4lph05EWxVqB/c2SpgyF5wij9LcL1OIaUhybYclpqqecy9NwDDoHNqS+RjhbIJG5aVYt4
2ODc93hhF/UYvhlBJgp4VPFkBF0WuxP0RKKebs61ARe1TXst2CeDeGePUo7CoQIHyHOUZ+JS1t1q
nKb1ijm/jqPWHSO1NTZhO0ZX0aizn2qzcnr8VYvo9Doe9QqD56EEwC6T2xy8zxBaU37NXCfZ2pYI
j2JssQGf9bV27xtDoUZGTQQuH0C8JcYI/nnc55mbX3nlsk5VGTjOJh/QK/XqxF17IMqs9XaLejej
Lc4hAOlZaXI8K2mEGI4fCziw3WBntPHLzyTyxgs3dP2lMoV3RVDM2ODkrK3kn4t4LCdX1hW4XAhM
4JoW4XHAsCXNIie/lsLMw22OYJUPT9P4LAzzYio5cpiPV3MZkP8bUQI5qM3KcsbirTK1fLIzMcdW
OE+X1Jqu+Ex5/xadUp87/PM+uhpZbpV431vPCVQ/tKh0IIRb8OOqNe7kAt9MZJLfzxOd9yB6J1wR
t7Gwi5qmwfK4uKazpdD5FZnt93Vjwr9OAbS1CauR6+FBH5zcV4KsDTcaFNMrkOJmZ0Um4tIGVcKw
cu1vXYnIpIM4gLEN8knbrUzcW9tFo87EqeMwsGi3P7UdNNrmilpc+x4DyxQiLcr/oe07gak+xQqZ
Sgs+7mftNubXpkyMXej2br+yfItY/jpf8omJKrsseamLhCmT2bKb2MUVv6wZRMRg9TTP7epg1X26
CZJW2Th6+s5+8n+jwuJ2pJQWT6XFLg2U3OndnFUKU8N5Brj6RzHqJSCXad71IEn90oz+KWvV/TqL
fl45p28FBa7K/z/44soegnpEXaIprhWNvOcWAb8t1Dz7HOvVj8dL/NZhJP3SORwQxJAsuV1ht1KC
qKym4jrVQfETQHK6c9JuoAbERb3JeQntHw94f1UhAgDSjp4WEh933QphJ1VH4ae4iriuPogIm7Mg
trvDMLUv6JTHiJm645eelV6J6W9tI7Au9PRUHld0aG6/VDWGqVETr7gqWMscYrWOt9YASVbLneii
OijlzyGokMdf++agAJAdhBnpZS/Jqygg0wOZwvIaxd38ObGd6skI8SF0RG7tAzMUH+PKXtNGXsJG
X/cu7wspkwg4jHvz9lPLTA3CdKzYPlFm/jmhw3/k5pp2TZ00nxrN+hdXVfvZbZTvNRT2K8YdgiKy
bayxp9/6enQ9ICiQGMke3O3vCEYtQcalLq555ml7c7K7X2rk0Zkesvjn6FnB09R1w8o6vy7k4o6T
JSmgnBSJUCJeLDSgBDedJsr8ukC+HT915XPdWfD63WT8akyq2vphrc5/5mZm7QEeRQcn9iaWpCxP
QVBWe5q90RMLt1bneWM60Kqm/MtFz0tkmYhXNo3Vzs6jK70cBJY6d9o6ljB2jkAVcdLc4DBN2XB4
5w6UlwzpKMcNpMhd8zNQqjBPceC5Nn0UYnQFpHqjdiUmDSQD+XM/dMjHWMJeWYW7b2VY0m7+AHlE
zr9YhP9H3bf1xo2rW/6VjX5XH90vg7MPMJRKdXGV744dvwhO4ogXiZJIUZT062dVus/strMRTw8w
D/MSwHBcVEki+XF969LXoRNBEE5Pzeh53xskSO9BVxGHRtondl7Ugnn5qBZ9NyZoCBD/Aj3By4bW
Cqwq3r5u/axFYJtBXvWIdmFbVaU2bQhYtV3U5WjnJeO1W42mKTN/XOK/B1lh8DO2C4cR8J6g1H2f
ts5X2gKwSsxVN6zdBc5xn4BwQb00a4/A22T+YFN8t26DConDJZpA4H2ctWDBO3jS9FMcdWE0Qsk8
bpWBPtJGAnbvCLjZgbsYXP/6Lcpw6/4ypzAcqPggYp51OCj0s3e7oeqSUGaBDW9dxKXls48TTMth
AhDDoQ2F4jJvrKuQuE4beRSdde5+Pfy7TePP4fFK4SR/3qbevU3gEEDLHbDwVgcr32TTPO2dVrmg
Qy5ZwWf/PrJpnEPCrYpfD3z+4J+/978Gfve9A10HI6378Dblois0rK9uuO+n978e5f2L+8fdhSYG
EwXmje/hxxohD+HQ6/CWZ8J5UhOkjA5OmuWSJvWuG5rsolXB9MFX+/kNwiOF7xEQCpgfgWX7drao
TIvardfwdh07WyIuLi7iEYxmRKBFpM2qjzgf73elHw/xh683fDQwU997yDQsYTJe4/B2mHqTSy8e
cqSfwYY+6JYCcqG6jLniZQNTj/sOjra5T111M8C35QMI7l11db6QH8kMASrKc2zC+aH/BXsSOl08
wXh0S+NabiIzsIOvoeNeu+4jh5Z/c5MRnAX9ClRPoI6/N7eK62YAG8xGt/Nkrodk8g5BHUXPzSTA
lErm4SOx7795k9D4AYyKUysYr+95C9LXWbUqE90uUFXvZGuy79gAnMLCmGNThUuGGMDwI+3Ev5md
ASxoIH88Z7xh7Xt7PxFaF3Dhm/gW8XkglGZ83GezgeCoG8PTWkFPIbruNnTn5aM8x/d7/flRAq1H
GXkGlc5su7dDVxbRX0Z60W2/QALbxANauCE81SswJsulchFcKWq2iRLEDaFVbsoOHCBCYU17VY08
3lDZuztdq4+I62+fA3gj2OhRep0p6zjh4WDy9ro8LigFVhN/OwslsguAnY1/UTFXDVlRBQEIv5Mc
+fSpNV0d/T2z/h+DY1ioosF7gszkPX2N2gDoKtLLvs19wkqBFIYDbiItRJx8JH9+uy/8MRT6FBCf
IlMxAWfu7fcMOSqWNJjTbwtoatsm8VRp/WbZZbGB9YKTQNmfCdd9SJEARjhyS//WrgtIFIODrnYG
28AtgULq7fhR480G8DZ/7WYIRnYZ3BXdaz3QKX4UA/VsRRy4BqwfLJ3vAIXzsAAX4UwH1Ba7Pkyk
3w7rs0EuYzj4r6tuHSjkMhqLDYyo4mGfNKqfdAECkWvuAsgN02vQQF1+ueiWahL6FSjvMJCoNmOF
E/QHZdfb9QZXdM41hks34G50+OAP9fbCUHGBshcz9xUsSchrQiG8kldynIpIt8NTKvvpIwn+29UU
ODa07xCPAs0/865/IkumDtz7piSi3wF3aCRlz/YBaYQz8dqWfvs7++SfQ50LkXPkDYrZdws3HQ0m
HJLsv0Osx4Ijzwy4bpA3pc295/PkepkoIggx15Logyf+/r7iTQeJHiIJAHQw4XjvMwBsG1lT2cxr
IqbEXLBUBtsFrv4BYUns7GA5ID9yev/pvoLWCy8g4B6IfsTK+u5RThXSoNqMIjbWSdBmd+oxyvsa
q7pxu3r76xv7dgXHjYUZzXnpBtaBrh8m1dvXxsEaljjjoGrCo7jadbJFX7/pLFl6j13ZNQmvYJkm
CE3WdvfroX/6mqDYnmE5vLRnJ4z3Q6t1Ak4IX0gkjYfpcllnS7VpcWa58gc0Af/mWGd6fgYhF9RT
YOK8b3xr5hiQWmSFr2kq/gy7wz4mYIuZY7vqTH9Qov/0zeB7BLQUwijAffj33dooPA7QfBWWomEM
miFYRqIlmjdZRiw2qQ9G++kR4vSD3g5Sp7A0wWHy3WjuGtZr7TcxJW4duhajwS2UqIhWIfofTSTO
ZF6oErJo6U7BEqZPv76379pMeIdwZ/9wbgBaiJ7uu8lpgdw2wRRUlKAL4rswEw74UvS2TZtDN2fI
9VJdzRHa7ar0G01h8k/EmLlP46jHv5f5hWs55/yevf3RYjwnIb+7FopqeU0ym1BikoBtjd+MF2PX
T3jkiUQi0fqRFcNPdx/dRaBZCG6DcAvrw7sJ5E+mngFMQqwg7ahv0Uk1JcylHBI2TbWnojM3dRzY
IkIR8sEEel9qwN/4HMyD2YuvDXz0vEX/pZpFrEmi0nbC0HPA289L298ifDl46KSL7nHiL3sBu/kP
FowfNkD/Ohih04SaC9UebEQBj4K3924HnCqGTagLXEpC1PD6zh2gIy/U3C4yx8/hfRDTudvNzex/
jseW3QStb+RL3HjTUcOP0ZKoE8tD5ErmkTlpl/7IuAyfQNqLTl6i52tlKETrrI6ss9UQXM7PWA3t
cXQhOc5HFG/qOvFrYf44HPzH1/l/1K/d9R/fQf/Xf+LnrwA2Favp+O7H/zqxr6rT3ffxP89/9r//
29s/+q+r6VWNRr3+4/TS63+URn57GVkn3//Nm4/ASH9eSfEyvrz5YSNHNi435hUWb6/aNOOP4XDN
5//5f/rLf7z++JT7pX/9529fOyPH86fVuKzf/vzV/ts/f8PD+o+/fvqfv7p8afFX//N7TV8k0hNe
3v/N64se//lbEv4Oz0EUt+gIwFYbUOpv/7Cv59/E7u9oL0Mie5ZhgdF0rj5kp0aKEdPfsXUC9v1B
+j9zPHRnzr/ws98xUbGlI8sERFAg3r/995W9eVb/enb/kKa97pgc9T9/Q/X3tiI9x9eDQoKpCFce
MEqgeX47HUxfuzCUd6qNJy0/IizmdaF1UMAc+RgyGudNZA/DyOkBVQvQwYl+FiE/m6dGuesv/sZD
tNepi2cY+mskzpQIXjaGmBqavbyrzuu2SVV2bSJYKm5AxUkYsWNtm2vBIz1tBhpGg4tPGQClK8Jn
BN9+jTQaat+iCNYX62wAu/aZ39WPPR/bp2lMptMYJl8S45mbRrauS8AdaCRJaQvjGxhTbWoTZ/sh
zoopHCtRuE6d3iDZ24k90s2u7E8WLd9KE9spkIRGsGePWcrSdcfCNjfgZxWwiDSHPkXnRIN/eQAv
3+TRYOd8dNh1ss5uEVV6Ii4bLlus48QZggtamedFxR2sIEMf7nkzUwd4sR51JFlD1tpLimbueCF9
FW9jucIhDMw1qiGfp4ZvG+EOupyGUUYkcyvT5U4mIfubqqj7pFcNdy2/0NoDAl+f4y6nEI5b7hq0
Ry8GwWmA78tGtRmIqHUTX7WQ4xC39b4bZznxVtu7emgvAXzp+rJvLXxZUaerT0qFJIJL5knjIw0B
3CC8PXZ4jLu4FHlTwmdYshravuplCqMcNLjelspHsgiZ6Uj94tyQNTnV0SdHqVTntq5XUGRdu+Yz
3DwRYW7TsjMItPm0LB69M1kwXqCP8WlgFs5DsQnb0utdXho37C8i3LZrl/d7M6wF6GvXnTTjZvEG
v2jQditwZii9Sb9AjAo3Lk+72wibE0AioUvawPMbVJyRk8bLCJwevCvIH0y0EX5nY9LjlZkOdozo
dZ3WFOct4J8Wlt3N8oD0Ug9EY9Zf6ijZ4awLVoBdaZnUdYje1dr01YYq5Pkg3BPnZQMjTcJ5ak9V
1ezVKEZNaNjZ/qZp6UoPEJzD2A4Qv1Vl1NhEFRFUCioPHZfAUBrnGpjhkAGkuCj3dcK22qn3ZrYV
WkpTnTOqp3xSZoph4DlvMK05TNTd9Q584FYRZ7aQcTTm3qvWBHS/qRaQePsdDrAxA3cmhVoWHh9X
OGMSU0nsMH18YdfaFGMPTwoZzgNRbHlGJ/27xH7fe92h7keYWnJ0cLMvsQjmUvTJSCqVHROPVZ9C
Cxk52iB96fa1xW4kEceCecTgzM+Rojtuu2l22lcfk6nEO73MUO3yfs7XVRziSMqSCinvwnVdGEH+
uTmtM2KeCcXSIw7dNMzXIDhymCPzKV1IwOW05qzuDJlRnhXzyvXB8d32FmLv5K6e3GPs974kVe8s
B6MmUN0sv+gCqQfSDVnTEYrWAbwG4wmaWtvBVXoBbagpAVrpbQrjfgh+EuCv2xl5by/u4CD1Ei0p
3earnpHcE7I5OhjfiBsXMkmQr7XqT3XXMZ9od5HXvhlMR/q5p852BL70Zaq9WpSJsnNLmqRLIhxz
lzysw7TkTlt/X/k54VgtY4GAC4BnVsQ3zlLTgAxO8z2zIX9qMhhAbCdGJ2Ko8SRxFLcJSSsxbxxJ
2W01Ty/ZLLLDACil0A2saAdBRe7UQXAPkoA9JM6kt672g23LalVwL7UQNQ5Mio2zIGFtbbrM3Q1Z
/3xmNhwyxE1dwBygXgg6eqMl4dzw7dhX0UxCNQTnVKomw9I3qpn48KLADYdtQ2PtywhqUB5oSKhw
Y/GasWbTdZMiyzp304XTKwNRnPCkJDau1UqAPayHziTtJU/C/okn2kKNmOmtMFQVtmZqB1nufZBq
Q4s5usc5+dyN0DVq8GpWD5CjXzU91MHOlO4QkJdKQqGkRaH5hPVVHTQEQEdwO/PQnYTe1Ut/Slqg
EQNpAIic87HcGQY4aqyrtGgH+PSqGWZgREd+McaROdI1UReOY6+ijA6KpLxBrMcS+ozlLdrt8a5n
LL4RDmwMAs3kZ8hl6MNqIHMhg+9/DrLhBq47DZFI4iKt6h/wlsOmcEpuQBbAQdgLb6DfX1yy0uFU
ZdErX8Q3iJ4jGHHiRFkg2sW9RJIfvCqzWs5YKNpu7aFkAj6Z2yGQ0C6Ht9ii0gOTTVKoOpxPg9u3
97L1wVcP03YTOO5w7D1QlsGGhFnRWikU9RxGkS/IBygmWG532jMFPHM5GZXElstafbBdJglQmmUD
CXWLvKppKnqlAphLIgZhIj0SZ5BhsYabNuOKVNoeOz9AUm9/C4+xdSytRkhhjNlWVY+DxCEdDHf4
QhIZZ2XlyG0DR+J88B34QzAmYAPEPPO8epO8H+HRtWejL68QHtE5OQeBeiGQ4ikEVIHxt+axkvdV
wjgeJF2xamZwZ+1uHG+dCXdhKpJX9aD5AUZV/GUZ4TsN9WAA602kii53PmdeSxiHqID4vvk6JZi4
ZYg+rsxTaHM+rSZlh0DG4JCjAffYT14wHMaRXaKbhI1l1ZUliW6gTs/c48xquBlZepzTxMlIRKHX
4zySDonBuPosAOt4OaB8Ly0BLLfX8WKCcFM1bnMaRRuPF66n55nAH/OYQS/yOamF8o+z9i89Jfi1
brotPwdL8kZ+ldwt2DQFTV5RBNPnvhzG+5UJdyZAl45AkVo4qaBEFBv0BlcSt7zeIiGBA5yH7Uhg
5jnK07qF86nfgKSNrRJo1syOAw1uWeWDOo/XhA4b+KRm19TFwykZrNQyUjW2+VJ7ozAE7BzuEwh8
1ZgjbKTq87QHAaJgWYvvIfxQiQKqoaDfjnNsDOgtbjjmCCCT9X09LslrI6ebirsj5P0BFOX7sEdl
VeAJjj5Z4RnafQr7pK+RoK07VWZtmrz4zLonGJ0mLQlRlFaXFEdJBXkmZ4b0oGTOyL4855RZH12X
HVfMWdGihT1EOatYD9spdOx37iVSYAF1PjFkvhYLXqWdo12/BFMNaJszyikoddTFV5OPSQtjGMQC
8vq4dF160Bw0JtZNj4pSVfaeD98qLKbU5F42gEHOJFKM8aYVAkZXSN9EUI0TxtzgUXX944yA0Dpf
Ynf2CvSwrrVXHWXnL2XfRdVF1fpT6VSpQwuZGjFv1944blHT1gVVvqVjjoyABU5oc1Q3ZFDrukcW
DztYTn0HWX/DbjS+LXESVMRjzWvDwpggd8i/BFyenKplsiDeLzVSbRxIFqF4k9MXAElqE6yNPrnt
AP+DWBc86fkNndtIYyKg8Q8i8EUk4JGDp4yiPWjD0xJEdJsZ507NLquLKWH6wKBX3XCuHvw6RiT4
KujXlS47V7QSAclaf0qsnCmZeBp8gazP7kzaed/xYPtd3fB4m1nnBkeOOSNMMpmiBq8eIV2aN2C0
Zc/D4LlTSWfNoMGxqX3Ayp2aw0grWIlFym661qYPFPt0QyYXbJ+Ci9p+mRwkUQVV0z7b1U4g+wfj
tpqaCHFJfeDssy5oXmggRD66i6LE117/de2khyADsDuiAFXMRvLhIBwTdgimVrCCW+doaY6w1cVK
CdpmvBaZ5c3TOk+QEgbJtBymlcNHTVqzZvvU6REIUzkeXFVXw0Y0x4y49+J1yiC+B3Vim8LzUubW
wpeQIAg0rk+pv0bRiUahgXhBSBbsFEeDbcqC2eaLHEJ5Gap6mHO+YLkiNO46UkFnOBb4f1NwNyfn
1hGoh5xvnH4AV9nWmQ18gubJsJIgG/1lCxlmn4/tkP0QrkwgyFle+Okcf+FTO103YNuEJbWo+Oym
xhyTC6JumVrvsgnBqM+qSVBfh4PaYyWwrSTZ0JuXFfmE3s7A8Ecc9co6Ylru5K5xEISkIjHcNEjw
+CYS6jOCGCWUoUsVRvdjGDEUliaJ+k0/NNh4l3k5tUMY6nvsIyAyNm6tqo3TNXce85vuMNZ0ncoY
RjQjBoFrxbyp1Ki/DRT5l6W1/VVm+20S0BaK3EU/xZHXNbmjafoY+RNWdq5gSYl9QqurPunERVWx
6EuLELGETIgg+jyFjRw3FEmAUSngBzKWrUZB1Sp1jSY+ZnFAsxfW4HiUoyC+gXoOlL4lHseNrrGk
FJOJEPAYSDHDTyOqfNSdmTNFGzixIgij73rmlC42L0o8F89+61oBX07sqoiIGgVHuxoGZnEOQUOc
lIPl3CKlIYvz2rEiLEecGuPnedJDuBHIEkWsTz+Gn0C2iydwsxctNjBAbxdyDou7aQGbDSWFsa05
MgpNXzyNNbp3Csp2eBO27XeFaPWm7DLuPaCCUSrX4XQuk2qxk9MkL6u27r7MS5IOxHOY+xgj/BLn
rInK7OiGorsWWR81W4YWCaq4oAP1xw2msgJbnZ8inNSyPQfpERu/7mP3KcsaCqKU1zunhtXxDvTq
6lK5Dqshe2Pdg6zpwsqlHqebpvLGLwrwZN6vQfVdy2EqhbfEJMmoK/G2zKhm0SoKrhrXQtU0e0NX
49+kpySmNb9052Cwt5ENm7z2ojUg/Rq5U1GBuZNuRlZJfjLwnBxQkyYoIgeqobuvTIrTUWWRm1lC
A+0Pm6gaw6o08LF/RFinus3WysTIMLFsF0xYBJ66rHKrA+SCVqOuB5uzoNDAqpxH/ilxQA9AeuWh
qV2x9XpUNSQeZv96ynroN5dqMXpLI1QFBH1AMZ9kBmwdQSejW3haske+jnN7yCbmiL1GZjKKXrqs
hWjWuj7CcQaHIKvmAEC1henxUqyK0bsUevelmAc0fK+CkC0dGTwb270zuQniEPyuH090xSHtWtc8
44WTcV9BqBTwr7WEMyMcn92qRJ2LrUzbfvychZVwyGic+GLmqb8BhRVljWq4c7PQRmOXQhMLO+Fy
G58Niwws8ooqDNCw5Cy8hPVcvAcSo69VI86GMrIjjRPLpwRxeUeUIOk+w3nlDq409Lmp4cCGflTq
kQCHdOyl5whMvHDTUBMk0CH9KPVnWwh4SR6n3nNR5rTdJvalPsDUeb1iIZ4DndnlSNG8zhzERFVY
DopZVgu9TAIejjvfQzPmrumb8DuFGBLt9WFq2l3GHYFclCGhAKqmycOZS2aqkHEdy+t0ZCu8BJou
hjqWjMkssy9OgMakwLo6iOfJtv1RDZh3V0nvRO3OMgdsNeJKswurdAP6ZFUAxbpDbNwdDPseeRZ9
c0zlPtomwZz0hvu56wHgOOpaRvgot7mxbr1rU3R20oovVwb13l2PUhv9rOhU9e0uSlMHsTr1p1Fg
34MidpjaLyhaEYAw3GS6v1W+99p6/OgbN8kFbzednl986jDQRcZ9Xa23aCtkZNTNy3AOJnOT6NGB
do1MUXet0g687vZzpMI75jpXFrGxx66uKCA10O1i2l21sz4zUC9shpdMeetL1HWfIUVzizRhUdn2
vSZQHIyEttHXIRb+twaZ4VjoMjQ5VP0y+2LTSXF0sh4QTQYcpUnmPDI1I2OmB4BG/vmFGZF5gSM1
8TSkTlD+7Nqe3butGoDDoOrE2/5qAd0Tb/JvKe8+KY0TUaRXssS9wekc4dU1ExrR1z3OOTuXu13E
8DY1NnrIZL8OG9kvBpeQxCqsH8QagAWxqiM26MtqUdjjgmUk2TpfRUMGf6z4FqDOqfPk3soYmb3A
PZoI65aHMwW6Q0W1il0/uHpvnQm8cp+XiTtfOFpeBqjhK8FjssboI4ORDHNYerSx055kz11UBt2V
OzWoS+JzxEewlkIxU4qBZXufz7iSub9CwaUR/DwRGkm7aU0ab9xxfMiW5Fp5WQf2Xn2EbuXexfqE
1gAiaR6GMfqO3lZw9NC4OtgJx1yANsOFI4b10ovnS9RaPumSZJcqDzja6OY8rl5rGUZIZ1hf0L/+
7MHsYmMbse+Yw466q6+nuYOw17+cxiW8DRr0JNxoUaSHMAvqna7faxir7JANMJG4B0KVmDQgOPf0
Fz6i9/YgPzxl1Cn7HheI3Z+gcD0gbMnm1erY3BuS7dw0l8qL5n1M+W0HGUuBQ2SFl29gx86JdLAJ
zs8czrKQhE1fEP0ZEj/EQRDBNi7pmrUv4PZeEb+Zxz0oeFcwJr1b2wYw0tQvV5mYli86TPfwcP4E
Rdcz68yhhexwG4jlCmjCQGCAfOuhendXBJssE5jPLUIPgt6LdhwdpSP1QmQTtRE8XPRq8J5N61U0
+/3OJv2Wde1EsA3hdcLqnTd+q+8wTA9bQEyP84F6lyjvZWhQ/YJkbono+4RIp3V3sfYQUKj8k/St
uUqBqBHTi3sVt7cRrz6bFO4fGXZwVBsABtzqtQEMIzL3FLeoTCvGRtxXhm3IZDc6VfLQ0VCiGmkQ
QtbgIK039pyeDcVK9FQv7lwCAbkaafocVMNF50XPSDuADTO0ree6yORNVluCrv1nDeJgXrP1Mk2g
Vl88faxjMT5ndBJQrLP90IQHdxxSguywMbtCKKHFOZLHfrVhQ0idnUZIarQDzg+gVEZgkH0NpD80
31Tm2e1KRXZkvbfe6a5zydBT/0bRNLiPV74eJ1n78KF2HzMcszY0akBLhXlPgVwETnOrF7uz8Gx4
RBirS+S0JJuEqaQ0oKve6oquh6CvWkzP2SnNAvDf9VXyxbQANNAz2Uw9yiLKe+w00zzc8cprSwUz
CLDs6EVirdjXcvDKhHNJxh7gG2eHTnT3abveQDp5X6POJ4MZkosJsbWINYPwGwWpH8IpcIxP8HtW
EDPGVUEZm0iECAIQ9qjFFpfce2IccuBMkkjmexcDipRd2iJ41KUXmLgxEUDmCHhJj8pd+V5o1u7a
sV5xdOFrMfVJu/EYLFXb8ZQEQCdawa4Mdx+WId65uu+LEPDZBUTqw6uDVuCuNvOKPnNri1SFRyZ1
hHjveS8zs7fJfNBtW93VvVmONaypVZGIYF/HOEFWgdBPcNgEZLjyS3g/7zhtxSlo7LhR/iSODGHm
n+GX9jVM14jAsRyOBun4sMJk+x6tILegQy9Km6rDzGe4vVB9r5JW5lT5B0RJkp4hhiQNWvnos2Qm
s+m+1E79pdeysIheL9toHoussd8FJkkn0GIjTtO1JQux0q44NeI4GQDfwJEUnyr8CVPJ6Lps6lAR
axHHilPxN45MowSCiUZ52wjryJ6FzTcccLDBO0jTHVpkGNGnOa3yyFse6nbACbo2D3HYx59BEwhK
vHu4+FTXMs8mcTo7DaywO/pmo3VL5+S5YvLR4IbCqwjXPAz+dl76fSji/Syq01Str7470bwd0N4v
LAuQ3OnPpt6jIdbm2mRoJQE0D+E8J7pymBFHGnWyqwt016qDwTL1KXDNEx+jcZMO6aek4p9xOvke
rOZKnHMsBn+8RF245FMQAdExQQ7Gf1VICsQGn3mXxiMOPEhwPym1voQhFiDDhwQUS1EiUek0BSnS
Y+BS6780HLGjIAQGc1XW6Yg8r26AtAZAJpOkNYkuQoXzLZsRRJNDDZyd8bbkytIRTzPFaQG2b9ER
5M50M4/OFghMsqlp1j01aRefMjzlb5Fb6RfPiZ7cVYNpCQ+FJcWsbri+Qqyy46DhGFWsQG8vu0TF
JYMdDEEq+NaGaJhveotbkFeiUp9myClvKOclskjtYaplH5E1TdYHWDwvnFhEj49oSDkxM/nc9HB8
d4Jm6q4moAo17nG0tlVKwq4b+e20DnO0MZ4yvMRJytLb1vGjJo9GtGuWaEoPCkvHdwEI/+Qay1/9
eKwNgeaLzQ+RaCYXK0Iid+kQ6INQq22I8ewciRO+XUKvKAxkogPcjtyyBbZVEyrGYAvUDEFMjUCS
a40M2Yqlz0vbngRMMVvYNmEjbZCn2PtLDpV9A35KV/pSpKWFYVpAIIPrL500OrWVdL4yvGvXHnzU
kPilkeCyTGVmK0DNCOiFXfcBLeKq9GrnG5abS7kGmyYZo0KnNQTWdJiLqaO5rCoeAkDIxIYjhuZb
5FtaYOqExQwq6BOMY7AJGHs1VBzi7K6GjeEK9WwftD3qb7xhcMQFY7uO0DJRkQN86TuN3dXhR0jY
PT/GYTPoLGqKoC4Fr5pEkH5awbchUgdiwuT23TxKxFoawKJ12YdT9dSvQnzhMG2bCPrOs0eo7OKN
iZs8Das/mGv/L/gM/au8G9Xr6whCw/8HLAaQCH7BYlhf1ZcXxt+SGPAnf5AYIhckBsgJzu4DICyD
NPnfJIYw/B0SsQjsadC2oHY4a6n/JDGE3u+QWkDq7MLEDIljZzfdP2kM4DdAoozK6uwhgRgYiI7+
Bo3hTE/6F7nmbAoPt3uQ1HwE13r+T6zalcIvdkFGwyZZO7Zzhsr5DCCv/SAT7p0Q9ccwMKE4myIH
sN3CFv+WKiGzyfNWtPo2Aq56+wVdrE0scTqM/cU+LkH4zfoWHi/Kxxql5XId87pH3qwnXuK5GU/A
AmtejJIBCIkE5lwzTmiwVh9xjN9yq35cJuhsuI4ANCOwW88EqL8QnBgUxNoX0t9EQai3c0elJu2a
1RdmnF9r2lQnlqK/M4J68gGn7p31+59DA1GEvOSso3tP+5Tcs2xJhb9BXdfc2kaPjyPEWxsWoBm4
mgTbajdWL21V4/xH3RFJnlQ/hgZHqjZWG6+Zlg8Ivv/m1YAbOtyzoKvC6/beTIpTKJ9cMN43i/Jh
HzU7rigRWdZ+/ctk+ZNY81cizb8bJovQdzm/f+d3/u09H7Q3tqEe501HWwUMDBB8FKH3/38xCuYL
FEwgLyJi9e0oXdwDFE6HecOaNcsb2jtl6lZffj3IW37cj2cYw7UbSjS8QuBrvyMEVYOwaSbYAovt
KjjBaHYplkl2tz5UaIj6rZC7Ckuhza8HfctCwqBYQUBCgizCBbH2JwKiH+gz6bryceC0z73o2PWa
+mhcZrJ+9jsJB/tFtKVuA6SFTV306dej//T0zqNjBYHHHcoi5D6+va/rin1KD5m/iWE7HGVdch1X
k7n99SB/6OneLFNg3Z/Ju0i9OjNP3XfrR92jHICDI98MnbMUNqL2xOMaNlZr0AC8QOn9ucoWHKvQ
zT0pG9Tb1W9DrDFrUzRGv2b+PD737oI+xv9i7zyWI1eyNP0us0cZtNgCCEVNJjMpNrBkCmjpcHfA
n36+uN021l1mY22zn0Vtbt0qkhGA+zm/nG0Y4vRqlfksJbtpVwT6tmp1dwOdCZZZt4pmGv6iiCEZ
zUq807HlYHNICyPDj2JWGqlFayOF6EXANNeo+qCCEEgGUk+BeJa2/C6XvT4sq+feiiXonq8Ia9ZU
S/jRtqM5NU0SZdS8Nn+j2bdewYD3o5Ja5Ttf8561HMqHZg4VETnRcN8tTZh5JDIeA9rQ2JK7P3BU
0x8CGlknNqZcGKMdW1wxHhA4Fw/9NgrAtq2Jbm3dJTfejBgyXZVnfhtCd27IkZxuKtiM74L3H4DD
ItMaxXdYpyWfVJ/G0+R8yLDRiAWHNxXhkBrZVPh30BffNX09ZlW4olWLyishtwMgTaXL0CvElMdQ
HMek29UbURT7lc1Ocst0/oPNFgASLZT5WTr08/mLENeUdjIts8mv6VzTcnwhDE29C6/DYzPXU4rY
PgjyOtzOcSjLtB87kM59mi+sc2ACKwXzkW+1VKsGRCwQ0dZkYb29VyO9a6G3+Kdg2srzxCGecks7
l8UaiT1tQpJrdawu0peQIPyi2HrsT9Sz5gnhOt0oXpKPobU+0W+WgACt4WG1R3Ue/dbOXVQ8hSq+
7dJ6KeW6X2bbBn6Kdnba8WhqMdxJyoN9xapd2D3IazH558VSLhAkEvB18+usIlMAZiI4r3u73TSU
Uh6seRSfkVzPXlg42SR5gqYCZzwCC5TfmdT1W8eKKVr7VtYu6zh4YekHTyB2L03YGGzl9QRlVyZP
IULdy2j57mUYu9tqbB+coQkOCJnVmdiOTzK8x2b8tXrdHRVLP4aSHabc15vCHt4DTK2XuOQT60I6
IJw+ULkLPZYiZNqzAGVwjSSDXJ1yCeShXq4xBZtAawUEGZgpHdetob3C/TZicjgjxLHPiUzKvPVx
RYWVlRb7+hzvQZH6hAnnbeU92nHzUBvt5ovt92TfDk06tXDBqbs04sEvoJGFk1xEXHu5HFzzIqzN
vVSzKp6Kpf2iT4GMvl2qe7eq1GFoy422dWmlV1VJrgZqXPp+vwfI6lL4P8bkSaizGL3bfdbn2d8+
hG2PFDYM76Q1l0gdg8fGDM8WZMX3BG3Ok0sR4odCWXdhl3iE7Eqehj7Ys5pua3pnFnpjFvU7IL1t
9yJ+7WB6CsvtNLT170KaIqXBcMlZKUWurGDJYKe+j65/NwZbd1u0fGiJ86nqSZEvsf9kp9lza4hZ
lKezIxwFNIYcO0Zn4q7fViRsLF7EHqpY82r5fv+LBJkT4MhtOU822NZIQb2Z3iyYRCuOoUh1ZfKu
s86+jsyD2KxfVuUVWTckxIB5jbc/7gx95F3sXsZT1aS7zaO1roV13ELxVewg631YnXRSfSIfeBzH
5S2u0eKE5DxRuyB4Qa+H4B5c3AD2jNKdhqB8VCBzlJxap0BBGFoHf9ufHdNdnNkEx9EiGknt/7xO
3dNmj3HmNl7AeYBSoko4wEV0Est6o+fmq2mQqkXSuwlKafy033+q2aKBwIePmviKx0kiOCiXtBX7
h0yiB8nCeZh1Uuf2EhQH3xv8r7C3Bb8HWeC1XX0fRPNOjtH/JM9nVuTK++931bVilnH3mnGOF/Pf
7qqO1GpQ6Gg6JJZldkymehqO9qYgx4Iusv6A9pQdCtqFkIJLEiqisyf4U7Cp0Z2L47au1Utd9zwL
xeZhWu36cfzSIB0/Cyp/giPKzeGg1apfJTlXf0sfFCJzLMvCXtjN+C5nIffPvU6qL6s2dpkJWtQZ
qoay6I+lDK6ljWv/k1RAutW2IQx+DZS2PtVTx2ate8vZchPF/d+os9qfEhwHv8wYr/zgxkxzbtvN
yFZfRoSeqnrrv3jk3MfVspcnOyjhZVzc/8GRkoz6aRzlSCJ5SeG7KmzZ4NQi3uSmFkoH2W4qSI84
JuYyh95pHxBlxS+wtIYuC+Gq6bJh7vpZWZolnBB+81PLbiu5dILaPFe2V8iDPYNx5iOxGHGe+HqO
4AU0gpuSUUykor/mShLuO/4q+mgm0FFZLg7VZeAw84u1f4z9hvhJULHgO661Dn2ou7ZPrMYeN0qg
BB+mFW9xWnZucme1lcBb424byL3voyAUhU03xbxiCU+Jk1EvXjhGfY6mzidkz40Q6bJ3wXX0dgWc
SkRHf1+7DeXCVrggw1ldb1tvqCbVyWHxdLhlvV2DyUzT4CH+G5r2jSx+l9BTqZI2Jx/0GuTgkgCQ
FmUPW4Ijtd9vk4jMueMSrMWZ4rLAycidjUATpb+FkFlzspPCJjsyGdyrXw151rRnYVSUv4NoUBXy
tHJGJ6f2McnB+Oo/uHg43kkOBGubQH/SuOsGhoOKSPkr5mejl7b11HNto6VO1wat1Jn/qE8gGTe8
rXtyFA/S5ap4CI3Vt3dRsMQFKS/+IJybLlbDUGeDvS0F2XTN2OZKbDtt06VbXxrlKvMjiZV1ZSXn
4s0SYB7ogzB1HRDB+zdNOPtLvnWOt4Fqk3+Uwcn43mHtN/l9GWyO5DEqtm9akQORV9wGUzoHmm7W
iOfgecbt3ZFDWvaETrXVumZT0CKGM7twDtNi3JIPsLQ3dFfhwoGOpdaBuIjLiaerXb6FY72+V45j
PYco6d75vyxl1lZN+0uyrP2c9w7qcJ+DJx55mDdl1YE87260jbldNupx9+bBTaWB6c0cuVAdMoV+
9FHOOPNQ/yRLmyodwXpzcNbQSyviYr4MNHC11BtfVyv0L1EHHG5WIVGDCa/S1aEPnMXheVXBS11G
Swh1jMY4rRWWuyNHeBSiXSybNwvqHbS2XmTNTmnUXYz+96cllCjyLXS5wnyU5DvvkLB+0G7DB4E3
b1OHzplVnI7orECSy5EARydY28fIITtyKy0XTR2j9d3QRpPHfaaLMZv1Wpm0jxOxphZxNPdLYu/w
OXr1UayUIv7U3kCVDO8K6uM1atXjWLZ6SclJaYOTWHuYZL+QuACW1kvejR013S3aIPK70ZT53PAm
rID54hGxXSvt7cJgEv8MgDu/EyPrInl3OiJQak0v5ZFjIvjR7w1CKTX2U3uCDTEcYHLtU3dFwg+U
tke/OzqxDpu10HdLqbT1oHe7eDNJ54Y3VMBj8kYU7msueUTQN5vfIMY2WylZFuqNg2jnOdTnwVkS
+n/MAt5P/sn+uGlXiAyup3ieo5VkntVWJGypgXcGCga/Y7Yv3WIjs7CMwdJe01Ox9b6bThNrY746
REClIqn9b16gyuqww188Ge2Y+hH7DAVELY7KB1A+P84ICKntlHBTPB72wPyJSOCqZJ5ANl6ToPZf
O+1ZdUYARFznVbyhLA2iWT+G8758JWiKYQbLcO5Se1/NM1tG816U1UQhowq8R98vaCx0jFN+hTwi
lx6RBIxOjLY4S0gzQ6WfiGXIxPWwQr0ROzOw+rL8QN0dlbyM19aIjV1rgcDRdoOyv9Jf1ThZPaIb
yw/yaHJFnoRDiQ7E2pKXYTSel03h7HId4U670900P8eJVf2afGv6pnYWl6yIB/GzwCpw6dvYR4xk
E/eZbUOg1mzhL/uwtsq4WbQ284xupJu+7269VgfldF2dDppfg3BKHaFLIgo4ODliLX658+b/sd0Q
k6rnWeppjUfrTxJYsmPjQ0WaI37Up3gsuTmHyQs+bbRA62FGtPHWc/JjZrVnNR7weKCiHuLCjHe9
s4SfRpbTi9RrvaQdNeLsCXs8A1wjHCYtM0oM+tnd4WqKhhp0XjtMjt1ecI5pj6DvE4xb+71jadAQ
ZdtUXiLAsUesX83zYlcz9wAiTfRLgw1dM7XSQVzoSASYJeOLubS+6n56pdiOpbZr3oAy5mKi/gMN
dlRX36FMSkarkFbgA2fI2PGOeE5/IZgXd0VLeMaUtSaGyzAT8FEKsmIO817pV7e2QMYJ4RxfkIdd
H6zrLoPd+hVZo35ZQ+lR6Br3/ZNeE828wcUapXTC4AXRIWtTXtdd91UpeumyEUs7repiET9aDBqP
XtP4XrZERJVBs1aqTutEXzNsKe95dpc2Emm7XentBI0FO0xZYDZut2r/mhSVJfxtpn1b1cous0Ur
N7plKR/rs1LdfBoQU1SvYd+hb5NN9WH1cP5p2Vjqto9kF9xqO54fWsCKl2UbsA27boEcmPgJWWWd
9Lvi2CtEetm6deOc4ZWKv3FdoHJq41J4mRUBgh3rUK8IaS0p0siOiiJ13Kn5uW0abeaAZyJ+YzGq
RV7EmzHfReG5wyWoRXkTaaf4oKi6aUnSj8stq7gg9wNoJYKXJoA2lbJZw7c4ln6s+XYGGoLjRu0p
BdoaCGKLFnFcHbcgut7npu7hI59Jh2/jQ8QAIVNoiHXM3XlVPNIMcSdPJbN1qMd9/kC6WSfHnSSG
5H7SwlgoTkgHSWF7rvKiInLvBfFXQY6NiYT/nojj7ujxD07UpfkerbKQxQgwC/aCWld/KObjItQ9
Ltt0rCpY0JB5DimwtaDrTITf/UG/zQHitqhIr9MLWvUSnuTRx0IjU4Sfy3+SGP/Nk/lf4ch/enP+
fXz3IpJVbZyCLua+/45o4XneMHuWqBT9YHh1/TJBBB/U5CVG2NtI9fCd1ynonbsGFxn2oHU5yH6S
MypzxevSJSK+zOQGXWiBpsUxgHNCDiBseqgba3N+N3W85f/gY/+fePlf19r3/zvzcr//HPqfy3/1
m17/B//Bu9CL9q9r8mUcAS7b2NSBJv/DPJq4/8KyySN5bTPzySMAUv1P3sWN/0WICevCNV7rH07m
//Auyb8SknaDqx3V4VSn0eP/hXf5t2R8MpBAiqnaIoeAJATSNP7NRF8FciClaQzPCLk9kxsnq5E5
Vbkb/U+ZpDji/w2lJZL6H5SYhAASmjHu/xv6DSmTQM4MUOulmdWdcKk5PlquQk3Zm6V/BJ7xnKPs
3D28AfVfy0Nn0cedx5VBsubW1E1HJQk4oDqT+7JX0fLmM2XvWVOo4Jet/eV92/XUfTegpaTxLFcX
DYE3QqSLwt59hDbovXye/K7OjZLM05FfRTJzMXUotPjTMpzk7gagli0GwHxGmAqGF838SMN3CJip
xqs4zndO/aj0cZ93v4UmXRnKt6J1B+oue4MMZhiTKCfeexzStu2KO59f5mdfedxv1jIB/Yx6t/7w
G2Pucolw+9atg/5Tow0O8S1N8QWd5lqc+KnO3daxADA6++VPZ+2IbN/bsGdBD2CfhdkrmZsEfJKz
i0X4ukrYGq1n1BOb6kv/F21yyQdDvbTT1tcud7ftMWJKKN7HZZuuYhewzSjt+c4JM5qm8gP/8NVv
5QLc4X9bMPUJXDhj1syDepvqYuY2d6vwlesdm1kX0y6I6qxcvmPPED/cvZ3/Vlu3kMZgPCgj0GEk
pKMd8CtVvmPQfyk07QNAk0mjaAtYlOxp+7JkRKlh7xWekwJLMWxq2Y+PY62prHFIkAwBzPHZpF2/
UNbuhk57G7ZTi5GVEOo9wyDW/549n8UYFZFxUjsW0zuG2OE1GGfpcf3Gc5mFcdPck0BWl48qQiyA
kKLAOhuXdvCbYZ3Cxb2J5JdYZvs9sKf5ad8JtWAPnrYqE52YJV1xm/wbwd857OQ6AdUSe31h3xb6
JpZFGFx2mvS2P8HsXBVCUCF/N9U4l64Ox+ksXKezsjWIVgYK7e5/jN47lYLrtZh58eEUN71awtvC
U2Zk2KRh8LBvCUkk/JlMqVyrOzksaosnmpAalGZVHdqXndjfX8IhcCNlGqbAoC+SKjmulRBrNgID
49oqicPJfIRyKiUl0XucS4co8smy5UsYy+Z9XRq3p2jaat5CJFvxoVAIddKgFzHz6oRSI52qHlcw
+kx+ruuEXZftBQ7Ak1uS2vDUhnj30kBPDVn6gSOnexNBBNCayLYz+DPMRL3GAcq5etpedjFPYwrZ
0jLDhf2A0S4OedmSLvoVNbbrHCLl8eJK26LeFJ0qnms9qhiEbQPQzaaGpJV0ETjP+Jl44A4N7TZ1
vnq9/vJUt3/MW2+x8DtrhcplX5ApM/pomepa1xF3uWv/Hj23uo9ilLZ7129+HnYjjeGOFU0qH2UZ
BoduYZnG0+2AkHIMrNaDFQr5EFY0M9LdZKspF8WIUFaHPscGWsNEZb0ZipPreftHuYx7hI0iKv7x
D7NidokOU3pyxs9CXMUUXPId0jwbpsRM8RuKS1bNIRIxM/YSOHcl8OrNZHnra9L7a5x7Q1EbqJvZ
Qg0+BNb3VbcadKFsUL9tLGhluq1GPdjxVnWHfXXFb7ElE0XkHG8M9a1t3ou2ZaaJdkw8ebJp6ztR
iltxSqpqYhQP3aXKFrYNc+TkpIVo4Ync8rDu1Bs/ls+UnXWccnyP1UnyZe7H0E7qLhtdCbgV45t+
LjlurO+qGhkwrxKkEieBGPpDjIL6kWmrMdlCeCSu9b5nTKyiQj4HIElz5k9mxwUzOT5Oz6JGlImd
FkA7GgLO291WhA8FoUSEZe9AqTlbev09xpvKiC2m9QvLQT+m9mSFuE0XgXcYgkWMdNmAO1ZVNH1h
huC5XkNAoEPVjw4KvFnYyPp1An8gV8E1UzaT012VrBzSlauCT9MWtBqunmzu+2jjHSQ/sjk1evLt
41yrpLu4UzipLIod8ytWYnwa9h4IFpjb6jiTQU9yxZlmjrEHoHmsUUGGRyou2yRlWavEpaUCA3Cv
vPqfxeyCYHjo2KnFw9F37l29vfnGX1BWw2B/RAN4fN4AV4tssXkWUq/YOLgJDwl85N22QyiV4slI
q5E465zPtH+JQ8KG8p5j102hMlmnptJpAA63oPpst0S81/3AWrxWYXBV027qsdwbNLzwIO5PU5c9
ou84WDGCraQnYxmo1F8/iAR2vngLIOJW2V/CwO+8mxoiKLkd+O6gsTZ8U4cA6PRuHb3G4d0rV0yP
gAp1ulEiHB1Diq/YCseyO0RAIhPAugOoEcvYp1PACN89FiakJSu0JlCdApNYlAssGzo1Td99K6hP
rw8hiTEe1MoYmBuNBaDIjHTtl9Fq2SvCseSSw5vb3m0TJ2eOTZEFmu2laDKfY99JzTqEz96YuOAG
vu4/yshff47D7KrbQZdCnvU0x5I5ieDVA6wex5qF6SLj5bHrQzyOzQ+bID7iBICUdlIkwtJ69MHG
9puxDococ7uiKjJgKOur3Ia1yldd9DGWbDFh3yVZSx64Gpar4AHuhQO6PRjM448Bk5F9QXkIpEL3
8hIesMIi1aacp/gbhjW+sSQw+uy3S8L318n5G8xzqaD7BZzfbCUMPHBXAWSGZhU+mVErwdhX4j6J
jIZ784SLd7fc9o5bBsodj5Qbq9t5deIvhSSPezlBR9kIr78pBj9CDdfWt7tvYR5z8D6hgJ7N/sca
3P372HIc2+P0Fa7+bWUt96twgz1VeHaXbB/j5WPoJ+tDrA6yZeSwtViwAPcaGLSpLi2e70zWy3HY
iTLwx2vqyLCd4mRJzvHUXcBV1hsZ1jPxT9Lw35Liaf8JQnCZ4nraYocVLuh6OUZpSwuqn7te2f41
+Aky2QG7aLKwcW11Vt4NBWFR0hjAZsXVzGtkyeDOwX/Unatl5FIOAbCszKwmyjjsQ0KVozNRk0+t
YtfF+RQdyCijwm3uH60psgn4WBGwht5Tj5TH4jdkBEolEBtm6LhCFHd1ZscVQe59tFJRAW0/Xnpa
mVLKhDnnQGbDF9847Y8pYuVjWFnczAmhK9CgIxugjCU1yjKHrbm6VBAeZ25SO18EfwRZM02bdzBF
Mp13R5YF1ubwI+4HDnXrUPQ+F4WLDiUdoft5uGBLw9nh4xn8425mbBs6wgTpbVUFcOC+9RYBCAIK
Eb2/sYt3jSP7sEXRBS+M2s49hr8mbQPb/4Phon+Y/bI+O8AYUYZU/vrVct/mmI2L+0i3S+ZJFNSi
9h2IJZzi9wa+zGCTwNISlmXyuUL/zpFFOIfiQl2K+mEuYCrg4oqHgJqTzO7XE2QUyoWGtgV4nlae
JW7cUwvbjsXT4kOqV3OMxDQ8m3a1zmNJpsbSPVm9+UzA3L7NsmxvJdFdPPzICep6fsG45S1Mgq36
AHttie6KmuOC9xC6dJjPczTxs6bAjG+jb3jR2jmn0BdV7SR694dYzOoyE8n1HvmGdQ/11r56xrsD
1DX8i1F/IyVMIWfoeHDk/KPQ3UUiHX42bHvJcRnC8bLbjXWa/DannMvkcrQWOgGtLUPVcUDb8LD6
Aw+UYTbZFAevZ8R0XupgxEkR/G2krdIFFcCLFs4nAzymILQy+5ndRBFOUoRHXQ589AjnV/BgZcN2
RfL7Zvfd85SMTHftlByJMCvOq8UhIJ15+hushM/4CzLO0S5ULlBGzGe7Z4SAM+E0nWPo31GB5ZR9
SXYBHhaO4Dajz6xqUtYDfR77+QDG9rUMgvOltKKro/dkmwD/5MIwagsm98bU62keOB7QexH8EmCP
qswjbXtTVrWRfwti/lInyzP56iVqZc+HbRich3DvrROd4CcO7jcvqW+GcvktCLIwWLEQaAzToUYi
dbJUc/R32d3s1f6Knu/Htlji1oFbTO1wP2BR+khm9zJ6OKJ89wuTRIgPtKU+FacFT8mMt2OPwypP
pohBZQ7+kjsTZ/sWo/INUK2sPIH3u8VPjn2tj24RFi/oQ1g+IkjWYnKu6v0Yd8sY6Q03YhVlHVc6
Xg1LDndMd+5lCvfhqLvRSV3dHpXf/+i7SV9UWBFHInc7mw3ymmVZ7x2hvHQoDSDiinAuRYrrn2ra
tTKo3i9qcd5q4hNIy2mXR46kzypSr6F01i0rq0ZQLVkPHhBbUJT3RDFAMIkANQ7jKOLdboIR9U0G
Gfg6D+03OUVPa+08D8vGZ8WaIg5y7ouHOgqf5rizjqvbMGpxFvC8eeSDYigKDqQIJAR7DJ+iF7eR
LfisW16vpLbfPIEFeHMLk0Wb391ajl4/AUJ+11GynKSPToSV3f7J6HDHu1OkOig/Yss6l4l6GkOM
yKVYIXe4yQKyqjqSShY3wEmPo4tlTJVvkU/xgB+V70lJ2cE0F945dht9rB0r+SmxQ/SkPjXSTSOg
1ktHds91P8BpI9sw4u8a1rde4Ja1HVZgLz5S6vgHFYBbZVG1iDwcrYucfLzj7pzhin9i4CvzIVqy
ZRplFkUri5cTnXgzkXB7/j2NxsTw1P6Folfrhkj1P7DyTVq3/KOgD+3D0sSg8nJ8NyRMNDAuGGQx
9BXOh+tU0XdMgzezHi8bTQ+HTlobswNzEhHD23okTiPJPYzzB8teyc1ShGIFQwfjUYSndeErx6Ny
0lVIBr1OyRK9HabwFsn/R7Ft6q6Mwl/rVa5v69+EHe6387Q+xq5WGGZ0khCm4hDjZ5r7maTRLJTb
kX0Bj018diDgstptozt8iPWDW3onon6JwjHQ9xiA4kfmbXDliNGWwpJ3d+CPCnW3HOKadKnW7l72
qPS5ilr/3WM4Y9jrzsVuv+JEfDb7eLMsFp/kOLu4fJeZPimhckJP/5YEm7XORF2MDXjOVTZVeaB3
1vFyO9f0CaRdvbDshf52dryeYle/aTChTvpu8zovH4zztq+yOjCvOcyvFm3aadJ34tzznAbt6Ig0
SRL96aIPzkQoCS8q2XeCUapL5TWiINippJcFNAm638x4pjp7uOsr3b83U1l+lpXa8b2J9oOnSb5L
Ec0kPtVPuLEyOYiezaJPHgzkpvInEiZEaRSHOB2MgNrvVmP36rivY0NUzcJYDRtjP3eV+o0EKu8T
26TYaHDvFAz5IeL+2aNcwFu/JhPSKuJY99OwrjlpIOP7VAXPUnvtDx7gO+wb1muCO/ZuCjey3ZLW
vNdY7v64xuORQATngyY8Y/lKE0FXAYKleUREA/5+bDbP/tPK0L/ozuH1XR/JQM692MD5SCf+MFD9
Z2IyyYNqEsH5Px+xN63vCXmIAVtEON+MyfSBuf9EQUZzO4/qTiGpbk35bW0a/vyC6Ac5EcAaLici
g76KZXjalLlrWvnmD874RMZA8B5ufpVLu39zuvnVs4lZ2GZT5T07yKzD+j4g7QOjiU4lmSlpX8s/
ZPKsNxZ4i2OhewunG+347621npTrB6fA24FJRpF1TsDTKkbYT+FOB/oL2kctY+t7YqoHq+/DPAZi
QjmwBLj8ccikpPDuOM2wGw7Ecm48JOQ3uFZ/owLULg4cPEtj28OJFR/M3G26VvWzRydE6srqzXao
ZfBHqNRlbe9nWtKWWJ4tB2qTTXXKFL7ytWrWh0Lqz362/oDSYk4WKAFizbg2FBW8OymYfGBxzS2n
hq+ymudjKNt7MiEwiVu0OSH14tnTJCQQAbe8iljrkbAkEiRqNinkMPHfVtM/nQyiICSorm6CqK94
NTXFgaAzQHgOXEsyzXfsoT+5NqNUCuuT+27IAsGP5q/x3Tubn02uzxQdKAN8XImJSItB9STMdbWX
mglQJy6ShyGZ91MgzS1tzQ5bOqQGr/w5GcbxSN/x9ThYyupWhyG3mkX501LnDFivbVR3CRFTyBFu
dWPMC6XjF0XkuMJwltRZ4G1/onDWR+Kgm5xO9odiwWa4+itKsI2UtbUgAWaZotwJVNb247k3fGoG
Y8IL6N5wUkNgcqK/ENJW85N2pUc+34LreYlm6xxZfkS8CHoFDgZyZhq/dY/RyMI0Eb/Nrz+YQzV6
hx5GM6cRLnidDAcU8XpO5ifEgiAxMnlcl3aSid2M9/ZEik+gvrU7lpttO40kOo1euP9JWFIygRW+
Jzwc+K0E6k6XnrhC/ih+/QB8GYsw8WYcCEe0DAETlgbpyjXwOnDgsAN/UV7VfO4z0V0EChquK/QA
aaOX+WxJdFQF2qjUd4XMZzsgdxGb1k3olTdTGbGWV+avPewXxwU0lP5pT9Y3AUx3H7Sl9d1oc3b0
8kP56tdoj4ek4CS9ro2cSphqUSNcwyNjvpMDwUuvSxC/4DiJ22PhzBvAnipLOHmUFdUkP1W8g6pZ
LRjEhtn1JMvkFi0hq9JK5S17HPEdZPIU8N/sJrZVZEhMVF67IRlqsbkdB/13bKmvGeMu88dtv0gU
GCgM1z+DM4ls0+0rfPEJ2zO6ieprU45J9TqdUcSYn7vLONU313vbaZ/llZG09sncYA38jrf2siD2
a8mySBHOuZkSTq5bwEqrmm2w4np41ZR1Zx3zoD/5IPPtO4cDeF3pvPNN7gc3cghx3KDKWTQ3DwUB
ugLg7Vj7QADNyV3F7SYBDuamQYG2euBTJRmSWYwahsVsMLeJW3k3rSQvbB6Wv9jAAizJtvvelf8c
eqVasG/6gKF7/cmWZh+QH6i03ve7Xot31GJ7nqgKnrOrYsJFJn0/cKssWkcYdZPbZGd54K+vjhhb
ePV0+GiADb6Ny34rg8h5EEVcEWXlyEfSC7551D2m8TyOWQ2FX0ru8oEICZsztZrDJ2DCxxrnYFrX
23C6tiT9KCL7r2yIPQsQ7+z2406QM/Fy0495xCTGAeySHSDfvClpWDX7tyhW0YU2ELh6lE9QFKRp
LcjtddK+44NnyWdjgmVH5FkShxDydXjJqL9HagKqgn5LTUtdcZmI8879gG7EZct20dM5VvtC8JN4
ZZGYkUcY5+yUuziSkPc8Kz++jaWeCYJwbuTcdN/7wB9/i8W7Zo715JYNVXusk3lkN0QPlFThT67n
IR+amFnGHvf+OE6RQPLYPPooKaBnbQ9/DqdgP43YKjtCm1dQ9GB+tAoGqqPbJr9ju1NsqdaZKuzy
QduLA2yaJIce/iTrO1wAiWPGU+Ua5zA78BSFVToHykvWm6jZ5hPgJD7SXh+0QbZJWnWdJ7H+vZM9
/b/ZO48lyZUzS7/KGNcDGhxwqMXMIgKhMyK1qNzAUkJr5cDTz4fiZc+tsubt5r7NaDSKulVRkYD7
L875zpWtMMsw0gwjbJPda17VFQZ9z0Wf1/XDLm2DYceYoFq1U3B0nOzLtLOnAju25zXvalEC13bb
PtWj7gAndOliNlZlgECQrQuZqAhMfRPVEEM0qg4kvCgdkcx06fRMC4FQmNAnfKkhtaalKW1GcKC5
OQQwTPBMIun1uNLfJ103UUITO6xKYKNjX0/3Y4/ObC0sS54YsDCa87KqeJE2PXdQ6fXHDP3rMTFA
0ACxK/XNZFL+jbRW4B7m8dDQ7PIUTRXQOn1eKv2UtV23yD24//p1NTbpDqDcfekWHim80duUmtjq
Aa0AHcVWO+LSZ1W0ZAC3GxsJ9BnbJBr0uuJmbiKAQWhZY56zYr6S3Jr+1FJsNlaTfRuz+5IQSgWM
xMRU2c+f0E94rZS5NiOkLzNY6AdEhSAO9DbeR4kjNuHcdkdJRBhsrqn7RMBk7ZqIMR+g9e4urObO
n4tivCipYepULlLZLsdliWoSpWVYPOPEX7cifvdCt0G23u5CITZgoFnhKs2+WEkj9nXPQztoQXEQ
iCFWgtQgazMVomXCakfWdgBWcF+lrfwhGrQOY/w2FeEtQh0P7g7e2aIlDVQPkIWyIj1JZmQk2Mbf
qCl6vwrGD0h277rB84q14t6ctdKvHJU/hG0QvgYiemA9eG3h882SzAbWMfVoB+duYyX1E0tCfpDa
jD/AvB5AV67DoUbQ0wfGc1mYzwzeWp/55sc8Ix7z5nZnI4PKVnHtvkUJ7l3sKXzAnCBRSy36XjVx
P4JUYbBmp2cxsvUT0cwUp+5f7ULVG0yI73kq+i+9qqx63cvIOhSjeHPjIOXlLSkm4olfDpXKtgta
Jy+6CoHLHds8iZ9Li/Vdktw1bAH9JkI3AuFAI3s2qil/Jap3kxcUEQqoq3Vna5di6HDp6sUJftYW
DB7wLCahub6VfXrTTx35o6pnmBjPoEeVedTtPtsofSS7mfldy3d0oPA7DK19XecNnJGG2IJVXcbq
aezAF1iIdpELYSvPoS+uC7dmRjtJBLdIkjncQ2dLOtapxl63SOy/VRLdacJgGVDLLbQfqrbQvaOT
t1Z4CnOucjuCypS7J1FqO+WZh5L4hzoNywDymKyOXhs3yZo4roceXulK7+JDGPV9usphHG0yJW/j
hb4QzXugevViZmBVM5vqqMbc3LDXcTZpnzLnAroCi0wz74h+hCMwjOP0mrGQvkjM6ToLrRX5Iiax
ael7TknNdmF8wpGQb3V0uJ+jZbLk8hwUnTMSsKPu1Oah9YqbyBoOtqclyHNL4wV1buIHhV74qe7O
FEEVNL1VgyZ+j/Ki2aaOHf0wwyo6M0Yc74qqofsLqNEY5hqGtSt4ve/4rP0nfC5xjJra2pqRY8Tr
xm2LdyBDmrsilZBCxmZXWGyQDrNid6fOo02pKEtqZ2Q3EEz1gCl7Dhy/nvXmSxdpgemoWXp4VGox
cF10yVkFE7UDL73jDVXHaSqzi2awreY2ZizXSklRJNs1uVKL7aBt5Tca6tBn6PBm0Lv5sZD6ZU5h
EftVqjkPHap4wkIDYe5SIpNvYTTG3CN2K9/NJkZu5oC2+/BaLEWs2Zjg5LyAhbRbINqOtq5xlvtl
Ia8qqbRTFxcf3YxCuzUHgCSlTethUXO6cV7fz0byTFgAS/jMiTaGZ+1ZBHJ7miEFq57n9z0aWspX
PDkZ3hVYHEX1GDLb/6EBKHkB2/FjHuXMLCuHV+31hnUs8pkiLpKKs39IJiQEdmIRgTwDZaPuQnaw
glnRsZnKtEHfIioPfpSqHZ7aCfqWCrzmpc7V0PG2VDFrFy2sWXlIeaeVBkMag8W044NBGSJWOon7
6qTYHXzUmPMD3wrHjRqYpk9RQ1krqnge1+VgFz/qWjI2HAJQiC34s7Uty+aDZCt0BLOCrGahhNb5
7fQF+TazLzSisNyjzGXyCJHXQmpraZmvZ178GekqdjnWbGcdBupitb226Swh1rmJNw5yjnxm54Qk
tJ2ei6bNr8GIcX+0Y8yJaJpXQxJm+loDj1kWWWeijMysF2AfqbURbcvGRc0PVaiibe3otd9FFpvv
gJvsh4dZC6xnH970dvMUBAVHScMSWNtAfYrP+HpIbDLS0drrsM13KXyPVVeDWrONQZyLwAvFapxa
hWQUzPgBPkBJJY+nUNljcDInMFf5SDidQR92rsd5m5EMum7xbh4k2bnviYiZZWCEvNI6p2YAmwYP
yEjkXZROEe4mu67PAnHK0U7Z/rQYuOCUFCsO63hvpDNPbij6RyerBPv3Gpg7t9sGp9x70ot9M+rf
yPt639TC22jQGwZ6qmclFLl4Gy2tem1UT6k+2ctsInfoNbM+vHdb3iAqFJLaLUO/T4UHORZVZvsj
1cpplRXtqYon42Lwhn6Znh2+UOu76YFs15ZvIMp3YJu1qxYQ3y4cXapRK4+Btgb2WD7abCL8Au/G
wSi0A1MqcBmLDNTpXI89O+xND+TnpZlRFhkszKwuv9I01mIYPFzEk/1cfpldr61ZoQ976Evw6TOm
k2Zt9Sfa82EtMg/NQMCu2+6iLQby6TEF3gVEYwR9GqiMbJI5XtDvMrp2HXf8SAzWWFbEZqjxgqVh
RwIaalX/XkPdhyhhjs/EEJvfWt2qNWTE6CUcMvXMVD757A0d4nJSO/O6jYR6QB1jHROS5sAezUn0
BN1D7ZWTpLx9yt31PCCPbizhk1tNq63R70A8Jw0FR1C0sC3HICa+yWFccNOnhcZkNWUzndAuMnPQ
fNbyrzTIDUZOAMx3qhYpuoT4u0glP6/CiexNYgYgM03MB6bCLIB0PF330EK+i0r0b8OURXvsFegn
CVu6JKNI1sG0QLK7Bw38yZlE5Q5U/wT1Ci8tjqAZ9hByJTWxUMcSv4rbLtnMwsKIyb9rlx51woOH
cudRkzELV21SBiSuQnEXzALdUiBBuvQqylkyB8YTUNgECZahtyCvBiO91kQ88d4jgDhR3JAtqWAH
jut4nrmucjzTdJzYjo66HK0f9uwt66omM+kdovSoghm8MvpWF1hmhp4L4p4HxXia2Q+mRhYRa9hV
901b0nK5yrPnVajD7WZz3Gm+7RSz34WISJeUA8ajxlxEW4s+3bbxr6JNwPFhtibVq92+Z5Uar6NS
4GUIeCUgJuBCMstkYyfoplJzdD9EMgwn0mIgeWGPYsU65gqevvEK+YRBdA2r3TDCZ32cunMTMI0I
e/cGDQXAPajXYFEbbRLkKSAL5+8ze5sQNPVV2lKAL2IMVg8JOubENkrUI2o8kCbRHqBzvdCyNXCR
RsYPMubqbuxjhSGDo9CYYYcCBQvSuyRO66OxYFNtYYONzuU1IiJ/atIF1afZ0k/R8iCKd8o7XWd6
Z9hpQCNrg6fhdHZHkBQlxDy7dXE/guDCd0s7JZjlrhtonxsLGbNvMuMA85a9thVKEywayFto2Z5Y
QbS7QJ/d78D1KiRAJeI8NMuFDn4e+u1bROfDEMXN5FXrRg8QD3GAQKmEWBogY1jmPZgHs4BpN5pn
9iNDZZ1Ys+b7npFZgq7DUT4BPPqW2pMaEJnJglIDTGTVwHmVp6ivRmWmtMso0B60oMXqmzdIB7pF
KVQn8Y2OcmnXTH3+Vntl/GzbtfYsUEhIIPiz94N9L4ROacfLWaF7T8xwaYeMZrhEXQgpDS8PnbDo
pIiYkaHriIPRPLZuJp4jZUR3VlFKkulwa+E1arVPRpzNKRSpfQ1K7RNnwGMMsMAWkfhKC9RGCNNt
vx4AoHc6HqJEtHg25g1sE8O3UZVVW8FGC9mHmb6PrDExePKg2OYd/eip65OrCdHHU1sWTgIkGzAN
HenkW277GUrvvmJsfphzjwIsji6YUU+Mmj4bM8A51refpsBXG3cVtxv8bnIU0e6xJAPsiyFegnbc
EUPzQnHm3M0YQEGpiZ6LL/eHpoD/6ExXWjGTsJIED1WR1hsi8IimbHGMWmbrbqp+SDjQWh5Ss/cE
RnsJRCexkvc00DNgf9qPOTe/cy6uQzrqeKfwyVHyPUym119XaVKeSF46ugBDV4EjDmObi1W85B26
eJCC3rrExVQ/O5N10kxqwl4RzwCMDCVFvrLNCJEcsuNgbUPIQybEMpI+kCyGK5pRnLdNOjExYZTM
IEDJ4WiNgr0nx9be8lhMeFV6NS02G6Xyu0lF90U0K78rvZ2ewXxchy371VUg4xGzHBj8NyXH+SaN
+4urp9fc6cVnCk/7BwcL+plWV8ndyMj0AGqlurWqlE9s4HYombfj3MF/xxkk4Kt+96kZOzcoOpJ8
x0zdODVpxrXDXE0b52NaBDotCG/FCrJK8dRbJrC1JtMg/MswI/ym+W5LK9raQa7hEtAzE3e4ZTDi
rTE7X8dO2fol86sXRDvFta3gBK70EbPMpmf8ORMYYpTcghpNLy+5bp272ms2BpXeBfNY+lAbGO7X
dAmcv3mdIxOulak2qC7Bn9VafSISxI/Rp2rli1lhcaktgNORojOp6CEwtd501XgpImLZ637dVj2S
wMpU07nSc+sYjk5D7E1FAI1fe6IZ1wYoCgYRsMhaMF/LfRbBQOgYACTYVYgYc9SOQ5X1VZgFw0es
KRouGJpm/F4xnyecg3OEE37O2Dt+VxqR1YeY7oKebpj14caKnK7x08CsHmuvVsQAE4j4alZ5ee+N
cffYqQpvSDhEswluy+DnAL/PdTeuGJp6M5ZZcdsOuN99UZFg8ul1eZQtR64dnzADyvhg4A0bDnGK
DmKrE0IQHIq2MvSNV050FfRgA+kbiZqINWnKQawabCPeZqoqMhBstJ3FVottw9yGBMyV56KVC5QA
sqpxGFSO+xbwdFGcTQWkeJ0NHTNL1YjIfUIYRkwpymuu+lqW/EjqZnpAMshKI+pmm7iKCLz9V87N
xH2psXZjHKankbN1hlkw5LSNfGtPpeH6TTxY7snKYbtj3XGd4XXG4kIOfZpl953h9veYy1jzuw3X
LHcNS35f0nWLkw2dZdogbzfMh6hR1uQjjnCJ3KmhMK6nkI3RHtyQ8G4ZUXT0FEzpbd+MOqRzmLx4
LTQ04xYkcFFaeFoKcJexG4JsjU3NekKKmXEJFotGMg2EXq6dAH2n3zADJG8pIDCepZ6kazFD3bBw
TvbeDxtpT3xOQ1oaPrHMP80xqs9OKyIdsasmx20flgzee6Jevwm6GDVUFW56U+oMR3lNZ9PepxjJ
eOTmCTsBWYpVdvSa5ufEIEVJMVWTRcebQh4HyYZMbDsRJBHuY70KOyx29Of7PGqcCS4OE621Eqle
X6s6F89LchpbYoDG7a7EjcXYo88zbSczeAprHiIPcp3ggN1lepc7a+o3RKVmLLBm5+NktJpfxCVy
B6/PexRJMZhg0vrmLv6uYOrVvtOZyLbILB3th6RMasakwoyvsqo37JXFY2DAR61MC+psjSduNKcF
tpLOOfGYs0wrv6Jzs68LFgjadRbj44XdDNF0A3K1g0eBBt3d1aNMrT2CV5UVa4Ic2mQ/kisWcDSg
IGbYJ1h9YQv0njtzcOpLSOxYeYrrsOZmRn0o4e/iDTghHB2JPlliLo8JBe/LxK6bCR2pCagD2WsZ
TASylEicOG6IJ05tK9xJhwiq1WwNmvj0csvBMmbmTSLPSduEzbM502b/6Cp9CFAeNeFVgGc5PiBv
nNU9BUBJNZ7gM8v9juAhKjcHPbgfytzGI4vSTW017kxjN/CVJRcb7yIPryY6+zAEdlddlXD03qux
F2LbIXaScBQbrfLTEkncM5LXPDzbJSserleEaGuqUywgVYId1WdMHf6IPJTMCCDZij/ymI23RDcR
9TVUVTqTnY2u95LgypuubBrUkeM0DV8ZnBSETpQesBizK53vwRVKPrtN41QUWXVW3kY1yUaHVG/0
ZaaNJPM6woZB90YMoHlGM4uaj7VgaAow7YzZs0OZyFreI1EEjwjj1pzWRV21yDZLgoUwswK9Xw2Y
fnCPmehlr7OIs4EhcWn1z1VWmFjq4tBQxyazs+kOzonG/N5g+0hxqFDvMtphDfEy2dMQPFZI38Z9
AkM+O0MqQa1iTQp6McwtnkXcirPcqdw28ETXoeeuBQ6/T6JAB+W3es2GXBtBva6z2G1hgjaVHH3G
1eMt4mjVbJIo9i5DKFt1YUhNqOMKwBLaPKIV3K8B8kF5ElrSPiDlZnnGd0kBo+m2ToUQxoF3Ow6z
ynbObKG2tC1KkTXpR020Y5yUTsBqoh76r1nTSiHB795U79IiWPYiQoUaOyD5QT8FmTEMEJV5dWc9
VRRJ4V7pWmczKHd0j4S1xpGbAcfGsLcqWIIU4oJL2kDDD3sYODAPCFeujUm9mX5EaFzhlEV6aiJ9
BIK4Q4ys+q1VNhGufUXsznYIOpCjrWZhvzTwHDDiYFn8RX+KCqroVYd10qsIUTNJjP/Aao/2K4VB
4PmyU+6jp3n9uTQEUsosq0V9mXpIbgee4zTedm1pv0kLT+NGJBDUqPUIgdxXtNIffE0KQnafuu/l
ZMYf0hlL5MJSs2CY6ZJ3mT9rvvbitgVzMprjBlB1nF0TYJBPG0bffX9G5ER4kCJKalyjljTMOypy
TtW/LR62/3Hz/c38SzcfIsniK/6zmW/59X+Y+YT1dzIbpWnrWHss28DB9g8znxDy79SVpAZjefmD
lPiHmc/6Oz83qSOfIqDccOVi9fwDosg/o5uEqGK8M1HEM3n4t8x8vyFfPAKFGUpDY5R4mE1Aj796
RmdsPNirxvwww3blXn/UqOU3YQBojCSzp5F6ZuUlV+lwoKRMDw535n6eq8vkJa8/H55/aV9deGt/
cq/+45N4rmfY3DTL3/vXT9KTwJET1JEfqnQ88IqxgjZk/MPilfo3iYU//yi+Q2I50WOZfNW//lGs
XMlkzbEcdNARUBFsDGVcqcA292YTiW0VMFcnYYZBugibNVEntJlNlmxn+FF7elHvvwDhyeUh+P0v
L/kxgPczLDREtvHrJ4oFPLbY8rR9V0N5iSfExcGe7PLifmB1t0mj+ZT2XcK2ToCVMDBLSr+ECnby
uNJ3Qsb5aVIo/lZEPd55kfUWthOr3MOQtVB32m0bD5vAW6KyEKvjIoraz4BtDgqlHN5aNV3Jbme4
Rrfva2AYE31prdnPgD7szbxof3vQN5qDbuux52BFa66pC8k7zYx35yyTg4eO9VsYI82WdPt3gwyM
jjj3Hj80o1jN8PtwvtKVziScgXuePPTqFHmXUDdhZhH8qLkg2wvCU2BUuGRRzZdy6A82sIl3YhhX
05AN90Ko7iRLrb5xczr3bhL2TVQ3yXmyCW/RB8YS0U/MT9RM79E8Z89l7GysAW2JNUVoBUua7Do/
1/Z8LkLk/y7CkGnKX0YiXPDYuLAcTHTmjn22Iw8fpYdgJmd2C3ufQ7m/CZzqcTQjuUGvSvmYOJgm
kylOQTwbEUajti3BFxNp0IxRs7FwzK0Z9AQnp0E5zznA/rlCQLdGoGiv3SHTt0M2vyZBiIxsqINi
P44I0bVxRCtutMei16fbshPPpVFa677Rj42stDPErk8mUeHFYdCzQJbpS8JpRRwFOtCaUCpl8CYn
k1C7nOKV7CXuShIIpF8HJYOshkUP2S/uOopze1391DAvu5zSbK6B51Q+RtQdHpOPxKsuZs6LMVuP
0yyOhS4PphGTPpPnr6ajPzVR98LsV65xlMIfnmxG2jaZKUVOHx/qbDtLrRenme0+OTr8XKMWpvik
L9E1Kp/xWDAxTBu3PqddSiJL3z4gCcP1ZmnRVWDMpAGYofHYkev5DiZBu/FyNCqMgGegANroHh3Z
RB9tYLTXeCsdFFJs/8j01s3XJfQEpFiSHfkPNuKbwIkOkcZjn8xa+CxqGdwRG0nOxVha0zsrO2PJ
bYiuPb2x/IDu5i4GhsWG0tb40pzU8MhGipj9Z0yK2DUJNhrU9e9ePjEcqRSYg4yYkxtW2Qo0FmqW
zsqqYyfw1HcOGh6A1ONdJ9s593Eo1fu5jdO3IpnmbxalAdskDK2TWXwYvbCfdV02b3h3CkJkwvHQ
z5F9N6pwPOetnM+xjjEhT7Xh3OeAylejVpUny7K8q5a4o900dy68EZxA1sWdmm5fTfr0WNWxeYPw
ajhbycSmIhw/YFLUsDOcfPzKDPNsk3F6P1eCPQwB4CbG7j2hq4wbcFo0UluZVtV91Jb+2Xd99Vbo
3Zu1BFWQc3Jyq02EWGCX1IRB1flANK3skSq3r8XI2YUGa1N5UY9gVT2luQz2jejVs6PEscOWcDMX
z/by66t5IIq3D9dadqqyJOdkah9Nwaimn9wlJnuDseS8MMRlqKXxCk6bs8KphzxyGCHKy9fJmfRd
J+tPvhLTRwK/QTvTbzLy6bTK3U+o9FbxmJJF1zXbhReZdcehVlsE3rAfr4MBvD7bX2x5YPx5Jtlp
QeJ7CHTiLPKdRbvISStKKvX3DBnbuhMeIuPYF2oLLQsdVWIcXZwbcyqeK9OPYWERyfnsaOAUR5iN
gDLL0DzFat5WyFXGyPHncjtWz/VwQgDGYorlIElKrIuR4zK7svqPfizAuKfdbq419PWkNIntaOxT
h9VFxscb+rNB95iQAYjOMEwIiYyadW29Rai7yj7ah3oR7Q27svctm34aSGAaZPPJogBE2FK+zz20
nJqsNrPfz+Y9k0pG1NqqHb4B+kDrwXgd1mCQOGEHvT+FWNlGIpeCOLjpZbOzGiZ5S2Ye3lZ/mNkB
kyKy6nI+CdxjlsPg6IdokwCNJyOV1TejEc1Za8QQx/ptiMHEMyuxsZebZp532fTgcKD1yXVSyVMG
pSMbHrIofiem2i416FBsU3cVOhk/iJJLo87MsO41VTsblvjZ2hHaDfFM/lzN7lmxB1AhS5YyIM04
Z9xW2ZinrNG8NIU4cYCs/7qMEQsV+093OUUUm2pbeoCHpQBNvTAa/oxirmoicafCCA8VbXHuj06t
7jicOwb3wuV/7KtjsBwQs4tksmoYm2UCnQ3jtZh95HKoBMvxki8HTfDzzAGu7N0XP0+i5OeppC0H
VLAcVcRyAzVcji+1HGRAyjjTqjrV7jTslYzjVfvpagmCC6Ho8pmPZMe2aT1AZ4l8bR0eFVRw0jm7
IuquWeNHH2RiuUdTMzilY7qzVdk02o2FnfM9xLH02HdaclfhNr5iOY6yV/QPqc4ZmVZ5c3btXMfV
yOE+L8f8HMl2G0B2ZSWiBJesqvB8dNOs3WJn7j86Ep3vC9N7lrmhgWiwsIrLFxxkHjaV8CbtIBlY
zKSKbHibbaZYsq2Skypx0DlDwGabcyZPNkgvqBwQLOk9FNeo4b6JyctedUZUg54rfFg5z8AFfH0w
h5eUZasJxb7wkgN9Uf8STe1QrhuVORtibFnfsGT2jgwTkfojmyXzxNV0fH6L/HUTGYsue/Jqr73N
yVq+J7l2OJfL6Vou56yznLjlz8NX/TyIURCXO7mczqAsS1Zsy5GdLad3tJzj2XKiD8vZ3i2nPLTR
8SCXk39e7gCx3AYM4YuPgQuC4USwz5c7Y1puD3O5R/766cVi98vTC8/DBB4iLIRHLsAN0/nt6SUr
Phosq0wPMevvoYwp/BEakuPi1zyPVWM9FQWedKvUNmFK5LU0Np10X4yppYFXO/qdbTvY3sYTZXjo
xl3WsaTJ8yK9RCWGJvJpCD2AYBWQoTTqWnknLEPckHsF9FCT7/g4r2t4SKsyES+Bt0gidbSdhtgj
3EYIJmuirtvHRHMhgA09N0JE+pewXA4RRPO6lMMtlhGGLo67ToAf+8pwL+xfoEybAbFRnaxizszi
h9FqtOBJeSTt70GfYJVbyfCsDXKN1eeYxgQzNIZxL2ZeBI/k8DMaybOnJGMr5lhBhLAfJfVKqPQo
epjcYnRJC8KJVjFZWTOcmNhy949UXsHPEJYN0a3inpOONVyBUQC9RWN27pbMR2qauV4BfhuofTB0
Dd4dZtt2VQsFmLfNuNHgqDZcpL0W/egy7Qov5CoitywH0rNSk3dp2Bu4cfWoYyiJekgBhgkdWd+V
7YdtjNpq1uKA1NS0PPQkkPmhjhFQtR4kWWNPm/UyTN11nBpfaTJBArFsPBeT+umLJYVY4iKwDaQz
fb+vCgq5ZDQfOVB2jd6+awHmj7aGltlnr1iZ2dMSDDR2CGdYyvp5D9I7X8BJjR3mV+R+veDB0XcE
TTYrfAxY/lrss9KV900Dnq+I60sbEgLt6hbi5JRxnt4GNwY4Ota1/ILSfnIED4jH4nED/Mt96nq7
3RhTAjRcN7BmYFJA9IWXrKJlm83O55vnlR0clKGlYRzxu9vw/RZc8PBWtY58LJv8Xemi3qJHz/zE
bNfF0G9cD08TskTuRHMTs+yadGM3aiwYazCSRX1InPpDagif0uk2E/pGi2hBGHDiwohMX4u6Ixng
YkXpdYpEgXIq0H02w3eBZtwCDiBGGHcXzoKLjkpaloj0kAlxSHWG7zFHYsx8NycCy2A8slDM9nD8
now5vlOmfaa5XWsD5ZZKnt2iObXi3vCKQ6g+w8i4ygwF8TrbZQOrQ8tnpYVGDIDB7FtDc3CD5kxr
vqkwDsDlJUsxOjjlfUgnXI5yU7D4B6YJVEZnj/xi9sTy4MMH8XrMe33d9u3azq/gxLnwAGZx0DJ1
m9bek4v7GjeOF5Y37HzxWnLsfcHm2oJMM7Szy+nO0MyU6YXz7arCqmBHl0Wv2ze7aRhpvmci2Xyd
kaauXsN21zMCr6FO9/V1Wg3bkjXZXL9a7vQmo7eq/9RwUfaogKEYOMlnp+mAHm9C8dh0HPvISHTj
hjWxr0ik97RqzzxuDD+TAvl+9K1mXKXxtuo+YzBuCxAnR65GSq9bHdlS/hy4emIzwliBhTqh75R2
d8lzzh/R+ZBEIKkb66XqMUx7o3m8da+Z8snHXLELPXYBey5wwq26U5JXlEI7Hi8VYYdBxjfc4eEp
Dd/1MArhCjb0k6TqQwDDPFMeY93zNbqHhHY0DXlqh3yZEK5R6dOQ3Jr1h5XPyJgXX81Om/l9GE8S
YHVtDAMCZXczYX0zbISfzJe7wMc16i++PqPjVWSVU6PvMNo9yPm1B8IyTbb0eXdWDRYlvOe62gyu
C4mo2o264SsTKRjBnNU0QLIJkQu95GLG+76ZPWT2PIEZfvIebuTkIRSODT9t6CuN6WQbb0PYoBiF
dUmO9jC7x7Dkpd/VevNkg5F0C3k2kvRaF8NGWdbK0q+mvGED2ZzA5/BalX7baOQAyc2cbCyJv730
VtJqrhiuHrGC+LZ9Qo28nB7nAuW8La8T41UIwttz4WOOvWVbfvaat7G4DguQD+GHVbrbdDzHqvUL
BTSWGMthDNh0XbAx7AxWEgDnUH3nfHnrBuIRS9fM2zEBBNpkotSumuqCUHaDMEjfEcGFzdW9Rcb+
EAfgJyYm0aCK6YL1MLT5XVgAmNG0TYfhPGLXW/ecDPNECa/y8ilvwu86784jibfHOBvvFdC2E6mo
1CdZmh+rYdkfPkCh/KYOuUHtLz17R5Cs68dacyoRaqrO3ekoc8BMoDDUsq9g5qRJ+JBdjM7bTlz5
JNo62wRWvvvfrU2Z6aROeqiDprnMLJXP5AZ7L3WNiixMkmWSkGtsdWWW8UfX4TbvyCVEVGPeUO3E
r5BdXbI0rWSHUKw7/XX58VuKyVJ8OIwAGXDaUtcNe/n//5Ri4iAHnDxdzw5BCVc4tLyX0c3hL1by
wO7KQeEEZ6zT7ce//mP/k+nbL3/sbzWPZhMxBpYrO4x1CenD4mYSKchD4bq3f/0n/SdDzj//Sc5v
7LResIdLGwgxUTS+o+HdBYigUL9Bbo3/q7+V+LWUWxoRY6G1/fwuGXPqv/21/v/POqqT/pQtPzM6
Dfckl59jt/xEi+VnO9iE9yXLzxtpTH7Q4uUhIKZB7NLlydBHo5j/MYH9txYFD2XOv36PUGJc/IHV
oInDqPu/5/ijKdvyu/vLX7X7Ki9vNG+//6Ll0/zH79X+xxrDf+vefvkvnLaARW/7r2a6+2r7rPtn
KNHyK/+7/+f/+vr5uzxM1df/+dtH2Rdsje6+QmBtf14LSH7e/xoKuH7L38vP+O33f+KfVEDn7zYT
YsMio8czHR7iP/YIuvF3BviuISnbHfBGPAd/7BHYMBA5wjxJeA5lvUWr+scaASagIJLEs5j/m1I6
0Af/+ddmazSFZcE39i9n92J5bv80vMdIuIzSPUAjhD4ZfMhfX1yvbnPEU6rf8/JgUauz3vcczF6x
QvbA+qG50GmVLFwt9PN2jmXXzaKnP31Zf3yoX/iXvzbezvIhSMnhr2M5aIss87cPUbgwPKCsdXtk
KcuqXScUHLMe6+9ogtgHH0unrq6Gdx7oDBVBNyIcGJASrhsCmh7zFPXMX38kuBu/fTGOLnWLFY4r
lrG+tH7banhWqLBQpTguKyfTAWC51Oa4qCiKu6jOX9S46KkLWDUMveAYQEWDNxZDYhl9JY0G/Bag
LVDcwnDGbappbbyeRpBWb6NVh9+WcOnqwSlQX6OxJI6UeFuGTWwc5xciovsrQBz9x0hKKFJFWSEK
6UyzcPdd6FJHGqWR7UVXtvXZDFJFUHwHqnpqNfcqc5ovCeXs24Q+QyYtD5J1K/MxCAkioiZYPE2j
2kzEE9vHIi3/H3tn0hy3sWbtv3Kj93AgMWPRi665WBxFUpS0QVAUhXlKzPj13wP5XpmEWazP3HVE
2ztbQlUBmYnM9z3nOZgIsfeX0S4UpXOpui2gMLcTAmtN7PT+QfidlW5JjWjR4GRUnBY0rfMWST0p
9mdxookftgNUh/p74PKTJEfctWZ4abWuU6mXK7cpfKhUHr68Tdu7GTAck9IwrN68TGlqxt2PpJw6
2kggvvp63mAsTaBBbESQQp0PcJrC05BsJ1Mvzb8ohYVkwa1cRFDECLMgclG4PxSlAeBLLXIXih/w
fchtaN0t+sFUXxipWuw1GgjotQwN0a5dOv0jpXe0vhFTalKa0qvnN6CC4yij2DDz2P+x7WJOg57P
G/l9ROKEhErUMtzF0CmK8wg2cbGmeEsZgz67sefENZbXVWlyynU9CYdOSzrtCtjZ8OyFek33fuhV
5P0hEirH6xRj5fmeusfpk6fn3eAbXzs5trg8W/yehiHjVehkFgoDSxOfpxpRvUFnGt2MXqs/odox
LgcFqxUFyy69NwLUwsvKpdkEMY1U89XQ28pl6Kqpsewj6u08mNEsN1nSdes8FBH3vwfJqxk01Dg6
5GlyIBWwN6mfNiUaWPaSBkiHFJuL7MX4vSknFAreBzjeRsOHTnWWBg2V3d0VtcVkcFUPnYTVDnKr
tRpo8s6qMsb1GGV3rGZQVlyPggIyZUTYy5rh50drwgJr424sEl87D4cM7CFp5FQbfWkNGIHbCluS
U2QdvbMuGihEKYX0UM70nEjSVMIHocKF0rMPuqWbWAH7+8QZflLjHM9xiZZo0RxkQmsV73m+t8y6
pXyLSUXHaJwjjXX7xmypbQ7yvB5M37zpKR4NC6OnEQNvd3Ak3zc3H5wAugMeiM9FyiYr6p5ZxPEt
A95bNxTZCY5obyPQ9HSY9vSNviOAavc6Gu+LLteeag8dpjxrPEO7iNGkoVGDbOkgMfCH/qeNGBvh
qQqrwkolylsCm+G4DV43hAuTORWSI45x9oda9BdIYBc+N2gww7OxrjaZtC8K1KUQFpOVlfY3dt2e
Rza6C0/c5VOigMIBAMsa34PsBCPe0KBZiJykTejvRVAAZA/vVLf61MSgRHGY9XR1z+1+PMsL8Ngc
HnD1Gy2hYqLLxc86NPovjloeNMEvcMxgZ+ZneVPx4PCV+ULh/IV6wu65TnROr/NM2miAdOgJkBpM
487xOTm7JtI6FwOMiwEszmwcyrnNXVYbHPiGCw5oyJdxKQ+iJT3BlAEGD+WTmstmoZT+qh7dm9zp
qnUWDpz2UjAWUd9/kynUlcgpbkRO+TIYzIeKJNVSTa4w+mAi7Op4i4wEn3ZVeEsSzsdDZhhXmfbF
7JLrIBS7EViWjIX6Y2SXrwl/OVCeJbIDazYyT6RE2LQOsGSrC3zRYhF3afhZuMW9V5iXbpVslBFh
KxWqZkWWCeEG7ljHyNHpVRRBvyZhoNubOh47CijwCarypgrSe0/qN2aVnZGj8NgS0YGCv/iJWSde
E8kwfvVUcsUtI9TWQSowVnfNuEDyk2x1M3XX0tc/pU0NLd6qgIUNt5UPUSrxnDul1yiOQGEisDS/
xUG90HJAkmq3HgQKuQ1lhKWqFz99MFkr2xg+QSnZkGtGGUJgi6LIhQOx0Ju92w9XldLrC4wqq8Z1
b3BJPXTQPKbtgsOycq7r2mdhpbfexAagUU+ZAUd9S7VtKaq4fhzH8NIqoivNyJRNMDw58oeAWVpW
8sKFWtqR876tPDc/dzw9RxYeoY2s3Kr8onTiEOVohqha7tzCu4Jch9ZbD8f2+zAgfbclaR1Wpd4r
abCt2uyyQVf6rUcNuE4KVT/PGqKLMrXF/USvx2guBC0gP0GTT5j2uFBVEkXodnYbN+NkBgjnofXL
ry74Qtu5oahtLxCJnRdEtyeocSjsGQhOw3WuyrNYo05kG191tT+viJtajxjFkepmCMpHWCpuRgkn
bKKdEij3ZZycd7ZP9BFBcqPhfhGktG1D1GDYnXzogipES8gEbnmjhoSZ1gVH/UUU1tl55OUbgtaS
JUvYts/tew9ryAWV4HNNz+HTqMU9vJpxWaP7HqnaTSngxrYI23CLAX/lJFH/qTSQUPPNFdKg/Oou
K2qCXHmuHFodL7lTsPrhwvkyKu4ehelXmuP7tsWG7Futhd5NIPuUZrowPRMEoGU12k2vVtcOSgdA
JapS6DsWVh1FH1kG8rNrRdgmQiCsI9n0UrTbUsvShQzdLW8UHFr+Xo2QZHfe58FS4TmU1U5Hu3Jo
lYoELFTT5GCuSI5q2CHBoYSXci1tj9jdbjwo/G8zxASEinjCEPC+V63+IvLUPD6kKQkApWbeCaI7
KDuHZ740jCUdtvAHIKJDI3PMr2MHmWwqkRmOv8JAktsxGWlFYKdb7IJEKLjgymA/ZtqFNhAIQO8p
b5cwNrp16Xsh8ghLPPEDryyZpltX10h29837TPcbti7Oz1KRlJR0zFNLH0ssCN0txrBwC7XgMBTq
mYgqvNWWcsV2zH7AwvWsdfIgSxgYWatceL7tXPd50++w1J2z/GbXoVmUT64DebFPvCtsvEBdZLax
TXtJzN1n5BobKPh4x30XppXP2sA+FCNjs+PlJZetay4120NUMuAMN7OfVZWsqBOqRnsuICgxkzGz
5Dq7NLIjY1R/TXEXZt1eRNbCIPTYSkkKi5Q8vjb99BpFeER6WtEx1ghW6yL1xwAD0PCf8KSd21Gw
7tLmzMrl54zX11I32t0QZT8GMx22tTCQvOk+k37EbC2uCukGXzKs+FJlN2MX+O/UQlOW6VAvqjTw
HwkXGFn2zb1am6Cr8KaeVbFzGFR/DbCFZL00vrcDx7wdcMqyDc2r4nPSl3jbtLKHd4N3Pnom1ofq
eqQkXrSp0zC6IRErKJZgg2m+pX5U846OdX1rEH2FsjYvIYaYrW0PIEwUGBN56nyN7B5xUx771XJQ
K+dK1p3yMyqBcezUihkPm7Gmuas3HU0oTYmNJbFfZr9P2TGy7UGaWWxj1Q7Zb2F5At9MZsUXJyvS
L47VcwzQle6rrzkY7OG1wtNUk+csGfv70qPaXhRENRBdk4zneqen0GcHaaCfIF1gUmoUDcbOqGNp
bGF2cy+dIF65tW08+q7Czh3nDr1xQmf0PaxECHzhWOHUDWNq8ttB7wqs+S7dXQOILTr6uos8SDqE
ldjc2uIiszPimTo7mMCbcjKYgS8qb+O0hlluG4QRbEqvLx9x8apPEYJZ9pGZHT4If0qGsBzpxpw1
UnWfRUp8NbSuvCJ6CLprQxaKcpm6wD43aCAcbTs2dX9bFKp739bAlpahp+Lq9fVYO4DIinGewUMK
CFBX+EHmiEdk6hZjYIel0S9jv4ZdZKOVoDET+6qNp9KhkturTn3txkPBLlnRfI2cMsW5CRuvZwtF
6YpOheeWqO3VgTWDLVK2Mk2FcZcHEWO51oPxwcg9cAGqJ5RngYXcXMZZ0NwMEer1VcUmkKo81FaM
WlrqwyMo+p6wkkhpqPwFvXKLqe+7F+jpuZq72MY7Y987qWKtC1tprhOzDH4w05sGZKwtvWWqlj58
PulE35uUdXFZpla3rQc/fR4dB5OR3fVNc8mZxGKlgnjvrcMRcPjSFV2srYwYPe+uBDdPFRuHb7Ss
qjgqEHUZw6XeeK226rJu4HwaS0Mg0sjl99I16RPEcoiUqyLSIYVoXki7rGyB/2QpcKW1VVeRz1aj
KYIFhC833XnC8r6mneKiZu5IngfeiX48NthiL7twpEcHNCH8HgehFq6c3EPnkGSxbi3UzuDQkHuO
+aVr8OWtvcjNzXWsNe0FoqYsWwU+keS0pdRU2VSegOSE1rwZv5gYn28tIPUqUFfiRJdlq9PhcQMn
rXcK2pBylbJdulPDIrgtgSp/JyLJ/BrgIQxowORpu/f1iWTYyaZ8LkMHJ4NSpd43qbe0J8gflD8B
/uAnMcO8/YbNqrBWNgylr6xQEfE0HG9c7OgqKYYBvjfWYtMpn9ok9559lE90IfWOdQ/GNnivkhiB
bCUVCSe31Up4XmnnI3ryg7B89IcYTwqFKRUdSgkni0BDM7smbZZD8Ngj9FOaMbyRTltP5OwOyw+a
tapdDrVVfjYjS3YbB/vtoy/NmPy4snUPZjAO/RLqDNrCZrTUr3w+mV4DZrviRLFkVoWlRGIQUeFo
liUQSFrOVDt9UfzVNUWl3dfgGUs0b59Dl8ISJmBCDtJfvV+XeV0ZxVE0fRS6L0uQiYGEFrXuy4/C
iuQACrKqXcQfWZmAmJa2Rnv7n36KKWBq2xSlbI1q9uxTsLoIDYkkuhqpKxteorSHQIac+JTpKi9L
b0CRKC2xe6TyZauIul7/FkWPydZ1aG9N1TFCthps+dh7musR09B9yPHhDhx+f/WPf5s+SZf5TM1l
Rz6PimSzkNb0R3ejxbFOhSuD2znKpuLm7wLoGzW9vz8oU7eQ6lomxU3d1mclbFxdbtPHarYLA/oA
tpZNXIs+Pn//U964hcavQrljWLZJ5srsFsZagA2LjljjBN0mQ9N3R4xtux+QQF5LLxALQGLx2fsf
+vfhbhrkT0PgJMNEtfXZcHehYvFixfCjKfitJFtn9JEGErDOqNfvf9SsrcJwR/0HSdFF0KELBJCv
f58ZId8o1OksRLDesxVH1J8Mo8JADCVBuWmtBl6sngXVBufKfzJ+jhaH//4M0bKblGVty0FPImZD
RZAAWSu8GnfqmIRnkdtTCyHx9oTu6s1PcVRHZ0IbBiPz9W8sx17VyrKC4iUjsUGM+tV3ISm+fyPf
+BCLfwi75yOIk5n9FJ9zUhNBp8Fak3F0p5T64FTRPx8ZrBqU5REWGxhn3NnIqKu+HGxdVjvPMqh6
pLV51aRRt7eaMD6h9xEat+X16kHcq+rY2MFNk5V39otCCM5qVgYVcFZVdoRb4W1Uow7qu2MV9a1i
APBBIppb98Ggc3LrqUX90KMhShc5541yGdsou04saX8frzxDWhm6pTEv3HmQ1RjVNb7dsNrxyvvu
DOg3WzqZlvM0WP6zIFKM3K7yxEozT8+a3gm24TB2eKeYwrZnA0hrUlGYIP12BdN1Y8DRujBAwZwR
kxac9VGl3cjKiddaXrvo8bHRukUyHoog0K50PbHPHIMjQEgQ4SUiRyr2Wkp/mC1WtylBQZ2Y0dMQ
eP3YeFqaqtN24XcjhXk92jEChoNZMaNJD21XludnV2knLUKIao+UXNcAlf3+0P/7coWiUdM0lI14
DNRfjY4Xb2eTnY5mhn27I1dd22Zl7m6EqYKL50//OZX/UXfw/6/1d1U8Z7cUMJ7ri8fif0P/j+n3
+/U3tRf/3Tac+pf//V+3MvzX+WMWv24A8lf+bAA64o9pntJjU3kd/hn+9WcH0Hb/MDWd1YLwN1Kb
p9bgvxuA7h8siLQW2B3wt1TWxt8dQPMPmmTT9sQiAZHZZhr/pAM4Gx6IBenZ05lkccSXxIbk9YAs
KOxq3qTHE7I1bxDAl4faEtT+qyjtNi/uyhubgtng//OzHLxRFNRoas7Xx7CH8AEluV/b0MRoWSjZ
xVgUnB7aAs1opIkTr5a3fpsNlkqwOKBLmA99uwfHndkFJde8ArrXsVNPU94tE6frxEfNVr5fP822
LaGx7cEDpc2WfiPEKqAh2FsbrudeC6WS3xtvaO7sThNIt+F5XEzob0QaQC7t9fv39a0Pd1j6Jjfa
ZESaPUOaMW41lEq/5tSQ7XSihKA24kxHUxPCnzVFda1qkbMHahs9vf/Rsxfrr9+N5UtF6ymIkTQY
9C835JovMKDbWr+mKZVeaFYa7/SiCU+8vsXUbX2xbE4fQ58Uqig+XKSgv2xYLxYxOxkSc8jrHp0Y
ss28rZtzp8ujbQEI71ZOQwpIK4RQLLbxtVWh0EOdM1yPUdu0J9bTN34xbWHGkzsl6TnzPadXG3XU
T3HUcB7Ix4ZDteyCPL94/77+usz8F0/vd0IaBc46d7b18wFQ0MTgmWpON46bVMTifCwTrPSRoQzf
kBOlxIJ09NY2YAyktWC36t8JJ6nFiZs/22T/uvcG34NVB4W8406j78W9JxPOxRfCN3GbytpR7fU/
G3VnHJSm95/CjjDvjKPGp/d//1t3mQ0OixKPfPJYvv5Qxykxx9DsX6texMN12T4Mrr/95x/CA9TN
yUT59w9xa1ITqKK2a9rs3iKe3GisRx8YMMh5LFb/SWvLQv/6p0h6QEEXTwNGd4MDzp9oWXtWcuJU
8sYN4zzHbpCN5yRbmO+CQLFZLdzldR/H3gq0ULGENOaeWMHfGAs6ewl4ixzpbPZbs99iJy0HPq9b
15Wjr4Xw2ylkJMzvBw6DK7PHI28RoXRiBL6xjusaLzqBbkGw1sx+G7w44Kqy4g52ICGNJAOe3LLm
qKTanVjHf+2bZ/OOkYBxl0nHs7KmlejFaE8IjMQKOLbrJqSuvHCzUH90nJzUbEiqYN4ESvZs24uW
Sr5CgYoQNHuInuGrVleBiDyAwyTH9nsnF3FwYry+cR9wqCAK4vXPgJpPijHCRU6RkzgAsxZnaedm
G5E37llnaMGJB/3G+sOD5OQnXHQwLEOzJ123KpFmfTesHQvooF5seb/chUp7JlT/HLRgsDAje50W
wSFWvPKfrrFUkmw2uxorrK7qzmz2t40nBuHAhO9sk5RlzUvXuWOcKib9bTsCw0afwA4UQwwTBOjr
R41sRBLgUdQkbunRMi/KYYFygrr/6Hdb3VHW7682mMO54KuxxQkedz5FJQuvNDP19QcSqDOOZDrm
aN5tvV4mfUKGL8E9aA+qoPb0ZeAE2o+CKiw9nLgnuFQkdogitbCRLVudCozMrxiNG42GmX+mqQ1Q
2r60mvMkFRqVpLrNn8hMR0PbOHRGN0lCN3KRxhV4hAjShbGuTbQoS3gCCmBd8p1RYOeeCDdehrZh
a0RACoBZ44WiAp3qNwHa7mhpw5H5bEcODfrE8YIvaZMIbamFvIxXEMsJuaoTzCnLSuiNWEegt7R7
zEe9C4/XdKKVTbK8vrJaLQquM8Dqw2HMcsu5Lom/1NcDbPJ20RlR8ITWArChMyAwoWk65LvMaGkK
IfhtbqteRLex45F6qOEohr6u2G56m7VRWIHQpmRXELtlmP6qdFqWiIJCjU+kKTmqi7qy/GzZ0OC/
cmRIRssISx6N+ZRH7zRW+Zh4iUbeVx5mBE3afFAelPSEPNOOHr2aSvSUTjU8E1YREY2qJtUznB0N
NTWLrrpTfAMlPq2D8DxqXHgxKc/aXCtTTxAYLEXZRezEBmIG5EHGpdYQw3YoURzn56ZdjCQwWc5A
dgAODCCGlzntSnXVtKYktdBttRZ7YVRgwmt4cayI+haA6pn58R7vZqXuNU/Jvll6PYJDD2PU6wUJ
tN/9HJbPXhTktqzzMQ03MM+Ix6A+gjVap+VY13jx0C3ZXrTGMxk5n8jdbqMzu9aUG0eJqbDmXs5e
CqwSME2HPh0yDcmeYxmLWo0XvVM17aaWZUiHxPHdx8LCFbCVfY2TQ0kc6hKtBTX3rI1LUJW4Opt6
mdXCg23SDt4BZwchCSW5bGfg5gnCQN1jQEKHSJkfAKWo9GVZdppVD1D5OvZ9XZ4pWknbU+du3oHY
7fMzJ2tq4sjHWNaQ3YzmKuUMbax8+NU+3U2leIjhSsGGT/xAXWd+r12FrReStEvRCa9Hk/1kDzA8
sNgF2TY0g+qrP2Rgp+GYoPaptUa3JmJv6W9l6lA+0YM8fKqpt6Pxz4b6ESaRCZl02lwvvDGla8AK
QOMaXM0tVEGu0RdlhG6DlKtoR4pouTFRbli3va4oOtxdJxpWVCc8ay0nycz1SAI7MCpDy4Gx1Xpj
bFxIKNBAC7NCYF6rVdUsibtVzJVKdBQaMzr8DRIFNXH2uYPeeqmyKBCXoiWlclkPIHqebL9EZEIw
KOBI12qK+8LKrf5L4GfVTd9CJEBUpU9rBbnFjN/CQ4CnmIx0Jl8QuPAzWbjIbTXVvd40JpE4WOdr
sOi19wA8EhI/G5vE2eCD0/4sWf9fWeG/eJG/eIf8ra6wyzP/XyRb+P+6/R/2z38qlfc//vvPv/cf
TInxx3S6RaKq0w8BRvFbXiz0P3ipoSt2temgMh2a/pM5rv2Bb5EDMRscWgBkL/yuLmgklZvTQdIF
6EEzwBEfry4oGq9x/oUF+vpNR0JMCkqhVQ++SS9xPHPZJ5EU++JmvFFOmC7y1+v0r4tPW+EXWzS6
cykJnZ166Ahus5rqcxH6+9bVTryvp8u8dXl9dnm7JhMwrkB02PAClQVJnye2N6/P6399ce76yy/u
qEWkkY+qHmjqrnF6QbCvgAHi/O8vNFPBbP38/h069hNmm1hUdtBARj5IOhdCntuQ39+/8LFbP9sy
5Y02aiHo+wO5v4teI9xEwUfvjP/oMPP7BjmzDVKoO62CgZIbRPpwcW8XVNx+l+XeGDHTZHjrmc43
lPioWb+KQhyEMW4M4m/wuqFMUzadTVx13F41SArMnk1P7+94xVzbEpkyGU+svOe9a175wlvzRjs4
ZX0RIavW1DPLwhTWd8Xu/e/4+oj112+fHXLywiQQJYcMQ6LBFzJlcZ2j1Y5/ukZ6Jsz2xFHiyMiY
92pF0gpertxhkX3T2VT20YlZc2RkzLuZfqagZqyY8bb6GdT3wuo3qXOiKHJk3kw+iZfzBi4ZOwqV
L5028Cj0tU1SeiSe7OBKldqOlM0TT+DYKJnNfB81sg1LVz2Y+rPVVwfKLQCKwzUEb9Q6XrpNFAz2
OcFSeXKWq+bGFw3ug2yN7XzpOxxXIEqDC1lJz0MFh5LPHq9K3ItsOVeBiSXLV9ahkSFT64h/AUjs
dRL6GWxaLVm3hbLR8M+OhrKVvrucgp4C+bkfHoqm3oAwOdAhyFA/KwinzTa4HKjwNbDYCWnZ4Adg
c9lfdoCwfQfSuXmW59omIU8Yoh0FV7ll4VmFmrWv4ENWcXepEMrk0oOQP7AxLlrc3gZlJM/+0QPu
Zk+4hJm/cAzSUtlz6PLm/Zt8bJzM1sCsA+vvjJF6GLLbUn6jT0b2xInV6VcT+42lm3fXq4ESRa3k
aMIcskoIMGO6MOqEWB42RCPsxX7YDwS9+MZ1aARL7M2bIjPX+oBGPQwORY9lAGS4kyh3uvR3Tt2c
kWp8NvAuWykUbYamPTHQXntM/prqs1WUiJWyKSTjuW0BRmok1GEfGL7RXF3m8ss4Oihn7BP35Jdh
5Y17MucCMC37USi1etAd72GgxVoRY1nJpTclKLkTnv5ZRDZTy7yqLXSZtSpWvmUf9LBGzwg4pPbZ
uasPfoKHNMgJg2LAS2EeCgtBGUGfcVLsiCZawvuHBziBpTDwR2cuSjt0sSZjK2iUc1GR/1T8FFxE
TjxtCzM6ccRx3MCwzrdaj3TVcqAP3XbiM+VUD0uFRU5A/DxlNKYIX94ff0cWQHtWWvAUwp9ggqoH
JMSLCHZ86J24snbs0vMVXHAeSRXBY0XxHARwSjmdU/cjSGQRE6SokEsoee9nnPm/OcMOXSwyI8Kq
OZCTNrSwxgeidvhPJq8XcR7hULV8tHHWOpsMwB/7/VON4sXmycojvbQnlS3Wup1v8DZTnt6/8pEX
2NTMenlll5xVj/Q0Xi3BOT44ZJlLslvScidScWJ/cGTxsGcvgqLzo9DteMnUCm/sz233qCvP73/7
Yw9vtvYDQWnjamBcuO6iRKlqnnjhHrsrs/WuINEqKgAzY3dOVx55eaLqFyVW/jrYGfL2/S9/7L7M
1j2LuIpWVHxI55GbexmVT1b0j3RDv9equfE1tzprzP1BPQRylSHwNlfvf+VfeMA31qU5bQfMNFXH
tlcPBRh53H7bzKvX1pCsMhXMD90qO/wqK4DgEi3UHor4EkD9XUfaqV34SwIjVwKUEXQMBHzQk+FK
u5V5FhrpytTkxveQMY/lViFkoSRAOJDWPmyuq7C/ae1LjS57lT5WcBOUYU/SHsSffQjBFS+M/2D4
0Yk93ZFBNS/YKi3RWAPBeJDk0JGVmHqUD155ttZYBVlFYZhOh5RP0XCu56cckEfGqzVbHwoSBJEq
WuMhJW2pI5xahQAVWDe956APV089fdaEtx7+bK1Avj0qmhezVAZbRdtL48REOPbtpwfxYnVr0HQz
49gAxCGEC/98jB7G4edAdlgMN//EyD3y3WcrBdmstRlG3nhI/CcoeR55Fx+78HypwPvfaSlvahmQ
eUj96cQXPrI6zFsaHXh72wbLd7Awl1iiW8GyvlL8E2vysTE+28xQ55aVjhPjAG9gVbcbPf+3rOSo
Du3I9zZnp0E/Vr1cjV0CG7zbCkiCQWQNHowTd+XIUDFnGwHazL4hB8lmn4qzHd/16nWA/yPina11
P95/osd+wWyWhoQwNHY/fYbc1ca9HVeLsLZO/IAjN96czdQwTyQFVWYqLsGSOXrqjH/surO5CUk/
rZ2U6zaPRPSRHfH+vTh22em/v5iaRe0oIdry8YB5OxjW3rj62HVn05Emjt/D1iYJxMBLJG4Jz3v/
wsce3mw6Khr11ma6sO9fteqN4AymX75/6WP3Yva+phBO37zjXmQQVNtVkH/62HVnc1FzqwgZBl/Z
5Vwz7kzzY89uLqTxMWL5dTF932Brf8qb9Ye+rjGbgiilKlmWXJYUMgx87bj92HVn0y4u2STKiuum
/k2vfyu7549ddzbjahw2nuWyICX2Yx9fBLiDPnbh2ZQj2hwyYs4aioaXNmcQf/BGzOYcHY/RS1pj
PBjWrTbe1qcOsNONfOP1bczmXBB2Q0ag13iIihsrrm8arK19R7KqdPZ9Zn/wrswmoF9PKVo5n0KY
Gwbmsxyu2cfu92z+FW1VtmNVqIcxWNfDvu8/9i6cd5TTAKZwSCroIU52oH+jk7zpt+/3XE3fKEXU
lAbXHTg0AC/1P7aL1GcTUB8F/caY9aJLz0jd9j54aJig6i/X+q5OBY1Otz+k3crMdoNyYkQcKZzM
pffwLHKautyH0X3s5E9wi9sBs5IOs8uVd4ZfbsL6+kNDRJ9NyVhI4bWStKgQamTa3Ins+/sXni7w
xtzRZ3MyLbvCxtc74m+kh6aqW4Bb5Olt3r/6kTeLPpuZkNjdRPXZ64F1ICUQn/K3j114NhkBr+tF
ZnPrW7m27J3XfPALz6ZinWHh8qaAd8t2FiO92Y9+4dm7cNCJMGIjw9pXXENHapoTyKsjd3gu4pA6
kn474PllwSFBBhMM0YnRfWRkaLPZKA2/0t1p9XCJeZ8Mog0YPP/UajrTy/8+yQMOejUpVVvrfGfa
gInoWzUE1+RbL4NmM8BKRLq8ds37yeFdxtXSJ3B2gLPui0+J2A5kGStEuQ3qLgz9E791pjP669vM
3qUhojFFl3ybqrWXHsRoA/MqXOmmNhDok/4ehcvG/kRr+mNr/tQNfbkmQUTlE9JkOHhJcA0n40qe
WPSPPbbZhO5baZIjyi+xm22EQiL3rgKgwe9Pu2MXn83nuqJ11UyjrdbFskzijaPehop24ilo0yx7
YzH61S97sSlP8DjJSmr9QZPUUtp+0QCOy/CSBvk3Dzy2Aq/f15QzbWgOiJ9Bd0SrQg/xzANhKewF
0UObXISXeaasElzisa2e1fAG3//xx6babG0YLVGBnGIKByoc/mjfE8v4sSvPFod+tMuEzQqrzrAU
+T6zT6xmRx6XmB1ZjTH3KvJeeGuIM4jEC8MaFiq5we9/619T9Y3H9Wtqv3hc2NGHzJrWtK5CvQXb
IB6QemBBLpBxaQTyEvrtRg9q666j9ntm3xna1sSHbmbWKit/JKh2W2MzFA/GmK6xAuPoJ51bs1YR
Uc9uou+L6rOpfHr/204z+a0vO1tvMPID7+jS4TCho8EtVgTopALwM+ql9z/hyPj4pbd7cTto98CM
0NXhkJNhFiU/h/pja7yYrRWJaRZBqGbDQaW3x8Hkg0frX+C/F194FGADhoKqHZ7oCXFGYIfcfuxe
zBaKkNxW0Ufc7YFIgRgM7omneOwea6+XTR0+ipSNYAGyIcJj4yfm84OPbza9yyTF2kXWKvF4i1Eu
moeP3YnZ3HZbyL4Wiq7DWK20a1+uP3TZOZRRoeeLJtUYDh1QgMsPX3b20nejuEYd5/WH9m4M2+9F
Uj29/32PLEXqbPoVJiF7sqbR2spdpHztMc57evKxg4M6e3s3UYFQruuHA9h+eobyY5vMuei4Hdga
54QqH/oQXsHiFCT9yBieRFcvX/29V/s8Pi6rn5ufov5jw1edzTgY6GEBVobde3AN3/FbooCLO/Hs
prH6xtqpzmadtPR/zzoPerBovxLwtjDrJQm/G2vcK+So+JV/o0KCUST43Ry9MO7GwHmuyLWscyC3
3q2iFJs8P7jODQN3OdDg0O5i+WDhHh5qFMcRsNA8AwFS7ns8Fln01Ellb4ph53g7s/lUd2eWsyvc
vRc55Kc3FuYb6G3SWA6lDm1nndawpkaSWAmIIxaXpNR7qX55/w4ce2SztaHGpQ7uoBsO6EYra+nJ
1fvXnen8f+871dnqYLthWA4ETh98dDWWfesHJC8LdZN2XzwF6tKPJHlW0tuyezDbbz7bn/c/9+3f
47izjUHQw07P4A8ekJXj0SK38GPXnS0fcdipkNIUKg6PbY6F+kNvk7+ZsrEGk1gA+eQQ/wTshsj3
/W/79pYAkMPricgbTwwQKdiDRw9kqqK0/2RZT173seY+h5nX19fT0cfKztfOvc/ARULjRCl4WjP/
Ph1xXb6+rmUUmaXJsae1TfItqMQW8YQRfTKzr216ajN+bIjM1hM3qXV24BQBIWX57cIrTgz5t18E
iEFff/nSVqtWGtOzTLf4ExZR5qKKP9VcOvatZxM1HogIJUCdW46AI9+DEHp/qPyqWLx1z2cTFfAB
mrK6YXPnnQtfv9EGcpHBZQ53anAfIMYaCbdUW3OT5NF1iMlSEZfCVQDNBIuoKndmIHemMZxlNC51
P16XBeHeuX0jkE0rCqcUUlqz56bYScCHCK0zURGOEy5HH3Ae+Lv3fwYupbfHzlzTaLSidQDpUoyu
rBXOknVTGCuHnnNX/og8scypL6Fspz2cLgPVWadmSfAtCZQ9IXDOAmf7vme3X8nLtuiQpGXEJTUb
xUp2MS92aa01dUTM46NSA7CIdKvQMkJRyV+BJZ+zYMcJmR73vfFDJ00nir/YhXJriHZjaulVHn9X
6892o62rPifl0ySW1yIBAFoe1oDBeCItJggUFC3Wps6vg+CBND3HKC9EO64IBV845j5TmRPjTQvL
qqoh6pG1JE0wBM69XqQr2T8mSbNs1a9JBm9JrWnFE2cDUFQZDFIKqiUg2oWf3o/mtZ1rSy+2tybh
EhkxuV2yHtV7b3BgcxnrWDUvLeezo5/HwOSHwV25g7u2u63ikYkWqddOZC3hqa2lJsBM/cT2jOb+
m17H15UOUKmsPrbm2rMJNRJLnpfm1GXRl3TIiKA5MVamOfPGkLdnc4mmsgNxiL12UdzlzrnzIz+X
/gKUbEjqlNj5MXj1E9PryKicyzpC04dZZHKS9JIz7Fb4j7ZWebIzeWS9nGs72v/H2Xk1R25D2/oX
oYo5vDJ27lYr64WlUQAziUCC5K8/q33qVtl9RlJdPXjssccUGw1sbGysvT6dDJ3v4YNoRA8c/uoi
zZg/a3PX13d1t/aHdWbeyJqGvvsm6C0sRje1uCVVcnGOZLkbjg6M1+A86Vt7HJpWXs1uNTBMch2l
BzcPvb4PMu/MafcAjkNd1zB/dJLG0EMDimrioy+tSqFBU5DXDbEBy2EDtsyWscnLh8K9aWkq3ZT0
P+kOv4iB1zIPablTNhMNEwJNMRnBLfjN9zPiqwdf5fBZzQsOMyLEDh8MiRMf775/7hff/rUcGrwi
vWCXwoondiWHScaKTD9odS8JzV/m8HUfKuThzJ4bbJVjZUEq+M5g3oaWn6DNy2RExJ4dtlHeTw3i
XyQU13LmzKy6WWXztK2yky3ueLW3YIAqxx8+zFePv4zfv87rHpDmy9hhD8pAYuakiPv5RfhF6MBi
7/tv4ouVci1tRv+UVg2XjEVrt2g8DXxvnYkNpq5T/fAZvphD3lVaYbSSwDofGzSOauaQ1Cr+/s2/
eu5VFNTrojYrtAltKzuZctAmfoiCXz33Kggq+EnDYwEVT6daT7DOtH84sn71XV7lE23fc70FcHOL
gmoEsifk000orNOAOtoPX+YXc/9aasvJMFre5bpVsYeavVjkwKuLE67APQ8NtPkiOP4psfhimK51
rJ1TDaQtUaKaZBsag5dCaPa7qHNtqDPMrGutXMxbMA1psS1/um38Yq67V9m/XtXmnF9uBQsp9rqa
110H175Bx+jUGw1W6N9PTPMyA/8Sgq6FqIBqy7E2EN1cOP8S9KmYOx+GR4t2WjoZznWX9v4fuEMQ
aOm9YmXC+VQTRxut7IotQeldELVJxvVAA4VMkSKFZW049ctdz+5hVJ4uRRl47UfV7Ans40nBE8ZD
z/GS79//iyovnI3+G3UmMAZNj2NltRIoANDE4O9fDjhjN2Pc5n+A10SaYwC0BpeL/gZ2yLVz43p/
eA94JLa6soHqeIHhdMW2C+pqBD6TI/xOYfQm8hu9emjmqHF/isBfbCXuVXiZJgJbT4kLR6uKlIzG
1Cx/VYSFQc1/h8FDNz0ZLpsUhZcKmkBL2H5/P8JfrB3nKqxnEn1xObtMEO+t7U4wXP3+uUBE/H3q
OVdf3SK1fFgA7t1yXJYY8P+l/FypFxjc8hZ1spm+UNwI1P3LDZBN4Hu51qbuH3T6YrIZHQllyFDs
cBcttYwipPOnAqpAK59q2FKhawAytWfYr0d1HQuWlkAIWCBoKXcEIMqOR9cKHKrDBxWNJRN4A2RX
8y3s17XmrPd7u9n27V5b9rW9lfOHhF+Wlejk2alui+VEhEC3uLwTGtTnGpmBlaRnF76jgcf1x8qq
cL7bcOd5VkcKh3jbe5F8x2FIPz62NSvCLPfjpRdxs3y68mxJDkrGfnHAfbBwQAGaT7dDZroRnDiC
3BT7XMLrUt65813Rnwx1x9R5GeCXTk9aC6D0jmVrjRyqdgX0XM+OM7stra1jbpbCi/KFRm6+LRl4
vupYwYx24feVte3Nd4G+XUffFHOWFuWlZfkdJraxZrlHj4nHGU1PufOYKwCxyA1e3Rrev//mv/re
r1bBSE0QiDQkamgsKeWhIL9cA1ebrNXAXLUDeGGrDDSj7JefQvE/d8p/iZHXmlCGZhAYq054sJYl
uBaFw6gf5dkNbUiQ2/e1DgPop/LxOUvsZUfcZ2K/ZRXgoN7a9x6d4gMc6HPP6xubrOyxWuXurV4C
xIjTaUfRYPc7YRSsJv4bA9CvDmsWHSqMrIcrqrvV6A9L9VIf+8vnv9aWsqUwyxKdMYBc27hrj3KW
jtM9bLphJwvjnd8FmmuNacHMauBCIn9nuD+PcD751XS7NkTxnLa13P6iFKhAeYjqMfr+ufZlXP82
LFcxt6qd9n8FNrBXCXjZxr77mo+JgS2lJfB60M/w/DHdNzZvQOWB2e8QqW7TtOAl8JU7oV8Wremu
icvJMYNVyh8+H1DSqL0pkExDV1NktQciDgDvcT0G5TXQsjoujE/DL0Ef/yBevx7a9nChe9T6pppI
mHlLQosxWPp7wY91FsthDwd92zzYNvri7V9+U1dbgu+QWQeActkydobTErxofvngqx2hHOELbVHM
YB2+yW9D8UOS8EXAsa8CDmxNTNJcahAagU+785ShcvX9HPjqyVchZ/bqngwAM2/NN0L1w+TyH0Sv
X2QK/zSo/esw1cIuSlOA824FvPtbnJRz524EOfX71/7HY/JvU/cqVORtDuSEbeEoSFjAc3drKTRT
1QCLCikTan54uMDMWlA0LrYaTVUjXdFgi83Kg+wNbM3kBb7dHz7Rfhe7r0WzC6TrDZoc5m3jyHfz
MTet9+8/6hff0LVslqqsAq8KEATbB5kUtPHod8+9qjZQzyh6k+O5A9LZPMo/fvfYq5hSEFxXlRX0
MYbzyLXNL0XJ3rVzYWc2DiMdXrdx4ESSgEX6w/t+EQSty7j/a6KOWgljc1hcbCUcPVzQ2n3n3gNE
qm931YULNX62Mw4WMioZCa38BoXMsARBxJvOrfeWlzbaemf0+xrHrkQXSv0EAuetQhulrDOQtO+z
Bh19ejqBF6bJbiUuhiRPi3FYuhNlaV2vBj1dRpzW5VGJJ5Nq6x8+2N+D+7VqtzRqzWQ9Bsx6MfsN
+8nd8avpeBUwxDyVC0znUWCojnRMNfHD+vniuPhP49i/voZ8NEtd6ibu8a2jsmdYz4Da4QPSW1je
BcL2/rtRuYobFLy5Ac14CEtw+x9dmQj37ldPvlbtgutgw7npsp6m1SCiHz0nvxjwa9Uu6TK6gHuE
LUXbDU/qp36HL8b7WrQ7meZAF3eEup3fOejtbTvckd4PNO7E7e8G5CoSmED4OBodUBuUzX4QKMEO
P6RzX+wt12pdm83wqjPw7o75zEC9NMwd9/wftpavxvvy7/81EU27tWBohYcvdjzMidB+eO5XL321
hxu9RSUrkIPa5bPjf9a4TuFuHv9urK9WZZGB2KcMTBKGbuwstH566a8G46o852rIm90OqgeZWNOq
7X8Kun+PTebVKpz8uYZFN17XzV6pvrPo7+5qrtW6QB1xn8Fva4uDoanFA/vd+15rdb1lQiVIAzqM
6JEBmM7/n53j/5MneNci3dlFY6fplqg4p9lpvP/VXLg2py0Gm2uLg4eOOx7/ZPjxxUS41tMq2KMu
tfW/b4qyz/dv+k/d+y9Z3D+FlX+ttUy0OAPo07RVdh+WFThFS+P8UfoQdpbY1A0A79nFoDgpazOs
YEJTNLj9BNXK8049zJAC4XRphxNGeUMgVmvbPWsfmv6ptugK8KuosJeooOoNYrmYwSTCrWG9kA2h
LcUS1qaxEbA8sIt7rziV6Djha3s8mAZKKEeQCtOht8Eae4Sr+boxUZ4u4VXfhq22gKeT25C/OrUe
amiNCSfNBYayX2dVsx47scnBk7Knud8LeQCXd+PJVGbnaUJBZZvTlaiN1ACfPdAnA1JXeNihcBn1
WXFaVLctSDw7agWmEXhXswLNcln7nVr7fpvC3y69+J63yr/zC8cGI406q86sf3ccuNZOdXQp3Ex1
uCqqoqwLgIP8/pv+Ivhdq6eYhlk+uTgNFHInjCfHreA88UtRwrV8yqdD0bcmVmdvvw/G7dzc/e6l
r4Kf6CutlPWC7oo5GT09toYnjkn1/cO/WFDXyiTRcDXbBsU2gz7GMiqsHy4+/j7SMPb67/bFm5n3
o46RzscUmTgssJNLFvX9S/+jtf2/CxaM7KunFzWXMFDCPgPLxsXUI3mhv2kPPO8AwQMvbZgCodOo
aQx4Un4S56mH7rUSWWqN4w0Axz+8yN9Hz73GSJQefB5LB4Fe854IAO2/y1lgDfvfz1dohe5TqB22
Rv8A2pc5/O7bNq42f30QE9AQCJ9mQu/nP99/G38fBGDE//uyHQy0zdwvcCmU0P38w/y5fNL/+w3D
xvO/D7VE77NhzOetCxyfhZr2IqGQIQ60fz9EffeLn3C1+duwPmWKoTXDzJykhQ2SZk9RjWy/EHf1
/PSrsbmW5heQlVpTiQGv12z/yzuKa0F+pYP0UV00oDB6uGf4i/4uVb4maRABW2wLdfhtCahMY557
NFd8Pw5/DwcA2fz362SD4pOGDuSt5OthsnCFBFl++VOLwhcz8Fo5D32fMekD3rsVEOXcAq70wz70
1WtffuC/EgPDXeacToiOpfvCyHLj1fAcNermh1H56r2vlmOTMaFAbQNZcDmK+QAO4vejfQmyf1k8
/2Bc/vXaZO4m+CPjLjXzMhBVcdfJ4aKJLpomq0KiaRE3CtClz9//tC/UrZ5+tVYpHIadUeBW2MzT
pfcj2b1MqLTZ2pSqWqQWiIGwkox7zlCUxa3McIJZ+Pc/+6sRvFrEptMp4M4Qe6ozrmx+iAz/dHb+
ZfyuVfccQN/G7xF8Wo9u8yGWFXBmnn1sUVHPYJDMZg6PYDvukTvNTRdr4Le2ZN1bUJ20bQrKOXpO
nvEEkCbTyntotOPSbSqKfuXxofSGNUVXSgYFIbBRf9T4Wonb6gI8Ao10TCbXC7n/TtyfrCX/afT4
28e52i3Lxpxb0+bL1tRR69lcAONd38QKFmjwct5ChWNV67k6onuhERc/5ZvC+GFufBFkr/sBytxG
y3OJ02aT7wdawKp2LYzH2t8q75f3qtddATMoIxLzAJKQh+VcJb+aV9c9AZyXoGSa3rStK3yXbjzO
P615GNgbf12e7rVg2FLQ3NRdi+wWDtRgAhvdH0ftqPbkiTcFdWFjruh4rHo/bN3XMae4dN9AQwJP
UB4OlRuM4yqnO6+f4FX2qNxHz9ko/QkzNgCuMPX0LhIEvYywW/O1ky52rrk28b8MpzaDot4OB5On
SzekBAK/zlnB33UlYIYm842Pv2rnPFnZpvf7rc7fXH8MCpArHVMPsgleK9ZHZ4u14d4R7h06CRWl
dUCJPfZsL520PjUKuEB0RTR283mZjKjqNzI7KR329Z4TZW0WgY4WcrLKXBytnB793x7Ape2+81lE
L1xtQUO0yke8PDcoTDQLUKlwLxupOue9ltjkoe0/elfHhTZ+54PoCpNnr46N7LalGzhqbzNVJJN5
WpYdhM1hyyLYtQYu2XfdZrT0MFdmKMfPmeyMHBRIfWWVNAHVHqOpAqDaY5Z9aOpVTV4Av/hg1stP
sJZXzgh686Bioh3AntRUGXPWrSodZuYznwIQ04Jx1tbTItJZg6Uh+VDNdJoRdVn7ybRNJUEa9l4A
AodfdocSbmLjLq00Hpt+66uPQluL4sHoylCDpbjM82gmh8kbU3BcH0R2rqDh57w5A4Wcz1jAQMXi
SJnADyFSYLTbw6fq+qiVPXoWjVSzT345BIV5YPUSEISlQM2JTv2kpkAmuPxitB6QDExmX+K936py
DwZ3ClxP2KP7QZ/6yCuWyHJvUTVDxSgQk5dmswyHog593NMZxpbzKhirD5cVB2uBfRa6OZV5gI10
4AlAWH1IoP3XekqhP46Am0oXoPHcoYmxkUINIrSI+bEVl9atbZyEf0enu7HcjfVpnJMJv5WXf7bJ
xU4SdEk4S9731QG/tvh1vPPTIV5YgptT7sdhlUcl6uaNkqidp8LggYFz9jgeRuhQctzfOYeGb5nx
JGcGVQ0CMQy4jWdRvZnixfPSMXues2d9+Kzx31w9rWB9V7gwP6/Jvi7jst5ny0tmrEobOuEGIIjT
VB/7+mDUa6TTIcGA6n6G3mWoMaNM7Ztmz4tYaWe/0GCzDs0MOWTQUpR5H2vzEXWchBK2YoBAi+Zp
LFvsL+iUQnbBX5py3Q58n9UzjAqnRDPaRDKIK9D0khN/5bXTqrGOEASHkhzsca8cGUoJ7jFaqptX
z75r5y5yQVme+XAHy/oIMJcQLnl75Emx1I8NxQuLDV8AOq4el25tyykZAagGsduhDFjrDW8BLMck
JfCQnxB1iJ4F/uViliUGApGLXr8S9EirgiQbQ67KKhgEuKQGBCbLFHqGgB1+amagPGJN5fWw94uT
bR1d7dR40GVHEKTjTkwfcngnvLr8RjemHbWM81RDhWJaAakeStRVFyidWtzt4pzutbeVLFY+JxHs
I2IYpLYE98NQ4dbDuenf+QQGj2dvyroLMrNMTfOceQ1AvDzoCExCcEEyCRNKcxUYjY3z6BD56s73
56AXVuyyZ4dX6GyF/rynkaTTfY1iytDxqNRv4csb2JYKuH8/CGigsPY8akV+PgFScKgwAn7zCtI9
nPTdEJ75K9zxhwROH2ASEdPeOVD6d/ze0qHLE8Vqqtc2+s7dMUK/AYRWVcRNgMtvM+NhKPjBgPUk
WK6QIeehYfYJpPVxL17oiLpLK564Nv3RoehzfbKfBDaBdqkv3plh5zQAJA+glIKNbco1x4lprNCD
oPXPHSTwAFMHGkQSQ21HvXfxbqqAE7+bWRv4Q5ZM8xDxpQA2wU7KeS1quQUY+UJZICgRO2k73S4j
2lLLuB22tXhS1nFgD46BBv4b0j6ihEr6jY2EB39iAk7WJC9tfqMwg1gGQi9E+hcYcglJfWUedcwY
Y7ilHe7kDZo4Y5rz2OuOpUKh6qEsbi0slryVuKrfZIa/xeVY2Ppl5FQvU9dvEKx99JwR8KI7S4P+
Wo977TzqRlpi5xvNe9M9LwJiyzqqFTrP2GOXodfTr/CT1oruu7aLLWahrJbH4EjdFeZLyzc66BRm
3kcNQTUO7WVQacGBlqgX0b/bxtoUSPr6dWff9PRNXwRWxA4mOquSrWT9R5ebEq/U0Q3EUmtnlMgI
t6NtBFl5p+aUjEM0Zw9QEOmdHvmWAap2ornQXhVvE5rsfHVji4iKW589cS9ppiOoJ4NRrKU8o9iD
LbSe1dti6YCvl7FBSFovmEXPTvsqcJbKdY4inbsZEWLLHoYK5doo0VW9b1sdrgodki++oiCBNV1S
z4cO9FrWInrlkdBPetWlLdxgmViSzC0DndK4sE9oBlzX9LCggl2LlSIfDjwMIdoB7B5GyCh88hBl
QpyMbDj0weg/aNs57Bs/uMSbpRNhJuTdgE1e3DRVMtOjZUaAseZos3SLVDNTbMbQjoVV0QdFHWn6
q6atJmNrW/fLcNStB70+mfWA67EbBsZzjgbmwQoy4zh6XqLjDgo+GCW2Q5U/ShpxMMgGClOHczHe
E+x93IOTuuzhf7xwFG/xM9D64bf0SCm01CXZcvlKR4KFaQVq5GtjyKISwrJOi0cfCdm4crth74F8
zmUTWh7ygoUdDZ4B0pAd6gb3EMhamqqKYC8cUrlGeD64/XZAdOp6wB0pDXNfpETZoeEqpFqwVW3H
2EBr/NDf+oQm1bgvlUj9lsAhbwj8IkEf2SlH8SoXKM/i2rfIP7V5D/54033AKpLopzrfyOE2a4bA
Zs9yyWIqTgVDDJ72ffGwFLDEXXgETpJE2doqnkXzWBpJpWA3NyQD+mu8ChGMYnsfysSFV0unALou
P3m5QqNSWLQFJpELlhOMURABpkffv6vd1SIPzO4iVthpPWw7vznovTpUFDotGAMBBrdj8BST0NuT
AvsLCBQ4GX2gczmdOnHuGQv7LIuKpU7zsX+TE1tNQ+ziQ2c+B4mb7Rql4Ix7g+QQocBLoLZx6lej
6cCLKaJZkgg4vUQ37qD+CVrQRhZvN9p/DH3dZJdxNU8iM4IRa0jIaisxBA5OGAXIUOUIP+m01fqk
rd4W7G8NspcFOb3poQaBSWwiw2ZmnqjKjoz5D8EG58ANeOCHmb52SKY1OFS4+WrBKLdMhLm9HAcb
VA/LuiwAPx9WVPh7iUYn0353uUgq14spQVdY1q7lrAUmB3AE86bsu1Wtv0xtHzk1YN6wgdjrgGtk
thFzWSR64cSjWHHOoqlGMyG5eGFsqmFfOcNt6Xw61ilzzlVzQgIqhUh5p+Kl2voU8hKdhV25gklM
6AzAHiwD4ju6UZp9rdsRKDdB49h7qwMuniE37IxV08+BWJq0q7GxsToVDO1gYIo4IG4YCM/g9qTt
YKCtykpH+1358PqbcfEwuv2j6R7M6b6fn5AzrEZNvQAGgR9vbqkONvaUIbgp6LfeZjDrqR2XKMUu
zmEa3QDAoHAaMBmRlvdsPBVNHQKW2ioReUCsDL0MCRKqwZkg0lY4EEyp7j7mjZksQ7sbWzuY8wn2
TuyGw60y5/rJsrHlqCEQrNoaZouzgBvTcluwKEMtwq/9UIxeyBqYhDkWKsJd4C/IbrgXisINXW3N
OLLFCg9oMChcRHaVLO4EV+n+NA9H1rdJX4k9EJIhoEMryMhDAvcLDw91oc8oexhFO2DyMG9l9tVu
hOG3iWFeyLLzW+jHLPu5RkDlsNfRkRQtxqdEo5+TAfPVNWuh1vZUhwwdRJOPDB9GNIZdx2YznatF
pS0Wp9eNMGEZghGZ/FTlJ0+f9ouE+YZpa6Fs3x23OxrFlnevwsxixzOweanIASvaBTTHyA+iQ4+T
t+0rEsCEOoaTHs626HPrUlgbB9knwDRRJh8Gx19prE1gX741/Q0+R60/5nae5nPiT7FpgrcI26HR
TOfG+yhHWOWAK1+5U5TTqL90TO8GJZNuTqR7BGEr8NDV1yoI1YfhwHo3dtTZMOZUogbUaV4AJ75k
KgDK7ZsdkxBEckhYPRwc+8hwclyO3UscEanzQPMuZBDHI3MsaRZ7tIuLxUW7qlqPHvt04Q0eKMDa
EOHEvu9v4d4SOMbN0BV/Gis/zYg06IJsWVosgElru6aBL/K0a/URyR3swHVE7UJM7bqBsYw0u4Pv
bW30icFgJ1BOi56tDupkb5X1Z8H3ijqIjk+F/wfGfH3Qw8izKnJsaTgBFRISfkRxeAKbg35QHuo8
C6chEHmJrnVRxc29gseAq5sR1lbaL/ctuiUpNl5b3cJGMe49WJVn3Z2ypzsN/t1DXYW49EFjYyr0
tAaKu19IUE3zzicqHpWbgBUBoUA4qCxm+RA45Z1O6whwxHCecZ7AQVKVS6iwBKesjYflwRVICRor
bBxn5Zc6NnSfpC1EkA1CZSXhvc+nk29id9V1GTE7e1h4FTZ2flgsPzK0tVZVJ599egy4IDRwCnOK
FrQnL9CaT5MVArUUzJ44WPPdYh5blW0XacRGj/Vob/3sZsGhPM9lmvk4BVMWGdIKwZlJwQIDfmLc
9Z31acGVHi79rDtJM3HbA9U38IQOfP3ZKB7G/Gb088CXO8QtqNl5sWclyhpsgBI6cWCtD1DZHcnL
MMuMsOrqE665kD8AD+X1qTP7N2aZr7LZX8uKAtusEpsa7xUyVGfMd8p9mEeG2ypkDH6DEswSFNxM
/AZEMLTGthWCh0NSYBU3GqRYYpxxIEeBAb5tMIc2AtOEA09Dgx5nCVzyJk5GtplzMHHSEC4uk9Xd
4C7g0+DY7y5mSs396KAB9+Jl301B7fDY8LvA9vqwQrQzLP1YkHyvcGWstMhCKxhBptNQ9CgZETEA
Gpidl8n79Ot8y0QV6MUf2Rb3uJU5oioC8wZ90+bY4erBPXgWvxMySyG3w2nh5HXdsc9vyul8OZiG
DZLhQpphqfZ1iwtm19g7ag49SyI9W3Au2lKHH3pw9+blFbaIoduagdGSePFeStQUFVYR6kbQ49Y5
rsjHJahxQ9y+dDXa1i+VnPws+WuJcg146cjM6ojRT9AvUNeiocBaEzCqn83XCcJIA7e+jv+Wufmt
B9YnEmh78FbOgKMKM3d5ZUa9A6DNpZWGx3ljp40fc7yZqz471wmIcFd2f0DFMdTx1cNKPKXeKm9d
sFrH0CdF4qD0Zo0WDvhYE8ACSA892tMl8KxNCix8/2jLx8zhCLKfCwKnRMtnmdFDQ8YVRdJag0Ew
6BUUyCWQdPXn1IsQ0nTAB24uZREd+5iy5G1prDx2wKUbumBgbdZ+FOzVF9m20GSqM+w7+nwCIit2
60+ypHZjJ0a2rj0znUC/yheeapi1pYn8c7JXNrIHnI11c4nzGdg1pZlr5no413ZR2dBVU4+n1n9p
9eHQoRpl22YwjMjVqXZY8GoS7a0CKIbCfWqWjeY+jpDoUPLRzSeUNWbv1o6qWBXv3PB2PqpClXuY
hZ9UyKlaVaHL+8WwX5tso1Bp5ysl21RYiUAvMqn2FTK5UTyV7bpDEcMaYlvbZ4UE3oshP//Twki5
zJ2gx2LihZUsy+eEhGXB6XKCGbcpdpWuYoYCcQlTJRvtTqivQbatwCknjxzGlkPVHkrEaVYDntDU
6xzcxNpfAr2EHK2/accpqoCy63AuXaaowUkb2u8dHb2dm5srkHOxSdPAn14aOWy17NgXBTrxjx31
IsKGSPqvlrDgmlXsS1xdaHhfqjkY/XEtrepIbIbM+LPxRlBUx3hkyP46EVXjGI20ANcnQ7nyHvSy
le+lHu64HFB9CrfeNvwBsOvQX5BbdfZ28NBSo6GSKy/nSHvP8nnjixB9ASF3oU13mpDUkJaIJpyh
U/cra9dPCOI+D5xcxF03odSko/lBhQ2ygolZqNhBiArgChsxAZmOvhd0KiNz4t2HGNoHl16s6csj
nd1YA9aSOn5ksyxqeoU/OkR5ycLcUDvlYaI01Y7OBwDcziWbTnxq0WmPIFaSxNKLdOwy1AHQ29+q
VYVQxd0XFwx5Bv0LgGzop0MaArJhbiBuOI8SfVk60W+Y5T/YcHVBdeIeXbohvN73bPHvq1atLaHv
pTXu52xKBaS0GirbBlk3NWz3UYC8/PHSIsjG29idyqAeyRrboTHzHGdMpGN03Mv5z3T2pLmVUj4b
ClIUA6fQIVMJBcAzcDob/cDkNh9QYgPfMNBRHLFz46RxD9kvX7DBw5PBHYuVmvmb5vdpA3wi09Cy
11ibRiex7GySquZlyaytDbnBbANdUsUGmIfogELzP4CBc/c8CYii2XwwMj1qx10Hk47p2XSnoMru
bPpEub8Z+moLb7vnfEHk9lXKlzm0SywQ59EbgbvRP9n4yMDnsHIXeFBAdGQW51UfN4Y6Cl5Pgevk
ZxxKoA6IxhYHdf8pl94GCMHXSUG663T7mdlrveJwlNBIFZSuxJUU7qFwEFIIRFUJHbzC/JpjZZHQ
ZTuiq53JMcbzLZ13HjlOJb6ylcibPNToPWirnYM035fAFHjwqjA6J7JsDpjLooWM39jwcBtISZFE
2eGSHc6sWD57K+15D5QKQfVN4Jzhc5konPtz/17jZ7fsbghjsV8Zm1bMqF+zRMDWh5pQQ023PtJV
wfwN7w2czTDDvNGHYVAfOMWLErcNCheZb2w06aKyCWa85DZypqWLiHUoqzWFaPtSrUso71aGcWMt
hxxafE+pqAOkITZrVkNOfbYp2ljG9tW7dDZWQ5L7Bi7BhuTye8BiEhN3VQx/l7gkuPz+0iuadUu8
IBlUuhf0aFOTRXs598AtCQ9uBh0pYg1PSeuix15rsGsx2U4iYRBLfuOClkjsHLVU+3PKOrgLwYpG
NF7oABW6OCe0M0YVrnWqrWpQhOFIpSeT34rOTSfFA4Vb52zSEjqg/uQfKdCmGkQvg8ZCOQ+3QLm8
9j76DziIo81LhivX6dPmd272tgzYJombALCaMgvlYHh9jP27298xd9P4I/ZcEXO1n/I2EUMRm8PR
8Uji4o/3ywdOx/Fo95tBDKnwrQhmr+ih8AMkAFs5gCO1Z7xM6fzSzuvc3jYGcPftzncemCbiXukB
XbSIoGpQarGnoVdTN8LCcdGa/yow93uUeHXcsRk+8vAOBeMZvRQ6VF96nhaEPxWj8dAru8ZyVClK
X+fG25B+Vbk0VnI928urhrQT8E8YTaEBkq4ztcoYWw0Exp6tluQFqlTDkGS6nWhYCDMGe8jfp6p9
LUSDFVZHxFHYat+9eQq7yXsoTNhM+m5165V6qFcQ0xPoz5bS2MMQJqGVjtx6M6otto01Jngqubbm
/0PaeS1XjiRp+lXG+noxEwACamymL46W1CLJGxhVQmuNp98P2bU7maeS5Ca3ra3Nqk8RKiI8PNx/
oRIHova7SZTKqnwzqjce1iUmz1/w9YegocToWovBlk913YKUCy4dz5zpLXu0kaKmlVFAGsd0k7Z2
srCEXPTjJUZB6tyh3Nf3wzLVgwOqLZd4xhy6KjrY5rjxA23rKmIjUptTnTz4QXqpAuSq62rtciZo
E7kqonYjW5xHaFuo8dHTbyNsR8MXJ3wJuyePLUBF2yQ61PpT1lFqr88946wzL1vObClawR6VSAom
ihIvo/ElrO6d4T5qvvfQrdLhTLYbavjABIW9ooKq+8bSjKApHKf2dal6UDAvaCiqZcoVLjzt0qYq
44itUu/67jIqj15+JuOj6h8D9SiGl16b9LyvmYaLNo9WjaJcIgqaEppGEc5jF2Jy1A3ffIidlXXW
GufxtAPeFH50NZgcSItkGRftnI/xmmUvpbHKdeCNFTsuHuWus+yDOZHIRsHFvzbJdw2K8KmPxif+
vXo+H4GmIBC4syQHMLiy+g5j3Ol4OTgXkXJeNlSP0qPi6lejXh4MtjRP0grcIEtO621dGdCGyf7H
C6Pbusl3REqBWxwa8aIq3kbHzzrvjmG4rJS7PrgteyyFd5QKUlSjom7Sqan2mrHOdWeRZMOO439s
T+O9byz9TAnOqvrckEiX0O2lmeZRvdx30S5tbP0hHLU17KJ9nD1qvXPQmytZ9WgxpwI1GuepyZpz
A6fBhdM+GeKu9tUVJ62V5wQ4HmJ3VS/T+pmYfzl6zkYq+nGSx4mbS9u/TxqA7c2tEtwl9Ivqaztf
hLm9k/7OJjXfSOtV6a6NhzTcKmW1rAa5rsSZmpxD5aetMa/Wdgvc1Ft6LoI9lX4zJOo8Jh53bsG8
PdPj9jKIzqzKXyKQvo4198H0L30igjAQ+CFHpGHAwc8OZqm1LrccZxJTzhv7ulHiraJz/hHcKMeZ
6Qak5FI0VCWV69x7TbzkxSmy5dg6B6F7e1MbD1pO67mq8L+1wPYiwBqThzuBvTQI30GxMmk+4oQS
UAW4jjiSyjRcdVjnlrXdLEsf3JKvL7T2Fl9AdIIres57Ub9oZbcCNzXTKH3EFDKMRCxqVbnu81fo
V0VFLSPnlzS8bbrs2m6uVfGZzffv8S/WqUaY9L2qbDqAgjGuwin9+0+0x9677gkyKeyTjP2P69rV
qnCOufUlZLx1KgsmgkBkxsB1QxqZzUZ8FTB5AkFKsTDTchsE2FAiJs0QfYKkeofgZzknACMvKfS+
ThQ2Jd3chsFjq7RL1VTZY+nIanLdR8Xci7VV4rxhEn4d+9Usp/7qOeXCg/KePptR9MmzvDMmp5pe
sPyNOJzesTBoTS2irw31qSxPG3WmHWUMiUjOBlpZNMC/gqGx7AkT9PJ0FaRehZnw/7JH02mDJIEx
hDF8uMSu++Pr/h4aap3K7wR6aUeuBr+ZzSY1krVun3Fsn7nx+An45x2Basue4IA/PXkgvFppA6VD
xZRyXTFvxnrt5eTYNMdbdWuFYtYreBDq+pYT4z4wjKXU7t0hJg09Tx16Ky1xmMqI6mZnomzP6+QT
2e93H22aHD89WtxGo/A9EMcJVW/sYuGqb9Ae8PL8EDWv9KC3RbNJ61vQPtI85kiom6hYKIWFjEM0
izlDcBLCFfDgJjea8TX6rnUq98NwZBQTHGRqkwU1Z5xSPx7q96b8hKD66W0LO2mqSoB0rWnNDtpb
8zVd9slv+pcLd1mZWeXIheVaqWd4+HzteU+ihdVFqlQcE8lGbS50jqGLL133VOPHKmVUdEHJ4w7a
wgN9aFAG+dqlT8CBOOJp6djAREzrvYhXQf+1SH+q5+NjJ5B67TDs1ZfxPnv9+GH13+MJrb+p+QSa
YhmDRTiWoLOAebTGpEZL+aTHHJ7C93mQ6KSA7qWjTD1rhEFK+otdfMjlAy0IRTnIcBeQTeQhtlia
3NKJWEU45Rbja9oiK9v1Z1N3PhDOulW/CfepLa4cTaxN5cb3WgBRO3U0kR9mMSXq1cevNX3rvwM0
Lesk3lha6KsaFf993F0PaJV0ZYsXQ9U96HnxFOS8ou/2X5uipzo/Q2QkZlwwlazwfCxXln338Tu8
s1RPJXn0VDapKgOivXfIwums8PF134n21kkIMGWTo7XJt2mVjECMC6PiUliycQD/TCD2x5z83fc/
iQZtKHRRGKyBUPPnY3qZZgchb7L2sY4dqowuDeRtqx+q7GDFj2l1zraepfeFogB0i2ZUMSldx/Os
eEnaR0e5dq37QHvAXt0cKNjiqIETejV1LRVkdjxKO1m8yoo3nT4pTtimlrOd3wbRnREswDLPbFo2
obNWEV+yCn9eW0etWVvdhaCOKJ6D8NJQX5zxgerzvPXP1f5iNCcvtoukdM6Uct+HZ0EG7CAraDI+
5tR3zKK88FIdXCQIHu8KOUO7HPHYza57KRZ5cte6uwJ8trPzmk9Y3+9gwi3rJBKakMLqsEGTaNLm
4DAI8IlWDdqaQ0+h3wT86MwNT8VxI1vknIQlxXfH878kP4ez7K/hveqdTOkgeu374ui5m+4zKPU7
k/xUc1HLPOkr4Af2zXf7Jv9kT38vqJknidIQKJndFsD10/bewF4UKCjlsTmqW9KD+VtRjmvKVe+p
C3UwZ0KMOEzTkfCsRV5t/WjLab+r10Y8UDTkY9PVsAzt6GXjNxFU545MQRuYl3bqL1AWXKsUl/vA
3HrjJvH0uZ8Eh4F6cqQfErxZAv0zZvd732pa0D/t3bWMu3SMVHKCHQoE3ddUaKxTGa22optd+lw2
OKMbF3ymmPJ7pod1qqE1mQ1EScKMcQ3acq8QJzZm+cW90NR//RRB1TVlgfbcPhjRYFgm4SeJ6nsP
fRIbVSWBcZ1zXd9L5k5LpQMwSfc170TrVK1JYNeRiAbRcvWF7ujXThun2kqVoqVV3MMVsb65N+bz
x3vEO1PtVFcpMr1KaYHpTNokVbiovnjiOlVSMrsqc7vpC4zfxrPPlD7e2dCMk9WeNOi0Szchl3OK
demARweDZAlgEna9+Nr3OFl6MiSgdLHe77PHZpG+fe2iJ0lKiBqzCGwmW/mtsJZUcb522WlMfwoT
SRlw6M7IE0Ex0uZyHj6+7Htf+WTJaYZXKp2mcYTTm40FADjx8rlV6Ws9/kyA971bnKy+SENb0waJ
i648TYm31rwMMap3ok+Ui95JdU+VixoR+rqi1sTPoTv0Xjtz4m5vU84ctAvIPF9L039ocv30+cNY
dmYfoZyrJcDMN07trT4egHfW5KkQkVbIthkqFU79nXejfG1in4oQmTKjYStoERiqu6WoD6f946d9
J5LKk0Vpuh7Sm9NpJYg2ESAn8qvMT5cfX/y9T3GyHDUHS+EEtuNUre3a7aB/8WucrMh8CA0q43zi
qloNE1589vHzvjPzTqWIkDAoNPTDBizhAAXXCNdHYOYuiyFcunL85CbvrB55ukDNyPbqkJtQFp1w
HfQXJKgvvfraRiNPVqdu4BfiVWg6mEUVzEypLjLghh9/oPcG9OS84Bm2GjU2A2q4qMGh/PBJ1vze
dU+SZhs98WQYeGbNWHQvSrj++HF/nI5/c7451QSSdWc4kdP1ewEnbEATMAST1nuHEHVWpX8dvRbE
I7yiCq7GUCyUXkDh2ppgLoU2M2lnxRlornNTswEAQ/Mo/HWY6zQ9k3U33sp0mDr9e9/W5oAlJ3VQ
PfdvnUQu7cFcZyNVWX2tmu2CgtlcIqHhps8TO0KJBFCFx5FDFm4OBxPBvn6M91LUQDWvK6DdgUn/
HDXZxHqiRb9UOWV5lPpMWi5+nK7HuN9qdbms0fez04UymofYG7ZOyM/Nm0Eztb4dVW/lw0xqk4sK
PX9XXtkayIREg496i4Ad6ILnjz+zYU3j/7vvfFJLgSqsquSmHcrdNVzbO7e/NcAbKQAoM/s6G/g+
7mMXKmvN0beDU6/qqNwNlUkPY2fVA335bpNYx9RFuRx8qkS5vHdoleez1n6dqhJRtistyERatp4k
SHp9GQED8MQOqODakxB2+HUYz4voNdSeoD7AcLhJaRymcjPSe+6bVS/BsYwe8oaLrkgWATjvoHvJ
4H0hYTSXVTWLAQtbfQ8PaCPVcBXR3RgBJcU06o1XXKPNbq83D23srBO7Wxs+RRIQ2sNzpj2HOJX0
3TYEl6Ge1/FKccDd0LMt1HmZb3vtO2X6eWc2t1GVnudKvR8imkotnUpIypWezUsgZS4Yk0hHA7a7
GyqQ0u3FAGTeS/gS4ZlFTw6CGhgpVNACZPeV5qryCzBgchP7ct4PylVWg/l8UtVh1nDYzP1sFY3R
XY//dxzcZWO/zMq9bq4yQa8ePcdGLRcWP3bJ3YgVcmd0lwoM8kLyx1rQgpBVxEIHMN4M2oxlkJtn
6GDN+nxj5vWsrC4x0JinQbPU5UtcHIzBWIRmOtc79T6tCmiKYNJ5qjbQn01k3LGa2gQOqutd26zE
iLM1nJTEr676Ip/QX7pRXQ1tvbBhUjSasgC3se6DC3DTVpIuYwTKLUWdd0G7bUHhe1Y8x1ZyzLGd
8MetAsFKnmGwt4iBoztGhFGGPVd5BINbFyBZWg8o1tRgXGrSXUi33KputWo7E6VTZ6dC9XTcHk5V
svStetPQa6sDfxkDVojKfl2Y3+vWXQWBs0nR1tR8/SX1gE5D0PJo0NqJWJqBtkjj66HUJ4mYuakg
7VvGZ7H2GlgXA1QGiqRzyiFAUx3885K5bTXb2jfmw8Q7HF3ARN9iJ7+0RzSZ6KAYMwU+gqIcnbA+
5jR+i36ZyG8D9rtjcLCQv2s2HIQuqJed22N3UJ0r1X/rPdiaKpCEHGS7kc17eSO6budEaypK9EXd
tQHeglvPem9Flw4NjrkDBh1YkFNh4XDsVAFcLAWEWSy7eLxpbAhBBbBRIWcpIybT+7K/F8xEoFE9
TQK3deeJmwGVSmaVp8zLAQ0SbF9Gx5rp3T26x1Xgz6MeikkCMnVMVp2+E8AczNoHzkbXMgftG0MC
eMoiHVrhtgj1mW/p+CQi85fAbCwPwdCvUIFCenAZRtdRYgMceGt1e4ZDjVrtlBRyOnWivmXAW3Ou
oxekiysD1jXEHeTDNeSzKuOxypKVTzfDDm+S4aoSAMw9Z85ggLHaazCGnRS8vcM8phhZR/dKUqJM
pMPF0DZxZ196hnPdWnvgWwmw5zzYdSia5/3KLM1jQ4C2qm9KDCcwgisaVAuRI9YcklqhuEXbBPRs
7EfLuP7WG6zPBpgOjiOt/oZi41wTELAGuciNpwJ0a93f1X26FoFF7/UyspHNtDeAg9Q6mjc+3pET
+bGNdtl4rrKFqcF91YCKD58cU27y3ARuWG4cS1Cda2cZVM7YaGeKYNFB+Dk3k8ssYhr3xswG1y+c
zeAcXQu7tspCMTqbt/WtrYLeBGO/yCL/TYTxzvOvE/rrrKVpQ+wMAFDWvexSQmS6HGvv3qXbVQML
TpzkaHqPtgcUnglXg5/r8IeZDYCGcpaosO9CkB4pFjpZNF6YhbhNwMQPCfTiPiUuh85johAR/T4q
13FvLsy6n5cGtWejzB7K1ty24gAo1UctBo0HqMMokJrpSg/2dfuslscgPmriwe76VZixK/c0JatJ
Mrfba5Jt/3Woi22V6+sovAJruBzc9MgJYC4ZN9xgyujayNFkhgZYO+Bra5pHbrJRLedYase2fC7o
yHvdvEa83qzRMfTy5WBvjbKfFdZtbT9SW1qEQbsozDsj+a6b1234gG/YQkIl8Ug6mvTZgscw4ryj
VdZlGV7kFXYp3nVY3iXBihW17lyuZsTB0YuGiw5PsEDZRZ0Flo4IDAYXbdU5HReIeEYxi8IKTrC9
q1Ix7xLAA0kVLpvwys3qfZvC0wCLYwLzLsBummQmHKZMx3lwhysRpeBwAbB4/o03XvMYCwHoSNjt
s966h1JcKvK2C9Y1NWGoVH3QbWNlZ7nUhJ1jRAspB8Q+yaUkg/XSZOw47VsGNy8Y4lXS9Ifagurm
sH6Lb66jbnufLmsFslNhssZCwJdxZwZNusnSVgl6UuGORO3KaD5T0HtH08I61XjzMU90IcR0e2c4
qyt1ERCbqxJmePFdduE6JbWqAboEZYoJFHR2+AO4/y49U5l3Pty34PuoJVeRy+bmXpdJskgMjzxP
W2QszzCj7mhv66YFdAXhPajnpa9syiYDFe7A1bx2YpChabYya0BVAIM/Trmk8U7K/KOm+tP5Nav9
Jsr9lkpvC14xhvWOeE1x6WvNplKKRUAwhmm86fR1kY8HW30o7VcwsDMtNhdW1s78Ee4lRKwclEcf
GjCyz3EYmY3QIroRAqmyLGSzB1YY9JdhHi9zJOfN6KJJIa2G2r6asIQ5CSqtvlrCirfyeZzeROpl
jfDBWHcLO9OXwh0WnFVfE0ioTjSuAg9VKpoGwyWG6asMImew7eCJBfWFAYpJH/AgErct0owWZJLQ
Pcb+C1BaI293nXkVsk+FXbr0OEvajXUMIxBpVPNdMisIbPQZsgibxA7qdLVDKUidJUUApXxVQrnv
6E6XgIIIB2P5OBZ7NH/IhKArW9m9UJC+ppQ4ydA2ysEovKuawDXABOirlVMcHeOsLBd1cKll40aE
24Fxr2BzuR6oYiXb6Jo3B5xGXrBz87Ubb7WumpumvxgJZ4YFnhOyhS0BZ6v5UtrnKUFZFM1MqzOi
OJBPiET6k2yuuuTKh39GFTabStXBZQ5QDsUMp3RWQUQCaq8VE56aLg5BfDYqj2wZIDK7hU7mlLdX
Q0if1FsJ9ziyeZbFtT3aC09bK/2su7KqY9GPM3fqtYi9N15q6Y2lXhhRucTseCZpkgfNsbG+VfAy
421PWDNJlw2VmTzh4tETiBj3MXi0EZuIoP1X1253J8Sl7z235T4I71241QFzIWH+6cZZ7j07JVwq
LhzeZGUwOV6TaxBwbaj7tLTwV3A9+8KHhdNb4JYxQls2EBHLRNz08WVGX93CeQCg7dJOtK2jqSvb
dK8w5V5Gzh4jDDsqV3kO/F7TDnXmb1NOPy4Q8Sw2QU4xPM5Au6C4y6rHxL2ugls1cXaQhBAE1G/c
vvmmiHwfs6Qz62U0+8sW70+cF7B5W6QYn1XUn5rsRtZECAGRwc92LuhPPeADwJYOFO8agNe8giba
CjaB4TJLXKzK+lnrng24d+Yg3YonV71qtWxWQsRwLPQL5K2BQG0SwJYV0UHmt228bvpvYTQssmaH
XNlkFEraCgpLEhhV/ZiyFPX8EtfhGYsMDjw8ZqwbWOxPanjVkF4IRt+5hd+F70jdPZXuXqcrrF1Q
LiHdX2oAievxaMhD0PZr23YWKIDUYj+wfyTyMYTp0Dt30n5TsfQzg2zptdmVJb3bFLJ2gMwIGig1
MvCLxgUa77MDRZw/PbS91/yfaoyow+CvE/XFrYel3ZMGgAqfl3Ij/fXQFTDZ9ypNzNjk7FvdR2EG
IToCN9dAakeGoa1ubaXaiwzTmMKvOTOb7mYkvc6a6puPQLbpNHCw/LV0EDKgS2TCQWxrcJ5JvfRg
HVSyuDEbZ4um/lkHq98aQLXGi8REPk2FeKc68w6LnXA6inekQrD/G/PCgPzvu2cTiwbxFNde1b1D
b44w7sFWRlggGf0VhKaCM0A3JXPY6jlKv/KB+6Zev7AhTVjVLhAHLbvrKaDp8QBRZJxHLhk5XA7V
tK/yEZ+QaTydYZ22m6rdTpuQFhffAxlvQlefQzmf2yWECHk9UEJIqDYpULLG2FtA+ECyYhs0wKDN
Td/vqtA+t2QCsTY46joiuTGgwqJe+t46RHTFrpIrV5XrGiaMVzZnrtR36KatBx/oVIfZW9lvRmlv
rUbsq5j5SESyEWLujAcF2o+bEqCqKw+Af1k+tqW7shLwzTd49uSDexhS6zqOuo1qgzxECOeT7eyd
+sFJoRDmEh8DzvR+gFgIL9ov3z6+8A+9ud9VJk5KhZ3amp3Uin5vN/UtwezMRaanN8lDdYQh8Iga
yP/tBNCn/YZcAzmIOYdcth8V9Tzq7a2oxjvf/h463pnjfv/4oaZ7/+6Zpi39p627HJ0C/LyJbFgs
ZxFJ0ARR7vJs8fHlf6i//e76JxVGGdltW8S09HKhL+pR3HbeLtWwKuq+B8q116g05rdqB9K43nXs
ic0QnsXWWfGp/e4PQb7fPcFJDRKB8sxkDvKG1FFGGPbakMAHKZYgyXZu58C6wGUyO+/xUQhgOlfs
VYnGLpMe6nwP1LVHVcHWxNdq/fpJ2dKHCBZENMb3vrJWu9sx+KS+yO76zlCeFC4tM4W/wX61h3w/
K/DYpRoHL3EDNOKawzPkkHRPAoSVRzxP6fqnwUsRI1SvLsRYXWfsKKMvFwUkNfaCpYQq3cNbiFOO
v5dt/qB7cmWYzUqOcufn7dJXHiQI8Uy3z53sW5e388ELlklyV4zWvItgw+Xbqjq4w11aFwvUjRwY
sWp9XobhPEFUpKTQXLgXur2ziabEtHluHmD+FcV9JBrKa2jb1DwDhDKie5VBCIrGuZU/IBUSu7DZ
dnWLIrdYgAJpEovkEZq8Ut/7BMoexlGfJVMlYe4q1WxSGSianKziKfJJFiOAughoxDXMUN8+1ma/
VSSI/kmpY2nHB0csIbHKEbpiceZn22pw5wYlQo06RK8nmxAhrohjQVZDple3Mo9mCLrBUc2G27DO
FmXjbxFMRWnrwdJJ24NtVOxySmxYLQXe09h/TzNvn0P0KXzw07AYUWjR9LXRHRzkqjN8DWiRHcYx
OCuDgN2YvJ1dtVND1kqy8HoY4B10Rm/trjxDRW3KYqihvvYPodSOafZdz4pNbA+LuJnY/bvcvwnK
8SHqSH5MeIOmuuTIOc8DdhxoelV600ZHLToCFEXcyQ1XzvCsJ+pyEOGVVb85/ovU/EXeIR6XWBQ+
Qs5a0azUxLxPN0p+VVv5YtTz712Vbmpl5Mz2YMk9QHLorvUh0fUleiYc5OUcVaVZayYXI2TyDr5R
2farLnMpIMUHCG8/HMY9P36wARb4cbZs8m8RBeJmolcipGiNIWUka5+oZ/54rMkey8G7NZT7ISz3
Tvpm+bBqjWTR68VygFfQdM6Z9PVd7enPgU4FAuCGI96UVod7jK1WZSBbm2O0fh/C20JdrMlXDvoa
aSIvQkt80gd5p5mjnewpRRS2TBm3I+toqRpe956/UGwgJD7suPEzhMM7sfxUlxu11lRDRKjb19Ft
gs2wUR0caK0fR/J3znin8tzOmHJIIZPaZ2ITehjm9cNn58ffxy3tZIuwPDWQVHa7fV8dm/aaHeCT
C7/T3TrVxDUdPetSi0p5gzxE644ogyEih9lxKj7b3t5pNvxACP+0fRpWGlfRaDCwMDnyqMZD0KRc
tguRLAnCW1+sh9QmzgRzR9rzj0fivWE+ifPpqAprmF6r9J90a8oM4fQhAfDx1d/5aKdiuXbk+8nY
MM6eIXAi3/daDQEVEbru9eMb/Jj0v9mQT5VzQ7cGSWvo7IDmMEXqbVAGZ1Eun1WPIj3WvAGRtVZf
rLbneBufJe43u+RIMjnhQbhDZWnR5AiHecMmyjnRiuzZMZNtDd+S5t2qbNVlGMb7lGz6kyd+b5RP
kGzCHDzh5j2tRhiGpk9bwcwOXXwd+Q9d/s3ra1TWvIcRSS6J6IcToeljKUia1TOlA9WVQ+2sICPZ
maCl9JQqLyEi8B8/23vL8qTbVbmhirqcTS0R3CGbyEB98OMrG9P6+904TcHsp7ldcA5WG8lMqNPw
IjGGdZF4S6futpo5rDNoaYqaz6osXiBcj8oPahxpdudAEFIpanvpxg67eWg+qiFIykzf0W2auT6Y
1HCeWc9eSOSOrotJqISypqqSZuAJKmAId2hBeRVyWgJJNzfaVHa91P2HyH2KjHwJP26TD9FdNvSb
CLhxHFzoNPNTbFYb59F15bxy1mmA9MPYP8teXuEaTZVA/+SrvLc8TiL5EDm+VyDJv1fjjCJIPO8R
DMbsjU7uX/j1/3jp/9N7yy7+9Ymrf/4X//yS5UMZeH598o//PAYvZVZl3+v/mv7s//5rv/7RP8+e
Wojv2em/88ufcOW/7rx4qp9++Qd4ZUE9XDZv5XAFHz2uf1yeZ5z+zf/XH//t7cdVbob87b//8ZI1
aT1dDRHN9B9//bR9hXEy6RL/x8/X/+vHs6eEv9umr1n6VgVPf/ubt6eq5s+l+u9CdXRds20UUbUp
OnVv0y+OwQ+q4AQrDZxI1GnzS7Oy9v/7H8a/O8LSNMeB62sKgiNrp8qa6SdF5XrC0vlRCjRgbUTs
/8/D/TJA/zNg/5Y2yUUWpDX8mSkO/M9KgVyDQoqQpiZsoUqhnxIajNKWrtE4xipJWJMLU/XQb9Fw
BY33Xa7myapSfNGfdZx3kk3hC8h8Nl7o4ycbg/rrCeBfzyF1IFuIvguLd/515fqWgLnvNnLV6rGl
rf2IffBMmG3UI29WiO9DCs8OAbU6fhl1hwcyhiBbiLjwr38avb8+0M8f5NdVwoNYhm7omtTo3PFl
bO3XB4FI6lSoKsmVVmQvitDES2xE3YOCLfiyccLP6BN/+/7czmI8HWEigG1b0475U8RyNVup0XWS
K7+2NHj2pKC+huEjHR8f8qboW3ATkTI+W6lqbEzp2pcfv++vUfhf72vpqqVKSdP6b8yISvNjs0Ba
GEnH2Fk5cRNfSa9K/ijW/3UXqu+GrUvhqNN8/vk1LR226dCpfFU6wveZiTWiF9fhJ7DtX9OLH3cx
NUMgNqvxNcUpRDJj8npehx5Z1lU0Y0WFooOIoVj39Wcksr9/NlOVpsm7GIam2dbJNKmccBgzoBUc
COJob5SVSflWBDcfD87fX4hvZRuqJk3bVvVTFmHaqbnTlkq76qywXpqZsHa1ItuZS4f04eNb/e2F
HB2VIcexdN3kv6cAWzRxIiU2qFxHAydTtBqTuejzzwwv/vZCDkNjmo6mO1KazPlf54E+OoNhZJa7
qib0OtTYIuIMj8ciDPvAVl//9J0MlRWsq6ZpGdI5PQCwYdtOa6ruKmzwCJ+3hZd14Cvq+vbP72MQ
jTXuhTfwaTOp7cvMbBpqfTmHl0tbxCh1yUjc///d5eTblRZ9FZlXOOBOEgJZZGDrUoSfsS5PR4h9
AL9QaZsEI2HIU7+2wg91rUVkhbplPhy9Nmphz8gUMTWQOB+/0G9uZRMKDOa2tNiBpt9/in1h6iVR
WNbdqnKxbO09JcYLUzTiG0TB9LMF+wOs9vNOx4vZUjUEr6UasD+nBfDT3QDpI44tkCxORz3QVxWt
LBQpLMOFotuieCPNUiAUy//IXZj4rraXVY6hUtPFZYKgSIP2ml2NCOsFrkBqM6zG/F6CVkUyI8zT
5i6osqy4rmzyrZlVR0BEElTiBpoHXT4udSvOaW4oWEKX0snrbV1YwYMKrL1by1qCtmnKpqSwkIxq
ug/y3HG3iagm9WvDadZY86nJtjOVuulmUSvKYjNoUXqnibZEJxjD7llc6/CNPx6i093QFlJlj9MN
m/8I59QwB2VbXspXutVgxQFF+P4sHPJXdzLO9sXjx/f6+3TgRjpoIZNAZxinWNqmcbXQS0S3SlwA
LAUWfwtZBDbt1fizvu90Dvh1LnAryEWaTa5hcMNf58Kg2H7qaWi9RIWK2m7NZ3bbYkR1rFQuRG5n
e0XqztUfvx/ZHjuTrunQ+k/3QF1HzS9D3mBlRopYBthf0MSUrrqxmjz5jEn6m49JODcE/3G446mp
VOVVqc8n7kGF9M28d7t+O32Hmd6E9uKP30uzDeFoU1SfNvdfP2YVaSry3zCOBsWZAJ5J9GB2fbLB
w0P/ZIpMIe5k3HRpcBP2J+rXp5uUcL1Wb/O+XylGyKl1iJ1d3lnjJkgT7ZAJBdXZxgY8oA2h8sfB
StOJiobNwIM/O01QwzaPLTtJ+1WZoPS10DO6+nTiimGcg6fr2uWfflSWwrT5876gOk9vV9hOqWVN
ixAefr+cJc3LckRDIonSP6uOWSxrXbfZi8n+OIoQjH8dPtMOAnqFzrjSGuO1qoEm18oQfRJH/j4d
uQkvQrg3pxPHSbpEwm/WzpCJVRag71SUJpSBxgdqJxrrDxPaH+/z061O1nZWmbkXDIlY5a0qqfv6
+bp3VPOPpwMvRCZjqgyTbZknh2pygARVIuy+xyEpaNXXDdg0qCiub2affLvTzIwXkmKKw5wR9WkO
/jpAlJfCUS0CscI1VEdEnRJULgvjk1X890ivS9V0hMauTwJw6mmJPn4tKuLlSgvDFEsKs9ORyc9F
8FyqQ7XUhxFV4T+e41J1HIc9WdMEK+vXF2PnMkVSmALdU+3WU4J6j8Hho2ZV5Z8PFkdcMk5rmuP/
AgH9tPUbyVAhxtOIlZkGw007eM2uHWv66hN894/fiWRGMDVYsyrmJb++k9TxNBhHbVhJD2GDjedb
ubZGqL0Eo6Xrbv+/OTuzHrmNZAv/IgJkJtfXWprdUmuxWpv9QsjSmPu+89ffL3XvxXSxiCLKfhgY
I1hRmYzMjOXEOY+3zW34BjmjsKEOsSxXX4/hMBSmlXlpLcSEHszHDdTeY7mnYrXhGhdGVrl54uoi
lu7CDWFEIyMdZW0wNwx+rp+Xz7JJix2/WAkO/b6SMEh5mSRO8tFWm1i01VI3jlgeGgl9HT31bBzP
AZJAAASNyO6BAxWWe5yzXnD2KgsRg9iMgCA7Tp29BIaevjXjHpJrnQ8V/DWbTfXnvftORGYT7ats
1vLWafssw9itCOwe2mSEcKytvttykjtFkeuPy9+uqhCO7hiC++bSlxokOZlgR8rDdPUa+I0TfOb/
2uPeWCH71G5ztxALGCwIPa3ff/7qdBizWadwg4wPDbJVw7mMRa8d0zwpFygde6AUQ5SXo19VbV4+
lnNFIXnKh/pdozea+BiWKXomudN4IGrhsG+Gt2FaQlGqFQEUlRPdXRpGjWXm51638E0vd6vpKeEL
zo+yWCa6WQwICr+RVvWS6mb3ATxeZ8BoCWbuc1qnBAKHaMwKWhRdvBRwBqfx8EtAKam5wGfq5icJ
RgXImNttOBCIJOAfw3Rvdvv6CTMNQ7JLXFmuZa4bYiFQmzJzTMIc14RoOwwSNG1M7yhMfc/U9Ycn
FiPp57o3PPKx1WtZ1SD16xjNcw/Qvz/PgzjVVmwdbvvwVc3NJYDShQmlNtBbk8fl0r9EiYBR1Uta
0k7ydw7/6S9gd/mDHXraMZ6X6jns5/K57UpQfmISHwq92P0R17tqGyRkJjtq8Cv0lY+PjuzTEEL3
h2yK6XInXv8tGhxILe0gvgsdo/ycMiclTouiq1ruqgmV2l6d520xwLnV9we9JBCGtmzeubw2FsRb
xlNsOtigdHO5qSakmEVSsyCymQKdiUV8WhbyGZHU4q6hw/9bEGy81Ip5uT1L/ZRXBxeizrYLqxZT
yZB9CrN4gBiwL/7UNYBTt31lc1W2ENwQNs/b7xv7lSnXMUatiqvhgaG41ofaM/9eCct6b4cGqPLb
tq6TM76TbdmeaxOYelKdjle29ImmuWcB2a7pssRG/NCn7ovXBR/gXy3RQDaDHYNbi1MXn4NcKHfE
WldtcZx+9mxlsISTlYw3Oxc6Aw8FCdbd+0h9jWohBWaudWfdfK1js54LQwywgyI75WZgMyFIZyy6
mvZYqDy26TJXcgX1SaJUSisOZ+tyG73G6aOqnsQDGCxae6PVQJ06EanWB72va+3Am1OiQyDm+P1s
LAzhCddc5jtLsi6xnW3pHHLXMwnzV79i6UxTEy6/QtZM1DEStSwHd+66p8gZh53NVY6xXjHldNtz
OOCE9CvHsacs7MZCh/i9YzW5RAtJ1xgYue2e197iCtYC6pgSAnez+vNX7gkNQYZMXiXAmzSfvT5r
4AenNkI8E/q3LW2txzPVTUIxzuLcXVqarS6qYCgVD5MBJiazEUcLMzd+uNuKK7inqGObtIPMVXph
FNLVrLiBq1mpYISVJXxVKb47K/MkhXJdeoZBBv27Y/tq12KnlIs2gv6h0YMGjeD9F4dQK8dyZ9Ou
P48nbSJiXE6ovtsqWLXyykPdPIz8tijjN3ZjMsnB/6AJFuyJ0l5fVJgir6BxZvKIyZUnwK0lg1lb
Ql/WhQCqPPdEB1qbUbuke2l87Uejj/0ZoYC9RV57hmr+qVfbo+ZMeefSM7QpDTzTBmaVELMloEPq
GD2vai7v9Q2Kf5T9cEA+GZWr1QrTiCcuXXLxULbadJ4XuDWdADLzOz2QB5mKrDC4Fck/r6hZBEIi
TksFophscO3mOB1Hcu6dNPrqPqSRS8zuSEeqVtu6OURIiZB4oU8Q46Qdw7VGBxmzrXd6wcxPMqRP
FBw97T+dMAv7WGUCnOdkeUu0B+258hp+h/wdHUjhSJrCl99uqLomGNKM32Hmz7R5Gdm27HeZZ3wc
C1SrbK/dw8VceQtHjitLt03PNVWstbJIxt/Bcqs/yImZ0GF2IaeeZHgXOpRoxOaVkeSg1BA4Es7K
il0MRmHrhe33ea2fCgeZtGocix2PvDreWMFJOHUsxHLF6j2JS/Yv9xbYbvs5YkjPBbgpml9FVu5x
RWxZckjhqfFQ4SEev9y1keHjvGCExXdy8csmJvlWOm15TJbQ3fFMtTMX7xZr4n43aD3bBhnl6gau
tagRXptJP0KUDrk9VFAnCxFJHe6Hl1yz7LdSn+tnYBt3Vyt+W2ZttLy5/NcxAjrEyTCVpfRFa2ck
NohdoFgL3jbp9igI1SKuFunYDvGcWqK1WuTkikX2Oqai0Ujfzd4IsJGe0pdIq7M39jKkP++8VEj6
qGkabCnPjr2mQemWsTATq2aYWGodw+CQdsuJgd7bVn4Xt1fL4gKmwkDvlC7+mq6wDachEIyzMQ+j
MUhpV6mj5lhqBRkt8lke5rGIiL4y9H4e9LC23i8wTHxbYhMRJyfPhQuNOaDZowEU4GfJaH3IQDNj
HIdJpBbsy1k77GEONjxbhTBch+T73O2rFMWSwWDShmWqKQcHVgUZmo5oqby1WsgRb+/P1dXDV5Dk
XZxW1VReJ82zl+D6yyj8QOsz0AVz9wj3uf5028rWgigfUsPmUjCBsVweVUekrTCQFaIQAyirZ+T/
UKAqC+lqnDz+C1PqeiNDF4ZY33ItGXEeGwgVeAO4dEb+IOGLJSoJ3nhvusrWcUxUHYwAmvrP5aKi
oWmmQOSmn5X28qY2Y/OYZka+E5dtbR0AJKoABIDEzSsrSZpH3LIalNUzUz0MuCh0YhSgUZppO9fc
73rC+qwQnBOakxfr1rp7M7d9O3ptYjL2aTMwM9reuVtm42yGBpTYxoSkeCrLZyQiks9J2cCYEDHf
5mhce6ihLgq4Z55uf86NW4niPQ8xe0yIs2Z7cTVvDgPCLMCBbfzBtCb7z0yrp0eemfBYLFq380hu
27PZaFtw3eqrwK0QmVGnIWBtI2WEqVmK972jnfoY7e0kjn/dXtzW4XMcereCij5gldUL5vVerw1a
aPkRPTGa7JH81CVesLOkLQ9ibpBIxbR0rpPVux+n0PXBmMDhs5r8/bAg+1NRtX3UhtDYMbWxIE8I
ogzDAEcHPu7ySIReMVTzgCkn62w/1zJ8BxL8nQziKkCzXTqZtFy4uDwLp7i0YlZJZmlKIqdIneZU
OiNj1VGcI0qWl09lZFZvE7vc6/dtxACqD8Kb5REAkyVdGmUawtXLJrV9SLUSqPL7vvq756e0iIZM
CKommYseyDSL4Afqr8uftz1l4xuSknk8mA61YGeNoC4txiOm3CR2Ex2V9iqqXnJbM/3IgSLltin1
jVaXgAfcEayMxRUAGuhyoVPJ/BaDGLbP13Stc1svuX1MmYQUb0ugOoJB54CB6CYR/Ucmflu4Q6oh
3WMX29xuF28l4yC/WZOXRwj5duWMHAIqPvBbJ1nQZ6c0W6J3OjMPTJo6df+JIL06OVMhH25vwdZu
8zklDkwnmwrX5RYAYqwTzakcf+hE67dNhQyGZtsPmlySnd3eOjGvTa18uR2Gjlpd6/h90dhHfZkE
ZMfm3qjclhWXspakekAYuU6E4xGB54LGjO8EyQz5T+ahIgwRwO1t27RCDME/lvKc1VpibyxaN+Ob
wRCFzrRMvquy1c7h3zOivt2rOsUoF6eZq8mGn0iaD4yPvOiLG+58la0bxvWoHtHWJSZak9xKhiZb
U2F70rF75v5G9zCtn6mKRYdwjJljR07o/r3zSH/hiDRAYa5PnUjQu2sKkjNwwPE3avvp80gHq9gJ
97Y82wPrDICWBt5ViR0x6FgmcYaZ2Jne2GTRh3oJtIdIL8XOiq5N8XqCjlZlHk831z4HLzGsqzo+
V8QEEwrRe8qpWx2WJf91e+82LRGv0IwhHKOodOkSU9RNU54iRRSLsT7bhaadZqN2Tl0NgdltU+ry
u7wcWZQJQEhl04AllOO88r5MGksy8ZIz8W23XybOGgpDRnDqe0M8BHYX3x04Yw9LXIQGtbI1+jsr
G3fhKeUyTvXuk+oQngCyj+8HEME7Pn99sH53snQwQkAMzHVfxCGtzLO8xDWSLEIvttKOXlbuTTVt
WvEE5SrQXfrVyXKWSm/ahQVBUTc/9no+vKvHMdtpvFy/YdQ4hOQSIm0mQlhFcUmiy1ZVbH1jkRLe
bWiCujEc/CKJx4dsRO1+nGDMa5tRPI4Gxab7vYRWzP8iJ6jAqU145SVOp1GpdUbuqAx65AI44UFv
+xrhxKD23TkNdgL368fS45AJ17B13hJ3Pf1UNnlZkgxZvuU2QHgmRCIzUPlh+quBzc04AXdw/wCl
F7xv6Trs3SnXl6WyDogNmIFFrL6KLw0mJlxGeDh+HgowT6lnN+MTg9Bm7gcN0ianrvfsX87ckord
3ucNZ1Jtd4fAiHYv/3a5z2nW2hJRI8sXonBPnl0FJ31K9/rvG9eLwXl3uJdVMLKu8ptJyuBFFlno
9JZojk3gOERhGkfRdcWO42yZkrSEmDXhaAhrlfgPUdnomYVUlEhGB/XCMiuevMVbXqIZurPbm7dp
S4V4VDAVgmFlK05zEsEmt/0oUPJ8Wpo9xyNPXhVPe8Mjm6YABAK7AU2Mh15+p0KrFDa6sv260Scl
1kciWxNeOdQ3dlxi6yhI26HaA2RJmN7qgm4cSHSEbIh0Omd+J8JRnEQAG/owuuYX0yyqxzqXDFVX
u3fOljNSLSYaoB5JDrTaz1lHk3iYiZsXEwqGpqxzP7H1emd9W1aIhoE3Ui62sHe5lVnl5PFMp8M3
hgVh1bGFqGyEqea2b2xa8SgMedShAC2tXlSyij6qMwtxvyaJPzSmmb/TjEG+3G/F4vBSO6G1BYL5
ci2jCxMQV7Xph1rIiIYOY4Od6s3O5bjhfDbpKO5A65igbnVJFH0lvVK3El+kTnQkg4mPDshbXABK
wjsXxJNG+GETh1hUpeXKBWijxnSX28T3yiw4eGOUPMhi2ivUXn0crJgmD5xBsMPVu7JCiC940JzI
51KqH0dnTk7e4u6xU19tG1ZUIKpaqWC81mNWYSv0onFgvCHwGiBGy4Lu51ijqpvFent3Y1gZY1KO
pJNH+6rqMoxpy5gVQC04X8qfea+q7EM07XV2rgtcICPYNfqBgiiO2P7S48rAHry0S+F1VFXhL7Wb
OMybzjEMyF816YXNKde6pP6nqkLHOhgzFGhHz+qY+69Le5oerSXQtYdkGuz4w2x5Vf39tgOpycXL
+JIqH+El9wfvDL2glbPqY95lWouz1hOcoLmEDuw/cnYaefKcaTBgjqmtQf+ycKQULZQ2Jy9zoccS
Oq+JqeDBsIsu2nmUrtF+jsIpEC4BPcO5fvOwvApn6iTxcs9NYh/obDyd+q7O0NguA+j1KBi69qfY
bYefTZBbxrdMS4b6e2U5lXkMRezEz0A6IbfSIiOw3zAzi5Sp4ZTVHvD8KuLjN/LLpAIxUKZZY4e0
2u2j0tJjP2y6tDzHQWgMR9caqgmZ3GkpPhpFbiE8SG1vANrPbkENO+reaecDqsjyIkEguaZcyzUD
zAFc+OpOE4x81E0+pH6Zll1zKmK8+uDKIMj+DMJ+cj4bkyhHeYCDJ4E1RBTSyn6UpV7/XRcgNY3z
7d9zla/wc6jmch3YYGEIXy4dPo11TaZumfrCmmG7jDwDEa8lMD4YcTi/67qg2nGW68uJ5q16eYko
aH2vC1WAPnq3cnn7PM0KP+Sdkf3E0++uZ6gWMRNqALk4JXTHVsvSI/rPUZZTOIVKQHh5AUej3u1k
sCt6Hzqm9KJBOZlq8Jai31r9rEwW0+kKPfGJAakqwrjmzIe6H/IZmo24EeEjklWje7QyVGjfUgqr
sieTg/KzL6ql+DDlQi6PSMB41TFkep+RJBH1+Ul0cqjPiWZAHVOOiZ6bcKR2TrMXK1yfCbq97JHq
LqsG4uqhmJ0+sK2qyf3YDkvv6BkhRF9hHlj6MXArZk0oojrDWRNZWJ8ZJBLoisoJ+ejbPnj9kpC3
giyi80Mpjwb/5cfyKD2bM3Gt31sInI1N+7P2wgQVVH0vE9nwdsBMv3u11LrpG1xa6vRhScD4p34G
G8wXpj2hl9Hz9EsqZvu09IW24yAbzu4KesJkPSYuvy5EIyxTVwgupX6iR9HHbg6s5WwnxpLdf4qp
DamuPaOfzCWt1kX/GXaUBEVECxzJedYhXjwkcOk9T0m3/DVk6V5V8vqT8aksTheRk0qf1cJf3fha
JwuBIkDp1xA7vZ/krJ2tjJZB4bXd3d5BT5C5cubJaLDTM7g0NQoPJ12S0odyJDrbsxKmX0p43uwh
Ke4NBUEmgK6g+iBdBjXWkzR12Ayhm8elv7iQxs42mtidxWRjRyK58xBs7eBrU+psvtrBXNOW2WpS
dnApnGMhIElyRlFx5HRrZwevvZ5VMTfBCSdg98Tqjp8m0oXSbko/tTIkLa3sTWoMSIx1GoRSKTSB
t4/ztdMrc1AlMIJCDOWtnNFsc2o4dVX6SZcgrNaC8CdDbXeaq9fYZ/WtXplZ3Rr9QkwxQQXBbFAT
ndoxCX640zycFjOEep2m3FESsY2H0E7mN95QdH+NeXYfHY56AIgUWSpFMYrBYj3ZM6dGr9FzxGGW
uP+QzaDgZ00fHhsTUsHb27rlMAD4YKOg6QD4VF46DOyFADWDVCWNyUcGXhvfaIBZD5Pr7dxaW/4C
aFF4YCKIlNazlbVOVkzRLPOX2kan3Q0gLVugGNeB9ENJ8+v+dYG2JoOgfY3Flbt4HU0ku8pzXxss
uJfj2UAdus8fu0FEO1u45ZmvTa1cJkU4LbDLSL13PVf/DAw1Pw3tkNk798jWDgJjtcDb8tzY69KJ
YzSeyN0w95n1DT9TaGj+6aDneBBaOynWJnvni6mg8TKoNEmPQN4BS6a9ut7DBXZYRj7YwyrTy5MG
TP7JKYLmY+vp4X8I8ZYPsh+GN1XcWTuF1M0tpSMBcAP3A2Z16ZWTjJOp1/DKxuudZznFEI5MI4b+
xadTLCuMjYK5pu9+aWcpNCuyYBaBxRMRb9MJwKF2ybyzj8oB1vtIbE6plNRPjRZdWmmqkgJs7mCF
oPkkW8v+PHPyPyHuYVB6aI23eeX28eH2CdjaQ6BHRKnEQPStVycbwRqLSWI78w0NCGVDI/PckEJ/
vm1l6/6gIUGjn5ydYHW1tiw14QVIWVuRDO0Pa8ym7EcUAlRCRdJGBvW2NfW3rXcS6C6VLpN5G26L
y53kBOh1HLmZP8Js+gVWiuwx9azmIQjK9pvIE+HftrdxAhjNpt2vity0/ldRgpH3udaESeaD59bz
lzqfy+qblngJOU3WLNDYDtpiPrXDUkQ/uiqp9h7ZjY8I9obSOiM55ObrIJaAiFLZ3Gd+ifTNGz1p
q/dmUe4tc8sKqC9yRxIbvGVVd4PhA17CZMl9kAU/TCZXYdvR7saTAyFQg1IKHw/Ue40plCnMOlaJ
xI9WpbI6ysAVb0izgnLnTG94JHawQrWSgsYad1LCry8iwNV+qrdwWolZvE1jSFDbuE6fbrvH5r6Z
ELCQZwCSWAd2JLmag8hR7oeOBFYGUx4z9TCmlOHjvzDkWnTICCN1xnAv/X6ai8o1E05ZW9bBWQuL
8B3sC8Mf91thdJHIm3AAvqXVrUsAm80ATrl1gdMcOyj+Hwrp7PUytzZNzRUwi8GlSOR4uRbKBm0h
dV6VeMij91YIVh5o3ji2O/ffxl2hyq8Gg6Imjcx1U6NmlMVINL2A6022p1w36+EUm2YVHcOpIpOZ
ET0V9wepAJ4UopHGM4tb7aDZ1u6YVkSPrab4RPt4PKMFbT7c/53461XARqsbDqDLHZysGF4b0lhf
H6j1aIJUYiyMvf7TRlGQQUMaziadex5JY2VmkXBt9WFX+EwMPc9OPh810wMQN76IsPusde3bfjDf
lNJ6XOY5PTYy8XY+4Zar0BaGAUbVm8W6oZm0UyvzZCl8KWEjHxbyjC7Sqp3DtXVhEP5So2UMnDa0
+vPXOdPi9rqH1oqfseCHCobN91VNR7+0kz2U6NaCOFp0H4jtSatX59gSU0IBoUHgYkRKpm9sCGij
8O52HjetCYoQYgWU4wBuXS6oEfCOzkON57epax0jiXzY+zKc++CtNlv36Xf+TlbIOImzuXIx567O
85zqKbXWgsSM+OxQDXHzXBVy3nmJNz/Sf62sIzWQK1VrmKR/tYlO92KICeUduITtftp7czfCNcMk
puEDQflmrueemSGn+GdmpS8Gx3gPvRw8lFBTBYe2CtBHoo7+wrHYa1ZuWQWVTiMd9SAJidjlR8tm
CQVkqhV+JRmdPHdTl7RIhmfLV3vJvb9mim0wSPe6Uf+LW5+sTE15UVEiyLg0jJlU46Px/ZKsP8bA
JJBmsJxubypqy/fByUhVPGXob/0FvShduslh5KmpY8ic07A9M0zT79zAm7cW14UkaeEdo9F8uRwQ
xqnmyKH0tSQ3PvZmWpyDXCqRgNb+rOXhjFj1qD9llTb+ifi2cSiXYfY7t3N2fsnmB331Q1bXp4z0
Ggw1xax8Hr5DP5cfNE/7lGrNty4dK8jAp6/3PwsUzjwXtjGHf1Yr5zIYEhyo9M2qjk5jy9C71dZ7
yOitzwiMRs1skocS+1zubxBHtV0Z+Cn1dXjOs/RPPfP2mN+3TvtrIyuftAFX2tCAlYiqxcF5NOf2
aJBGPTaOUd+fajIR6kGow9AcXrn6TOD249g2uFikrXlfKP+kBymC5D+3v81GCxAWlVdmlLe8emRC
sw4qA45Df+jHH8ZiHwtXvHh6/Jejt+daC5/hu/8QTd0hEN37TI6nQvuntPfy6s19VcEQkB2eh/VT
Z2uzsDWjJD6Zx+Bt4g3lkzEgLNQDB93ZV7Vvq1TNoMmOP9IAZ3x09dTpfWlpNIhyP5PdP7ocUAnU
hyfkjb8mcMntnLVNY9RFaIEzE0Fx/HJ3DXtCjb6JUPB06hadwqnU6qdRc5biOCSxGB6TlLjsX8QN
xJfA6FF7ZZp6Few5zeB2TTWrus8Cmz/DzMc2n0N0lPTRv+0+W4dOveaM6umAy9bjAVGXicocaKnk
U9UyNbSUfXOEsXuMHm4b2nIQ2k8q2qKZSF/8ciNnm6GvzEoKfyJm+KM1R4msXlkeZzk3O99sc03A
GUFqKrz1+qIOakdEzD0Uftc5KH8VofZgLZm1UzPbWhBvGw86c9JU+lcZfBN53TCJtvDhxiv8YZqi
Yzz0zbnNtT3l4W1T4AnANlGbuEL/lXOXlUtVAL+rC3ifa/Dqx3Co6cSKyaQTdvtTbewfm6ZKL4qD
j428/FQ6qrmRdPvCN9OAO38W89EdzWUnxd1YFBkhLG4g4pl+WF+Pxrgw+gMch14TYqMHqx9LtDD6
Uoqj3kzp3kFWP3p1a9BMAPxBmZgiwXo0ZRoiK4+XIfGXNMy0dxTj3fAQhWlTHe06kNn7svLs7LFO
HaQfZBC57c5J21qvmsMFEg3a5X+leF/f0xbjo4mQia/nc/+xQ3TzKdYc91EQeX29+wOSCPyuVChW
2jU7aGFMmtAYKvFry8ijp7qwym/cHdEeqnxjSWBcpACCQh4n1+CO0Wpz6aRG5nczgzEOlXffbWx5
TKB2vT9hw5SiAlHTlbREL30yM2Y7izMz8ydhsSIU5x5Lb7obiw+aD38kwFM476s5xVzYpTk1WEmy
Kj8OqbSOwEu70/2fBwInBu2oAF4Tn5n91KjeK1aAXf5k5is/Wmng/HPbytbHYYqYBwRuS3Lt1TOZ
9HavdxpV2iD3khc64648ZKLpkYOcw51IX+3+6nARtBEbYofG8bpPPRPP9eMYZ/5gtdVzVDTkuGhE
GRCqDMG5M0gNGXXfZVjdWKKtZqaIxT01nbVKR8ffMB/45ZHXhka/TarkWMgR6IScxp1vttW+g+FB
fTGakjQuVKDw6vjWsijaIQkykgzjb81A32Cp7B9D0Xx3R9ReFnp4742jufPIbFzFCgLNMB0jKAyi
rD6i19dx0s8T5blicB4WGxU9WzbO/RGVYrdUzE9wvOOYl2vzYJrV6bBmfuws6UFfSvQFPBTMRgpo
Mg/+xVkGeAUKk24dXrMuCju9M4DhFamvR2750cltRKVySm3T+fYJ2No8fPI3sAb6pXXVcQQZ5ZqM
cNLiDPsDIMPyCWDIfaISv6sUEPn818qqSqHB2xOC1M58vSrloxsE6Vtpp+O9g4g0yVSt7DeoEHT6
6hOhul3lrVVw1Vbk0mk7V6ie9+2Ol28dqNdWVi//YE/8dCPjzugDSIZjyNOSaczPIlzMuy90rgpq
ILSI6bpTub/0uWEuYt3JbMlo7kTlPqydrwVsET/vdQFSI6JbNf7HPM2a+qIauiicx1b4YY4LJIts
z3ES7zE9b1wO9PkYnlFcCmBMnNViiqYf01GLUbZXmtva/NHOioe5azo0KCs/Fck72LkfWzv3gWnu
RGvq4rm8e20AaoplEjwcScPa/1C4BDrNPHWmIRL+kHYy/SphfTZhczCLN0GehnucUtcHC0J1JAQA
BdPgpLxz+e2E2ZN+hZh0e697zPMUnfMl6nYCxJVGmzpZ1Kx4kVkYkN0rn3e9JOw9Ede+VyegQz0V
lR2zsG9TPwrzIjoBZMoafwLSkfgdA6zNSaY9yrXWKLPkMFahNh/0aMq6N2VmSO0xGpSGttmJtHk0
x5l4iAGB1jvETooYahLr9Q/Eycp/BmOuEBDTJv773ER1/kD828yoHBZIbeaULlIE1EWG0myRNEp3
TaY/KwvI744U1jXZA8VWEEt8W8IRQHurV6cndOsp31HqoVuXHKPSLsMnrbYQmEHRJgxPKcDQ8Vgv
Y/yhkxVSnOO4LJ+DFAJPdKFhVzw5xpglp0QWaXdq676XB0qQ6NUHQ+nER5FL9MZuH7rrW0T9aDrE
RAPMnK5RZKZWyjgMPCqqs470eoQgWjEM0YNu9OmOqWtPxBTuQQSgZgjWpT+rA8BcdLL0HVlX6Lgt
/bEZ8mbnfdy2Qq+CLjTd4XXjLyuhopsarfTtrKt8ehvd+yio9gSvN61I5CQUtTVV9tW39oaBZC52
Sz+DTuJ59iwbjtU0uJceTXmU9GxqNUDG+EaXZ1cmle41C2spUiqWZVmgUrAUC6Rwwx6F33VUiCmm
xbjgSXdoP1yayty6qPulrPy4y5p3w6QbL22T9OfQGme/MVBRjeO22AlF1V96eR1iVLGQg9hlheum
QZXXswARUfnDOIkXm8f5sW3LEL7Q0DuEutY+9OgMHT1Hsx5vu/1GgVjB/biC4dZBnGFdaK89p9UC
BtZ8EWRZ9Zi2ZYpCfQxf68PY1e130wqsP/OIE/M4DjpyZ3MWJPZ5WvTaQQ23Ku2dAOj6aeAHMQsF
xIDAjvr45QfoTCeaaMSVIK8mBmNzLwDnbhTdFwpl2cNYZdNft7dgz+AqXNUNRAySAufSnfSPfiis
D2EwDp90K53fh8He3MimNQV9hDEBP1vz4lUisJqmZ3lRWnSfgNH3f5jQQX0e9P4cZEhg3V7c1vmE
cgJ/Vp3sq/kyYzGjooi41lwUzL+1QKVQ8IyHn7etbF2eBEWKGZtTSvf/8pvpySzdQOeaMegSnuMp
1V7SSbbv5kkLv982tbV/zNDrhJVweZKQXpoK4soEU+liCkKAX17jolIZ6R5CoJ7ru1OY70Agt5ZG
Lw8eEoqavGZqg1+lUB4Es3Md1qVf5Xb2rgpQWYdFC9VLPbF2YoetpSlsDcVTgjImiC9NaXEwaJZL
7T2iq9GDsVy8CZowx5sO6Ns44Ru91Lxk57XechDq0YQrCrEN3cKl0SjQRNrltPdyObSIdkJRXL0d
dX0uPt//4QgyuFIlZKxX8+FaPo9zn+aV72pBfkztMPxsRXp20uCAOWtGtuwsbGs3YcbmOWdQnCbb
6sMly1IHg+CgNdRSjzldIlQGDbs85UAR38AWfKcapQr9eM3xS4hLYRCw15jcaF6mGbYOXBONsUOA
DveBKcSfMNF/6ZkP2okirtfHx6Ixi3PCjwcj2uWHaxCY7eTYwlS3iCI5Og0U0QMy9L8sLXW/TIlm
f7z9Aa9PAgZVwxKUCuQn65NXBWXFTiaNL1vNPJut3n5qq7E5Rcx0f7ltamttzK4oyRvazswLXq7N
lq3JlWxVfgU66iXIJiRpg0A3kazgRXxy0MPZE/S5PgeMWIJtUwNpYBLW7Ip1szh6XPPxIN6Kz9Zk
pqdlWvbEBbf2kLoWtTpw7xQF1Z+/uk2I5BkZRMLND5maH3wNrdUfeY1g7CmQMtn5YFtLUlk+QE5V
618f7cLKs2Gg++lHReAcg6icTg2sn3fHmUC9XllZnTPHhoIr0cralxBznAoTIc9kSrOdzPs6LMMK
Q5V8IiFxCuUxrzZuMpe4qacJb5d18pTOwvjWoy57Hq2m/GPWjAbd2iKYdu6QzR1k4oheqAEEYg00
i0bmw7WsqP0QzaL6YAwWrPpWyJjb6bbDb/mFGm36f0Orq7+UoUzNLq/9vAuyN2VraeceEsevXrfL
NXcda7KTZAREWAimQPh2uZNOn9qWNdiVb80GGsLw0hvHyWjNU2Fo9GZMt3cf+sxMfWfIl51oZPMr
KtpZ1edSGOBL2/YAmliGSQ0bifWUS/0/Iaod0DV1ft0k6GePP25v6+b3e2Vv9bj1veMtcY09O0BX
1nTj+ZCKYG80c9MKdQWHYVGXGuEqgBwKaJIKh483DE0B0UTdg+CTxsPttWy5CCgGPhhYKTq76le8
OgFOvAiZVWblF0UfPtIt5KpivPKlofr2ctvU1oJem1rdUsgTlHNu4yJ9HibWUYLc6I95bQaf/4Ud
tDl/c33zmVb1QcNqHHBMfe1nJOZ/ArBM7aM2BtGeUMDWc0LooSacVGvaXT2VWj8NSW5yRellPf9E
jyOjdoeG+kG3a8fXmlnuXVdbH4uIgi4T47oQ/ayuq9Cwx2wQuARA9gj9hsZ6NMtweitaYX26vYkb
i1P8lMTESIJxg6wW58SBVBLGjV+aVce4tD60z1UPQ86JPnP3sy6D7v5eq5J3gsoODRfFILO6Qno9
zugRgdvL88n+UcyoVxxcUyv21Lk2SpSEUyD2VMxIKrROxh295yYyp8LX0t77ZFR2fG7cuEaMuQ6e
wRq4X9O2Th7MyXZ9YHfeV2vW4nvFGAnrKAWQG1PhII9aJzehlDP4VmCXdgakM+q18mEewgiV5MCZ
7s42LmytKa+KwE6cMjbY2VFqx9lLbeLIrjwuDUONt/1mw0VVCkXnRKGOAZtf3ieygO8sjdrSRx6s
e2ysrn0SYRx8CaIq2VnVxn3CpIdqY3M/EpKvLkhZLn22JDPThTFzasIJyk8TGpB3dxsUt+l/rawe
l5jBVifOezUumdiPk1NO3wttcHeO2+Za8EVaQaD2GY673LZpcVJppqzFcobxULuBPPdONe4E91ue
b0EgQo1cpRM4/6UZM+fTVAKnQznx82xpzR+C5i69h+jQ2+ObuhkfRoNZZsPWjotsup2HemOVmAer
RJgPMn392DRt3swdLLG+lg1xq4havJOZ9VW9s86Ny4uIjmELlVMYQIculzl26OS4Lcg28F+R77lL
fc5a3T2AHJdPQZPdP+GErgkpDNRh7Cnh/sreQJEZHqMC3LaR/pgST/+kz4tzun20tnbvtZXVx9MD
xsgbOyj8aAiqcz9Ww7HLm3/uN8IElaGYg8FCrbEhfTZpVhk6hS/qQDwX+mCfcYY9Dq+tpahRMEbe
IArD3OWG1Uj2JVnBVW+ARHk7ZF30bPWTvRNwqAfjsv4JnItGl0q+KCavGUuDZbFjCopg6xmU+DtN
kuF/ODuPJrmNZQv/IkTAmy3aY8jhiEYSuUFQV1fw3uPXv69Gb8EGEI3oG+JOQWZXIasqzclz/lTU
1PnRt0FVf0YUQaphFE/sFyLbwbk83sgtH4SzH4gXHQuyzoVP+HpvGUOcUcJ2tJd89oNDmY+vqtr9
WTRECo+Nbe0nMjQCIk53j5rZ/X5aRh4DzQOVGmVJ+ZIFpu7ljRLvcdlvXO5UrwmtiAuopC6bXUxO
9WXYM8+t5OH0Y6gl/VDJaXIM5ch5PkeibCT4UqiSUfRYBAOO03dJI+PsxRxkPxj/UW4Zs6anx/u2
tSBBHgTcj1WRudzvm5QZaRanGn7YqtIHf6jRA8h67RVpt2DnTtr6RJSMmEsFTiaoTO5NVaVCGVHD
lF4V2TFDafY4J7sRoihhLF2er8OUF6GUKOTcWwl9lNtD38kZMrOH4+hEh16zXHSLP5lW/V+yaiRv
AvpeqHc+D2Wg0IcLQKWmiNrRYi8dJnSVsOSLlQ30e7XSqz8k2MB3zvTmNv5iZbGNwSyFc1qzwHQ0
YsQsIz160eMs2Kneb+4j4SEwTXE9LdWd8gqKdqNkxD/MywF4gTzVgkY+OEdhN77pUhi+ogDSeKnT
EzfqZmfveObG3SXK+VTX2VGNmvT9h2zNTpnCkAEuOO+cj0WgxKdeluTfpnowP+YRrPG2VVgX/rIT
uE8fCjApFLYZZzWITRehfxghBNlIwFNbx6pfVYbG/syU0fhRMHr9/L3F7QiCGVQ4vd0llK2WjKpq
pQjMqGOiytupxascq+a3xwva8Jk7K4u7BPnJECUVQLBzWScvgVwFxtV0ynqP13jTDpcv95Ugi3sX
wf4ll3a6qG+SitVkg9G6GkMftZtM4bTH679xa5GaIakt84kAey1OWlnKhT3S6Ll0bXFKp1I/2UP8
R1kVz6OGaPMScgjEELCR5YS4os4KzoChKMydl7CpPvmKY+0E2FurQbEVyg4mgQQc+t7TbcKAqJsZ
WdVkjlJbdp/M2QyPWRdPfz/2AxEgLS5HZpqZnxZFYJK/xeVY9Gj5FY2Cpao/+B3TRgetkLVT0rVt
d0gVO0exFkap22OzW25BbVbgGIV44bIGjEJYx10SCfaH0XRtpUyOOhQDz78vJikl95UYsqOVdb+N
6ewkmWSBXjfiLD5UmjqcI2s3AthaC+Uo8LQqjD+UIhZWOrApWtVmFxs+BtequuJt0IJkp8C2cftS
TqE2ylw9Kk/LtbRmWpZgOrDipP0HaWpl40TCaf8ZJF1xCMLK/gYDVXIwwkDKXLuKlZ3N3PBJCttI
TAA0A2e7vH2lelbIyAG0zzOzBlnHDBy0HePLVCEA/7R33JlaxImF4cRaHDIAyuyfdbRr66fGC/4/
GQGjpPKcifv2/rN1mV6mLd0iWJTTCix787OXA/P6P6zEoiwFUglJi2UAUCqNmg3Ij15yOQSoNPBa
KET5p8dWtj4NwkCCjlZIuS+bOFqmwc4Rs19NGiCV7EStdOiNtP2Aitrw7bGtDW8Xegd0noVgxCpN
ibRKbwaFdLltK/qKjhgvk4Pyy/9ghSY6lN0AeEFr3H+cSprqEjAGzjYg2OIqepVekkme/3psZuNQ
Afwj+wYCyPDOcixWbvWxjKOeWDdup7d5Cs2ucutkYGBVh2KocTM57Kaj0zVIFSZh2L30nT9E487R
2tpTbkK6Hgiegyxf3CAl8sJhMfjZZR6Dv6Y4Ul5tJcp2ukdba6VjyjXIxCZoucWWZo0MvlHj4XI6
LXQhBLQhaet/N4z2t1DVPmhx/7FvYZdLlHkHpbzlnrxkHDTWB+pmEWsMDFH3SpZxnEvDOpKOyaeg
LcCAV8kec9jmIt8B3/RcwEUvFsmA/1wqJvNYvtH+XaWQ7zZWfbYc/8/Zms9SNMIco33P9HTnVGyE
pu89CRoG5LeUou/9te38oEoShs78vKmyQ2UE83etUpsvdi3V1pewlWPzHDGkU58oJkzzzuOwucM8
o6CgqbesSMUgA5GiMHEy2PRtExVDTeoPspL2JwMEiuo+PjQbWbxQ+GZikd4Wwcni4kQoKqksjVhY
iWTjiMKaVjNz1GtuoJPaW4lh7FWnt86HOB6icCA05RdfdfJ1dU4HXHcsBF3DJBn9MfNlrd1Z2aYd
kjXYlMWDvuRmYwStkybJzi694uQIjvTzwQar+HyN1gIDRgZElg1j/mI1eldqLAewbxExvicZZfkh
iMc9JsyttYgzRzDMe020eu+R+tyEhdriEoUkJ5DYlsHF1hPr82Nf2HK8X62IX/FLeJ+YDW32XoP+
snHiv4sS8gnHCYIfqT/Iz+dFkK1TPgL2qyA1uTBlZFJXUsfl43SNcxyqMjjOAHbPjxe0uW1Ecfg1
2exqilv27bTIDbaNjm7yN0RevmsWtvbfx1a2jhCdDCb9+UM1bvFxqHqEiPxyXQCc+cGA5Welb5xD
Wku9G497SIiNEB++RkphhgiqVqwdTATIdgqfxWXqm9fQLv2PUmZOv/Egml+YFADkoe0JAmy5BXUP
uE9QHaCCv3DxbCgtCdLy/EJHqzpAI2S4ZajMB4E43jmzW6ujIgEaDp0iIqxF2TRUkr4KJJXHJeq6
L5FS56nbqkZwavzZ/6NFce4Em8jTpwsXZNzHIbXAMvM+934/x/0YDlaTXy27KT9pSWYd0GKvT4/d
ZOWMWCFrhiuS+qXAyN5boaRUy2i4ZtfO1sb0VS2Hdn6zTD/dUw1cfS8MAariWJHBMA+22ESpBwPe
RGl6ZYiuZk5VDxGMdQo3Tpq912NjTQJ6wTAEWFiinYXrN5GkDrFpp9fY7xwbnQg5Ptejpj57wiiS
vk+bw+AMDd9yIIZuEnj3KkyuuE7o5YPhf4c8tDkEBkJ8h0Qxy+Pjb7XeQipTgmxbZHvcQ4stDLtm
NMauiq9GGNafHUke/uNXQ3dj+sHZwWivkcQ0n4E1CXI1YlbS9nu/yI2p7cO4jq/KyKQvKpLDS49s
9qd+krvvdaHZJ1nqnBenH5qXHG2ra9Hk0VsATGln0euPyVUpaMxhyuFbLnsWfWY0vpFlLBoib0+G
ifocxbGyY2V1xAUxOFO+PCUQc6Pefb9ciNGNvi3t6FrLqgRFyGh/Hpx+OgTR3P1Vj/L0Vgyz/HTt
VliljwpWnILhSnnAhoqE2sEUXeVuqr90mjx+rqkyvz12m60dxA4aZyCw1/UXCZ5POzX06FpBhnZI
qrZzK4oWOzu4em9Yi4ifoJLjgDNlf7+DtpmVSjAY0RU9xeyt1kIUnnIn1FMg79XwX0MHIvp4Xe/i
V3eFJUwKCkcIt+DCxFHvTUZZ38GAW8bXWU2U6HdHqpPeNZVa0z5JVI7nqz2XWnbQoPmdD53V2z9H
3az9I/0U2T/JZVK3Lyp9f+mi8Yn1Q521XeLOfj+mbsetqHYU7OMi+yR3dozsxKBOufTF153Wf1UQ
vxxeUsj5TE9pEyk6xX7U17fHS1yfeCI4WiRiPykFLm8y0vF6lrVQukgmspAH2GWSn06VB0Burbj5
/tjYKsEQcQ8HTOTCKHQtU/xw0MqA1CaGiaQsz9bcli9zbtef7KLpP+ipL/89AQSjZuz0l8eW1x5q
AD1BoBrj4LKXeEBzUBD9M+XoqkipfTKbHAAIKt/PPuM0SnhSodJgJ8U46727GIldmUpjcsYDZ25f
SBLV5Mx0U1O5gPtRnAJX0SXXykxB0j25QHIm2hqcQc6fOPP3pjMt4N/2peDqSKYvu0kvqccU7uI9
pMHKXyDJB2MrIjDGu5lcu7cTjVJkGvUcXbU+sd8oF6F21ka2em77FgzR40WtTvw7Iz/j/bwSFA2X
zlkJNr9S66KrNCr/QTaUsa5JeR0c6dMs1Tu+ubUwZMPJZQggNKzdL6x25q6QCjO8Fqpfn9rUN69c
zdWLD/pxJzxfPQWUPgEGQSlAI08oDtyb8gtow5GM4CKbYiX+2AyRYXweEtX+mVt9GB7qTgpmN2+t
bKf3urFG6hfMXpEaAhheGgaxrGYjqpvXvumVg1lzT/etnRxGe9yjolgdONYoVGj4buD3GfS4X2M9
DiGtB46CHUN9h4pU7frK4O94/daC8HsyeNq8ogJ2bwW2Od2Gyj2+MpsantJAYi2aHJ/mpNiTIVkv
iE1jTp3cjcCPRuy9qUGa58KZ9OBaZmN/midb+Zw69R7Ecb0gon8L6ATXFHXJZQcoM6tgru1QvaRt
kvyV2uTtjlbG34Kaju/jw7X2QkxBnSDoOmgpv49l/pL15sR5pQyROk+T8TWrA6/sos95rvyopvy1
qcunz5cuAF3i9ud6XE3+yRHVXaYalEsZtvbV79Crig219FLIZ3eujY1NxCEA5hAo4Oam+JS/rKwG
+BcC/1cucm59RWRnvoE1T1xFasOdZ2XDEvMGtGVEFsC1uHCKjsks5pIV5ZJOmYbCeNkdzNKUL6gc
7AkyrO9CEg48EC5dPhmjYPeLyuspHUwb8toi6NtDxxCMkib/sWPpWNMF2PGNDWfnuhXjDcTEClP5
98ZMLVDlBkDZpZEt7ZMc9fGHVkYw+rEHblohQWfkV6gXLoHQCjjakpke5dI25vQawZFzksN4L8vd
/EYgoAkdBSvNEnACNzSi4swXXZyc+SGXmV1KfZXjR/+pKrPZ66xuWxOEaECseE8WOxfaAcNfpaXA
tDhYB2VQ6vOM5tA5LZ/nkiMFJWYjsIHYlkrxws0bTc+lCFjKxQ5r4yWq8viaT/XT7MbCikiMIExl
YGlJMNFEjp04scH29cpwa3K9O/tzVe9kEOvLCDcDH8xQK2ABss97hwv9arSDMFGZThIkh3ImZ815
tozsg+qPueL2GVNnro9I87Tj6usPZghlVcrsFMPgb17U9eFAkqK41iExjAPnJYOkwW1Hx/bCuXya
/I83CsiJwHGB/uCBvF+kNI6+1ekjc8E1/X3Fbo2DYk97mtfrUyXgLTgEMzwUk5YoDyCfMnVsZ7pk
QTq4VtSWbppNe6zsW1Zog4hPpaIIurRShtkMQ3o4M8YTDgcSfPVYtvZe7WiVMDAADtwCwldFSEQt
8Z5SKdlOk44joxK69mL7ufmP3qHikNtF9L2eZ/vYhE7+Z1q0ezMAa7fgxmBOHagp8RL50f23khH1
CjXmXi5NMNbXrA9mwjKrOmVl/DQiSFxOvFXcUPCEkCHdm0r92hpCRuEvjc1ILLO5hu3SH09vU9NU
BzQsrLP4MdmhHWPlz2evYBByROkEo/zHn3vbulrMcL9FJg+Y4v8dMTeFAFhb/f20FUF0IfjR4e+A
fOXeiiXHVu/nnQHlVGjCSGZn/bc2LvW91sfGRwPcBLBKlJZAqy1i+NTJ4rDKAu2SN6F8Yvq1P9bT
lB0jsD2np5bE6yjQeCCtxe0hXpb7JUldMQWyHsKTaIX+7E5aHwSHXJ72itCLc/avHSQDERgRZ2FZ
o01qrt4CMNVNm2zpoIShfgqZoti5BBfX779WHGZeKDMihbiikCnmeQxjrNR53P2HuS4LeSQ/6Ouj
nKnTP31mJ9otmmwj2zG8ubxfDC+uxIDnBUyQWd5K2Ny+pJRCvrY0kXfy8i0riC+yOKEyynTv/ccq
WqavR2SYbrlFMpe3mXMNa2n6+bxL/GplsRbJQl+nybLqZujd/DEsbOcthkJjTyBsEQi+fyswYtRQ
AHBxQS3MqINfzC3K5rc47D+Y7fAlZ2UHo+tmdyzh+3t+UbyMtKGJcIHMLKzZQerPcZu1NyYe9fEI
Hq1EAG+a5b2B2i0XJLrlJsQWVYzF2QW/1WpWkbSQnDYAqXIJ3gjafsU4/RZ2VZ9/lP0wKE9oXOnT
9fEaN3bUAMIFqID2C/CnxQVc6H2iU4Xrbk0LPOnQy0BDztaYQa9ct75m/JVk6QDC67HVjQXjjMxM
wC5EG3rJ5F+YSjUbPCm3NA5iNzFM/2IRIUQukSJab0oVv9iS3jwpvyzcBwgWYsX0boUkwiIxn8c6
SIZ0xqwqDahoFU70koWz+vnx6jaOHIU2vJP2Ep9UXphxENNLnCisb4bf+J07N8Qk38JoCva4UDYN
ASKlgA9lNeWG+7MN8VOu95HJ2e6tyB0DqPGkfnxSdkHsGq0y2kvc+tySmvgVv6aUU4mWD0SaN00t
PoyS1V0NZfYvj/dsEe1ghPF8cYNwCijXL0920lmqX01NdRuNNnmxyuavrqqoNyN/9mKn6ly++YFv
hMc0V4s9bv31GQCUR4JOZYMZEd7p+wUWjtq0VJ3KW1wOzeeyTNFak5RhgvLPstAnMIKmeLLr+b5e
gdcUkA+iu2WebpiZbA0a69ULApFDRTH/c5kx+nIq02G66VbfHul9tn893uatpaJxSYgMmI3h5UVo
V0ttxEiJWt8UGtf1RR4nkKOZThgG4UMaqW6XF/q0cx7Wpx1ACykOz48ouSzXyuCoYgdwf9+meKxf
S6frlN9yiAnSj5IDv5XLlJgUXctiduo/Hi93fUBEyRaso3BfKleLAwIexRybPituQetnLz6KVHQw
yicnpcS3ZHAVzBBtbLKPpYQ344G1OQ1DceuqMblIalW9DW2116rb+HRiPJbnAaFS7pfFpwNnbOdx
mhY3Gb6wFzPLnX9QBuyPpJU5OmhK9qQy6r/LAt4gU4sjnV9WTG09BZevqsWtDoYEbrQOPd0IxeHH
n2gRt/6/FTIdarIcvWUOymCKobcJdOKFORWHIjA7V/WB7GmFv1dG2vQGxlUEwpxbZnkv17KvaAzG
sIOD0Z3tbshvWjruRQ2bC6JVw5wxiOKVt/OghgrgieLmx8RDQVTPx17vh89DHTXnx3u36RJ8HzHm
TiluWaqqYsNqGIkpbmo4zIOb+bV6RkAY4gVlMqwPil+qz1XR//1aVLUpZEK8CFb//qpUg4I4FTGm
26gl1g8DEm63kK3oc+ZYe4pdW1+L+xG/YKSOB24RFKHygHCVPOEYqtKfYLoyjyGALvfxFm59LaYB
GOEn+hIKCPcLasSwyKgH5Y3p3+5bnNbm5z5wGi+o5L3p8y1T4OI5UBxVIJyL8lgvtWZVp5gKSbkP
QZN0p6nNjePU5eFOVLe1d7+aEv//lyeb3GyuaPkVN0eLq+JIpduMjyWB4M5zsmUHBAhHiheUYsji
Gym5MiujEhQ3M9PGcxIa5qXWYXt9/huBlgBqRE9FFDPvV1NUAJmrKkZxIC9L/wMzxbl+UBhw8F+G
HFXD/8ElIBwUSBqc3Hqnrfxl82J5aO3cmnG8qSuPeuCE11itMndSk3TnAG/tHzHiv9OHord4vzIm
NyDzaLjT2bX5WGjZ7NZlWx2f3j/RFeUZFGUduJrvrbRF62Cn4tC20mCgYtK1v0Peq/YfqegowY61
jdceCBIBNrVTuHSWmoVxbAS5mjvcrb4lX+MM+s1AndwpsN0EqfhDogfJjruv7kEaskxfCxCZmHpc
VnIiiYkJiOHym5VJ8psZv5bloZTn9jhAlH56vJmbtmhP8Y7QqKKUeb+Zva6WUm3j8vYcEjVJaVeX
5yKv+WpNEGtvtWQNO5fuyktIIkgMCU9pFwi8wr3JMjVC3aeBc5OnaPqYUhk+pIh+/PZ4YavriUBB
tHNoJ1IIwc69Fckf9dRuU6wURnBQ61Z/LYopv8ZONe1cG1umxCg7c1VgTJiuuDcVDYWc2znM9eMY
FC7F7/pciqu9jaPgOej6O1WkAAUgUsR55o28NyXnvZojFhvcqiw1rr4kO69qZ6Uf6taUnw02RQGf
V1/0dGj7LjdQK+WwsCYjuAWxhZirVP2eJ9OeFuLK/YSSB6EsUHzQrdTu7teT5qlvRU1vXVVjfs0U
xYv8wXaRLvnaS/6T/QHudJpDNKjIlVF9oRNyb8wH75FrqHjcYsL7k9n6YerafuwfK/7akzND78Yo
CYgY+l/c0b0xXWkDoS2T32IjVo95ODvurOV7QMn34vwvsCZhhveKZBYggCj/Lh4T5piHwgHferPV
1u/dNO+a8hB2UaZfU8NuCq+Fv2R8AeCbHuuS183Nhyh8rUKlNXZw5KtvKZJdLizEk8EKc3ndr9iY
hR6NbbO9U+4ghO078hXcn/HdjuvxYwNxzLTztK0tcilTtRURo2AyXbwEpWz5bV616S1qzfrPxlL8
D8z/Zolnd4mVHYHPRMqOydXlBVkRc52i/OhAF7echnXa1jbqUk9vNRPUbhZlysEe9b1BwdWNAn0y
M+igucDbgnRaeGrY4MSjb/S3YaIbQ6TSuZBy1IdiNvYoid9fk3sPImeHV4osTKRFyxXZKachaKr2
FnbB+FFXJnR8qrAJsCjHH5wUAUBbMTpXQ030Uqp5/oG8zfo5BIblRr4ePTlcgUdTS4NBG6Ir8JWr
CV2GOQCQVll9y/O2/g6OUHVrp012nHX9HcmhAWe8hxEqAKh7Z5UbxZ9HJ2huXa934Wk0NQnxJ+gM
ng32RBpNbiYIbem/L0PK2Y8QRg2b9mZLSvspK4z0PGlN8h3RXPX4+MVbL4kWHvgqqoEsjG7y/ZIY
CxjSQerzWxFDluyas2R8blR5/PrYzNo3iVzBE9BCthBRWQKLp7TSCPRmzLSmfiCCgaO+I8ONZsiB
H5tanW9KA6xEEDKDLyZxv1/RNNsVc5DFfKuCoXLDsg/cJNaSI83KGs354vtjc6uVgRYDzcu7R+cE
pNoiFmr0ChCXo3W3ZEbXOC1bBYZLaHd43PcgxBumCPAY6RC3NoTgC/erukC2J2Pqb0UXTEeLlb52
mVK9FKX/dNFIoKHpH1OJJw0g2b3fxLDJTcjwYvXWZTASQO9WMoVlZjuBifjBd7cIfS0GoeihmSAX
V9CM2SydslJSlWywDc7h4FuIoSbRz15HeszIS/VDVnGj7pwu8UVWVinE0VQWtEzL3EYbNUeanFG9
yb3mn+qwrk9za0dnp0qHV2Vu+xcr17PX2kz9v+H12CtYrE4cBR6QcYKdnI6evGz36kUZM3ThTDep
NuUjhP4jJIPN0wkcVsg/4JUFB4XPLHJ6EJl2miicgiYf8+PUm/8YTaUeB1PZq8kt10N4RKIoaPCh
JBcg23tX8RnsT5OxkT0mc6RPA+fcKzV9r4W3dJV3K1QWoRUSzELLB2ckrM2cyJ49X7ZLAW/9WuvD
byrwBrcNjR+gmM+Pz/XyGhEGic4p1hI0854uDhuSDPFkQb3vpZk5uoEVmsdpDC1X19Lfmzz88tja
xiaKoQuV/A0FrxXlYF0ZpWkl1eh1jPYf9VryD23UVjtXo/gUv3o+4Q70PjTiKdByGS/745KIqIHf
DV6Q5MXfRqHox2Kc+8tY+enVrxrtzzSO83Nb7IbsW5YR0KKSJFoceP+9k7SaX2WGFQ+ersTVcWzm
5qhWTXPk50xnO7OKt2aEz8avaufb451dXppizcRFNG7gihKD5feW63QsZ20Yei9pc/kEFF86INwg
u7k/P3s/o6lFWw3JK94v0tVlZDlGwFDULm+9rpzNr1AdMPldKeHX0hr3Jvze/637T0nJiQK4oOAX
CeTignbaVA6jXum8UTNjGT3UOQu9WGrM/huPYxodQ33I4q/2UAfBdeq1cHabMYvtV6V3QuXgyKCE
PIKqQDpNqTwGR0NHo2jnpl3vvUaVWSDUeLTWIz6Drg+DOo6dxxwVuA+kA8tPfWwXZ6dL96BCW7bI
C4FJ4MT0cRcbYvRFFDco4npRZhaHjlLahyEbQs5SOX577FLrw4ojA0lHTp63f0WhmQShkjNxjksl
ZfPFsVv125TGT+q00S4Cvoq8COwsYgBlCVqQ/axo7MBsvL5z/EOUmukhMPV25xOtcsF3MyCcSPqw
Ql32/nyoueoDMEY+Zta14qeMnuk/YwCFZtvG7SkpzeklRBHkTD9aPlWtHd6McLCvjzd049sx5vbO
FERrjOn++9+Q+cY8xrbceEks56+GX8Yfa7UdKWVl4w6BwIYpAhrCNeYRudqXdaTIzOLSLibHS/s5
8dQYKE1lSN3FbJ/GtjAjgesLlgmKPGywcKNfaqjqnLVN72e2J6el4gZ1E5+DoPR33qllNCOs8Lxz
w4kGNZfcwoqlAwwijPdCqwvO6DTbQJLi4gqptn9umj75phPweE6WRedyMpPL40+3vtgpqTLYJnJB
8vRlX3PO8h7pO9/yKvCAH6fO/FARcd/IbeYz0UJ1nntF+aQx53B8bHj9PvPxxHivoJliOHfhM6rf
NoYxx7anW+mfYQVHOhy2CeSW6eQ2gbwXf6zPPIcdenluMdH+Xz6dEPzUCdmn5UlRAoVn0A1ew4Nz
eryod627+2ud6gBeI5jxKBksq4LU9iuAPJLqqRrqdKANQ6P3iFPl7miBYubidsbwv42pFQrUx5Vd
fMrtVqtvWVYXEShJXh5a5q2qfEqy2opuINT9P4aoMlV3ssdOujZ14X+c0wIuaJcpCSNwU3ABgcvA
S7NHdL32DVDDxDLQsPNUkdPeuyYVyYksyFA8Oj5MmUx+K2sIdo3p8Emh4jKcc6kxABhUEiUn25xK
ZWfGdO0j5Og0L/BPBHPIce9/wODPLXTXgeqlCjLVLhKsrf0tyO3pD3u0rPkQsi/dzgWzchRsCV0o
JsFMgeZc3KcSgQFTrW3s1XM6XhInjM4NIIjrY0fZskJ2KzCVpLgrwsZJ9wuDDlDi6aUU+jfdr7ry
AFXClO68DxuGmAhmtgbnZzlLBC4DYK2SzEPipXbJ9Jyct6cqqMOvTy9HEP8AgsJbxJT//Yeqo7qV
xjBKPXAZjMQaU3WII3gOH1tZ3f3U/BhGomTMPwPuRKz1lwu5rCNDHwc/8ooBRiYzLtWPhQo9hqam
T0oZEoMIUxTGBL6LwaRFU6tJE1TIzTj2QBPNR6ka/QMiNNaTdcV3KwLXAd6CwuKSxq3J67CgSxN5
GKtITZS0qA7JGBZ7t98q+2I5vNACwUuVg+90v3O53ae5k+WR1w+1/VubzPopjSvjMupy8HGwpOpC
a1R5sjogVkdbGmiXIPslYbk3SgW8GmNE37wQjdefjHFMP1O7Dz+EVh9/qTRzeItNyDYf+4jwgbsL
mPRLVI/4aALysSyiykY/6Uqix16mStnZryIZVC+35/NWGP9jABAEIBgk7X5pzmxTlNWjxLPiSDvp
AVyXvqLvgWs3/B0/J4wE300fd/lEhmGYdFNmJV6lDkN8QSJMn89a0oTBIXOyXfjaljmqe9TWEbTh
7VocLws6EFuThtKr6sD3hpEn326U8AzYKN+5ZFcvC2VeLlm+EhBYkvPFJVtMfdm0VVl5vqMN5dEB
iJF+YiDCzA5gl1WkaiOnVAm35q6/BFoJAeDjD7heK8IiANeoWYkob9ng7UvV6GzmYDytN+YjO/23
zNN9CPt574yvjx6W2NB38kk6F4urMQjqHP7CtvIgV/E/lpKkI8ZuWb8Ri2vHZDScq2HN0XPUjSKF
gkuDd5vRStggliWysAfJbERtQeI2jxcGHptDNYIF7Ksk3zlwGzsJchiGYyY46Zjpi1PuJ7LvKL5Z
eJWCeDg1FnWOD4M6NM1JaWVf2olXN7aTjiuhMoNRnLulk4IQQL3OId4wtXA4K347fQBgM71ZTD2+
mXOqvKH5tKd3torRyUi5zYQyAYE6DaD74450bp/kfhN7FinBK2xt2snqx+LGiJ0SuHkZdvGXOauc
4LVMJaO5tFlm7Wzz+l4jiURzhJlt0chc/oSJkXdt6G3pBmdahHi5Zbs8HnudxQ0rPHlc1Y7Qu6dY
d7/QalJpukS1f5urIHxjuu535ljjL4/P3pYR0XkStXAeWXlhJFHn1qiM1L/lUZae8yltD1oCOetj
K2u/1JiEACIqEAckNotvlnClhKqeB96kwGkxw1rpFRlTnaEh7XEbrU1xaVI2Euk+CeMS+u4wFZMb
2lB4GSNh48FEtwgiZ0MyIvh4Bmi4H69s7Y2kMLg+clIwtYOHuf9IUlr1k1nbqVcmqXrMUk3z0mQG
Wh+M48cI4bizYoXWsWyC4TQEw5PU3BwEslWeCKa/uZCppNybz1Lx7krd7KGXlUrHQteAjehUO3oX
4Ylpj0xv7S2Yo1jDfKSQrFzmxynz7VFrFbOXpZN+DUvHPiI9Ep0e7+n6EzICRBsIqCg1IYLY+0W1
xAxDOoWzF/gm/ZJasxrXaTP6QD4cX3vVv01riGWLHaTmtSrutyOK35I1eYpcNRfD7FH5qfDSBo2m
3x8vbL19vHHomyGADC6GTv39wpwoHyDSH3vK4FoVUAePY+aDdBDhj+2slyTeUt0hbOa5gSdqYScH
o0em1nua38suIorFNYWf4Nx28p6q1NaSSNHITN/r+0smHqdB42kGP+JZUpddZSfvzoEE6e3jBYmN
uQ8kxb9PAqgLFZPVu1aO0qgxvaJ4lgyYHuYwLUekK0SZG27zYezPBOvyk9PHnC0BiiZWBtlBMrXs
EFp5qIy+XSpeAlLjGCOWfQjqyDp0TvKktvm7KXq6gkBa4EOX08d1ls3ynEWKp430cac+zc4hstw7
52r9rcR9SOj6viYg5vduYajlBBewJns9ldJTHShwepXTnpzaphUgiPBhi2BuWdwJIwWqnsCWPSvx
u/NUGbOrtfUeF9O6uCO2SnDsCJwGfcfFYqZ5hgOmH2VvtupgPOPfevTPmGZq/pKPaqtdLCoy+lsr
TX11qGsDjpxegvLnxNUTDp9SuavCa5mXnX0NEgNcZmj4oSS5clY1BnObWWr/rkx5kp1kaNf5C32O
VknchESmRlM6e6pVW9smxqYVpLjgU16S6sSjWteEhhMl93j8XWXO/kXg8/dO0vpqYIKI6htALB4N
qrf3PhAQpKbt1E2e5Uv5Wc4d0TZK7IMWVE+SvOLUYliJwAUQNEPay+yPz+JHiHFyseoFWPJyYPgM
1ilXq+rm7fH9sLF51KHxNdHGAc+7uFj1Uo2srIknTyYIPExTpbpWbwfHx1Y29g60APVE9FqZ31ue
nyidArheptFri7q6TjWEJVGZhYdiavcEHNamYAlg/+guEjmtqLUNXXK6IvYrj6tBfU1TWfkRO6P2
wqyNtIPD2TJFqZn4BQadjYBpikbHGrXaawjbr6ixFIe2N2ClLu0dQOg6XYDuhelHbNHuIYS49z2k
L0I17urKU1WgVW4SZJLpSnUvVS4oxCI796MSFmcgx7Hz9IsoFD/JjWgkgi1fckIWbWEbHUfeq4pJ
uYFPbE+NpFjnLKId9NhL1m8VGqPgjUQlglG95UxggBibHpZm7dW5lF0bK3WurZLnh6zL+kPfyeZO
+r72ffpMvPdEf1Rl6Zre7yqVXmPoCj3zwsHJbmC/9VMg9V8fL2rtJBjhm9FbpFXKK3xvZEiyTK/y
OfPySQ6/O8FgHScmVW7UE4bT86ZISETrHvrJFcAW/HMkk1tlHk2r7hCmleGmtR8c8yIM/wdTYLyZ
diSLpeK3WFUieOQGf8i8zjT+q821emWqLDgGZavvJEBrpyAYA+RNK5ve+Yp8y5nUIkWPuPIGOqF/
ZZaeFx4SHt10lpUmDulQUCncua62bOLw5I4CcQHC9/6bAXzTyxhNBS+Yw+4rTGvNMc606BzEZfQD
NWZnx96Gj4jMALenPwAJzaJMGxiFLM9SXnqjo6eSm6mlNbt6JVcJmZdc/vPYTTZWB0c7ZSP+0BNf
xrj9ONAtpzngkeXDcq2rqVvZyu/+KN3GeSzPj61trA10vri9WNgaB2dGg15qkJrRp0Iq61x2uVKf
kAuogyswzHZPb3TjTAMhpB1Htvx/nJ1nr9tGt4V/EQH28pUq1NE57iV2vhB24rCTw15+/X3m5AWu
RQkiFCAwAgTx1gxn9uyy1tpUGtaNVbdvF0/kCdgSN58+qxEp7Cia8tP9Rd3YQhriiJu8zq+8SkfG
2USmpQt7up2Vd9TsJCYIElbQgWF+ypg/+vArDRhHilaBxWRawLqbY5YJ1aE+Gs6AC1w/Mqz5bImo
3XjPbuydlMgFPgVxA/ji6tg7Y1kZOiTN85QO4OAKr31KaVad7u/d9VsG1YC/HQcl46g1BielUaAn
SjacFVCsX9VlHvbmktlBFzrVnmHu7RtlNrRHXT1nQlKa2UZcCJpSlze6VJPUTpB3PI+NZnxKdCN+
39TO9/sru9o/jED9lkPZiEP5XpdGotlNujJWhnM0g02Y07TYlVm8JY57ywp5MPEulQSixFUTpNCN
2VOIzc9uVuX7rjAH3/SWrRLa1bWVlwidNHr56EjScrtcC2o6Tl+hKkbHfnbeMTeUMQBOnb4byyJ6
/NtQDwFhTDlUvv4rU2ms9HWRNeNZGZVWP6te0U37mLlGj9IacD/kO5R3+f4UY9Zlwc5URr58OZ65
ZuYnRxlq32DK7peHT8ErdYdoiVyBUszlzsFoYMR9w1GzpmjuKFj3/VNn21aykdlfnQM5Y5O2Kzhm
WmFIn1/a6ftw6HhKpnPC2d6TPE4vRSyaR903VvByryhm2q7uajVwmb2Bzr561uY82S1jG/vV4OUH
0W1KG14dOWmKS0rQDqafC3S5oDQy+nnWcvVsIx9W+IUbDgS5fCAC3pgizOH+d7qqP1pwaWhH8Sfh
LXXPS3PTwvRrK2FloBzTo9r2yp/D2JufuyKJjzFBCbBObdobRvirQQr36b71G4slvqAOLif2kUzK
r/t7E3hSyglcinpOYs18tivHY3BYmewSI6k3Ho8rh8tCLbqXUpwCLNeaeZ/aVto7sAPOKpXB3Vz2
70bXPCh6Nh4cp3hZimpLIvn6aEqyIRda8niBpq1S5cSoCmMGDXFumn6qfVvR/oKm5z0KLpbjQz0g
aYbUPITouD6bs5GmXAP1rBgCpOHgcLMrdThowmk3Hq3rz4U0lSTqANaSLcxVApailJAx1Vk7q2UZ
/hq7aTyUwql2hujVjX7zDVMkyVKRnN2TGIHLk+GVw6IUbhOew6lKaj9RJ+ugQlj3w8ibH5VhYQtl
Rk4jRqJjqNldGmOYI+7fS0MScyX5xy6N4mzo9YNj+Oj+8t5zp4EugROjrnpppckhNBZh5pyzZCwP
vdCl+HRTbWQK1+ccmgCAConh45Svp5e7oE7jUM3ss1In1TFLoqzz7TFzDzBKkqewH6cdBYOHy7jM
EqBBDxeCcJN/X531Moq6jGfHORvCGH1OTxUoppg31nYVcPKO0AWSBqipsqGXOziYGnjpUDfORm3o
B9uo4w9pTO8kMhTnxY2M6tE3WVbaAWlLMCTJwlrOJpZ9SKKC9tmoGVwOd7JClCTM/3jQCfI+SqQy
qHneGAhcl6sKw3JUmLKJlSwK/+xms/S9ohlfpn4ZNzbw0iVxn3B9IJTIsaTa7BVwjnZjiJ6S1h+F
OxWYAUln+JM2Klus0Mvr+68hQujXuYaSk7P6UmMZkh0s43BsPK08RtMAFmCokxcGFm01U2+bIguh
VSHR+qvLa0RpTC9jHo5jZxwmw2jfVVo3fOyXLQD1rc3jhQThLWHUtEYuv1PUwvHIWpc1dVTxRy/t
/GI2tkRO5Pv+/62Kf3eO1AAeJrEgz/JqOTGjfBi7hJW2M6PnaDKto5IY7Q5QmL3LgR18sCtleu7U
fiObu4wEXg2TD/NQcTyAB66PYc3soFRnBskx0gwlAFEdExh2Qg1Ue2r2aVqrJzCD2pEBtN7ezs2t
IUY3vqMMgGUHjQftqrtQM9gzXRbsd6VS+uqYZbs2KedzUYp0I+xYAfb/t1a6rrQ+ZdN6raMqFLMx
klyMx7lEoSQMdS9QymYIDDNq9zZ68X6vLfOznDEuh1U6h0RjgsLsdo5vaVN16gukU8olcz7fdwU3
jhicUQqMss8t88LLIxZnDfSIIWUPulI7LJFb+cNQhvv7Vl5bKKszhhlKH5R2ELdaf2otzuzMLfvx
aDaggUpgH29NuOKM6W7DfTYamR/lrR1MVtvtlJYJY5Gnp4fUabqP93/JpUP/9zvgHahoAW2RaIjL
9U6Z0rVRUY5HJ4xtP/dc5bmGKQVGL+yOg1Ae44//a89G0J1cAXVbe43Ri9AZzEYK1kc7SUEqRTTi
eq0StOTKLVmG6+MsqWUEf5TgXUAYq3vcLouGUL7B0qxxeWfkmfelqPLskCLu1W8kQbdt0WiE60Jl
fN1ERZRyTuPJHY+pWZNrtSg++KAwmALmdMOX+59sxTaWe8jC5CxhpE+pxK97JSNNYC3KYQrZ7RKK
53xoov7tDB13PMax0xl/zJlrv1eX0Et8awRqbJWaVe8ixVvEzogj5NJ8PauIUzZ24fryACYjMECA
3uW1XiM3TBAhwpid8RhaefbBzRlWF3veY9oX/y4fBBj4AjCJNOFX3zU3C6XpPKwsZdGfDbvUfaF6
3cYVvbkWigDyFQDWu9YjzJxosAHUT8dl9v5B5jnfeeaUbkQDr0jeSz/Am4nEgeQlSp7U6vo1vClC
0er56I1pL1CsDON6Z6J71vmT0XrKDtk7+HZVO7riYKphVgS5MKImCNEUa5+1edaLfa/GmfmeWLSe
dxljppun1qYE78/a0G7Vlm4cdKR9JMvglZy3DjOHZdHjRqDsU0zuH/OC7roZj9+BbW5N1rix/wQt
yLRBbiQEXPcrjBGcgOmGE6FLpfiiaLNdEU5bVq7dn5woRckbYRq4Umvk5KjVk91mzXwc5T1pFiB+
avFsRGjYWp2xgb+X4cnqYxP+Ac8koJVQ11VhIWLYhJihEB0LJS92Tu/qpd+6xnKwrDl9zhhwdsza
Ifl+31285tWXZsmryEeQjqB1Abv40sUPqZd1PV38Y91V4T8h5OI2MM10SP3KqzXvO4/P+BXBnNx5
rpKxj3zkiTPt6LVa4h0SOzL/VoChm7s+n0s5uyI3wrdp47gpE6nMtjto7WJHviYnCf9ye315ocGU
f+2WOuvOZpVG6EVbJbMuarVwn/WCieu+aBSjCpJQt78uaai0/jSOsf6uEGJpae8vsATkGCJx0vvZ
ZmpjKEb73E9ijrSDMWXFLxX5tDAIC0MIboeVzM3Gzbw+fi6IMEoVrw1VAqrLTUv1ZbChRBqwdpby
FANH3JEMPwavlq6MRACmEONuSHrtdS8/NrN0cvTZOWqFmr2t4A6dK1VssSOuA1qCZkhXOl0/IEWm
XOtvNZ6ubrTc6RznWCmieG8Wk3IclWh+GzO0fd80Q/w9hMWzN+HLbFTtbliG004Zkmxb5lWrykiF
yEXlDrZ7NLXhZE9m4s/C+MmAsScEu95OoS38MHywIonMKgwXCSSXU3mo7a9nQ2ilq0+l3VjHMW/0
/TJO8zGpNXXjsVt7QqxIwqOkz1G/g7B/uasRriuiz2kdtYZyiBIl7s+uLzwa0lb8UBb8uiCmhdgm
1uQf9irvmUVTpQP1l6OaMVIDgcLh25y6y5/3HcXaF7Igij2U2AlhUJ5Zx0tRz9BXyUE4pm1j2bt+
WZrPYTVmo1+3k/fDtYS6Jed9Yw/l6B9ERKiVUNRauaYxh+0527lNwIBYYZ806XHEzRwAuGxBp26Z
gq4GeZTCLmiwVX1ksMtGc2ZMDY7R++miD7tUhekVp8sWovTWRsqjhySiJOivY2rmBIPeWTr7GE9T
vnOjTP8zEi2DFOwpfD8ulbN7+MPRA8eDyJGwVGXk7/ntfi9lbglNYiEyc4x2UY2QvK1lc4Cca7s3
yBb/gz0CL5rShNUUIVf2dLgMeQh07FinifOClfI4F4sIbKefD4WmlJ/vr+/GpyMdR5ZFCotI8Orl
+szUJmSX9shbyz+qOkeaWivn743LKLr7pq7yUi6BVPmQSriggpmGfmlLQ5Jz6Oo8PDrT0HxjolJY
lWj+9kX3rXdF7n7sTLexkLwKK/0Uay1iUAL+7PhkadH8XPFkDOjM5bG618vUbGTdtKk2fuT6baIO
RobKGaIx5lEFXvlzk8KRqE3FOSbWku/Nfu72xdj+ur8Tt4zQnoL4QIBEGrV6ANHUo0WG4ObRTJkb
AENS8We726q1yL/l99hELkXWWmi4yILp2sociTxF79U75vPYPo15y7zEuFcPk9UP7+cqjJ7MxVEP
Tq9Hn5xBaw+PLpI3kdrU62QkiW+//NpZKsSQ92kUpCM5aBYZ2tEW2c/7Rm6cKU6nfHlpfuB/1u+v
WHK3qrwpChImURPrQEKCZ0q3M9k3/eL90MJGNYNh7DztY2guapiSDlvdvIcEju50VLkK9Ygx9bqX
qdb7X05vjI8NKJNPDAMVJIYaHCZUkLXPYtR4mPZmFAftNNqBkRZW0DeFeEi28H9W2AkobNxVypKX
+12HZmUkSx4HcZfUO7XNY0rhcfXwV2Ut0GeIOCBrUh6+tEIDf3bmqooDw60M357ScjdSN9zwgtcX
BEQx4bwUi0LPbA0uLgC4C6Rg4qCgIM4ftbubjK7c6MJcWaFWAjPHhmrId7mSbxomL4zMqsGK5iWH
FvzvLmX2z6Nr4W8GT8pwZzBiso11uWOuEcYiTZU4UHI7RPnNU/6su7n6cf8irOaH8vlfzdAqo9JO
1qWuHo5FMeypbxlkoA6F/c/iTdbyRXdiYfkEHNH7OvTy5qwMyqK+pMJ0f6lz1tojkQhjp/28S8Zk
300gKX8OFcMQj5GnZZ9EakJzGwpneBNF09KdjbgcU3+xFisOBjDYyW4WadT6qlGiZKeqUf+hdXtY
0PcXd/VIsTbU0CRnF3r3lfCyrEzaISkTa6sRCDTN6jkr0+WsVNkWXfKWKVruciAxs6qB2V1+LTVL
GekGHSawcpv5CAUjjRLaKH7qJVs8hHXKKtXWGFcgn16p+7N+asrUscex9eDS18Wpk9NqrMH6iTv+
OJf2+55hEA/v4mvtVYruMx5qnRApaCoK12zTwErt2l+YjY3oYcgAINq2x/umbtwsAk4J/CH2JApd
7WLqoTGaZnUaiEzPA09txr2VGY/NY3g98jLqpI/AAEgpnHT5rRrTJCPWuzRQoNHu0IUv947WhhuH
7+ZayHcoY8Bpo/Z2acWYunlQUspTCdnfYRy1cZfa6Kje37F1NsdhkK0JIjEyVspiq9jIQlKwThIt
DQYHN1Sbpfnc5IUGtcdU2s7XrXb4NWtW/mQif//9vu1bK8QulSdqNQgsrlxHVYxR5jTYJvup996o
z3sFFeiHkGf/fi0yIBISMjuMyR34LZKu6rGqVcVh0grC1fsqhhu4LEyd+g9rkcqUoG1oMqzTuTw3
omUo1DTICkvdOYsDZ2FRvUdfQaJY2kgQQSgWE2StfHrW9N2gxXkW6IsSn7yiJwNv8y/3lyK3/SJ+
g9JDM51/wO3TQFgZGRPTmIelzoOu7tGAXajGdIZVzD6ooOToiEb7+77Ba99HVQZpZ+bF0TuhW3X5
hZxiCCGEUDyy4m54t/SzsRdKWv9tZ/mGK7paGkEQBRNAdLQaQWzJE/nbWRhRFxrVRs8CbVJa9dkc
ey31ywjR+ZOp0y9+mcoBnsn95d0ySgOB+IiWDNLVq+VFvQojL8YpuXU07Wd1HAOXcZDQm6FC+h1f
4a/7Bq/2k1WCRpQzmtEzIGW9XKVR5U4YQrgN8kkX3iGMHZBHVey4QWeWxtbU2FvLI/7lPPJ24UBW
yyOQjRJHnbGG0JmPiH/3RbSh+xMXbbwJFfvBCRlcaJb32inG+RLbrnsFnQ17JUJkLSiaqX6jhJr2
QQGG/kM0JOVaVGyNFL61QGgRZOE0DaTS1+V2dlSQswU8UFDOc1rDXVUGY991UXoqRif8MNVj/vTo
B6Q0RG5BJMqFAE14aTEK81zR0FUKwnKhK4yY7zlzk+SdMs/V8b6p68VhyoOoisAKpfJ1Y7yNoHHl
k1EGDh8KCoYqvlpOQtsiG6KwPGmzEI+WYaFFSGYi3S5KX7A+1quj8pSYRQfos58jaifeF+By7UZW
cn0HKMuDBnLl88m65H//7aZnbqNPCX2kYNJIqH1FhMn7gcfu82JGyz/39/DqHWNBYHTgH+E0r4f8
QAqq8zkpqoDGjrlrMpz3vqk9ZUtH4FW0+sIzS0MSpg1Om9O43jlTiQed0yeCyMvTT6OdtO0uXNxk
OhEOIwY3j17mV25St+fSTdroLa4u+iKcxJ0Bv9T1u97OjP7nYKfUZ8M8spg2rkJl8qvcssJ3Ii3h
aeVxM30FlWNVO0ic0XKGkrcY5xlkt43G/9BYh77WtD8rt+/j0qcAMHnCd8yxerSSLg8KSR9zc4np
5HDAy2/olcsy561bBMpE12zIQu2NSJPly/2vdxUBrazIG/LbSQHqpOtlZhR8PS9FctZyd1XRM2Gl
KLKDm3Y5+xqLz2Ut8uC+Zek41p8TRw1qCJacLCNcWhZAKdool+hnptye4IhPh1Dv6502CfsjuiLz
qdai5LMLZ/hNNGgc4/9gH8IcASCTJK+Ej4QZjQratKWcJVmgtVWkf8ZKNu0KoeRvRavHO4upcW86
ZfC+Jjz7j6bBFCjg1fBwQFqnNL16OHoQJPZSZlzRMHOfbGNY3vUZYcb9Ra4oqfK5AIAjafiAiySy
ffV9Wy+nAcc4ICZWe6J7Upe8s/wkmVvjiUarmH0705Xhr7g3lMhXK2cpnshKa+0s9NZW/UobXRim
ih0LVJsyJWWyhT4VO1FChPVbx5nQlc9rNdmNuQnzufXK2X5Cb69Mn3sja+yN4yoP/eWhka8s7zre
jbx+3UNlhxipAMqGSvBQ+XOeO7tc6T8jS7Mc7u/c9dMgi93Sn+FwdCS/Lo9nk42Niah7FaBVbGm+
l8zKS1WaZVCLUPhGr+WPTel5/VSUEUBycheoga7DMwQG3GVCJiGYqyg/LGny2WsUb+fp8Rbe4tpl
E+LywlJ7hg5tOKtEcYIy1ZO8VUEEKf8wjKZ6VMWwhVW+di0UkYiNAIC5nL51O0lfhLv0sSGCzgu/
89IPO3PQDvhRdYewlb7TK+X9XJsb0cON7yaPOlIQkOioJK++W9ZGQoxowgaLOSeBmSI31tRDtTOX
IjoMiyG+3j8nN/bywt7KjTElOQY8PIogc1r1aTEGZlmT1+7uW7lx7pEDJyaCjkAQvT6NvUsAlI6z
lIGovWTfNrkzM9pRNfboNTgbnvnGFtLBxSkhuyjVSeWP+e1NqOKy6oyiEkFVGaDWpvGfyYi+JmX5
a+nCn/cXdmP7cP40r3CF0P3W8TOqoEqYlURZpVCbXcQ80H1heluxw7UViHLURiQMzuV0r/J8BteY
LvMn+iD3nFbq5HaKH9pD9ShciP2SE0sAjAKbIlpZZdtDWmSuI7Az6K3m1/ainewoN/b39+z6MFAR
eQX2StG2KwXCNg5thjctXZDosx7twoln8zBYemoG9lK4W2SA6+NA41dWrzh7tKvWiJKub9K+Nac+
cGI4Sr7buG15ImbIk7cMv82q96LVmscYt9IZyuY+LTDWicziuo+hqE5ut5rKkHPNLvdukyi7fDE0
at/91ht5vZ0S2yW1P+lEU4BcZTj0z4Raa4oahN0w7uIwSfaicNunDkLWhuzW1TkkmKPiTQZnogd0
xTbPOOzlRFU8iJp62ndRXR8lZnLj0X+FLF28kvz1pDMgJF4FJNeaLo0W9hlTEpjdPpbNH5qNgw+0
MkraXZyNkXnoS7P5Noem3iW7MG3G+aXSqnY+GRn41Wjj11yvmcYI8Q1JD42Lq/GUZlGPitFHZuD1
iP6HnaMGo8u4hvt34pX8dblmQGccTs6oidtfa284c1zZKvCtYCisbDm0nRM1b1NzSco9PSrF9RM7
zju/H9NJeQYP6pmE80LLXlqKbgsZ36T12hc1aUpbDZbZqQe4Id2s/NH1KnR5l6Kt+am0ASkcEJcZ
vedYVBBk8hp8vairdiIZqKJu2WeOXut/esnifG1Ai+aJ3/S5cHbxohXzMwV0BJALpph8LdwUgvBg
j0L4orRb5yCEqLVTrYJkfO7VVMsOwyDs/m3hCZD1dTWkEWLGZjbslzrWxd9V0XZfjbw1W3+IrLgJ
6rTVBt+tFRjjQmhgAnYejcAzI7W6dh9RvithJpnCPbnOHOYflijubML8cLYPodaE3ZceZR5nTyaV
jG9akAfeEUINEyIWy+maQ1nmqbefnFFZKOVM83gaTB2NnTCP9S+Gtywqt0bK9ddMh/xHVEC6vxUq
UrA/QiPM1ZfcbdL80IR9Gf59//tfnzLJbSOaJ9AAF7ZGX09Cm9qUNmDQeq3Y250W7RhSI073rch3
Yn3IkC7iJEOxpbW0Ctqbvg5jPIUdzGMsfiFEXr6kjS2Q/RH5yxIb2iEr6/Rw3+iVfwL5QxwlhcJN
Avm1ZknqxbMiKpMeJoqEp9GutKCAoLob5nJL9fDmLhJeEzrBaLuqFsemOcAQ4BKhwzO8lEDb0D9U
1f+wINmWA7YCPgdJkcv4YhZ5XCdZaAfeEEmBDTs/FCD1j2U7Dx/v792tBUnqEGxAKfu5Ln9PWddq
onTtwGEC4dsaLclzaHniUbfuEr5QT6WFRXHVWCNra7XJe6UalWDIcx1qhRLugfppj24byD0o1nBs
JLrzqi4WuwssjlFzgs6tnD9oaYb7pLa842TWW4Oqr44cpjgGSBkRmdGfkCHBbxGgOrQ8lF7l8k6N
4U89LOYUhTwtYcYCEg4bD8S1MThlLI1GPSU/sMmXxlyxFMzzVryghC4SDLbi/oU2a7WLO2ZFbti6
Og8gIyjjyWo7BT9y3ktbjR0pdpvYXsDpFyCSWypJVe1toaBvmwG6xGsEm3ytNyWEmwI+NbygKEb4
tnZaIVkeug8fCBaD+wXTKUmGa55yonj4Yy30gtHsVBABUqcrHbp+L7K62ZrlfWNJ+FXqpBxv4A7r
mwQzKVEpbLOkuBY+KOMeOeps6xm/aQWgAw0D1F+vGsGxkaEIVEVhMFRmmO2jqoz+oja7bE1FuD5z
fBqZTlH54cStw8t8smuUc1M7CNPE9FMdjkppdt1pUjNzAyN9wxTROvAr6i+cu7X+KbMBRsQPTS9o
m3Q8EGfPOy0JbSZ09M3Dp9tm05ifAwQIgvraFDRdpKCi1gtE23m+OpjeLtI2wXlXhTvCOVjPgNil
fgyYucs7VDtuj8JDGQZu60bht7StXPWdMI1IBfpKT8lPlkEUe2D72d+xIrtoi6MrW42X620FXgw7
GYcokZ1reTprrhRDSyeP8e64W5H05o7J196uTzeZ+teHknSYYp2kN5LWrdUnSqtMM4XsPNCKVu0O
8ZipBbOhK2Pr+b2xJqTJMETuDUN0nWmFjRU1jlqFgdUX7S53qTYVoqAfaM/T/v7DeMMUvp08gWYq
NeY1jrnFsZu9qSoBQ9vQDav176MKoLMAk/W4JVl6JL2XzU3YLZfHJcuzhklfdXRqe8aMaJ5wDogM
O8cxVR5OGnFL8IW50dhzGclxaWoIh7rsNT06ZWb7PXPB+U7trBzk/7VRIrlxJGRNi4QRc7BHVm9W
rJTAvpM5OkVm0+4aa+l3pjdGh/sf6Srz5pcRvIAjJOgEHLl6htMpIR0btegkquqoAMTzvdj+u+oG
kpbyMfUTMm6aRUDq5fbBReVgXG6eZZQdVI4+PsVh7/rgbqnC95O3UfZ+PcMXITSxM76JfgZNRdK1
1TdS9Li1lKpRAlMxzGL0B29Ksneziijz+0VnBLDfp81gU5Bf0tqvmH30MW28vvSzFvFcCaAp86CK
baYfqx2zyX70eelowGdjN9wIHq/uCA8EEQlht0TDoW1zuSPaGKEcFUXFCUGxP0SZkkGVxfeScWEb
1b2r08TG41OpP8Acpbaz+s5hNcD/ykR5mrws3jtVax+8zqg2LuLVaZJWYNTTTuLk0vK8XE4za0tZ
WXA/jFFvph3SDlXnLwPi+z6CQUN+XviRWyqi13tICMRLCyCetwlBuEujvS1y2hOJS8aETtDO9kZq
lsiBT8sxMbtoS1TlioZKwwyvpkp5c4TNKANf2vMmzYtLe3HgAxXLm6SYonMTasU/6ozA6AGiXdKj
2zt4jHyuytg5eV5SjTtDUeL2aNSQezYyxqvHkseJlA3PRxiIcMcq4CzChNEKAE2COQl/dPMS6KVy
tqLoezRlL0lj/2HUzkthbHWZr0tA2MVnEMTDxJGt7ct9cFuj9Koo8tgHoWm+FpWG7yahu+tbVTsV
few9a16bPOeVPn3QekX/FpqF9fm+/7pKl+WPoL0FFg2gFXDMyx8RV4NpMmvKI1IQiXqkLuI2BwYV
GdapyNFN9t24at9ncQEX6r7l6xtFqYlCELrssn+zVqxgwE4NC2n2gkyrReFbwpnp+S7W8F/s4CxJ
mBGrQJdlvUK7Qj6y8+C2N87PKFv6D6rRFhsh5K3VEBNQMiSuoy+68pn0RxOt5WwFlXCcFxrxDGbP
k3n/+J5RZODqEKXi9VZWCFRzV4/IjRZiNuMwlpk27ittGrc6r9c+gUwPtjTVSRIJ5j1ebtpkRTQX
JoJ8suZkB0ZOPHtOX+/TvN7SIr+1c3KyDcprFGyIqi5NmV6m9EmehXRnmuSbDecysLJKPz6+c5B9
5BxChEApu15aKdsmZF5cHAbGkM2HxEjVU6+k9sYrce2/2bbfrKy2TYD3aUmIwmB0kvJduVjVWcSm
fuwSRX9Dn9053F/VrdsrdZ+JOyS1fT2FnYFP3kQ1iAhbs/sne3F/ZPUw7UCrwKWfz2kFTua+xRtf
Syq+SO7Caxll5bTgAKBDoRVhEMVzG7hqk+7jyVs+3Ldy4/jBNsGQTXeBOt7qTOR1iBxMKsJACdso
wP95p7GI1QOnY2v4+U1TNIQo1kgl7bXw1tiNhA1GHwZOZn2Zy4nKspM2xDxlvvHO3Nw6C1yzRC5C
8lkdQVPJ6GygDR4wqLXxe10xDqrZW48fdCQeZHgIkQb/unrN88a25ygtlcDL+9rehXYUvpiGZAg9
/ImkqiVBIp5VTmm9vFA88WPplXF0AoJRvFPSYnxOFeHt5r4t/7xv6satokkC+YtgHkDBmiZi5GJh
Q7v41Je6+tyFs/tUKkr70c3t7k/LaZqtWqG8phcBMMOWiYFf1ycL6KtD3vBOIkmaxSfmIk/CH2vD
jfd6E5uQ5W2l+YtoNnSP1WjF5Rcj65zGRwihbf7unb4pD3S21Tr1RdgW7+CCGOP7HtEPlMBgDlh+
2VRjuSsdp4v8xRWDCdqpD3+EzN7qDjy2E/U1pPPEvk31KPXVbLHdn3bthJIFranx23DUcTCaaPsu
iLpc+ctDmsDlYWvK6qi1Xewd0qxVYfRHkGvgvQ6m6mfjqGQ7o5v4BaMxtv0uGqP0W4l4OJOJPTXJ
A1fJgXHf/3I3jjxYYzA0EC0lEUn+99+KlA3QXBOtIZDAY1x9RAI1PULT+Q+vogzNAQmRJRI0r45i
PzgVSL0ZXfYqtg5UV4pdvVDq+A9r+c3KyrdDn7INUtf4FGrpD7Pvp72gjrG/b+SGN6KQgZwR8Agq
DKa8Cr9tGHKTTUxxn6OeDaMkpQvaqYV2iKvlUfUQipEShkvrFmdOnWhlipFGs1nkOQPlmEFySi1y
jEGkWiAbdxtbd70qeuBEevIPqmfrhLIE5ZIntp6c0jhKDg7yL4dw8qajsYBrfnQDaduCPJRti1eN
i8sNzCF/226ObitiscZuqh3r4EWO9aEzzWTDA14fbkzRxJU4FvD7V2z9MG+N2gJlG9M99Hmha1/r
vS1E/a29kxxbePsUTeh+Xy6o7tKhNBI4p2GZ0DFMvX6nz8kfCCVt8eavLclaBlKxUlKLVvvq0YWZ
miElqFan2hm1dAcaBAXPuNTGYa8WnrqVUa/N8X3k+w7dhq4+AeDqPtHkzko798KgcGeUR1w917NT
EuURYzLVPl42ykHrUEmag/9HikvbBCbYyqdbQq9Vp6GahiIE6KYiEc/aYOT7tkr6oHGhm7Zqrm7E
MeuX69Uol/l1XwGrre6YQq0OpVR0tdpZiz8pztAeZqsxnwQEhjdEuVv6MXIRvz9c2HslksgikclS
V54wRFxhgQiu0BxM0JAS7a9S177mbfN+dHMULTRxLNLxySyyjSTrxsck95FFSgn8u5L7CGugClG1
RKdYN3KPqQ1R8XEGsN0exsUWW674xrZK3BPRPKN3CEZXMU7dm2GjdUZ00iJm6o1uSUSftAyHirLp
OA7ePG04sPVVl/sK8IlzAy7kWjXcduJYaUoMRrU7+Z7bMOgzL7bG6d628ipFSSmRTOLyqrtuXRaI
oEcnc2Y8IJPMmj2zHR9le7CWV1gry4ExQBHm0opmkNdZZZycbGY+w98zy+aZMWTRS2xbhe0z1cR6
fPdQ3SIehYYssR+rz6XOjEmtzRaLXVe8Y5ZpjxamtiWiduMIypYH1X8Y3ZToV7uXJ97kzmjUn5Q8
qw5qHFlvZ0XXA73Ptoq+N3wJDUpSSXwl3Y01QVFpgNxmmcp7Vov6YxwD1hA4yIMRN2HuzwxFDnqr
tjYYA9eXmy+H0gJtURkIry+3NS+eXqlLeppdtRqCpBv04dmMLC05jiiHt+fR7vO/ujBhjlimNb2z
nzqYtQ++egzSBn8lazYgeaiGro7PmCi21sVFduqspPo0xu78qe878fGxZxwrcl9pOrtkgFTvLw9p
jRKclWhmclLrtn+GW7vs0ETQ3yZh6WxEDNe3DlP0GBEFlEod6xi1hfnfVbqTnKZy+ruq1HpfUR4K
7q/nlhEcMtUnycDg2btcj2p1qdIwYvSEnE/5XnEU5MPscvlx38q1X6ShiBuWnljSgVdXgAJLbVJF
hfcjrOS9mkfOV8WS4w2jWGN8iR4tG0fylkGKpzS4mVlCcW0VMpiNnU3GOGeEDFb6oueRdq7j1Dwz
eaM7ls5cP91f4I1txD0i4yfVG6C4ro5FNINHjJQuP1mibI762MdPeqKNG9t40wrND0mGo/G2brOk
6qQZBePVTsIdxC5JizT21bHJvm0s5qoSzimnYwkcCl+vyt7O5ano9ckwa4NiSjaVZfN2sfIhPHpK
IobPgjHPvxTKZspzV1fp0xQ2uneqWffylC5Qlsm2u8g4KB2Ek5exNZ36Q9HPet74hKzoSiS23diH
OItiL5BmxGFOkzEn8B68vwbO+bDTSzHWPuQgtw70tmnMnTosTHOosqguv6lhp5v7CEEq+1Nojbx7
0DxqZ98tAJufIkMfmhdtiZG4Dvsljj+i7mVnP6MyFKkf9aamFP7/cXZeO3Iqbds+IiRy2AW6p5nk
8Xg8DjvIkSJDAUU4+v/i/XbWdFtu+d9Y0hukVUN1hafu5w6q1szhzrQ2T+D1lUKJwXfDX2+KwdfG
Dyh6DCt2er3DGiftR/1rambrepDmvA4HUedeBRsN56ioRPfzXgVGjsLY1CbMV+G18TAv0tb2BA2n
ZTJRAneZsYaiknN+alqv938VWWepeBGGNO6xwticaOhc1cRzbYnhYZ3cVb8pq7bW3wufVJe4CRZ9
vhONHlQ3JWesF6umxc4m0JzaeindoA1Cl/VtR3SCMhHOI7FOUzgUhF487nZb+r2DfAMzlsAknQ8X
o+Y7hv719K5UnW+G86K3TjQ2svu1eDR6bo1NW+v30vfxsKGJSHqN1hEtEwfFgvKydlG8xEu5bN5h
9IucM9dOh+ah12pvOmqaq5kn3lFz/WHN6BslqUzdKpFb6czxvJvjfFhwRzDvISJWRJ0NZWl8weTP
m9HvQ+5aHxkFFzodCYP8odFzdL9hXp5SeqisaQ5YCOVNSAR0Wx1WHOKFCIOFwzqDPW9M86Pv0OI7
dDi5EDNaBRlxTJLLVsA8cdziyRhXS8eQ0h0xsxnWFbF2BT94jOfBGLyHYoUgj1Ar68wYuKWcnyqn
zYJfCIez4H3fd0b3PrCUqkLdU1bphlutDfWpdDXb+zEId+wPi2+N8qfUnNZaw7QWS2FEnWVo7YfR
GwN+AL8b5+W2HSdruK2KcTXuJXKe9qbSgjw7pN1UpCIpqVzNV3TGpvlzXqzCe3SHTLcIeTPM6eNi
gk8fpVbgziOqxZg/rxAkx6Sid52z1/RpKQ673UuX4OG/iGjDKqgwwzETbKZQiaKlmWbKdvkNjDab
cU+dNHxotdS3jvQKGvFe25HxYz1A9DwI2AVFlAWzxTNvXo3i2C6jepWdIdvDGEzCjVgzSoYk9nIq
pVvHr6KGdiiPZT9ZzVeY5iRld/biaYmpVeP7zW0wwA/tavPTOTT9QQXvtnZo/OdmwvzvSe9nE41x
0Mx6voVy813AT6Q1FO25apxHXdH+PbWumM3X2qnmNTbJQAhCzCn3f9OIHUps5IUYbxeCRvJjZ4+O
Ho7eOvg3ysq94ABAmDYfOspNMxwGK//atdNoEYc3DaN1xGxUfAc5IA50M4YyPW3GNnUH1WXL/Flz
RlEcfL2yHdhtcrLHqBZqrg/GZA4e/glz2R0F3KrinW32miVC2o1ZH2Ni7BahVfnj/H0m2mtJzBoL
wcj2GgkO0ChTGnGe561xmFNkpJgalbV8VVNgVN/8Vc+XSG0iwJARtoL3y6glKVzhUvtzftPkoxEp
a0gcc4aX5Perf7CcoX+yCqqMqBndPotb11VBXJQiGyK8Z4f+fUF0+x044FweTNyGFFmobpHfp6vc
8nDTvLKAGBZM43t/Q+cdznWjNJRtafZ1B3JFHrpyllvExZgOvwutSF8mQ+bL7dZMaTVBVfJVU8Ve
Xgs7AtxUvgwzOuYj3kbrQo0fTiof6zLkLCv0ByOv7DUx7IocHXc1c/2jTLuFBZDWldpityk13JgD
RO6qCQ271N0nZtbckjZAB/8BZwxn/r70kzvGjfKhVofjIPopxHevcW9kULtW1Ezj3KA3czfLq1D4
YIYbW20+FPfFli4d/gOd3I9vs3ERrUHPLZ/ySuYi9Pqm+o4HnMpKtO9ylHHujbhBb07H3zaousNG
clh617jrU01MyWZXLrPYDbLRC5ZtOvqhh3+kf6tvZmvcBmXdvgSQu9StMNahCfNgE7d1v+jaqWBW
nWO3TL0bzgXDxGVjGZ+HwC6naCGqiWa0LaY83khzcB9KLl3tMc9YEUvY6+g+H3xbOuZt348qu2m8
wve+F2VabI/EaKuBG6s35XBaitXvMF1XFLvvUzdI5Ts0V+Zz0JaAR81mj598ZRs/UmyZiaPmZkoj
Qpzm+yGb6s/UEOKpU5Ndh7KjB3fSct39jKxQvfZNsywRKP1m35Na5Dm3dA9VHubLon4X/eb8SueF
ktAupr48NaS2cyx1YtABCAIH86DH0rOX9VUaCpUS5LrMP/r1lrGLLLG5HtPkptNz5axWfuePRk4E
ec99XJOG0y3uA4xDVf6scCWwLSxjLVm/Gugnasj8cvVa4voa11QhO26rbzrInfWz0IU/huWYbvbN
hI+cuT31+395rdqixIFFqzp7EqxbivVj0MhJRTrmOT8aN3UIxFPQ6MNiKEbtQeut8ckYQOlvNS/v
s70ccsqw6DNzorJoGj22tsn5ri1jjqlVkRfOD5vIwDIixkV0z1rqdFXouPAlH6ZU5IMZOwTK/Dbm
wnhhP2npa6NknR9Ww8yL3yUPsCVqoHv/a7+VSjCgG74TAoGykYK+rQSpIHQuxLU5mdyKcedobkQn
CdJcZbnxlbKTf9VbjOjtUGc1tGHlxgoA2JxqJu9hEVXzVffna8j/5ROZFzjGzFD/eMOBk779IFJ3
i25ZVX3KEdsktTPREDE253n1m/41d0c9LpbSfv+vn0bvdRfs88jaxVBn759u0qXyiqY5SWMpRDyY
U7qXfPo1rdol1IBRCz3XHU+EBHsONfQq1826tcVpqe3qq6oyOeAGvfh6vG669v/xFEZQi8E1fnhQ
9M5+LxPZtbWtqTj52JBobCsre2mpqdeog351jX198Wk7LRW6sgtMg2PAOXO02TrKXqNrT4vHUZhp
fvWdXWlhk1lvH/7+a108HlkdYHfoCvFV2dnRb5dI2WE5De40nqaUW9LW9DLKg/kVi36sgq1/1mjg
W4hGGCmtC35CUu4ZCuV2uVzmwGQ40tcjsWzDbqmC/bwDH/bvX3YxiUAXLAvgNbBC/CPP3nX6OhSk
KThQDMrVO/A6cV+Cucpv27Uaf/3zUJSHsPQsYHtcTc+WfIDiyJs2hhoDVkQ5+Xk4VWV+0xbdNdvq
P3zVjhlCMcehhrb82VdpS6sm0Y/GybBT8hEMrvN8Fz0pJ79mk+Wfn1EW3QVyc6Am7Y6f5+pnw1i8
rKEhcJpW25AJPGLzW6MPXheaWVa8WsJM34uMDz1UW5vXh7/P6cX7fx+dJgGcAOgoGDu8XZi1kY25
JRg94/V75AnucSW512hnfxoFujKQJWOQobPPwX9afbxBOocno3nSK5oBGHZOsY4ryJUj8XyTgYeC
lODDDWsUvOScRMyR2O0aV/+kGsNPWqvfksqefk3I8o/21FybuvM1gihlb7OwGBkM+7azjxpxUPOW
pk5P0GDaY7v5a6xbUt6IQFxziTufP4aCovq/1rIFGnruMJ4vE3yhFeiV2sCJKhipySSluAJ3Xs7f
bmHAMb87BlNF7R/8n18pwAQ50BbXPy3C/TIK436o3Tbk6fh+drfsymAXn0T8+X7yclBxKvJf3g6W
N/gtp+ZmnWAWdHM8rpIatM2r4tvfF/jFr2TT9kU0y/TxqL+oNgTfEqSuUSRylZgUFkVbRzvn4UUo
4Vw55S/HAorkbGJLQfODOPT2mxx/qt26s6sEEb51O3BxPWJeod3NEKevTN++L/9b2QAV71Rgzluw
FsDIM2i6NNe5bAKtSnpi7IyDKnPT/Z73KYjGZqbek+yQBbwzVVoW90q01bM+dkqd/nVuaXJAZkNV
hOAMvsrb7912fllm4NFhDZ3AyV5Mr8YIOyYsHHEtbORyvRC7he8TPya9RV7ab8fiiQbRXGRN0m1k
li6D68TekrvHv3/RhasP80oBBweYYIidZHY2TMqf4Jq1WSftzEOVRGVO5nitdVVEAC3+yxgQj5UA
WZDY1s5yWe99tK7bu7RaCxvkIdv007b67kdjFiMODyVxHfGIuCuPUzMtCEaXg9+/plox60ixsjIo
40B4RNg2Xuf1B6df1vbULfq44I409fMLfo2Oug82cpEOtmyv5U38H/L6dinREti7+v+TlWBy9XZm
zbHiIRL4WVKZDaXPkbffrBeJ7tT5DkWtva8+OXY3bS9Dvy3256UzGyMP+V9y6xG2Q+nEroOg9jGv
oMc8oKYVS+SkC78VkTub8VSLoipPEzAROFZAwt6hLUgAD2eYn80PVUHsiRAA6MM75M5iSVpB4/Zg
eEWfR8rsRRoDMAntZTQ7n6TVbm3Lw5pamjq0PDQKNwwqff490Tmx47Yya57ZZe87JzUTgRy1mWXM
2G9MQ/GwLVWT37ddj4FY6wTURn65WSLqVhhxiGXLLnv0MgwyD86UzjLMK91a75wK6Q8+4zmd+nfe
4Pn1OzHUlvvERuvJVcxkWkfGvGboAXxe/neibnrteXWC3L7lTPXaO7sosjrcLGv9xuu90w9Cec3y
aJDk4CfwACBfhYZEw31yMKCQv8ttAcYAErVJiGi8VEZpWZb1UaCVL+KNZ5lxyJo9xkhUvvebPcpX
z9gcT4le1P103Oq1CiKCldLvoqowxbQEgUDh6mtOFc6rS5hYPpmzfzOkpvGNK6GpWex5I0/65kxd
zH4nc74fqlF/ntvVfdFmtVZPY5U62iFPy/YbqkL9dz6a2fNa6BJDQqx6Qaa1PevSKZd5wJVmzD/m
YKlB7Llu/1x42/IkW21CyOks2v24js58bEhRFXgAUd6Fplr7LvLqBmV55WSeiGpTVcF9WXnOD70G
4T7QoKiMT6A09nqfdUH6HXPRIo2N1s7HKCgDsQlMhLzNj0rlDC+N22FoQPiFlJEu66CPDWOewXWR
ZObqhjyYAF91Xejdi9CDtbnDZHYm3zxba3Uz9yhc70RqW19naW/VdzcTfn0Cluu0k2OvVvWsAi5+
YmV0UwuH3guepLspa4uUoQnjI+Jo86WuV7s4VhhJNVnYUjakX/2u94tfoLH1xyIXxXSjt+XsvFsz
WqmxbnewNpqt4CdZN9zsnxtZDFlUaw4BVipfjI2Xkd7ihaJ1Gu1Xsxr9h0Y05fTYFpr+td5gVp1M
0fqFivDC9KanYJFe92MOmuLVJhkre6eWpv8w+6thfGhwZZA0+ssVmKpYNjfxZd8h8Ne9uXp1gnJ1
4nUIDIIqwXB/L7SkVbiaEzGLGe57ehjomr7ct/ZQ9/elp/IX7I/0HOIHKz+0ijV1X5a5DsbfuZnC
q17WShehVGnzOtt5Nz5mozLco6tPun7j96Xr3LY9fOx7qLeN/b5oU/lg2Z2DNamLXv+hTcWQx8aA
OhMwqQe7s+hAbE8duuDyheYAu7ECmTZClpfwqJR4kj04md+9IzmAxoiDs4aMhJUaQWjgkV0fKq3E
6YBAP2zTgLLbZM6IKj6YKUjuwdNRtUa53dRWOFp60cfg7yD8wsv9H7rmbOUdoJ5wjivFp4jGOjDf
41JWOfEm6rHCKMQcySbw/REwas4GGVnzzqMEsvHfLXZF98P1VlcRvLh2aCMmq1VRbg70luxJG1To
jDUYU5e50op9SPGEFnl+WSSz2df+LkHCRrJ33fHk+WleRbnQyL2ZytzB68gzCxFJWiY/zZmUklBi
qEDLHLSuiJwi2z7k1HbiYFlSf5cZNAIPlpH3j0j7mV1VjjIhwaz/4Q5wbQ+2ldtP+Ce0Ja77W11F
66JvP/pN0Kh38FdKTAujxIMYAx/oicIg1FYyZQ5e0XUHrPu3T9mUVeadtZqpdeOBd/8qNVljtKNa
5XAWW6kba2LxPi3w/Pto5VoywqotxweeQfWXqTNJpRJmoYBwzf69QSvtJ3kC2/exUeKzOdIbiGQg
eisavNFl5oyyquPZ5HoApPEAV3Pd+VHKPPtSlP4cROOIVJ9MJ1PNobahU45pXfvibuY+/8XhaXUh
rK7ZCFt7Mei+oeuc4lzp3Sdn2vyAOKFtQy/TiE++p6V1nC940hyKyS9gvyri6bEgq2lPC7t/b/d1
8G22ZGtGi9PVdwPdxg0VjOhv88CcjHipCEYgfcTchtAI0jk/BIU0v2PtRcoFIAHzKQItM8KyCII1
dCSgKYRdiCY3M92BlAejZ80HU+Z+EFGibDBcTFd1cYWE4i4l0eRHPW8KmCovVMisou5ayXf+WeV6
bSela0xlNLotbN2WJ8Y7p0RgcLAqpJhRnnv+T8/szI+evepamLGEacKZYF3TVg8STptSHMB9rsG3
DVLHifN0VkM4kjBOrjOH99d08jwLyFkvfwXjbH5JZ2KZDtUwTp+UkjRgVecFH6ts9T54zVQRzqy2
6j7dJsiAfj9NMsJugBJKDC1dIQ0W0xdy4Ez+44yBe7wNRK/FfWYsDwiqxyqeKE9PWhswMyg8uX99
T/I34jbT5PGUOVwYQFiDwX3WLn7ICtHf97bb/Rwy7m7YQYVZR2nD5XPofW19zy83fxqHxtFCo5Dd
B5MEpj6UHhhuKGVmPRTZ4i2HoB+KJtYhbU1hC3ecOCq0mJ9akhdVWMxokPejlZYuTZeeg0EVXXWA
SSoe5TxiSrsJKZ51uxjFDe8GJzG53C1E2l7vhMOcuuLo1lPzoeqkhy/7WtE5UCb5vvjPjRw0SwFe
9izruj5AmEmruPIb50Pv0VEMKT6tKlrm1XnOB23GKhvzcf+4aXbr4ShcWZ+1jR3Cp09dHvmD3r5W
qztivYiz6892bX0ZIcpXND/SDVGOMdHBvZPDWn/TeOk4bBYjYN+mfq4fVm+wmGFtWb9ZtW6koXDb
Nj3AkS71G9qY2IUsi0lPr8yFLEPy9riW+86uJ6xr3K2MjL7pbukyrGUo50rg1qNAcCNMGodnzPNX
mtvQ1R+wNJ9KgG2n90NymvQyHrbez6Nu8pzhZpuYs0O52YWMApuQy2jRxvU39vHOR4nn4uea9vFT
YwdqoFem5BjKwN3asGnVym2ryv4XsO70Swc/CzizB+u16yEX3Op6o5s3Qqnu3ho26OvoB7k1N2nT
RnJTN6cH3DX1Bwqv7mNdNsMXJzWRvVlGpd6TiNs3R9As70PVz8Ynn/ABL1QzMGGIsIYyt6hX7YMH
3eBZESCOBbgssfAwFl2QLSisRTuAn1r3W257Q1w7G5b8rdqakX7WxiRJ2dO8SB03XfZ+aH9bUh9P
73KjCTICVaryudBHH0f2pTaN09ZWcx2rWVt6tgd3X2Qp1/xprhyBcSe3+YsbyPQFe+Og5UynpgrH
zSQr2MaNUIXGYPTmDS+UWRORuzhrfSosf8xvJq1hN8LNzqdTp5xy/jHh9rM+UIDbWlxYQhkv6bpg
hszXyvTU9+W0HZmlqr5Z6szlByVbEnr/ZMv0C/QOsb6jcCjaT7ajSe3Q+IstoymQxXLfwZcb3qN9
dvvY1RWvtN60K7sNCTzl8A6nthj9Q6ubeR0JOYjs09IVPc107pMfbhps6Sta+5mWTZNqzWHU9Rm9
jyrliEiSa+QBWp/dx5kpPf813U3pjlZnjs2h9se+vJ0ylzfvjK3GdnTT0vTvbRp84zdn9AftoPul
GRxJGRzcHwjqJqbA0FbISk03VeRWyzFJC+QSX5yGSL7HIMu0LdnWdTYTQkXXT5L1Iz/a3mZ0WVgi
deoeasSz7iOsEPsFGMrUDkxS4YowW9JmijRJLF2CSXgw3LlDz0sHR/dmSuRsNOXdrBmVj1/m3Pj3
0iEZNPJU4bjHvKTFy3XdUm6i/siKSC+mbjlRRHgzAGXXNbHB02r+7pqOZr1i2bVCnuBh6997FKAf
+xadyt7lbLgsW4PXR2G3DY82jaTpz+QYV9nLpO25SZHG86WN6rYd2lcHFbUR0WDpueMyUnoVXrjj
NB+6RWntt7WekKSSuNQFdzavVeuR5EutuulWUyx05exGe8S8ilRHlqJtsuSFr2fBYcnbpUoajkv1
aCw1pZ+l9bN/R2L4HGyxX0MC/ziTd7fGPVl8VWimTuvcwafJ5bGoA2c7ISdy8GQFo2p+1mZOHDfh
8NMWZo5KjQipi10fG0jrRezPPGE/VHY3rPjSrJ77WJadN8XbMpLdCJNhW391/QLTL1yaFVu8ZWhs
cYAB6fu3jVqK/tBmunyWg9ZaN3QjO14yfjlU+m0noCI+Aj0b/KFbI4OjZq2FmENiPoLu1m3aoL2C
L/0ByuLEhIoP4GLQcj3HAi1Effjg1Ek+NdOhydI0YuN+BAgdkr9DLn8ayUNYAGCGJAz07C38YOW+
PoFH1slstOKB3PYvm5cDeMj1078PhFURwhnQbmxAzwh8ue23hs4RndA+naM01QmMB8+IBLKqKzDS
eUcQEFCHMevAfmRE0KS337QsJVVyU7VJ0ATOA3KTICqr4RXL2yXhRLEOkDx+//3rLvEx+OhMI30E
m37FBeuSgqrloVonmJ548WRlEyeHsv75x+KtRN+Ropd+AT26tx9W6hpWIIXXJEQS5AS/zGN1K0DK
1tjCmuDKGrycxR3IR923gz9YTpytwcxBa5I1vMZ2LNOPNbfFCUIa03DKtiHj2Scdo8IAKFj/Na5n
T1DC1pR/4P6yJs/AaVvyYeUytYnHeVaEtQSYDsfeN5fD33+1i8W/dzrZY3ha7TvtQpJu2O6mw5BJ
1nRdQzuFxuGnQRNpALdXhrpA98FNUYztEQTQfy8Ad2eFwOrhSZisS2v+XpbajeqpdUldM3pOxE79
azdmNwnhyAZ0Rw/Hyny7VBQug4Y+bWWyid58Mdlpr3AOuu++NhUfCKnOr+y5yw0AS0DfLZJpKgTo
Qt+O16W9tFL4ssk8aFbkdp7/oWua5p/bCYxCFYtmgVYd1fvbUdwmbTeoNFWSwxml0lzJ0A2tsRNQ
GDGZv2YrdPlRtN5392U0Sh72BWeTuPRLAH2uyhMr3QiLFcEkv/p4qv6rLwYtaayT4LrvzgEcjmdI
vt2B8kJnKfBLxN09EwP3mUnLsZblNSnZxTrcGzIEv+IhuB9X52djl6bjaBC2lmh128elHUwvhtEP
sXJz6zUN/Gsk/ostto8H1MS30YdGoPT2Fxvd1R63bCoSV1JQVNs8N5jtNvr9WDfal79v54ufi72F
9BOlDm4flLVnqyOzJNYX2rQlk53PBz1otNiza/vKufinUQz07lxluC8Y54bIgjdgbugUiApHxB9d
Wq6fcaqZvCud/YvjFxNaFBgQCTDjwXL37L50liY359bRk3RGK1OMQZ9MFRrXsG7KLSwA9bNwzrPt
17/O4W5fwTVDZwt6hnN29gYl7zjCFGSyjoE87um3UddV+ZXT6XIO92uSGYSVDn3mfA75Da2pgg/H
6YR9+7AAfA1aeY0c8YdRKJ+YQE52uEHnN1iT8+4s/WZIbFub4nUavQhCwRD/fcYuf6j96mAYOJfA
1ucnbV31JdBePyS6XLyokFiazuVdlpV3PuTaqJL2tZv5Yg/vsqO9pWrsqYYsk7d7ys1t0P+FUlAr
pvW5lv14E2SLPLZeaiVj2c5Xyo7LefTo+CGG2Jc95+9ZPYXIbTQ23VBJMQRZ5JFtHUIlnP55Hjkk
uKsgKnBPUvW+/Somz8JzwRsT3Cuy315u0cnEuSXro0kR/HyiVRK8N5rWvuaQvP+L33Tg9vpmPy4o
rJAcnVvtqyGdWrVUiBW3dv2tW6o7jKLZ7vTVqE8rDVF8dsvCeTV4Btz8fe1czuw+NB6UrHhkTv/r
h/6n5z+2dVFsQz4nekDZWDXTmpgFqOffR7k4g/cPDP6X+spdRrfs7cyKUkhzrNWc5NKgpYg/273V
0wULhu3ajfmnofCmQd8EB4rwyLOlafikSNBznxOzs+xQXxZ5WP3ci2TqX2sWB3/42agGWJBcMCzQ
fZf8Z+4w7mip8wsI10ZVfEFLmHW0p1xtifCZIu0m7bf0neFNzjclFlVFeja2V/zLLjcirX8YURCI
mF5oIm//hFGSVThjp5zMAk3A0VQYan+rdPA4r3bG9d1MZ6a/on/905Lx/++oQaWNyuvtmNaYm+ME
0p/4NriHPiF2JGDD++ctDxEFf3fkxJiuXxRaK5BGOlWMosGOP7StpCdZjR/+vi4v7N8oumE18pLZ
bwIbid/bb/Ho7zX4VqhEeAJhdqMNnGKps87bIyiUPYW1NRpP2LOsBgerXqXh6rp43VVepg1HA4Bb
3qSVRJ4g2m4ew3GRojzAlTaKa0Yd/CXnZwRh9pQwBA7h8Xe2rjct721o/SphIc/PwnCHX1Wr8iuz
/oclzS7lMICtSNF0/vAhiq90BSl9GDo5jfuOJZ25UakvdR7jmO3mp97e1h+ziS/EkTiSQY9ax0+v
QQJ/WGGwwUAfcA6FKOycVR5G0S/eSCuFt2zjH0tX7++wLZWHv//4l9fmnvCMmRBPdWrEc0VaRpon
8Sb5klBv1AM/rJ4b0SIrMwhFj5vHg0g1rXigG12u/1zB4YRm8Y2UwLy5zgX6ZQrzaU3LJfECOd6B
Lr4Pilr++z6luqHQtndYhVfR27XdWGY2zwXfVw0rxv7CqA+9xsn791m8PG9xkeVy5gjcX14XhJmF
LnjWrij1RorBGOGNV4Qenv/OwSN6/l+dcjHogvcMDWinj+/k3bcfZZNlvZTEUCRGoxoc2yreyflq
2rcp4sBrPmcX9zKDIfjkIcsSwUDkbAbLJiX2NrO8pOj97ncOntzcTOPgayddcdjHSJI073lsjfLV
wjTPigQu+VVUk6TQ0Yhyyi8CTSqPnDUT9TuuA697WlXZfdRMW45RX5fimSynYAlXOt09EqpRdeOd
OZZlE+VgOF/UNud+DNZa/6TPV9VJFVTVJ0s4tJxmEhS0GFMsmP+Otc5tIrFaceha62X+AkBuk4hB
k6c5SncJss8bwp9f9jZW5g+SAOsqmZo1U+/Nxue+7xF6TyR+arn9vJGa2d9NvDKgipiUr4dpS4cx
sg2w0lAtnrqWJ3OxFZlom3p8D/He0caz+q6eplkUueUk2qh/xIfT5jhVN1rZIfuqiHX1OnnloLtY
tozISQrcyM+7q+jfriMnd/xNjb2b0DlcjePglRiJZ6hm8sjaMvXPZRYsc0pETKRhplpsy7fD5fYs
qxXiRlI5PgYOHW36sU5//H0rXhQDDEIVSdDL/t7l1nw7CBfDKBSZ2YlGvmQ0NcaQ008zx3u7FP2T
Xpfulb1/cU4zoL1PI2819uK5dxT+DUHnC8ULMSBGwk5pqOPJbV75qf44CgpvpN47oGSf/VSzKAPE
aIGe+KpUTwucr4/rnF1TpfxpFLwGsKuG2uQAO76dPDp4orVQjSbCMvtToTdbSIP+GvhxueyQxHPh
kPe8F9vn/qNmkM2sN+EkaG3Ng0YbKaqMhoanbV273i4/CO3L/wBUgExoymdLzqPlyuY3nUQue+Nj
QQpVYNx75Sa7/CDQYNoDPAR5el6gK7vZZ2aOm5/Y6ZJXL3pQErvmGEVX/sRYx37++wq//CYOf4c9
63ABcNucLQUFv3deZO8nu1n6J8iK+WtVrtcsV/44Ci9qy7I8/jl3nmymfui6dPaTyfCn116J6c7Q
8uX179/yvz3/pqIDFIBNypGMoy/RimeHHhG3uo0yOUhodSC1Qoc85scVB4I+QqplWbeetfq/xsUo
v6Zar4obkenj9ybHX+EIm2EzoF1WqXH8+5/1hx8UIcBuiLlbDPPP230w11Xm92lNBmBpCPdpgTAy
nGqnLrePK8yQX38f7Q9TDfMUbymORSCSC13MkKmunxdGc3MnYr84Rxefm/jvo/zpm1DBEGVHkwmz
g/3//89DbRJTq5fpECQzSbxQvgo9WVB8Q+SbxvDvQ13eZARugEkhPyDJm2fo26H2eoF2Oz+qYxf1
jU8BFm74pdzmUm9CLXP0X1Z+dRP+YRZtQCbwJfjYu0Dg7aBtV7U6WrM0maDSRZ1e1ZE+zdfMSy+v
FyKw9tA3yAgYOJzzhAUcq9Gw0jQRyDsf2zwvf2DPjkG2wg+xB/+5cp39YSopJ3f/b4NWGjK3t1/V
zUtqO1gpJGM2BaGmI83XM7d40cEc48CQ5l07K3kt9vBPc4nvIuHXpFigDTz7AXVnUCKdizRpKm5q
35/1m8Dcrol+/jgKKmIcpDxY5ueesyueCba9DmlibdUPPGXmg+j9f35Ck8lMLgqXDb0smpD7H/Gf
ZV/r0iupzbVELb4Zb7apHavKLa9UyX/YXFRQ+MIDCSAB888mTPSoA7nUtGSxzTySplMfa3fDtmRr
vv/z3noz0tmNpjsYKGQpIwUdZmYeav+7THfYwlPr15BpBvJKq1QbDn8f9o8fyIrHZxQ8AsDz7TSa
DWmzwmAaK5Wn3wELjCGaJ9lvkTv38ts/D4bkjJSWve2OpuKsDKEKJtoOOD6x/x9n59XcNpKu4V/U
VcjhFoygJEu2bEszNyh77EHOqYFffx743AxBFlna3dq5GNe62Y0OX3gDIciLjg+apxZTvu1bxbxT
O7qyB+ltEllQK+O2XzP35lifQUbYgR/LJkAyo4ZvLq2P6vjzjlL4psrCYwpTcF1RiF1ssFppCB/x
ejCBSgLC1url8cPL5jITFN0Jr5Zy5vk36kRaWuEUh6dAb7PFKdfd5WWjP5Y0LF5uD3V5DdL5444l
gYDJzL4/H6rv4wGQ4Dz5vYz+NmTw2030L7NSYm6SpYfbY11uPcbC02HRg1UWVtH5WFqNu1c4jJMP
g08HgIFmPNrwDpIw7ri9PdTlbmCoRQGbtBo5oHVjc4qt2ElNjUpiZo2bBqzTNp67j6pj/ulaKVSX
ULqiQLuGlYRVSWQ1jYafC7Xblnb0Tze7FvguWd55iC/nQ1WHkqjNf6iWXeiWjSWgfJXcBKmO+QXj
vfSUuq28U2O5/EC883TgSE2oICHidf6BUjuII/zQND/oImNftfjHurNTeJk633OSvTIhfNeg8/KB
aJzay5//5zYHzFHYeSN1HzmxRdbDASApU/vD8TwcwIXJy9IRTdirHDKzhgFPS8vysVylJ9s7P6LM
epoTY7hzq15Oh9iXNAguNKwg8A/n00HuZtZLO7H9NlL/7cwwPhqpNO4Es5chBIMs04BlSCi/7lMF
4YjSRtXaPsojxeDplYDgkVrzG2myAMSKTATyCmDYPioDuEivY70KfARqFVnRKnYZO6GmTQP8RjZt
fYzs/ovSV8Gd2V0uITgjInSKfNQU4AOeL2HgZCh3VR2hSkXO0EgZeKJW+jt30JVRSFgXkV6wuzal
tfNRuJminPJS4BuTWWwHsyw2YQtE/Pb1Q5mCv+c8HVpI3VzhgEipJGqro6RAeKijKg78rJO2uxXJ
YKvHdlCjn6grdN/DWhq/CqNUxF6PuoX7jWp/7SxOZu4EvMoEfbux00HLnrSYwtGXJqvE8HVp1ot9
kAS9/qTR8S12qZ0VwWeSVcfajUqgdvsQoRwBs0LR+yewApW5d+iBRTDEcopqqlYCIA+LtB0f4OSM
0wH5jx5ulZu76W6uQtvYKl1jgr+Ny749odWZqY/mZHZW5iVl1aY76FH9dOiR7piP1qBmwQ6HSsP4
Zggxfo/HJjehIyGv9blCTMs4FrqIxq3dBCBflUnPM7nt5WDNx2xWM9PXJUWXjdnmDa2tKarbLxNm
0jqslLr9t8ll2zyVZULPUGu68NsoUMneDkowh8/dqONwkEOsa7YzN/EMJBt05NauG/Mr574Kj5Yu
NMr+SDltUmJKY1fYIKWfpa0Vn1uNGT+Fo6anewuJ6PrY28Y87tw4k8itaJnh+oOBCFSyRTc/m7yy
EIjmqMmE/oqdd/23IR6mv5OqQ0NHzH1mboZENbMvUqfJg6GoPsILkpYVtl4GzgxXK6RdJaaeOg8R
LxegETueMWeE7jLUEG7Qsco/Q8SK3KcIOl9ON0IV8hOly8j+NdVCyX60lZTRg9qhBHowcK5S3jV7
htvSYVcnTpNm2bWnILFB+W8MzCTaj2M8yiMd3/pUUx99M9uyTU5FbSK4BplK5GBWDOls525U+31S
4F2yHRH4kgfV6MHi5zWtk1Ni4jR7sktgmlsT7Zh6U/ayE0cjRrVhG4EgKg5JRrB3EpoqeQENPssj
qff0u5/MXvtkSxXSjwDV8qNRzMahPmBazXGumqLb2UUbIuGjJdWAdoo+f46DwHI2AH2j+JMxUHB4
NOdW7U/E5H1ysBIUhLYRSBi0gkaMUk3oVxI5g6kyCoTfJiErtMHqtH2QuUyDzZQbHboRpTbnm6YP
ROj1rZ7IrbQSE0qHKbrBm+sWyZrKwsd20Q7qs1MbiEF6cZXqzVFvQE9tU2SV2x1vSjaxVyql3hC0
d+DjBd6xwxfblXzeEPyd3Eyx48gHt7Emfd8rc2igmtaP3W6MhnA4lKEJf8Ir3FYbXlwaQpgTjYEi
dgh/V/Z7gNlp++gOqfMedYnyigyb627ioIqKx3BAX8FTMvRKvU6HBbVJ54b9tGjK5RvHGkTgzSFE
hM1QRmq9EWRtAUVgSyabmGrItLEyaAAEK0YsPTjkLkaNFGWei0kkr5paiVcNyZfkJcRMTP3WjHMu
X1T2C+LSmLBPJ6tOpe0Vad3mf8G1bfvtAFRNbI0xA7ZbW6HT97AnzWxqNhK759KLcw1/60gfnXfT
DsbyEEuj1iGd0PH+2UXYe4KbhpLVUDccjS9ZF2V/92alVoeh0acMpLQyfAd2nKRfJhsM3LMNJ2A8
thQ9mq8IIPH949Ytv9diCNUtvCAX2Lg64kdc43LwnHQ45+5dJNV+tOaUBU8q7pHRLuEcy5/ToI4Y
sxUc94cBzVh4qxD/2se+m3og3GBUyw24/mw4LC6l1q5rTXX0OCUsIVycyP2LazhIDzDO+sbrFsPI
42QHRncMIttt926Gt/ymtjEq/5fORuVsurEPNbQLZwQjxeiqSNRRCJwf7Q5D389xbUHxKqex0T5b
YgznQx8OyrjXU619mwO7G59DyDT1LlaqrNoOfEos1+tJbXb5UM3yU5yGAdTCRuBOjYJT1yr4ifTC
2PajKFDtM5vSeOSpDaCr5LQl95E5pvKElYJRPWSy7UY/R4BLPLt9lRpeE4229pj2IzSWVndl6ztz
oE2PBN2m/k+gmfJ7JvVB/2LWtWt/SytHFG8BNU3lVc2iPvWzXolbL5qlOR9yrWg/JTNU7L2VQIT9
htFba9abrp5MsbWCYRp582UAF5ltguYf6pEOJCOUZqqtAikoh5HgNGKRtOrDfVGhTLzP6yAdN7IV
nfYJY5N53jtjVZWbrgonNtYMR/HgVL2F32U2tdY7N1ZX/pxRpxX2plSyAnZRFRTDnq5Y99UWkzFt
+soJ7FMraBdwPYRz5HPA1c/WbJXKrpdNpx3dBhPmH3CFsmYfJdQg93QVMlX3xlSE0Us8obELoL0y
MxpNhpj30iTTRm6OpB8RsnD+KzKhQ7eeNgUi3ZoN9yZcgaKsn136t+0JOLv+DK+kKn4qsgmDLWwj
EtuYOOI37SvSpi515vIIIKzGb6yLQRNDrSvMX0Yc0nxDf6Nsthl3My1TmOtmyzrPevab16cenlzh
CNebmhxDCZEnarxBkLMTD22SQONzJ/orO7NE+s5DkrQLPPp/JkURTCkJMU0x2xu3nLSvlZk3aL+1
JWSueXbsT6HSWok/2XOS7ObMEIiz50pb7RTeTuVguRNxTVIqmGqHfKXRh6aomxv+T072IpC5nfaO
pKS5terIxbhujipOklT7g5GM4nsTY4zxYk+pqnhTPOvvXRh28edEODXHckaYhdsMabH2Ry3Q/Yo8
9kgxvM6DsN1XF3EH2EJ0D/WdkzU0K5CRR28NyUurPMywOt8wgzKgT/EjA577yNbxbAwFRuLTJBaP
ryKT39DBA4DD/Ts/Iv5lKP5UJbHYdrDE2l/xGJeYYzdD8QMOVID6LDCsnxKC088Rfsq8m5MFJDTa
vcZ9HML+ge6nNek+Ri78F/6isdxpkGiSL2bkxsVjHua1RnA4VFrpZSNMjO2S/OEtUUxl/D2RSdp8
L5DPhBarDcgySHRpoD+P+vhCrxE/8GKSs3idLA1WhRfxjn0zAaHXXyQJf73N6dEmUOOa6VNqR122
69OpLZ/GYQj7J1sogzxCW1QeYTTg3hbZXZKxzKL50iq9QYc4gfZzKNs2sDcOyAJlAzcXMgjRJb8I
knjxOURssfysYKNsHRxDmv8gYc5u69uoiJ6DqJQ4tglkyB4phQ3zA9Hx3ByrQIvlp8xJmmKDbvZk
HwKlV/ufNup1L/m86FRil2SNh3JW4+FFH7r8X6d1WtVvjE79LgbX6P9xg6DWdgX2LtOrw7+qvbFJ
wultygXUfvzL40NNcOqrqDiYG1RJzJHYLeGurPqql/sunxGpaLWSIolXd1WD90/loJJ50hH1BFxR
Q2vZgJYOeGz1oIx3rSL0r6FDfXEvcWoHOjDXBiY3iDI6tpcLAwZnbzgJV7Yrym6jO2EX/aVHo6O/
OpHZVd/bjs3gIyeHm5HJvxfbsF00HTwwLkP+aDVZXiEsmOTUJtms5ufQ6G31U8mGq786YaX1uzoo
hHEouO2BYViTuScr1JEUSKG9PBQ5pFQ8bIx4eEiNJnUeoQoN5XHhE1W/M6sOsl3bOcJiP2cwJQc7
R8c4Q1azO0C+A3qJ84PMvLbXtGIPftjWnjVRi2BXxFGAWiDyikr/WCHxpqSeVMIcsQoZxuLfzAnS
bp93cqY5JKBI7hMIEAZSu/HM6QmVRd2QFhMKWDVXWrmRiQw+9VVtvIZ1C+PNbGLZPuF7W1h+KHD9
3YSKyN9Q3GPDZY1bKvsggBLpDXA9ysNYBb18zqLQztHGpKKHjstgtNln05bw4rzOkoviewFd4dHN
02b+PJlWx3YTUhvecqVAVTKB1xhtgjCZXQ+iXap4ZWljzBXxFFqLb2j4oxrHoNgQtwEfDmY32o46
15A3qR1hF4+bdc8yZ6nPnieWLgV90ldyS/Llde89KPLEzAPXpQKph4fYRUZVdpb+NOlIb6B98Lms
I8QqRD61SM0aH7W5oVUCdp+aCsWUheG0KnSEXTeUld4EPpCR3CsdEX+CXYJlHm7pn24n0X9qj6up
ot9Cw4QOM4pRa7E+4SSjXQs38BuUbBNPOrL7GULDeC0h5Npep1XpjzKN5tHLeWO+uGmouJs5FfE/
t3/IlSWnJqZSQ7LMpeG2mjOalkoJMFD4SM2WnrTTes9H7/Zo2zR76NK970Y53g9xG21hfH65Pfry
t69WAXQyJRjU4nCoW5MZkD2ueViz8MQJm+t918w2TEtCmrcZXVGEfHJoWffqF+sxSWfARC8sHhAK
F5h8RYzS4N4NfLjjZHx2UO9npzM+GRNiDp2iTneqMktt52yOjEdlHVASjoUK2Av+/L/VQNJ/Tju7
qojpTKhmZfzTZVyoiZTtFtu64IkAffgrsbp7QkwXJc9lZEels79IDFIBPx85wYKrpWBCnSYp000a
iekZ8jpCzki7/XX7Q16U75ah6FHQRqURSEPufKiWnvFYjHQAQWRO7/Dw8/3QWPU+RyjlEHWkbwDE
0P+4Peq1peUL0kil7E4zYbV5G0KlzpG0mUI1fctc+ktJJB/Uvv9HL0lmIcd6qYUExu1RrywrtBsq
4vg5IUa5LrO1vZIJMivh13an7rqgIg7MbOkFuAD8L0PRQ6IuumgprtvFYwJrtzJH4dtV4OxQoem8
CVI19YTwnnroRVHPBk1KOdlVQGxw/a6Kh5awjUyIHn3uekC9ekD7XZ+V4s5huDYKxWQq49DaqAOt
9okolbzgmPDFKIlsC0hgG7BI9zoKV3bjYgQJOg1f5MUf53w3omiUSM3BwTcuRPKtQ5vhi2Ql9VNj
4B0rxtGhJIOCr3a8vTOu7MeFpkLTxAHHw6V2Pq46VzMgvjA5KZi/wSOts1PSS1RUTAMBzKJLdqFU
xy9p1NV3zt/lnqS2vOB6MLKhxLzuEIJbsJqJOsgJUWu5adJIfuvJvTcUjO6BvC7RMJxxOkJI9QHv
XK6281kGYkLITqbFSa9dbFGxME3lj1C2YfwpVZqOqmvXqeYpAuduHlVqxV8nEp52XztBh0qHpaMS
wUZUuu+3V//KGmg2B5NdxckEEHP+uyx96VQhKn1qFMw+6GoNodfSiiTPJWzc3x7scotx0YF2oGO1
4B4ujks76gr99PQ0jzrCL+3QuF6PlsmDhJCI6IquRPmnKsmD6c4euzxBGpVOCKJ0aEHtrfd2RLrc
NNgmnoqqFotmB3kBUcuHLx5GcSlZajSE4aAu0//Po6WnCRIqTpKdkEYQ39IiDnb6NPc4LgT3Lp7L
Q7Pg+Dj0Bqu5gPvPh2oxD4aQTFHSLCvllBSJcahQmuGGmGv0fmLk+DJY2ZQwPnwXMTAlQgzJ6Dqx
k1cDZ1oLszzPTloi+h0qVaNXZVPw0b6jzSiougEnJezAX/x8FHswkepAYOiERIT1S88RtXT0uX4P
nL77KMjzz1AQRBfCFxGsdj6UQt7CwWWowG00gho6DY6T/rq98ZdVOQ9nuFgRAnXgC+NCs4bcOShI
NY0z87nSzHlBRVibtwAXKAunKZDcyinNe5TXa1ueZABwDLgVLtblz/+zGdtWtdppzLJTLuf8r7HP
5gc7QRLn4xMDx7H0IGnhu+toiYaWWpdFnJ2qQbH3WJGQ+kwT/2iJvI0hVT4+HnsCNCZVLMBF64M8
NU7l5HGUn+IYF8N5zr639Dq9Lh18V03+vT25K4cMwJnCXudRXLymz5fQ7K2+QzSPreFsc1uWh9LI
XrWINKfStWA3ONVEVa2+c4tc+XCAtlEGoP0EHUBfvRSTG3ZFimbSKRW5814NXIbsSnkvDLy8+Jec
DW4QbBiQHusIu1bbJF1Uzk56Cgd2oJa/jwo9fWjt+S6hd3lEVtufGJmYwlkwLM6aRDHPlHWUKahO
NSI5s5cjWtt5iolsPBV+G5eSkTbDV6XJ2hcwmM2Psa4G6StBiGMDN3fSbqGATK9FimiYF4+hqx+n
3tWzhyZtde3omLPAW4aoU2wxoMj7nR136bjtZ9oKJ97RahEJ54jtUxJo2/EUdJTnA6/RYuU99F33
M3LcLkFslg+yScGKTDvqCohWpnpdhqey6EJ7Q3swx6IwVqNphxQFeTZKxkgAUk0P0qMAeaJuTJi9
DhjPmYACqaimfIAIXN7Jg6/sEJfbQSHhRoUXNdfzfRk4rcEeSYqTSZ/mHeU/+Rm7mntupX+y6dVX
o79P331BHKFRsRyP/9wgKjvPyfquOKFCpVcPaDY47ht2JXRn05lSu6doiI6eaAjSpuuieuwetVgP
8y189yneltag/0aTshkPTtBUNfXZSUa7OazynwImrenXCZD+v7pBibpNTwE29G+f3ytbHLo/7J3l
FQHgtjq/ORqkAbW34iREKt4z9uAApk1Rd5MlzA9LXUDiI60CncL/cEdcPVmYWVmTSrZ6woCxP3Yy
CXexrVd7OmLizrwuvz/XEVrB5G6kjaDozj+M3aLlo1OI44aYLX2Hhm+vI0eUj9H+9gJePltUlqju
MBgJ6gXMw07cRHVirqKZuLjbVFmGLUKs614aYNVE7ZMGxu0RLz8Z1zvxOIHNn6dyFY6WSAQ26WRl
p5JztkGhqeTY0UjDLlzd3B7q8nZfoNnAzwB+gN1bryLisHkTGFN+Uuu82WrTU1EVG8x2KA4u5WSs
SPNFBjS4c71fW1N34cUpgJyISZcV+M+pynBrCXECyU9hnCZeNDjb2MqMjVobbwP3/J338spW0YDf
I0Vuk0CCLz8frVgQxUXs5CdChWibt3r0YETZh2kfFB8taxmCKBuCzuqgzYhxqeiPVSfEc/Cf0qi2
Am9BOZXPeeerXZnQIpO9QNDh5ZF9n0+oH0IkkEVfnYZcypfYdsNjkGKxcntvXPlI4B/524Gj4XG9
BlY5yH5DL8urU1vtO3Vg0Ypk9AxJW0cXdzbElRnxyiv2gnNaYHarrEFGhGolMnunkGrQvgZvsY+m
bHq9PaPL1GuhTpFysWwEUGs2xqjzrgaJxbpNZLiE9imtLDWD+2aWOJ1JZaw2KX5F852VvHKgIf7z
DgIfhNGyxsG1dt0X6MZWpyZrlL0EFuyZuXC3mAp8GHTOUwXtCDTLkl2CcD/fGnqihL3TBuUpSsZ5
W5l1t03q4V4wc2VCnFsCXpJJirDr6uscAbeYG606zR0YpDysndccAP1B7xPrw1kQD68Kuo/EHD7Q
2mt9QIAX75GqPiFq3e6IaNxNXifGZlKxVry9Pa5sQlTuKQIgkoNyyLpmtmCo+2Qo65OOpKEBwt0V
7m7S6/5elenaQDyOi7wWrhxooJx/JCnjIUGwvD7hAJkgdTFCExPiXiZ+bRQXFDPvFgx4oLjno2TZ
ZAxuh3YcSrDKcyRmzUHXEUjbnWW7vCfgB0KyBJ+43Elrfk/Z5gi3Sq0/uUES2kddTig9x0oXjrtJ
uCjrxZNd3wtrLidH0McLgusDUkakXeeTw76T7upU9qe2dbPTQKxAo6cs4/ROmHG50xdnVgx9yMCB
tq+PbuN0TZtLpT8hiF3vKdL3HpyydgN5/F51+NqUiI8t2+W/4CKWn/KfR7HVrJ5KuNUDcoiS/aBr
Eq0VcY/7cnVC1vLeQxbhoVotHGw0G/hjOJwydcyfhA3SAMVZU8eJQMDtvn2iLi9ccjhzsV7CPQIl
ntVtNOhm0jaAiU6D1RbpdgxH197rrSB5MO2sj0+U3zX3MGV5+PLxkckMYN7TDeSRXDbtfxZzNixs
aOpZHNNaL6xNgf5scTBKFxzLNIF1emw6fOC2miWHYn976MuYaimjsOFoLqD0slZxUI0ucpw4bXyE
JxrPLvT5mxqZCOnOSnicadC/NJbebMD7BXeW+3IH8XIiS8jBMKDBrVksjV63tczT1u9FbRySquVl
0+J7uOfL886acnMtT9qSo6/uFSnVqgPZ2fqpEr8OSY5vbV69O1H52zLb4Hh7MS+3K4ySBYS6+NRT
O1oNpsYGcCbFQhWoiZHensNpn5JXoOKh3sP5/yGbned6y1gLLp56Ioyt1Z4JY60IDCNCoqcOW3tb
R2BCtqhC98pWVrGRLlBPMAMLpGfeYsSoPNKAGPrXxf8P+08ghGrnGZHUA7wzZdchoA20bh+LkQbp
EOqLd+ZYD+CyEjv8cXud/lx46x8PfoCCMikKtezVuR5DLRnVuqr8NkvmCKxpk+svho6Awi7LCqeK
PcrtWbQZZZnZpwDmZ7LJWn1ot3EtU2DVyUDgPVdTO+zxoQ7DXdpRNck8Geaq81ApjW5Un3OUp7U3
IwLpcBCNk/w0+Tqzl0bcnjidkIFvkyxSVQ+kU2J+AgiBjeNINTv7rGE0MWxDuL1IioF3SzD+CLPq
/fY6XNsvBPkmH1Khx7Z2UWqHQgFcYqQw1YC5KFP2RrRgenZVfTwGspf6G/bdRP0UqVaPOJq5sT4C
cPaHpXjTjcZwwGB4xBIznHe3J3V5rm3UC5BLQ4yTua1r6nXrurxtQeGXPMRPoIPybabZ2YdvD0K6
paWPsB350pp4TbLSVraD73IvlWyL1mhw1KpcvVM7v/KBoLDStad8SfqyFmXLBeAqM+prvzaj7L1R
tTnZouGeHkytLLM7gfeVhaMjuXRZloYE6mLnr8Awq4U+qVGNlKnzvkAo/YFX/s7XubwPYTwtbwwp
Bb3ddZ0eFHlpgjppfGyUxiPCtvOMTHfbxb4SpsavwBJ9fYfWd7mICFPyuBAVExlfEO5gSCIEXfHE
RFkSfZWNMSJQKdweI28iy/HOJ7syweVVQbMDqUAywtVO18e6JnZclOBAlQxealp1A24QBfV9OBmR
AfZ8opV9e89fm6JDixyQB0HRBclaE5Nbd1jT+FVRVS8QN4YvWenUjwn+HXdihctdAqmONwbeCxVu
ro3zXZIZeYW3x9z5BkbZqtfkqQNFrmmmdH97TpcD4aIIsRpgBWpUFzAhoWLyluPdCuehUz2pp6BP
Q/3DHG742wR3FI+IQqh7rF4CJw8pMJtG52MX8yM064Oay09j1cG36ZWPF+qXuJggnIoHoev60qix
y1XMSHRwybrsvQdbvQMbPN5J3C83A6PQpKYhj4wjNcbzL4S+E5BUpe79sZDFA3potueEllwgifdy
9SvfiEIpcyIO5zSvu1S2gvEPdYLRH6tUbIBnYPK9gPE/vBPognOhA5ygHrEGT0lR0PswqO+jd4Zt
Cl6hz0Kd5zvB08VclnbecjkhdbJ8otWyJVCZ7CECvF7iCfCpUxYv+7Z07lxGF9cDxFQODTAh2hQL
wfT84xhZ7MZaP45+qtvUT3pV2eExhoOJyOLDiBm9d3vtro6H7gIpBR0wfR1fKwqiXjpqMT72Y+4X
Kuzjrhxl9WvQovQg1ADWzO0BLwJ6Joh12kJYWwJEe3X/NSLDocDVR9+sJ2MXh9FRzvG7HNUDKeiz
GmiPc27cCy+uD8rJ0tiKy+Dnq4refK1Us8W3U5R31543NBgbr60whYmiuPDsrn0e8/FOGKkuczkL
I5e5UjQgewA9RCRwPiymaUmrNaX0mxDw/qAq23kA29nmWvoQdEJ8wRRl+CqLIgbZmTfGF6s2jF8y
ML/dXvOLzJHfQdb4/xX+Rer5/HdkyVSDzbakHxaGhcBuX+efBe3lcNMFarFQnArxGVou2cftga/t
LsQ9/hDzKRLaqzOjyp7ykOZKv++HCScu62cN+LbBXdLryvDv24Nd3GvM0iV2pObE/Unidj5Lau7W
2MdIO0aU4Z97nCXA9QvrPQjMXx8eiVwUABWMVe6dtX7sGHR4Hs4of0p8G0546UBl69XMl4Nm7W4P
dXnrMBIKKbw9CCVTfzqf1IxcbFalkOddgO1vdm+nP9KmNu/coFeWji4qJTmu6EVBeLV0kaph7FEk
io9davJSVJn9kOcieNGGNr8TH1wOpZF5grWFIksfbV3tJPHM9KJVpO8k9rhLgmbcSg2GURSXH2ZM
U7z9I2BDPsEDvs7iKE+rtoQ/5JdDPbzaWTC8EerFdwK6y8PFY8o3ojaDLiEF9/MvVI1KHNdpOPnq
XE8brXaSb2G8yL4NutirfQyKGwjUncfo2iqC9eQiBctKIXcVlsDncyZp5JMfh4AfXZhI3wdW3RNl
OH/76A6kI4jw4tLRB++0Lv6E6dS0Khw4P6YFfsw6MLMIhMvt7VGuTsghWFi01JHAWK2i2v8R61En
H/nnrxPyfztQbZBecQq5M9LliQLxiEoq8DTibG7m8+8Va5ltR5M++alsZpy33MDTO1hht+dzefPx
aUDn4Y5KjH8B+p1xkJWWW8w+Le/Xsqv8js6nV0z1vxVahv/LYBzdBfXLtNa89iZTSyeAmOa7vTMh
dmHP9lcDCDB8J7iiJ5dgT7vTSbg6P57SJVb54z5/vooLm9IqhnH2pQPFb1NZjdzUClSX2tVaoFzF
dGeOlxvEUGlmARnno7FPVp8NEXxnmkB7+E5QNL6KTvi+d11Mxxp3ugPgujoUGDGAVahZUuw/n9vY
4r/qzJPpLzT+A5nLvxgJyh03VHNnUpd7kUmh9mIvnIeliXE+UltOQeDUyDhqtoj3cdEbaDdRYb29
F6/MZ4EPLHUCWnVoG52PEk/FoPZG6ZDg4no05I34YeTwjjC6NN9uD3W5LVg0sj/wRg5ds7W2UZr1
rZkXqNtVhgkWrc8hjme6Hu5UXKNwpnTFt9sDXllBRCMWf2ME0Wg5ryKMRp9dbBoMy59FYj+FMxiG
bjbGO7v92igOlwa3u/3ne52voNlALcREyvb1zim4Zd2i+FtJ0+zOrX5lGIqly6Zb1o6+6vkwceOk
RKOG409ZHO5En2F4TC/645tuuWgX0TUqRqAjzkdJCrfDwTINfDXGvD7Na3fXE8Ld2XRX5sL9unjr
UEBnnNWHKQs1WjzxHFK/Kfpl5rPzrKRheueoXh+Fza1x7/FsrA5QnUSN2pmpgwXy1D3ZWeluQ3Sw
73z+KwdoCSHAj5A4U2ZbvbahTDobTqbjKwioIYdXq08IkmJuKtN7wq5/HrrznIHyGs8gZQeF4HIt
K2QVSSXCHGEIlUwobB8Rv/S62gZCAl67d9TvmQ0pOvcUvHGHpNyyLhv0HrDoSBDgnF4j3O3E9H1y
vipTu8mjp07A/7Dyr5F4C+rkaLsY19W6/LsRv24fxcuzT+C4XJpUEEhf169Qb4dJj7NCwLcASaln
VXwaKy3c6JWBFngw3PNUuPz2jMfe+lNN4/ivQgbSVDFMCQyiUncklkdFuaUzdQ/Us+zT8+8ByJ7C
IHUFKmiUjM9PCzYvHfSdGanAthp8IjI6DjG8dg+ms/sC9iw96V1TP2KIV7yRZY131OKurCojc1gp
vS7srNUOB/ZaWlgBhCe6C5GPvgZGxVgvbonXYp6k5J7O7yUljqq1yf6DsbE0btaC0UobazaacOEp
daJJ/qs62BE/hgWo2I2J0WJ/SBfEwnHmpRHbCabmL9PMF2BLZGTO7sNbClj4Ugcme+TtX00+7hM4
1mUWnXBDVbaDMWonNRGwRlCaxQfR3d4ebtkxq2/NlUinkf47jec1lKBBIY/OTdT4cO7jXac2hi/l
qD24dVIfAYYmR8eax++3B738wOiZQ70jWaEBQln4fINhMmgnneV2Pg6kDcc+RowYIqId2z62WijZ
peXc3mtccxNfzJUcTF84Mgti7cIoKYgWbWS6qH7Y9o7YxIhlD5umacd294eM8DgM5fzNUfXa3uSj
Uifvs9v11s6CJ/jcDdStUYNS8A4tIowWUu6jKEhzbiBgLhSvKrjHaYxK9QaqXW5+i+cqKL0+JOD5
pGqD3nhWD2/Ir9veSD83U1aK90LQuqCXLc1+8d8ucWXD2LzZjmbcl/9ksg9tmgFRG5LRVX1ebqMA
Vu3rpOHzjUuqoB5rZ+2Q75TRiXpsZVHi3puwp76JsXOadzOO0nSHE4Ht7qy6V5yDJRclD+QEml8N
9N14X4cQFh/SYBgSfqYNk0wZXBu6VyA13Bh19Q06CHaJKN70X+J07HuMCssW19whydR0A75nLg9a
3CnKX8JQR3FUq3lukTQV1fBdM8gUUy8IM1fZVW2Qqm/J6DryU1STR/zC0jlFPiAPJ5n+O+pBEz1q
LUoxD+HcI4uaqVkzbrTYQqYjHrLwe5ImkXpI8zmPNk5WA0+ikmOlykOklA4dU5lMiWTsFAUneyed
LNb3dmrbld8PtoxeU6UMwwijVCfFswBb1AYyOcGTB/ZOHZ9dN9M4Cq5M640cYhiEDdVc7eAmlW0f
mXbab/ROiauXYO5SbZEZLdq3vs6EixSFNldH/IKC37Xo5vwNyn7420KTJNrFKLiHT1WlOkG10YsA
rvfYZhD7s75Ey6KlUIU0VF+2tTfEvansAprBmFKXnW6giNIqyreWILf7CpwkVF8nasvxF9DC3eDr
5tQirITYNf7jfYkETJTkdr+LwYbWL0OWDn/POhrST7xhg7uJUAUKt4mSuTMN3RGtK+xyg2bbZ4hx
7FqzSOIDRpu9fJjQJjDRfSimas+nZo/pGnffUZ/Lxto2qbSiU2on6bhXWHsbt2+R23/TynbD37VU
+2SrjqZbQ2/JGjighZKXz3UbR+V2dsY6/z/Ozqs3bl1rw79IgHq51TSPXBIn23GSGyFVVC9U//Xf
I198yGgMCz7YBycb2EA4pMjFxbXeclNXjkzvVKHq37C3t9OHRseb+Vy2Yw17RAqcuDuBOPJDLWp4
+8jFZO2uDBXtU29ObnMXJyiP7LJB760Hnc9OG7BFjeHO0RP7Hn0oXKdrTDzlXUTvUzsiIdg7nyZo
eOIpxv49+xB7gFz2YIPq9msdTfkDCuyIleQsVHsqHS1SAtEncL1RVbG1L4XbuN9T5EbQVM6ROHtQ
VGASR0FjZDqljT2hqaK7oa76RWLkw8EwuT21c4exqPHUdI2I/xssZdI+WGGFCGkKCxAP1gqhvljx
8USadLxIsaI5jh6O6T5lqToMRgfRqN0co5V9XypD/RxTowoNPzTy5L5KNXk3DmWPQHiOR+/JaVrD
UnwXqt9XWvnhWMIhybw+85EsI+Tt0VcS0SceYFGMB3CcVt7ejBRHHiXuqrJcHEsVZq1EaXg0QJmp
D1NGdPbDMO/C80Rt/Bm0vBsjS+VZX0i0UfkH8DigOyR63d7BM1aoc4ra9fYj9cp6PypIaaGFkjcT
xzHtRmxRvBJFNmfCJUzD9xZDaNfCbLutB+fsYtPr3Q6qqP4Ygm1+m6I+Vv6oKeG5Z8XAjfWrNaXJ
b12YcfIV3k/Y3Ept7H/BiHPxTUY4yvMHtVLdneJGvbmfrWhyTz2XvhLEIzZGD6o3RsZZ1HzbT1aP
38FJSQwn9wstqsVzNFpU5vD8bMZ9gyZGjVCO0ZpnNcXtHqidU+T3KhfmhBfIYM2QWNoYTVRRtsNu
qKJq3jvd6JofxBwPv8BQ9s/90Er1oc/d1EWKDYlGv4iLqf/79pX6Sg6D+v1SWmbTAhpagw/rhG0u
ytmANZ+oB/hY416ZzeIebyBxNlBXPaEhZeIv1Df3vVkj/eIi0fb2j3hBQl9mE9ApLDD1BBdqQetM
HhRdU5fCNM5pG+EdOc5Rmh/IZ+BODT3+whOf076tOwn9Z8h5Qf1naLVTfdFyZfpIMCrqfRHPHRIf
xtxgCY+jeIobd607RSIO2EVnhuNzMIsucF3ZISMBEkb+1lPO6jAWbncMpeyVA0iaESNuyFvmkR3g
fZlqo+FSdxLAXP7YybbcVR3SbccGVoNeoGxFH63x9dHE6du3o975lQ9aOH8wac0P703xFj1GOI4A
vl98AFcpnoJoXjz3RRwUSI4bO4Xrv/E5v8I9TW2F8llnj5l6fvvbXD0dGHQh6AHJ5iFMe+Yy54qA
182oMMWBjLT+MCt4OJclket/GAXUHBw96NxUiS9HqaupmGfHiAMnE8Od21DKTC1pbczlKmkFjcFr
cekNALXiqXA5ytBjNmg6pUkip1tkAHBgsIrWszsrUWRA0uqd2etbvkfXK7iMugACsRCg6bp6Evce
dQm0usxzjRBciXoQXis+RItxo4zw2uxgOFLmpkVJB2T57/9AD1ODkhGeLNYZIEjXH7hPu/hTj/Ox
sdOrcgJfY2Rtf9vXhtJuvAauEnOEFFCPZIq8uzh+qylaNSpl7EakYOb4V5cPd03T//RS568Q4Zbv
4etjLWUZGF5IgCz//Z9p1sVkVR3N53MDbw0RpTCUp3hWPRwoDBQAqFR/fe/eZHIIqC3cClq/a8AV
onCTpStMbsjbauctfudID9YbMdB8ZZssnApso4iFC8Hscl5DEzthWejeubRh9h4gfJm6X+gAy3aW
hVjdbkKXsbm1UNvM9m4pZ+70bIKSh6mWclvHsS5uZGxF5l5kwoqhz3k4kh+suR77feg0xXRr2nWM
xFXi9O7ZWjzQ7J0e5giqKZl04y8tR9M+6khVPiH+NkD7VSM578hWDPmkIavVPnnxGIWnihZxh6l8
H8mzVaZxi7yh7aT7HGwpGTMPP3RocMBBGrGJXHUH5Cpv+T2ZMgWVNkO6zcZaqW6sME7mA9p54XNl
K1nve503xu+t4YH3WoAigAUAwIBculzXRAgTa3gV+VBEj+KdjT4cbH4kNzfgCNffj3GoPSzlQsCp
azRPNGp6V+uoq2u2TM5ea2W3KK6VW9uEX3txUy6zAQxA2ZM8CNX4y9kYPAEgICA4hETreJMJN96Z
Rrd1npeb5GoUJIaXOi4FtrU1cN00gjc/exFEUvFcI9J7MOOwfSwNT2zE5OtlW/KOhZtKNXcBkl5O
aGTNWtTbRFAZRfak6309Hp0YFd6Ny3P5zJdTgoKqo16EDooKumv5Hf+EjckcOr0clCSY6dLgl6hB
ttiTNkIjlo05T34D1w2XLEfpbD9L83aDN7p8mMvxXyj7CwCRzUGb8HJ8w8Ltu2go+eEKOO5QzkXv
2IlvXKN7crN+6z69/oC4H1MhUcmqqJSsy+OQQmXRFUj4hHX9Q1Oz4VjAEvJnCzT6e6Pj4hJJSkLb
fRGjWt3cdoRFMJ1csvwsptSW53+sYng3bIm/GcYtxX76EwDZVveLY5ex3sSKQlEv5lnTjyTQdf9u
ehujvFSTcVmxKaStIkWXOG7tZFMURMWY/QROUAajlW1pHF1veIr9FIMcDx1qSiCrURJwFjzYnShQ
04w6dVGG3llIe8tJ85UdsOiTE45oL5FSr4aJpqaT6ZSLQCmE+WjNhnHGbGsM3D7W929vgdeGQomL
yivVwAUYcbm1kzbr5kK6IkBedNiptNiPCNkmD0jOVBu77WXjXh4jd2HOm8tBhhj1giP65xg3hkTH
UYMVOySl2e87z6x6vykqQm5mdRS3gSs32Y+m0BLN9jUNRUZ/zFqIg5aYUPOdLVdkdy2og+y2nqNY
O9pzAde8wANGPxtD2ouNqvQr35ufy2lEfZwwt37bADQu27bSkqAzqSHeaNSljZtubnh2vv0Zrgda
shQADjowG26i1Re3zXxumjTKgsaVJW+EPP1oefGWgdV1HFuWn44bzxAaL+v3QJqauG6gxRB0mRo9
IBi5+CXLHmFbDWYtGqZhvRG5X5sXaEKkNMDJ0ixZHX4TE9UEC1VIu92MLBcSvPEhDhPz/UHGA3u5
4IzZxKDdV+vXJHjPGrEDs5/6fED17wytoN64Bq7PCn0R6CtLSqkjXLW6vxuvdrTS7MpAH3lc7xp3
TJD86vTuUQU/u+XTtpy8y9OyqKoQY0hdHdpb+uXJTJ156uIWbrBbTuZDBRthplLeKTlqIQ2Cixpo
6uynGPJiBN03UooinqNt8O6NuTy4eCNgJ71Ami5/haOEkjcDBXtH2pFvzZlyh8am8t+7R+EmAh0A
XmrJopeV/ycyjGVc56Fthec6SrV7SCetj7NAvvH9liz83xVdeo1I0kBc50ICjrBa0dCt1DwcYJAj
bNHVJw9e1XQT5Wqf+ijOzsONcJFF9UsrxKv37Qkuy7Qaetk5FGp4HUBlWG0d1Y4cbNMcKLZO4iIT
O2rU3DV9aFHjd0TjCy4rzR/iTiXJpt+6Mfz6GDJzCzI2FEFKARD4Vu+T0R36Kc/zMmjzUtm1+jDu
dHWKNrrUr6wvEUxdAssLjm/5Ff98RR7HEVYqcxlkk1Z9QyG5KHZFK/vDaPGMQd9Z201JbH9779KC
el6wg+RmhJq1WMU4ITStaUUTQDX/kzRT9UnL8/GgLl3gcHaSE+CgYddK2/389sDXi4qGJChCthQa
H/S2Lqc7qBg6oJ7RBLHh4foDcfChbkt9Y9OuY/YyLZp0mBsuZQjezJejVMo4O4VZyQAnt/YsXBpz
XasNx0TPht1kGsnpvbMyaJd55PMgQBDwWc2qy5AvAxleBFKlvG61PYh5yrEbs7o+DxBw4UIt6Scz
W4Mz0Kh2XaG6dRDJNmx93aKIu6tteyz3TqbtevUmnqemOTeduuWk9XLLXZ7FhX9OM5AnJdCptahO
VVlJhwBIE4TdrEd3/NtPJ8qio7kIyu81cNmIgMl6Ke42hS59O/Wm6iZpo9EOkrlq0x0PY033gWLg
S8EMeQAlHgS/gzK5c3L07KnL7uelCh358Dd7ccw7VG4etLia/s7tZP4i++9LCvhugs5vFI7JuTEy
y9mplkIhFwHYRh4abEczqORaHJ7Cse6wboha9amlRk5xvcrRVgKr2Y4+otXlsFNUN4z8EWtiZzeE
uWHfTmHmhffz0NrFkYg6WTtpDVPmE6QSedMlraWhAl/oKDvD+27+G1Hj9h68EPMdP+50OnttE/81
jNERf0pjbucvhmKK5AbcWFXTrMOLEsU00X+ucqMpglFBFH6fR5Vn3g7lqIZ7o47G8KyaPQYCLl7T
/R2tCONpDD3WrcypUOyRXjDoZCgZSrBKZVtfQboWMhhl0X81pVH91ms1tvYN8tX5LpXTNN2KzAXL
nVg8c4MCKN17ZRW5gfBrIj3FoQeI1/ouskvpRVpYU23OvClIUyx5bdlqT/Xcqme8BsqPdQOEwqfk
vWXcs04wqNEslpeMuRwMML2XZz11SsJ3NzUBaW3ismbN9EOv7KrmavCmft4i4lzHFjIlROKo3NKY
Jy+8HK916ezaYS2DGi0y+1QNitXcGXNup7u4ru3Poki7dqPS+cocERZATJBLcLH3XM0xAiuFk90M
OV7jKkK2sfEVg9daaszv1VhjOZkdiEONkAYRaHXp6mE5caFDjs8s7oelH1bf1EgpPZeVV+HC4KXd
8e3g+cqCorJsAddBGHJBzl8uaA69dZ6ptQdCBYgIUhTK3c4STWEcwsiUHldvaW1pALyyoi9KNawn
4jgQ0i4HnWik6kI6fZC42Lj7saaGB7VtkVBKIdltvIiuZ2i/XEZsl8WpeC3wYhXC5Rk3DgF5b/bI
MxhDcpgPJ7hww8cuTbYyl1fGW7SaIH4i4srarvLPMB0RQdP1OehNvY78OMfIx+9UOOv+LPKeppHM
wy286vWK4osJr49/yElhdV2uKF1EBeefXg0Gyy4fsrHIToUdiR8NUXrj4ffaUDzK0G4CjAPranW9
61JvTcwZ9AA9+fh7qcgRQXUa+EFjFd1GwnI9lrOwZxeVErqFYN0vpyVqre+o0RjBbAzdmbRGuxU9
Vk6Dg9TYew8C6QrJDwUfsiMUXy6HMusJhZFY2MiiZCHPhm66Kxo9/TTrrTggY9e+ezyQpESyRcBg
0WxcvTPLSaBjbip2gK1J4isCoY081Y+Vrn8CxyI3YtiLtuVlCrHkDryJKNItJLbVS6KzBqEpQFSC
pEd7b4euQJ/tsrDKlE9hn4UjmKBQqtSrUwrjoxahEz2aZhmdFBUXvS9iVMvxSO3X+fn2si/Luvpd
Oso60BcoVtOuWm1cSnCp1hWoDowttgQ5DjVHXXGijWo57ZrrcSjL0xSjPgkTaS3wiMKC5K5qBbtW
gG4qFzHCGxsbBONzVyeS1mbT2jh3FDiAt6cpBHS1l1DtJrocdl39GBwjmw9pVXXOHvEEQ31sWxej
RFG4w3/lnLn6U+qmmbFnb9W4v6jaaB0HO3Np89KhUHb0j+zqtuqKEErDGBf193aQanWfGSKMjsSo
tNxHeut+xBM48Q7hYpT0ZNOJvqMrTOzQUStX8W1AnPyO/kqJVRsCfcNt6pl1dkuCUgYlUC76yST+
yg4/Kvcpd4bxJ48zsDRTRTt/n+ruYPo0RWN7BzYjMnzMSHDxaEbD+i2zsHZvQM7mYKeKecAZImqg
nzZupsx7gV1n9jszMZj4nUb93J17YaThnsa4YQZ5CBjwOHeCGK52ST7/KSv8jD7AYARaLJBrzI8G
WIr6p8xEHp86Nc+5Z0KCM9r2IeZcLQX5mCsPck5/zuB6R7i861UyRD6CZFl7w6PerPaJlpsfnDLp
2g9D7NnPhlM00xGvcRr5KaIEytEaPYRXBFgOF6mCKqQHaTthuG+MXDxig1d4t6B3cOWpGzSwcTaK
Rt5fs/OFClRW7TJSHXng8enkZydMpYkT4VDWh7AbNPWuzdTQOsBvBnomUKCA2eHUOTaZjjQctCJr
0YbHwlPlAzZ+yA8CXVO0Yw9b6xcap8qwq8lo1Ts67lYEddTDvauQE045qqvM80ER9Mn2izPIT2uo
tfqk6ln9ZcJuxwty6pBfPZGaNW//RBcnI/cy7WBjQdU8zSO0o41D8/KkWZ1N4PtLldUGJ8GxuQyJ
kTaWujbz5EliA0WZXI/LH7G2uI9byB//Hl0Ulg8Rzh+/dJH0t0bM561xabH3U0S3Z2dYaeke+071
PpmpESU0hkmLd2Zmal+cTqEcXYXooZzdYuCwIFXThidPatN7JR+oAYElIGVEFY2C27qI6EztHFlW
WQZGnOeAlYrmg40J1cYD8ZUIQzPVWmgC1CzAil+ulibDPrWbqApaExSwPTfiEFZ1czKKTVrRa0Mx
oeURv9RG1i/sLHcEVN2pCqxpKLCmcsaPc6ppvz3FdjcqJK/EZ+dF74oEcSntreJznTTkG7ZXB403
mPdokmhHOZTOzXtvAdoTiPChiwcZl4v2cu2IYz1mgFkdmE5Y3I1umZ9ictV3Zy7LKHwe8t2lprYs
67/VHsW05GQkdVCN8fQhihoFWGUGhhCt2P37J2RQWVpqWMQlY7VsedQqli5EE1Sdlh/c3JZ7UsKt
VOz649DB5MlnQDCj1rn27PUUlIJSbayDeSwdbm16LX1oio3c4TqhZRTXJRMzED0HNnO5bAoFSLOR
MVUjGpd3KBZPp0mDODk1en8rqOme3r92nFNq/nQV+HM1XmiBqgBC1wSJje9WVkbGoVL7ZmNWr62d
iVCxYakLCXW9sdspKzpQA8sXipND3eWgPCtnCwN0fVIXwwE04tl2Ko+B5Vf8s+W4SoCu50nD3dzZ
e9XpvJvC0/pdN5fhxoSuC1QMRcWUsEDxlBh0OZTRGmQ/8cBnAq+1y3vx7PbJaR40w1dndSQlKQzs
17RPb3+t12aIBCP1qYXCj4bc5bBtZqdFaOsNdbEk2SFyquJQiTcrae3WRnxtKBpbPFcZbiH2Xg6l
dHOPjwBuppZi4YiGiDPtob2Tj8P+7Tm9tuOXuLq8qGDBW6tAYXtCMcchbwK8r+8dtKwA48UdIpp5
TsQIt57DV21GHotcHWj8wltfVIVX4S9vEyWWKuMNUZrcaXGbfYhcp7tRPDyCzanw9llHmqnwan4e
gOU/DKLEbxOH2q9h1ObHDlzDLjIgwHl12vlWGCkbAfrFs/gyF6BdhTjlkqeDGFqD2UY56pmS4E0Y
5m05Hz0rJSf1UtWLdzwTC8DqapOER6sGze67dSOUfdNY3pOQw/TDnVN78IXiNJafDGY5HCh/26Pv
RB6BMdYtxLIKJmL7UpuH0R+hxLe+jW/kY9zygt07Q2IlqP60pdj41MueWc/LW8r/wAApHq+9mkkP
w1YFTBvU6DntXDF0hzbHlPHdG2oBW6FihLwne2pVE4iFqzilVcpgCvV2bxQi/lQjxYNpQ1N+Q+aU
J/T7ByTguIyJYwSFncujAph3tuToyiDCwQF4McaTSTWajzpu3n+0JAw3csWro6m9GAxBOyaWErVX
MbvmVQkkaeoDy4X47ht6ReieG+wod3bvGJ/fnt2LqOfFV2OUpf6HNt8LA2t1QMtShnaNUy4K3Fqj
PtS0nwe4BHXuge8yi0rzxTDp7i6GT+4cWru28p9YP5ZotIeTrZ25VEfndmrdRDvUIkntr32JiJs/
lXWOlrG0G1yRas0J533Zhr0XzCLEmI6ngB3roChA8te3vcxGuLotutn3WqMMvGeiQcM0sROdd6ry
XOvO5MWt2Msp8qisT8CE1Y/jWIXyl1B4Mv4uMJX0ngqj5DFkqugQ3+nCTrvHoWmd35YWFd8pyS/9
L2DyqM3FWdp9S7g38bOvjdTzM6x2w0NiZ87DCEIl+2zEZvITCoD7n7mQgj5602xZd93cZuNdNVJ2
fG/0h2sDdoWGK3BqztFyvP6530b4K+B+ei2owQocPK/t/SwGy4ce/xYH7HqLMRSavwimvOhsrrY0
pCkXg2FbC/IkS/6rC0XuKeHBMuiMJNvIeq8ugKWUToaI2hP8RV4/l9OKxglz6qLVAmU0rb/e0Aoo
nq1rfkbjUJwKrTK3dvQ6DBF/FkA60neLNu9afEMxWwV03WwEMeGjPozTLOPDPMvkoxS59l4Be6Id
qQg0Qh51dOrXtaciZmvUpbSCNI7UPWqhrt+ovfANdfz59kkFW3c9MxYS/xqXGw4V4FXoc8XoeQhC
zwEZpCJ+6O3o9Y+2Og3zgaIYnIxw6g2xk1pby88NdJvnGYHPPshj+EG7gQ0O/4GqFkalXezdycLs
qRYUrqyaBx2kluf6Uin6+aMGn2X2IyRBikfMLeNyV4y1fVdTv09B46M9uJ+1IbF9xdEmCJtzClUi
HVoMgqIY2QS/MqNqhJaSRckR4MuU7iWLUhwJMZP+aZ5K4exdbXLdx86sK9Qb0tYy4CvkLjD9PsMY
tuWEyTv+rciOo2KP4yMxP5x3fWfBDVLrRobfhOGK7ygT0r6KxGwlx9DrB/WkI6Buf8/V2DMAg3il
8gnfQ9c6KJi9RkfLmoGuYkWZeruajj3ewTN+8ndl5to/8r7Lw90wjF7qJ/MILcHiof1XbWnrESeK
1j7hElQMey+2Yu2sGVHfAiWYEnKIHAqAtk+cPEtwTmsXsGpc6Ur4B5KDZvpxaY32XhZoXB1zI4lj
7K8n8R/G6Jgpw2/z/tbDrMz3WVllDxWqop/IYvADzucpE4esU5zvPdU/6H8hciX+YPW8Trp26VDF
InZ/pbM6UTvpkjn250mt9KNk62PdGyriF7pYYe7XYI9wsy7jWPsWKUNfHnSRdfYpabrZ3XltrIpd
6WYZZGxsR2Bbj7b6TPrReh8yHdHP+2Hq0vLoZkmXnF30gbKjKtB5xzKeh+Lg670m7Q+W0EV7MJXC
w7M55kkF03NKoIW8fRzWCJnl4NHg4x8AZfTL1jUCCOYVFESbR0flzVwkbovBsCFcFQxAVtg0enj7
TLhWtHp8Gg1cGHZ9PTVb2MOX9+flBUqznEIgymkUR7i1LwMczDe6SlAqA83qDPcRU3Xh3aQzucTO
7Ay1OingP7Rbt+rjkuSzwYKTCorVI7AdRcmhTYqx/4DzupufMqsI81OtqJgqL5I0zZ4mnCX8Xq8q
JLW8QvmWh9VkUPTsU+9YYfra7zK3zZ/jru+fuZxxPXM6mZv7vvDScaf2iqo/1mVV649tnho/7Ah1
46MyicLalVk1tDecWiO+NyuuH4zsJzmpflsUHajrUquTjdzm+qPRVFV1GhAQUvhzdfG4eY9KUZPh
VVymTupPVpE6nz2ajuF5hFwxY6tDx3sf56qSYpreICjjd11utV/f3jxXqSrXK6xvgA7g7SB2rHKs
Cp5eFJutF4w4Fuxa6lx0dM0tOZflb7ncGWT3L1xr9PSg4qyuvtHDla6Uihf0aa9PR+CjOEXOKha3
rrTSO8MsjPwQ9aF0NlLW62XmCUnCSlq38LzX1LCC5v/YFGp629R9T1c+PraaIyHXtmcGnTFXl8W+
VOOTVbXPb6/sSwv3ctLL2NTMyNDdBTx2eRw8Mbod4ML0Vu3Cnoqv3te/FFdNP9lJhMRDFKvyKSmV
+Bk8QdXfjK4Q1U5R0JrAuqi07ia6pt+gF3gFcOFi0PcucF55QGhzHO5Fp7bx8e1ffL0XaGIsGjgL
NArQ7WpPAn7OMCgW2S0quR0G6/V4SqnPb4Sr673Ae8Wj1Y68LCC3NfyVmoU5R0qd385SCcfAg8f4
pFFzio92rGI2XR68cZw+vj2169yLmjNPfAAvUO9pM15+C7tq1WrQi/QWrwDnUI62/tUxCoU4WCdf
TLsq36uFiZUPfXcDQuBCSzSukG6pZcQD9ORbDamayjeJ0Di0Klt8ulc+2Yt+yCKavtDCVqkyD2FR
TO6Q3lYWImtTB56vjMYtsML1J6PKTQWBOgLqDCSvl6vnZZMbzWAUlmr8dKNV0fShl071cZKdfEyz
uP9pqe349N5PxgLSDKbuBFgQUfbLQWkEmJ0eRvmtm6XNKa4i7dlF9+qXp9TavuwrbSM9v15KROoQ
pNYWTDB8g+Wp8M+royV7kh3N9FsQX5UfzxQ/STPz3duzWv6Wy6BwOcqyUf8ZJdVMekOAEG/V2BQf
bDDuSKPjiy7BfH14e6grSirwQ0xf+T+E46ixritAYkjadLan7HbIZfPXTjqPK1W0lUV/be7Smwa7
+PBoV3SoDnNiivpg2zJWPlNYSt1dWOhspCL2Rvyashwoeh45/ZNlV9X3uPWyP4R0A/mIiXagIU3Z
HAq1qydAbEgGPFA/G4DS9JrS7Kas7iK/lWae7fIijBzAbfSW9qWmSOOAx3b5Q6m6WT52/ZBEvyIc
1EM/VLLuCSO0MXmgaL/pknf1HSgsWouEH3V0dKevtEa0wQRCJkTQkJLsLYHuhewa/VBVdvLeT/4y
1IvDIWwWel6Xn5zeb47fWiQCaccOKqsm+WcofuTkz6e3v/jVs2gZicsc1BStMKrDlyOlsZWYXglh
QuJw5IPlFc+2E1k3ZqJr+7GeOsggw3DrTl6zEV+vDs/LyJTxERkhi7BXc8zRrHeHiuUcrda94YSp
pxac78Zt/tooNAwQscKZYmkfXs4Pyzwop3OunN2obh8qd+zvwzJx3nsNMheK6wgAL7ch/7scZQb/
qIA+Vs7oTccPdTlWt1lrbaGyXpmLRYeAOLPcggDeLkeBQkV6nHYo/WAb4Jzisq4+6uB57Ju398RV
7AaYCyeeFpVGSw2O0+U4aGcMKHIkUaDYav8d6X33G84GLZ4G3Tg5n4cyl/1pttJw655/5YSBsmFM
GJf8scaX8iJdSD2hAgGvWWBmsaiwmc8bSgKN58Ubwe615dQpSpJbcph5rK6mmfKOHUGZBrJ1vP5I
q0wv91ZpE3LeXs/XBqK4gVwbCkUqEeRyoCpMRZ6FIQN5mGkjfCJvaDUnT+8fheLxC0dlKaespgPd
E8XgfIiCzlH+eLWeHFI93GIivRIu6Fn+/yDu6jgR32Hggc4lXNjTt9yTFNqssOtvoD2LH3XcGrta
s1NCpMlL/v0TXEBWJBSQJ6+6zSqdib5zSyDDlfSODjeiX+MOvvHKem3zEzCgU6BiBCtmFRAjpD36
WjQi0JxJHsu+7PZ19cmqH9CtN48ZifDGtF7Z9DYKhAvlFKMXGCuXu4P2EoaXlhoHemiaPzyjwXd1
HO1ZP9DgmLYMIV75gOSzlK0XnDr1+GWv/pNMNGMEMctz42CKqXwNM9If+GBW+z7z6N+oiXYTUrb9
kiQiiTYm+soxIGihE4vXC+j/K25eodRSS9HqguQw3KDiwNPFKqONU/3KcmLnRMJJzxv2wrqFXyPD
2CYxxDOIldpJtcZfBsCxQ9XE7vvnA1QPiVgIMZRS1kCLWmjd0E1OEoxeVz+kVaF+B4+UbATjlx98
kf7h47zQ/pbmN6Ct9T05tsTKqUwS2EyOgh8EfLNBHKS1dDZG10EpiRhO42uODMWKdn2rTCOZE7B3
ep+jMuJxXg9y3+k2pbdZDMhuGolLYUlHV0zdN2blabdlJdp2H3YtHSAV3M+X0vWKv11e91BuvNh8
mgFHmfdJo8SmP2NDPDe7qE8s+zNcdrLAPO0t/Wh7VtPe2LmR1R+LdDaeRaQC6387DFy9y7hg4SAA
gabBgGXAKh0G1s9NHA1YrOJHilaOnPYSn0F/UtSHuMu3+IXX+4nUA/MlkgfqEXDDLw9MJeiYJMiq
BLKAK6Am6NJgapj5cPa3cCHXB4ShUFujq4gDE2/Oy6EgMoZ1U8Gy6tFqPTZWFp2qsvj99vJdxzea
Fx6KDuAc2btrAdbGLO0wU1BBnXI3PpjeIL8NupvdlXmp7dGBHR5S0W8pP76YOV1uYvYv5b0FGcBF
uCYZt2Y61dQ14DrINLNtPx2USD7oCzzlrMSFTISfmoPnPWijLvKPKGRVJlBDS6KgUKhqKP7DqbRX
vyiJns7firJX7pt0LnR/ZPfGO8rdzX+m2U935Qi3ELKUi2JXJItC+kMV6igbmQVsP7WU6de0RObW
lygS9ycRKfnW0/c6xELrX2QEqI6BJFoXDqpmIEm0myaweqeyfOGW7e2kC/Wxi9rpi9pX3altk3m4
zcUkjY1wcQ2wJRPlaGA4R81CI3ZcbiJNT6fMSHpavCZibPvBMSXtImNW7E9V4nXpUxdnlbyr09ot
P7H0U3TWurT4A6BbGM92LSd9p8aUYD+9ve+uN/fi9AXFnPyH6uU6PfHIWL3WlXnQGdRr9EnOHzR0
Hf6+Pcr1aYVV5oGcpuFM52xtXRI7fQx+Cy6nMwHh9ysgo/FujHjU3kA/nbe8Kq5j0YLNQGsaju7C
3FstNnovujGHHCasg6viYLoK7R4L+Gy1m4U9PlupYf16e4avDslntdlcRKU15s6tsmb00IAOGly9
du2g2odauv2xLCr3UCfplvnRq+MtEkVgh7hU1yRBG6uEHDkwgtI4hNUxGUT4RU+L/JHGL1dM3NBG
2bhYXxmS2g3e7TDrOUDrJLNsVI13TlwFIKTljSKaZqcbjbjBTr3Zp4jubOTnr2waGOpo6pA3gH5d
a6UgZFbJ2hVVYE5pc9S0bLof0sa5lQjZbR3P5SV4GQgXMivBnaNAcrn2LaYzZ46q3YEw1CMQJkln
TQ6sAtd+mhBP7YJEVu7H1hzKj8Dy6XmkOdt2Z7WtmR9jw0Bj0XJkO2F8J4fi8PbWur4aWAM6QyCO
KAdA87sMHbmUaUqptQjcOu+Q5TUOMk/qPxS48t3YUIzZd4OsNvLt1xb/30GXuPFPQooyrJzbEBac
irfVUWa5t9eKCOVNVSv/h+9M8um+KKlSIlx+yj9DTQjrG3BloLqbhXYsuC8CXc27PfbpW7onLyXp
9Xcmp6eYS10FusN6WjS7QLdoRRCirh77jqogGxkZ4fDA+WVxGyx3Sl/vvPDv1JfueKfPU/SN+qXZ
+GGWJe/VQvYWRQw6fSQwS8tmnawqYvBqLYTmX6EV6SstVbS5jd/rh8wooIQWQTuY4mA1VxlMqxiD
QC68CGaZYjRqmRKwplOf3t6nr2wZUgh1WV4SGKLg5Xe0B3NWBqUGRx1J5Qad65nAV8xBFxJ33x7q
lVtrqUiQUpKzqKSdl0PRFZ57YdrQv2nrA1OosOSuMuudUgHLssHmpa6Dzt2CYLwcBXKUlKhYIFgw
1IjwK5Xx0M2p3L89F1h0/D2rTUlxnJYWyBXa3ev6eO71TggkeAgwp8rmbzEQ9/m7Ad1B3hl5VGTl
bla4vr9mMlVyOr5xVcv/4+zMduS2uXZ9RQI0D6eqqVuddrttd2znhIjtRPMsUcPV/4+8gY2USiih
vyQIchCYRYpcXFzrHU6unHV5KCYsQT+rs4aBGqY2ozzZcdQodFoxmnxsBmXS/83TyvgTEECZXKi2
4TCvJ6mqHYzeqsPDnETGF9XMeLW0IEncZx7zCWqu9lhr7qmxasBEHZ4K9kNUjFrz1Fi87X0KJkWL
IhfpyoutNHMZ+1aixU7otzVwz8Rvi0SJLpOjh9oxm9BWPZauNEuILEU2+460mgwcYNt18i+1lJPz
0FtdXgSxkqnxQUcxu7qY1iAJsUJ2PWS8qM4PkwzBQIgMyGoldS36JIvcKU8diaTnG1prhR807qb+
UCTJlH0KQyBahS/HWI/9RNVHeUZb1pZ4hwizeCjqzLF/FpU+9bDG3Kl6REGzMD/liI2BlqbR6/xM
LDW0Aycp1fwEDyMWv5htYx2M1hU2eBFhqFTgC4nQdtx7SIbNSOWeK77WszmFbfjNre3quxjmlqJ0
WiNC2lA2ry/Ypg5/TZR2q6Pl9bbpj0ODP7kTm0r9EJlKH786E0quSDriB9n4BpZ82QU5SP1rKEdY
1r4dV8nUHxHO7fRf0IiJWuiyIcnaysz50vezZ6G524BhKRr0UdK4wI/OzXsHL4zIbnFgx/4ty5/n
jjf7Ragi132tnMf6bAi1Vo5pL2Lnz3HgbvcH22jnV7CftcNKIeB0AM05ad9rgyquL00r/ms24kKH
HCTN6oQEj+t8nfSi/5SpGfoyXdq087OnRm126dD+GE+4r3JT+k7fwJ32x7pLusckLJXuYdQqibSz
4xGpoHuy6fwKOEHuG+RywxmrO/3XYNhz+Of9U7gRURYxAsqqS4vqpotvsm3zIlUqLoYEhf52lig9
h2Xt7SRRG0GSccCSLmhv6vqrmOKhpFtgT1kH2ZjCiEa+G4nkqYcs5FMjqfaQpRvTomvJCxlWH6CS
9aMHwsmg44NYB1DV6qMa1eJNh5Gzw6G98d0lUlKVo6xDgojD3hotb1bCHiMb2UrgGp54BR/TfQde
rn3KALZ1f4d05OYXMtl8fpiqAsfHMvFqtqwsetd6rIzESp+nyU3qg1fRUA4absPuoHSO/hUZP739
0E3DlBzCBq/cox2bec1jSIh/4lBmqJPXipF8sbpZjV7Y8Ub3nMyz3T82MYBNf7QkRFRV6dBERSjA
jY8lHIX88f7+Wcq4qxi+WEEvOwj5hxvRSa3TvMY2J8DnZqUvSuFIQCWhS0vQAoiupCpisLkN/kiN
DGhslmL/uv8Dfn/K9S+gfgArglcP2NfVzrIgRkyL60CArINtHcfZq15EqyS5nzUC1+U+Sj31MOmV
9YdrK8n81Bdz1RwNOemaX6Y5zUHHVRqDx3dYJAdb6UR/ys2ktQ+o1NXRpRdN/Fdfj/NLDtx8Tx1o
4xK0DXR3udURRgRQc33ZZirOWIMk2x/BHPl1KY8lkmKHsG3+INu1dnKVjZyaZg3bFsKKxrirXCVF
nVdDbBllKmdufItdfazQsJ9p3Zjz/MRB2mmrLU/O9dchwwP7DMSLotUy/f8kubwOojLuU+JLOqnP
utEXcBXbDpn7rH7AbUwNpnR2QcZ19s7O3AgB2PoguYJBAu3jddtIkXaIWF1WMVXqjRlqisdadHt8
mc24BlmGVhut2FvEWGGMKImLKjDKQh6UFo/IuWiUo6sm404I3ZoQXhcU5jErojC/Wsq2N0Pq/wwV
umKofSMR2qVITbnzxTY2JG9BhEtQGjIoyK0aNyNUXBTbrCroI/EMQaP41pvuPwaaZo/mmIbH+8f3
dlKQYyge6HwjntjrkoWbVAkKfE7Le77JHjOwqs+j3k47efPtnJYuA+VxUEw02NbMlTo0AeahuhIU
Yyp+LDLlQGjsrPqgCVOoB0N4/V/353UbF5fTxTGD+0jpa13XlBoq4UM69oEq83o89WbdDw9FI3Pz
JNMsDH3wAk79UDoOIdJqXaM/pEovxJf7P+P2vFOmZ848S4BFWWuH3kbVJzVUmy6QRYKbaKaaH0AX
6wdqcb/V6eLvkbCnnZO3tdqLwBrXPIVj9B6uz3zo6VKEvdZBHhmSKagTtQen5iVK6OPXOoQPIEir
PePj3xnEdaRZ2PILZR7PKxDjq3JBDYypTyHRBNykkfLJi/tGeUOQou8/QiSS4ZfSm6MJCFpBjQpG
Mu72s9Yrage9BUzmIdPMfqbKkFd/AXz2km+x3gBYbnB3DT8OfWe7F56T5l+q6MIY1g5F4bfYlIp3
tIYqGz8oYoqbnfrMxukAfYccNueMdGYtQyJqxZslvhWBa2FtYQ/Z/LGgerFzBm9j9FJqAl0POIqd
8rta/p8Y3UHRxjGo74Oap9exIGOoD4LER/pqa8RfrXzMziFCT0995KTvb6MyOI9A3N6oriHFcL1Z
pD10/ai0fTADhL8UFH1820FD6v452FhIuqdAIoCv8OZcX0NzrNAqihjFzhQzMEYt/6pWvbmTD95e
BkspfVG2ReVrYVdfz8UdvbAsIouFLJLpT8OW4zOvQ/3BKPGH+B8mZHO8fsNleLBfDxURKwa9NftA
wjdF1gDCWW1k+vl/GIUS5FL6hEe7LkW2KNpFuRHJgDRUHsPKGFCvLfcqAZsfBywlOF6w39Rrruei
s/n0JKpkgPy2d060qb3gNTB/vz+XrY+zNOlcbjYARjewh0ZrkqhzZTDnTfvaST3mznZK0GOWslNA
uR2KchOMNvqB4P9gZV5PSPSl087JQPDvteIxN930p2h1KBO073Zu682hQAfjNbV0GtfKv7BLQ+m1
4KJ4FvxyaAH7kVVTG5DKnkPo7VeC80kp7feOA2K7+koAp6auNONFMAhljkkpM99Do+R0/yvd3h3/
D/kFoJyE+EaUINRHkeChMgR9r/fzMaexcoFnUaqvccin5Z1Um8nx/pi3lyQZNYzqpYO7QJ1X9xV4
e0gHGWO6bWt/nGw5+X1RL8YpehrYhh2fFbfcO1obEwU1hWIQKuJkdOs+Oi4eqHnA8A9UowPOGCHa
m+Hq8Rq5dv2HKPU9f8ONjcJzGF3aRTQTKeLVJG1ngtAh3SFQehgsvY23kifK8Jw00nv3rcXLm5cx
D37K90TE6+2fojoC0Sofg9bVywc4DOMjDNI97M/WAkLVsOm6oxWkrquUlinhP6TRGNRlZ5f4haS4
55S9Hk9BrDv9Wz5n+vsxFgv3jUomdDuSyXX3vZC0e+2kRsA5BWErYFMiWpNmZrpzXW19LMA3HGt0
npjc6mONZpmgX9+NgTDKJkhDW78UBlr2KAbVO5t/YxnJmiiTmItoFQ2n649lTzQ8ROWpQVtp1kM0
yfQYtW51iAmOZ2kU/c54G1OjDkRoBF8O4nvdwOutUrUbhD4DFZ+FfydcsJAQFFbxxAPA2rmPt+aG
RJZlLrwiSvPLb/lPYtOWbVizK7RgrEvl5BZ4d+dmlr+UMwr6tdgVSb4NJDQAqHCBCIPVp6/BPlmU
dbWS0zbTU9f6oFLzPGrkG9+KNC8fBaDTT9mEftD96HUbl5dmKO4KvHXNRZ79epLlCPYNO6ghIOlW
T1qiKn6Ih8X53aPwgF9gr+TR5IorECb0l2ROc4xqzXpupge6Q0hPIBhSy3e/ckGDoADGGABCKMZe
T6ezcdbIG451Y/RwwDRbfJwVpXmvKg0oKVaNxj+NRZVm6/Uo+HKZSY5RWlC55DS84M2jQKjZL0vz
vcLs3ClA2CkTgiuGwLjOoahJaRE84zHogK/7sCILfGe07ODYUfU/rB0YD5fwuyh1r7u5WUkFeuzU
MZhhl/u9UFK0IJy96/L2BC81XAYhcSehXiMEi1bV5nZCxZ7truBvOWi+EsvxYuMgcbq/67aGgq0P
nZ3cgwL1atcNrpWZTlXPQeW4dH3JPKLeh7wxpBcJ/vHXu0czgWqgBbzIWUIVud4Uno59GMulUqvy
kBqb7PzYDoN7xq7xvXLqbApgVSjEEy7Ah6wJ4m2V1u2QDmrQNKF31LGNPKBuVb5/+QAuc4a4J3lZ
rcE3HWLRY4UtDxDHojrQZ0cbNxfzxUiVPXnHmyhEL5f3wVLJ4bWgr5naugEpBO8yJ3ApU/8Yx7g7
VkOcfrr/hW5HgQVCaAVVzIXPtX/9hcLBTKOqQSGzGdvmQt1/fna7Cvbh/WFutp2BIx2hFDrzAv5e
J9VDn7nZoKSUEhY8Sx57eIMaNSY51rS3EW6uKI6Sw8ubRjj/BUrqeka9kY+NtDwZ9Ekrvtgy7Y9d
NmuXSc26c9uWe2D626lxdJEXpfkO7gnNmOvx4PYjP5FpQ0CDWXkwJj3xh76KzqPW7pymrZnxHuFZ
suhqc66uR5pqaICppQ5Bghn1iZYWbcJ4LM+VVlZfzajcexH/rhRcFYCWqESytEjP045fT83p1Tl0
KPYGoovCQwQb/MnJEarrS1H+4YL1+p72k/WEpp0Hq1r3LnRCh8sMZC5IdDwEJ6Mw/zDUae8U3mQF
rDJOGShaanxry1kVpqLY6cveUMYgc8rJn01jPo5lV36Iqnw4NCiufXbSbo+de0udohLGDWqAH8IV
hN7M9fKPlVXXkMH0oKc2730SST/lXzIDau7nsoQC9T10ZzM7g6w29WfqFhMKL13ttk9DhP7zqRWd
JbDgaUiqvcbUXjzE6MwDeCtzppud4yk76FUofnaUW12fKmem/GMroZWlWIqOKlT6PMmbQzS0sffQ
xalbn3o8gos/eoxZvK+TKKvkSA5ctj7PvUz5USFdHflxzWk7ovAThT6OE5MhjzXVKXEoKZI27y0J
sDrgNcDnLSfhhkJFjT2XpDNG4CIBqgIe0HkPxVgHj0aRtDtB5XYbMBhIcAhbvNZ5tlx/EJE5rZHO
zqJ17dl/G51bh5/qZjCLox5aRnFpTEtkAV3LaY+oc1PfY5q8k0BykIFQ/lql+LVVeGEyYaeRNK7p
G17aPuCUC5St75vntkcD82DVVXsqU1t8uh9JbwM2EwVny9MaThdTv540QsD56JqVEZRIhhxgzcrH
3C6nHeLjbahhFNSicEMBZ89o16Po1TxmuojNIAr1KfG90k6bL1Q8K4/R4KkjXZMP404KufE98UAC
9Iu5B8WKdUnRUtAjnQYG5Sk49YfZRvOLZqNSmIdKH5XukCFmE4LaI/483l/V2/kSvTE7p7T028tj
9UErwCyzNZhmAF7LNo5NmZQTHU58BU5REeXCN5uwbo73B729OYAELYxDisSL+8/qU3puDzADGji4
Js99bEOTYeD0Pya5u6dMebthl6467xle2iYo/dUlZVhj3NR0M1DYxPXY0MVLnVVvw4yGvymjt1bB
ybmU5s4uut2rlNkX9QcSQJ5xazf1RcJjSAxwL5MN1CPB4+go+7h9L8CQggh4gUUTcxEJWvP58TRT
Ya0hMTE4bnsYKyO8dGZo+RVSpTtf7Ja/zyuKNAZbqN9J7Rrm3po66LeqcYNcDfP6327ifXBIgVwB
WaHX7VwAPwtxzsM8do6iCQ0NjXPaEWiyWLl1GZOwr55tQ+h4kfdUWR4KQ5CpEsXbMkNapcICrLOa
It2jHix76foqXyo7xEsqSMCY192zMfGiLK8LLwDn1Y5Bqg4W3ArYoekxG2wtfircSmsOOObiZeMq
GE+d2r4I3+7v+NsNQcREGBUFooWvuf5UAwJHDpQuESRq2f8ZphUafjBSvtwf5RYivyATAUHSQ2bL
c1lfRy/NHcQC0RYBsrIcKqBjWG5bVoYzUS4phz7gH4Egbmot8I+hwLfyo9sbqPdMILzko9I38lFv
UmWvMrQxfZdyL3ZMFuA8uBLXv6vM8f2YkXcI8ikEkcCb2av8oc6Hd4N1Fg7GIm0AEnkpl6+OezeV
cVhhq/uEJGx60Ma2vyg1Qi/31/kmaHIG4C0tSAtKM1QYrqcTDlmJVUlFYYFW8ItXR+1DBYH5g+bk
3RNu992eKcNNFGNAtElAVtEJ4j2xmhZ5rjIXCuVIc+i956jD0+eCalVV+lPcoXZdOkX6r9nMEzpA
bK6dOHPz9WipA1nnxuf7LYy+6+miKJwKpQRfgdk76XdBVxaNFi8tdtKajWXlJiKvXaRgEKpd3b1l
kad0VzPqeV00K+dMN0Xr64ksn9Gbi4yzZUTj3v1wC2dGohShLlrsv7t56zoseqFYdk/o+o9DMspD
UyR1eipk5L262uhovuv24b8ZnnvA9MDcHYFFVq6PBXXyNaIfL473t9bGWi/MLxx/XfpX2Mxdr3Xa
VpGTk2kGht3CQbBk9Cgiq3q4P8qyX66CIpNGk3VBGhODsZe7HmVUJDzMttCCVrTpQ1ch/tHEwgs0
tt/O5tnYuhTVF9YKqFzukNXRF8Xc5nTqtWAYVXmM7cRBTMVCkloZ84NZOMZRaOr00tjhHkF+a5Kg
BGGDwu5g6FWWkdiDEXpNg8QcskrPwH6nl4WF9rOwB/ne+x5CFI9F0hnALotizPV65t3UgvDVtKAB
w/oAfsB50LMi2yGAbuwNOut0iSg/L0T2VVFJQTKl5hnD+Uiq6hI3+g+rFcbOBtz4Xuw64sxSf6FB
t/pecRs6Zazw2AttqZ/CVq+eQLaCfTM6u/WnVHc+ZzgGnYqwHXfC6ubQpMCLBsBiVLDa+9jO5Iow
Qn0BeGUfqxxJdzvNtbe5t+VXFXckzI08AXLY3lM+3Ig8+D8tmjEgr6iAr86DaKwuHsSsBYUw5XMY
t9FZdl38HQFqvF3n+r2ugdzOPONBWlAFh6q49hMCBKZpi249yvyO9pordX9U5zrBeVGCFbx/1rd2
zVIFZ8fQkUQu4npv1l2oUnrFTSTEtOSY5Gl0LiOyn/uj/FaEWYUU6nUG9VX4gdzyqyuqnYQNlNnU
A1uUTyMiKlmlPBqR8oeqhm+5Yp1U6fxTG+bHPvL+1hrXxyDj1FsG9NZCdw6RvYdP3Jo3ODDqiHQq
eVWtf5A24o5WJDodm6442J1In3KovA/3570RZLgWl8IIL3HKfKtUQKmSqJ+rGlnJJM8/92mYBmES
W6e5mffgLVubdKHigZpnoW9c2FS17uvEYSgVFv8PKlQyMKLZfhORSB5T4XXvfRrSyQPGQzJJ/CTk
rI5jJhTVnN3UDNq8z18o0KdHDwXCQ6mo4qzatfP+ILoUtyhroTMK/XwVr7Wk0UKs7fQA5+YZ91dD
P8aq+W4BGmYFQASUEg1D3r6rD9bY/RzDeaBQ4ygtyqZacpx1dJHRdNoTud7YgYjTg1NX+Wc579cn
r9INAc0Mb52oLepPgxOGD5U7lDtRU1sul9XJo6kBoouYyfvsprMh68HMQtUIwrnzLvQjBOTJQrxM
+SQLH7hg1yB/Y0S+UsLfSGUvToOOD8f9g7CxOzkA5BPcuESvtard3FAzLUu0NbORpxCV0lYECiwO
YD6DhzOpmezJsW8tL4q4JjEHzfKbbtg4GY1WIjEKKlBMRytx9UNRdfP5/ryW5Ha9umBVliI3b7cb
9XXpNFVi6KEZWNbwy66UL/VkPdOTeOW6/+zG0+v94X6/R1fj/UZx8JAB7Mxj7nrTOHmuG1NYWWAR
kKu8IDgl40feT/Nw7ChmRMdsTtCad8a0euTlFqqXIcS375DOTVX8tKIktx8Vt29eq1Ba5mcAd7F7
FKOMlYNWKYZ7cZTBeengPC1ZbDziNlHYmR50iprpf8ksQaiIZLmPn9spTj08Fw3vi2XPU3WooozM
qcX5tXsUs66mlylqLegBinTzB3j/svOhrsfym1FPJv43rVQU4ryYy2M0tua3asgy9zTqaucejUYx
gU3CaIINi/i4e9QbngZ+oqAS65tOpKOxNTriT75891PLszE8pnWeRCdDJKgzktiipjVU1K3OGYib
zJ9Emn92HaH/mqhBDwepm1N+HDGo4emgCuWbXUFPfbHUKtSfyyhvAz10quLQ12bzZzQJUR2MSO1d
H81eI3uoead8rxSVioTd5WbkT8RJ+E+akv7KVCnTyxCP+k8p4IwdYAw1HoFrQH01z730rzDzYHnW
ep6rRyzYemfnuG1sfhuMP8nKomt8U9eiZ4u1TY6ccSdBlhaVA/BnsOfj/d24NcrCSWGNqYneJINl
QXXfG9j8oaJbvjpBi1bMaU8nZmsUbmoyL97sPExWIVkCn3BmoERB0/bR0ZCjcxqF3PM22BoF3CGP
KrLLRUTl+mAN3CyeqwjmYqnyy6ymw7dcpuHp/or91ipdn9+FPYLNIJ/lJl6MlBcbPIaobRYm8srT
0hx7LnmlULhGyEQ/4nkGMKa1I1LZuUfF8pjgdfgLA83WOGqJk7VvTqX3v1RqNMner9u4K+BHEjWX
Pq4KSOd6EaKpBFIlwK3aaNN+LaxG+zQliuOgNmIZ+JkmreovQkU/pmZIz/TkpoBWw95Df+tTIAEH
jn7RFbuhEHd2Ti6D2G2gN7n2AfJ99BdaA9ZOOWEjNaM3iaIdWhEULtYo7tk1FUomJICEnZ9TIsKL
5Owfsl72O8u6MR8EVKg4wQ1ZUHGrzAXSAQCTWuhBNA4Q0qzCPeSK0+7cRFujuJxEzgnkHg7L9beT
lpUWBFw9iHsNHGEO920oCVf3N/DGfQes9f+PcgvuG1D+bQY9yMtBPldpbn+GYab7+RDPT1rdVl8y
We49OjenZkK9Il/yyCBWb5Q+TOc8anOmVrq9r7Te+FAXjrWzgBsbAiAoULElY6DosYozoRJ1pl6O
RpAISz8OofdNVSfjGJdptLOIyzFaBQHUJikIODYvdXbf9afCpS2xG4BrsMUBYyp1Zk+nbnLT9izb
In2xa+VzEc3NU9II8+v977exlAzN7Njx7JH1LjFcHrMZXcCg4QF9ygjhJ+wS9gqSt1S5pTjA5BDq
IAOjJnk9w1qZkrH0MjPIwuajsLR/Ze4q0OT6s6tYP7w4PibKV6dWPhAMP8+0Q1Gy0V9d0CI+SdaR
Bmzph/3wKW6n166x54M2753/rZXgggQNgVLBwuq7/okGrRBHn1gJ2ll4E0+zew4T/NTur/dWAZF6
Pn+UtQhmMYvrYcgZaT95vRkI6PSABcyyRr9YzuZLPGAMfUbWM+z/yO2hyJ71OaV2qukI2ZxNeo0a
yVDq7D3ctibO8wkiBJEeiPqSqv8Hqwi2HplkWJxB3mP8jItHflITd08MaHOURX6SKiL+gGu4yUgl
qmN+ZlBbY3cudWmeY1k3/8N2ppAPGBKRS969S7j6z1zieZgiVCNMyrOZPNWqXVxszN13zuttZIDM
sSDsgeown/VTd5A1PaSyMgOzV8OzdOHVerHWnauye/+yLUMBLaEUSqtizWiakMnPjLbkBlZDC1J9
Ew/fnGiXC7M1I9A5YLWobi8kzet1kzLrY8Ug1hmWmaDSkVCRCVPLI38V5c6bZWssiIS0CMDMaNR+
rseCZAr+3Ga/oeQd/jHWRnswB1cJpqb0dk7b7e1Enkj+5tKJNCmTrw5b36PaPyqWFZQD/utWaJYv
hdkVFwBK7o8YFLVfy07d2YO/Kw/X4ZxRoWGghkTNgE7y9QTjvCs0p1UtUkdeZi8zJfp/ktgrKvtY
RhUu5DUPh4j3mV696og0zCeRNe23AZiwPEytLhtfxTnnVaAOkYDyHgYUATB3gKUoF0Yzj6i+OltV
2X8UXlT+nTRIRxx608zmQwpLaPaN3Atfm7KMX63I0t4oojaNr7eJ+FL1eHv6uiIT5bIT2ZbFXE8b
HwW+K3yQpZW9mjbSFLHVenYA71v49HGNh4a4f0gFEcXsNB5kif2plYnxkAnsfPCswBpjjOP8D4zz
yuP9n3Mbb/gVZAjL5QZseJ3OKXhf2n0x2rjTNOERf1IHZtnk7ryrtjYYOSOUAxrnmrcuY+o9jiFp
o9uBGSvj93HQ2wPOGPmDaOM4mKEW+1JW3g7Dc2NqdNdoDEMJAP6x7lRITe8Nq4+RS2rD7xo2IK+N
LOxv99dv48omWEMsBu+4JKlrKKLVStOdWymCIgyt5rvqKDo0ew/5+cTPHGwB5lEiYBeGsatfuLLN
MGgyDG99RHGztj3UuZ7GvhfSY/6CjXr50S1rPX10EpENkPJtKwnieC7CIOmLzPGRX8yNnS25EWm4
AqiKwEPlylmjEMZxKPgrdJAsHMoj0nN4knRwlEp0NN5/JbBci9XW0o67aQnMczGnnEKHbDuzz7Xw
2qOSl8olrfpuZ6iNzw9OnUkBvCdOre0vaplJrBAmZgXqC/WZhuZu6eylbFujUFFa6nPMh7Tg+jR3
qvT0cCzcQJktkDAGni9Sn8VOgN4YhcoVtyUPInpVv4uV/7mv9bzNqi5a8FM0qs6dHY8XcFt7rLit
Ueia6BDY6RTRyLyey1R5ZpzEoJYKt8fXFpnSh6oc9ywgbrP4BW7JTc1n4Rpd+z1OZkpxl4NLmT2n
kKqmb2Y0PTjGDJksio+xsE/0qf+9f0yXoLoKuiCj6NOAI0ToYA2JrxwbOXkvtQKHyM7xVKLXlLP8
zW0KDV2JiM92f8CNtSQ/ANsDbweaxJoyKWUOPimRSoBaenyoTCM5xq2d75zc21GQrF3QA1DnwUys
la0glIDo7mcnMJAoOXthn0OdpXD23rlAj7CobpCF0LxYf7HGap2O5NoLQoqnr6Ic9XMMaeL9o0DH
JHFaGHfQ01b3omzkqE+Cep+z1Cd78I9/2ynN0XfPBZ4sXwbABWDfNSgwTtA0a0GgBMABwtexd8Zz
Nqfp2/8wCrbwC6hymdEqKgyNNaH3lIiga/vqYXaxFYp4qL67tUPXhchG4ZgHGan89XklIwgrZLRF
MEOt9scZ3PIQFns2I7dHB4wBtGlAJLDQ4K1cj2JPXefVveNBtIzNOFCHxvhYhaHxPIGu0c7m5Hmf
3716oBqWBz5VJt7Bq1cwkhlYqVGJDcCtuY9CTeXRro29XX176wFQoTUGkwCUqLpGT2ER1cs4y0UQ
zaVCyjglZzlVaTDoyZ7L5MYxJcviCQSDemENrrsPnlGXrpmKQGDv9ot2Y/yhKmt3B++6OQpNYmhq
7Gwed9cfyhNeOQ9OLRAprDucL6L6QUWu6Mv9j7O5bNTKlro1Le51py9xI1xBK0bByU6cVD2MzlY8
Z8/DUn99/1AACEDfLUeJsHA9oUj38tLoOsEnqduDpkv3UAgHa+Uu24MqbK0dYYGH4+8i4Lq0ZHXt
0FUqzbUCz/oP7jzE51mP97RUttaOnhelck4S/17tg7TWumhQyBUj4VQPYelx90Q2RmVD0T/eX7ut
CREbACiQaqFru9oM0tIVSLKTCFLE+QCwx9bZyWT//piNWQ/X9UI3x4FhFYHUEEtGNzboSUZz+mda
jG+gm/WdFHsrACFftdw+LBuvlettIBUzj7M6FkFdGcqFPl36QSuj2I+lmn921Ll4eP/SUXjhBmN/
0y9clvY/yVaE6GDVAs4LOjspP0snMp4JE3suPVsfCH4PyFI45guw9HoUGyyvTHBBDShnjKcZx57A
NGfv0/25bO04h94MzXLUIgFsXY+Chzd9yXYQgSG1+BjicP0cmohg1hjPnu8PtTkhZFCWpvHvhvX1
UGZTooTrMRTAcP3vsmympxhc0966bc7oP8OsgkKDTVWSdzNBoez0ZzW2XpTSiy6VgpX0/Qlt7TsO
0NIIJC9hj19PKNQEsketLoK+7d6k4SSXUBkHvylld0KMNfPvD7c1MSRDOUQ0BVHBWG2IacJDxcpN
bvPUdL60fVp/LeH4ZEeBI9bO1JZFuk6HFxtVFF55TaAquGZidQiuQTOT4dPsWM1poqL5s7V68SNP
xsJcZsjDdJQOMpz357ixRxDGglBJSAeOskb0yWGGfiQlypWoDZ4KgtfHbnSMn+8ehSo6dwbIWijX
a8SrpXR5poGIDqJoxheNgsQp7kr9/XNZimVQbRd9YGqP19tjqBtBZYa5aOhULcFoeA5rNd4Bem6s
GOATB9QgVj6UNo3rUZwxrNwWy55AzInE9nRUT3bjdO8/u9jngFAkRqCfsBZ/tKaqTktqAwFKiOOT
G2GHIVA23VFd2ZoLXSJgllAr+Hu1YvGchHGn1U6Qz6b0y8EVp87aRXXfniPE3nhHcGBZMHX9JvKQ
e7Q1rLFB68/4MRal90x/1j1lUae++5Llz4djDTqITJXvdP1xcHjJMkWtsEV1RuOotkh2cPuXO8u2
NSGYskRWFC24BVfpcFvpVuYZjILLrutHqKEcPIlzaIlZ9c6evo0LTGVJ6jg4vwUPryekjMqg6xF7
eurdr32qBDKqf4VO/5xPnKR8andKdJtTW8TP6FBSp1nvbqXDiGQemVpUqPphdAf52a1164/M6Jzj
/aCwN9SyOf9zq1caumJpuhwkRZ2+jPqA8XruFpc2i+KdWd1eHGxu7FegTAC4u0H2a3U953nq2Kj8
W6+W0/xCd/pb2LqtD5jo1/1p3Z6pZSwQHgsLmkt+FR9yO3O8ZqndxYpX+yCKmlPfzntxe2Px6BMt
WQRoHJLX1Rbs+9FTPHN0ghIS/HxAL9g6yGEs9SNVTHfnVG0NRkwmSyCjxG9rlbMgKOwmbWg7QRiO
ma8AbvKzbP6JU7Xx7rBHH5kNz3div1PbuN4T6Cl7zRDpbjBRkj6omSPPDb3rnUO18YlACS8rRwGK
V/oqSjQ11kV1NLsBqH3vMKHldlSa8p937wMaUlxGi+ADj9rVPuCyH+JMpxagNZ3id2WXP2Slvud8
8JsTfp048OpbFMHp2lDFXSf8A87lyoA5WYBL9NwExSCTTw0Q9i8DJnm2X+sTSjie0ycflJSTdUzn
bIwOFQL60ISN2tY5dDn/i5Zh7P3NHOZKPzSOmFvfHjrdCdiB1avm9fP8d0jcFT8zxO6UzldjQymF
j3djFH+LykZrDyDLkZu6v4rL1ro3vVUOhiTSIuTl8oQmF8+DUbblKTZG+ThM9vya5uINgt1IWT5O
X9o2zn7cH35j50NJopC8VEbBJK9ilFm4ojetFsdmD/peU1fJOUKQ+ynM7J/vH2lpvIFzg7zHm/d6
50tXGFO0PNxUE5dMV6rKiaq1Q2UUWvf9oTa2P4kYjUWkBoChrPMk4SadqcaFEihhHp4E5mEX1uDd
Mq+UI0DIo2OwrB/YuusJiUaflaqIlcComuns9hU8tTr8bnbqnhjj1ny4q6i22nS2yWSvR5JGnmf5
ZCsB1Vb3KNHQsEAMQb7fWbetzcCHWdRQIR5S4L0eh45MVHVlFD45Tlke57wt/nTcsHyYZ2e43P9E
G2gLthw9SR67JMyU/q/HMmplpibbIBaDIiKx91NjlG9TpWOmmsHXtp1I9e2i+KQU3QVFzbdonPZq
I9u/gXnSiOIA8Iy8/g1kHHWjgW0JjMxu/7VEV3/vJ3U+uijDnjNhe74mWnFJ88Y5Dq7evLp9px0S
IvjO+/93z3MVBWhWLpwVig3LtXr9S5zOSlSk7OunGeGP7GCiCeC9Qd9MovM0qon5t5qN4kdlTsr8
2LUh2iAVGQ7Wk1pSKOJIUohwFZbCOiqdk8yUL208KcjKRjBwjjPUES0AnKm8QYvxuheca+v482D3
Sn+0OxOKeFqrZX3IutxpLd+ZnLoHANyoQQXcQP8AxZ5Yqoq4OVle7GXfBrMa35LGaJJD52Kk4Gvd
KP6PtPNYctzYwvQTIQLebEFTVQ1WtVFbbRBqXQneJTyefr7sWUwTRBBBjUKhu+grJTOR5pjfNEcj
TPCGtkljjbMyqb8aU7azvKi9mJTPsF2pA/iN0ojlgqFqXHxOirocPtTjEn0shy6y3mlFaMeHuSi9
z3GaT9oh1KPMCwx8t+qv+Tyr5QEokzL6uRF7deG3JJ3ZFws2U/k0EDNURxKXGL+UMKu7Q1jFHjhU
bRr7c+V2pfJqjE6eP7l1a2fvZsfqJn+yCk3zLUUnKzDdHsdcxBaM2R/pnTjPkCm6yPWpAYr/papW
eGdah51HWKVNIb9u0qa0PFRuQbc0V8t2/uDMedZ81EVVll+VSUwGgg6dM/+dmWmUn3JNF9r7CeKT
46cg6WvtOKdOWJ6AeMSV70aJMz21VoE35dGuI8sM0N8q8lc38ZL6GOmLRSK72Lm2p8W/ccVgk05h
n8CE4v46AorKAtOJUAvfSVvjAOOZCKhC1O9EP7/28WqfgzWFnkUFD8HNtWAAxFYlj9taAR+oa4Ge
m92XNNbGQxJKiDdoieEFmUrtYzIv3vulVvvPmEFmH+7fPVtzxfEbCKF89NBmvT5s9WQ0mAZ64TsH
SbaDRln8lOrNuHOZbo1Ctg4WGTF8qTJ9PYqpNba2eLysdhq7f0RFGNOmbaqdhszGlS0hSNQDgHdQ
ItevRzH0EhFlPYuCIgwhFniV/ofsbr/GWqTu8ZY2ZgRqgx4JPWcHuNjquiw7USxLqCjvQpUr+qCH
w2d8GsSeneGvGHi1SQBcI9tBPg1EZC1RlTpdNrsG4yTD8oouzUGxo9RPy/jC7fjSTt5zqrpHMp7L
NCZvsxG9tC6Gkm0fvc/t/CiAsXTa/ISg77ksij+7vDljOnbKCkgQkVIdZnU6Wu1c+Ylh7jxrG9ks
cE3JegLUwAqtXmpkarMJQe0oAK75vefK96kiK0ejFa+Fwf9W9uOsQA6sbNRTxaN2vMZvFjC78BMX
UWBYceebhTa/EGkNOwWBraeSAeRDbcnEed3485rEnsKpjALVxa0mLNKnOM8hj4EVtOw3OxxGbGXc
n6ItcTa0P4y9s/NEbm0+1pQHkrIE6OzVyuZ1ZBRJPEcBHBPtf4mW9ZrfCKBcD98NYGBlE4NyKJi7
1amlPo7V2sIHjNGoOaaZ0PCDiPa0PDcnwzEisUGX6qZVMg/KqC1VGAX5aEbUpSpoJ76O3+3x/mxu
tyMVHP5CVFZS/9ZQqwpBeXtQzSRQm8HOT9RfSoxQlwwlwEjvnfRDPnrxJ6NE3GRnHW/vJdRMIP+j
sU9ljPrO9b0EoDSHGF9lgW4ZL4QI2RMSnw6x6578223lQ7KoJYQIeO5tPQengE51AXYFCa//cKhV
TRS+2TjJB0ebZqw5B2hGO6d8a0x2CQcdTC7h8mqTLKHaWksTlUHNZ/w455pIDr3ZIVvV5L31Xmaa
H+9/yNsNwxf8Jd6FECHFv9XV66SuAby4RA7D1Pofod2oL5lW5nt6zrdfjXIB+TytcE4Z+lDXX43Y
TuuGxC4RRBs9rJcHm7TZm54qtX68EALTEY6xtMjhqK1j7zLNDG2uGQqTnLB6mbUknJ7GLit2jsDG
lIBcoMxLIVOVna/rKaWlyAAt6Dxa0az4hlUnp0rLezBn+h5s4fYj0YYCwwRmn9IiOrbXQ8GuULQF
SfFggCP3k6qL9+SCyNiTQ7ipGFA2AtXFzQGElSb16mjV6OOCVZ3HQFMWrAEdZMOM1ybWx8wvraj6
AXEvTl+XpiiGp34UIUZAdSn2vBVuJivxm8ROlH6kb8zadi61sH9bYCYEOVbWGly5TkPyDWb+w/g9
Ca5mCE64Ldvlq4avg5tCHfGwBmpWj8d+Suc/2n5pgnjRlW/3T9nNuQaRLK30aBMhTghK4/oDmt7S
6H1uDIFZ2NE3kXtD5INDwoK6t3pqRyjiP2zgIkHQoBrgcaF2cxNTYalQdWWjD4HQ0/oNU9vSz9R6
elRwAqMTm8sYdUz65nyE64mFLmZmtjCHYKCLWD+r+VJ8SlAL29Md3lhAB0wv9xN9c0k3vB6nwRBG
UxdjDEyjpQeiDJ35FIu8j/y0c7sZ+bM9yqH8JFexIjPjY1HjwYwAwYfVVTzWRa2IXo7YeP0/udaW
z8OgTU+5FSHVZWjxj5I87pDo85Cc7u+Wm5tFDk3q69BB5Q1f4+0ap8IdmDc7sPDkeDZ1kXwVGCc9
WaLZIyNuD8XNz53MPbZOm9TF6ew5HsagD2086Wu1MorTkufqRUuWvULdxslG7x7oFaEJ8Lg1BiZK
Io52045BVtnGX3rZmUFPwH98fPUgg+A7KlFegB6utwolFpsyhoLFdKGn+PDFekk+bY5OfakUxIO+
Pz4cqoMUe2CMeSgGXA+X61MdT2ZIYTOSXGKna851OH4fl25PWXHrDCD3TclaklSttU4ZjGOk09Js
CtRlWn6CBqv/GqJZG5/R8s2Ts16npbazEzeHBMQoZcbBxqz12mmtD2Np5VMQUaZ/zg1V2H7ppdaf
XT0XOQZiEeH5f1jPX07pUuXIWbc8cy1RU9tJp8Auh+Knrc3zmVoMWmBj1O69ALcPHqVIAKck09Ra
aWlcfztGcRpCqino9D49pAp3tK+IMn7uyXc/TqUzvOVdKQ5ualRPVV3vtaq37hjaXYTPEg90Uy/Q
rKUYOsqtQTQ2A1ZeYfHUFVX2IuafZk/z0m9dmr2AC/VlZ5Vv6yWSWcsnRRhBVknXU6/HAkWwmW07
Nc3UvcM4Pm4OlYECxaEcovDfSI2GxDcjUX6I2nb4qCmmX1NwKA8Pf25yS34DkQ0QS2/1Ms6N9O3E
l4dHOK3PzbBgt6kkfw9W2D/fH2ljsWX4iROdTmgNFPP6YyexDg3GSaYAl5n5RUlM40fctNW5EJP2
VoZDD3dH0U/Eenso8Y17D0F2afxOFEAWv9pmlZeqBlXYiUyiHk6T0aXnPgvFjv/AxlVOFIo6CreQ
7IOs5ocfe1Hz6E9BU3f1qdSq8n3n9OOJmC7ZefU3do/UWXVBccgCkbnu1CopJmdKGQGvEPY0fdLz
tnJ88G7p61Rkynhow1iUvhHP8BeNCR+0g2JAkTrnEZ3dnR10+125fSWZnqIOQPz1b6mxCtDcOGIn
q+Jn6fVfe9d+acfpm4AB4FNc9kOz/3J/L91+0esx5Z//1oDHl7fwqMANgTJwQGtwiYhBNMnOjr39
ouTWVDro64LvvmFXuW2U4CgsH2encL7WTWv8aWZpk/ihG07/3J/R5lggRqUNvM7+We1RLRLENejE
BNiajQfVHKcTlWvlMMbe4ze8ZM3Q2TJoCfFKr2JGI3HyMtKZVh52yvOcpPmzrRbleXLdvb2x8Z3o
rMoCBcKkFF5WZ4K4fp6KeCSjSeLs3FJnfJfnVbSDa5Jrcx0qMiG0WOivcLHccNPdeW6NXJ3GoHNg
LuQl1ND4fa2qmT9VcYWE3a6W1va8eLs4hPiZrb0/bKXpdLVjCbuRlylBQOJSDU26A8Le3BPAMKg5
UpvjkF3vcjYCXgHIygSiR69qUKIJjn8NcNkoH6aYoMAnJXjprVJsph5xPVQUqm5sUhsIul70SEcC
DWvoFJ/ub/LbcIbqA7LtcOhYNjKJ61EK0rO6rLQxaMwB7IzV+ZiOZ4cWz2u/6MmQ/sNw1JtdYC0S
LiF/zm+3hFaORm9D6w6SMXVf6fCNH9pJd/4dVE15prw074y3tSvQV+ONIwzln/r1eE5lIzGWDVMQ
NrT3/Rrxl8xP3L59fBn570OhoW3M5b+OHYxZAOGqlTkwEFJ1Lm4LYfGYu83YMtq4JKhZaVn1cn8x
NyYn0yKgkGj8Q12Xm/W3xaRBTXElG9SAQjgY47D5niDicL4/yMaOJy5y0TOjEMKLsioJNGE7U70U
amDWGt7Cdmx/1Em/XszGrfd8H26DT+hUkqUsq32ke6u7aUkWOpCRGEAW2/l5slNGyNxkOeEKY0sL
2WRE73jsD2miJD9mYe2Z32xN9vcfsDoNedlrYRn3Q9A2MPOdVEl9Y1CmD4pWTf/h4/0+1OrjVUMB
BirrhoCok463Fxu+keFFev/rbUQCEgZMNI1OOl3A9YrOrjNqYh6CzHWnQ82O8ccI99OinfNDGWt/
pX3q+W1n7+yara35+7irhaS9v4RiHIdAs1LajEaTvWL9vAfl33hlJCAEcAP7E83w1RoaCq++GVPQ
MTHiPhLkxsfQ1kL4S1X0j6IOod+Lxj0+vqS8n792KMWydTE1RtprHlwKV17R5d/nvC8DMx26Dynd
9DOPfHtI7Db6QPPuYaSoxL9AQsZ6GIkOYpLr8666uA+LnOkqVItfomj47g61eE7oh+4EkL/ULlbv
N+r2EnqIYBYfcrVvRrtISzOh3pKaxfSkJ90E/EHkKOwWnnssokU7DKWBWUVutk9JVXpn0429pzSi
vGBMbXfSIs89Ae5SCbs75xwuYo+a+yuKvfmNULPB3BJj0Ku6Xo56TiHXmPGIeHRX+65WFK+1SanB
zZqj1xkRVrOJdUQ/qj7nFQk7ZnH6O0w3dLTXOuW02Fn9+f7W2Lo+oB5SFaAmBwx6FR1obWFpoleH
IK2t6Elx0/iLvqAGtQhvjyexufVl94yrnyr4WqJ/LlS3QN95DJyFEuY5mYqiAuUQ5cJ3rc54VW0l
HA/pFO+psG6dbJ44cjd6+pKBdL3qcMZT05kzstPRbpuTJbAd8q3JWsydrtbmQBRaZIEYyNK6aGUr
rbrobjEGrosgRIpTny+olO1cwxvxD/m+VB4j1yZIWG2iDo5tMnvmGFSJjWTXZC5EdG1XJT73JrZT
tlDbPVrV1jaRfiB8NlbxRmPLEkBsXFn0m0fN+zKow8wxS+aLRmC0cw9vTs9lJ0qeBJin1Q2ZloVW
9nk4BKVXqm9GOiLSUuh24atDjB38FO+1gDa/GsBeyYqVFo3yif8tJqkHW9HyKpXFiyUJn4Z5yTN/
6LNqT0N2a2bgVGlSQybFL2r14eCMIYE9duS4IFd038o0YvHemKfvSE+a9blS2nqnnLA5JHEJgT+5
2g2nK19w81ISUicv1uInMfbl56RR3QDdc+NTSz9o5wRsjieJFGBFKRD/Ug/+bS3FILIqnsgACmEe
1SadzzVGEi+KXdoH0x3/uH95bY8GgRXAgUQnrV4Xvba8yI6BoxoFOu54GS9fmlZpofHY+A22i7oz
3tZOoVEikyiAUJS7rndKtJSanbgeHxDpf82vx5IaxZya/2kYnk0qe/D011aeZV+mi5fQwRNtl33K
tHZ6j8Lm9F8+FTgdrhAgSEDoryczx/aw1COtEU3poj+V2E5PtuskP/JxrL6PWbbXPN5cPAlPJdMF
i70G+GqhMMeBeyRoxzlLz0rY4VbRjmr79f6m2Lqq5OUh83g0htd9l0yvvDHO4yng7XRPdpnVZ4Rp
u3cYW1mH+0Nt7r//N9Q6341z3VqskvIruoDJgW5P7Udaf1FD86XpdhWNt95P1o+siUSezbG6PhYP
U5W6YfchLWc/j2Xdn7wWV9IBlYzTDMsp8ltK5KfH50gORb+aMTnTxvU20cse5kjKGXMx6jqNbRcd
21HolyUGV+EjJLlnG7qVUXHCpKAVjX9ETK4HrK0qVIaF7weER8fCpeTw+9Wg5d+6sMn/GOH9nPJs
Vj5KbqLwa6V0//kPU5YKUPS3eILWJKrYtZSpzmleuGqM6cZQeKpycEZKACO4VMevhLRNvT/m1q4F
HcDtIg1GkT+6nrVSWkoPyWQK+jHS50OYZfZHAqT0rcp5Jnf27dZRhOYLGszDKYf36HqwLCy8KVTp
WKi4cHwWnBHloCrOuBfxbY4jzZa5OIgu168BbUkK8ragmJ1rAFpL3Cr7eBA7F9lWwgh5k/4uITXY
h9UrkIrYaOqBUZxoHj64y1yd+wajG4xn0uWodUb1Mi4l8WVhhzsl9I2vBj0RDRe8OWmHrvX960x1
FoJ4uhEAITgcnnXAcifyF6UtHt8gEKZZRMCxPK5roIoiotxw6PIELEP0zTGKufBzpXBOaal3Tw9v
RvppUlEBuA9w/9VNY80dvjtaQowXLhGictGYVWclV5f4na4NYq8otHGxgYaEDY7PnLQPWgVg0ejO
AKNgZ4em0NxDSAT1k2BB0/1eNfv/SX+p5cl2c8fcKY1u7E+ON4hVniOMINdNB1UdaleLOOhoBmfP
DTp7r1FZ5Tvx+uYoFId4anGcQ93j+rTRVBLK0rFJwFYUL1mnR4e5TPb0yze2ouTkAvmBP6NjoHk9
SukUS1mKfgoqYdnfZr1sX1swCN+UtmTA+/tj490jZaQWStORq3pNR8jMNhKK7bHtewdF8qQzrYMX
Wuh8j0kq9KPbWNrjh5zxpCQYlV/6nas94npTgg0maQd9+jbE8zG3l4tu5E1x6IGN/BjIfRK/LOq4
OFAP6/a0u7aWVzK4UbWRAvy/nER/C2w16DWNImYUBPK6+DRW6IMe4wYb1IPddlOzc69snAhq6L9g
wpTUEbS4/piUH1J3BvMfZMIbEHSMW6U/YAW6VCct0+fmpa7S+r2T1Fp0vv9pNzarzIS4sanjI9m8
OvqF9C603VmF42MUx0510vdOa1uPwtLRaeWs8wT9KgSsX9gUT1Ca85YKXlHUQaGa3dmKpeKgOrg7
Q91CkxkLd3WuMr4c5aHVWg5mKzDR7LQgsSjw+UtMhRQcSYSPKlikCyoN83QqxrQwDxSAkIIvw1KR
NMEu9tNBa/dUFbZWmItVxvXYwkC/vP626TzbMRUpNRBIAfp9qg4nXen2/K5uR0F7SzKYQXNhW7lG
mgthTUWe9mowoqX31iud+6w5qPTf3y23FwHYXUI0Wdwjh1h/Ry9uwJ1ToQ1mD2TB5GnF3001T3/W
ttJhZm8m/7s/3sas4KzK+gOS5pg6yz//7RRWDW6d9KDNYJ6r+V+0d+f5OHtGvBfY34YUPHtUVyg/
w6K/gXQkrY6phl6WQVIlxutg99HFLpX4JU+j5mOah9YpjS39yRBW/fD5AzipS+ksvpoEd1zPcOgd
rSnNUgRFGqYnx1rowCPC4n1+dCElPhMdc4JNnGbW+JzMsGYYsDhV9naTnoGMjq+L4eylYnIrX5c7
IXTiSSQJLsCO1uwTzRbCU8e+CSzF7o5F7uS+mK0/AGKZVD/Kk4PCmt825Uc+w9/3J7gBbmBsKdBP
SEFDXF3l6pZIzb6e1SZwlRGcdyyJIoXriCMs094vq64/G3nlHKnDe0cr16rPBtpbj39NcKnEh/Qz
eJTXiFFjpBC01ErLo7wkky8Stc8O9tKme0ZvtwdRRk8yZCO3pvq9OhiJA3qsLZSOvprufINi1s1H
O5pdD7tQc+6PaaQ3y4f7S3z7JJJhEz9Rc6eGcONmW2fmpJhNDR2MZskHsFaV85eY06w+TgWt3517
/HY0wl84yKRIBGuws64PBl2hsuBW+NW5qJ6MbtE/9FzVqKmUu3X6jbFkXQTxWWzWpej19VhWE3lm
lGRV4I5p/GzbKazTssiflUXXdl762xuNSBt6DvpoZJxID18PlXCdjaxwFVRq0x6teuo+L33efrr/
qW63B6Mg7Qs3QFLrvNX2UPWmDCM4nEHmaOJYVrZyiSx3CNwlUT4VotV2sBQb45E2c7Hw8mBxuDaX
y+IlnHs9qQNDdCZC/4mRz74yRLh7AxLI0kNkwew8PzxJBiN/AD4kA8XViYc83hRGZtc8Dg6Ct93S
v+uAV5zCum8vWW2HO/v/9tP9ko5hjtItF7LC9afLs7inVExXDeO176nRKedobqbT/UndvkS0wqTI
GKhpG8G51f6wS3RBOgNUipq22iFGYeBTjdbKUxnNPxwtziO/dkr3RMf56/2Bb88AkQMZLZkedVy4
7NezKyNTDxFfAYZQlMPy5pEYfUkbbR7eg5U1Hj4FXNC8enCCJIZzfeAmZ0wqKOfU7JooC4w5iQ8N
pfKdtPb2g/1f8SyZ24LTXAsj500GSsuNl6Acp2g6Qslx0wOC5pP38E6ELAvCAUQ9wBsSy+u1S8Ix
wwup14N0mopL4cbDoXXi5kOGBelx4K3cycduvxVoB/D0NJWRJ6E6eD2eYkWpjQWRERS2ontYqRpl
fZhC0XjPZmXaHx/dGXgtcMyAxFCMQBLlejRLAMJOOdeBI1r9sCAJcI6sKX7rclXZWciNV5xQiFAZ
rCeH+kYxW4ydnntz3AXlEObPbqpDosri7u9Oh6+OSmEyHKvOUY4SjPY+6+ukhGpizMbp/pQ3dg4I
Y1SIJZGSKszqMCheGiv8SQ/yIauOXZdnyquNDpbYuVJuPyRSV6BLCcik1Mw6y0z0MC0bKxsC1IZM
mlA6bURQ8MpL3I3azptwOyfwUxQLqCVBnyEfu/6MQCq0okcpOjCWyDvqaj2eMsIT//7K3WayKMdJ
Tii9DElMW20WjJdSfcCGNmimSvlzjN1pft9RDnzK2jH6AuQtVRBZtuY9uw75669DTzhq1EOgFpIp
wI27np1hN5ojqnoKlrHRntq6H59gB2entsqy9wpaig8fQYTduLhgr4Pz5O27Hq9zMtES4nGDxXOB
HEPancu2NY8JPJqd0PbmwyHcA6oeAgGngsR29c4N5WSNsHgMlhQZ8UEbnXM7JNmjW16OQv4Bj4yw
i0f8ekKxVdgCzJIRkCf9q7mN6+tD/fDrxiASMyhRpFxd69It9ZQGtc7Ehuhaxc2XunBEER1SJy6S
J22u7H+KvvKmtyjrsvI5q43c3QlUNtYSST9gwJQGZAq7ujmbKhXZkGdq4NEzPHeq4h4MPdZ26ow3
m1FKpEuXPyoeBjnX6otFHA1ohp4aDLSHXhNzggunKW37aoomOc32GI2PbkemApqV6JXCO/3R1eFO
wqHGQcPUAtwb4h94+LgfCzVz34pKz/68f8I3lpAcWX5CNox9IznXWSQCdehqQS+wZwznDuQnRJ2d
t3tjCfH2ookFFw4jsbXGTWIWITGCYwVZa0+f40TVDlNVKUccAYuTMxr5+f6sbm5iGjHk/YQJNkE5
yfj19g+7ePbGubUCRLlt75QZtUbVza1B/WuLM6Qv94e7XUSebwAdFIVIFSluXA/nqY3RdalmBR4R
Ay6KQsd8HLZS8+M/jMN9SM8XFCYKF9fjqMmEqiaMq6DX0uF9kQiiyLpqd56x249FoQ3IAY1Kcg2u
j+tRwgama13ndsDBexFq0R0Vqw4azVWOadp8vz+ljS/FC2MTHPMuSxrM9WBq6DaJWw2WtK9Ojoan
5Pha6iWy/c0e02hjKFxYKMty//K0rNFsUdi53mDPTpArAIr+LgynxP+iVlGcTnrKUjuB1sYy0ggE
6kPlhLbgGrbXD7GTWcjDBzb17Hc0vxzha16XP9mRCjy9E8peq2JjgiwiUR03Bn+vU5raI4Ky7doN
7Kofz52S9ucwx81sHMTDiCLZzZIUBWS4oIitYZ6dnVu1Oo8MlXR4fKDQZgwnNG2w4ayqXN2557cm
BuxOwlIoXzPu9SZBGqIc5t72Aj1EQadXmj8SJ8mfW13fOcgbAzExKUnHkwn3fxUHJJqI7HQYwqCA
ohBMiTtYp0604qvZRcqend7mYCAd+QuAJajH61nBLcuLGL9C1Cjs2vST0O3/VNocNAf47Z8PHzMw
dLJKwSNGUria2BhHakw4Hgapbk3HqaqrZ+EAkVWEfbw/0k3ISApDycyQVDrptra6PQDzN7XTaGFg
iyr9TlnfuqC7rp3KZpqPbdotT3Xkxc/3B5VLdRUvykGlViHC+5RJ1k26pcxt7HYZtFAM/Zw59G+T
1N3Tj7890dwf0ktEldgocLGrD5ZwOw2DxSu2FH9W4/INODUCqpVw/Dlp/r4/pdvdwWCurM9TyYZI
sNrzaeQ2Sp9wC0daE560xipfKAjXz8aSxjsws9vVk0NJdAjIR+rKct6/1eWtwev6eVQsaNbJop5C
/s8plDEZcN+f09ZAoO3ReWTxZMvheqA6MmMR9rkDg9ycn/PYsp65YPZMTG53IH1UCmWyMkfWsr7n
Bc2paXILR1Yich8bTET465+Trr5YnfcB0ti3+7P65R14vfvgeUAGBhYITBU21fW0CqWxk6QZnSDR
hrc+Fce0nlGwh/g2XDy1Pydmiz4R5elq8d6ccowOjWPsEV3kfrj5EcSpvwxVuPxXJxyKGFcWNNXA
RvMO9468yQ861cnnQsTIYVYIMR+zuJ790Bn6T/dXYGOvghGX8YI0/SKDul6ANFNMqwsrR+5V4YOB
UZ6h1aPmJrI9u7OtofioUjVCYntuzmAlYpxwFydIQcO/c/XMpoRGC7AcQ23nJtvYrZyoX6xGEG83
d2Zalw6mMaxoJTLxvwK+z7/CaR6WfySc4zbhxQEuxeKt1o7kqLMrzLyCbIqzD5Uzxm8i7ZWdYOR2
LoyBpSGBAScP3czrL5SH9ZJb2ZxekPY1YFsxI/VgxtW4J7u4MRABt7wn2YhAjldHHPRvM4zCTC9A
alQkIZT8iACg7j+64ahMQzhlEPB02KBcTydRZqLwyEov3dROJzQVlkM/mNoTHQ3xH4aSaQQge4Cj
NxwII65mlOyq7BLnjpa9m2wnHA40FRbjuWzCYo8UfvvGcIVgRktEIPlqa5XOvkC8llc5u6BsUdn+
0hr1QRGW8Ra1OYi9gjDo4UtZjihFlog1uMTU67XEqSDOsmbMLiyzwGbem08pCdTOC317bq9HWRVV
w0yHHqN12QUEhIeur50cYUt2ft0k+c6E9oZaXceV0lQiwT/kolp1d3EXob83mr79MDtz/2jlm4YF
Btn4yVoS2rX27yydmiTMYKgpQrEsSkfHb8Hj7lxEm3uCZ0UG22z4NYhTociaVp2aXYZUVXwsLZ+m
zkEcxH7tRVc/XHtgSqQt9C1ka3l9U2BxZ6VtbWSXkRj74BXDfArDPnnnpuPeh9qcly2BFAQet6C4
aqqmgisruyTG8pbn6RGa+rs+1qyDGMI9GvLt+0jRWxYfdFinEoJwvc37YS6ckvLhpVqs+JvTtovh
6ziZaH6qtaPhD6VU0/CmoZ+OS+7sCh9u7UqEbORcue2BNl+PX6sQBowizy6iUQz2vd2JQwZOrjsM
VHl2jsDGLSzbaEQluNNBiJZ//ltE1+G4kYuUM92hoPpGwF09UVwPn+7fwpujAGWma417M7jX61Hs
2LWnHrezSzJOHgbdZvI8dcNelXFj4VBHJrKHdOFQEV49Xcas6tRWNC7gCmWvJHQWRKZDF6U7Z5eF
tjWWRIxIDAOVTXW1SeLKLPIon/PL0MyeftKKOvrphGG7+PPgVdOhryvezdKx4Z81yO/+W8JG0g5a
4ah06ZEEfa0Ua/m3F6X3VqWup/i87ar5cLwOlBuxM64Cbh36VNfrvvSq1it5mF0ySlx/AWpuTuOo
9D/vf92N0wnOifojlU+wk+viajopTYLqY3aZFftLZiTPLnjO44LnYZTpex95aytRA6L5CzYAPNJq
4Zs4LpZKlPkl1t3q3PSVlI2YAXvsvOab48jNSqwqmZyr7NRmo2qZ2+SXRgnzY4ycsh87iXm8v3Rb
2wg9J7lsYB4A/F5/oCYe66Tr6/yS1MbbZCoKTj9i8Yc5ejyjIqkH4yBb56DO1myyyvKEMg5mflGW
bDwWnjOf5yKezvfns7Vq0qdc6rbIKGE1n7ys4476Z34pvbY4FnM+IM5qmH/9h1F4XrgcZXdkfdB5
QY0Y3ZD8AlCyOo9uJk5mD+7n/2uUtVoaxV+11iMlv8DwTg7j0BKldvOevsbWismmrvSM4Q1d13ac
iCnGNaN0SMQeqiHTuQnQ3b4/l419RnoLuIC/aV2tm4CjVSpmX2Xzu7mIBLZvOB8Mr2pmFJ/nKTL2
9J03R5OXjmxPqSBSrne1EyeJaaPS+q4d4Tv7bmnah1DLjGObmOqPx2dmSyAIBU1SvbU+SWzlYUoX
ZH6nN273BGo4y32d9fyh5fGw84zJ332dOcs+KvkI6GtZAFndPbU6zuVQW8u7OAXqDaSgy7rL4I5q
fcrsMDFPmZI36sHF73UvKLndJtJnxfYkAoXOyPraW/KlMkGx6+9MnNK/WSMaiKkF4+H+Yt6OAssJ
GVX2igcoeF2szcQkWE9MNvTIXs56OFcvqjbUj0K8AB3LWACPFSntsY6FFa0US2T2GDmiefGhwnL9
pVdq7YxK+t47ffvFZK4sBex+pYFr5laEn+I8OdLBLy+cg1HbxU9dacz3vRm5R21WtL/twXgYpMf8
sPGj00iDh/rSKtrRIVvPU8b86GMmi2/3Xn/UZz7fYUhA0DvDMMQ753tznrA/KaUyUeqb1yfOrUMI
u9IL3EhG1Y8mJ4aQiXmDwDDzTE139lPb/vzwZiG2QP8WNR3DvGnqFn1o6WLEjiKZ7PGijF3/nof4
YRsyyvhQ4QA7yjI7SJvrmXn05ZyiUBklVsBv24n+bIRq83R/Lr+uieujjboangE8kJJescYveG5S
qpGCgHremu34RxYbeYlodyXazwUQuuRFtvNGv0iqbvBD6I39eFhSE9U3q1GRJScyL8JDq83yX2vp
NL95CdjbQI0bZ/QNrxT5yTTyTvjg+j0L1cGk6A8A+7O9Z+v28mUmbATZ6oZVvX6CF4SoKtNhJm1j
YNyGcYH5Lz7K+Ji22VLtqrRvXBkyUwKELhWV0C9dfZ+wL73YKuNgsSZbPfWImjXPnho17pMdtpp2
GUaUs4NBM3vvK8p5ZfTCLyyowCwJ1X2UccsSTLKlNAdjxoC38K1wXiIEEpXxs947vXJwZyMsX5Ne
6N1bl4VjehCtOql/JnZRhC+22VQj0gKI/H8du8obHm4pScE/8iMKlxot9tWlb81iadRWzYKsLsij
uzk5l16Uv7WU0U73d+FtIM2jCVGJgjdIagKb67XE5wRJl1TkQeeZE6yvJT8J4apgCNg9YbU8bF0D
ah9iBug/6jkQ91Zny629TA31JQ+GUIjiuFhh7h47rCs+6XpqqTvx1C9DheszBtsT0XgA0ngSIyN/
Pb2QhiMdCoYrMMHoSn/pG6P/7gLSc459RqG79NG29hwINyYSYH6btlZ0GC3VrT9g2Q7KIdX65C9D
2IjX0qlv7XOWRppxiacG9RjsMrzyq5ek+nSsI0f/Bx/asIBSbZVw7iNDiU92R632S66TjJ0VY4GX
McWk9m9WOXj/UG9qUl/n93jB0s9q+5Sj4DzsfOOb84KuAj0vCU3koYX3er0IkEzLdK7KNBimzvRn
R0mPmZfvIQVvAXUgvdivlGUkm5f+6/Uwbd0tmWFCeRP4o5xmoSGcbJXWORVh4Q9RrPuY3eCHVFoI
8NBdfGrnJdmBw9xOFWovftC/oDCUGFa/IW6rkvAWaD5iDPqLNobtH1oct3/cPzQ39x1lNSSmJEKR
/AY68fVMew9ZB8QqBLKgYX2c3bk+pEWoP1lqvNc52ZgQzExedpCK0pl1ld1UldFifWGLoM71vzor
M5FwwSPm/nzkf+TqlDAfsk5K0TCxZYHtej5ZEddutCwi4Chk5qleOKLH0Ews46g07Wi9qFQO7NNI
qeN/tPiy2W9bQ9l7ReS3Wf8KtE0YHn4aM13deghqtY1jI7ddNFX1ZiVD+jSlxfiELaMFaPf/cHZe
O44bXbu+IgLM4ZSU1EHqyR7P+IQYJ+ZQLBbT1e+H/R9sixKa6A8wYANju1TFCiu8QXnJQz355T/F
6Oo7QKObW5AsddXlg2oAqIlGxPUCzNRQ7Q5jtnOcqt+HwlYfYyW/O8K3nvU8LXdupfW8bSa6enzz
YpKFrXbz16OhZxrbWpb1Z63p3MdYt6Cdt3mDpn7WVLGM5rEeyJc7f9m7D2/nCY1z7bOjpQeGeCsR
hXaeg4URAihVh0Ln0+gVTFeYRnoaxNCWz13cCLFz+9x+VsZc2yFExCsObntYKpzd+jyeznIZiFrK
etT0l7rD4yo7SF348mWI+7n52LZp8b1p5DKf3t7dt6eVOIGMnbgNUSyKZ9fLvSp2GOPkrjpEhvN7
UQb6k60v0K5wt9t5uG9PK1LqXLVoLxOl0ua9Hoqb0WyTGDmg0szGb7bK548z0KGdZObOiq7FDkCh
UH6hrG0mRA9L6/SSW9SdC0eLEPnS+1DzYLEc62aYuzPWUV78uSNJHEKdSmu1c8vebiMCL5DE7GCI
gAjbXE9TKcOWZQNjFS6pthZCCldGTeJW2QsEIkQ6O0hDexyM28+4JhmkNojKolWxDTIDlAPB28rl
nBRDc0jUGISBDiwQvsf3924Ybh+K4LCesAK6ca5PlkmhwmJAIc0c9xFRCHm0hJE8GO1k72S/t1cB
Xpm07tignEiy7euVBOdm18UsjLNXOjE6XcqUkFlm8wuhYfbFMob6w6gZ6c6RvLOUnEOkVaHgg6nY
or8cNJDmpQc0GozSf0T8I57DKRPd57RBP/HtxbzdrKCVWM7VrpWrbnvleKsIWikc87xUFNLxiTBS
0vwUDeKTWN3FoyQtlProGtX4MxkbY6+DeGeuZCYrR/7/oImbI+nFZgF5V0/O9mrxZc904vEQmp5q
DCF3ziXgXj7X9c3+WmdYzSbJjIkxrj+nMfRzvSRTdYaCNNQfG23IVZhIJ12M0O1RYHtOumHJD4lh
SPnEdal7kSlTW/utrLM8+SYUFNSzDXrg2yARJGyj0V10tMxGu87loffjJTt6wapVmwX5UH53Y5e+
61CGsiZBTdlF30kru2gNdqNlSmwvVLZWnNDHqJ4LHnf/VExCfgUFoUWFi1RwNSR/+HY6hEWG8APW
3l5pIOGOIkRoD0JFTemUfSiLrmqianS9g3Tnv0XhNC+0Mr3ik2FnhoXp1JB/qHtvegyc0n6SvRPn
h7jVT54WLPKITV4Oy3zpZQAEDznc0O1iqrV6axm54Md3/qeubIcuqgKRjGlogcD1I6kF3rODeSeU
nX6+VJY5zpFSs/Zv1w/E6Qnk5F+rN3kcTZkRfKj9/pSNoJKQghehr4zya9db5Hf+MixW5PGghski
0gcLmUkVkc/6boi82a86NqywNxHkjd3ROfqEjFO4tLU+A0fDeWOOrQWEk9MeMi/hmPgoGYVx7E7R
iCuIivrGPVlziXakXesHn2dUiyDBATWvc3xq/1L8B7/sWWDUKbu5sEMVmEUdWXma5seiU1I9++hY
jRECim0bDsUSeI+l2UMqd6vY6R+yZKm6g1UgR3LEtSMxHqkyxT9sfUq7Ax9HcYJrpSZ+arosVZhK
FCEiaeta/6SMpJ5P+lwtcuf2ujlbQCzhBFECRXUQIuzmIVqUM7WYPcJMkH5K6wncwVczl7kdjp4u
v719kdy8rbynkKzAyNqo2XCXXJ+tIG0Nc7SVfdaoWh6dXP1e1tWeEvtNJAw1BoIfNWTaMGgTbWLQ
xJ1znW/icx9n6DZalGaSaLEXyZSW0v+sz34TR749dHzrVivqT1rd6ulOgHjzvq6/ArNVfgAQsRse
f+M3lkbz0j9Ptk+HO9Hp+QWdfHHaHLfyAJfJt5f29jsS4KIaaeCGRGXtxspkVD0SsgrtNkOiEOol
U/ZXWsdBe6DQLj6/PdjtdwTkvFYB6DevgjObC1kXvdBTKjjnwayLyINedpjqZg9PfTMKcPdV4XV1
aAHfvCU3Ukt2koQL4yybHMdLWyQyBcwf18HOt7pZO0QQyATh8nqMSJ5wvS2tphziuGqcs4YZlxuV
dpF8Hwar+6d3pmwH/H5nLPDMPGQrFAvlifXP/9M5n51mSIfMt7DskWKJEEST7tOcl6ZxwMlzV4vl
9VNcPWdApCh1oO1HNEu4sDkN2rjWjSpFSTFpB0VJcQjiUC8qNX4M4hTL0zmvgi9ATLLs0RQmNW9n
8avh2amcoT90eFa4L01CzPa8YA2Z7az8TezEr6Pfh9HAmrWyMNer4XdJ0fHww6OgGHzEqSl96Tp9
AtmnNRR8Jq99qTrYWjvJ8s3hXPN+NvCKRwJhs9VKm+idJTh4ued5Sr2HqgvK8UcyidJ7UG08NEdy
+eW9PXUoFeRtFASBXd1uZlFkscxV0nDPDkV8KmwPUzG5+OPOPXATq4GroZPKzkKbAuLSZkWVXaf+
EOfzuaqN+JjBvQ/zcfg7aIvgm2fNiBk0sf05qce9XuHtaV11Wykds7f5Ba+lpf9sbCsvCni6rXYe
ets9y37MnwGuvrv2SKUG2ixoYoSFQOhtojPlZH5nxDlIffxe2MdO/91TIv6wBLtWPLd7EwNHLLMh
Bazsmy0SNKiU7GtPBCSCRflFKc9/SOvePwl/lAev1+N/3GJPl+J2Y766W/Dh6KWtmmHX50H1fdbO
dIgAMKfWB7KlEnO00fDKgy9nbX5Ita4K3rtjqK7SFAfrsSb37JzrMWuaFbXtjMHZMYz2936ZvEcr
66oI+A3ezG5Slo+iKIs/27o3doKPO3uGoWkDrTrziAhuNmslRgqxgx2c4yI2j3hDW8egmKz/ZRQ6
alT7WFGI19cThJCVSV06wbmicB2OWmyHEl2anWW8vdix0+O1ote0VsX9TS9t0oe+QIU5OE9m3EQI
TvmHrh27i9tQI3/n88sXYwDSE6qj/ONml3jtFAyLC6RXVrnxJ7XF9qWuq/Tft0e5uUkYBaVWrmZQ
qaCT1zjrPwfaS5umX4J1/1MDX355OHl8tBZZj7/KOfVlpHnEvycbXRE0DzWj+vX28Pf2Bvcsx2CN
pLharoef20bpjUoCHso4i2SFWYm+qGnnAboJFpkkVwrcDsaAhrz+iv9MspzbZUSnxD+X6GPYBzf1
JNi5YklVqEo9yMMMV6w/rbYXC71KmI6gBIpxD2Vz51eASrEJ3ai6o8SxOYLE4JAVSbPOUg2+czTV
VH9U+jLrYWqPwcWSKg3CMjeX5YBCeGr+blcpVsTvXvBVmpdmKSUhvDU3fRZDa7gdlAzOwZzVRzuO
URYL6n5nlDs3HFcbURZFLyhp2zq1Fntja3Y+h9Ef6hAP859NbGShYTU/jdl7/0NPDw74O1fm2mbc
BqpzFpv5jJooHLlB/wCdI3kEpNt/sDrM1Dw73iNq3rkE1lI/serafIbceL2d2iJJKbvl8XnA+A4p
AshJ+ZgFode5y04B73WlriM7QMEExjBD8JwE3no9VjLpqIrg1nmRk7/IQ8Gbucrd4IcaJkVtfZ68
Ii5PLsK2/w4NcgQf3SD1s1CTaKWWqTkMUWqh638YjLEdfm/qQorv+lIQaaco5FZh3fqzd9CTIHE+
tizv9NFocKp/WGxv+kVY51QP1VCr/DAg/qFfVNX7zaGYY1p0E57i6qBcTCceq0GgY22NElMIc+As
h4Po+g9jryV2ZHhLboRFoJL8k61qD1yM07nZQ0s7Y4oMmBj9YQAz6R/KKrbs4yin+q/SQ8P/YUk6
a+CQ2kMTBZrh/Bhwma7DMehtcdBhooC805pcPM6WuzShCNxEoSS/Xs5GsUzz81h7yPJ6LZHZzh6/
vTnJPgEwrfnRSlHY1FaHTldA0aFW+Yl+Gb3BjFxZWhR5DJTXc/RmPq3AnBea2HuG7ndillfiJPcm
2QXQh+s9QbALSLTldEG5no9ob4w1rUm9eFEqU8fCt5ZPRlz4yU48feeuBsdA0wXazFoz22z7YkQc
c0x77ax3QdZ913E0YROOplbtRNG3Kwtki4uDvN5ZG8KblYX6N6ZGNySX1I/Fl0oMcXZwxn4uH/su
9os0NOlZ9qFT+8L7PPiQBXdKoXdmStoLDQlZcdpbWyoWrpPe4IkE9qFS+fdm1u2j1QzuThXy3igw
Nlfp8vUy2fKdpsLFb5WjfB5nOzlm6ZRFti3f3VRBe4PcnXoMsRddiE3EEgSChEVCapRDV4+h6ZXL
Izo7UxJpot6zk7vdmTzhzAeRUyhkYO6udyYOjPYomiq5yGRSlwGbpsMwsSfLykqfKEA1P3DX2nOU
vV1HuGJoUtI2J066kQXolikom8FPLgb5ZBT0XUJgJt6Nxl3518goUtlaNX22mN+CDkM3pG5yybrE
eLIrX/4W0NsIU3Ok7Pr2I31nGYnIaCZDMKdYsRVupPCcgDSykotdLFHj9n+hjYI/S9M/uVSxDr62
c+BuHzTmRtMG8OcqXbLV6Mv80kjjuEgvwejrSZiUWRnRJbS/B4Iw+u253YYGPGV0jVdrJioW212f
FI22COxvL07v0UJZph8oSv0du/oQwsLac0Z6hZNev59UvrBWA0ZNXk5r43pHTh6ySG0Xa+fRF0Ye
qTVtPrvOkOg8Fpmm/4yLgZsTje+0iBLgSkhGAyprHgYkofRQpqVhPxiF4/THnp7LT+SJaUz0o9mg
4tT0vha59ty0f7+9SHc+yCrixO+l60T+u7lqXdTWPUsKF1F5lOXpsP+dA556zsxyJ/6+vWqpGMFV
4DZHo4rizPXyzAHP4xAU7rkHsgAJkr7SF4KEaYxSzbc+YuWgzlMl3E/CTuVfb0/yzrlFzhesBJLP
r4Wr67F9uyrcaURogNw3O+W9q4dU/YKd/XZnKREMYcPR6gFVswUWLfQ3BwFD+pxlnvtSzTpNCxjY
4w/oJvHv758RqwhxkWRmxVtez0hMpUlQ4HpUnOb6mNS1fG4tf+9Gv7duCF0ghMwQVGE2W1rkUy3q
KfXPraJX0wJCINyw98KbO+eUkiyNeHzhVgW/zVykBfZLonSPw8z4hyaWz1O7Ci2SO4SWQEzz/SvH
PuRi4JolT9s8+Wne5s6SDP4Z417/UTW5dWw1Zw/hcG8vIBICe4q+Pzorm1HawazQxhQ0DRxv+m2m
S+ST8IYjshD/vj2fW4wVCCuUoEAxv3Iqti6cQTUmbqOZ/tnG46INEf+py0Pgq/6pdjyVHKyuGH80
A3lmSOCfN4DQeplFuos81vHt33Jvv/AzcPdb818wude7cmz8ui/V4p9TTTPI9pI5st3Gf3x7lHtr
y7tPN4bqZ4B8wvUosks9+DYuEx7yIdTcsX8o41qF3jLu5V/3tibQcHLYVW2Azv/1UHlsTW1r0ZgA
E9n9Vvl6fzYHW/2OsKUZ+o0ZfH57anee49VNlbTBJrrhzF2Pp8x5dMqyDXAT6ZdxpWCIx2YxQFKk
Tf+V5mwVpap9twD/KtdA7ryqENAh2SLkMmk0xjSt4ih+jrxRrLSXsamao++K5H+4t9YmOK0KEhq0
h68nOMLMjNOY07cMtEsTo/ciubR7DnT39iE9GACz+Iispc/rUUSWpKPTsQ+NSY7PWl2kR2j4e9Hg
vc2xitqt5w7e1LYVkqB7m7TVxO04sNvHOhs+ZWlTv0yeXj8mSd3+8/bmuLfvyYtX0YuAOt1W9K01
RUDuy0HPCa4e58Rwvs06wohualunt4d6/Q6bYIbqEYjG1x4gU7xewdRHQile9OBsORNGcfyc8pMK
essIl2W0+6jyPFV96LrGSENfs9BJNIVYtDBptPwT6n7W935wa+N5LoryW+Dk5ffEduYfLRIsP+q4
mT/BWkl+5naf61Ejtd8phZqnKs4BHchgbB/GWDjTo923ZXVs8YJGd78oF+/IWTB+2KXf6wfp5z2O
O1lFbc0oKnsH//dKetsuwYr1oeeBFCP36/USeAnMTRWTzphl6gciLMtJV2HeWQB+EctwqDLRspyS
X75ZutYfKTbo/sFqHBsSZQbY4ayjCVvzhgHU+DKWoysijMySR3gZLeZHXb20p1jKPH6q9V6mn+xS
K/99+zPe7piVRQNNEWgW4f1W26aDqywkTaJLa7nZtzGz49AvluWC31K/cynfCe9QnoDZtdbfV/GB
69UyU68GBc2lPJnVApjBTAwEJcfpsWvmpgjbbPSf1DQPR8Ns4vfXCywKy1zQYJopOW7ZVzr6WEtL
FfvsNzBdghzhAQLs98cpxCe0bwBHEcaCtLueYlE4EJMmmOZTMS3U4Kg1g8UwVV8d8jprCVxV+f5W
MjEEAllIPIFHvWkaeV7VLfWUwGSUFJdcWWcPeSO0cGqxOHt7s9xeZyC0ucYAOoDa1rfkHR1v9krH
vfmS0ywC7D/LIxhN9eQ3k3VoinLaOWC3lzSAV4DZOqNiXrgFRiVJbAdyXpeznIZjSln1gJ3bXkhy
Z1b0GhCgoytMnWf70Rpj1ou5ScuLU2QzDp32w1xSoJuq+KT5k7cTXN4bDRjdKkDKtYE00fUWGYmT
m8BswGYYhToIvctPZm0gAG+IP9zK6U5vf7JXuuz1HYUaNJQSKLtrtWCraFlMJFsiG6uLZfVm/kBp
AmSVBoFPPsa2X+WXUjZN+zzZ8BbCaYF+cBhnJ7CjVM/tX3gw+/5x1BtZHt2lA1nkdXP3YYSHAfq4
yMc/G91qOuqmVeZRCa2m6s+ZQKE7+KOSv+yWajFqBMr75hi8TIdqaoLstxRQzPKJIGbuDnBiCv1o
Fsh5HRstUV9U5xoiFONsdmE1cTtFlpiWvxM2+hAuQ+9/ckGt4jBpiuGbsm34zg6pW/7gNvCEDzvL
x9fYrB5ZGlkHkfpq5Lp55CYtNRcbt+0LHYw0MqxlOFRNtRzfHuXeJbwCc9fuMnWBrZSZAbSlVY6o
L4nmON9MbfK/x2Pc/Ojt7N2sdDoENF35izofMcl65P7TfTKDiUtJqPqiJ6YTom+QH51e35N8uTsh
QgL6q/QkbmT7Mk8FJTDN+jIjk39CqjM71iAKT5XaTSjuDQXBdSUhIJ1DVnE9IU1zM9SfuvqSZvHy
oOEpgkCsKB5aSBg7n+nOdUQSuvarVmw6cJrrodI6qLRUs+oLIq3q1Ll+fLIpAu9subsT+s8omyYo
9eYmb6qpvmjonf+pRiA0cvCMh8mc85379d5Q1PVWgC3VnRu3FJnVUkf9m80g+y/4RuLf1ydpNE3D
nkHTvaX7b5ixCeqLqRiBGBJmJIlZnMEhZFEZaMHz2+fo7ijsa/iXpH43RIXESnWh4RF/sTDKDsk1
9cjVMv/h/aMwAOA32mAIG23iGDEMuTuYVnMpSzc+avgTHbu+3nOnvPNtYLQwDWIViv/briUlgzQT
tVFfKlpNIQ3x8bHyuy8i1sp3NxiQkAG0Cm6RDj8p0WZbG9SHeuVzWOtpyGiQGslTUih/5+Pcn9D/
H2azBeLU731H6vVlcMu/jdwzH0kCxhDtrj2HyHsjgYeg6gXL00Jc9npCaB023ay0+pKrzD9BUWr7
KLcS5xMQw9zfec/vDAYBkiSPm44dvrU5A/aV5WXnthfTL4eHLENGpWlF+bMV3p5E2BoabB4jOvaI
Wq2PEbtv3f7/ubs9mQR5IFJxWaU4UBuejI99P7tnMRdGZFaZcyn9zt4LIO4Mump7r9qoJmX2TbzS
NMJL/KEXF2yBteHUu0msDqkMhq9vn6pbQAI+alRqVvj0a0nsenIlWZHZzW5N5jF9mqRAbFP/VbQN
VMr8OW+sLEzm+SuW3d/fHvfOnbFWx1Y0EloJkH2ux/WlNk95LJsLVavqdzGr7BO+O/VxZ5T1Urj+
dsQR4GeQkVsxcluoQ+YuY5lyoi/ZnPXmF7Ne3CRqbS56aot12z34epyrz2NrpfaLcoAHhr09JH0U
8NZMFzyM8/SDudDEeO4rcwpe6iEZus+JqbLmZYmRIguXaUkl6vxq+A4cUPwVBHmePDf2klRnlyKt
92ApPOSxD3VawpiET34MBABM4HpQoM46SGwj0kdJWjQqPf4jHe3KDXV/Tv7xhgmvJKMdGvF19Nrl
s+lU5XBaSlv7UlKqwmxW5tm/gWjT4eDGufnDaPsxPXTe6KqdPPL2xLGUYJAwMFqxlNsuioY8L53h
srnMJbRxT7l9pBy4DUVhNzuH+3ZzXA+1OXFpuXR9ZmfNJbW84ojReX8U0HvffcQYhaL2iubiFd5W
UsQ0IZgYCHLwONEejNyyohZ3mP9hFKravFxwmvG0dK83urJVmmH0Jrgk5sV7HKx0alGWmN18Z9HW
/9F2q3PtrY8KCSnZ8PVAE1stdjq2elwII+r8SR7ENOIGb2udesKdeDF2Tte9HcENvDJ3KS3TJLge
UfplNvQkvRc77f2/HS8X362mb/TQoRWxs4yv/c6b6YE2xWWHUPCG9ekFaWFpfSfQCxAO9n1OIdvP
k9+m84n0qfuhjFi13/wZpSkqUq5RH2Rvz9ODE/vZ7yKrWj2Eh6zXB78WeQBBwF2QL1669GcJ/SKI
fMHbG0HOMC2aq4EzREW/lOM31x5KL+yH3vFP6QKvIFR9PQdfuLiL+cFGrtWMEpX0EIqpic2h7WeO
/dAnbqfChktUHXBoXrQoaQ1vDrH6M5tDjQFZ4oc+FQr1pHvTUhzMOs2Ldz/9EChhHSK0BOaNNsT1
92ERVseihe+TZe2RIqV2LIK8CHno9kQQ7mw+uv4rEIZkl0b8JkZv4OC4fWuLSzfj8VHKAVVoaQ10
phb9YSmT94PrUVxAWh7lrdXydysp5iVmSu9wEhcnr4s/F4TFVNgmbUfjWsu0PSzynfuIqa3K0Agx
rR3E64XMUA5y24zRdH2REcSxPPLS2Ngp89zGGczJAxwLtnTFTmyqWAGFlq4glL5MNGu+sEmb74US
44FbqghHK1leujQo/3n7hbxzhtc82wOo8Voc2bzD1rgURpYxqFNOZjjopeIM+H/b1bgc/oeR2IbE
M2wS5FquF7EOxBQ3yheXpJ+B46FjIZyPWYVB0tHOeFp2Nv+9b0aAwfdCD51i+SaAol6V5zpaPpdF
H+OjhQnSRyNY9gwi730zGlCrU/fKP9t2GoLczmOnartLIPTF+cuBmjaGpcxwC81bvwkuWH3b/lEj
AtsDUdxGbgAMiZ/Y/ZCByMKv17MwFhxnR6+7DOZQ/1HwPk9JqMEz1EItaYwiTGvZI2yU58USWomn
dWFWWKm78+zc20AQHYgIaE+togTXP6MzjSYdZNldHKOxT21nN5/j0RYfnSXrnt7eQfc+KQ0WUj/q
G6ub0PVQfYbYPDYw3UUUwRA/JE5quqcpRoHg+PZA924zjBpXZMJKK972MTtlIC7uOHxVyJvPSan1
4ELEIJ4Dc16+u8Atd8A3dwZEB4327Hr614b+9cxcbVkgx0hxyb0BkI+V/RmkdRH6SZGBUd4Dnd35
ZFzSVJJpsjO/bT3ZiZMRyAXvQqNZ4nNaCHXMpPQ/K3vaCxrvfLL1PaDZt4pugpC8nlibY8Jljlwv
IAcBNhd6GU71YL//eyGOyPMD6oIga9t/q8rMGOkr8vrwin+l1rHQAcoa84MzTu5vyLLt0dtveyrU
vv7/gNvu8wImAsUmV1z6xiiJRdLPTVl+XQBzg6h+Abv1rwicnQ70vaUklSGToetAEL55zVVWs4Se
xyQXzeiieV6CKkJayXh/CYTLZAW6gQiiErK9OQ0rzuqe/OfSBdBS47bXwlgYdTTOYq/Oe+f6ZCgw
gvCz4FNszaW0bNa6eKq6i2oteum+Ps6XIC6yp6qdi+c5N/tjpcd7EJB7o5J5UqsAPgM1bLMpvdjx
4nxK5aWeveRRFdI4JfbYn5Rpq4s9SPHojtVexHJ/UDo49P1Q9NyWe8aqSAK7jLtLTYfjqRPLEJoq
tldlu+6Q1by7ZbPbObo1vWZd0TUHUMOtSZVk80gYs5UDMWvkZViE6E6xVrRPPkv9Gb1xkLtuI2sE
KMr60OlWAabad4sLhCS82DIHvvnb1+qdewfwhAHLA37iCtO8vgzyBO4ITzY/pnYBaojp0AMyjhIs
Y3dgtXcWG00/xC5gqcF13r6N8bCU3Yjg3WWUY/krs/TkD6wY22dY+vmnwNI6gpAmeXh7encOKH0z
OqyIM3N2tpI4thiINOymv2j2UnxY6tp7hk9e74zymmdfJ0KUEZCcXSs2qPZu52YGI0acNqvoirY7
VpNRIo7fuYg14DyKF2sOa71cDmWR9c80KOdD1ZfzwSxrdeorhVoYIqzV+74sxHL8E9YG89rKppy5
Cf/l4o5u3nvqrPtUVqy4rZ/yJUjPzri8k324DgXwnGx9dRrmb5uhsjYDoNpl0xlZSC00AyMJ+bfd
07u+5esoK1ueEIB1RtbtequW2Fhb3iSms26VepQ6enci9Jl3Iv4tkoFhVmE8WCtcRDQnt6VFKApF
32XZcrYkVeBLGbRp9zB2s8ddSJsAlLshZfPY2rVVHV3sSn9lmnQHzHAGhVYFLby/3TJf6s+1lS5p
FfZZ7/4s4PNaR8uuvQuOrUZzLCBpdEeZ6N47rWXW388MYI/RB8eyZFtCoZ/qG+3szOd6cqn8w8VI
+A0KVFZllTsb/9V65z8bfx2MMw10j2eJnb9Vwg2ohNp6n1vn1jXgi1Eh65APntEhYR/Q53fRjZNl
/phTNDPD0qA+fMISTBeRYeaNOuAi5PwteYz638aqdbOPiV4MxcEWdYpsqpYsD8E8D15YGJr63puj
KEi7Srczw6pvfesos74rvg/GoomD7ajeOFkpciWMPefNzmQ3VyVtLh39HCyIVq0vUPub5kAbu5SY
sae6DIOPlIRSfdh700+5mGondroz0tpVQW6PCg4tj/XP/1Pdrnqo935lygulI8ELrP9hi45WUaId
3j5SHv+jzeeDC79WHKi5wTXcPEUujN68LQv7bAWIu8DnyfvDoulJVJqx83mwsuqvxune6fKybhok
rVcYtcX0yASvpzcqNFK01rTOZGCGG9qgIx8WWH9VaMtdUs7mBXgdjA4BRHuYHBRJ1yX4z1o6lpRB
kS/2Gckwi1s5XQ4QqbudxtEmWWCU1WODF4BzRya0nRJ8fVN4mWefZ6Qxn+whTb5ape2/OJmxPGL/
O+7wz+6NB6BzJfNxxNmM17PKymBC5QPRhCyL3RDYUvNsuFn+ZKkEvEHd7Qn2bYLr1/n5NFxwEKFm
BaHvery4D2SDTpRz5helP1F6G08t7aqnBqJi2KDO84H+/HKSKNfvPGPbcOn/hsae5ZV2BPRy8wFl
Y/qQXPEQFFrWhRzL9KGPp38kSl1PY5ZWl85wskNLSvZQxEGNy2WA38PMur99Vm4O5SoVtva7A5JP
3Oc3u7avoWF31BChS5fuicLDFMXwTg5a2+y1iDdlhNcpr0pviD6tYl3bpHqQgd4sInHOHRFbWJWN
fsiqpj5UY6M/mp06K8XAc1/h/pc2yU6V5s63pv0JZwesDAyArb1mBe+ldHoTH8pmcSORmcMDR4iF
dfIeIaA2PcJjR3apUPPOvbdFZ68Tvxp6s81U20lXE6l77oQYj70xIzlS6M5H22y90wLCPor57M/D
WKtICpU82Mk7gVavP4E7ftXcgvd8Q8S1YfsWrZ+75yyv3JMwDBWlUuxqfa6PxfXNS/MLsjqvCWIJ
dPs2B4qAvkHjVD8Lw52809DFFBl6gQ3icchSvQk9BD7b0JSZ8dGWYpgOQ0/nLOoCr+qjxcXobCeX
vf3sEKjoiaAgTjZrbhmtpYn0Z19a+lmm7XnhaZ2eLem9ED/j2+05H3L0MnZirdu7mUIE+3xdZ4AX
2+cHjPWMOKfNIlROedT01AgxMpx2bpDb08QVSYC6wi3pUWzr0ktRClp7sXWelTNGqlXDkwTLe6jL
ODk1AKLRuV/aX+hUUZBPhz2FujuTXN/XFc9kEVZu82kxL5Susso+N0bjoHkUZBcPQMPO0bk7Co1w
7h1SaH+LD6wNp+pKbbTPxN36M6tefMuTwttxRHrF9Wy2LQ06IiDeOUrU28pii5swknqtd9aboBzO
IiuMBAk0AawNT8ZW1h9MrZXOC8KNffIy524whXZaJ//4i5fHn2TbKp2bK7cLyHmeROMgjdDgav6p
ZxzFHjVohLoTVl3sfUvBAM8RQsDZj0z30bwTjiPAkGpFpXufhFHKMcxmCk8RShn5X7qVDuaT7ake
wQKtcad3CslyMXDvc0Gxfq/pweZuclLgdVOS2+dJ+PUHgb45XGqv+Pn2K3MbkfGC0bGhkYLiBwfx
+l6glGq3yA7Y5zqJp69VsfRfE7+HLj8I60jjeTh1WjUc3h70ztHH82HFl5JZcb1vBrXNxJPmgndu
a/Tto+lWGmaGlvVIXGHjIxdkxy7w8yjtRbEnAXFn39IZ5UGlI0ZNcvu6m2WTYcqD4x/WZMMB5TDn
UKhqTzD2/ii8Zwg4U9zfXjR6zz4Fi+6dp2Euj3Sm7Gf81/ZK1K+ctc3poJhEbEvZfWWabTKEzOiw
REhhgOVIDOIKo4HHHA3cmaZOnoSbFz+XQrc+TaOefQ34tL9469LD0MnhFxLa86e3v+qdrbSmytTm
Kc5TV97my6LE+k1qGFcCWX2mK/IiC7yEfEikqYqnD4Fm5ae3h7yNkahnraxOWBdQmraBS5IkrQNF
Gx20WotfehXYx2y05WNtT/rOrX77SfmapEd8TSqiKC5dH5RMOYkgFtTOJYgHN5yV15qHynNzcye0
v50Tn9MFDwO1iQfyplznxxPNMamdtW6aflbk+kXoic78LR6DPV3R24O4bh0eirVzRSFpcxDp0el1
sPiMFee1F+nlYNdhVfiNOACESmWo210mI0R7ZgtB/dx8p/kUl5wD9o1EkL+D3t8GAUGzLDIx6uSC
3bQftlTUD9Mkfrx3lzAIWq0k0XTLKIRef7o0q/reRmLy4snWDSvb679BB12iWqXuThPn3scDfPEK
TuTy3tJSDINv1uBdcGmaynzssHo4ib5ynps0MXaO292hcPMlesLIgTTwelYWBEZSoh66u6o/d5nd
PlJK/m3xSrFTSL3d+cjVgIxeXUMAJm2fiDbo8zSRQXLppa699PpQ/TJSuz68/ZFubw/eOuBnaB29
ivRsPpKKs6lAT7S6eJW/2syq+kfXS/FnGzjywyST/pNAIXDnc91ObX1lua5WSSoUxjbt9mrGJaxw
M+CKPlgmGEP8Iyw778+353ZnGCiXHC8ifCa57YBN8Bx4ufsW0zlJX6O0sw+KJ/nh/aOAFuQ94BwR
568r/J/Kw//j7Mua7MSxrf/KjXqnP+bhxq1+4MAhh3NycHp+IWxXmkECSQiBxK+/C1ffspMczufs
iK6KyrQRaNzaew01Qpy2FEDHlFSNOw4o5o52zikSxaNph+AZQRFw7KsaOmCbD1uBhuxK6LHkwSVT
uaMhzs7KoQTCHL+LXP5hAgF09Jr8Wrn7280BOLiBEwDyLsdpHO+8JeCfJ+79JrDjRysI133E6pgB
j2jUuPtOBjd+qLBVzXzXL1CGXZpwPBHJPpoCAI8AmQUfDShcISxYu/WXwZEIaLAPQatl1A7LJl5X
WbKcVEB6PDi4SCPvhP+htgW86sNWegiiJEaAagXZKM/JmyUkRdIl3py5HG4hL8+3pxpD5Qy1HAgB
rhDmh42FPjwVpFcml8281OF5H7samdS+M2Xqgpl7YhN/lIFanTbXUwJJIZwX2/OXWwtnBmCGy8AX
YRpSSVIW1Lmlu4+16U8JKz7VGgz3cIPCmkW1dbOW9GRBcrtayksgWdzPmmuYeRJunY+42VVpUAW/
Wb7GLFy59chtI/+Bksb2omMrZScWIJwHD4imTNBhzFXQGwk95pH3BeLJ35TjW1tc/bsA1AILAdn0
TUagoVUwzvDZht/mFNxD9cO6GZAHvnt5kjye9+uaAm8Z+yzIUD+ybb/Mewq2rYNSlDhA0cl9m/BS
fAC9SJy9phWEZtgpVjrF5lt6kJCgeQWIQQK2fQ5XaiToxHxKM+3REYX8MAZnzZ+sgpvbjBzsweCF
EI7qkPRLdE3sRuQTfAwuvBZGTyScTU6585sASwwTboEojiN6gaIEmA8PVxn1h8CCTrQ6QKyu2zuM
tJk9KAhGgzmQvdyLa7T34DqxaWqztasAJa8BNeGD28XLnRe2fmbqFf3teE3WUE1uElPTc2KROX+5
5cc3GSyytaaDKyHuZshBPvxKSP0F0O521UFPsj4nNdB1fkhZpmICd58S2t+TXFImy6gQ0pogeA4+
kATfF5jJlMayO/FCj/c2BIyoZqHa5IDOsJXJRCfwZdBqPjgx3FSA3bSuoybucw0J6xPx/hOzCjg/
QJDXeu5aGX/46RBRFd7o1/owyZYW4EqGKR2nOXX0QOFzxUw+ido7sWCebBTu7StTHQbuW2oBagsz
tSC6c4A5Zn9RASa2J9yfDkj0i5sI0uVf27g9VYd5lBhzAXuAHDLODOT9HgGBcJGpuoGR6RDWdtde
t6IPUoiW3ZerydcCzfMdhZ53qgAYcoopiE6KvD4xqgguV+cGyGytefWHXR2wZpJ8rGbozpVqryPT
ZGKqcMtRlT4/MaPXdblZTEhqrmpU0UpJ3pKIpgS5BW28GcZTlezTvhqiIK1UQ28dsqrbeK0uv/T4
yiVVjltbGR19yPkvk0CGqRzaKjixup/6+LWigDEA1wjlvocfzxWK3JAcgQtfB/u/KJiS3ThbRWJ3
Q3Hi29ewefvtmMoQ9ERUjX9vVnO4GpmEqtGHUnAdoELCb1v6yaVxALItb/XHCB0OvkQDs+F0gnFJ
GsDO60TJynnqgz3oICI8gf0IRLEffrANji3rJiwsd5LA0JEkUTkP6+QYuF1waCrnM/dcKE01TDcf
WyLOazt+G1Z+TVISy33idv6OV1A5KBoBXcMT0dMTiwGMFwwDxL2wFraXUmXAxw+IrXEwKje4CJAm
DnYC+fAopYFZ3LQJhreuKN068yFT1KTIz1fmROnlqZfAmYkAZxUgQN7mYRc1MOJLJmvUB5xCg87C
GHKOXSjKc6dFKSZOiNqJyv4+RAP9PMcjNFNfnimPwyxEwz4KmdjxsRNtrywQWB6ETbENNYqjikn1
lQsjzl2HaPVMcHHia5843zAPMBdw2UNhbWtG33GYPURtaw5DV8tzW5QcdxcBakbqm+oqtjueQhhe
Hjhiv1PXpq0A2XqOQ+UBnEWYICLpuYULlk1bl0PdmwPyot1eQq8AVZUYNi6txW+sEgKY3hjAQkMI
X8QQSBjYXWJLOIG0iZJuxuBgePCWWRYVVXPuDuGXni1s5/X8VMSxrovN6v0by4NI5wdT/uGkiK1Z
unD8AAoPY7NXkNRIx9b3T2wST0y9VXIYo4/1icL8Jq7x+ORwVjfmAKO7+spyXQA1+sqBtcDi52om
BjprgXgzKTJ8pVGjPrw8837Ymj/6SkjrBXDUAaVpG/52EeTROc4cgEeULpY5rnLXri0IR0CTd2Cl
uvOqhLytsKXu4gDQvLiyeFrTxt832oqyyEReaqrA2bVE6jxGUvXE4njijAZZHEACF2qNUFPcbNiy
gVw+bH/MAf6fy2U/m+VOJ9DoSWtvGFCKdEv5kVLnxEV1iy37MVGxJ626SoDYIA35cPgHMfbjNBlz
mK2E7wI1kHSqZ32N93yDuQvzR876PGJlkvnR6nfN7emt4IG+mJBnBOI8OqV98cS6BU8Qdu7A09lA
9G3iUjkTy5RNvRxQrEBJ2J4n3AATS0G6YWw1KcQQyb1HUSCZY4u8e3miPDUKSKigrhNikjyivCFF
qgYXuiwHaTvTvfEgSh15iPclgLgpp0l9pJQkrxkE5MKgigHBalAKNqsDOmvUgw+YOcSRsg8mdrDU
lRS2XZDetaGgHOD0SN26seEER3X9zgKHsz8nUNALIPpPBpni0hW/ZzCP//hyhzyxZyNygogGXg6o
OHczGtDMKyMIVJgDsKwQ7WhbUNZTp45Q51iG6qg9PcoTZ+VTOxIqCwjZgInwUMR+OCXh7Gr3VgBD
oUXCS8PSNHyzqKU7ked8jPzAFg24/7o5r+WpbdA/Nvi2vhTmwFxk4LMyjpPcMRVicWtmsj1PIuHe
9oL730NgBr5bEDqr9gOoRsB/KNc55Yjy5EoEWDbESQViLlRtHn62DnzoI1vDchi8NtR5w+3QT/kM
TdWdhOrS3iYY4RgOkN8Sv2tHSDy49uc50t0xVEMFSUBYm3ydm2gwp3rqidAKcTyIULgf4Z/bPNOY
zJ5V1uNyKGfPf8+gL2EDVhUs+dT7iCMCx3SHRCXQKYH+01fi82KBCtd5k1RIeSlwFz8skBJIoQIW
pRKCAieuVD/qFg83dxCooCkDkxeotCO+edhzg61p4vSdfXCRZ1UXKimtuwn5v+rMFz5yOajRk6se
+6iTNlbS3AW67/9i1AqOIoSR7DCa+S18mBOdrxRl/Hk5gjg/OP5lZEFhFBAZVaoT0cnjSf7wndff
/5Ipgcp/GA6sxjsbKL5Imng7iCAm5y+v3scjh1YihFuouz5R/zSyWnGkpX3wgLNoDwTH45zHPffo
tb1wr9293Nzjiz0OdwgBrEhdwBmhAfXwq8DQS9oqwhy2lghYSm8cPI5js4HnzBKT/TgOx2mU840V
GYZgCBnFFYduzXcUujIMDmIaGuIvv9Pa5IPJgRgadxLk2EDjw66ymRzap0tbut5yABhkZunU9zSf
gYSBrRmSCpdWxKZoN3g9sTPARBr11vFr/uXld3h8OVlfAuVnHCgr1GybPB10iB0bmgwHxqFHms4t
PLvSyuv2pA40Upu+NR2swKW4o8V6RyBmdQ5hqziPaqRA29FCfsQy9J02Dc9qDYX0l9/v0WTE68Ez
B0Rb6BzGqNJthq2Fvmc5jfaBYt12qVe3NEgh9uLp7OWGHp3ta0M/RMlAP0TGejM/YtsiSwNB3QOb
KUWg0X2rtP5gDda9CFgGYPM+tPv9y20+hn2hiIVmkVcDfBDx+OYIC0sKO2lwoQ/GAUx9NypLvQvY
UAIpMpUCBp1aDdeIea0OoLfWa9Ol88IuNeBe2ie+//Ghg3fx0c/YSlHxBdbjYU8br+5RpDH2YfDH
RFxbNQKoCwen6JVo+yrZd7j3tZkKfV3mwJDxAKr/wPcgFFTAHUIX2P/wcu88MfSIiHFXQcFvrfNs
4r+KKZeDKeIcpDeKyzKx1W0bmOTU7XxdZZtViMQT4m/MLky1rQqko6TSDHHowcxz+Fc49oDX1701
8awnVdDtrNqI5sKGt4GTCdzKy90CZ4zP9ZiYJNXKoMCRtr3LYdohQVU6xWb4wcV58H5IuyJ/A3Il
bkGYJJtxQQ7MQhQwkWPbOTTI+ewY68aF1lbpw9Zxhg+5407a3PT4GUQFkxaGbPsyQih6yYAtJrkd
WUbkFNB+kPAJsYczUcPz8YMSldFZxzs6v2+81p/3bjBb1h0t40ncx4Yt8piUTRSMaes2gn0TXotS
UQpZmiCQWQUvom4BjW72+qzqJZzuQ7MQ/TUEvqK6EvC6UId+JJ11Ytt8vJXjxEfqCKEwjlXIoGwm
RsND7QpdNceYGBcQQkj+/OWT0Pukl3YGPnNyhQNEdZAA8exbrffRtAYM98Gr2i5zR6fu7kCNEd6J
rWodiIcDtabYgJ5ci16YTputCozKsh0aCi+xqJ6vZTCOn1FlwFp2QmtOrutI2x7sa2BHePbyQnm0
dSG/BXEWXJgArQRSYzNDbIPcUtW79VHV4DGfiZlXcUEhwwZLMV9QIBmT8QgKVSXgIA8t1RPj8Wid
IpEKMDb+j5oESJybY4zODIFTGNZHQZNZpDAand66ETvFDXjcvZj9CIdxiK/66VukecRwzOjA7o89
RMrjnaeSebi1CaRbv5m47r+XuKl8gdsU7Bhe7t5HkQqOaJQCwO7B7gAU4fr9v8RDq7CPyxpIrHDd
xOeDlVgFg91w4QfMOhEUPe7KNRpAph/EUeDCtqpFyTR3MYos7GhEaM5cOKAWNfTBs5c/6HErwap1
vzaDhBcqwQ8/yKqpy4SS7GgPNACfSEcZ8wZ+IvZ9dD0Dq3H9BshkYFk8yjON01ImxB3ZUfkJK6Ci
qIo57v230TQluetYCLtf/qxH4dRKo0QixwF6G4jeLYbITWKmqKfEEbG+C09R3FJhYOYBU7k3QROW
1whEG/amAu1Q59AwiubPMhnq4RSR6vF8AUwFlFjck0BFB/b2YfdOS+IJSOzxIzK77MwWrin3YFRz
J1WRc5Im8EQ3r5WTVVYD9EIYgT1sLXD7GWnaWhwtTKm8H7rhrI9NcjZVntumDpCmzonp88T3rdxm
ZMyQvAQMZzN9WsJ8A6irOFa6DeGZ0wIYn7SR/BhElv7+8pg+MVURj6zwL6BiAJTctKVibTfGtsXR
aTwx7nyvgumn7Spk6l9u6KluRGUYsPS1yv4ou9I6MEgE9kjAKbWxdx5syA5ITYkrV42oDJBZmxMN
PtmLkFL9Ww8CCciH42bLKY4bM4sjm3FhB7bYvoB25XIRxgg1X/62J5sC8sxfN0YE0ZvzIYJvvVoC
IY5zmYTdbjG2x7MhSKrkvB6j+ePLrSFpjld/cBACn4gwMl4hfSuTerMAQCSkcw9bpCMEkeF6nOyE
57Br6OB2Bxjbs8yD0POHOLQOlj1/aUGiz7sl6fdGIK1vEGXu4oVMV1oB6JDCnXT66i8ivJ9NvzOa
RLu6os55DcpW2ntiljsYYuBi4DYEJmnMST1F60J0FJqgY580H2rHHMToRVeJCh1c8i0rZf3q00sS
ekRKW19q6cfXQ1MPOaLdCS5J02HiI6q6VknN0RAlcrsOY+hbRVD8W0z9oTGOYKicSZVXVQ2bHKUy
PGrau8r61Mn2Kix7fcZtSLTNTalo2oioq9OoksMRQHKnylov7t70XjBcQvSEXBJd2kUfDAY7hV2m
kMy87suY5ngrfYxhSr3nihiu6nMUL3X1oUUW/w4ygPqrI7qSZNwk5CBXJZ8dr2cZXkWg5TdvohLI
mwseLuisBKrZybsAnjFtBjwghmetzr2d+8mZUsqoy88SE7Gvg57rOh1sDv8sBpNLsjddiBR1Wncu
xYgsPSI79LffiyNo3s6SXDSVFfWwJRLRt9if2+Ys1tOqrjB20zzUxxFHs3kb2qC6n8FsxS8/gOTX
yHCnWihLBDtbOeN8FkSEf590AKhuXOva30PFTLNidFZFM7shdbNfgO5H7AYuEm7EWFpDXlpwDsg8
I+dmD60xseRgyupLCxShL64aOMw6GcK9aRnCal87s6t3YzRCI3kejXYzu7VjtgsGwHTTBJrN8FSx
Z2lDN3mi4myksu4vdQJvp7NgbFyd4YbQ9W9nsAXHAvXjCdqFJUUmHGoVIQIEuF7YByC4AqegfdvB
C4y33AXNIrYq+WGk7WC99Uoyfx/9wQve9diOZLfzUXEjO4fZMtnXCYmmApB7RNaTS0EsNV4sBZJt
OGP3cC6Y+tyZCYMQ2aziT67fQYMBSCVF0oGHHG5DyICRfApE8ob3wia7ZjBlB/u1smGpn1QzLfhM
uHrng4i9fGpqaZo3gir2eYKZkDkTojFt1nMpwzRiAe9uSxl1oOU0bQSCSlgPSKb5psUFIICWSzWk
LVGtu4NVuFvjRigp/ezxuhcpagOTp9JpRkUBkuatuoOAUuxfKFLR97OmFeC8IHjJGw7UnkcBpHDc
Ec2sylme7AwosVCdKy8qCVOxYyB5FK4rqIzHizGAS+px8RkyonKM4EnUNOE876E5bOhV2Za1emfF
zP6OMH2oszrArQ0LCP50eewIQ2B2YU/DrfbMMN7JZOTjqq5J7fkICx7hpfAe8qe0w21muYhYa/Pd
wgIkvkMRr0pasEtPZJlC0Wci5/GiMZFiKN2EHBnFxUP6eexC65JA/Su+ZbP2agMCQ0WjDAHZxP7y
AVtJ3tXtyOtMLCEPd9ZoGxupdKWgyaejGQxmWFAXhgTx/FfpdIxeWS0ahUOIW4n9PMOe3vXLGAc8
eLItSsRt3bbvKwCju73f+tOUwvYe7kIlJBU+1KYSQxpETa2uYT9s+tQ2ZFaXEIjrSWEh1rYy3BAC
A8608qPb0EA4bQd1Rz9K7Wj0RW4wbmOaLMPQXvgk6lRG3Y6z9dQiCLwDyqqchv60FEaMtDuUUCBL
0rL1XHGuhsCdj6ZxoeCggg5uTg7Uq0B16duhBINyzWQ0C7fdmyDEpNg1ZVfB9dmH41ph24Z358i4
w4lMLUg9pCF41O+hCYiMQ2jVoHVb1PbVDcyPPBv89NlNdolMZHeA4IFnvWG22wy3eBFpfZwnsNeP
kVPqOu8xwcOziFNvyZBLGd0MQx176TKQ5UNQQXiPYXhrv8ZugdT3LpK+CXYRZM9nrIGydIMdrIxl
kHWdA/1qTPpZ5dHcmrjgRo80s2zBm5sydKwem2irTBoDzT4XwgfdLB1wCR3TfpSLuDGOD3aUoyH7
l/ZCYq+TeBg7M6vo4HnvtEF3ibHT9GwZOmSA54R37yuNUBaLSmCyEj4M71XbJl3G7F4EKZD08rOA
WNDHKo5KO49GqCFBGRHE+0uOggwcCisXe36jAfSDvByvu6I2oGGkuANJUM5ZD46SRafQnEM+rp6w
uBmDSQNjjZ2OQGF+ssXgy50IQJc8s6XWfjZjm7TfsJKjXkE0M3Xa0NUrOe4hh5nqrqFLrk04BLck
Hk17LokawVRSk+Vp1FaNBeU6v25VvQvHKSFfW1/58sitBJ5c2LRKkUJdLx73gce8AxtAjVjS1vSG
p7HuFURXdblYe8k7f/nqtDHh+1CX0aeJBUxm8BBDste1hdKpGP2yhzQVfGQL6ETUbuoIuwdVxcDb
NpWu9t8s/dJ3+wBveLeA3S8/8cWBmAHIVSCx7LB1ULa3wd/50NhLx7ADLUt/U41w+UCWDiSeDFVK
WRVAhxEAN+bG8LxFL6wriFQmtTQfkh1Mk1DmN9OoPw1Ayug9iyByspuYs8Ais58T9w5EBdXdTlD1
4gMwpl1Ddj1rlJVVYEfHBxDUvY/LHPhQrReRueog9QmAJvW86T28TbS8GJeJqI9jaGo/XSplyXNA
oqI+bRwNdMcQB7XMgeIltIAsUttkCxfgeKD8qJbzksql+Wh6Oxr2EqXVZgcVKrUcZ39S896O5RBn
s18l5irwePIu8tt+OCu548o7jQxmuHN5UA5nQ7SaOnNWQsYFUNZ4uoXpSkv3xIoX6xKHifgINWjY
0CeMNPANRZLkG9JIbZ1JdDbK2QG0FM9ItQh25bZRH33C9Q8hgjdG3pyHE7fUEYZ3bl9UMfzodouE
70GuA0YJtiSPVUegGDr4SWB1RmfgQdp0x3Tlu3sosiEURLVjWvIFkcpaXUZNaxd3PKhTqT1/KXzu
VvTa9UYoV059NcnzRA7GuUiWOoJNU+8AeW4w9VFVMILIfW0HfZjZDuFTQccF4Yto3eq9jjEtLjD7
Aamza2TWcripUXMJV71p2GsHVNBUEVaTN6XnNcexixy+C8upxbZReobC0dNRDJ0zixI06LXuhlPP
qzO3YyW+No76m7mBxuu+8Re3K3wHQdi+UglTF1wgus1pVQvrDr5mXpz5UtYWSSFGMSHQgzVLUi67
2a2p+VIlsk2adKQWPJmsiTCxa6mAjgY44EzsrYGjpDrEcE/dRaOo5kw7pWW995ey+lq1o+veWbUY
PjilAy3/zA6MlmchaBtw+a4bZi6auXE+DpYP3FepkK1LExmWeo8gnJvrpPNhEDP0/fBmdFmSnFcw
v+tTBHiS54Dnh/0e4qg1lOO8gCY4uLh6HyDvd+G0Zdieg5o/gq+HHiGFppj5EBCchzmjfdB9c2a7
DzLdjto/Y2qx3tkIwKIUUzfQmVqcuN/psPWso6Xtrtl7go0XzGtpuae25RkYQdRBD6691Y9weBmw
DdDFh81SFdi6y2tsx8kF5FE4dvuyU/15iHk/poszaEjeeKS7sVwTxgjAEP4eZ88RXkZx2zNpSOYq
wD+ZDoEsHVFiMbJOoosKmXo/tSzq3sELwGvPfE76KLUMdp9LvpgwSX0OhUYsEwTCBUZKlRnSOpNz
ybrSN5fjImENpWMP6hJlIDTmWbQ0mDLQPsROJLXoLkI34uwcAcfIdi2sl+F8UY7zPVncaC6cxa+r
fYmi+pKGegyHPRFd4+Uz9H/rW6yFdiqEqlEAInA4inEZ6xZ26J1K06JbVWxSWFRCaWoHPdLp1msc
0n4toTSlMkdaba13HRfihlVEfDZ160MjMGxKLrAReGN8yQCLrVIkUS1Y/eIu2ZZ78OnWyyGTi13j
HDdTc0XsRKH8PKM2emFcXLoK5EKS8jpBQOXtE20nVUb6epE6BXSsHI668RhiL+BI2tw2IF6fjQxu
gkBxQJTQywK3WerjxKQQWduN0bILW6Amd/hxJ69WyzSvQAgHAjBixri5AMkAdqyhO6Jy20aLf+cT
MffHsJ2Fzt0WIcpHkN2Fb1AbsMLkvkUlbTx6TR2ADDwr2gBQZXcVOODAWVp6SIGg4ArVxy6RcQph
i4l8AzJwEbc/7uj/75v+7+qe3fx9GZf//h/89zfGzQAnq3Hzn/++5vf93Tjc34/HL/x/1r/6zx99
+Bf/fWy+DUyy7+P2Tz34S3j+f9rPvoxfHvxH3uN4NLfqfjBv7qWi448G8Kbrn/z//eV/3f94ylvD
7//84xtT/bg+rWpY/8d/fnX+159/IFv0S7piff5/fnn1pcPfO+//alAh/ftR//z5+y9y/POPJPoX
shYo1COJjbTlD5jDfL/+Joz/Bf7jikICMwvKLWuSrWfDWP/5hxf8C4jplRqN2uFKfsOvJFPrr8J/
gXOPH4K4geoqNLjcP/7vux+M0M8R+69edTcMgnbyzz8eZsIsIMNQ+kG2bZNMkSWESkmThGc1zsjg
Wk6/Ve3/v+ciW/kw/5S4zRRKqqN8DGpaw6/LmA+1G+oT5bWnXxu514ePbyOL4GDso7wexDC8mcPF
rt5WEEf+/svw/aebfu2Wh7mmn6+/yWkl3UJiRcowBzhILrccKwa29V4bOKCK2p2b+sgXntJ9fu5j
1pf4pQIgYc3czlUf5loCHZSiWIl7L8OG/vnlj3lY4vj5MZtcYAR8I28TE+bK4f7RcaC5foeAzA4B
uBp7XVjREsIIxwj+5uUGn/ug9ee/fBCPbT5Fa4MTTSINUihQJLtVAeSUOsPDnPzPL9rUhOJmmZH8
8oJ8JjKaL3ClLN0dJ9Kt4bBUt+7RUUSRnZACsoepTX1H7O2+noYTpbFNhf3nC7ibL4xgrBlIE+Sq
qiZISblxARm175wgZUhShC5TlyoTWSj3Vw7JlcvgSgmt2hjOVq/rY2wMv/YxrUw30WBGF+C+uvMG
9j0K5ubE9z03gJtdAay6cI7NGOTAx0YfbZinpeWk2hPov2eevmWC0LhtQukNQU68prmH8RPOdasB
BvtVPbMFdjJrDriogyCnuF2/d2YB06lyiV6382yFFQY6t5y7IgBsF0q2uQ3HiiFDaoxFr3z9zW7g
6sqJYTuA3YAhnb0zYaj9VAgspezl/nlmb9v66XYoAwatqqKio1KUb6KuE+q9J5bEvhgtBIe3pmJe
+Fulx38WyqOqdWusHgG2VfTMROEN1KLr8T146tb3lz/mubm0/vyXrUbGtrJnHcTFwpwuNxUMAFLd
EHmKPfuwyPHz/Tc7Da6NPlUosRUMN8puPw8wqMjpbBxQapra/z2nvZ/NbPYTz2dlPHMrKsZRueNZ
H7LezpfeofDugBmFft263oLRBZsEzGQ7pJFcsrwlg6mvAWNO3r48Fs/11WbXgKtKjItQkBS4UjQ5
lUPkHSq4hYsPyDT+psLJP10VbSKLOq44iSMeFwP1zbnVLfZ1UoF7eaKA9syE2gr+sBIFQXROWCig
YHVqt9r/FC6M5y/30XOP3wQWaooYqtlhWEwUIzDSqst9ZUWnMLXPPX6zeajG6w01LdADciIYAxNr
K5W2gSHl695/E0uQxELuX6P3E6cT/Tl3gn7G7QKuxzeva2D9sl8WdOQaTzqWDotE1s37KJbyRjeV
OFUffa6DNgstMgNIKxDcLLjnj83ZuHgaWH4CqtjrltiWx6obYCtGd8CdWVbcP5edO8Vpq6AvcqKB
GB3xswz6c/5vVpmp2sruZgyxAN9syNoKF/Sbzlqm8KIay47kunJN/5F2sfdZ9dXcn9jJn4t5thBG
YAnLiC0ztkIaU35Ro+gTIbInSKPk8Qhk55pzbpFebOqQA+CplyrKQn/2GDDJ40mPnmdGMFz75ZcJ
YsrQQp3OKosuslTmNXNUxBH1TszvDV7xn+4NNwsUerIaNiciKTx7GRisfgEPzYNyWegZBwPcXFey
Y985kkzdmb8g/3ylIcfSH1dz6/ZjTKDMcuJVnvnQYLMSwBwK+EjMAllG19/NHlLVsnOa14UZW1hV
3LtLPEUCfoajW++IpyakiaJTxg3PvPuWqB73bcAZrH4LHpXS24VLcs/h2Sle9/Jbz0w6QOwLSZmo
gDDUXFSj41OAiuPqr1ftQVtIlnJgvIhst19UXMefUCXjV5CEOcW9fq5vNiGF8Kq+tQDUKwKKWxiq
HzGqsQqFVPm6HWIL85KNQCFPD3EBeH/pnsf+MNhfNXewW9TuqoHYg4bYpS6Kg9U33i3SfeWwbO4k
3txTLIAhLOBb2cGkRrgSaGKwJl55+myhHwvExgFgH6JcicDJQzNV2RKyU+q9zwxMsIksQmCA+xZG
sAXcqsdiAYcyDQfentg/n3v6Zt8KHbDuNMLsAmjXbocSXQvCMHNfF1cEm20LNzYWOw1bChd3XlQB
nA995Z8Kgp979U1U4YQcCAaoyRVVZMajQtUGoYWAvvzr5s1W3gx1uRF6N9jprLJLzgE3JlkJwnPx
qtW8RcGjDjNAbFMuhXBQApJJX0H90F/2Lz/9maA32Mz5vgzqZXGsuZit4B7XTjLBsZVAygR+Naf8
Z57r/82R703R1LeknAsPk/9NMrI2R1mXvO46vqULjyDF+LAImwE7DcJz6NGrDKXPVy5ZfzPtnbED
4HtpVVFJ6l82tIsAdKWvfPXNrMdBXRLieGMhGDxFd8ACSLhVadQtXh7cZzp+q8wE9xhJrAVpHphM
6wsyVuNBleUptffnnr6JpZEfRQ1XgdA2qGqWd95sx/Q6QBXvFMT4uQbWn/8SKsHtCobYk6sREqpl
R3jwySTmFMvkuYdvjrGgtYgfx+WUQw8RsDip3FRAeuB1wc8Wju3xFrzfNp7Q89anwUV81yf6lA/y
c6++WbMEmifW6i3w96v7rnDTYApf++rb1RrEpYprZ8qTGUljd306PM5f+fQt0YzYE0ftHE/XQLft
oBuj4HEHpM6rJvwPZ8JfZkwNNgRALTae7rv3ovHpvmqqV2a2tioIRHc0bio8PFlUV9AoGXDzCk8p
kjwzqFvYuQYGE3hKMuXBWKIy6UyAXvByfN0RtdU1g2a02zPPVjlsJuAdUzf3Clamr+z1zTqVsACF
RgAwPh0BlAKUlE/WJE9Z+z7XL5t1Cljk4JnaGvMIQJRM6uaLVMvvMZf/uS1tKetCJhpuFErlUCSu
AZ9qYBk5uL9HAfn59M06jbzWqsBbxasnyjlKlEduSiDdXlei8jbrVCswyX08uUAdHciApQf/JLNG
K5avmzNbFyuQiJJO8WoqjN/1EFgGGgDoSHf89qq1uvWKd5rSHZjucLKW0KFNWumgWt+e0o5/Ztps
eWtqKLlXmUAVY+J9dlr3Fvzl29e9+Cac1LCB74yxxqKprStsj59As3pl+u6RV3bTAN3SR2PRznWc
qTp4y0h5SiDtuT7ZrNMeqr/QN1SqgAEh3OXb6BC54hTP5LmHb9YpysIzlzq28p7qv4AA/wD/4xOc
mece7T6MA+Jmriyc16b4X87OrblOXNvCv4gqIUDAK7AWXrbj2IlzfaGSdIeLJC4SSIhff8bqU2dX
myTHtXnutJYsdJmaGnN8aFZDN0J1A2dfHdTHrjZ0t05NHcHcP1RzmcJ04HM4Yx/IdLv9dxDj/2wD
e1joMglKBHiapRzUVgxr/L1px9dIcH8Ym18IHAm086ZVSxk5lOpIOaLr/LWX1z81vgt+056F8D2T
UHOrOX0Dv1z/jYAHzqdD6+gfK55/HdZ0prMCUgnTsamaLJD2c5y0xz7pP7Yy/2ob4ucUOme+lCoy
QeYn6xcxJY/H+r2Le+HCvto2QNtep5/DBepraDGPNX39EP/q9mAriIODej4RCMdyr6vu240cvGNf
pSD/btz3xzHePOqdUFL7Vrr4SwI9+LGz4p+i1H913GsQp8MzbilF0z8N9XCu5Gsm2H+ahLvVGY7W
BSty6qdhMzfK0rswOnaC/pMp/lenQcOa2TDibsdkfZ8Ma9mr6tgz6x5z2Yp5bZYFnR7lB4i68i7+
eGiG7F2eBWCP48bxEeF/hmKU9CnZ/jug2n/2qX2J+zIZvjoYZ5ZOd/7z5sDJ7pZAF8c6vjs1g75a
+65N51J7kBLQnt+kVfr5WNu7FcmhFIvAvPNOUYvo1iPsG0oBDx5sZLcmMbGnSUDpX8KBbM0ilEgV
qFI1xxbO3uUiQV3dHEbGO03svRqKBJngY2OyOzQbSFrDqXFzuSQQc9hAo4xuYs/HGt+tSYv3d+f6
Sp98lGvDESItUP3+ms/pHxb8XtOl4LHL4V4E8bWIHoNl/NGGTh0aFf8XXVcYOTIlqYYSNniM0Pa6
mKNt705LHxY+QbD6SL3SgNwvSd3dwsWGHVo/v5SxNxq+e4hnMVGijWUb6T4I1hwKsKDXe3kywKMi
tDzFykfNDyxdSVihbAyqTr89H5kvUAu+/IHRyrDCe8dc1uH4zbPmExL4H441vVueBr4tigUYl2WB
F+e0wEISDr3xoTjiF7ikakyMnO6Kjq/r4zKQ29VMx1YoLLpeDgr860HqbAJdJjx4IyA4RLVBTA+O
+G6FgvcGzeVi5pKM4gnOlHmHUsNjI767eMLouHewwNEl/ABobiUIx37Y/TzU+F5c5ZCV14mcNQQG
7EsN2FQbR++PNb1bn6uaK55QT5XOFyC/D/F0hkD5mDICDIGXX3OILEg1kO+UeIbZCvjTP8SBPvbs
D+vxl40vI9Uc9ZmqHCB/EZleFFgghrh3x0ZmtzwtNPxkChd8UeP+QlXn06qT78ea3i3PGQdPM6JG
oeSsfreO44VIeWwe7q3mTZVwFLyFCqZlU3MytqYFjOF+HOv3bnG2qMPVauW6hCFJzkPUDyWvhZ3X
Uf1VAeHvVUzWQz7YjLEqG2ngtKsAp4Gf2bjCXYour9kt/P4QBef35YyJeL/2HDVQpWiDr6IJP3kj
fz40NHsF0wrFo2BxpbD+jb4xGu5svnnVePQPHd8LmFAnG7UqoOh46H+SBhWCoTd+PNbz3Rpt1gkV
fqTRJSoZQnvagsWFWZ8AiFQc+4HdOkVJSJ0sicCUXL2nVtLndjp2F4eJ0MsPKuBQgwszmgbI8mkm
7dsqYIeeoQDC2jWdoAZ6Mk6VQSUpvEjo/OTXtj2k9EUFwcvWaWxIZOCSXFYEFT1OTWUQHhSMwaHq
ZeNyrWCLrBtV9mYkGTHxeYIdQHbsa+7O0FnBuCBMMeTYHu+Mo3ciWg+uod3yTC3sgbupVmVc1X0W
b+4uhZnBsX7vlU4pZglZKVelP5hHVFPdKzIf6/devaRavE4w602lZskngM2eBH8NA3Wdbb/ZFvfK
pQrueLweO1UyjEyWQoSeTU7+d2zJ/7vc/oKemINu8rohnfBu00y5ovxp8dJjIehezgMDFlAeIjKV
dRvILrNIVJwW4rFDt9tfbNpRuwxVWuewblIncxCQ2DvRku3gF90tT9NFrILWbiq3VNHc1+EDTtJj
r+dwmn+5PBevB4x4HTBdhjQkHHut47rJktTwQzkcf69fiLmkECyqsYzD+X1b6yfL52PxYrRbo3Xl
bCBEPZVxn37tB+tnTRi+JtT702zf7S2QFaP6bu0xZ1DxG+c9kn4lfBWmY+8fv7jMwJZlSZSsxjLx
gPfLjR3lTzi62oOX3b3YyJeUhDb1xlI1TheyZl2GLxudD+28ew+7GC4lqL8lY7kIRnPCoIeHc8/B
fX0vNpoF1HcajuylDuN6zvyN8m/crX19bP/dMyXWVgGtsGJshqaDNcgsP6yv+n//Yd7stUbwJrPA
Xi8Y9z4Zb5wmYD2Lobk5Nu7XX/1XRtQEJnCjsGPZVdH2iQwVnHjjZOQHB2a31wTY3yPq8FlT+DeD
mbSAy3llp8DT9Vj/d/sNHhFhzzAajHyg7UWp5EMziWNvCv5eaDQhZQ77OTmWgeqSrzCgX28WLs2x
od8LjWbirW4LoqHEjE9R7GsmlDN78enQwOxtMpXz8EYv0Hpk3JJF/njL+9dUTPF1Q/zNyb2XGU3t
CqlvQofSAB1TZXgthuUNgSsHz2uZ1vxGjs6+X6QWl0AHHivnppmiZ5S4xdMjKI1avQe+mt1wvEsO
Nx3vQ7jriBbJ+HqdEmKzLewm9cFO1Fty4qaef4MzijflDIElLfwIufZTPIK+VAgfWbKc4ZV6vSyT
l3QljeGWdKmGzrrcJ8gmfIanS+fOPvyp4gJ+SGjTinbezvWUXlGagm7LWVK6boU2Mui/rnEYVo9z
yLzuu/bhFFYmG01NqVb8vcU4b9GpIwamiz28CzlsPuN6uYG5XZ3es6RHXRiZNtSpJ6mFaRFTl7HV
aitBSk7c2UqwPIF6DevoZGIbIoUtwJrOazHCO4OYNHV5otogzuTQKv/O9lWXXkTgz2EJalxt8yjg
5rJtnnxQvSFhERJYNmRdpartvfC7IT4WheylNUrWBo5OZih5Ui8fVQIzKSX7ZD62cvfimqlvZ6jz
YYWYIpeXRbS7bzYYORya/XttDcHIwUB7HEo3jNXVCMZ25TqR9mBwuVfX+H3rb6DmjiWrZYTSdt0v
WxZ7MOsqjv0Bu315lpOtvGYeSrwP/LRjeBt5+pgYHT7XL/f8cbHKTLA2g5dmCvnOrONV5EHa0Z/H
+r7bk2G2tQUGZsWlmMCwhW3WFOBpE26ix57Af/EKlGu4ML4EQ8miZkA+0stoDcLFod6Hu5EPwsrh
iiPGsmHy7yrk76u4Pbaiwt3AG7wRroKi39FSlToVt1X038ED/3Pb2csPIwPNlI/cZonK9jWrvJRn
qfCHg2Oyi10V/IIYQIdjWdOuy1Y+/WSdej423rugu0PhteljMpSLW8YHlA62N3C8kMcO2b36sGEt
WXrKQOdRPLwPcbNCXccyfznU96vZwb+jJzv2widrjQCB+LCsgafOqW3bgwHCXu81xrbqthpHON5o
VA5FGctHz5LyUN/3Yi9LUCodtXB66gchbllg4GvNJsWOaeRB1305Nhom6RAyDZjs/RLfNn1AvuJO
646lgvdqL7A0JliQIO5DKmu9VGG1lDGZ42O7L91l9WggFhjfYQ/oWlnn2k51tszyNSvz607ym+hp
L/kCrmJdVtyTS8/1wd8N1OZ/b3KRx5SfPt1tYBENetjf8bEEmd14F572fk4qa6NX3g7/UFfn7+Fk
KDetKiaSvtyEH6jnkbdmyKsYnu+F1YP3jIKzB89LRVcgiuNpXqe41J0bL4qGY1/f3/2JFr7FfS8V
3L3U6n2XnQ1+KA+L79jK2J1fqAJmBB6OQ2nd1CS5J7sabhNNP4pjl929/IyRYEMS43oAV7Nf3cm2
RmWYm9xMjoU/ewHaRhb40RmYgAEGCB9YEDtsCGPK0Bw8JPciNKZBouwpfsAtFKLobfmE2oAfh4Z/
71stZunmdNn6clS9ztc6+LnN0dGO7x4E6mnztYZlY4nI+Swov6VUH0uq7xVo0vNIDRYfCmlCo3Pu
hXjIsNu7Y4OyewyYG6Fq35q+rBaVnJYGsGMZtQcjwr1QTHdhP4BeIUsE/Q+x2e7EVL/i5fKHzW6v
E6tXvDMCn9OXeqXNrS8UGHrtYI8dYv8Uxf4rfWHBiE8MD2QZ8GSosy5JptsmXvrm2ELaC8bCdB0C
1hNZxlHf5VOa3PDQd8eiqr1kTI19XVdp25dp2Nh7rYC1jOfOPP3/M+Y6M35zyux1YykgZcb6ON+v
zmwIrIiu05MgsK48McTO/bFgf68hSxyrgDuvh5IswQxT5GjurpOfpEPx//8df5hAe3t16bV6MmmL
uRnR98tM3tV+dWyjJ7tFBXOJOSEKfUeWKipgzAigzOL3Bz/v7pCCpzagd1AFwmtRVe+M88b3PVzz
jp0hexmZaHt/IVTDvhh5wadRBlE5t1FycNB3RyC4yhI0k17gMRxZiWFKnrywbg8OzC5qXtzcu8W1
AgoBWDjlKD6cvmwiHczB9nc3ChjSVNU4K1FuKv6O3NEbGTefjkxGsleThYbgtRoVgij8HKoum/Ri
/rbBdMwNg+xdwlrkEfqmug77mFRIOOrkIln0Gjnk9ysJtLGXEflAO3hMKnQerpFIO/kUZrF8PXaG
gMr4svWUbbGLNPJvvp19V/Qt9Ah51/edOaTMgvfuyx9IjAUTqmtE6cOYu0hqQh4H1PO9O/Zld6vV
sRZ5BDvBTBaOjcNtB4DHA4Vn6/JK7/9JDf26H5N0d/lnYUBXxhZMHQbf57eT7/fLTcvNpM64iC30
fEWygkgUiXWAfSpuBfdj3E3yCwU097wwul1ioMUiuOZWCxwKnMf5W9lHK83lNLk23+qm2r4PlWuX
cz/izM2XqFt/BDIM78zYzbeubcw5qBaLJuCB0WSw9gy358ZHfcsTv/pUPPdtMuoCF7Zww39VNgdQ
cqkfgLTwtgL/WrdvAvAMzKFQ7xfWMnSNE70WJJ/qyu8e4HOc3tOWwhP42DfdbTSDxyOQaQwv6Ur+
BsziKfXrx2NN7/YY3DWd9JjlZbBBZytoeKGDfs1I47pkfjNV9pK4ZfHg+a2vANURXh0XpTdhixRG
qAoWwyatL4C5i+ZQDoPs3cf8CYh08CzhfD567BRyK87bKOoPh8ZpL5JrXLXgjhjw0gxhU3jV9mnu
6GvjdF35vxun3Zbjk7oFhXjhJRNL+x6q6vBt0tTrt7XzvVfyR3/6id2mQ6o0ruk48RMMkDkrmnlS
MG43Csn2C9x7K/rKpfpPn3y3/UCeUC+GifpUtzPn5yVafajDPHFq5ZbQHIruY1kl4I5ebqM1uFuy
UgKD1lMPQjf2CRvRwQMsoS8bh5W3j0QAbPR9vKDPgT3Pgf/KBv2nL7FbzADq8WRDDW7B6ymeL6nQ
0XlIUryfs9oIckhdABrhyz8gQtusbWMPVhcwEkSte/05neJjpa1kL6TTLp3a1qmujEGRO0NznWRV
4x+7rIC59LLvpkUqMlj8pmzBNTyPxskCwJlD9zgA0182ThiwFCIWVeEb0P+qIAsHdmzM91AjFxAB
LBOa3kAYr9LpLFt66H4IU9qXvXYwQmt1yuHB39K7OPLuJnYsiwc0zMumISvEIMGiuRjhbnzbaT2X
XhS8P7Rt7iV0IMM0xgUeJrtf69M4qjBzqQjPx1rfrVKSgl8eEa8t41aPd1C9fgL68Jg5LMhtL8el
ZnHtGbq0pXAUlPp07m/IJI5JUck/L9L/uvCD+ouHPanasu26qQAC4d6LlT4dGpe9jG7tQETQMMQu
Zhm265lS+wGe4vxY2g/Ixpcj0wzpPImwT4veTA8wkC87NRw7xPdSOtesaw3f7AYWoksLIEtP8k1E
r+y8f7g37L2xDNT5Gyr8sIi0GTKoxvKRwVH42JjvVugGwzBt5rFF1ZJ0eV+PA5CJqgfO4lj7u2Wa
SoeaCx6lKLQaNvA3RKXuhhVshfxY+7vjdGF91cdTkBbSbngZe4IK4JWe/5PN/k14s9fShWzzYfBU
NyUIp4G5I62MUGBUw8vzGW5DQ9mC6AnS7GRkdAICtLH5NPPIwCFzZO48LSmZTtsIENE3GUfUlFUS
tPGhDDzZq/C2qLHTvBgNdAwTObxw4TERVsd8FMheiCfSOQAhMNKnNoZRf1TNcCz2+LHnY7KX9QQW
jGnBZ30KLPzzUXv/jILN9ZWv9ofFslf1LHaCCU/s9MnF/pZxwkHL4Qd3v72oBwgW5gUTRh2cFZ2B
2fWTqOZYdRLZk69XbwJzi87XG7Ca60sbkGQ5NZoD/H1sqexiq75tZ8CVmrhYVcNw5rhu6YHbZH7w
49AP7CWKClSRzVTjclqGZjxJsNeKMQ0PpffJXqGIKBx0jEAuJ/9qh2ajCcX3YXxIMg87z5dHwxib
UFczGgdMhmdCh1MGAt0x+SPZyxPDZoHBwdIvQDAApBJwv8uQZPp+bNB3G/jAk4SQoJpPhgKtkXge
avLWkBwLVfaekkCecTCLg/k0QCyVDVzVDyIO5o/H+r7bvEM7juA1TvPJS/HUFILfdmpddHBg6Mtv
2irrD3hbn0+wHaWPvVz5d0a2+Fhku5fgedsopwp411ON6pkiBaMwx+I99nhP9jTODWUQVWsQWMUj
/a5l8P6KkD24Q+5O5EYipTyM4XJqibqiBWl1qgDIeeU8vk673xyae42N8PlE+RAkZ8DkI/PYLLKV
Z8eoUOcQ/ENzcPh3H7cy4Lv7gHKdIpp4haFRnffrckxvA/zqy6kzNlU8zwyt13XfFgnENnk6uL8O
Tfpwtw3zDoc39IzqNIIylLdy6gotq2O75F5vk4L4OMsoUieQtsxZNgkFZxw8qENd30sSnQRfeVNW
neZmE2df8w8bgHDHPulekLg1YKUNyPWcxqSJcynWLock9Zh8nuwViX3s4jlOqvHkSU/l3QY0UjC6
Y85NZK9HrMJQKL9j46mdpybfIinyBM71xw7uYLdiF98h5azqBIywfnveyLh+7EDVe2XFXlv5zYrd
yxGrAPzGBWLlU6R81KNcT6eR+q/lCP/U+m6hgnCDdLVL03PoIXVuvB+D6J+PzcbdKuU+9SvwM+Iz
fL4qkRkg5T7Ozao/H2t+t059MQTDRlR6jkbZQ+bYray5Z77ok2Nrda8AG3WyIOQb03Oq/axL6a0g
B4/tvfgLRlzT7CialiGC1atioT+mjCV75Rf4DG3VxFN63q7WR9z6IUCJiT12OO2VXx0Rzby5ISzg
wnXTq/GRsGNugmQv+8ItB5caKcOCQf7Q9d592LdPh6bKL5Iv2Ag1KujDgrJF+sD0CdRdN1YuH461
v4uT+tGfOjBx43M4+Css1EMd3l5L9V7zE7yGub/ZAuhukbZA0IeJrdhZjp6+mStj5IOOSV2fUKca
V5dabhbc5K169XL9h21hr5BiDqiyAXTeE0k/d+EzM8fi1b0wKhKBWbVGu0H7LoFqqY0OJhr2sqgB
yuG0auP4zPqVmPOYGvJGq5S/ZsL9B1kf2btzQZBPZ6zb+IzClDqbmqGd76T1BuhxtRqn0lLToXga
dCb6uGo69zlMTz2SD946vGYW6v8vyOt3c2G3q8aOAnHeTQJXz9X2a+6LFizuE+fYDMW5qVYusmmQ
oAhdeecIudbOqT6+DGJkjTwj39FxmQkg092lqZxXfQsCEJ7LnkDyzgEpd5u1GWLPcbrnzE/GN0ZX
1meX1QvjCdzoTdRem5EgbYM6U3M8Ij4dGFZUFqXTUH8bVSMXPwP4t5WXYONwsi4c8ixxXbgJgO+c
u6Bb36dta02bRRzkJTiYu3bVfeani8fCLHVw7Oc3/sgZiAQSqeRZZij3EOBWBzoe+g8jlbiMdHGX
/JSjvOKslyk0BUM5QJAtGCGeG2NpW25uWQHDAhxU998G5NJj8PKUT3ybRQmrmy99G/L0h6wX8JdQ
X7sNSmYwYevc56u68WbcpFuzHl5eOre21T4vYtSzVqcNL2n05NFq1QB2YwNIc8Osi2RBzRaROz8x
LD23YKBKlL1Ng7sBvKHPYzYa9qYjS5sUpA1skDcxmxAcJzIpwBLt22ydajb1kNV2A6iYc4o7e5wj
cbXWA3o29SrOEspilPOYtqzCGNE8tngml1t8raFpQdxEwJ2lvidksciefp1AmC6s29b4x9JuQB2O
aoj4w6Zowj42E43jh2AGS/R+q5pkqQuxoXQIRHULkq9GWU28iDconEnwvca2HdG5mmxpvZwJzKYR
JAP4vfEbx4LVfp/Aah/qfDDI0V9iFIalz/4awyMyF30IwFudeFd3TrGI3nooLtqgpYOxUbyY5eTw
LYfhQiPkN+mF8T5pMs54ema86fOBrVYqZEScp8014Df6jiyan6zC0fHAhnrpnteV1n2C6TDQ5dwF
kV7zoW5CCvPexokCyaEm+ZLMQT/cpeuG7BnYigtIinac8caSpUkUUwS28xwEQZ5GQdA9+TxR7Azf
G77e9dT6eGwgMyzvNrz+z6ZGFSxxGrhe2TB43xGxfKfCQymTMnE4vo8j6SdFU+mo+44raSKwaEAu
NYXuwBp+4Aup2TNUc5M8dy5G9VY6kCG63SKP8nu/sXz7q+3FsKCQSXlD+DBh0YJIPTaOXkbpd9On
xpMJoTh1eM2iLJZhOj6Qeeb+d6CAAUPPqjqVdWmtMdEtUW04fO4sA6Aadv4EJgE1AKMpHLcjJn6A
51nzOuMTT75HAZvGTyj630BZbluEFChyGNwbyIt1gv958MIfQ6fMdpF0dO6Zb8T387HBSvrRhZjm
NzWn28OckvpM6JR0bxO1xOxEknZs3k28WbdHi+oG6kEgADuHpLgaRLOLtnPf/+R4UGvuOjYFrhwG
oFXLiaa+ulumNKbAjwYh/ZIwGqZ/AXBfPaCy37vF6972A3UdMutsVBc1fJu8Ym23xN4C7WG2G3g6
BZ9F2oZpMQoUcj7FrhH9g19XrX+xgCW7kzc13XqTOkVYGbOVk0+EVbx610xpPeajmz1YVXYk1agg
kQx8RbPpSL3RZJvJJRjZKD6Ap1INb5cojZszafgQF/PaGeydNkpUc4as3VdAxxv2Q8Cqoc8rpP3s
22YlCltJM6wAFUfDrEDExSOiueMdfKfPVb2MqC3xYlM/N4lOw4scx5Flc+Up9h1c9G7M617zuQNE
268IkFBhsF7AQNVzMVtKvGLWPfWzXmx2/BLMKXpQACzqw2VyRS9ar9Yq61ZP96f+6pSUwWdw4w+T
Rb3gKRqV/UqJswzUuxroTYCPN/YGUWz9d4UlHIP821CZM2mj4ZObgM2E75SUcKLLAr5t7cWCCWuf
HbCBALk30xyD5+1vox3ATp8RPdkMDxFG/7CLCaKPoIsoHAgcJkLpO4FWrh9ynBd1ilKGB+hTD7p6
lKG0tY9KkfopPxlTg5Kc1f6cbHdXpDZSvyuAX+kNqRxCdxQYNs1FA37ngdzett57FnFFiyZkgGRr
Yvy0iN22dR8V2YDQNfNm03KRg1cVk6WVuw/AVHskvu7a90i/UwcqshBzeoaZfz3fphwXyweHtFZy
DnmL826ugNKFQD5s1ntZk47nw6b8OQeKN/ZQTqJ01VoUNW7afzcTLlEj04fz/NiCt01vBrzkdw8D
DAjbKTMuBNcIdu/ZZFXqX/wg1fPbSE9e/422ayLumQg05ljfSNH8FYhkw0yQcNLTpwGsa3PGX7Z2
p0jyUH9g3DTVra7bLrigRpiJN4uiQKGdsB0JVoBgFVR/b3CwhtW8brroRg9tXUMUjvIjzJEE9la3
TTe78WbsZACxNYX4mpz0CBhlZmbX0/f4zeSj8Zt5/Srg5Y+S+5Q2Q5hPcMWscw/7U5Wv1bi+74A6
D26SdEQtXNT30BBLoxIvd+Myg/SnBruirsfEfo53nqR5RHej6O1qXd3eeD0N8aDXVtxbniWAwv0t
FNXNhqio39YfODV0z2FdS4j/dH1AC0geNFO8vdlIGkrQo8FUri5Jh08P/18GDty9xYY8vQXYQ6sL
mZt0vgHMOI2uJ/fawKqhxjBqnc0pVjmBjWC9LXU+tda5pyBdBTjLYknYOQ4l9reMB7ZTb8nsJ9O3
Tekx7DIxmzW6uDAg60OI2d987vQKug7+yGCo3nJkKe27hGMQbzfaqbXogyWab3D+eyBrm5kCT263
OLY1gqd52PAxVW3OxnJPfoh9N8tHgzEzt1MHte7bzrRNm4ddM+jP6xjT6IuksUtkBuM20o8YqUDU
f/WwsiWPgAmE6bchZCn/OomJU1x74VMZ5LIDTP1GxrN2iN8akrAhm7zF4SgUK44PRHtw8mVeZOJC
wztjAImcx953mP27MCc41LvLtkz8OV4wv0+cWMHydt3wcCXjPvwUUchV8sAlVZcjRRDGAFUO8VJS
EUfMZAEo29PD2EwNKsF9uKoivO/E8CaQo/VExlCh+a0bpnk9R34bmrd+TxRskfH8nT6HSW+bsxGA
AD1OtAk+JxoAm0KHFTI0SevN7MH1Y4WwXnWWvsWzYNC/EzzW253f9dOADTPE2kA9AfSDScnhbave
VFKk45oDul0/OgiSPODAW2negaE9oU4d5cjU5nCXrHgep347vuUaqb+skbUAi96h3FmcUcLqn8Br
7/tCkYriS7SN8N+Ey3gF7DJ9DX4SKF6bOk8TE9FCLhPxl4xvq/vUJQJmVtkmUbL3PKL4NfhYazbc
q35BxJU3deflfgezPpdjdzdZbFkwf6ILXB1uamZHnPfxShCmB6irHufMBaE3X1p0gTwtQz/HOY3Y
VHDXLH3JAUJ3XyKirDnTmAsf8CoFJzo/bMGHDwRU25kO/O2c4jCyc6aiqtMPCxRtaZ9LJmNxz3Xl
3ibuyqXd1Bbc6STh5JQAzrPiGEXIUagtxLZvhfHqC2d9ND8vovLNu14tfo53jol+daKyJq9sE94g
XAPMlKP8aMBzZabWrrlp5hG+ISHK3XHYBvm2zemYDeA8sWJWhN7UiAc+WRkHdzUcrmTG0m7SeeNT
VsNKd6TZMIQdu01s7f4KUZTVvaFYOrLcOr2lbyaPqkdi4byLK1Aw39csoRtiJz9Uj8Yboaae1zhn
qO5/gzcZ1NCPsQxgEo8a3DdOJfTDYL36xEH55pmU63xnuEjf1hZgg4JjGufRuticNlV7A5R7er+w
2t3W/iq+utp079NAqLwl7ElESn6IurRPs5qMGmqgRYConq2kTa3OakS77uwA9XM3zND6I/PX8Xbu
XJIWmM4sl9uyrededdGtg6o0/GC9JH5fCxvALR+31ti7qWRsrMgqzNwE7gWuIX+1c+XmD1HEmMtM
K8GJz5lvrCvaq03DRbh1g5tNonw3Ang8TZriHgN4elfUzPjerfFDlCKj7NySW9X4VfqgvVXPZwP7
BfJxY4KyPHWhme+WcIzqr4hc5XSKZurRm7Ed2/C+W40Ag7fujcisP6rkY7CIkbydgiUYTzC8caC5
M82ay+CZVHzxGiCeuzxybdQWRHfNnC1Ri1A0nZe4zZVAjGKzKvCCQGQuckv7Y02iYLo362C27+Bt
WYRDzZxEmN0Caysasw6VVt0J5kYVLVUi2u4J6PURRsx9GMjzHGPfKXCjqePLdFVFnqZY0uAtqpG6
6A6y5sAv/HSN0ouPerP1ZwuNvHy76DkZSe7S2jS3etIBYRn8UhI8cW4dFe4JV+OY4hYMJe12h9SJ
xr7Q9LH134wSS/I9x2XVfuERTy8hMOi4IEsbf/F1wL2vEo+kuCavQwQ2Jd4GmhyzA8FSVi0Gu7tW
y1oYWavkE4PVwvwxsdjbP2s9pbQronjycF5VfeSZ98xuQNtnHqVxkM1zpWSeVoGgD3pLVvczhAuD
+Eu1KAM8JR0Aj++caNYUPhDRoB6B3o74euoNTHfLtPXo8MiwyrAjkkBNCbanZo2Rw216ZFluuoA0
9ibgDSeyCDeFECAT/8PZly05jmPJ/kpbvbOHGwji2lQ/cNOu2CMy44WWSwS4EyAAguTXX1dNz53p
vNPdY21VZZZZCikkigDOcffjHkURhzv/iP4DFV8j03UWt1oE6TraPjR6mrjdsZa302unnHEuxsbR
7KAUMwTf2MbslEm/W+b3lhEMRUZVy9S7tq0EVsTd3klZa7xTLXkZpRJktj6vTRNyfCW0xoymAvmR
TmKWKEplBLecV7OFLIaBgizPI/eB/5RL/CgDf9WoDsi2ibu167pkQopqgmk6bgJEp8XNWKw2JmvK
ETxrDlug0KBVzNBEaTs6ItFGW/VAPUurzxmJM3G+ta5bZZG9nasJV4j+2G9RT76vyC+smyQYHVYe
kZIdRmGquq1xUI+urrNbNtzBO5z4Hj1qbPbNN7bVVYYzPizvRl9Nee3IzUCY4pTOAfVtoFMX8K5K
nFjLMoXrVfASzBqywNlWXBxYdTsxcLW0B9PdcaxTnEiifyVgVtyiqapBZ8Ihtc3nBfMlaPocQHwb
rbz6GjfWRcNcr+0V8nxz6Mo6GrAiS3McXQAdF+Zz7R9Mqbv3GMWKvQ6tVUct6dBVWbyuS0oINg5A
Mbx8hxtJU2e8x95ZN1N70dpFAbfBHsYeOhpXqdhWxMVgKMfd13QKuovUgeouU2nUyQgxNt/8aYnb
fIzb6RlNZ5D3ToBRHryfKD6sG0XWWreE9pXAI+Zj8iMXcfFwRalxE6POSDpL+yJAGLhJJcr7MY3B
N89I/YsXgO7YN1Uq5bSknUHHiMJGsCXFINLKE6/CzSvX1u9SAf0SlNOwffEvIxs04BXtbKw/UjuT
6stiZ7mdt3BZmxe4r4z+uY9qU6tUB7OoT2MMdROc7ZYlQ948IMZyDu98pDNm80iXBr4SJUKNB5zz
9MGrAjSvpUJrlERI9TtuTeksUH3KbstaMMGEJ6XGbNePckBiysFvUTonJbw74o9RA4TAmYWaH6mD
iwvZzqaxvV2cmI36CZyRP50tpvG7u8kiyfMaGpgNpXE8CXvXg9L7Hm6DA8MwTnT1Vo0cI1+tFqKD
mq0Pn3uf6TpBrm2V2BZJH+iYkQqIvW8Wb1WNHhGInCpaZVYvwR6xlHWyAbkjWUujqupOq6VoMxNM
SXnvKLCHIB3RiM53q+CbfXCFdOgXW8rB3Jm5ZvUxrhjv67w3ZVsfZl4tXoX91iefrUU1+d6u3KLA
3piA13M7yu0FOGsPvc+MhrxfkgVn+bRfGmWxsn356gdVUICp8E6wCMBBEhMYdSeDjQx9wXqwXc4q
XcG/JvaG5WxjM7RfbY8GNpkmYGwXz/Gj4UM0jLVZO5aT/+z4Wz9fVxddybUckVP2EAOA8v9ou81V
qCAYPsmgGN0vHu/cNAxh93zGQcZxWPOF+DYrI7rEIkXSE8Sr6eZBcPU0w5vHPUbwGXJPuLFoezRR
EAoEz7nLcGECcFQSicDCrVtU04dLgrq6+ls5QMNWuu2wh226499jao9GY4oMos2CfRhWUSDJ1E4F
RDmiTwEeE/N9sL1yEM+36fjgdOgav7hdL1G6R6jvMm9iosEoJOrM/moAk7Qp1P1amQSWNJ5/ciOf
oIYm2hn2NVj++bv1V6bwqaJS7yyvY5tNRIg274IglpmPPBTdJnLq16pA0duxUxnCRAvSv+4WToWs
rjFrqpotx1JDFp5iSoEzksEHwFVw9S57sKkg4kZ+jOYl2LA1axHusU+O4IoljrAEcJPXJhhX3JpM
9oPpinAxnvygNWk7ByWSF+oAiaXwcvkUbd9hmqgFP6NVOvc4DsPU6Sa2i3zhr8uh9eIgfoVjca/P
t3tuEfjgddiEaeMtwXhHaN0tbw4+DXOSytPBaIqblzLq7jne5vBqbo3CqXTGdsEZA7Um7I3WkvO7
tfcUarLJBJE7oydDa05TQMoERbmrejb8qFds2ZAhrbR3PyY9O7IwsFZFXYhlDtgcWSnjdFRsNPEd
qZqZ40SMm+1nWwF0fW8aO7ZFyMPBsbi6IhiQBBxN9UOIqgZHg89oSAqBrV1+VCIkNk60x+AVbGlo
4mcPMESN8BHAnPo7g5lo+yocMzr3Iweu/TDf6nFMtK9x56d0lnDVxdCWmLpD1QPex00SiqCYKOq7
KEeKn5EnzJ9xYtMNUPmIgr6eaE0zCLx0fLICgPkZRUQcnVsThupp6Jp2OlIe2PHgGCR1v4N1Kd0U
hFGEkZKxd0zSUd8659GFA82DY5SpvzgbUvFShgJgyFfTx9O1VhpjFj1x6fy8dVBfpbGrgGXXQTfA
4GTijv4RR0qUz4FVVeoPcNdv5u3obAiPntAvjVV3sIIHa4IyowFYQRdt9us4sGA/AUy0u66NNvcV
4Akhx7oF4ZEKtwf9nGOa1Z3i2xm+oYW/AQdOISffN2kQ9Y2TYM1dIqHWEJQKgX1C4XoQ9sqidjzA
2tEAJHtNOgR8xckqF0GyqaIk3OvFsG0vwsVxBxiK+dYwQBccSV2jYV5zJt6k1CtR8PT+oDw0/dkF
BEiLjlSGPVkLBDrreNxwzMZBDnVfD0MXnUreDe2TjXFhTqsft+roGgS6XGa8Vx952utG7htDe35c
GjB1L6hn63JOXROttcyaMe6BzoVwCKvd1GAxCyeFN0S0igx0B41Z0UI6ejPQpV9heekqL2UMNoZ9
3gPxVuZAezvhwmraiOl+mXDRQA3hTkCktk/Z+hTgsmO0h5Gq3V4AEpdLMWMlF2zb6Bm9QuScfKdk
YLYiF95p/o2tiP2d20SR2LUNleS8dSPmfj1/HfVXWxsGU4PWwFqi0IgaXqvEsxGhoHJ8SH5cqeI5
jdC/qfd+DmP/fsTQv/KLm9Goh9ZtIYgWj6eNzU3KemvbbO2nW56ZVtGVTGU4HELMkdq9HIQJMj6v
Yjj7Ci4pQIJc0ErjOlFT1MAqvcRRnucUoGJ0nXUxZ6iuhVSCJlHQ18G3hSLD/FRuvFkeYQgQakCM
VTltP4OBBPy7aEe3O7gBBu0OLsAtecHM+qSfOxgiVy/jQMLl7IWOWj9XSRpxXlfuKOAYix+nqGAA
jgNGM4CQa6UgNZM6vBi3VzbVK2IrDxPeQpOZzffbFMrsCNRgGN6UgHNcMIgwr92MjOwX17ZcXSa9
ecORInQNdQE+YQmlPdMrcskVDZvvQDOcIGtI7AgFy00UYqkacLf3ObD3FuAANtJbN2Nv9QhzpjlI
V8fxJiyWWE4Q6wtyu4JMoCvniTsRdqfo3DkYdq9p/dPczsef1GB4H5PMhB/kyFCKuNjvuqdgmnyN
tcdJL3UiYoWZXnTSiCmilVu7WeATB+KOgMvy6ldU2wLbKJz45m6o5w/dLGI5jxvtyRuKgShckkY2
5riudFveYtqL+Q6nNg/2CuVK0sMMRSaIouE3TFAsM85c8DT3KI4ZPaoKOvcr8OAe49Yw39/QwcsW
zTlBbGJI9DeMTco4wViLb/MlEi3AiUlWj2CDPZ7NM+LJHxvo6nAuIuEBzoFsjkv2SoXLIIodXMD2
824oJznqpMa0WZiMMejSIAXFN5kP9MscGBX6Uld/Q1O21U4SaRDGTUKwy2pAJd2IWYMEFunC8mLB
cCKiaYYljKqvmO9dzZQYiwgVuevRctRNaiXcq+0R/fBCvGwKKjDW2T/Wa0T/s57iVysSDuBxqZ2J
FiOiE7sM+fbLBUolmeJ4BqgOhDn+J2PNf0e54f2i/p2kWlUYBFGB6WNJn/Q6liYTHGUNRlVR+acu
Zs07FCHLOvyTkcy/I9341fyngRgFm4dPiihGAICGx0UugaD8kw/09179F6mLQHyYohUj4EP77+3k
vdpYlP+a0u1XLxRUZbIXvCTFioyBpJrWQ2264F988V90E9rz9DCaiBRAVnLQA3VSeuin//EN9feu
yi9atHKZa01YHRXcdRS28LlEn4fN/l969V+NUPxWBOC8cV3QGcAIVDNE2m3j0z9+8b9zh/7qgxJN
Xm/F0uB2qSjzf6qh7m3qRquPEJPY70UiDKSfe8jvifiXssAwB4hl+d+G1KqYWwqDCFIge5G8hXJS
18YDGvCPP9Afa+t/UMj86ohCmzWI5pWHRR+zCrgKG1YLyBD/fKyejl5DFFr4P0PoDdGuFs1zs9XP
Hu40si9VbSqUprzKEQX3c5kD5MQmmuIE/o93928/lv/DP8b7/3gf6i//jr//GMU61bzSv/z1L89j
j3///fac//czf/uMv+w+xuu3/kP9+kN/8xy87l9/b/ZNf/ubv+Qow/T6YD6m9fFDmU7/8fp4h7ef
/N8++KePP17leRUfv//2Axiivr0abIiG3/760OHn779Bo/TfvqDb6//1wdsH+P230zrxdVP62///
pI9vSv/+W+z+2fcZoZHnYeqagTv57U/24/ZIxP7sRyELCUNjFEf0phobkLBY/f5bGOChKGYMz/nP
h9Robg8F7M8eBRpJoTMlse/CffA/P/zffD3/9XX9aTD9/VgPWuHZ3h/bz3/dTxGLaRBTF5t1FMfw
63N/UeGtztCCcA+rvZqmYUlovW15XXYOPKd8fx8IBaA4Qj9wXfRm9jhf7YGiQczBTDl7HG3iBGPR
7mcnfOeu46q+hzz2Kaq8DTVI6MhcN9I76M63QYLwan1p0K58giHxugQbbZmRoQs/5rlTPdKte6cw
BvBJO6xUpCBpZ572i5x2/RK8yniFrgPWrvU9WPYB+Tg4UHXCyiH8wkNW/sAR4RybGRBNUqsQ7AGZ
nfJu6D0vAbu6VQAsYek28j3I7rgwXXelY4U1M2riv4m6CT+8uuY7ZasBKF8Pyc7CloNc6NSlETwx
8k3R6KGvgBWz2r8Z41IFNGdWB5TV8Zc4ssA2xWSSeu7E3iV+qDP0G8gzRtZZ9UwA+h1dxDND8GTl
D9WDwpkwXA0isLpbq42maCp9AIDbsAef+B34TYP6QmwZbsAKtUJTF5BFJaGKmsLQ5uwGKxjJbs7B
58xJw6M37fxQsr+L4wV1IOnMu9MxJ4OZR5SggtSpsfxdwSDjWm8XL9zzKfqwQBlT2XiPayne4T3y
RWgIsxy/B1sHLjmqbnyQqdEGD7RJlzjKtwHOiLAgWQCCTt8tEylGjZCqTmUimrH7WqOCBR8WO7u4
qi9EBFA3AGZuh/40RcDWaCvX11AbmBSSfPBvSp5tH/UBrqLNQ3fdd1DkpNDTHFFCh8dh4D+t1dnc
AAxtTUngfIKo3yav1nanutg5Swzsp85qcbqOG0pVoHtrj8Z1ejC+GvcgO74ZwcBchsAJFSMwOYHr
VhCULDH9um9t9YVR9xVDaQiGlqB7e3Ca8b50gzyqSi9tmt4eYNOCzDGsL7NHtIyTQ2tEk2VCpkfa
gtL4IWIXFAYaqzXpIxe3wANIWFgt2GDX+GjbGANhE2K6KzToXcZuMlm/elMONgQ3RIhyfleSPn5W
blfn2+yjpQnbxw3jVRh5mHHBpG1+dBV4FAKaEGbTjYMwEcjBHIK0aUzP1sEJKNVjDV+uxF2DOIeV
/lyAL8Be3/bVnA8BudgpBOnhr1+gZFl2i10ONRsSso6qKEGNHkhZ62vsY4mhrS9fDQ/6N00eCcih
HZ10s+NdxJ5mSOmSCKKyNevjeroXeCQXrZWHIGzh9Y7G+aaGmKeXDVmKzWzAeLjDkHq91xU6EuY4
NZ73ScuZHxq3TA30i/sRwbN3buUuGUAb8MYaTRYA0OZBuFIcfQzyprFlwTeHNkPmiOW0+N7ZN2TY
t6p/tNzrUon+91AqGV2YW3KMkIp9N2ALwTzphYwdg1ecdl/AvTpJ00v1jfAmaTqSYi5UQqVJMz8w
6WbYdXLXmzaB7h20ZZBIXdvVgR6iGcY8bgVLlu6uG/pP5VRjgjZow91PsNvAJpu79qVZFzcVMsOW
sx7wTpeLZeNbrTuIfaAX6xr5lUPln/bTfFS2fvIMLiSf/awRM/SEy7Fa4wPGufOuO2+0fFhscwUX
eVSG5gGvXoGOkUT2tryu3pLWTfVeL5yliJIek74Tr3UzZ0HUHTUwWAfQaJMg07K9QBm47UEQ7uoO
mzOyOfCu3a9RJPmpMXXzGEBQAfM4LHeqwbNPTQa3eogCGu88s8E/3RSOmQ7jHCT9rtzQq/fupiAw
AYwOg4Vl5j3U2iIfnTpbfUdAW1L1Oyf0MgvZRObCzybx42Hfd9CdaFck7rZUe9d9drSq9zA227Ab
1Mdg2r4I15HZgMnOnYTlZKJW8sWtzVsEj5GVdiKLQuBEHuuw+4FEcqBLOjlDtCW9UV9bqb4itlui
X/bXrCMwMop9mwTrvKRBHaq9tfwxQLT33oSTvNsoP41tm1fVBAEoi+NnGLe/9bBSPVMyPSzuF2e8
bYjwmlVazIkbr0cImXYYMMm9OL44TZ8Gk4NjhkWQpQiSoj2HCSSUeit+SSGQc3MNZ6OPPSJGAAi9
+52tseZkDuJtBU8h9PvqI+4tjL1PSL2C98XxogRyyUMkSZu6av7CvBK2Wi15j5G3GzulC0JtcL+I
6ATLT+duifoVN3AlHom3s2w4RvoTmffqFasDG2EdrdcFLGMGLQh0D406UEX4jii74y4rcbbJK5SH
99vaZEMvypeRBS+Utc1BCbJkPmlV1swBfStde9pUuyZezd8q65yiZcjLEIzzDBF0VkozH1sjbKGE
9FOoq8hLPy3hfaDD/h4aMfiaA48vHYR+hhqu+CuAkqnVX6RbgrfFmRfCHJUe5ijKq7DTty/vwksK
gRmDrT+SKi0oB4jcMBKq9rWkHqy0Kr0DeZy2NSwWKkim0Jg3JvV4D4XUSHexEG8d8+15aLrHwIJZ
nNbgFPkw7lDr+L0V8t0wmyEXCyqkChEYC2CzouLTdaBdEoDoxhg++P62WwtdVruGqjAdifep2/gQ
jADDKgHlKo3mEL8rzhqYfUG92HtZ2XoPEpr1dPAcaLAb+SK8Zu9xbZIB9OtlhGzpKQLKWYwLr9Nq
6kw2TrN79rDbplHjpc4y+I/clcO5hEIt4VpjaK+Mhv22uOJVBnLbVYhEiMSaaA4wHBMye7+fElge
rDl4WJaC/ygCG+Z8jGsYQNZhJqKN3SGkL4OYHoZhbD5GYZ8zV40Jc9ptP8IP1HfgCdVZUmwIYHcg
OgYxWKEckJDBtXO47hQvd8s0FC2HvhFAvcpC7b4Btm4yD5yxD4cbyOG9YoEtCJa8uIZh/VyCWgZE
D4YNAYqQLwP7DkLEKbjQxmTuiFEwSMuxhS9TqrZS74fNSXUcxUBH9cONG0i0AJvuyS6DLguQ4oDB
gLDs8tG7K2Pe5qZB/UBZeejaukxBQesEXvTJWm5tGir3aXKWM7SRNHE87+pDUpJ4g2Rn9OYos6CI
xZRLB+iGLgmU9N3eBuuQc9QjFx6hajL0WsM9La7ZPi4XfqAWxYI1a5wIIOblgCOrt/37jGr/oJwZ
3MtcPYKzy+kGSBLzuhWSPigU/37F3QOGPac0dCFfGTrlvXEup3QZp1esmb3ngeyExgGUkm0+QNTo
AooduieQj2TRanDL1f53Q8fxcavkg0ICKKaYLc0VKiyPxQ3OX2y+FIJ65wkFqU1vBHGyBTXIk2gH
b4nP0THegwOSErv2cNGdPGzDH14OwA+E+qPs6VJXO2sBgH4qvCWeQdYsB8hPPqLNaHjRsj0CNN57
7cenkpRTvqBfKKAVrL5ZGsG6bo68AgpvqGJ9Ec37yB9dngh3e4eIBmkw1VLuah7oU63d9QzeA2Sn
xW21Qeb7wmT0Iyh9tZNEuwnyaSkqyKFGuKm74BZxuH5ypzJAmjy64Ds5T1+J7BebCai43kMy0oTU
JU/isBX39S3ApYm2HQqwg/bkE6XrGX5MiNbGwMkT7O3mHCEv5KcBP59OIxnOTsu2FBL4JmsxnZAr
wWUiO7XtyeoB3dPSB8iJ0CW480zqSKLxuM7eJxSCP7xtNJkU/KS6NitL+U7qsbwfMZmVQxZPdz0L
xn1HPqGf7NMqDO7jeH3T3AW8DMJ9D/XBK8gujDEPEWYE1AC5n9FAREP/e6X6PaKktguKxB1FTU0b
AG0cvn9J2UanwXG9XBHW55A4NolP3Tmd6ytocWw3PQzHpwhFu1b7JawhAY2d8N4xJKm6+5kF1cWB
Xi7XtGsemlaHEGzh/ifrI0iOZ4PLfSHMxX/iPXa/sVpD02x+eqXw7jtDoJls11fIyb5PcfOoeHD1
JMLuHOot9yWVQ8IiH4eXmOosotCtytBCHL5y5DDZ1l9Oq0eAh6KKud9is91BCrXlnubViXAwRw1F
bS/AQGZT3LtXY71CWvlZMp523nDptxp+lvB9gEQGlRrOc242m4VTZW6/I8h5V40Xa0r7JSghv+0q
Z35G3wiNzggBDBpZ81lTUz5jyMx7JPNgfwY1SHzGYnv1hesjuNOLuu98Kv1zVSKmOh8iU+arrA0q
r1l8qcDYIUfJD37UyGM4dcFCk6pB+TIL50F0UH9sdVuMU8cKTHIkkHV9RsJJFBibpCX4CqCZeK1u
vkwtDG+xa4ivobelBq55GYHWIRknyAUQ8lBmM1Q/mCpotkPAodGpgi3x0JpkyN2p00E0BWiIbh8b
fz63jTiYuWlSrDpznV0uitBGIuNywTwCds8BFn17jDz80OHWJLCVzXyG1zORSRzZvGy1B1YjCIRM
jLLuZZu9azfWhxXylZ2A+PBIOBeJX/LUZwqlCZtzTqXOyFSpi2Dm4ndbEVs/ZYFdc8m3r8OmFGBz
J5J3rGzZMYxsLmwQvsW2eSIh6w+gTgP0fRZDC/36va+wDqEMGn625fRE5FLAcQeHdUMTaD1zxiHG
c5w2vEKwhsbg0Ji946/p2B4ip7vUgzisJPK/WeaTHBqbt2qK90E1X9GibvBJmj6mnmGIFzul9m+N
5Q0827xkWWjGmbfmFrNd55aW0WmEEipDCyozM0xBOrQqr0ZTpZXcyOmmiE6VO0BB6btxQUyfdqu4
G/VQdLiaTyICgNL7EZQGIaZ9tv4wRP3JJahi7EZA3sMiP50ct3wjmGZIZrtgJovK3svHgLRQRuvg
HuRxkHozj48YcEBz6UK52Rh0mu2IRD+IGB8UDSxQzibKJCVjtgjmPbEBrKiGcdCSRhzWu4X1xynn
wltA4PXlE2MCjlEl/N1yoFfzeZG+eO6h1Dq761Qhio1biEVgo/volzLKWyjnC3STcMhn7XCIu9Du
MZ5XZmb2oNGAFMr8UNUGMjcEmyjab50DV5xM8RBr14P4B1qc+UlMW3ziHvKRiKtRpARd4VfVmHND
QKeu7VsA/wYt4LPSQRtzgRZqepJUnIFZoujFGk7YBNFCv7htnEMYxU5klsfZICJJuGQ7tMsoELEw
zinwtKZwl1je5Kz1a7mi44bSztkZyAh+hg1qmlx0SKpZgnc46FXY4nG9UQSgc/Uq/y3qOpSbMmoF
pmoYPCtqZESVfMdAEiGUbUERao40goaa2NpDy25AukOkB+mBKVMZOvzYLwvLeNghbXXr41eY/b9V
Cwq1rovGvUUllpEAixvjge+LwEnTC/95XPVJ++2ww3Q8BJTQokdrOV78DSvT9aIj/AWdbFiQyFJO
YPPQpDrFKqL6RWFTiyfp41gdMPnAf0L/hcOIzwPo7ng4uI3kGQRNIvFa/8U1AuPO3O8SHpMFGgey
HlyPXazCQVAFi586wu/ws5DTJLphO68E/RljgvY8euMXVUGcv1aNi67DuAn1ZIChRHH2cdz4DZuB
Q8MszETsOkYuqMu6/750bl9AZKJzkGRV0kCr4ygWJKDtIYci9QVy4R+8HB5KR31A/Vu4LX+moqle
J0bazJOOlxIM4iTlVvsPcD2871zCXiFzw3FvO3tDwfpkdXySjUvl/Bw9p9nFMXlBzKCXjD0N8tGl
BW/iU9CDuloxGIOKfgVJ256gfIf0E6q7wuP8yZv9u35cLnVXVbnBGAvq1CoRHkRGIopfpQJOudRo
iwN+LiHZ63lYZ7WI7+EN+EWq5bGBehgn/xX6H4yaRAWRY4bJpT0ouAB0HEQ8sZ9CELankX0uu6mp
EgxiyMLz3UcQ8LdbCghYNDQqmXFQYIkjzRQigMRyyD8Qmlp9K8MF0KEGyVHUXc2/ckyoIYmjWhNA
K7xQAZSQi0aw6hZhZqnbHj3FnW9l11SXbR2yCn84SutSDPE5rx7w0Q8x4tzRpj8SMJXJJDA9JYOg
Ksr2Z78MmF9svYxj4pFvcxFhFC2fTPdqmnkPQGb4CCuNt1dymY5OxwuMRRYDtE7PUI7M6dLE9FZ8
1nnNDE4RP9DXhUBZLuvA2/V0eRbIlkRfNM1v+IjjYQzCL8B48e4GDpyBYqDascgTKCmLCn+Kqw/Q
H48DQIi0XXCAIfOkuF2RTAIwSJQPQEFv87MVAKowHFhif6dzNpoFQ8AzoE1R4xohzvUuwPcNhGp9
9KEUT4DszbsAc4PtMP0EEgMb925FfBzRUFyhtUnJ4AEGtu38LrEdJthtnskUHjDX8NhQ8dBBvLDf
Viof/BbfMrTfbxi0vXdKYDVzjXmsygYlEuVcmxkb9o/wqfEfa3vbPod6F9ry6yj4xeD+xbSF82jK
CgaWaqsewNUcNYXu1GnWg92GOUVSGLTlI1xF+JKsqnaAefVDXnnzcZp1TrCsXxz4vn4XlmBYjXfA
+SDjBfyIvDrXTnfImJuA5U574YjvZitTEIk7bzS02Eqcnz472m7bEtHX78CPX4Zg+cQW3ybosOR1
HOYsppj9E+F0BvtBM4QNLg+Dj1GhmpcyRdopxrZQA8kUYXxTPjVs2cPKTO8dYME1mzQ6zNXey348
zarR2QKFIjoJC5PXXowHa499Wx9JRSD5Gp01gbFdl3h0Q1WEzT7hJcCmtjxXcYDZZQJJvKO2bPbk
uyMHmUPjeUBJ66QYiAmP+IRQHaJ7JhhYQSpweWuFIOPCB+ToVMbHTm8agSmDgwpd2hcHdmInNm5H
PpctJKnIx0ChqAAvty+VBYxYwVkvQ+YWfVYTbhundc5tq6cCsvF9PbN3yBT4vQ93/lKSq2ThnEKT
fII89hvkEvf+un4yVLmY4WT50JdHCYYG6nfAGBHg58+h9B4UUgA1IE3miipFGnMhex5ABf8ZGsi0
SgfXFf26ygLlPurQvxs364Jh1nUBj7cub1rUYrN/E8hN5SmEF+cdjFC7TMlg+NnHYDH89VFznkYR
pHUQp6BiXzWkJgKyIYw/hJfIYtpyhQQ8x8hdhcU7xPkop/NERbgjGOSCE7KDHUKNGLkt/5hDSWk5
bnftgMuOQ7UuRuummn5F4p84D4i2S5vRpuWyFB18cZIIdehTBH3LPcQCQS7L/8vcmW23jW1Z9lfq
Ay6y0DevINiTEqnG3QuGLdkADvr+AF9fE5FZlb4sSx6lp4oHx7AdAYEgTrf3WnNxgMnzuL/PmuSo
mtVS6OIkI4ql6kWKXJT3j5nu3IVsNWVJkZx9VE8PJiOek8CpKmwPBZRj1nMqdykzk9pfHfs+1jDC
aC0WCYiNBE6XQvpmZFwUlJVHD4HYxk6ogNSYuBP2xbrSkuw36vPBxCVO+IdjbxSuj9mm3ZhGf249
Zc8ZlSqLNf0sDPHTwNaA1Te9sl5m2FejbVU2QZI59c4dOkxFn1wwWhj6w5RjA+psDn/JT7dXvoZs
g1CraOYeNJ66akOtX7UDO4Y02Y6ZclWsJWRM1Htcz5NfzUO2HSpnL8W9cJyd0ZcnBHl2YFFj7zoV
cVTkcIDQyBapYkRrnZacsWQVmEkY/sAC4p1uDeEJwVu004ooUbcYgluKTl9I8owOPUUcXkNpPFec
4P3YEEe7tOdVVs8b4eLk1rquPnG8eMGU+YjQJfZ5rI+D7ZJs+agVMZBmFLC0jLsHBJ4omZIoWTcI
20IXRVIcx20wsrFBBs+Wqhfh97yb7PWEpHGNNaNe65re7fAsMsuNsvnUSxyyTCRm/ahOff9EC/VU
if5eR6P3k+PlQ53P2rnvxiS/s+quZSuHuPN7olv7kq2TXLqZUxmdisgOH6aqtNfsNFvqQdbMJCVR
R81gmcmrp1VQ55nyMET1xWnVF8xW2VqKPKfYP+zoFJT+UJuPFRBRypMz02e/tbyOCbV0rO+Kqd45
IUmo2snFKWPmrrKXdcbppCloAA2p6nFOkj/wts/rUM5f9LmYtl2TP1CcZS7oqeEmA7WwuH4gdqvd
VHl+8bISrwi10tFwVi6BJWvkEjvUhImoAipjD8yJyqqt0Yu1UfSEA3qdS0GiY6oNw1p3u1dMTh1n
PSP9ZNkmB9ZBbIY+DdQOX2ur51eOfauQUDJavBHdBEVcUmGh4sEVM6TYdIw+WpOiuZFDuVMqzVup
HvJzzkAcfXXU6CkCVeKDfSuaX1y2bYcoe9FQk2+YB60Km8FI80St7qY2VbYK/Ku7qUNfMyfnupDe
Do8oVUMFwqxPsaz3RT+4+7RB82aH812iDs22lCZ/HnchTljPQzrN95Azy+VWfRe67WcEWMLXJsta
Ka37BKim9ifTznxHJNM1ae10m+ThiFKisQ7xjFNBM71PqgGYIWZBW6UGdhrnUvXNYSj1a0fH12fJ
0dHroZjT5sFdTb2jcf7PzynWLqJv79OeunY8iGDmQFQNUYDvOwxGg+DFWJ132mh0AWrvAlZ82K5m
ZPT+HM9UEhRD8WmdGI+hqtuB7LxDHE0MdidfUWJMAlAJZ073fgN0ZGdzhmG+6XvfjSbtZBTGr7zV
KVlIdihZQU8EBkfYl6EZeO4c79HjZWyBerKWh7GPt5gRIhM526hvGjc1d14jtX2BlNqn/RRO/sSm
Pgq0PEsvnaiUwK2F/kwD9gjZYGNLbdU64sKSuWtddOWYopDz9dGE6zNxysxPkKM+RpOibjmL8HGR
EOeFWn3VrV5/tKL8y1DN48VSZVIFuem2a8TXIlp1kWZtE28Y/XqoXLF2J3wvwjNJmRHJfazDWy9M
vQsQluuXcKymb43N+R3FsXp0lfwTFdsqYIuqrGLFSY4I+WN6T2McDHP8kJpSBNIOv+uKeaexORmL
L3yzK08sfIIiXotxyLkFOrRJ/yxY2kZdrFVnoiKTWzt2mqe5XloC/QFvI30gXDNhixuRFul9FWYP
Uyurh5rwHTSsHJc6uS1TihCZheAAoboqvtqsS2o2XLJZ3ntTmqarviNnZRqjl9743ts1bWWSPyKf
0FW6my+WeSfZTg2Ws0FxeHUrqgNCGAfEsfPO09oEnMBwdu2FTrLIpTex0Z5RpR5ljxYYsFyQUOF6
SEr9FVDLeFakSIN/bjmdXj0EgNBFgwwH2eI1YUbqx0sYZjFT+YCRqPIHJX6BU/A5snfFNGyhRbD6
c3LNNf0rPPYYiuq4h4oFPsfRRm+T8RhoPxAAiN7IN72BBoWqdIQJKHsPT8m2MJjGIiOlO5t5X8lV
eWhqyHe1eZdJ+Y1AEurYKGmaKj0kXYHbu3wQY+geiHHEXz4bB6vieYxTaBzBWu3msr6vZlqN/5Ra
88qlWulZF7O2aDf1CGEL1VICBxNT4BG9DEMeFX6euP2nqRi9wB49k9+HxadRTbpVaCmI1jXnmFjd
WfbFzoULMlrGtVq06qIulGNhAeZXUpeTfdvwwwY5rUY7OXQzxUQHUa2fxQUbTuA9wtKZdUS0o8HQ
rd2m5MBdl87Z0XJ9raotjCwHg4LiK9n8WqREeLRN1GwMRApPQK1yJDVNiY+vLg3he3J090lTG59N
Hb2sP9lDtI00XTkP/3QjMisjn7MB4lD5WO3yr0JDryL7OWKtLe27xkTksU00IE51rnwys8S5TgQy
nEVLSXEjbI7WJIrw1pZ6d4cHOT5FIIUvMErar5lwrPumlN5rOIjK9Wc5pieKDaA5ZpeWxVT3aeEj
nOa+6jjf03wM10BwjGObgJamXxKaT+1AXqk2SIfer5OuHVxKq9zKyK4ZJ3s7qVb6Ctd6XBkhAmIf
QEuxLYXhciz14nHbJ8N41xuZ3Kq8diR2J/Z9huXpS6QvfVt1rO5Q87OzcRrrRcrkJA1teKFom66m
MN5ktIdytdrVUruzylqceFrVCVmk8U3VJvUyD12/6TSjXJfJwLYmizgyKfkqHPQIhnU6b6ep63yr
nqwHw+2119y21DUZahAJp3Bis9duXRvJIGaU+hRm9mfP6j6hGNBpo4YbMxnrDZQm80dllntHPaue
PE9mSD/D0cQ3YU3sIpyLJfPHQpGfB0x+vrRiZysrNv2eWS0NVvshzCg5Cv5J/Y5gi19FNEb3haj5
kIMMT14zpIt7au1knkeRVKK22YT48E6F+txWaA+DVipJ4tdojBFtgXVSyCOcRD3QJYnpOtQQFs3c
5iSS5fIotOmo6m60ojPk4VRpA9gsgWso8ZqcvmVYtfR80W69mnqdrTj7o4/RERqwEOA6arJvic5x
dpDDyDmu7dZ6KoyrCx0OO/Scr5JO7PokGqjO4f6kaWjvKde7a6QOGlt/19Ge4jIbEL6DXiLGHOK5
ryetoBvnJj/jGgrIhNS/wxJfUuXG2E3h5j+31VbQZrH5dbDkgCqkondgmS9D7qwQnOc7dym1xPOA
68lRioDmGudh1c0OY0cjzGmo6eZY/w5I05T9kE7u57qB0VRYNW1qZ1IOaerkV9VwZ4AmuTLdNZIR
TjegWGrGkz+37Jij2YahOnHG8fuuKSbf7vXiJUqrfI0cfTg6YztvKp2ws6wwzCOe2GTttpP6eZ6t
V5alb47h7aFrWCeqDyzzRGXb36ckco9NBjhhoEBzprhHfCqD+QSYzTr3Qy0fS8rRfL2eQqXB1J6V
Ua/DgOLscBr6qnwlaLfdaY6bL15mu2NVbo6APJhtCkWU58pwcn8Iw/5VdHH6aNl9/0XqtRUHZtVP
M9ySiHq9Ps7hEESwI56kbo+7pG+SHeUqEThR91BkY3PVbFM71gz8vdSmct8xLR+RyDcnEESIjSwr
TDdGm6M+VwvlNW7RajVpH/0giR3jql6N9PRUabD8duSUTjhUHopYr4NR4BFcZ60M72Oz0De5gs6+
SN0MMlXLMoZcZGEq3WsJ33xXnXU2z2sO1w5ElmjZBTrJHrelWOd2WF2bCsZtZ6N3MZ1aeyQoO95b
Xd7RouJ840sbL3NB4WTXZ9OMLmwYDV83ou8ZUvNVohWo5dKx2lvCzD6jv6tXZtd43LP12ipJs7Kq
ujqrGuwmTTHiZ/goo0M+GRA5p4/vEWapy94PqKRvOdGwL6Ju/OH0RfWkIbM84/geV1F5RrTG962p
yiqcjewye8nwNSqb8pdadRpyOyvLd0at92cD8Q6FBjUevsCpKuaVTdr3StNiSspF/yvG6n8XZrO6
pogr16JBMGfltnjQTQPSSJYjEpGDuA6ZxVGyS3OxE73GeT8CM3XVR6aiVmVoq6LQToyvNphd1YHK
Qc1r8mxzb/SdsXgvM76xVrp8Ai/6qnTOdC48B1kYNRK/sZtkr8bNvEk6o1nNsug3umX2R3dsFDaE
cRzEQ8jnzloMh4ojrxXOqE9KneRXrpQeOdnZPywb8hl9IryDftbk2jMqAUHVEerPfezal9hpP5uw
lVYxatsgs0HDzaXr7eJecx9UqmXNVlH19B53/HDOAf99A7FOyzed8694kFJahYZ3Z0Pj2AHr74IW
b9qVBGx1Y6RNfleVpU0prIlWmACXGMeuPOWcK/wS29A6EWWIUi6NL4ab4UHxqng3hzp8xqTPryH2
4+0Y5WIjtIIOwlw6d1rWJkdsn956rOGli9bAC2iieeun+NRC0FmZcrBWAt82Qan02HwvNaN7zA3j
t8iSVAWnGg9203bejyGU4WMe6c3zSPpRUNa19xIlFi7fLBuu0pjC+9aS9bim85Xt6CiACuFtBxUl
6mUz5LrZFZtqDF2aXOPXfB6STwoNunWsLGpCr0nvlLj9JDzVWylp5nwXvVxM4JgtsMi4URBqpTwZ
UN0oec9USK0MHoBRpqs2b/gztbI3o8JcD6VPf5otwol8AZoNE4y0NcgMNkorzrSVe07m0tyVujEG
EWb8X8jWzc2kgsnrSmp0TIHcgoM9f5eTIIDJWdoBGn7ssnpGgRTcI+fBRL3n8BonO4UqVOMjzXSW
nFAgdLnebUTnOZTXJrZySUlFcYjLojoMNjmUSGgNjeN/2b127lAbPsQ17ViZ9DwHquD7GaxF4EXI
82QEt5lOwuzjILMOACG7TYcpaD95c38yh1CgfO2tgWZdZ66VsVK/hJU3rema0Xprr0YTUcjnCIsP
H3QbtufafdQmI7q3QHI/TbbVnlos+PGqs8xFh1fk1ykz0W0OhXbEOZqvuwo1nqlQm0+0TNmU0dge
NdAFlyIxjABchfQHFS6mHRb1Ls0auDeatKIjuSED0CnOd4jhFgtjOX5OSCP0K8BrS3MPxVOiFq+G
sN0r5qz8RS7otZUDy49MJgopba6+CmvUKdjl7rRlm9tsFCB20wjYF8sW3n62U175og+2soA1jMC0
DTQq1pB9aZO6uExWX//g8I9SBjlhVOnY7l7KEV+ugSZqkqn4pXVlHmB+nc5TbdetX9pefXWQBi7v
FLEIWjbYdyK8tEk0Uo81qkcPmAXnbSVVnyFTt3w1neI90dVDW4uhdD2BvNvhqrZUn/Uy+YlfGOZJ
plnzI8C1GFJnLl8rA1GC5gj1B7Xf+IHWD4VhSFuorErlc9Iz2WYgCRGXZANK05a9pmvYd2ke0Q7Q
J6zko64/R/nYb6I6c09T3rOpsMv5aKEu2KltSwetbFDyqDR1/LFgCqENDpZeijK9KnzCA7oMHYyc
0l00xZ0fIgXCVg8VapF6QU3wmrwKdCWygsgF+Z9NZM1oeSjXI4o1m8Yb5mys3SbLikIYgCquUhqB
Yqj1Azmr9qL6FHxkpHXBnIAOaky04scxamASZE51CTn+gjrNNLIfDaJQIByMsU8psH/UE2qifjm2
1tVVaJy1zdQ/K3pnP5sk1W2HGTwmLtmOWoKsstmfCrlDyd4eYMAVL73J1tMG2cWZse23hT6nLAu1
99zkvf2qhOyCw3raKmWsrTMuGES9bI/s75D3Y/CMfFuhLLRAoh7U1FLWEAoouTsJD8ubeJNz1/qC
dik6cRgpH7Rszil9imXDKfMZzIf0rpGbKtcSHN56BIaICqTMHtSu/ua2SG2nmW0dgVXZmsHvrcqw
lLRSuuQkZs15LM2ltdmoSyO/rWxkWmjgOUthJjKyUXyBSHXQxrI5c07BQ0x+4tehqkQwpF3yE4GX
NFGERd1+kvAJRKMBNrE6DfJ+RAX0Igo0TwgFlFOWhRmFcqMVOzJSyrtyQMziW96cIzawowTXOuUw
dsyt/tXs7PglDgVPAALfDwKxKNcBPtzGWRJuXBeRkclQaw6mTkmTUu8YfTFqFFFW4eZnt3SbfRLi
PPQnx4h3VhYZ7c5TqMZLjnv+mOeckOzYvgcMlgVumAHLrLA1rubYVZG0Jax+2Eiex1lW3xTqeA+O
FzdHu0UMnKcYTX1L13DFF2y7pKzxxFeUmZREo13A32IU8LzsXoTQFPwCUt6zS+H6KaOPI2nQaM5w
6EeIrtTPOiNoR5mvxWQi2KthMm6NpKOuiWCBJosYtey5j6KvzsyBGYuxJb8ii6WsU0JyPc8WDdhV
oePbTstJA+2WNjGE1dg68bJ7WL1lf5F5pfHhOWv6SplzDnE7jaq1LVwUyWHvrju9MQ+AJdrnkI9+
xBADw6HOui8Uk1PUXT1CYwONJhQSSfkVv8qjkaSaTyxtsZI9bAoHus62HvNHV+/uMcuGx35MjLV0
w/noOGr+uZqtEGBDyS8OhcJW6E4wRhw7OaymyNiK6nsvwByvusldevi62DUqyUiaTMSmLFBnpdR9
njLLjMl7tWYoEnEVSNx091qnJHuMrcNxSrj0BFF108+osePWCVdgazgbzohYc8pKinyK2EgfK01R
/Lw19GfTq0wMFEp+iVwQQH3llY94ofPXcsCN5OfqkJxNC9Oh36IgWoOhs5cWlInmaY7UbwYSpfu8
CSckHqwYtmpZV6GZ/YpKvvpNtONwMs2cRXDq1Xs3Ij+Ddzy/N8iLuwCWEZ8NEXWbFnHNySvy5H5k
b3GgfU/VWW9AUhic2Fg76KpHrpqsKRC46yK1nHtvdGQgwHY+1WysPlcVFWwMc+FpiKppI2rbfYXF
Kr6aaI5/jgVwpggFzsqejYIDlJlvvAzPkQ8+wb6DZOd8s0Fp+dJMU8wxU+KBHwXns3OFEz8ngMkB
nYTUhZURhe5ktXBGCQraUxEOv6pA/K6R4cpt1Yjky2yneVCUzvwjqo0SUYPZHYUyOru2WMRW5hxN
lJYH1e8VColqwo0rliJecuSqT5ab9aeh0prDVBrVISlmdgEYsS8KyFTsN5oZ4OPAOA2xeMXxr/s5
xlIcR7MXL+NAsKhMFzSCaVneig1LwpzeenG6BgTKgbtHk/cjb7Bh+qau4QvwqBhWrGnfNWiycK/S
BzaActeOFhxgWhIviNLbY9qLdA+U3G6R9jFOWWVdtYYdOcTf3boctjFEJt9r3XJDia47uJSTVkyn
dKhDDAUttpdV0SFrTG1p7EdcKt/Yysc/PVSNzzrq13ir5B5QXzdigfJqOg2LJ8lD0JdHT5EgvwsA
h+LtDEeaAXxvWvaO6dIYHOWWQ3p5ljpmG9kA0Aic3sZYYzslxyFrr0ygUVmtZoKLwtF5BHBNDw+r
WWSM2vdW98xPlWZ3OzAoxiqyk/hJS0qO/7K1KFOmFGfqMkZxVkUDD7Q35WWRejPghylF7jBIWEnW
XPsFb+92lNPI+SE8MNHr9NH18D5B/PhLcWuqJJ0GyFVXRoxGdZ3wbmv4t4FOu0P8mliFuTNKsAE6
Umj6MV6x00RUrTBxj2y2PVsSCefSYI/7PN03yxmLwsp0sJp6eAk9PXyOwBdaVGnp2EnHrV/hHTsb
Cw7aRoc8FljqpD3MhE4Hsb7UgxvZ3P+rHOivTvXsbTsjF/ejMxjjCi/LHNRUU5+cXmR+TOl7R+38
VY81I185TGTUV3Q2lGG4wJXg9cXrWRnynS5UKJY6shT0f3VYH1iA9Kvh4ujfLUDLZ7vusy/sX6Au
q24T/IuetdeUahzt+tBrdnlldL/EjPoGXTMTZV6CoaClj9REG0m1UjWEWn04r/saPgFVFWULVbLd
t8i0g6rVS2pb88+G9v6d7RXINcd8pJ3TFza7QVczaKuaefbU0wfN1indCFyCBR3ivDMrGr+0fXQo
cUI/qVaf7aZUMU8NaeH3Mk3HQxbhbBedkXDUjmi+uI5MPs9ORe+St5COFduiKzuJs9sl/Y/ES+UG
aHCzhtEQPyUdouR15dBplwZyRmHU/SmvEdu7iMiCoWCAtF2UPOZS+WJn7CThjukHx1PjA7z49lnO
scSxkZtXwHfuoWjMMnBUQKFCTPH1X0Y3cCY3nWTXzkQsGbXibSrLcTeGTcUqqdD4Cu2Z9YluPGjE
xa+QIOJqrJnThlJ3LxHk6IBQJdwSRpXPkx8VvGGOozffmB2KNUeXeYM/2AigYuuV/y/TSlyMioaH
LaavNqxd2tWgY3nSSR06x0o4fEb1Xz1HCGWCfyWIb2SpjvZWsPvZglhDDNJyMP5X18a2GxtZvFtC
bS8iRH+s2FMKz0mMW7Cm9bbHWfQB1/I5ecG+VP7qbj3J/2Zjvq9+Fo9d8/Nnd/5e3f6X/1+6lwEC
/M//bRD+v9zLd4vd+H8cy+bn93/3PPN//ad9Gfvzf5ArjkfeVlnBvMV2/p/2ZU03Fyey62KN9Eza
LPzNf9uXVZXZ2vV0pmtPW5KsWLP/sS87/2HjhXY9U+eKDr/+v9iX/wQmcA3rNmiGhAWqIzQ5HzyH
Qha7RG1LuJX6ASP/cvUbI79jh3Rwwlq5FgKsMK+kP6Fl/u05/5cR+3fj9Vt3vrA7foMEtFqPA5tS
wAMzyz1CJzdoLcf64MVvsBwGlYI614fwChPqW2XrOlVHXGofu/PlE/1258bQUnAJufN2CeGgIHzE
pWb8hW6w3OF/m9EVXTNZqHnkxr9f3LNmkypHFj1Q5wjXPfkj37NCRQlDu+QDiI/lR9z43Ed+gjKT
8vGgTb08lmO6cTI1/EAw6nJxXvjfH45bMcEjLA2vc4a1ChrTJ9mpjLn/MzT/8Mq89WxuKBzQg8Q8
JYl3dYaSvVbDjpTlM1658d9ym5Yo4j88/QVE8Pvdd6WUc2HTiI+caj5nY1XtGgvulLSSjuVu0Ttr
/Q9FddLt+x/pjVFwm2qTuXQjO2pKV9H3dzPSRGot5vSXd+mti98MXwvSdVFYtnMlggL/+5Ctysb6
/P6N//NI/vSobsYvyMKqd9p+uLa1ttZrygtz6bvhXu8+ufNz2eAEZiOe3qe1WONIRXe5y/qXMNw7
JL+H+9J7QW70lw/6TzzVn27mZrxzWIffSuPi2kNQGrFdztFRwQotzjYHVcv4QU3Zl9QuB30/uF8c
jvoFQzar2Yuppxw243/9qx6s5b8hd4Out0PfhcCI8tfij//LY1sez5/u9GbyYHsHfCkehisNxr1h
/Jgoe9s8EUMesRFqI555/JoKDLi53ih9tQKd4DuZXBE4R0eu/gty5p/B/qf7uJlnEHkLpdEnGnz5
Yo3wECzXvpt3W83mCWH60jmPUMG9Igmj1M129lTCGtegK6BgC83Qlx0SNXufphssPz67pvefkPPG
KL+lBKHnSNEHV8m1zgfsW42zH7Eeu7WJTglRXQcSc2xKHbdp9UgEDky/dkAqb4lP8C5OrVr/Sirv
lFT5F/C5D/qknHsv+UJcxLPSwlHBgY8P5DCyl2zi6ehqytkh3A+3a7snI+eZnsuPNFeDkUIChlX5
DbXKOs7qgHCJY6/Q7QzDXeOSjzCTSdPJR/YFBwRY2753jgow91hRD8sTS0B6UHO4awcIb6Z2FQAW
k6I+kyamoj+udx7KrjjJront0fhUcMxk2MWz7NOojJtMpuvGElTDaarDNT5YSXXAubxth/pI9fLO
0MDYZ9UmGtICeVZ4oWj8l9XzrVnwZg7XxjzCbpjWF31ggSNbXeK8QE3VZ3p+VtvCpKNktDCmxV++
87cmqtuJXVKusiYO8zTBN3rSUKbI1++/Tm9c+patBPI/wVClVxdz5IWYOxsTZvX1Y9dent9vGwGz
zIFPVkZ9qfEL+bEd3rlu8vD+td8YBbcMpUFpMbo5Vn0BjAP9YUIocRXYI+6p4Hj5x577LUkJOd3k
mNHUXqbRu/ZmdhBqenn//t967jczstO0moe3u0ZdDHYTjOJDj8IteP/ibz2c5Yf+9uAVsMWKMKIW
x6Y7rhQrpWbQpuo2Rbr4wffmZn6UFoElta01F6y/l1lR0AzZxUfCUNkk3ZKGeg8n3EDb8EJhgSAv
K2p2Y5PGH9tTqDfDl5a0aF0zay+ZzJbysA9a/ef7D/6tb/VmoOZePCVq3DcXDdU+Vaj5Yqo0wz9y
cdO72Xw5rkJ0CsD2C7kQ5srjzldF7nxorEJu//dXRhhKUS41oEsqvZc5ozpRJupf9kJ/fiqmd7PP
yvRmEiZxgZe8dbdFg6a7pTH8l8n4rYvf7LMMhBlAILk48Ycbijkzfpf2b6DEty5+M0pDSzY4TV1m
mbqJd9jkrECEMJ7e/0KXL+7/3mMA+Pr3Z54PdEQAhHYX6oO9D/mImJb0EWTkkU7Vr9FMDkWHTNSi
AvuBSFfXML2bUdsSX0FOxfKwqvQX79OKdJuPpMgv19b//dN4pROlI8qXi95UzPYeVIHSNHfvP6o3
9mOmdzNoMd66UVJhARk6p/he5JbydXZA9QNKJSGgluom5TWDiVPrd67jAROoMUOuUkt7YMtQ3xeD
FW5mh+aknG3jLlMRXhYVsBnFhn6NsGc80bl8TelU0SrV7OD9+37rBbqZEJDPOBKocHepXPdnJLFe
ECz2l2v/eRtiujfzQdjnYeMhU7qQSaPscotcxN5wPqlgCuCMN6cei8yaiJB2/6HP4t5MEXM3QtCm
6HfBn+lrDXknWgfs42MXv5kjHB37VdMrLLWTHa6Uxun81mVufv/qf14QTfdmktAMTFW4hLsL7swE
UZ6VH82xy4O217QPLeimezNV9MKix0kU1SVWSH/qpG2CekF99f4HeOM9cpc//21FD2uj6kg5ay8O
iXN0pNpXe8JA+f7FtWUQ/WEicm+mBRhwU57QJr0QjWKS+lXiKBuTF0fHzGzU1UyCyoCXyY3J9qH1
QRfSqNdZTKPl/Rt469PdTB2lQ7CpYTfNZc7bh7Jqjn3h/frYpW/mjVIRZtPkZMqVjvlSqeYr/c7X
9y9tL7f3p8d2M7hRIxp9uFDNRCn7vVZPNgV6UrXsTsHTE2FnDSo8CgGo7M9kNYC8rbWabEmpHhQQ
idCUsGh4M24v3On9o5MXyhlZergZMRVwupkUYFJhvoLHx3Icps121u2M7EvV2xI69VQPYR5o81gH
YNT09aDQT4rd2EKBBG1h0Lp811EtD5CNGxsXlhccmbpGe2tV+xjnkt8B+rlTFmg3DdA2yPXZ/ZLS
7efkh1zawIX4WEIE/hKm43TQaqsK6ARM68lVX/qpFSt1dEQwpW3lz6MGVd+xcUvY3hdnyNGe4C0C
7jeAWJTDD3jDxH7kpCG+//DfeGWcmwEBbz4jE6WsL8go4IRPZAAoXf6Xme6Nhdm5GQ90yF1zSIfq
Am6JTIfEcxb900/Mq9QcoAnhA65C4OaCk8dMSO1fNqZvzFLOzYQ+NLHZRqpdXZjKCWoMCxxPXl7v
pT785Se89dRupnAdkmVquyqKniY8KQSz+qXe/C2le5lM/zAcnJspPNXHMhywY16o3PZoLhs0ch5B
HzJWpr02Kelfvp23PsTNZC7nNK9UR2svbVXfE6b5TS3Kp/ffqre+gZtJXCYp8rV6rC84L4yvbmPk
D4U6A/YhOyR4/0e8dfc3c90012nhJFN1AWB4wrv0KlL38/uXfuvub+a6ppp0MUbskZos0Y9dj8J6
Qux2tjgc/2XYvfUjbqa83tBTB+KhfdETFSAW+Cp6682SC4vQ9/1P8cYDsm9GQa/0ztRMun2xabAj
rJiehTeePnbtm/d/duw6GSquTR5J7/eiOVftxyr7pn37+qN1jGy6XxeRrRprG3/sMGwu3bPfl34n
dZXJgohwyYZun3vj98jwPrZnsW9ed11KG/i0al+cxENgFkapL0bgHR972MsX/NuepfGUOSR2z7rU
sYbzCpPmatLiw8cufjNFG6McwNbm9sVSCNlrsu6OLPe/4cyXr+wPM9k/C/7vdy7rTu9R9F0QwlV3
Y0gjJfIwN5AFAuzGMzEmOlhf3v8kbwwp+2bUYiBpnHYwrIsra9SFAl032VHKHYLNYvP+j3hrSN2M
WoVwJdT1mnUZqwSjWv1J0b2fH7q0dTNaI7Ix9KqZ+JJrJYVp2sLys1BhfezqN+PVtbGfAIXlxqdw
8DW3eBxi7WPLiHU7XmO8gAgzm0shSmi9yLDjyvzy/n3ry5P9wxtk3QxaGw1FLIjpukhxIk10q7op
RueNXjyFMaSj6iwTK1C1rcx/6saPzPismvPRsPGJIVfnd/UhmVPwGn+Z9/7pl/3pfm5GOgHM5ZSK
3Lm4+JxtSXQrBBQNWdDkobQOTzQqzP7eqcU+He6KAiV7yPxYm1tQM6Jemhj1XwH1b7yN1vLnv42u
UYhytu2svLA52JSZRS5gI/qPTTrWzbxAkEtScZQsL6FrnYHBHUZd+dtM/EYbzbRu1u4YfB4WUTe/
uLAEXkAI9AvF4TvF+WSDpoUaaA0cCTfzjzgcnkyt+gQ3y32QS0xIZQGOAl0Dyy0FdjDY9K3K/8XZ
eSw3jjSN9okQAVNwWwC0oiTKmw1C3a2GL9iCe/p7OP9mQnf66witJkajoUgQqMrMyjxnxFBnNeZ0
ix80uat7fq8fPHdf181b1tOFW83mO4cN18g5ym9eoS/rzczhP3anTp4ZEfptmkxuotdd//Lil/v7
v+6zLyvNWtVOy6hTdW7nEh3PQEcEiR14m+rDTKbvPbniy5ozcYLEIOhUnt1kRuuSoMB5/t/P7R9u
TfFlvaHbFUwaLWnnGHdn5ef0FTV/u+7mHxZ68WXByYZ0RcQ5l2fFmeUBO7bx0GCIvTY1kDINZCZ4
Nn3TYDtuu2hItPmGDvDyHnIRnNOpKbcTfeMRDDznR5rV48mzpL5NMkqHA5kgvRDGo23O5jYeps+5
swAwTAxQIOoia6my753IC/FlZUtKiKsKCS2VCIgHZnpxdX1vtRdfFinap6VVdklx5inaQYB8tofy
Lwvyn77YL2uO69lkruVQnAtPfvqN/2o4f1la//TKXxYcjPCGq6s6PyednWxE73TMSPW7792PXxYc
2+084a5TdmZmpNoYSWtEQCT/9rBeuqz+62n95+f/WoktqdnNSqf4uXK3I4AQohqKY3dSHThyry5T
MTmkgvrDumztGW23ELgE42nMM1OaK4wVOJgdMSRL/eDZE+nWhniQ+CmDWzTTGw88pwwGPBaMOHvN
C40NxMhBYZkP8dhueqqT/KXBe534Keja//uzyBrD7128L2vRpGsmHeVlecbN/AP+Ydhf2ky/9drW
lyWI02gjt4q6OHdjzVn5vK0z83vfufVlDaIDNHG0QhbnuE1OtdnfNup766b1ZQFikCsHWV1d1k1K
Ph7o5mQun753Qb4sCyULTMosYXW2nUMszu0393Pry5pQV6U0JmcuzthFTWbYquRAA6+7/d67/rIs
FDGqCRJOXr1u4YerV+pyL9976S/rgqzbqqg6aOb6WoAJUQWwSSYHou+9+peFIbVrz5lHs2AOmB7t
vsY6G5v+N1/8S4TQ1KYDe1Xl56VMXgwnZezkwh/53jv/8lTGKx5npoPkGXlfsU1osMYa+r2v0/zy
VBZCp/+NqPZs5DgnxwkUY+VDHPvWO//aS7pSdUocI6sAiwiw//IHIN2/HQUazuXx/o/I6WsvaZw0
RaEcmZ11E3WsO5147G3nmbXWbr2DXnZBVh16JDOs0fT/b9LhBSDbxlzMcElW0JSk2JV2l0CLwwi/
6yBcTv0vq3jkFUoKw1Zpn0xexWEU03KwQl5GSqrlYBknxlSwz3CT1i9IrQPcdcwawlAdYI6tZxZw
jOP7Wh1GfXtZqnt3Cho93/GTldtCm/QD+0drpfBq3+e6dsNuuOY/moUgQIAw4C0/vPiX7j0ZeBmF
uCXZPbEZWKv3q5sPuB8iVn+NL8tjoLrN08u2UKuLpkDs+OutOwALaoOZD5I193l1KPg8WvoZLw3f
789eQUPi7/CSBrVgRpuCMb/m1zxdADQ92GBsvYoSbvV/l7GHEtBZu0EQv8D+Y8qpGgEfb/P4U43N
lgvCbjbqzTEuRaSwGFYu2u2uPQ761o8T/nV72eMWRgSqsbytDbhcc/sS+3RaNi+mfSim5KRIaww8
y4npvPAeEuorCRP6pvHa9UzgSvuNucmrWMJeaCXgekYhEsYKhmvTObkcIKUwmBwqqAoJbALvbl4x
IHdqf7mEBtIQkjKlb1XnMDa6HYY34HeBPi1XzHNFZUr7YBMVDXML2HjUq1c4sPR9aMB61H6zqPBP
kvSv4CGdOO714Sme+/yiAI3td+Yd/7J1X3ak/3oYvqz6CXBNRsRJI9xheoS6PHECBUvegrkbZF06
gNRgEv57j/WXPcCrgRGM9IScizQ5gad5Eolz9b2X/rIHtEXLgJ7qi7OjUnFg9hK06exO33zjX/aA
Rs2+A06NPFqrX6sJiMZQ/aUGa1ze4X99AV+2gJZDa9uerOwsuffTOQ0xDBx5wFJlM7G+vUQ8fXEH
Ym0Y0326GjfG8Py/r9mfvvov+0M5D7Kc8zg/e1b5mzMv7Rz7ffNYOV7x28ps/8ZjkuQve9GfPubX
fuZuiYXTrE529oTfXk0+Q4iyj2EVMeYSKKXN19LLszDJW8X4KQhInknDPzQoIyA/GOrAjK3xl+3l
Dx/8a6uz61hl2ZWVPOuMN18zD1HeQCosXzNdAL0SS4K2ouy/d+8Ylzfxr4eXmWcwS0suoQ1NH0yl
v1ZL8vG/v8A/bGRf5aLlYK1VRxPL2UjAEla+m8CpYAjuMgN10IvO32t+uUQgHOvvpWD/iBD/9WGY
+lxiby7KsynzMaTBhdPG8psHjV91op5rmwCqlvJcTPWbZNy20s33/32lLivMfzxk/9yV/3rfVtr1
midUeb5oEQxnfKfe+Zeb6U8v/WVtWBSu9lyY+Xlw9ee4z2EX2X8rg/3ptb+sDXXed4PO+DdYMP0F
Pv+2bIe/BHD/jHH81yX58vQbsVer0hfZuXPN6jgvOpPWNpq/HuzEJs3NLAk0BtVn8GGteeEC37nC
ZebWt6s8SpHP7eo6NTEfaFWkLe24AZIPSjrx24iigrHvAHAHYkycbcGHiCbTkAVc6zb+ywf4U0r9
tZ+26xfEWI2fnhW49sJm1pOVBCQALgAvmOUd8cxCQwX/0PEYFiPnCYRak/NiA0/I7fMloloZJGJX
79ezWYC7PuY4+nC37/gZSfXgVJvCrTD1ICoQm0vogKk4vERbmfVeFfeqR+olOJPvEZuPv3T1Oqq/
7At/+Or/P1lq5eqNnfPpCHyzZYe0+38/CSaW8v9+GL429HZ+3U1UR/NzaTTpw5I1akvxdH0SzuTt
RygVGyyY3aYwKpBrQJN3UoN4cUH7WDvD0xlQhBNLhIOby4eCbIa0WVTPhZlSr9B6gdKkN6oo66fu
Zuoyit614wSjmzMSrFJ8YP403sy1XQCtoTWsbWy8QqNZM/zuDMYWJFhxNQ2yD7ukMo961xCJwDUZ
tyk9h3xDQnvyav9eL/XIno3bdMDaYM1QPYFf2MGwLiW4lKYL3LS54FSli6BejhBas8w6aalvEckv
DH2rynoSk1i3iykBAJda9ltTU/7hAfL4HOux+UybvL9dGXeHEekXGx/E95YWbsisylAv2P2SDU+I
G2CjlBSXwcdn+ayfYpr4t04zlwcr17yotoCwGfaPPLWWTcxUfwgIqGNQNZ2P9Nm5LXCEHPuNn+yK
tv3IcPqCgxnFtSeqT2GZyXO6pm8+wpoXfDT2Fb7CeDdBoN/aOgZyvcJ4EkhrGm+lXg67aZjVfnGU
g4s9tcOLqOcoGOSM6K0gUp1gdVZ19szga3OTazAytDJun8mJXKQHXuN8CODHt/nQ3bFdh4OWiv3S
imTDa8vA0FGEFYsy+AVOpeHFTlhk6mJTum5yGxd9dpvhjyAJHzTGrvP3aYa/thQsI0sFQnOsFjPq
NGMMC2gsD1ru8pw24jeNQ6i6zETe8rJ0enTakyppqC6SmS7BERbJMRuz5bCsWcxUfu5oP0AJmZEl
Ff6UPhv2ltFqQbJaSOkr14z6JB33SSGNQy4Mvh3mq4HZDUty0GXp7jDTz286qMnIbwWaEjnru8Gn
BwvVGzw2NDQbHYj4WfOU/HHB3TP8S0PQlkHa/Bg7eRLQ301U5i7LYylLqMu6llLfh4UCK6B0vD7o
WFtpHwPeowafDiRYUXAhDGbfA2iBUxnCh11PPnvoXTeI5HNw4poB+NL6IRLRVeSFMSo0oJpbX4PV
bihd39Wx6UWLr8F692aIg6tuvVR2bzF+rsXDR15a7kFOTbLpl3IJ81THGWCqsf+tC5s7tNaLo8e8
3QdQ7TEUC9mlusAbFkMrdqoFSjE6SQ7MAAoLFVxGn+0Gn9+o5mG/wl05dODoP2Ibdm8zucAK6rKZ
eSIGcZxcYE7dSMKrSKmsFjGY+WoDuPHN9NB1EGGr2Zn2beaujMr4PkClVB6lv1pvvZ5Z18aqLvbA
xc+OigeT0LOE5wTW5C7tG3+TsJvs9Mnr200+uNWzMUrrZGsCIDH8SE7MMAIEvltan3bhVU6YW7pC
yrz0V52iXEPhNDNu0tQv4v2Iixlwtz4XV6tlA41glsc4QNCWt16rF/7G9E16R227ep6kne8qJmqe
hv4CbrWttmaWPPVmxANVAeCkzQy4eTUDVGtqkpvBL18fwFA54dxO66/eXplYYQp7caLBnvVlCxKF
IQTPqwyaXz2N7ccUNUgqp0kUfeDz8DPX4CPxQrZ6Vn5BUavopt8N1BlQlOoiQhlNS915a+9sRtOs
1k3pl32kRDtBM24BaM/YIfFOrowOxqq5ac1q3K1DbW3sRjFdJdy+itbElMccXy5nFnwamWL+7XoL
tQhayE2HxuhUIbi9antD21R1RxGz9nDDrCCuMUbNycaXk7rTKRBGc+7om36gq60YJz/MpIXwD6AR
yBu3/syHYf3o6Y0L7GWNYUVnoWrbMK6Zel/lqcF/UyPdoalMcsPP6Kc0d5/3yoxcDYDm4vgwAzJ7
EkE84qyCvaSnP7yxZZJp0u2zlRjOGrBUiIjZAmbpmgHjmQ0aCsAfwHATKZeyFRgwB+VQaaRriLOH
+LUHq9ikA7ZK4AhdJPJ+cG6MvjYvPIfhfZgG9TKhrToltOLuW1fNuLhir3iAThTfpUM2UjXpYLPb
+GoiZfoptJaYqaxASH3GDcWZDaIF8IB+Cfwrc4wPa7GHHwsUshBWfXszAHMhVE+qo5hReVjpTAXB
kPg3ap6j3m4beB2Wc+ssWT8HhVMT3iycy8sYLnzajVgjzVFsdL+ST4Dz5T5l4v+mgan4O08dxvTm
+dbrY+KWrLdu+VQWvIZ5+ozjZbkbaXIOB1SDP6pceNt1GbUXAcDjMKnGelM4Ybm7YA+C02RtA7gf
JLn+bmT5T71yb9McV2/eG9ZdWYs1EMuIhcNQE9aT+GEy2QAqAUjU6yX6B9/OIzzXDXferLAu2x+r
WERgwrYJPXMu0ZJwhuGl2ooJAX4LbXLDbV9NPep5wspxtGAeWngKMwP6e2mZIGcYnQiaNEV3YhHb
tYUGBqekRRMwuR0qFzUoUWuwVPw8sT4amUOlqEJsslWIfK25I575qUusTbl9gehWvnbN5Hx3qOiO
jcrG9ghaZ3pdzK3flocl7bJd1V0+UTIk2y41sGYmSMF03ZP4Mwf3pgOnsPWLRr+fnNLYcHBXbAoR
W3T16oW1y6Cz8fc7SHsSLPcjkkfL2ta9URJnKQ2Yp+WaaYSrUz/Eqy5p5Fy6rVLOFGLucbaL5b11
o/pZI34DjWvGmxLu6M4hdt9YVaZFJZRcbv65OoK254ngGY03pjkPW7dQAPbjWgyb2rT97SiTTwSE
wBvdrBQAzeSYhVkFgZbJyax7dBYP0DmZQJQaeEjBBxa73q+XHYsRNTykjbtO4tvML7OZGRS+o2WM
IMmbianRpkv8w1i21onetXuRoXISmd0Gq9BQajPATKdD+3mJbG8Y1FUBjH7Ao/g3EhszIJlEbSbQ
H9MOX6KOSi+zG3unWVBNG5mCioWGsqlUDnOEneRY1SZEcID+V6Xmv6Zr7hxkJrRT1UxPiT6C/6fb
9zC2hvXm+MgXclH87hYMwsVQP7sNTmZBIEfptKA/pFtt7UnAXPygAqqHXWPLrSScQxYD38nufBC7
yza1PfXW8wbDXhjyJtNsY+/VbfzkKFirK9tndJnvRIH4wGIyRYM2j0/tqqc/PbDG2M/m9WC2SbsF
VdlHPLF1AApm5uHo/Wxnlb2/kzD+QobsNbjos2We5DTW21a6gIOskUlhvxsQuBkPILAIFH1mY5ve
dU7IlJKrJncK6o/SOubEJmgRO+mBLurmTx95pRtO/YIdOZZAAwJNwEQxWCCCRpSTS0Tjk0Np3hKq
yS5vWoQ9J6ediX4TY1SIAGfvse460LiJmVk/8WcYW2fskivIc7fEjOZjPo7PeGPicKLtH6Jbokeo
n6r7vKiJNOgXgfhu+bdd3KlPHTvmMfGz347f6BuryUy81CAHA0bb8XAlprFPocHS2Z+712UN/hUZ
CZV3MFTLKW5JKUJZpu1lz26DWo1LwFoZc2EADOtTq2vQol35VkiUQ6ED+R3Rd1awFoKvTXMf1XzW
3yxt4l6BU8/eoQTmO4acnWCtqjJys3TZz171mxo++Y3q06uCdfdKMWGynQfw5nEsP0vbHSCZoe/j
gqU3i4XxITaI+Bpz7Og6NZZtl9srvjLLZwCi6AKBt3BvWBbLokgFp7YTZlqlVjhy6wJFy8vncNEy
P9sU6I1YsH2z2/qdLoYwFahpOPCG+pQ2r5Ueeye4sESHBDGM5hY/63YEcLzUODtwwHJH6UCDg1Gs
TJZLneii882rKU2qIPfwiSWX2d7aXeaNlhWfAvLLnWV1y0ZRoN3OeFkGLINa9Qh8rGIEoqKyzvv+
pZpqhFuXYOs2c3c7d42zgxRRHdrS9Yl3ldxCKqXNfZiat9YB+N1kCGUtd0VrR3UcRlcGrKho+0gb
J7VDwdKfJuAze5j98lrNRr3vhhGMbrwg2qInPswd7N9qtMRTh5H2ZA8dhDdaAQJ/4JZKGKjANsny
BkuwJBlAD1bXbDe5tiBiGmtE4YDM2edjL+TUwT04ViOfPTRUxA2OftJ5C6BuMof2cyJiZwFPN8uy
uzHSZCCD5eysFdC0xVynEVgfpHSuKh7yhXdA5dw9MEKTZnx3mg+TGHxdgL/1reoHYW28OvGe28Ed
8mBewHt7CPauu3hab0uCj7BsXPF7pa6wwmQCQUweG/eP44LRwNNn51eCrxggq9uFhQP5z5td4LdJ
Om8z23mt1eSFow5/Qvjab2Hp+hYgjAVLKob/xVQYkDqmph/9hF0Pwnp1lQjlXC21bkRN7UMkKyH6
8/HWLXjcyyHR4Bx1adDW0kjzRw35rZOMfHVkDKQ3uXE7rYh2AltI6IlZf0GOftiFPdbgost0A6Pq
1xSn2aZCeh2UpqH2fc+OPTQgJHXV6zdkwitt8IxUFl1rb5eCFcpT/XI7Kla3pYFrO+XJck8q5d8v
poZoJk/njdKmLJI6XxBTDyBngYNyCrUi0ohdJjCEV1/LS05im8rfIObUD5ruORsLIvSx9tw1wBxp
P5QeKT2rEEneoo0y9Lj77pu+TjcxAw50/IwuT4JjPUirhfxGygk/q6uZWDMrLfRoytsOBkDcEWlh
iJezfc7nmb4NFnIk1dnvJFmGcBywVaeTZ0RMKZVbwzflLpdq3NWjY2ymnMlgac6ojce5uRnNLoMJ
3ze/0zrOXjEkJ1dslO5T3Q7FQbPNS7reCmirCNDWJI4hznZkj6uqDxDClpvaL3Eql6vYWagCb2Je
dTfrI8Lowm0jw6MNMr7wyxqF94xRo+mOM1oufp1q+340119LazkR1EUObxt/PWcLxz+jrH6CxdLu
nHLUNk1XO0/eWsX7hvD7qqX6G3grycRcQZP05pWow/KyrciZkWJY1n6sGmDAayniu7GTXTTazD9U
hCdE+WWa4VEzrHucQkD66W86JO3aMQ5oj0/MNJNVkGkcRjF2G6edXifhMFYH1JBTRNfjoNLt9wMb
FG6vTF3FHCkE2eK6CHU5YVWt9K57XcnTMGOjGBx/QXtYJeN+MWg5kJXouS+k3BloY5FvjtmrWXGZ
pGsjnClcAdtAvccZ2ES2geoNR2i/lRiBulHcmuPi7+YlBcQ5ZPlNzzhe4NaTeUbTfsZFpjvAsWdx
1OtU9bAhdbw3s6ul26H1np3aNcA7Zq8e8EhTzweEP+snGdhrmcZvRV9WvyF1Z2Gn3ChzZz1Ss0IK
54C1Q6Yyv+sx2nmPMfBNAfYwtEBpooFF48dpNEYpCjnbPmuKTZ3OI0NBY3ZabI0xJI1HOXGGdsPD
/rGYaRFQs7B5pvzPGG4YpTIEjcZAHqusPjtS6Lor6MK7QPrkBrkJOi3osnNQEhVtVArKolSl/diZ
nXmsJauVkNN+mVt1b6yzti2zH5B+V9Y8bJ+FWM6kR+6exHsM3QueSJX1S54mt6IauZO7fiI7c+aX
odfdX2iVTZ4K1Xj3BSfPV2aumfepyJivtFT1jDBFnOOhQ2oJQTUYgThu0MHT5V5g36RwYuCCI0Gu
dXCave6/9mq9sVJxFQvO8WGn1lijTTRItbNcxWmRRROYlqeKcsO1Tmj6K1conBBQ5PtxWPxgwJdb
1PkT1wzmmmh+lYPRUk7y1WaqsEAv9fC8DN4DAdkZlgBps2F+ZH75OFQyP9DM64aoViR2VRuhxhqz
1cwTVYjFuiFXGQIelmtsqWE85RJz4VoeQInX+El0N79WmdafNGZ6qDdIYIalt7yjbrsEGZ0RDoiU
8LV1UVvbqFv8k69yERRSc5HexIr/B3LkqhY8BQ7keUjcFLt9lT4bfgpJ3jsNpWlthsF5dWz7SQh7
fra4XfeZUXcnp0qdR0r9GUjpdNg5A3jfroo9vk47ipXa1b1X/VKJQoHcuRMoVEuvj6lTghiXg74X
teWEJAPoXRcHPvAkaT8J7IqW7Kmx7i7CJV163saSGUB4AClHzeohDpDPR3WVYaiE+xjpqS/2FaoA
JEmVvYVnig+4rdJNSRwUOZrmwtYUS2i0c/XSpr5zVCbnvSrFQpHL/GY1+yVwge0daCM56s3Fptan
7KPGtAXTupxgZWp3UPTzJyvnqvNN+1eeiaFQ+QNRgGbeup5BpmjbPF4e4NpekkESDfy0B8DYWS36
8CI5Z93C7cvmed2u4krF9ck1MgNdRktzhRw7pE6wCWNr+QBFmYZVQ5Biu0jA67kqd5ooRiKA9adz
qULR7ffgdsoPcd+4getBqeZcKQO30f00uvZVSy9tiXp2M860+nHcsVIlNe7msroyrRg+QWI9r5UL
tqXxsbm4p3ZiWMjs1anrOkw13CYB/OtTX4PwxwyNAWo0flpsbe3cADqvMJHoo0ZuoN5HqikWMagx
x3fC9kna12rZ61WXvSDw0C5mnvS2IaE4TEttXgGVs8PB9ZzQ8f0LrT09uqt5dHrOdE1j16JcNKh6
ukb7lLamd0beUrO06N4RUQ+8SJM8b0abyynDyLbs6VHhOApnon/I0nrepEhOAre4eBRs8O00mOY/
DYXuqNGfuCPYArUsQyY0uIFh6vtpgJIFs4ZYb++M5WnVk4/eQuhY1jdYuvKg0mYAwnf96gBonHdZ
mrUcT0x0e9haEnm2022FMPetiTPF1fxgbeUl7nulPRiosPSjcWGlX6r7cY2PnqdhjE2B+reEmXdl
sW5ay78a2OCGwdsu9AYnch2hu0rkUVV3m0Ng7DQJOrJSTxyenmHrXBnxfNf3fPtSIHQyCluEVblO
+3GczgmtUKCUMxUtdibPReHX22lexwcvcaiIZ+trIs1mm2kfXZN/rBZ1fQHtIHSA6fKm4K1yopdt
PbfD41Ctx3oZx30KuDrIcm6VlDANiZtfNs9K5Y8lZ17d4D6VQkZtD9J/1uSbW7SfSV/SSc1mEcvS
uExlnjI2eqxfxrUmk3uOWMK1Wu/MTq8Opol5YDA5TFtbiPZelT7Pmvqdj9becuh+bfyZBKi7p1xQ
7HJn8iJvlWmQzOOJnO5UTvqAUM/Yz/TBhkURp6Hb+8V1OuvajZvy9o1p3Yhcv2rpZGbpqQoksKn/
sA56Sh8R1wziMoVQuB3rIMqwbe0NaKMHWy0yVFkMNsqvIr+jkjSlzT4rErpjzQrZbSHLQJZqeGlx
w2xEGkM36NNT0ep76PCvTFXpm8kgTCLGUwAxez8cy5jq0zJfNw3Nu8b8oxPDnkBSg5ZeIajJfzqd
Px7XIVXUwbq9N8udbLK3vM1O5OdX9sLeHw9p8xgb1lXr/rJt86XWu6OlJ1E33xIaREVGMcTxi+wq
zwe6ginNk9dM+oRzRPbZi3Tkzx6FJaFuse2s7HWKB/dKzN549AZqfmbSWteVWd9Ty7UDWtYfCyrs
QTetx37oBjpUGYPWjEkLTXd6y0xWl9YarouG41B7OIulPvZ18kbts0Y19+HLmgIY+Gra5tsAKutJ
b0mpu8wwDmlnXgSb6Pm6JBozhltGZd4CCAXo26HoZG3KD61iVsNfXypfRxAwNbuFxhYJ1ypUnKWF
rmha7jNTHFdksMifgZqgdDmDeG+C2Xtnub+Orc+pR4ZNWzXRnlqH69kFDy3K+TMRvsJoyRKxCO13
YWl7w3TaAzMqB1IeeaDTK+eoRZU/prguteNoLJ69Yzwmp5C9Jm4X0RdWcqKNfJxA3lIBafpTo/kL
+4pnJSyZ7uzTy+Z2772J413jaIpTTusuNccn5NN80ZCZOURwSd+MRhCsaCOdPY1PgXZEf1AwwK61
6mbpSNGrlgiCdL94pL7/qZVas9eYKm1B3Edl0aDVJv1FJxgUGWOaqa7bG2t03iiNO5HZGL/70r93
aB80JHC4JC2HkKJmu7Hiutq18Y8MAvKiqTrS5q6n/Fi8LEbmhaKs0MSc6B/XQx0/ZdHzzOKnSgIX
6RYetWAsm09F/KebMM7c2GiJZCU9covOyY8uthot69hmsNbZzlWJab1OSK5QqZWM6FRXI5doXLC0
6Rl4ah0BE7/KdC/2zlJ/uGxnZjtfKb2Tt7Mz3zMqs0mtYecK9eL6mRtId/B/Qfrc6Q4bXkwixJn4
z6QywLJPy2de9IGOT+On7uE66XoG1hZQaFp59rrkXm9JuRtLuhxKYtZy4u3o1flmifM9uGK8ypVM
r+3MzHe+OTxPfeeGiyOvOeNEvj5zTGKNgE1iAmqqMz/qkmY4xd66XuxSCUrazMjfKHVRG3PSAjIe
B21KtVGvoX+osbs7Trqw9lQP2lw86rbF9elvLJsGibh5H7g/w74dHj0EBptUqpVp0/W9NfwfqHze
Tb//wRnjutE8swkNOcuIDcbBbVc/qNU85fovQ3QuZVI73wu6qk9qKspgTQZ8S9IXTzPB+sbq06MB
HS+SHocauWa190Dj7agZ6n2VDaROKWpAaVIXjxEgBJrRlr+yubPDptRfmlEbIi2n6NAuVRXaK81p
rcUG5ZqyuVcpiVMC/5tcculeyALvYyhSO+jCtHi6c8GqtIi9F2tdmLljE+rCKPaOGp/tWutv9DiL
N6tn0IpqSwSEczE/lKItnrF4UhgWaf/guZTi0jSZrjn5czba7DkPrhrdu6ZWb20qFuIPD0UAAcJ6
nushvia1EQ+VlumP7ATWvZtgCvbRGWFbnSH+dEC2TUWI4qTuq76O7c6tesm1Zi2P9cm6bxs5bf4J
VaGb4zdn0kedGrbAE/Jeugn7pX60llpsbDu/rz2kjBpA2oCsREarofy7yVm9K7OVrCSQqIJMZB+M
sspdRZAM1H4CZWBwjEUHgrnjZAHDc4vzd22rR+ytAyu3Nd6VnY2rfZZF4Ct4fWlN8RtNsDZo/fVI
aHDlNG6GBgg/ZK3FRVQYCvURwvn9OtXb1eDuXdJc2zidlbyyYiO2VP07bnIbWwTuG8bDNEDjdo0R
0UnaK6NoxEGbTXODKmkJATFclZXZhyC2/Zsy8U0qgbFi6ITRucfUEPJkmmsGnwQqpVssd9h96AIo
dAbuLCOH0mjnbJQxzLwyt25pTJjv0la7dN/ov62B76uQtvUoLFlGtjZw8NipNZor7aWdORuYhrIj
m+CQfvLjB9cRlO1GFs4m5PGwWh7BfImoL2hPUDMoLM3MOHMDYcJ2exvltKnavTFSM6C66NhR5nnr
1ZxyEcfF7g5JjFMjpE0mMSPMYBfJlMgeZdEvx9rWmqic7Ok8uZeSg5hczM+lJJDSsudJQcZcl97H
yTU9Ul0Ay80xumA9j9UeX5N/M69ecjIH7CrxXNJPME3dbsxaDKJoqxEl2HCyGiuLr+dhzg/OnFkf
bSbWaIULf8oQPXeYaDnJQpHApmCn6W7ISEUKzth2nPpafGdNJa4yEWeUYWMvaCen+hX3AjTQWBkE
iPSRmHSIr3r8A6dVcXB82zwMbb8eJlOJEzhp7Dmpk1c/Jx6rW365EWHa6uuzMw7Qm8oB8ZnT6/du
PZTvojCtI+51stM0bl6EN1k/OCRz6IFBP5xzkhfS3sVeQcVURNm6pNdUPpNwThLzRnqdH9iWXlFB
diimZkzAnkw5o+FSWF+bzP1/zJ3Xkp1IuraviAkgIRNO9sFiufJW5U6IklSF95AJXP1+Vs/E/7dq
OlrRZzuiTahbKpaBzC9fi32uGIazfiqB8xYdHGChxXNf2c6t5ks5c8d6vOiZbh4LJvn7sMv7n4l2
F/oESR/f2pU9nsg29PgOEpdsRDrjmM7artaU3s6AZp+elVYHZwVupUKvMTqiNB7gu4zDetvkRUlc
TGeB5I9UBWfUN10hr6YhbEKWsHGoLT5fdZFfUwe5/hRrPfKM9KR56nZ67+2O80VTh8disVkZKf04
kM3ufXDX0wuR0FuBfjG4X/U4RAHNqyT+kw+1gEf7/mtC3fVV3wf1vtArR3ynIW53A0PrYdNqxjk9
LCrlNZhUDluK8PpLI+b0dqwT51INibWtMtXscmpbqbeFsgMMDQ4d7xNtjlDo37o5eJ88WR2dAeA6
m6ZT3ACd3BYAteu+STnTRRXUzfIRl2hDYQshS5M6edeWMme2LdSj6sp8IGLGM1vXHWb4GhZeCGkw
PtAAaVOE5YXAgE3QfebcuU5eD9e54stEFucF7z5c6x2kaP3uZtJ8NqEONnkeA7C5gX879oqFvpuT
z1l6xX02VmqrJgHtF8fmnO5RFVEXAZPjiHxfeYy5Cdv9ZekNOHAWc1FK0Z+V0kM6MReye14bNp+w
/J4mKhlOyE15tNzORKbriWcNvfhYUH9qULlT9L00oEoWvoHGBDjdg/QaXuypaNk5aXjjLrHjhzLM
229rv9BemIBqNLtqqOQPLzFASxY/PTFzeR66rMM5tdp71ymcSwpc7YjGvhHpGTKeGLT73bbC5LpV
GpqpoJsQ2lfdTMIj4qTraenru56OzTVjTUxX/4PaA429DZwlz6kHDQMKYynWqa7oHB2LTQtrctsg
y9tTPZQ+DEOLRCCzEAvQ8AFCV7PUn4Tb+4G6pb3QvBxrSpqzFr/qNg18d2cVHUd11YiLOojT97yA
hLTT8jlpamtTsxJYEaFgfrbtnLp7U4lsng2fyU75M7sD/mKC1ZAALRpZzSaz6uLQpcO7KSjlG7z+
LQvUfMA7PdwWnRko0A7do0ty5XXpSfGkinE4etlSwcIJoKm5ZdIf/IXzTe/s7YYSPqVLlB5+aaJq
bVGr0czES2GY7ZrlzfWXU2etifewOAFH50DtVE7XQZ07BWp8+OKVjod9GFjwxSYcr4a1kBAmcENJ
TASzY8S46SBuftIYr4Gi6ZiaEP5sshJPy0rVyUHEM0CXnRRXifLphR6FSA6u8Lgps9rfyoGuoizg
SWB/Ll9T0fc3zRz8kKPdX7omYVEYTlXzlGF+Y83Xu1SCeY6PNiFQD97SAhX0jTiLJ7odvFQVFwsY
2WXtwpqPtbbo9Og/q0pWBFGN1aUxecd4m5PJacz4YNBnwqv75smf4xyC04bfICIcQ3IBUCPqZrha
3WLZOjGlp+QZFXtZEsPnkkx143v9K7e/OqMhbN5yYquOczXYr0UQ6/MlNdDJCu0S7Rb2t7y3UHIW
7T3jWEtPNv3rSZxaN8Yf6MRVgdqiUHM4+JUFNCNi2Cwesw2Blpyrk4G3nyPppNfkbUrMiiBICh6L
vt6ptGl2Y9BzXmvb8BrRf74fFdO0BbsdxbL8mQZtcNAhoFWa2hRs0mp0ZDMeLiTbUAPTZtwL3Rja
aOkiv8/chabTZo4Pwopf4nh0D3NKGdWcTu573PX8shuXy0Jp/yzFpn2g0D09K2jLO7SNTu6LGVxg
o41vXWedNpGnhf4x0kzZ8N68h5AOVvKG9Yq+Js3ag4pXaPxe/6D0DRExp/1bGkaWFmY5cC79ROXR
4sNIdcLxzj3EPrSsD1P/XjTxzFc4cY6gI/hHMTn1BYVb8pacToT5hfVCh3t5OXbQkq7nVrsuBnCy
lB5p2hHmAOq3XK+5NW2Tqq6jcR3XF5GkaptWSkTCW4YHqsn7x85U/d70wjsjkpOqMvaG18zUexRv
1N43GugkjbwMlYVlT/cA6cDgg/A2lNR1N/HsFLvMlW6ygdDmZzdNH41VynLouPRQw0PC1+08nel9
m3YogasziPCtCZaUrqShPqe6nE/L2PpRl0u3s/SSPWYrojGVuNOPAIwK0G3tz7ul9XdqifllksFA
MEM0G3/2nvijw7nPnkvxq/sjRUXJ5znqg4yz8n0lF++b8Ypxz8IQX/aTTi9q5J8ETohwJ1dsD4tT
jO8Ouoo3yxsCyZMzxNtK208T7+rAp+vdx1S4PoQy6NJN20/ZrmvWbhvPFAfPVrdbqLO5cDRRY+7o
Lg8YJRcy5DyxVUtZ3/VOixSqaNHEu12Q3yRh4B+JQ2P27p3pHOHCfL+eSo7zeRm32u3CqwFS6pmj
MifMlFaYH9ZMLXgUt5yD2lwBbU/ueJk7ernhBP1NiWo5EKZKO7mTTN1l4phv7cq51u3WLtIieNeZ
71705GGfCpM3C8RjARWJKhK34T0ZOm9+3vwI4iQHCsjAVwlrALaQrfm03RXqp6BvlUW1HrecVSkf
TjljkNZnf3dVLA5V4+dnXhu2WNugDOONmySCxt3BnXti4PnPtKBax8VPimMgpKKStH6zzIIGdCWj
7ijDjEbWbEEXFeB0VC0Fen3d1vCvPqUzMrt14gaGS2X93TKs82OmCKlrYeuw3MGYp1VhDkVuvZVz
kEcosfyj30KdFKfsyAOpiclFGVCKDCkqtiJhcSB0VHfX6Je/LRZF573Xlmc1uZmRpn6Sjnr/1Ue6
cpFVWrz4AXKUPNXpPpzjJ1nO3zPC+7ZFVXk7BBGYARtuqT4W8X1TBEfbvzY0Tacyo1hPVtl1F/T1
vd9LNko6kRCvOGtm4RtMVzLqUb0ncBcbWVo3a9lSie6J7y0LcsTu/plTHzn6h6S7s8UwXrs0qV5L
3InrJJNdTLnWLkjS8Moul+9Ua9dbp9WAvUMesHdNNbstuF1ZKY44FFMGP8KOJDZKzFFTpSvllYuw
h/2cdeTygVPsRh8R6BCixsNp9aKHho4+dyJ0x46VtUX0Kx/ouO9vqM5MbzsUEK951qyf7tLUj66N
EEONk3OPsKNgIZpq8HZLUeOo82ffGrB9ovuj7hKR4xbRPSpNyz3Gk9WeWyEnQPq63fJuLGe0RGC2
HbRfrLrvoYs/FrlOu2sRYR0dKFh02hlh2VQxIQ8unQgdLNuHabzDgjcVistqb1OgubM5dLPjQhck
5I4zXJILzkhJIUE8mOqiLI1Li+EUQ7sniXmYEN4dEHuxY5kypoN60Y+d3ZRbpvrl2MZ5Ejlg7Zdp
ZicRsgkQH80BR8KnbP4IqY0tYIkkLEIgWvE9GGOANuVYwIjFaoU3ZmYQN0keHkLEdj87OFaO4ytC
J1cXu0Fn9VMnvQb9YQ8WEk10zm192bkHXAR2cJEGBfRdydniqlgGCiAwXGaobaR/l6mRvZKMh5HT
xOcAjH89eXlGOavUwaeqAyRqE7qdGEb0EFervKY4Eegny+oHc+quxy8HKjnmy/cQZep5Y2EnbAvg
Q+1jx4lznX/TCKcApLS5GPsWIUQcNnJPqaLZOJQD8UZQAFtL2F8NKFeB4nPkBkmp7pVdISmxtLvJ
Z9R8TCr2oXW7F8BHOtwaSnLXBAn5muqfZIpU30N7Hq85g8ffKnCtQ9itzXmzFjP7WcahpOUG7TO5
HDkRuZEjqv48nOpsO3EwelqzlfqGQY/sQxSghqmkMb4phnPdG8wAKkfLMbu+PgRUvl7XcR2+aw2q
18sh3qlq7o9pwTTT6GamvAKG43w12j1i2dAMr5J5JuSIli5oKOciWXPg4aB77X1v3c2shRuZZ/Ol
yjAqMhFJOjkZHyhMgN0UDq2l1LeNH6NrzVnkDU3zAlxd3c8Dso8mo06yI/5opwRc7+rQEzbWk7mc
J8SUhIrimak4k5xKwODASnmvnPQhtbv4YNc5fFzlvCKkmfKoYDMMRB8fUcw2h9rEztnYKhRcXiLy
TZNI70FQMne5oJjj3u+LqOM5AtuhTNDQ6YfDSoLkW1QKGyKEn3nI8+vYQ3zKIbl6GkMSBzaukQv4
TTCku3AS5obG+uQt4f9HeaA5Fedsnk0bE+OxZNO5UwX5biAieNeGCeW3hnN+6YNqJCSzkWjFmgte
/+Ajbd+SnwmPmGTd94HKDM4DuTkmCLcjx1qmC+3Qd9dlpjirw2DYZ2s4fyo/5lkI2UEPbD9tREVo
AblqaNOwBo0nZcjXZIcdh3V5yEqgmmR5psZQReDDP1Z7mnZaoKy0RbKkEbnt1tGT3RvV9dCWCIx2
CHeoRECUYvCI0L8BTorFQ3XzT+OvdIwW0J+T0uk2N1l66HgCr+18xW002eMLlHG5awocoSuH1TN7
CeR52QY5SoK4fiuK8lU7NkBnyhriKUwdcbO8WlazYo3xfLThgxW16HnvCxwMWOhLHuXFV36BeoSy
GplMPA4e1YN/mLtOZWbJR3P7b/ve8EeF2I+mXTAapeOXX/7PY1Px19c+tF+a0w4fzfV79TF8/U3/
J0vT8M3+v2am/ypNu3hf34t0GN/rXzvT+EP/7kwL1L+E40s3sH0HQU9w6nL5d2eaJ/9FOrvrKE8G
rnTUyZn8n8403/8XRK/NH/J86XvuKU7/P51pnv0vXwYSEARduPQCz/snnWknD/D/92Aqxw8D13c8
OwB9FJ79NZGiTkHxKd+kvw/fBNzeHBcfTov8A0DQIl+UmsxrLzPZPwvp/s91Ty9eSeFQcit5XX+y
xWYpUKGJ7XU/SHgomzi3PWe39uiaUv4mPfL0o76+RYSfrusFgRcQTPbrpao1zddpxAGjsQ6dl2J6
CjnN7N111ZvatW7/9O3/5/7/c5Xbr47of7+x0JFI3QPhCi7769VMh5crH+dlz1EKLb9yoCJtwEYE
B+THGWMi1ignqmTz8PcX/ou3KaXv2ABloRs6/pc4hcyA1WLx4ZsM8B2mg7Q/J1ktO1q/nR02mOY3
ruO/ul4oqacLbAF+91+2+nKRZOVN675Ky1MiVI6lbpv0q76TjHvhHlhp/J2H/1dL6unDDblfyeTj
huXB+Zr9MshR5gFipD3t2jRFkqQCFugEh7//JL9eRcJj0lHsAgg5PBtfE7Os3gMf7JXZ07eLI7Ud
02OX57+LvTh9H3++LbmKwvWAjsCTSGi/GsOJgbbqWoIccZYiQl6UVIbmLSTLBmeo/Zs0qL+6mAiV
x5bghP5/3ZVj6nB+lcm8t+M2O8h0/pa47Igic1//8WenPNtzA5ezGCbaL3dhS5NwnTEQ7a1Q3RSt
34PVhfNvbr2/+IIU+rDTuuXzkHlfDOTc0SoIBgpOY+H9EB40a7LGwW+Wjb/6yDy8SL7NqmhL8eUi
Io0p78OFvncCqQ/tuoL8hM1lmWS/q5j61Q3NfcYDy4pBzJ5U/PNrZqB0FwN4WJYX9q7e/K5C7MsP
F7592llsP6BMMeC7P20Af1poDUgSWrCq2Kc0aXibNbPj/l7I3BnvyN0asuM8ui0jzRqD+GkQqvYJ
YUI83//9ffFlnzm9DJfGUE/yN0/U1z4ei0NcsIL27EfbFOsLMSldsEkzd2hQYBVBe1R1Kt5mFFzy
n936f1yZZR9Ahg8C4u7Lguyviyj7dSr3MaW0hwVAdb/kWE16bq7Hf/4m+TrZ5ZGcISY/fRd/+qy9
FG9oHdqo9lO01FYy9D9Y06YzHXsrsf7VdF90wfSbXtK/+mRPjzSR7kK47HC/XjTOXRuiu8chnDkc
Kic1js8aioqgphGx5gwOhkJMN+LjH75Z1l8Z2ghDA75Phogv13Xtpi7stiInKRkfLKkIK0rr+nUo
TXcww9Tc1m7pPf/9Rb88+YIuTWG7ti9xqjg2E8uvF/WM66k6dKp9tzjBnRkDU26FyYTe/P11vjz8
/74OU5b0Qp58Rq1fr5NmtIcPeFDw6ifxlV9o77Z1lX+XJvj3//5SX7+/0BfSx7EUeHyW3KGnffaX
mwahNSow5EtjNL5lvykBcsWXeGKFAN/DfcE2w/eF4zz8siSLycMDKlzvoMfUVzt7WetznRZ2tjXl
yXuXw70jAugrDuyqyd1iW9aBIQIMlrveGAedCfWCFiOh8DCqqZauhM2cJ+GLN/qeFel0IEyMfGsk
UTrwE8KzfFTTmJM79drAd5+XaDWSSATzDH4lBiwKQmfE5opRRTR4V8fcYDKLhqIX59PaD/5V6a4W
LmK3AqrzMgFNa0nzrKBHTo3VbnpfF6F8KQYagqDWvGsnH/0fqIfUT1vb9V1p5RMA6jCq16zwkxGU
RUC7cPImIKVfEQFG6ZDAo7cdr2Qrx2Y5jmkzIDVOPPq/K+XIBx7i+Hoa+nXYDn5AQX2GRu+ulytF
57rWHhUpQidn/jj4yKKcMRu2noPm5wh6B71jFaF6LDV+4t0cdLPEpprw8XNGmL1j/QeHrEJr+S6A
I17SUlB7utROVW7CqkBo7SVud56ztJ+SG0Z/jOQ0NS3q6ATWQ5mkfkmyeKiwkNjlXadkS14WdsOL
xEcWTJKIv8bHeJSJ2HTBCVPsMVQDrli6nI6F3wGfMuc0uCSMGh7jgqTmOqMGfRsuhNZuSpp/BAyz
zOcjnr3ABtsbKSQRiEaYT6ryTCUWKE9HDUqxN2XQ/owrf73xs9XGBb30AuK6aMurFnxC3ELVGYIG
8RNGJIo14+WUrfXMym+gwMzS1/WROgnn55rJZoBTguWaF1e8uU5m4IzTgJN+wj2otqOuiSpMRqtv
t2AHaKWRPcBVFj4ibuBJbVCABwLfokxHca+Loscighb8M9R5G9AsG8BmpMyPr7HKGkJOm6TNb/vc
ni86rwytg0AlKCPXn6tXhj5HHBq8x8O+atjDjmWC2x1yKq3qjScHXuEsTL/ThDpbx5GxnKM/MTb5
Higdiee4YhRuCklzZt90lo3Nh/TeKK+66QfskQNNDJhcR6j53YtWuqnat85UOFE9TfYdLyfHtWYP
NKDG8SQsHDudgxJBrqjd+q5tE3jitj0ZOaW5WWuHFkxXiuUNoUmLzzlR87AjKHscLot4GQmnzDpk
XxZWwoONpoE2GMcfml2St1W1FyW6qjM0AOO4cZ11SO6Q7sUeqQ8e4SfSWfJdwZR6gQXg5IxvJpyR
5HyUJP6FPgBIPdj1eews3HLrFCLMXpt8tMClQsOSIlIFz4BqFsgd24HeWFPYOxvQhS48yfWTmDOE
J/yKeF0M9NHitcg8V3tMvvc9bNm26krfw36GZCjqStSzB3Idxvox9Jop2Oq2GIOdt+rYxuMSOGab
9qg6NmmpcPPUi1ojX6TTs4Prx/9m/FY9ZVliY8wQxfLTCkffxSpsj97ZsC5UjrXB3JAGIrLhfO6U
7+M5b+RrDPEyniUENSZRo2T/jAm9LLbaGszPLPZrgd6mlAQ7ZIWcWLkWJOuqmzCqq6mNzT4o1/XZ
Y/K/rDsbx6Nfu2kAuEUxN3SWnXh7Y1fNGNWyKw/9sljpDpPbAgciLS/Zh206fRo9W04EKlhcx65f
tXt/KNePtqv5bZ47+U9E6jlTFDQ1t0A7CNR0So3puw7T5l6rDLrYQYzSb/Bxo/UsZN0QsYB+f9nU
nuxRtLbQu4dWphCYSRxaejcXkBmbGjdeuJEOHtrN2ioyiwYot2MVzJR0U6atS6Bd1y6jgpbIs9H8
casNVbfHqD82Z0kxaXfrosYAfUXFMhFhWMXuzk29+BZRRflDFzNinkXx2zo7h5ju1oIwtMzyRsEu
Nfofky0tdZn4Pnc+yFQY7sg5kPRFAx3oHd8F1bPZUp/qsHuNIaQ0kwQ9RYfqI7FPRnl0urDwDwvz
L1xqYzBBk92HGntdWI+qESLSDJAMRUXOkKtmn1DIsq5f2p4glDKvuM99Ama2ZNTVV5Yes+9wLj85
KxjUhrF9Q0IfIUQZsmKxlqeYDiYMsLbuXjQsP9umpDiS6t2gff0DZMFIHEOoKA61fLLFAHnHqMBr
wtt0US6ofg7EhU9gz5U+jxENXE6MYywMzW7yw3fSkW4Gvwp3dVX9rC1cPzigEN5Z409/GtYH4xaf
bqD2qe0eRRY8lN3UkKFjvywIpFO7eIF2Pnqte+8nTRPZ3aljNcjzKyyzlEytmHSCkqQqdyFVwuou
u7RfLpaTqLnJeLQWdrlI+VaNmHs89xDA8xbUIZRuE5W66i97VMpPYhzTrUeaiH/K7iBoL96g922i
VmcTTCsC0V7hAEEINJznNLxupjrZW+1Km1BfpTewzfrSkKY1kCXNwkct2cnbZ/s888hLuw8CX9qf
cqimeZcjc3jsbd2dV2oJNkPF6S46nckPg3Qgjf3Q/zGsDdEjqc29toG0dR+I9RnvvUowx2bh8pjh
0QOobQG8ct7IYdLGPjhhnd94XbI+eYPzRpSLuhTUIN1A82VJBL6SvSRtAvnk1EF508GFWsxTpqKH
Yxy9n52sAEicaortxz4cUi/nA5HhN6MXIm0QZiz+vZywlhZ6/LZayBHxnTyMgY04bpjdeyoMfVTA
8dKdSS0gRjIjPic9yG0C9LyzAdNhCeztOrMr1ajCpkg42IF2fW/332NG2ZwMoSFeoqCYkaWturd3
fkGBWFTzL2srYuO+iUFQb+3SpbaRMGcEjww8DY0ZbgPpkImCn+TaYvj5ngObm6exWozYZdQTwiZO
TZnDqXbLBw6o+XyZ14/GV9OuMdZ4FYMAbHVT+c86sbOfZbb4H4MORnxkBYPFlDZPsyO9uzkADjk9
ItxuuS3NOeFLbU0ejXBfW1tPZ6Hx7E8aIt9mYgbuXHwtD8u4HBmPyp1jOdanBdV82YRxd3LnvaRE
7D97/sn0NI00m9mJ2RQmwXwQUzt7bYr6LMc7ECnKRe86KLEVSzBqEpOEFVRz8KlnHM40TEJ/zbm7
K0a17gaVD9t2ssDvJ+Muj0Xo4ZWtRbITHqqJDPF3ZDspInHPx2/U4q9ybAQdhaGqWmbmGNrrTWDh
zdig31Dnnd/AKiaxlB9DutRso41FxW5Lp/e7QSenT05gs2MqtTcSpmi/SE3YmbHLbeaKvYl9BMJu
5pJvUJWIzHtkVBiPIQwY5nCT+zMRt2vFI+sQmNShdtvqSYbbYiJMKWoH2/3uebGMwnR+iidZPLQN
5dqbpA2X885GNBzGNvEPJq5fBRqSxzFEdRLkOBWXYpa3+VSLR+JDs3s7d3F2cZRHyJCNDjZ6ptub
bIVEgSPipqoCU1x67Gkb1bfTeYuY7IBsxGzlig5xJv2KRJuRR27JHf9oQWsVqPl2gdZLxHtO9zPW
XkRTw8C8MsLUDOqUa1Iv6N+rqT63k2G4YQjsI7+qBvQOvuSLq4joYLi2BurBS/82xwL65LXDLEhy
yU5pQLKETGy7+TVbm2ATLHppd1XJhr5fVze5Ac1dMRMIwnM2Ya6xsLjNwqoxBuu54VtC5+KkVsQQ
2PIcLWo/aqbATV+XUD1mdVPStqQVr5CEJuUcQrzEXe4zkB/xavg/KqfR2UWF0VGcCaKkuiviicYR
BwTSoEtRBXJF2TE1TCxOTY4S99KwC7qG+SMo2PKyxnIevdRC6x0w2JIPQKZwVHjZaqLAsddqv2ad
x8+rfHc58XY4e3kPxJjl4w0qvaYnHU3iWzdhN511ckC6FgZ9+oh5t5nuOpreSPKxPjDS+5i5II7E
ENrRMPnWXoim4mUk47eQGeeDgKoJ1wdZH/cnzmjX0G1yY7z8dUKZhNquuMmsqYtkljps0oxl5CTR
ihQZlJoTsuYWER+u1AkVYprgJpkYuDZLEs6va0GCx9YeRH2YzVLsZzbZMlr6vua8icO/6ji/1pll
bXGQs9BKAA+0FQSSpc5VvebPiZV452kSY40U+U4y/JyXaauulE36vrbq6UFaKXk6HsEmuN+qFOaQ
kBxd9DXSb0mf0lhm2XDblkt7mU1esePhcW/7qsfsL1vZefveTvCnhZL/7w3y2p/RYVl+f9QWo92a
Jza0fJYkt5yoYP5whW6AZ7ojAviF9EtT0mmOFr0nFeAg1OL8QEywPPmiSDmVuJyOfAuhPnKY5UKw
PqktOFC75xN4gmuwO4QpToBvBYYDLT5xOd6GBHbSqZPSCzlAkihzxmioDqLvMGE2fpMcZJ5e9nnw
w10JzuHocuXVS+Vu5lKfwqwINzuqzHqul3b8RtaOvg7iwL5NcS6gFi4Ig1nn73LuqpvW8aubvmvm
n9xZTyBtGK0QRzcb1ar0klwueV514hDYqb6HHTlTJiNeYWkSPlukevaZUycL2V3NK56L076JMdIp
AwGH4TjrXayAlzauWO2LPAnCo0iwUngsilFdV+4zw0P2OJYTAplegqZviClJ2l3ex6U5hMOcPBLK
FpJ7tugEW0FccMcy2b+xMyIPr8d2G7CWMklVDBj4RTalk9zMdh2fBb3sXkzb2WmUk1f8zSpxHm0M
Iq1oqsf4AeG1vkTxRVBRqCold60Dh58KzERSF9Y3p15I4ypIS8kiXVX91kz2i8evH8pG9nNkSv2+
DM43ECZvnxQo0+gyzlGv+3qb1b1TbAxzJObJ8jLT2D0azOvMlo2au43NgRuFe2U/WmNnPggozI5J
1T4P/oSRLrBiPK12S4QJQWhkDdXMHB9t2LOwixQJCM6WuZ2/2X2P+NFv4z04cP2K+8x7HpNQUFdE
jO+ONuzgu5qXGK/EydWxWUfbocSGztJ9om2cm6qubEzGrMnbIGs+CCfMNq2TWFd4dYPqXOrEuuvK
09mBRK/lFS3wKSydIeI6Jg5CH8DV6mpXmcX/ltGnwrGC6e7NDhJvm1dL+eHS+n1F8MPyZHxtPwin
PSUkWLhlGn8kHpBgshLbrNvog205iMDXvA7wRuc4OttR4Lenu3WfpiuuAFW7UPpTgF+kzVdr29YW
RppwTRXDJx8HUpZhXHqCjyi/3VUp335UZahncjG6RA36q3BRlWpE9fQtjk9TkDDqz00rz4dByWcv
LdBlp1MnNSt2MPW7YbJ9vs9kruutXlV3peaeDC9ukNJsw7IibwxPmrVp8RxgI2um7H0i8ZNILKIv
bmnVI0lNEGZiMzw5Tr6tyOnRW+Os9o9sYFHfhnMrCWU3wCibEhfNYx7aJUNoa7vTljASZLDSIDnZ
sXokzk5hLL03c14SIjIQFxCpVrtVFATK+bSCk2diHUYHJeagOkmyaJziny1KO9/Us84H5jvmr23X
ec0BSKE4+bxO+XulUu1nDE9strGuSryW4E1XDWTsZU7P8xTluWJVD+ieuQ3FWjhb4nWcW0uHOe4o
8gHQRHc9RwlmuXm8DOcENQ1eHTgxsF5OhW7O4YSuLQ+JJ94NzLUdFVq9zln3Fm9aXwBs6NsezDDi
4RUTNgs63TXxY6nP56p9PCds4OuhIQYRTSF6SCb3nr7XPDdrCvUx1c5JcVTCJnpLTAr4sHCb8Gjh
pO29JanPTDU5w25FmjQxPTr+ZYPsNQSHUtNdwlZF8D+fbLv1WGpn/IOqLJhBS2VddORD5jvVk0Wz
6dOmfyzLAWejnC2QKoVl57t2gG6Jh8k4eAD9aRBtUdIch0yqvbFzm02zaXNWJLKcECx2GWjFtvCp
4mHE0tVbJqaOBXTWlY5mPfmfok38ly70sG8NbYgnyyl9xOPSaiY/EsJerjzEzrQ0DKK7UavCbI6b
K/nOT5SfJCszasa4MV99dww+BzGvJ1VrPe+FhV80yiX6tsMSFikHv2WQ3qaGdaSFNHO7dtdIA2ab
2IBv+JhQiO/DSYmXBaMz9WjSsv2j7OqeGXGxZL4NicZaWCSnhXClzhlPIBjoBrEVid6BbOmbhAbg
ILKCcCb+ILRIte36ZgCvpoYo2PZMRTz2NJZzVBucsDurpy4huYFZ8S5F/SnOJMFXK7E3aX3wY6wr
0Tp37bRxGqtQt3hvKN6iHn4pifds4KTCLjvpsdyUiL4Sy/ibUpn/jfccPmTBUjBiuSIhZDML+/6c
fB3eVsBrZONUbeFdIIcu5rOyGL0Xu0s51Y8cY1/0yJSxW2Pp4pudJ/kQ5C4JRF2CtCKKKXFebhJi
zbuoDN3pKbN78uhkONbe9yVAQHFNwJNZrph6saLlVdZ+zA5BGOh7kElvjB0G3uXYApEj2qU0hjAn
oC9vi33cHlDK4b5YHC24ROO4Z1W+zp74ZEq1CLi3s9wfsHLHMyEJt//L3Hns1o6kWfeJWAiaoJke
7+SlKzMhdGVIRtCboHn6XqergUYV0Gj0P/pRkyzkzcwjHTLiM3uvnWg/ybNz1CHe584Mgmistgik
0UJjtWWNiL1c82v114sMKis5VJXMsR6YOq/m9Qjep7oPuYzHFZ7IhG661rTsjijBY+UsdZCNRosW
ME8xAIDvobYHr4RwbVO3wgVxXIFtehVuiTEc8FrS7BPdmGA9RFMeb1gZdvbaZ65XY6MQodlo3QxU
3BzW/OS9LcJVq3LwfB2Ze/ba6Ks3BdZtoOJzoSlft3GTJ9ObqRsbGF6vQ8XkkVZzk04BE2rHIjxp
i17cDAW0sBrynucZf5+6o1u99p4aqT9wmmc8/qp0jikMkhQVH8jTs/DsId82tV1Xn9wjg3t2dFV9
GztpUPuFGX3aPJKVtWEkjIDB7VAfr6eaqnav/S4Ee9NqN3lldtDGYMPCgmK3miOMiq7AXybpe+AK
aPb4jAlM0vxor6utPeFhpdzWU+FG7yQHsEjVjd1RX8HKQmfMT5Se/FINr0oxHllbHoI5yqchzjaW
pfribM1Yi0+miD3ox8G127pb0oL3OUzisGd2Jb1nV9b59ZeNwb03UjzWXutXK6jIGIDjPJ5enbnt
vfNowDjuY3vC3O2RQ2k41NLgZEl3CraZMQHwNBP5/v2gq+SRuW/GcZxOnWXtRB0DVJRJmEQ8U8NY
InmsImdlkG2Ob3FpieTiSeMN9x4zBb33g9iaoW946NlqqLqfgFcRbfMoCZ+RGQqBrZeo4FeNg83E
mdlGJHYUEuToTYPxvY3hOREngqWb4KHxoUxw/WtK7NH22YaLXoGcrtwytLbMs7NyncfJVBxqXske
o2VRl4cRId8vZXfmcccgg33IRlA5H1mZAHVLaltMG3QdZbXV1tTDCG807TzM7MDNv50kzmcKnRkX
AbNM6+onTwEJWoZN2Jr9efoULpRPm9Cel5lGYmzbdeo2dfqDvujqXanc7imKU2imwJQhMnq6gt1S
VdbTkkCd2lelbybgKknQ7aGJYA9rgqlXuP4EZA0cAyo7+mOvN7AOSMXobFylq04s7n3h1d4TLrcA
EJ4ohu8oQcR0XticgYTBunhfu2bk/sUx9OTRDH9KJyXgcE6X5NcVqHRXUie19Yhbyn/ErAWwZ+67
KHqfXXxO94xTRzjFTuOfEMY2yznygjo5mJke8jLA/Na7nOSBaO9iKsT9PwMjQWebq1DeNTrLn6Yk
MPauc2fRU1a26Z/oOhKime6xu6h4+GZGRge+tHCI91PLgGQXc1qWt3E6JLTyPGkGAvaCWzItF+mt
O57uu6WL21vqsIJWuUN0j3OjDPU+E7M/XkBvc8OjFSLQx80smEAJrezWjhu6z5BWlneyUfEXpctw
Liou19US5smM76pNzW5KvPQpaSJu5qgU1I+E2DMlbyyPVK+F6nRbNol+aTqFDHRylpYiZRBoUyeY
QUxzbBjmGm3bdw2THHpqiot9LZGAZdXG82OrPHOmaueWrpitiGBU2/Oi2+5O9lPxK0AjpMDDIpnz
WKKU3rWOMMWmY/drH/Ws8nwnh7rAUYQnuybIQ6SFOdRLzkcFDo179+KWiqJf9SaY7rQlAEpMFRlO
uyDLmuqpHGxwXi3uDfYfc+wO6yoaW+CTTpm8FWV49ZQXLKmxgAe2OVdlQZsNXRMSgHakBpLCDJ6s
gU6qj2haanvTNmX0UYBbtbZC9xD+8CwKnr8wdYucly7OxtvE9nG88Dak4tzrnhkbamr/Ry5CouXl
/6tNLNoBlEgP2WPlYuMG45MGxamf2ZluXOFOf71iUWcWeZodWqfFGSRxzSs/Ts27AJ5GA22YW1MW
jumLLXg5b6OUvTX7AT1jOPHY3mBDSP2tzeQw2ERWtxyyPvdZ5YNOm7E5L5G1HQoIqZeWH4Tq2vWI
/6UYbhuGMinEIgzobrFfkPWqlZptv99PJiHfgrkyU/9R1HTQHXciIFOMzh/OWLABZvfBmJ1pD3MU
VpyWgHWSLy9VmjfiFAFWHk9eTAN6XMKA6jABX9luE/yx4bYLSRc4XfffiD4V41EIpEz7JhHA7yOw
Iof12Yua1ZM3dvbKlBlko3wsf0TnoGZMkXMim25SZVbIpidSKRoFN1UmVMjE00+XmP4Zf/Y88I2Z
MJwrmI2TxyhVUmTvKna30AAYvQaAVrwZgj8GNWvNISfeCOmoFg6QcklOBavuv3OUAFSqIlkx0Or6
a/3FFKbYZrXt2zcZl2O9Q8G6UIty9z46WPZCUN9UbhuiQUp/HwZuGkGO4TDn9q/d8T43hNKthFGN
/c6u1nluB64jV+B/O/iLhBgGwj+3uLEWWW16pYseEl+NW8SOC+tngdbhHTQf6ZiXjfOHokTLDSB+
nD6TkvGLVzmz3vC7vjaki+ZwgHriDRDLYm/ehtqZ4wO2PG/e5NlkFzDqRcWwMLSztDtonrfXgO07
ru2OIdIWUQcUlZ4MBB8Rt53qpywIMH0SL+YAp8xAeLW7ZfRl/jn2ftw/yEZkF2CCcX0Z3JBZ2+Ki
p1k1lpNNZwZI8qPUk91vrsVkfGxqjxVCQw1pdvDgpf8kVRvdAX0x4zZ3vO4x1AqcYVDnNaitvCYc
nX1j7bK59sdnbYt53Keil/LUWl4YHyzUgdFhaEY+IuUNPj2qJ0TtAw009ix7Ges73WSKD53Qyd+a
HEvjJtIjjmIWJC4hAPEAJHawJpuR6yzDCp9HGVxw0LfBPhjirvmoGy0cf11AfrO3Cjxq94YkoPuY
UhOA9Eo7FvYquKJolqHB9RIr7ytpEvW88O1N4GxAfHoX6fPObu0OjiMhiAskKn+umOiGg0IsI+Ni
2GeGSeARI0jgs9mXTIC27jyCn6PADv42oQfTt0fhH6ymqYART7JC9ZngBKwOJYqfaD3n9aD2SPWL
5uTkFmPxBXurPC1J6omP2E47m2QQOciZiV3sBmuvnpvuT7A4DIkvCIynaePVuO3+BGlBJYIpN5lg
x2OXgIQ9BgX9l+1kxXhOF2DiKwOWbdgNgd90x3qqHHOaNG3eNhiWdDz43GmmQGjjOT+x5KDcjKmr
QQCZ3FZHbLgjXvIwVF9uPrIgBZIlkSpPfuufR4q1b+BeebvJmpxVY960MngYcM7Ip6AbR/gf+P/S
FWsB/WOQSLisI+jDTvr6X+uJEYC1GDGDacdmbA6oVAbcrVPTgpeiRPchbsvx1E6tMzyOjpneWf2l
+Tb0oAmtOmMaRvgi9X47rS3rllcqf+kmI15S6Y8fQZ/h76f3oqw1Q/0XMZPKV6MbtNjxpSwejEs9
sPG9ZmQ/ECx1uglqxhOrOGZ1tsoce/r1WxUne77joDuqREJnKSf24jeKfp0/WOUxd1Rvex+UYcwb
KsnW9cKok8IJuU2TrXiZizdntvhLi64P6XUbYmWcs2xKWUW0DaAinTsKvB2/cP8yB5YKASELG++T
GxJbgFasdVbA4pmNulNmgMBHUQf1qRiIOwkbvTQ79Hxq2FuV9PItJJrwrQHVjUSJzJx+DS2DGA3f
ctySmvoalDHD3AgOIkkwD9OCcdFlIBCiC6pt396QU5LbB4rm+I1BQ0dVoC172foICr99WVjsS0dc
PWSyxKCyddFlOx9Z12dX2M18n84zhbNllaJ1IErKZj7kuEuXM/gYja8+7CknLHx/LElx7yeX2XGK
KzMgwFG95LHHxH6sq3PCiP3qzzfeYwRAF76VF5Vnvn0Vra004d7W8dh/Z7A6Ca23qWlXU1Mu9TrP
orpAOooLal1mjAfXZIYTT7LkDVQxTm76P/huRXEmi4W6t3SyGCn+wD99TBejcOyXLDPXuTPUd9jp
Sc8I0B8S4tTo3N7YaryaikbdQKpoQ/b5kcABNabkoGxEmINWD6AeUE4P+jXoZqr8Nu9wBXaKreZa
tcq5SaDQfCX80l7QRshlFXs6/7U91DJXQiuDunGSfGUQCWZiQsrIuUOCyxyaj5Xtsx6CxApFQEea
irT8+8lQAW5wpY8fA+MIYM1UTo8EF+VyVUG/TBisu6CbJOvWfOXS8NybpPRve3aXf3iM0cWMasRk
bSVTk4AlAAm0YpTlPnteW12jZngkOdpBaGPhrcp7N+pBxLfgqilpckSDqwYMx1tM918RMFEnYIST
qLtLzdBP6MM0D5jT580u8735S0hHPgSudt8bmbOuURYxZauIGeudXiboZElSfjLRDI56HKb51cCL
+Bx9MmkCZqDwO6veI9RIDGJT57nzKACtpXdl3ViMDgderg3UWPlleQXhCZBxMlrOpPC/ZDFX1n0b
uT2MTRs11MFTsQ/rVl0pB27R7XIUUoigFlNRhs1OdgMZh0F9x9GAy7Kw7Pg0ZINuPvzOBfEgAFXh
7qz1PK5UBRd4Xei4w8HY9DPL48USwd2kY67xpOMzQl8F84fABA3BhcVJsEBW7CyzISqy5V31TKOp
42t5E8KOgpWaBZR3qIopMtqlz34dXmGDNzlwQfUXYJZ26LpC69hiouM77jLGM1jYTQj1YRYHRfsN
27BgsnUjJ3ZABtFeRIBD4FxSpaJxN0epc18VtviF09dHHKgz5lwn6aob6XkLJ8EyLb+y0PrFQsRs
Voqp/jfX2YCawsLCsOq9EfRhL0E9ITfoVfs8YDio0lUnE/e79XLVXJbrBPo3y5TIvpqwgXpfFKnG
0u9VkLnyIsr+sh7FlTuMQzUdq4QKeBXkBvFVGk0z9tS56TfkoKubBvETCEglquzFGUBnQe1I5bIP
6jRxvlAXmGGbMZ9bXvk3wpwl+oQ2J64Cpp4sRky+XsYSWU4FIxm9ygAgqcyWUBI6lfczpsSigxPG
z8Es0OD4rgChgdYDuRIz0i9kQquxwvLbuM4ahTMatc7DyLu1WhAiK+Z77N/Y2qTDWgpm98gUYv+1
9uNCvkNQ0cul0wshYIsJsPIqdD4rKctxAv8Giu8IU6/ST50DbKiLTQBOKyw9RsbwspuDGGDgHVj7
wQAUgT/rw8Jzpm8jWKUEBIQRwlWSHZl3SOGaGFtfIuDCsPWwwEBQh9KpAXZK1+PMfLpm5MsoLV7l
+OrjD2D5C2lYUSLaP0bUlXNHhYMPS3GTFV9qIRfiVLS2bG8s/NRpdjPnWcUG1NbVVMd0ZlW4bGRi
8GNaOq+dbUjPHl6KpuIzI9SryouVhDCk2CPgn96Y2ILvZA89skFKpRAzTe0Li1i+KBRJCAbTCgaH
TqZMuCSxonLu7djTKW9tenjAkirCKitEFj5f2VfqNao/1e4Ch2bVTaMeCfyZyi9qEdPu2kmq92aC
zLIb6oU9wsQD8lwYpCJAQYeZiT04pU+xlEkOFyCOgu2IWKc4R1aaFSjixpHpv+9NycNcje34lpGy
NNzMpVMNB/R+ebYtxyVGaTpllXD2sxbyTQEs+O14ios1wNl42iSVk1+XktCtEHkgi4Q9zH3YclhZ
Tf5Y8yqqtYOqdiTk2ZXygoNUvfL4Tu0eIJz3Awk1gwnR9QZt5tyVjH5zGr5jrIBa7fgZfTDcHpKa
tRo9T2Mmpsv8LKYk9DaLizlmnSKATsUVysXS3ypq7o8MFFly67kB+NXExP0rQrYrhlRp1uEeStvk
EMP3ZiyL7R4RWaiK4a8cCgAANlwcHy1F6hN32BCIdyrZeocEQrFv6g6LU1/d+hM+9OABVUrBWGLx
3K+Yua/aCuV5gvlOyS+YUUaSbeO0hO6wFqWWSEhzVF31Rgk0XjsvMMEb3GgkCqpADLBrCMPxGET7
tTnJHPLxzk8qosThE6fFKbHZixwwKEMaqgudc9lbWoG2mkCmMaAbVAYmcZrJCYdSbw37oMcwcEZW
WIt1uvSywoc3g4+tnIHVZZ+0Y7SPI+RV75Y9UcHQ/8ztwZkLkZ4RZ5fOJp0bWJJel2ENZr+ENRm1
I4And2biifObRv1uED3wmZzhEFQavvfuxnMkuki+aqHOkzP2sA2RyHLM4PMcn3gbtP0snOm6oMwt
4FFWu1gPsVPX/sW2YkGadrs0+FBDLrNjQ0S0vfK50clpWUKcUPKMZsPw3qSgGsq32G8B7FV0pwxw
msLSD7UTzxmdnMsMqHJqq3jtuoU5Pfr3pPu0FFvCe13HVfenrRCIXiJHzZgXo3qq87VdeVn4nbWg
BgEJpgzEbeqxgjG1M3pYmEFVleVDN1b28DokpAmV2D88C13OEgf9srU9rbt3n7EiRR5L+5BoNtfJ
idJZKHJ4+kfbDt5GVCc+RWBdEeflOHE9PPP8g+JZxyKPyDPXkHGKWw/3Qg5VL0cQZKXDnCAaYvxo
NlFmte1R6bpITnMeoOaY67plRsEeP/yusrDKXgM7F9YRWoNlHpa+nZGvAKxL7btlJEIKhUi3DO9V
r23nphYw/DZAsoJmucrFUclTwybsgHOtln4+Y4hPtD5DCetK585EuVlClPFW3MIPZkeyrz2SjW6Z
srXVhZWlvBKskdGcsyold2LsKhR7ZRER68bV5xB6JjQkpK4DPe0TBEEaSOQgQoyUcuHY1UST5TGL
w4wqDiVIi1gRVwNqwZWgK/rK+xrdoNF0xquI2e85guNAiWn4G+cBW3lAuBmlYUJuhSORBsR7kG+J
N+3jkWq1fooUiNf+qIg4kuWBRYhTtJ+hyCreSJ2jWiRCpLaxBizStMODEWJwmCXJIg/6P4ZZy5WY
WGhVz18F8UOpu+No80V/8iaTNuFunHrGZFxg0ks2LhgTL9+Z3EltZA/Z3BH6Vcw+QtC6jqMr6KeR
6AHw/icNp6fDPpDbOGl9CxVuWsyA1aclZQ+Z9oYon+0I48R/jOM4Ve2KFWfodkcEYnK6J7VLcFUY
Plv05PpZPB5aFisLDIEmYS6al0W7Gscu3PeVq/6A0mYNDKdDPIxkHP9muGKGlVSj/OFaMx4laRO+
BksZf0TXAIJVjaz4WQ1htJ+EvbSHwrH0h9028rW0JNFQXZkaDDFFpyriuygNVqaXUw6Xd7ZxsWQV
xJSS7fb/gw//JvtiFVr99v/usv8XK/5d/VM+9e3PT3/zWf/7n/z/0o+Pw+1/9uNfPqvuX534/PF/
OvFtEfzDd69PHVmxCK+vpvN/OvFxTf9DhPhJr9ZVnHQBHqn/cuI7zj8kluoQB3lkI7aIsJz9lxPf
dv8RsZvHhhb809wf/l+c+P9qbbOwCwbX/9n/ZjWrKyuLoCZGR2+5Q/jSif/FX4aT9GpV/W+r8X//
q//N+kjWfTm2g5UzCSqxNADcDbgwvBBLD7D41k2dR4JcJOGDIrqxlcLvn5XOdwloNYHUu2QMPJj2
gq9jY6BXLqSWZrO07rwLguoauVY2y0pM0oPlFuc/9IrzfWfnjFU6AIevfRyFW+FG5m7p+/qepJHx
xW2W6aMY/fYdCHn1p7FTVl1N2P8Q9AI9DFsBWP7QrR+U1UdPIZm6j50oxjf0ltMdd2xKPz/E7w27
xiOmWcZvE6eyYPue6V/YNs1j5lvumnw790nKAQgQQ9NNlfUQaKtC2GsSrsS88ruOKCFYeeVpKdjF
71UKp7VApEu/zwxtu0goNDllsN4UOshfe/IxVqLDEbSZdRHtJntk4IR44i+BesM24pbeVcOQNUdl
2dm2I7bqDr4V+cF09t/TUoDzjqeMKoK7w4sAe5AxKD1AhY5/aKyuwQIR2UxxWg9aulJnIn/JgMgn
N4F/346fXrIU6dpc45FLHUy3V2wEy20kKbeKyfJaF8bfoB12tlHfxDcIhMj8ygL3zm/YbGILmqev
kbnx+5B5bMB7tdwDHtNbekz5iHw+IHehZ79FHNoT0Ccw0Y0jw0M0m5henQ39zCUMVL4JkuNgiXk7
ZcSPE8QCbam2w+LIB5Kwup3/pBH2JyTDRHuggoUYa/fdr2PNNeORrrOfEZyELwJrV7Ny8o6BEN9g
8jQMMt7HjvYPRjvMqoQH4iUw2uwKXpBndD1+tZ6Bat1Dphhusnqi5lyI0diF5NY9abhe8BHD7MCP
oM6tq8VloGXMN4vMyYwcanZGhLGKO6nIv6DVAuXD7GqMf9Fv9Ds4AmLvGRZkZJuE0ODClLl42I8P
iDzbTRKlkjgF0n78MewE0cN5/LJUc0OqI40rFs/ygIjC+5MRO3BfDU72oewF0HfnhXfOeA1ClKbT
hykfSLnC8M0kCGn5i+9P4d+RAAYS8yiLCTDX9U0y6/TXyMwjPkSxD5kAueDPaqrgfgZ/d5x7dvvx
kKB/yuzuygv2v4vOSx+Gtszu6rTI9kwnoz32dXA4AWk0itQENBsSoW2bNw8m4oMXFnSdigIV8lxk
ka8OeKfdBYg/CDmY0Qy7/HzfIXk5R+DWSCuxAV6Z+05AihcLIuQCJbUo7KagzrZygfVEKvJV1Vnk
JD8A2voAv5e8CaxPFyoO8qMbu3rJBOtJ1vfFnQpx0lQoL197p/Reom5OblW2DJ8G4atNy+B3O5/f
zMmQ5/ckeR7vGxI+P10TFBb7pQyXUWNqRsShe6pY82ybSIinpOaaDkoCur25cJtznQ/YWYawbx4t
vE07mQ/WDfK9iKpAFIb6qzQRcBwCOfEN0dLej6gszzwK9FE175c/u9ODg5wHT4mO3He7CNDNodlw
+C8YhKPwLocj/0ZeKTZZ7/5sTS+xRb8xucP0PNQBXx4zYyDX+eTDx1umqxCl2aN9ChkPi+HWdJgD
G63dNwHb7i3xtL3P2qkjEbpt5XFgLrWb4L1v+NE70hWKYCfrEXyoSvNToMAIYlIc3yI0FRubDeqO
OQLEfrNY43mmpudoVIN57HH5Q7HsR045oAFPyyTE8+z6TJkgvzRo6m2qSCSmwTFPGTSsQhFM9woV
xoXgST4NW63kB4yV+gUFPfWbHNze1op9PayIkrX3SaHqB9ICEWeKJWwfEafITZNBQjQJiebKtroH
fLHm2A9zfwDTVX7zbWR3+JvkjfGXaOdbxryikAxXpDjW84NrJx0eJDyMuAEnpxLoCxnrUfB3MWh9
ztCWVHFyNfKkrmpyoyv1KW3HtEwsYuSSpH/cZa2HOpqAJIfNOjOjHyurfFT/yVzvl0zX9NS5ah+A
QrXHZvLk06QmczCeFV5akc/3Ag32q9fAloSSVQBZJUrgQiAxD7iVLztWTwJg5ezeMYNiVTACYbtE
HAQPPbGa6BWzdsdXi6Ry1I8UHx9ZRhzTDMUcrsiV6w8cTf76lpp2mG/1zlZF9Ey46DX9T5E2y1+d
hY9geRMNHDO1adVXXafjsWcCCINdFe8pDdELcK3ulAxYWbcKacNzqvV4n8LKPZpuXv4i17Q2Q1hF
N8NUohdGinANwUsweXDljWeblebec92JAziLeFkTojgQY5ICGWavNoXT1jRt8zTKIPqbOg6HCY9T
+lKA7N7YjcXwnMMsufRzZUjlKJYf43VBtBJgcG+SNog2A7rgDShd815NrrVX6NnfrbCftyPyU+yf
2WKdLcXyDYzIyKJICnRYWKwKxOfleMeEK6aMGaG4UvYWrOuMuFwVgEdDS8AfxBDhdMZl9qPsW1eM
6mxBcntH/ngNHlqQ7UUN2XG+mLFIefhS++3kLtM+aorwAehjxiWmWbDWQ3oMx9Y5ulabP4315N6A
1/NOrFMD3CVzwwSAiwdfWNojO8CksQ2S0o7XlRtj7SSn660z7fzojgFbxTnG8swhU+qzXY5ujDu2
jh5l76oHj0jwZ87mZo9cAGH51BDLZ7NpqzexHSEqZEmhg42sKnGO2WndSBG4pw5T5iWYWUvHFhtl
6iEUxnHfRzexR0+PbB8eQiCr+M6JpTrJTvVfaD5QJoTZtjE2a3kgurh6osF/TSdlvubad29gunuX
JZAhVrCchrswtrtQA8XTAakFOzGn+EGVzbYkHjqgzpruiX/kMdLKwF8nQ5tJRhg9YmJX195cbnUN
FALfdHHXtEVwmruwwRoj2XLivfU/vCRkRz31LKBG2PorzUgJIEDXvurCV3CMfHHmxV32ZaIyKrQ5
PfUqsn/J8SO5W1YRrBwb0iMyuhb+uR/gV/NREbyXE7aTyqvCHeKWalslc3KT50F8CHK27mwf3JvJ
jrpjn5oOJPKVoRsx3WbxD52uuY5y81MupcX7NiAMR+AOl8Br7T8zeKKL29rTI3g596jrznuVbeqg
J3bqB7RG8hBVWKf3shbWK3PanpLDAkaI1Crap5wd9xMWtMciyvUOOQkAbZ7p5knCG9xUXop3rO7w
ksm6gVBJBny+iWuPIKfJN5/9SIpBU5jblhJjzwkWHxfUyiOFpOvtkCbYZLkV8etki/EPZMPwWXRR
8jzGY3YpGbx+MPlttqNfyiMyZny5uvZ/4hDy7eR1r1ACtkuNeati3rKpidOWawrN4BESq9wbHtRT
mPVMNNHURLejEmSUoP+7DSWvwzZxDEd8J0nESobhRS1ADNZdWozPROmAmSSY/UtqJ/lEX0Kcil50
zJjYWR6wmhbbESnvLTFo0a9eiqbhb3fkjs95wURP+n24clxIq2T5cduvqrTwT32MmG4Fz4GxgF+O
8w6ZvfnjmKD6Iyp0mCp1ENLT0uFzXkJVf7WWH9/kzUxuSgtOFYR57MwHh5nE/VI2pAiFrPOQT7PN
q/qOGJXC7ktogFZ5KDOWJ1AUZ+yOqDkBqBI9P5QqvGWlOJ5Zx/vMXJCE7VMntmMcc5iyY/YTYJJd
Uu2g1ZtzXcrwXLfXn4hAuWBtz7Q7yNQTsJVpe+9d20Cyw/xvlQ/eU0oY62EqWA2utJtW1rYD9PoA
OiG71d5C9kkMC5RdWfJnnhNeVXcsg2fqKmx/+HJuytSBbZajibyMA1u20jhMnLGpmP3k5zB22aog
8gbkOG4diPzQbt1OfEOvCIE6moawQ9Bau3lcikvNFnhv2WV6yhAkE30cL2QxDO7ybEdZcuyCeryX
M0qpKHOqh7YYgXFEIcM9IqKKjRu3/d42DRNeM3TNCahLcLAghZ6r7MryCBzYvpCMq+d8sTBN0qat
K6mSS2ThxHSM5fwGQ9btSThq3rJaoh7r4XHUOna+a1aTj41XwsxNUoLHOTbnZWumurgEehr3mLuG
V2i7E1d1m+DWc4L7dujqJ9wsGWrSHh7z6Mppoz3l3XMuJt9Opdw/zmIruDmzM9t0IVO6a0ICWtMC
SQQZHiB1SnRF/YolYLTtWmnd2B0LxFWqHXNG1+3eDKqL9h4YhTWOcWK/uiVKdqSy0oK6wr6u53v3
zbYbyPyeLFoYloinu4QcUDKZ9Dt72OoPW38uOOUJd2V7GOEqX6I7pKiTuItEiHGlCH6Qa0/7sBZ6
zVCxvF0SezljuhZ8yxNSfOWMjKSxcDyjRsSQQt8q9wtstt8apU+/mq5Kw4ilwauDvxPqZdSyW55l
+dyaaDwOURy9xGQA05UqslybEOURx8NVJYAEMGYELQc2lXgjUDj59v3cieCLlTL2MW1jHJdUurew
ALA2jX5d3Ocde94Em96IRHleSZ4kCu6p6P8QJB/+hUip2nM/Jw6GKTRlDLUT/xMicH5OAtu5D1Me
cjJX2F8gfA03mk9xteZypHdLPFzIDtOINXoKC2sikCztl+TGIdH3SOsoL3IIKKS5yzdaEYYFEcp/
B0mgPm0yllg0SP8RNFayGYuoddhwJfLodmF+X5HJu9fsoL5DGyBt7VBmrMLSvA2swAp3IQpdtz1J
XSmUCVQITvwSVaRs+osX3KDYE7c1k8FdNy7BnUP0TI9eL/LuZndgkduCNFkqYb8sYdnuJ/bTwGKG
7slXlrig751QnVeqWVvZFN2MTluenAAZsmfonEe9gnMD98nhOVVHWWHpkO0U/QToGT/w6SN8XggV
Q+9p3Oc46rqjSAr9BEwFb4CM8LZI2+wWdlN/XBz3v2Bxun2fBOntPMLegOiEHhqA9cfoIVREvmeh
5ujq4uxzw2/Ca8Yd9UB+YcelIB+kI+qkJZJnvpYF1k4UfE40AYbWe2ZYjbVInx0+yt6bxLCLssj9
w4yJEI8ssQ4Uzs9sIZansGw8wDUDCbimbG5Kzr/rpT7syJJkcSzaoD6aaJmRDuCqnRfXrBMEULdI
ubkKgWrgY1HteyABQ2y91hneU+ayqwz6yhvTBtrVsr8++0CuN+xyyrehi5/I9zX4o+z5psgquj7u
PLLaEW8fOt/CUWeVATMUvyeygEh6a/kbBPqlExrerUsU0K73B+sBcIt1U1Vd/Wpcu/tRVul9p/r6
oRvT4bmqRLwT3FXETVvlWuBfYNgNiHKuZ6j0ZXSabCLHloojg6rg+nN7hanP1w0Vd0GUH3BTWTcS
pYC3SsoIjsKCBHR2Kv+D3UyM/gBn4JjSLRWmLfYVm85dMlnVbd/4+V6pYbjpCpPfGibahDGMAo9m
LKplt+Dp6v6DvDNZjhvZsu2v1A/gGhoHHJhGyyAZYCeRoiYwpSih73t8fS3kvVbFAKMYpnzDlzlI
s5REFwCHw/2cvddeoSGj1W2rZXFf0wJFt5Ta9RU7E+2a8zgbLpzS6VNjxP5rEOcUeMqm2/BSZY9J
J503ibuDriaC1lvMMzQQqyII/6IqZwzo44nAphXF8UvS7b6jQ6jv2eMhViAuekuU+Ys/KwXNqsjQ
bzXdjZFn6GNRWgz+bqAEpfE5GfVrbRRsmeIcZz4b5Lx8NADE7/GSYO2v2fSZ67rhtmoD9sNdSb9b
X6VCD8YdpxzWQl3wOdw0vYyu6gg0AlSuAQyyZGGOOKADPvB1Ps0NbLxhhkfM61ztrULMbPecXJ0b
pwoyRC1qVuwo8Veu0SjWbUPzQWXrZfRb6Bnthk1TQvMamYm1sosQ8hxhulZ6DZ5B+12EcfICDwVr
S+jHSgOS2qt/WZLe7QqAVnkk4sW+N9o61DZD0KTTGwEQ430XSYvsTb1CE1miMUBBHPZVvjKkxVyK
QtN/bKVGDUefzHBfwxrJqA3m4lkkRX/IUILNAmcYGZbVNC++R69SoyN0Y2pxeg0EKyCIPcANUxDq
4hYlXiknFEpHUHNodruM7weyNESML2GHRgNFUjG7vEjA2mWlZ2orp86sr4Zgibj3aOHvUy0yb6k4
SLKyDPrcKTrYh7ij69taff1GdEN/g+RtNrTWFaF+sjGznWV1/dfBbJU1x0jxtVcs5c3G+7q36OQd
rVRLCbn0y+YLCgqUoCLNSTDw+ldynDCMIyqYFeYEgRaa6B5MpfOv1dmnw/7dzrA9OfawFpnoHks/
D3+lOmb2eJKxvtKtSYOtA8K6ihXa7CE43x+IpGER5ZIGID6OHN+mh38GV/n0FBR1g9QgDJCyZYry
u2SBI9GydLJrc5Dxzkl589OYrnczsqHFDccpUA8xCeVqrrgx+oQDMIAcmWZNW5i4n+m7PQS8d5Ji
HypnhU1ohlNZpwyLyGO0pwM4Ke+J7ln+2oJ7+EWJUn6zROdfNUlWvU2tIo4qQt3vkz8BVrcKby/V
/pupTchku8gob7PaFN9z8okfaQkAFZNtalwnlZK8ADxq92CxYnroaNfCyNA4dRe1XxMoWdLJzpIy
v0OtX/0UFvJRdI56c4elI9mA4MYsTg6ZgB5FzIosdfsZPy4QM2LNj72im9tOjUEwjOFVXPt3HiKM
FZGBm8wLrjQ6E03gfdObMHyLclvsSOvunjy0T3uMQ+TZ551KkavAmbkNaxRoapHYLzMUW7BypfQO
bRu1M8qD3P6WV/r0u+u14esI//3aGkBgUz/Nmr3v5Exfk4/ata72oM6p900/2gpsN0ssOk9H0lld
o/pNjtRJzZ8hL2a3ytve2+BhxDqvaR4+YOnsI2uYyr2G+nRcp1zHFqdflK/9tG+3nPaQzyoqRKCV
nIYEjsTY2DcKrgxWV5x0u7IT/itkxPS1kv70pFOGeXSYbRQnMv8YBg7SG0pD+75RlH3ByYdULY0z
AScnDjPlCOmoJU6FwEVLtl9aqUZ4kRTrup6zPEciyCgX4n+8HjHifjEnVj8SfHHVFXm2D0U3EmNd
W3d1OTQPI4b6ta4iaZRdSYZzlek0iyO5TTyjfwCRAGUjmJSr3hfGDj0QZx+va6/TOMvdnqroS6Q2
LfvhVskOcYTikE1q8IyT37hLcVpXO0LFq52FyqteJWMufqDFKK/gIo/bWDTFqxMY9sYM6gqDx98u
vUzDTyraqNxww8D1Tx2OM+HhuuzDxFUTD+Wi36KE14Xl0gmurvyaFAM+COIWpWyFiXRUnxNTpRls
+/R0PWRBu4rWyU0ypOlDkjfYGILY5yxs4KfRCOWEn6PYfyUjp9G1Ztl1uYeCHe1b9Eu/kOXaR4Jz
ZbRBpeVjYGaN+9EHSUeUN9lP3xKts79kFSSX6yyno3zAsWYRt5iQNIImzLaeRyn72xS33kEL+u5W
qUWirAWyKPGtznrE+2UHyWan6XmfHSgrdV8nMg6OKBXrL53qK5jpKa2xiSsM+lwd6pxgy+7e6nA5
GtoPHLTtM5VKGH7h6N1G4CpeiBs1j1UnAirReCm2KkgB6vQTwreVNGzsk4Q0SnvX2ApRb5yYGgd3
WZhcYbVny8xnRyH9AD/rU9RqYGGE1ngKAVRN/wUkpuaSs6x8z4SB8qRsJgqNVil6h/6akV+xKrct
6/tUvVRDavY4GnR+B0pDTezRscOnUcwi/pKLytPWgpX2Z+ONnbpqUIwTgkJoiAmaEAAL65cBrYiw
a0TcDj7odD1Y8GKgWnvOA2G9qPTHvDK6K9Yyb58nsePf8HuL/scotNT7bkK7667qGuk1ihVl4oTL
zHLqbh1ilWLZTqyq2lrpvFqL3kx/hP1kVG6gzPmHgTPpaGqDhj7HlFmy5lOpkWsDpIOM3ErBWMQJ
ri62pl1xSBPOZDgH9LZhTjymAlG/L+p+ODShnRpEiLG+SE2Gwc7G5/eY2mxTt/zovEQhIgkqqmzC
iff5pEe7VqWPtPYzRdurKi/JpIDMsqx0DK4idL7DDg57BYarM5Ir6oXpI/HxBEongfI1DHXlTovx
UazZcucvmbSj6QarUPFYFUn0NmFy2WOFre7LyC9oZfrpPgoNOHwIwuDwjb0cbkxFJ4k3y6Ppdxop
OfQIBDxUiolAecVw50yrIszZl6lWzUEpwSD11fSzVG6rYZLqClFdyjI0fZUTrMdVGRUSEzj+hyvZ
4+iiYxW2N4k+dF9CIzPXgVpZBxU+i7mrfZI3jITN1aia7L+DptnbedMe0Vnot6xz7Quam2oX6QAB
Meg50Q0enfIFJ9R04L3NSLvzgytQSglh5qZ/HTglRRn07uJLkWTid6um6WtD4JdPbK6JDcugJLVu
Y6cm00YvdVAMJc6PZCASI2Gf+qthlUzAEzjIxUatfgo1PdriuSIoczIhg5NN/ZRie8AT1AplBf+j
farGNnwEdTSuKfvmj3owaDe8VhjZ7YA0PatM14bXdF8SwAuQq2Lrtjb08TCYEw26odPXcTwlJONh
rumKwvxt4ohwHT8jr5USH/230KdVEU12+TyCGIHeXcbXnWoQkTyM1HcasrLWYZz1z02Y2s0q7Mro
gGhphkZk1g9UgxItXVJruwG2wX1o1KW15U1RXprYQ97slW0A9833u52hAkDqchFR9+jFs99Ubbyp
webdwaUIjrY+M4rU3jdoIFqlCzyCEwQuBWWbyQSmFvYw31g1hjkngtnDHYaf9nZs0U3LDOGunUIq
WaFmU7dd305rpAjBZhZgv+LoRjhNfFD3PfLG2N7S/rGvNX4cmYVpm9DpN7XRukNPSvh2opTaW5Vp
+QbY1fQF7W+nbP9Wj8zClv9fAy1mCcv/LaC5/0GU6H+5v/r/2rdh9uvHiZhm/qP/EdOYDukVGpoY
8M8SzQwym/+IaYT6L0f+jdC3VIlyFAz2f8Q0ivovtDUQGflH50/ZfK3+R06jaNq/sBVLw4EnDc/M
cLR/rqexJaocw7YNYkMB39uas+C398agKgP4fRg9AEKYi43yO6OLdfXu5pzJezjlq/89jEnfB2kQ
KDDLlAuNTepNuZLUhX1Lbzn5aqC024iqyV2OshngKU28YHikk4Q956UMLOsCpf5UNTQP71hzhoel
CoNQS7lQDymYjWsTpciRmEYqrbGdbtKhf/z8Gs8NYvFYeGYaMSH2gmseqLJJsN0ER92hwo/Wj26r
XkX/lqydvGjvkzNOmdv/vhSpocJyTD6otjn/Ld6BsJVphDY6hsFRBfBFmQY00GQTcsVZXt38+QWR
uqKqEri3bf8tmHo3VNyWTOuqDY7RGLU/ndyGQIAJJrlAET933xzbATwvTJU878XDaajQj5zggiNs
lmZL7vxswYqb288vRptJ6/8r7/r7xklV5/nzdGzLUheA75CNk6J1anDkoFPgJOMQmRsqhUFP/9XX
Q7KpasveGm2LCnMM8k03TPm2Aov153MR+ZrQpW4gpUMUd/oAO0cTntLzeQhq2V4Hdmpu2kkm3z+/
3JmHvrxag+wby2IlQdkx//q7Z+fMeYk43oIjHtC3XsLVgLr2YNK+XY36YP35TJHG3FVlqSINRC5W
kZZ7jtTWCo5hK9p9Gxk124+h3H9+TWemvkSaIhzB1OdNXtw5rwo7C70t5NWJXNHBQWZXpuOvnvP1
hZfsw5QUdLIcUCuqdEhFEIspmcYVnKwiSo+wDjg0MnB9xWFPu7BifHhI4AUE4YZA7VFP8hE4fUhe
Y6exjVXnCHsCvjpl5zfLh9JntXTac6RCf/qYGM8mmo0HBIaB6KTT8UbNqPuqxq1CUTreBFHerBTD
Tv+9F/g/V6iPN0+3iFngmRuS+zh/u95PvTJpezI4RXociEM4TBG157yIjQujfHyfxTyMRKTMKy2R
q54Ok5tcYSW99FhgUF5hgFA3kU5qGIw8Zxc0vn43Tt2DYZf1b7QgOUUVEOI5Yq3d57Py4+WaJmnS
uq7SOmf1WsyV0OTgzqk8OAqU1tugVd48+hB//OS4QCyVnAX5ehn64sklNdaaMuQFcyj6b72sCjcj
7uX/x1EWl5LXvlcnxhgcGz121oEuUJvgOLgwyofXmE/K/HKx75hVweZiFAThdqJqeXpMFV0QodiP
3zmbsd1FX3z/+bM5PxTxG8JGOEyQ0OkcUXO7tylRpMcxJaqAPjM+MLLHm+eYTEWx+nywefk5WXIF
XzFWQKHRxiNgdjHYVNXEXsgiP6YVAgb0LrNKCmAeTUENfgTICcqWWd9d2Fp9nH8Ma3IfpTqvIuac
nPFupQfMPnSNP+RHKAYYlfBEoSuO4z9+aIwi2QiykeXdXm7g6CpGhaKZ+bF0NLug80gZDYtQ7dGe
axpa3H98Lx0NKaxmCk4/mrG4lzLCutZhQDrK2tCgh5RT8pwEpFbuUnuyXV9O9huFHes4FEpYX3iQ
H5dlNiPsuVXDtB2dz/TpHUWEJXJgTOUxbxoiX+MhkWiIsyp6DYLE+B4A+9PWn1/v/CNP5g47H5KN
WM4EYXemvXi/dXy+demn9dEfkBYmauLfT3ha1qanmReyTj7MF4ZiA4IiXxiC7+ni6oBr0SUp8uZo
kqz3W/Sh5sLX0qILN/HMFbG/YcmyDDTZ/Of0JvZjO+KBTbrj1EKzwXqcQiCp/YOveN63z2/eh+fF
zoPTCVs63nEizhc3L3fiSkCRbY8VJ2Z4+Yg9QdMolHiU5oranH1hB3fm0qSNBkOwYdUsfRmvM1Ni
zMCp26Oic0HAA5sNleEegdUgL7zcH9aU+dIMwXVhfmPdnB/mu5ebqVcNakxPkt2Q9qNXAYjjO0xv
B1P2bjahWV3lTmdtZeqbx8/vKq6Oj5OS1KL5DIr7h+/4YqaYhSIS9H/6Xdkpg3gY5KCIbU2yHJkz
TlYRk8bpFKRfOWnTrY8eQOCJzVDhrSKa5PhrywLYIg2pGtGUN6nIQXQ88ohTU4xrkVu3BjtRQ/TY
zaQFPHVjVhHt1tTwB6J52857Vsh0Zn88GiK5wnpX6JuqU/KazpmPUR5STVlv2iHUho1Qe5zplEEj
83sVTem4hgcyvSTADOL7GMsBveWwqK0b1JEhBVOAOUX+pIUtCexq0RnmrurSNvoRxl3f7IxOJ28h
aJvAuYsjs/5t1pWG1dxJlOA2y+1CHBBitc1Di6AWt4fpg0MUdJDVK6NJ1XgTiRbaSjpJuUltFb2n
bXvkQgyDgXsLtzwuXtASdncbaklxq6pD8gx9oDIglNtB+MUazfCgUSk3fgzGmOhuENdFeBdQ3gSY
Qafxe81+/kUhni7ZgzJugh2B5vCK6SB67UsSl7FyS9U7kodhBu3nW5BTnvYQ9ZpZYvEg6PJuEp3S
71Q4Gj8MQdoCFnrAJ4c8q/M5eL21J+j2RY+8FW+zvwmjTperLndEc+hIP05XWdVD5vB0ZXhSukFD
D6eW0beqSbEwwLOELVELDLBrozVEijfAC38UwSxWLdHUEiPNEfqgNH4Mb62uVTSrQwqRd0YG/AVq
33ps+oETGe9vF96qKDwCWJfC+dU1iT2tbdJRgMA2LNF7L/DGdDNZSiGO5DtQeaRl2RPkQzOiyrYB
O0R5lxoKvbESZLz8izwWAM+gLdsZd5GYpb0tJBrjda44+V+Yxuu/4HEU+lpp4qTdiZoG3gMAKX2I
wQ2o+veBc1Dwa4L8qF+RVkMUcIIgELJ7F0DfDQiDanfTIGJzBzszUQ8YPmxnV5sx6iibrh+Gfk5J
2IsAPpfDtW7qtXWIqQQqxspM7BaEu4Oxe5NBV1WBEKlY2oGMwKiqYzBeN/RPHMBuSVW138dRK+ud
0/dGuENIUIVbQzeK/rqGvzFnVSDeym5sswf0XmK2i1dRV6fhTVUjbz2CXW+0t96rpwwetB0FBbrn
xIQIUNudj8+/9PRDQ25duDehSCg/rC4FOVFIrJybXFdzbKY1mjdgb4n1QPkGKRk6K0UDxO/BGD1Y
+Lj9nUyKvNrPWeDFIYz5wxgJ7BADUdUg8CmaPoDHxWbA2lhdguIM9hhZ37Cgi3sLe5ZFlhNVpbu6
qpp41XSFbn/zkwQ3z4p6T5U9T1pneW8TakT/24iwva9AdPtDATeTDmh7KKbYojasEBxe/yiS0mwe
Y9728VYp+KzsY5lScGgKoPLI/tAVFhUEyh4w5RiXzV9Qy4mKyHZyCNtKZS72JkRFwBdq6sJ5M6Z9
DdE6eeHIHcdrE5kuklkEsnabOjcDQtp9MnK/DhVNClZsimx9/lSgbkBpHjVkwPX03Sea1LFIHkiX
ISsaPI6mXPNqOTRpE78Lr+iiGCZcz8DO7/LR67Ofw5RNwz25UNLcqEoF0nQNUiLrfyHxy7vf5GPp
Hbrj3G9c5OITJ2V2Msa+qMikorOv0nhl6TOn6ctIsGGHSY0wvu66hBBa/UzgAFf3ap4S/k0ONnV9
ehSJc52OLZqbOcHmUakNFAYJTaFxr0Xg2660SNPbY8e2ztw1deLnv9My9eiAgnFirdikIztZROXQ
Z249pHw/tUmGzg+P95oWTq2WUMGziGZ5nhFOFK0qYJPGFT1li7CZLMph1hUBKfbrAeUoOdn2YH3r
EoUgbxY86UG+i3B/KLofo30fMIGxkcTtLwFqPqfBXO0XSp2/OU6GYBlfzTTckBwzWRCqrbTHGIWQ
a8vWIRVXgdYRHwXIo3CIfSD4hw6IGqABzVTxG7J5hVwvNVFqt0acJ1vaXuF3vgIGWkGH4LB1obTB
dVCpdHzi0gjDjT7aCXIbkKz3Q9sYztouYeTTP88V8UU0QfCzpFc+rVU4DOFtSZoKK6fN2r6x+6ZV
XbQfkDFxceF/4r7k6ma0BzClsvaLNxShHga+tCVxY/BHalgDwAnrPhtS3LYgREk9XA9KGcPlBJIw
7uEQOpDth4D2xCqncz3cRo0Echbk0LI2KRoa5WAPnM7WamUYNWoAq0LE0JQJQMI0GRw6oFGk+cOq
nVtYKys1zYeyIvEO+UebwW9gW8ZiDqONeBq+9Jscs7J4bDM6efdViZVkM4W6JTeRAcACEmVT564D
eo4XvOqB9wuztMqrUOs1b9/LvNevJZxI5SE1CppOaakW3/mQWPdBQk0UaFFfO6sItmRIA19o3y12
p+l1mfSesap1I2reYD2Ut2LwO0leQUB43p71xYzWTRvH0OOIumibtTeRULUfSr2x1jn6TbFHkFMl
664DZYEACuczuV92VoCeqpFnYA+DNiGk1lubRHYJUPW6bGZNPmL5EYoPZYxdRZ/x9wijOzzw28Mn
X9TNc10VQwX0fZg/P0E1FPHaLmLFW0NqG6CohyazxhRVqjzidC+drRzHwnwCUoJQbFVrNctEbSGz
uRmypHgz573JAfQ6fAS4DxFFkcEv4I3rvKb9vsQPMB41dfDz3cy3nLC0p2q718mBnw2KUG7XacQ2
fVMhQ40PTqMEz2TUVmKFrE0+ZRNe/1WZlzCk7dZz3sK52beqK/h6TAuPsnCF//xHbGlldjWyDcx2
SRTrqHl9MDh/frpgo0+pFImAaRj2ooZgZNCQdWQyx97G+SFC5RugzQqP1ehfKO+c3ezbmDhJh3Wo
My2q+hbBD50BIOYIQ2vCuhIym0xa1lznpUrS2aE4YlskD1OxVRdZoVmfDx08e/q5tGDZ/anqN5Xw
7+uwFtmFOFRtPhMtDpzUUxC7ObatcZhZHCxqeIm9H+rd0VZKDwmFZUfupFjxtWZY/lFtB+I0hmIW
n+Ny8ohI81P9lyyrDJNKrD1U7KD0C2fgMwdTDOJUxB3Jq8nH/vSsU6hDSahR1x3HGb01eb24Fl3o
XagsnBvFoIw2nxRBcy+fJyA+hVxzRiGJzVspiDx3AFbE9vPD05kjKa0Z+lx06Kgl2IviZBgMWPeA
Ex71nmpJSBVjr1ZRCdkxKdHS1tEfH0nZppv0aSw6UBol5dN71+O9qJVGnY59ZOrriAfFd0EBmqDp
xeZPL41JIygEwRsRhHMvZulYo5KEG48CR604eaZ1jbK6MGhJbZSyl/jBowFby+eDfjwHc9AEYshr
aGGF0Rdzw5epV4JVdY6iHRxAPxgww73SZEl1mBBIFuhnmqy7Txw+xseE3pm88Bc4zZ9lqeFp2vrc
QKQsRfVkUc5o4f2XWhsS2mFX9nUvC+1uTBUOorWG1i+qOSBvIgjw4sK4H6crB3C6EJJWsVSltaju
mYEJclzPvSNiNhtPe1WvqpzPzue39+MoJn0bmlKaY9EmXa4GKuCbwcpt7+jFzbQbEQNvif281E/8
sL7ZOowGnUIXZQHHEouZk2A6GSCoovcnvoxMKUtCXQ2RlmSJfuH9+3BBi6EWJSG1Tjq7GEfCi/pW
O5YqgSeUibILX6GPo8xQWFqx8xvB22ecvnW2j75XZL1zLCJFHkpiDlYeZ6ELK9bH20bBn0okU5AO
tr4s8ALNAXVOlqZbdEEPuTDVOQuKGe6XlE70/IczgXYKeh8mHAswq/BinstO6jGnFt9VEthndxld
+/RIoVXs/nCcubDFiqXCBtHmyXd666ZJj4m/0viAs6HelcLQvmeIUy585j6+taejLKaBVYa4mwiL
OBKbhiQ4G2BVhc5VquQehlJMmlhz+/3nV/ZhzMUdXLyxkzWlTqCkgdvonY3SlGCR+pcigd9Jz5x2
sHqaCyOemyC0oKjMO1QKebFO72U8NOD1OUC4gCyTdq3HfXpt0E0KwU2Pwc/PL+/MnBe0/Wf+C5QY
Y2bAvK9IjnofKTHJJW5I/LMrNdib7PKH4vfnw5y5iwhm5lXC1OnvmYsPaB2gc9LCLnAzTJ9ulBc5
h0ctu2shoGxTvUFeL9reuPBCn7mTs0yHzZegsUg1/vTiKPTFVU6qjSszLztUZhZuo3CQZDBCcPj8
AucX6WQDRlmXjRedFMFDo7h7OhQdDE0rSD52HU5Fqwq42XG0BfutdPJI+9Tz8ObzAc89OLY9hs6B
gx3CrDd6/+CkD6SHINHAJQVDfvNtU3slljHf/oNRaJtbKn0TLnAx+9VymM1jmKPQ1Jf1FVJWy7tz
xkkN/nQB4f7NNXiVJgZ9YGcxUIesv4qLJnRL0ygPeJYm6HJR9eevFqNwvmB9B8OqL25a0dSBMsKV
dREQ+VcOmhAyiaLsKBPr0hbn3IRgOpgsH2w1aASdPp+kIik0RO/sQsp8bBKHc2AWx/A021d67d8+
f0znJvrcVrD+frc4QZ0OFuWBrJDdhG5WJ+KOzM/y51QP1doY9UvdknPzjn0b6z3WF7bDiwWDJIsk
N5qE44Vm+FRRqs6rnxVHBt2Xz6/p7EAcn2jBsmzQLzm9pkSEgO4bEboewVuUHxVpPYM3cJp/MMVn
4QYfYw6E9iz2e/8iJRz7RQaAwU3zuH2RoNLBXE8IaP90U2ajWWM/xmvEf9ADno4zlah6p5YJIQOz
3fiBpu9GaQdPf3rXaHVLybuPCIWntBilboBiqKKMXbsahtsEG+dtasXJBfXVx/nG9hQ1kmFpWNwA
QJxeC+0b1UGOH7u1n0SvEIjLndnmiJESYoTWn1/RpbHms8S7nllkJ7YCbCJ2uxDrPHJEAEG1Cqcf
msOF5eHjlLOYayY3kAaZxnJ3OlRLv4LEmyF0m9TwnhOy6ne05OSfHu5sRmFF5VjMB/HD4QcHoCGq
MI1ciCM1KH6rd9rHCiFUt3biiUzUz+/f2YviUaEKNZEyLNcG1QMdbrYGa17fU6Cmfr1utNa68P2b
V87T7x8aIRYE3qNZLKQuZoQ+ny/I+ItcrwsHapOoDkgXCs3uqlLt/La1++g2UgLFFVCR6x3UeNu7
8Fc4M1Eg86CHso15H+osnh7EjzIXYxm52Fa7ngoizNp1m0f5i+arwt58flvnn/bhgh1uJ6csPieq
fjpXhC+KPlCqyBWtUe8oylFUsYpmDZo2uraitrkh3Fu/qhwqTJ+PfOaB2kAcOELyPZ7/OR15zr10
iGuN3Agf8sYpIa+1vT5emKXnRtGQ0atYWPl3qZow7YF2CMHObohc7sVSAVBu+J9Ef39+NR+/kxa1
OMCEsyyEr/Liajwq7xAhuI8KiRlPViOKp0iSWmt57BELOljOhQHPTROWe949h50TKo3T25dKCA9k
roZuUaPVHG2lIwlUca4b6pMXFuP5776cI6jmOFNy3CMjerHdyLB5lJHw4Ff4dbvjnYA2zOmy09Xn
PJJEZk7dpQLD2aubHxjfAGsWIp5eXU8/MSFqNnLNThO7lH3vtVQGXO8GmVifP7lzbwDVE9U0LFZd
aS3egCrEIIYuIHJbwn+erKDENYKL87pv5nA8zYzMOU7Oua5jfOafD332KiUDc6FU5+XiuDnQ2BOm
40XuoFn1dxh+EWLzemoK2qOgoS68CmenqO1QMWZ6mqxwp/c0CNJytBnDtVt7jmk0ik0wxTGEES27
sdRJvH5+dWenzbvxFtMmhZgSq7RhXEJiiZ6UyS+/VTC449O5pvWe3mpxkl44Wp+7ozpPEwgxFSNy
EE+v0ciSoHeUudHmeeMNhCu7X3VBm70SJ6vqF9ZO7YMUhY/E+9EWU4cuCP35SI9craoLQWwrTFnk
Cx7R6tGwz4C6o4qgL4mVtJWrWhrZC46DSzuLvymjy/eTNBmOvdosuFueSkFNTE4fSr7EpNsAJk5k
9lbGAe2NRho0EHFOgdTPLGQPNOHz/qEyde++DYluS6F1HYZKJTYKtlBxYYk/NwN0oNF8xliohLNY
o6Bb99Yc20niSxts4zzqIUNoMf1K6qZtvId88xcf++LCmfLsJIAQiw6KI7q9LKZTCoWR1CLlac3a
nfLMeIa0CaIvsZQLa8e5rwsnZXZZszIbUd7pdCttpSJokbWDoFX8u6SAbSxckbvPX6RzKxRH8Zlj
O29NljLbJq/jrG7HyM0p1LtqYNVPCa38W5AI6eMkG+eGdKrmSis9/4Iq7+ydNJGxISLlgO4sXmFR
xWpRZ1rkYk40tzjZypkWZVxT4y4vzJX5Ry0nMQVsHZfk7FZZ6m/5gMEK8pPYnYbqV+owVbHxTb/q
0tBfqVRAiw7s8TW38/QXqo36gqzs7DtksP3BdYQG2NTnqfxue56ofsmveLFbcSbYgz1rcEEQiRGs
dQhlT3ERNi+SXBZ0R732hkX2Ffa82BV2azxVqoJ+JTD76cIKeu7BY2AwHUunL2QtJX3QGvBA62yR
CBmj1FNp2rQjXrf5ofdjR2Ehyb7T5K4fFYLGLtyQs0PTIeLbayEaXu7OeiPunFyl/SZzr5drjMcR
HfkI2camStUe1AcS6mGlqbHMN4SDOO2FV+vc2mE4pk7nyEBnuNx0KIYXcBioI1cndvquRBz2FWtK
dIQP4sP2CMy9g5d2vLCrOveNRP6N7YGCx/xOn04Dp4ygappF5GI8Jf/IBEQ3aykC5a6jrncwMk25
8HKfe8UElS/OUmz7LX3xVYZjAFUuniK3mpM+1gCZcgd0sGJ6KxmSN/0PbqvQKehQxqRzZS0+kN0E
e8FOHD5ZQWUzTg9kNvZnq3aAzbnve+d3wEnr+fMV7OxtxWhHYYcqpqUvKpgYLVrinPkQtN1MwJ8w
G7crHQnQfvbWtTuj1eqvnw957r5yMlXnmhVb1uV9JS81HyPMg247GNkdYYvDuCETjfhLelfxwz8Y
zMTUNBdoEc8spk3o21icyVV3O7NKnk2Qr9kuH8Lkr0rGfrD9fLCPXXK2HQymWvRdHPp/i7sJd4D8
XZu7SQ4BxO0I37hC33yLQIg0aFIDu0RoD6FaZxsZ6QE4X0mx2odQsiI//VLJ+NzCTceELwS6T4oN
ixk1921aGaYxUqA2fvXSpnHJkqaLxn7Hdg3ARndtG3vWykAGdIvvvvYvfDo+mm7mG8JahRiYLxVr
+OlbW+I8gV7DX6GKCdZzQKLDjevMcQOnfLorbAc+H8K5+0YjkkoJpbZSAw2WiEnQ4YUF5Ny6iSKD
qjVHMjqK85vw7jsCKTcoDb+K3Yh80R19CLjEYiLSoy1sUEZt4PyEAJwcizy3Ls2Lc9vR2VBq0Mg0
EIUs5kVdEamREOzjYuuHGcSqJb41UI2+KQ3BkGs4oPXe6FpQyFNfNCSwZcSXIjbAhHthUTu3eHOa
ooqBeYCJupgTUZ8m+OHb2NXaEYFyCDe0XIsQSPRqGqlP7prY934rCiEYF/Z+50bGhqzrszDmYxm0
4brIwIkSd+K3SFK/MjXYtkojHoF3Q4+o0E+uyRseL/V2z603mFHnBo3JiiPmreK7By8GJx9Fr/Dl
MPPkVhvKfi3I0Hns9FBeOHecu0bsf0wxNmZc6uLYoVhTEKIspDiKmAaKDLBLilrWAZ2BcgOT/ZmU
H/XCfT1/ef875mKnW5s2wmayV12VythNP/qPSNuyGy8v0sPny9u5bwVVSzpsko4Dvs3TGwmKpi3h
08SuR1jhsOr1eJz2pAy3zpp4Gr9d9a1SXdjtnB0TH5tDAQcByXIB8RwDR8tYxG6foQ5biQYo04o3
HLNNTMw3OSqXPvvn1gk2lPPmipQfc1mjHZSwLWNDj90hNNUt1FEREivllVe6Hls3PcwRKJV8JTeA
HS+1Cs7OH3ZUlFXm3bYx//q7qRp0UvU7gIuu4lfXkO1cKxoQkVntgwLQbAOn/5+sTKAG/mfExQKd
OTLR7CGK3UzHAQCnWt3UBYgbBCzVtSQraDPJ7DXVB2evNyDIwgDS/ufT6txRzUanwO5+ls0s29HU
bLUarXDs6mlm7kNHhTdued2FGsvZx2o5gm3Ov82Xp7eWJGFjKtM6duFdxpBGYqLnQCNvfKULbjsk
MruuGW0SIkfcA59f4Nk39N3Qi6dqEX0bIrelmUEvS1k5IP++gv1E+gsHHhvE56OdvZ2zYX1+aWh3
Lp6oHwLJFnWSuHAfPbmyu46dVVH2w6XqxrnLQreNXM2hpwpt5/SO6g0FeS2cD2ZEGOWryDKHZsf2
Fp5SXIHCvbCXODscu/HZH2ZRnJ5//d27UZBWFEa+zUy16DisQvhpL8j4698wiKEB/vlN5Gw3N9Lm
To2x2DZCrAmUbFJY6tqk2NQ4jtZTPgQX5uTZS7JZ3Zj1tE+W/mq8TXVOzlLiNvQ01LUImkzfG1nQ
PPW1tOsLG6BzSylbQUzUaCYtgghOb6BS09Nz2ipx29yInxrRjK+V4QTfIHr8N2dntuO20XXtKyLA
eTiVKKm77ZbcHhOfEHHscJ7H4tV/T3Ve/DAp/SI6yEEcBMlWFXdV7WHttUx3j3RZvVVlWlnkjaNl
7HpMIpPPgONaeUiNNJdaaoN5ho+/3VupB+Fj1M/PEQronxipGR/uf7VVwCvtkVgQZTJ7yju/Li91
AJHiebatc28rCMwpQWpD4Co1vC1hpIe0iAHTjzXsjiezg7x5Z5ZFvTVovjp///4IieSkd0OjdJ0D
wAEEqXWWWuduCkYE/5zsCdEZ/W2vvrRC1mZRlaFLrhNuLD9m3lYQUrm8EGOklU8jsgc+crW231ub
2N+Vl/5ryuI5lFgh2FBWB8+uCli0NTc4W15nimMH4gv2RcYB5r3ZkxRvnPPr/ZPICRzUdvBT9TWl
+O2cO0bt5EwoO+cJHVy4Q6k31XFcne67yrVr8sLrryPlpARX9cFK98IeIiTnDJtTfXHcRv/bEUbz
WI0AQqGaVL/ft3e9iQyxUPC0wJ7QoF8352FQMuaud70zHMtIgwdtA5+VN2UvNm/PxkG/PgaMmVIy
I+sDagjoaukbDTKojN60wbmAEYxSsyIaX6ma6qC28HPvVCa17EMCAYx+0JTIzugAmPPG/t5Yr04T
UbaD5fCwvXqFkspCR9nCaUoK3w+IGPZ+nJfuYXB6sZHiv7YOfitQ4qBgEYDc8BSBwyJ3Xa7XNlC/
gzA7vcCAB7lyxBhbdYLkWzMuKSNCUNLFrVT8TUwax02Wxd1RbZoGQYxBCOXBq6LM9G0rbFtfgb8X
cjsjSsSXLlOL5qgk8QgJQAEd/bsGOrvBd2PP+qdpa6vclTTB0C6es3wYYOKtqMRFaNn0XxsBwu4I
xAVh96TP+s4XaNgzCiA4TTD1h42Vl4Dki+Bzapqo58F67MLuy4Wi7EZ6Tie4yPJg3zI9ZJzgdpwu
Wt7Z40vg2UGAnqBnju+1UambZ7hbm8ZvvQpNUqgvTeOx0JFrYfLH7CCOCzIz/8ZsoJiPDRSB014k
UOZ+7p0mNE9NiIT5IdG7dvbprjOw4mb29JftlQXMZwYH4hDnOVFSlbjKCMFYOCHH6M5G/ZK2+sC0
XgOD+gOlFaT2OGcjtNgNg+SHObUm6wW5hLGG6E+I0TuqoNqbbxFDcDDiZu04GOVuqOvOvDTKWIO2
VLXhSzIwk/190vs+/6DEKKSQJ6IH/HmqAbUwGxxMUfDkGnHRfwgmXRUfPaNsxbPFBRU+zmOjVbvK
I9M8Kc4AqVJniNp+gTjbLTeemutb6n9oVBqTrk5dfOlzgxOTQpRGdYmojCNM5oFpR/f5cP/WuLbi
ERbTMHvFkltriojcalHwQLbnwqRQ/1Ll5iA1GOaNYEc+w6vzAzLfozPHZAxN6NUFHxjosQ6KvODt
TId9Ft0ABHqK+lAgImTszLbwLN8pk+GPt64O1B97R1MB3zDWtTnNnqWEEOx3CrofzCKK0dxFbm0X
/n0713c9TWRyVur0BoMI6wesLiEN7nm1LmPaccgGhIT/yaIm/Yr395HfIEhXbXy46+sPk6yI5VF2
IOBaugcagOCtayO9KOlc6qA36iA7FAiBoHCEmIT7Zm+Eqoq4mIEDydazZm+KS0dnarwMzjk1vEMG
NyjKJVq68TJf7yNTygTgtKl1/uCtYo5iGsM5nvrgnBpmB89mFX0s+3l4gJwF2V7q2v2GwWv3xyAf
DDQF5Uti/uUu6maC/C96blCIqvoJ0unEBxLzRtwczweuwdAEgzASKbKGlueCpoltx8nFQ/b5YsyR
vXeUcIuZ4cbm0TLh9afM7lLLWG0eE1UtaNA8vUBtaXwf63r+Ghm0po0KUnVFrYqNwol89JaHmvo6
kCz8gvSMysly7xBqm6c0G6pLOWbWO23K5gFydzX9pntG9MRK1WcuheFXO2nTRr57yzS1ZekrQMKA
Sy1NoxidM6ho1pdCU9vhoSoyqgoQcM+gNoThlCeRlEH3NKJ7653m3m43eqPXbkNOCsEHsBiDVPEK
GYsCDnNj9ngx9UI8UfAL0OvQvYf7t8otK1T4OQtwI8v+73KVQZqjHGBlEzqOcbRHEDr+NaE8sMV2
d32TAOnkKiFk5AhQs12aKXSllGqQ0yVpindRoCBT00FC0DmlvRE2vs5qLF1GTvOACyF1YUhlze2I
eHBtNEYiLgBvZ2gQpjD6WNuCIVcnm/XCH/Rxdj9AYd6oB+IPq0Z2ye4QESgTZfwrzBWv9+sRFfhd
YvWKe7ACmJqtMVSsn15ER/zNdyxDZZSwbdlF4vfKE/dboqA4WagR9YgLAZA4we+gPkxa119ch2jm
/re+PrzAhIkvOUt4tbpO1ENDHfq5UcSFiBZS7DZp7IcC9umfZT80nxV7bNrjfYs3PjvHTyO9Y5aU
N2RVp0fZqRlTK5kvQ9oPTzqiT2hSaLbvzo62sY83HNkji+Rx1B3Y3taIrgB6/tDs0vwC1bf20IVz
tA/TbIsQ6jrIIMDgiqX8b4OLWwMynFg1ZiWc8ktfD/2DnpjV19FCzUyppbZ2581+1vdvxBhytVPA
YW3UjU34RNcvvyyLh5PXYbSarEMVF/leN+mv3P9WrwHS6uBw4+jMP1nc41eBTNgMfaIkRXGJK8oJ
XjZD4ICC3n5UjfSDKebqOwTzFspD9DhOQTM+Tao5fjeTEEE0wKrvBqtsDmE51mfbzN+I5sRb5RSk
BIWDtXQYTlgeE+pLaC45vXYZcilGYLktvA2OvtEbuHIiyi0MOwLqgRUWEsTV84YEvGjGkLG5SOjq
DrpA7YAArLvhqq+DhYudhvNKRqlMpdDL5ZsuF5OQ85ap3vXnTEfYfOehFKqgb1X37ftwtmr1uehJ
aR/CsRMTfNGOW50yBQawpzosQn0f9EnSHRiemafdZI8D5ZNZoBt23x+uzi4/0uIZxcspj5KdLn+k
rU2gnGBaOeuKjtxKbCSHQRIfKXr6xhloPi7BBDUZqstUK5mYWJpKxpkEDPWFM+jQZj84UXkyktTb
uP6uP648sliQRojH5L//7abNWsizyeSG8wSzzb729OikW2i63d+2ayvceIDliC0NyoXrUULVTFut
6StVzpVrT+UAtYDai/8xT/9/2SavrnLo318H2akTAtFdt2LrPJ4G1W6wQo4DqY71A9W1h7Km+24H
4RZq/doVKGLhCLIDr1HvWB0La0xIPjNDO0Oiwdi8kebpyYK5DaqazPh2f/9u2kIvFPJi6mdEzsuv
hIRY0FRpp52VAtGBrIlM6Il4N+BZ3Wqp3vpUpFJy4ITaLsXdpSlAg1mPloR2HjvkPzW0SP14rq0N
h7h6MvhUgBQcOG9lsXPN0zan2djpM5sHsK70xx7KdoUW46cO6RnwxiVyQXZcb9Tkby6Nyi28mUx9
XyXDk+1GLaVDRBmEaNEYoiYYpf1Wie6mFUIKiaImSF5nA1rfhW1Umto5MpBh6Nuifody2VZ377YV
mHYBUJNg26suho0wCGRrlga4p7P2QQKhgKK0b5ys4w7iM4Gt4RaCuY9xnaUzpFZUq55w8bvGoYmR
cC8D057/izMAddRpE5JRr1FnuUgLeyDZOAOlmfd6Hl9sNfjMqNhnhj2fhyJ4G175f6v6f/bWZfxI
TSxAAnyhpOq+FyH93t5Dms4q0HS/f26vyrVy/wB/Q8hAYniFT2jdpuxNoaCtO4JIHnT3IQ6LBwex
hZ1Rz1/qufwe9MELTa9uY09v3RjsJmqvlA8ckuzll2uzxupQudLOpoNKvN4Pwg9dr3jISBnfGs+y
SAnhl1OsjB2va0zo+QgbvRQcnvnqPdNCLkSEiJiJEd6c+/t5y+u5cMH68IwQkazuQZWCM3KoiQ62
GZ3SxssVGLGK9HTfys29I7OWwDmy+TXUI57M3hJNrZ+bAKIFsAi/ggTxOxc10Y31rFFluCIksRS2
GfCAroOmxfIzoYLXVkFfzufCSKN9mk0NonWQzWWlU5xGenpMOUfTcz+gO1ghLXOk3lk9IK8zUgZ1
9I3CwvX2Al4hjpQDgDIekBvzWzCQF4awzNmcz5MVClSsGDwt4QfaWPQtKx64MQkStInh5dvwmxV6
P01YeYF+LthWP+yG79ZUTxtOeW2EaxF/hAmXBgLooKWRbIAlcZgMcQ6VSjlq4QAYzO3MDU+5ijhA
HTFeCsye3jWt5NWGBUHUa5EXOee4tt8L13pmdMXbRYMoYZLZcparJUmyEWYNLN4UahzO6sr3pkhL
hqS1ztB2mz6alPT+cyPx7zv/LSs6cSAnme4O32i5cUgUD4k3DdbZaqCHtPXBO5optG3/wQpFW/hF
EJqw16Omrtt0CPsZdFINYIJochmM+YXBpzdbAejz+kgyIEbDbLmWClJ3c4YF6xxC8e8zDacdhk7Z
IuS+ui5oyUlaFiqMsOtfhdCT8Lp2UqS6cdZ2n+qMrlFspN3fdj/3G9t2yxSDNtCh8HnoHayCMzeu
ornhh5zzfih2SCANqPrRZIw9hGDv790tU5JLGhg4MRHZ73LvKJtmeZXndBoVdMsBoaNZqyK63ebz
FnzzhsuB+iCIphhs4XYrU3GJMpPS0tQMVVDvfQAViIbI/VtffT4THwlYPaeIaoj8Fb9dO01EvS82
YhbkmX/GzMY8Gr3303Td6a3VQ4rBYAQZoeaRot+9Wk7R6cKIwzy8GIoGlXml/12Wqbfxvl/vGc+g
RApA20yMsU79+zqMqVto1JzH4iNo0uiL4qTNx/s+cGWEA0J9Cn5oBhGtK2oAOjs98pVzcRlUmjhN
qyu+oyvjhlP/ywSxSP1Jaug5kIZSmqQitrrZ1IKwULd79zw20FX6UHqGH2pwh0gM0vaDEqPQS+fC
htSZHwn04L/GopzcFwfMr/4U0jQZv2WxmhYHUdSiZd6ftHZPv1Q/V006BN+0cazmXWRA9rUrNWWw
dnoy2MZjZSluA7YRRmW4h+x2YgDGiLziBJA9bf3cE+hUli7Scr4OrdYE1RvB/THostbewXk3mocS
8RUE/7yxq4+AoMf8FIJ2nZ76wbXrE0KJ+TFGr9VBA7StJ/2jyMt5/KNk0AP11Hpyn8I0MuuHGhrF
6HGEovOfjOvkF7G4oR1nmDKR9i4iMz6qXjr06PCasO/5YwU05+M0kYK8BKmJCJsYmYd7NyhI1L3X
R9eaTx4FZmD/MG9DaIgO3HfJCRkykjbAZkn/ANXcuCxypi8rGyn1ytShoGy9onhPVIIUbm0m80eY
bJ0/U23MpBxtViE6NSvmd9ekDnJw4QrVP9kQJncP6GfBAofgM5qiE3ij2YPjprL1gw0Yo/rZ5n36
AuhF056dhijyiKYwow9wREfdJUHG13gSTTWOp6nNtPaYJoVWPwQkusM+iFVleIGbfPhToWAN7Idn
3cpg4lQC8xeV1BANQdQjxT9SbxvGM1XE3b6Y8qrdZ3YSOB9nokXvWA9mNeyLfJiHk6UVVvLQ2Q4T
C7u8FCOa5IbXBwezMcMPJVsU//CcMUgPEJv1UtA8Nf6ILHT89oCREar0xjR3XiC0zJSnYgiij0wF
e9m+stsKRS9PrWt/cJJRxTH6AUmvKYLMGnLL3nwHwWSqPeVjIGJyXvRWP3RlmIoHsylSKEWiSgFR
0DrI4uVoDIg9uIUk+gdeyw6VsLDJ/w7Ctvhoh6DIdhZhY7uvwjH5CDH2pCIK3xvPAgppJlnwNM17
Smfmr/eisJQSJuqonB+7DvUxJAqp9bygpJYlfheZSnzRUFtMTglpcngC8GJHh1kpXf0goq4HYCI/
w7e60lr9SK1Dt/ZqkozVcSqTSj0Bd+n1vZY66KHRu/dQCUZTV+yiOJu/S1pV+LCcivMEM3ZgZn4c
5fP3QQvGzm+Bd1Q7x2kgunSNWrP8ihE/6wAJqGr/0rQ6V/eR0egpUBNP/wAJcmx/0NSyLdNdqpjt
HynnVtvbVhrqx2TItO5Ytqb69/2r8Oo5ZFiYsh+1NuCX5HP68vXQRnUcM6VsLiElrGPnVfGDFSv6
1wZa8Lde7XJiHowyICbCZPLHlakutyK9bZuLVXX2QzSMqOANmuHfX9BV6CqtyB4XTABcu+tOGrQo
cKKqfXOpyYOeGN1s9qZOljOwf1EX/7xv7folAbREDZOdIx4n4luuqVY8OLHHpL94JUyoQWOXCCqq
9eG+lesasqzuAGRm1pp6BdWLpZnGAoMU8qkuQsmLcaehiSV2dRWizxtIPuJdCjNJdGghfM5/ap7Q
c6ZXlAAYUTqW7XtYsMvpmCHU6T6nTobiHqM8wZs7F8A+6EqbRHEgUCmHLn9kz3AfjZihu6Te4Fp+
Po7qO2vykJK/vxtysctX1QbszvPNgAQ163WyrLfGJCo7MZiuDKenKo1gJxyGKflCB8c8TOCgjqHd
F+GGY8mUdWWWbBbMFj0Z4sc1uUUG4WUAibdzrp0heHScH4k21icmoYK/eKGBSkQddM1NjyLq/fVe
+RjITEgoQRU4jCPxh+W+hqrRhHNl2+eiQqXcTI3cT1zz030j16sjHqYk8JocSVGLpZHGmOGP0zPn
DNWkcrQV03iX0AX1rQo15izV32WxEUI2PxpvjiqJxEnKAX8TzxBhLg0bPdysqtF55xFK4V0I1u1d
qyrlRtR/dSswd2yTY5JnktEy8La0QvZX16OteGdkYpMX2OmTo2ZW6F1GAKCgLpu/3N/O62uVA0sZ
nedEIifWyk1axSGLAm+8cPvCAxk3iZ8QP+4imOc3/PKGKRI8uktE/9xD67ZrGLJv0aT2l9wSg+RQ
Sr/Ai2q8q0ql3yg03zRFhRnUIh1DxoCWu6hEtfDGyOwvTRxOzp7jRknHCsOeAEttavt4fxPXc9S8
FNTRac4x96WRfJjy9/yW2ogq61RdOOOFCas8R94KDaU9OjmWCjqitOZ92/OfPRZW4+go3Q1q/cU1
GVwA3Vglju/mWhw+MBZGxwSphHirFnN1EcnpD5d2Fi12U2Lulz/PHZWus4U7XBxFi/fGmBDs0UZ7
H+seLSerbs8Do7dvvQ1wX2D3Kph4Wor0v5dGI6M3HUHj9cI11Uc7C17ND1I7aGPvrz+1fNfwKNIw
gCbrjBzCrEZN83m66D0t4b2hlPPFVVov9hG9MbeGLm9YQ+6O3BKyYl6RdblQ5PGsUTubL1MwiYcY
CYKjEsTx+0qPftz3qetvxt4Bo0UMlAkiRCeW2+eVSB7mIpguvNzKiwha9Buomet+kbtGfjSrGAGK
LB2baCMbvGGYZjtVZJ5xOdq7usXRVwJyAlL1Qvmh8impK7tIU0a/V73yotV1hsI6QfD91V5de5DE
yaCLYrl8Q5zVtefMTReXQyguBeoMH+NhDt8hNuM9dGU8vG/zNFU2vPPGh6Q4SVYrZ2xMwoHl9mpI
wpBOFRhk859DJykeIF1IvgRBF5/ur+3qWWRtlArYSaqhUvl0acouAs2YnVxcWtWN3ulJirpEHtsb
z9OtHeRdgndEilZdldpK0wg1UhpxMYNIfIUsvPVDzcpOap8Efg8h9QYQ7MYGWjoaZxxbWqJUKZar
6ma71aKkUC9a5tlIXlS9FPrLdkkzKRtv4o0NxBRkdTyHRFGO/Pe/3a7B0A1l3NbqxQjH4FDXrvlg
GpuyXzesSEA9/Tx6htyVqwUZeYaadx9rF2vszMd0hNqaAsgb1Tl5KfhfIx7Fo0s6Q99wuZaxaFva
0412gdWhO6RZN+1mOLr9+y73yq+4iAGlGaq7cHtw8dM8XJlx4lBxnUC9oA4kDB/aI8BzJdWKFrDx
pP5QJhdIewco+UU0Ue0dgf63IVwXbqV4D6JR9XSvB970VTiTmGHegF7nUKhOjwi60ozupdELNdur
NpDppzRomr+dILa7p7KOB/cLBbNK3VdaTKfSQKA+OQrEIt44I/e6leDpCDZlAZt67HKNXVN02VDU
2sXMY+dMbtNBkF/FEpWoad/ub+iN0yWvfY4weSGlsJVzTE3OJZKo2iUrVWfYaRag2V2nVcYHCsVN
e2iyRLff7Pa8iTSWKSFJWsN1l9TtbPTYp2KE+DnVT7obg2OazXbDVeQvX3oK1Ww4hNlGBjkYmFvu
YqprQ5F29nzx7HL4kVntcMRxjY/FTDFITI39zeyK5lETqrkBZb2+QRh8AkhKog3FGvfI0nIfGECG
Inw0D7TqPZyr2tc+BbA7Cip/9z+fdIX1IiX6ntSXQISe19IUD06H1gymkMYYnw1c5SnWe+fxvpXr
l5OIQOImCThJLte8QU4ngrmfKuNCtbTxC2u0jvlUuGivNuGnNLazn15nBcf7Rq+XBk0OFBBgWGEo
hf1rubTEhne/LHTjQhfG26MLE391vch6c0AtkVB8JSTIaKOvuXdFlZiiDArzkqlu/H4aTI66O9rP
du1sYX+v3YKyC6BTLkmCav68XFA+OR5id7N58dToRzND4a72lTiOUbvVz7txS0pyP0RL+AugzTp2
jGyqsmZtWBfQ6ylUQyD9iuSQJlC9PmpmAXVabI4V00eKHmtPdjTPrV/bdXlRvdptDno8VeJbHE+e
txODKTtck6kmD6EzxB9qkYbCF41S/3S4jeMXB5xI+KBnqpEjrKTGESNKyMH5Wp/H3g7MSh0w/pS1
YivUkRu2dH4OOHN4lPXxAYpNyw3tZ6MIkF41Lk0b/1N2tbF3TFS4AgaA9Lj9SwzRo0ibkwiVH292
TQnKJ5UlJJGAsKVhGx5oxKWEfjG80n4/m4ryV2Y12sYBWPOg8A7IUVAeAQbtsbMu1w3xYDaz21gX
RqLcPUVz65yh3OKHSde9aE7bXtTIzE4Cktv9JMbqgxWMsV/anbJxy1x7LtEryAiuagBOXNvL9ZLE
9fBt1u7FSR0UqTJF2TdTXVLyntPDW7dWTv7Jw8gDKFn/lqY6uwzzgF7axVRcNOaKoqeVQD/hvpUb
CwJSTM5IAcuRoNClFYHoa6W4mUVIROE4t+LwNCCP7XsRvnPf1PUzhHoJaiI0Arg6r/rRCiNDXl+1
1gUaJsUXYd99sbV02IdQY/c7zY2YCJw0kfiTkVVvRV2AL37lkOa6IYdft/JQAatiVcd2AjkrQlhG
RrKjx2/3DgAdFog+yrAgz1dJuDNkXj22g3WJ56o/ha1VvI9IxI76UG7lAquHiFyfOJneJPHlK4/Z
ylRQaAXZ45ydLUdx4H/Kq9PgdcimZQgv7stImB/qoBUP9z/hylv+tUqqw5VN+e8q5uRpy1yjgIjH
nA2ms6miZUeL9zDdkY/rL/eNrU/9v9akWjvxGM1ec+WbsHkEdqPDDNhkBaqkg90+xWaWPdaiECc7
bPRjpwf5+wSRrGpnNWrt06pw/qC5VWy8jfL+/O1+/feXSCw8AH8oMNYlO7sNlAx2jeycDOZUPfZN
gPhZkKuVjlj9bHwmfGq/31/9rQ/M/ILMhiTKZo2CJvKFcmIe4fuh5/iDETEUWZtYPeTqYFzokwZH
5B2JU+9bXYUarwuV8TbAPdBDNGGW1wEtXa/sJ5UPXMxC8ZvI6Zi6HXV363Zb19NeLVE54gqlLc1s
waoGgSCWo5RFk5+nRpjpQWuYO93bepl9mbsSKjUEK5OHZKj3yWAlByhlcj+qQ8SaldF9DrK2frCL
Sflwf/m3vrNkVLZkZVZOAy6XPzdeUMOulp855tqhq4c42ylaSWl9dNVHgPXVn/cN3mJa9eA6YoaT
wgGnWX6Q3xJfne4cEGc4LGDHYeC26Lz9XOniEb8Y36EZqu5TyMF7BF4R8KMWXXxWlbTYWPYtXwPO
TdWdui/tndVTA/cwRPcexxrKzflzXM9/uUomHhRzcD5VVmwfcbct+XbpSesjBXZDloJYC3nXcuEM
15kKEyzZ2c0N8bEPVXt+V0Ht2uw9+Ob8xsi+peBgBXJFfSh2BGDG/PX+5t/62kBImNXjVWIuc3WH
ViOyqdbEqebVaexdNRYmTQaow345TTF077y5t8q3ld5e3R4sJxA1hwYH0dpy2U1jRHZq2tm5VbLh
i57MymOuJuazI4bKZ2ReeYgYMTreX+it7wsEHAw95HqyuLk0Ok3wdzRdmJ8dXqID8sTKiQY+mneZ
Wj9o+tT9OaZKt+FU60bh61JlG4eSC3VU7rClVSXrgqxTrPxsJHH5jew03quNM35t5nI8qUZY791Y
HFAZnXeKSZTM2Hy1h+63etTmLjqA6zVPZYU09f3NuHnzUGwieaP8SVFh9QkC6Di4s9GSLVzUTgel
83wEJsZ471L32CuAYZ4DY7R3QyxC39RbCLLpcALTAalZC1IINUo23tVbnkhVihiMIpjs6C23SiSi
GvWozs9QkDvjjuRLs9mdXkpsx2rDKwOSRNvYiFsnUFLSSqY1/r4GnmtdGQUMrqCpKyrtaAHGffSQ
U3hEs6k+ThZ88p6r2PshnwIJLBjFloPcckuoJWTWTjhBYW656iweo6KAkZyxLRA0TCjA4bwbDAPF
UwC6gGtEZD3jXPs6qPpdOALUsJEW33GpNPtGSeunpG3EPwxawn83NW75M+hCal6qPmY/7zuN9NXl
bcWpo3pC80ciFNavcVREjZkEiJ0wYDPS92FO5IuRNeYWl8B1gCXzC7iuuRkZd1mPq6bJZOma5F3u
YHZ4L/hHi0ew6ssnLaMM9evNq2IoFqUz6XYYW7ldPfceyqo2sjSZCeywjsp6PplhXI9vDivYN5j2
oaORweOa09+oitwsYhjT3RQBOiMocx+hz61Z31WCwYXDa0I7BY+mUwd5wNKfFN1oWS3Uc5CjlzHS
IG7l+kgMxP0OKpfoa64UeQYoByGDXS2hXn/d387rA4V9OnB4M+eGktfSPhAQC9mQOD2jwuF88BBZ
ng+FPqjhH5XSVPBUgh/6u1WcmKel69r2MCql2Jqeuz5U8kmV3QEqGpRY5I/8LaCoI8AKsTKmZycW
2SFjwnjctah/pJwYTaCGUbscljrT/7y/+OsrjAcNYnq2HtO479KuE8ZhSagC5Rcgo2DvgKIND1Pr
5uJk5Zj3I7BhW7J2txbLxYFDkSuTIKxe8IIMq9InvnhjZvNPqCLnPcQlw8nMjPo9pG3xH7U3eBuf
+cZKwVTTvKfeQgVr3WpVlNCu+h5CTNscPThA5ewQYwWF8NAo9mJUm6mg7e/v7o17QcajRIo0nynl
rlwribIoT2fo96C/SGu/zwcnfchqozZ2bq70n+9bu7VCkyrSK8upnMhdfssaprgycHOSS3s0fLTq
qYTP7qR8gYVgPMPE2m0VsG6sj8qOTJ0piEvhj6XFEgi7zbxCdtb0TrUf506tx0PHCF31VbPa5s3P
LXBeifAGoQwV57qKO5sJwye6UZyNbC59Fb3P85A3KGlDc3gyYbD98ub9BIukkk/AMSLHP5arE5Ob
Fq6bFecgsbOHuTOMXe7p4ldht+Bdu0ag5nzf4o2DAaeCZMyCYAdYx/oqzJhjiOe+OFP4AVFcTcEF
JiOgCrbIHqyh9955GUNiG15645WkksQFTBuP23g9EEKtIgIdPhdnLiD9i4K294+6jsTj/bXdtAIj
jcZO8hHXqDoN5qU+QWP0XE5leYiMdtjDrrQVJt44A7LnBGaDaj+oj5VHMixMK76eSmj7yYePZowW
xW6MrUQ/zrob6cdWF2+liGHPGG4A9sRcLYkJTeWloxhR2MQ98OAz6EDroxPN5icoyIpfcxRYn7Ky
ty3/rXtJMZWMj4oY7yXgiqXBpBBhQAWihPLPVg59ZfZHerFb3d3rvcQKARSDyTAKkAwsrRShaSaR
7WIldxBR17NxB39X4MNoBY3orBvH/7AqSfGPPIAMOFbfLhGB00EcWJ1tZTSeow4BX6MUG8/A9RHj
/2/K14e8Cmq/1SXZKQoMzE1an8esSJ6KYM4OQTgMvLO5jhRTG09/BFT/tY2TfX1TSrMeRilAy9mu
5V7CgQSM3fCqszMpw8UKE+0J2vQp2dGtSrfK3ddHzUWCQnolIx1Qm6yMxT05nB5G9bmxh7/7Ku9p
Ibxdcxl2CTxPnjSPgeG1d9RaoglvGJtz0teFAXrLqv8QLZW/w32vkD92GcMTmgCPIkBjJOrq3hD0
tsKMgtZZ1xFGHConfKKG+4+eVcV5Uqot4ohrc9zAtAl0gCHAltYXiChNaOPSeTxHZfjnVLvOXlHb
F9sa3H2XiS05y+vY9/W+f43BqAtfsTB1daGGxTidtVKx0TIJ1GofqEkHudpceO+LIQdDXYV1Xh/G
whu3KNqvDwOXJXLTYKrlyPl6VNotGC0u0lpwwnN1V7jNt06bv4bp4AE+o71dqfXxjV+TR41RBqmB
IKlX1sqnvWUgxVd7ynPUOK3fTOaBDt6+igqX923W3hoxvFoD80oGA9bXWN1gEDEhpF1pynOc6SrY
nqRjliXu5gcefBs+Su6HDYtX55xmFwHfayII3HBdiYUoTC2zmoyTFups+1OpMGgSBrrzs1FhQ9k4
G1cHHWu82zJpYnHE0stbBYJuA4Z9qazIXOXOnHrlxezFlhjNrTVJ2A10QxwIoFlLK9PYhJA9OPF5
nObRT12hgYt0lSclK8a3BgmyVwiKg/MOaBPi1aWpLLKSghnO5FyXU/UEYD47CG3cGuaVz+PiSsEK
yCiZz7220OSCf0u2uO2DAU4jOIEpr3xmAg0QmxEnFBO7PAyKH2MRp9BktEqohe96I5jKHRNkuhds
rPbWxhLH0rxm++hOrjYWfrcgTCf01ig5BuWh1+sSMs7ItIbnxLP7/+AsSPcQz3KPUlZcrdqjw9U7
1kA2XyDCBXCsjP2uLLpuIzi5tSpeBM43aTVgqtU3HBuRC3ARiC1kTjLvoAF3f8auPu+1IFbM/2RM
kqHK6j/12eWnDLoARg4TYwgEDVQNvCQ8oHvdfJzznHG3+5fX9XHjEvHA1hHiwV+xHsbzVJicIlii
zoOozENsuLOfw+b21q7V697xdDNhLN+EVYQyxqHX2aMCP3Zew4YQWCAwdxIC+Tciy/FFt/Nkww9v
rEuTz51EtXtQ0KziBYZZ25n6WH6mWyE1IkenUI5dXpb1xte6elxZGgzHkLoRNABAkD/k94OXFEFk
NdQum6wb6p1aMRS30wa7FL4zVHG4q8EQbg0/XD1yGOWM8b1IVFnm6pTZM1lqXOfhOSxN5cyslnpU
LMUAktbkD3PV/gnPmLERZd5YKL0mMEcA6m60yRJaJEmMKtTZTKb40DWV+WdJk/kjL0fiKwGgzw3X
vD50eCQBHz0RmiI8P8udrdzSm6aRBkU6UfvwvdJp/1bUUHyGv80Tp/vn4Hp19ELowEBKRUxLzrg0
VpeqGdloqpzzSVHKva43auWPlVDqnds5UbKLLagoNrLU688IkwA0KOQHDDHBw7A0mnhmZtt5l529
2QqY3ZvqaJcJs/vIyL6x65IJopABlOjbIAjEtpC5M15CficjpDWtY8mgcpoPtB28cUavyEuQ7pmc
5vjmHQUtg0YOISBdO3dV0rULc1Rmhw4m+JRfzNnG/2QgR766kCAiVEQL/dN9eyt3oUdMSgdk7BVG
TlNl5S4zSjmtopfTM3dqsNdk/85NDNePOufNfAbAHahU075CEglWo9VzoLZVrVauLZ4LJl0+NTEM
joz/xxtx1+oKkwsiNwB2Q1xF6Wv9mbo5idIC+rNn1Wypl/D+HBLTyDYc35R372+RgzQjDzRVYjlA
obmrNxR80tSUkSWepdZjuje0pNYZam2ifBfXnBXfG1oHDrbaEf+EnV6VO0jq7PchyaFxHtMx+FML
S+djqXb1dGiL3NAhRMiCFHxZm7H9aaEquxC1kGHX5kglPY6qnYsnE+B/99wOnJB9OeZ1dqT7bI4n
xunL6KhmQW5fFABdtu/NavUYmhFyFHUwkvrthOmE4fvEdtr/4+zMluNGrnX9Ko6+hw/mYYftC6AG
DqpiidR8g5DU7MQ8Jean3x9kH58uFIN12Fd2h0QlM5G5cuVa/xAd0sqVxdarUK0LhNqorJTJ4+1G
xZJhui28Ov+YphEQKTS1jGtcl1XU+LV2YMXJ+qlwcaRWcXjWtSqOMlc91F0hb8Os8rZaniW72Uvq
bZPX+ltx8IhWAuchpLLxCFSrgKHlUGCVfNAOxlCbgWZU1nYxvvGB3SXX9sXltgBFR7rDrU2TeJ3y
0JnobSCm2kFN29bvBKiHWYprt+eyQKvNh8IeDJeFSIDE7GoBTSdC0KcZjUNL8TgK4mYMd4Mjta3Q
UiXQp+6PNtHscjf12Ku+Hi9eOF4s5JJgIZi0yBCeB19DGXok5LLxUFtFvimUQrxfqH5XouAqxLND
KGsisUPhbqGarLFzHATVRn5VO3jm8MGOXcRYXdWvi+hZFFmBqvu1l83ltCCYwG7hzbGo1KyVxpWi
G+ymULQDYN3qRibFxwl8/JVZvTjIcllye+lLWne+dl4puzaxa7gsLfZundCiHfHimljrZUSnNg5M
HOULriyUyc5HabMKvRh654gIFGG566tZWj7GW9THjTa/6jT7wqeiiIbXAdq5mDatJwVsuw6nsDcP
Y+RpX7txLm4hqMd3IBbEoZaGuRvTKblyF78wR+TpGBbEIyCrtQCPYmlyasPGPPAoVtAnacKP8xBj
/pmheP+2LJy9iPIGpw05WpqsyG+cr6c1TBqUS9c8JDQyglmx0g3S3ziPRo26CWnKXTlhl9GR8ZYG
HJw8h7rIKlqluT2IkILMIQnTYTOGVh44qEXAs+o7v2rF+P71E335AZeMmGbj8s6gJLPK4eIyxlQW
ReQDubCDlMRkVO2to7gLo8CTTn0v8XDEyC3L02v8w8s4hmAsdFOQS7DZKMycL20LZckcZs06QJQr
UThSwx+wpwBLgZPaj42YHk2cboNR66+J9r2wyAv1EbIrFQDA8qs0K6GjjTzr5Bzopw7YO4Tt1qHs
7ONE5PoFnKI3f1SqJkRq6BRENCLM+UyBmtYVJslUuxxRICyCDuYv3WwjztLer/up/+P1r3oZaxgP
IjQPYbQJeAqcDzh5M4DquFUOrL7pt21RBKNbX2s/rCGeHA6GWVgATIy+h7W6DpB0N1MntRUsKKxj
YabzRvbV98FS/7BaON5u3D7FkQujSZ0eBs26cZNxvPLgWfbn+WXIrwDHkUO6qISvMzE8xQB8ktkc
O9PGzsAeQ3t4SkvOmPALz0W8pEInPd93XhqFz52mhYbvqChebV5f8ctzBAiSRgxvLp61lKrPV3w2
9TpK41QcvTqEbICUq0afXlbf7Qpz5irB1daMxvpakeVy+jzUl8cXlUoeRfoqXPS46NAozeNjaU/2
DcZxctqaVV6pvox0ewr6XrW/G/pkWX41G+1HRGPM59dnfrnXaGVQWIWWx1Bwuc9njiyJ6sQD8LQI
f5qDTLVkaxX1cGVHXx5ZaklL6R9GIxtujbFKRidMM/DCiG0hsTwkwx29I9f3etRlpHWtVvDCnAiJ
VFLJB1DJWB9YglVbJ6LNj+jRFF9TozC3rpdcc+z69Ro537xMCvykBkFap12/2jSRHIQ5o3F/jBN3
tnW/ZvVSv2kojO67Toufy8JU541XDFUR+Uo15sOdqCd32LhFFx3tSu2dwM7N0nhCr9D7XdAl0XyE
H4s2SKRal5tJ84RxS8RxkivksJeWiGozty9tg6V1cP7Z8wSVjqLz8mOidXZA818JHFR6rhzvy6se
gJOBogwCheCNL4qVYy26yQuLo6PoZqBMrr0ZwsyGumheyzovJkRRD/QWMF5STp52q/ysC2fMvpyw
PLaaFwdDHymBW/bRFc7gRZxgFM4Ke2rhy3Kxni9bGSZdoWVDxYHN413dGKQSzWQrfhiGyeADhu93
HbzCmzceUqgo9FPJl6CJMc3VDWQY2KN1YO6Ord0idqB0ODKb2rj9C6OQKQGXIAQiZ30+uSwf43QS
FU3VUOuDVraCZ2f1Zp4Gc1miLJ1A7lNEQc9H6e3QimsUuY/tEBo382Qnh4zUZkPl51rT8WL7kZUQ
08g1IfDhQ7RatnHGxqv35uo4D9LeSwQTNr2wsbRVojdfIAyF6gb0DKp3CwLufFZUYlIjjpL62Gmj
/plvkw5+L/Vym9TTGPv1gPZW0c/6W/PbZVgYl7iz/EISrmaotkmhR1VTHxPdwGy1nZBrH8L5a5hG
+c7LM+WNTpYwLxkQ0AKpNG+ti+J53NZLJaKoj6qbVTcuKO19lKbttkudN7b9fg3FYi7YTzrGVA3P
l3S0tM6Eyc1QsVbdqEmGhEBsdtuU2tB9ktnp+7duf432NF9qYUVCqVuFc9OpEk8JjfoIPNnelrlV
7HJNeSPI9N+zokLIEQDyTwnlfFZW3Zlx1nv10ZlsFclilJuywZ53lj5d83a4DIlMiDIkbTJ0O2EJ
ng+FeKI9oPRUH5HRRptIL4eTxEvtSoy/DInno6w+Ey0vESp51RyhiVhBbDvtGBiJ3kQ+OZ34XbGG
n53dJx//wsdCvnOJVXyy9cOudgpLw/S7Oc7CFXfDaFaBYff5lcz/hRVkuwNi4R0JPU9dRUTLbEOY
c3Zz7NrM4ygn9SaM4mnz+lxeCFOkJFxavGi4U9YP4jAHGNAg0HiUYZIGJuzYo1ujaOVonXH6C0OB
ywEki4IBSkHnWwLgooC4NtdH0XviKWtm9XbSonsxxf2VK+vFSVFTAA67YG/XpdyYsp1VtE59dCcV
aWkJoxE9CzeYYvoLr0/qpa/EK5S4C1pmgW+fT4o0pjX6PGlwLRVKkFd6sdOF8fgXBqESuVQT6L6u
M9hctTtbRkVz1JaXfZvPg99O2rXDdJEnsxFoc3Fc6a1RhFzF86Y30ArsejYcJ/W2rmz0g6aqQVSi
qG9FXlyTy3jpK8ELxUCPLBYTlNUT0ImpanndxKzicEzIA6dO2RVK3D50GLt0V/bESx8K5CBoNA98
PQW78w9lYEOMv+zcYA1uVPtYqIXfWP012vnLc/rvKGtsWOhBTWsSoznKOG42lPmLoE46AS9TPL99
T9BBWPi09MnBAJzPBw5iO1OYbI6NEve3GJqYgZBjuP0LoyyeZEs7Hl+01Z4QOh62I4btx6qrk02j
TT81FB2uxKCXPg1PQIhowFapCC6L+qeebtzUgyKGVB7R1jI3YmiHfTRZb0/SSZ65+fg4IAQvsL+W
F7pe55byCGDC/aYZveXdmmPW6Pu/sGQQYBeOG3f5+lGrtALFjTBHdytt5tn30lG1EdktcFP7CwMB
q/3FKaMZslq21rNaCF0xy4aj2oangeN3MS3NN48CkAOqIkRFlVLtap9lnTVCwrfkMTMTYxtWcgqk
AxTjL4xCBCUKLMXLNWw568FGW40tj3PWa0GSxMrGqLq3RziSkUWcZ8EGXeJKRJ/Y1axbsAbKsjjp
caz+hAlnvBdzm96i+pV8f31WSz519kinrMR8FrEvSLW83M43tlv0pTO6gLFnDL27mzJqa+VpiCas
vMNhKutDgdKvvYudwcWawGxb8eYUncohlWDENniCAJ0+/wWGnCUfzb46po2kRBsJoT1XGYYaAeww
5Ytt6d21CHh5i/DqYUSX/2HPrBMK00tUNZ9MjhkZTBcUhWLmO3AM896wcGP1cdzMr5WDL8fkybj4
NlM/o+ayDiBqB1E0ASZ3FHhSRhtPzWr7M25ivfiomI1ifK/SRFwpYiyn6/zbno+5/E5/ClpCDv1I
zbc9tugJvEspjm3sKG+/TCk56Ovb6DI+LuGEUL/4wKmAtc+Hct1ZmgoiskcYW8pmbEBRZ7WorlyQ
Ly0iWxVti8VxidU8HyVGm7ZXZd0dsXz/lJuyQ7wqedfN+m2XlNeS25dWD9ojuZkG/Zg38vlgZanN
KSXd7mg0sbwT7vwDZPNiRhhe07+/GGmJXuxoOAi0tbhizkdSDCp/VTu2R7eslE2SOQWEJEP68Tw1
b/1OxC1uZNDSJunMBfcin+oythXRH8NCCj9NsHVMcGK4MsoLEyILBAAOzGpBT68CMjrnvRbrRX+U
6JHovkBOeEzDvNikVibemrIzowW0woN0seJY0/fMtrLqwdV7QEg2TggtUoh1gLy6VgW1XlDren2j
X8TLX4h60HG8Rpb4sdoV5E1WI3NzOOruwDXQATUsgske7eammOlnbYpJ1kVAq67/hP2h0V1JRC6X
lkSUijjBC1AzL/HzvYI84b8FIo82ZufbnlJLILGd3Q+zdU1v4eLlSoWYjQlRj7NN33WVWAFumqN6
yA1QvvkUaORZvE7cZOcqtXnUs8b5kRlh/NbuJw0zYjN3EqUp7AdWZ8EVWCu3eeMcOxduxJ4OkLD2
Gocm2ii9MrXb1z/nRdwCz4CzASVeHnsqPdDz5RyHrk9FW7qQm3s1aCPN9lX9anS8/GiLOBZNeDhy
nL31s0UxOqv1jGTGKg5q+aZxkW4LnFa6BWZxaX0Nb78cr7O4r/NMXoSlwU0vzdbl1/lT3K+0xNHa
dDKOeqibm6gE8oT8arPD2E/Fl6bW0YON6SdTBEZ1Ur92F1zsG3ygkLFZ3k1LlFn7RdoRGI68c+aj
0pqN2LlDwxDSkG12T5ursfwoz7tkM0eFkuxe/5wXp5OhAY2ATaH2zDPKOJ+5qUVDpIaldoTJUFWo
wRuRtvOqCJc8Tmo/brh2LTewIjyTt5UiTXklPFwsPYwsLosFAkE2RRHh/BeoG2WENqdaDxNuhNSH
kUd79OJcfo7Y9ZvUMPLfsybpvoSITAtfCNu7VqW+2Gv8BgsJEyjfItmxZk2ZsRn1yCZZDxXc86dR
ifoD9TTx2c6ta2LRlx3ShX9GQQakAo/xCzxa2ZiEo1C3H0jaeucmnHvF8dPa9qSvOUniBKUXDZ9K
GTc5uo1j1u9VT8b1wW40UMU1XmTFlZfNS+tPkxKWL40IQsh6A6STQ5W3sR9MISck5rMcm47pQyXr
rVnali9D7Yf0xE4rszc3c1gMMI2kXBrbHlPa808/A2sbUBm0H2xPc4M+VkNfVUSzj5u2uzLLl77x
LwgzkZlIuUYYSzRb0OeOnIe+GHUfrBHAuNbmHkpD8/H1E3XpUMa0SE7YUCApETpe7eh2gHdfi8Fh
P7W9sunmfnhOsppKXK7k8/sBtMrkO3OXPUxDGo+LUkaY7tqy7R5lktvj3kj16JpI8EXYxjmSjg9d
Em5/7qYlBP0pwvWFaGVdRu7DoDbmsezz/jBipPbh9bm/MAooigX4g+jQUpA5H8WORYV9cuc9OEM3
YrdUyPJbb9mT//owL3xNTg8kDB5APA7WvUa7jJxuVnIXMbU89W19mh4HSxt2Gi3nKzO6SKCXqhnw
M/oTS292LYrtJObsdL3qPmRu23/srSi877Ueuw8nU33VDLtPr0/thRUkWQE2QPUR0I+5SiEKpax1
UJ3ug+2EGQCfLP2su+010vtLC/jLx2IppVLwXuVkXS8N4bmp95DmRbcN3a4LtNLJabqo1yDML02I
D0WqgKDSkqCcbwnLEo5w6sx7kGM9bYa2qgKqGvOV8/3SKAuihkyBVeO9cz5K1DTj2CF8/GC14Nta
CiibBIXjmzd/HKT+gYwu9pBIlaxi5ahFBaYdqTghCGfti3LofNUIr/k6vzAXMkh2Afttqd2u5mLT
M4o1l7S/Gows6GInvU2JkNdgsBc3P+f0VyNnQc4vzYLzJXOTQXNyaJMnM3e7eTMRtOaPWioLJKHb
UXGBC4Nv35A9VFpQS10VW+QnMDXNRteU7+lU6+MjxCjMetA9a7IAXUoY1iz+pCS+RZj7Gqullfk1
PEVvA6TX4/+nXaHcZCGYqoOLrgcGQKpTYCkQW1b+sXHV8NQSW2JIlXaropM18NQqrX7KfpSwsppD
6TQThX8hssd5jC3woErfVomPBUMIuraeDXlfNSEeUoZQYtNP4Wx5fqpbyc8hhUP2GCdWW940eqlb
W5Psdbgfebc4vqohkv51aNR45l2iTfa9Ysaa8xB7WVnfIjHUhhu1G3g9FPrk4Voxyxkhq5lCjK9Q
hk6bjehbxfyhteAtn9+48UiNaAKjJUSpgKfb6hnfGw0mpEiTPuh63u5aic9wLoxraejFxkPJCvQ6
GA5C6+VLrSfRcNNqch860oyNbeSCtgSAhNfnchFRl1FQ3OBBtqRB64RPKoqm4znuPrhll5xsgK9+
3gvzPjPGcRsOmfzy+niXs2JvI9Dl8OZlEdeXhWfWXsmfag9JF5e7Wqf5gfyP9eZZAS7l0gc4uXCm
1oIpFq7I6jQN+kMjnGZTOkm1w/JdubeqUbm19Ppa1/dyFWm/WiCHIU+AflhXQPJEVTq7kcYDSF7z
BJPCi/wIM9RPIjQU4asd1ODX13EJO2dvJEp/VBupVy1VY9Kb83gxSa+tUjgnD2aT587Gcqr62Rym
qNrbBUF+X1vKaO2A74z2lYLnr8LRamgYIpSRMQ5dGJqrO2RomoXd4HkPuRy76ViNXvYzdYr0CwJk
qdg5qd59A7iKVUaWjmKkVuhJuem8sHuu2lwqt14GCNk37ExBHYyOCG52BlZHH5ExkPoeRdZm3sSx
6RTBUI9t9dVwckFJoksmK6jSpou3JXLKzaaLrbJ98kLb/iPUe+dz3XcGmjETtS5fTXr7ey/xRtm9
vvC/buPV9FFvWQB9pove6bqnpqH000GNNR/GOa/8etbEQ+INluknk2f9MPrpU+H2mwmExs+m7OVX
s7Gra7fF+uMvCtlkjgsnFUSUubr5msioQeGU3oOSpPF+aButgdqvizSY2jS9UoW9uJlc8i2EsReg
AZp6ax2gcDDaQjbSe/AEBnsDTzPfTMQ3e8xNv1DqfVHo74XLVfP6Ol8EChfMIvqFYENQELQv5tg4
uWqlcXIa4rL7gppT5tOx0j+9PspF6rWMAk0N/b6ll7QWYbBqBDH7tEhOslfSvZNr6ju0X9Md6s7X
3lcXMQIgMQMhb05dammSnZ9YHBZlHnUzmsOZB2LIHr+OqXCCUHG3bddHV+LD5cSoDC26ztwgOgXG
1WgiKsZSVJU4NUNfBYjnYrKSVcZRy7s3007QUgPYgDY8k1pkO1YTG0cqIeCUTslY4m9QN/muz4Zr
mpaX+4FZUCijOEF7kVfj+SgKOtWlXtTcUU2YBeQd0W2ZCO9K5vrCsi0vJi4PQO8ota8qv3XklE46
RCnLlhpiU5Ve9c2dZ0jniSwidfP67rsI4jD1uQOZkUMfCDH/8zlZYTzY+cC9q1piRralwnmrVn42
VX+vJH25x4HwWm3thQlyR4HaXCDJC6/gfMiOWGHPaZuecHitbkOrhbY8tUrG6WrD/uvr83vhm3nM
bbmIGRQ62flgkTMKUxVVflJKKQ4eDcgPiZmX27ePQvNB5/6F5XKxitRIIqVVnPw0azMOcbmibJXS
LK98q5fmsjiPUJvkWEEkW80FMZiiKtL8pHduuMOa2f4uEEL49ta5LLKZwDOXZjPI7dUoilelIrFC
VqwysdGsdM8XfX2N7HQZ0hkFsUMkusDv0KU9n8vsqLNeyqI4lZkx73MMzbfelM47OfXtranoo1/T
I75v69y+5gB1ueWNBZJMQOJFsngZnw8dDlqVVGqUn0rN6YdHvcnt5IgttD6eGp6SxYdJr7ofdhVa
yZub+b9QN0gyWRhmUOFa7UZZZVJLBlmessge3KCsYCQ7ECnffsRA+lMoJ2lZsPdrQf0sRiJpdkV5
Cvu5oMUBScjK22rvZbbjv3m7QPPj/uLmoja/zgKNJC+dqG7LU1HN3Y7qiH0qk7a8kvFd1klxIEOM
gn3Ji4eMZ7VfYpkYnaJk5alP0uEGjd10FzlKuOctFm/1obI3eY4lI0JYbjACLt727mAeC2Le/vX5
Xt6h9Gg56oBTF/H+9e6ZqMFTp3TKUwWccj/Uhe3nCJ1uDaUJN1qKhcTr410e+kUzhU+4CIdRIF7t
1lyY1lg1SXWqm77c4Lv3vgDf9BcmxZt26eTAM76wICn0zMzcvKtOmEGLYDa8JCi8MApSPay2+azK
m9cn9cIRhGAD0G2hIaoUc8+PIG+KuZkapzpxUoyA28nYxhi77LwMfz93prKARaP4/vqgL6wk6cFS
8lxssininQ9K2A6nqrDq0xjqXhDqVmYFOqmle+WLvbBDqGxRwUZ/YFEaX01Ogww4WpNan8q2UP+I
7aJ8zFO7+CQhcWz1Kn6zKyMm6Ug6cJVCfFHJks/n5erNYBmDW51wajXulrbpLhtGdwOe8EqqetEa
YCTCCuVIohcJ6+rZ1TQ1loeCmVGFMbZSZHUf8AzBmLvWUw+KeparH+2phe7RR+0tu7b88vo3fGHj
UExeJDpQLTO5ns7nKpG+6ec5kSdCXGlsCdfoiBkamiR3XqlV9a1NpeqxQGTsmrK3dpm2wMyFYsTd
sWSA6y55hNoQyquddcpqsFIO95NVFY0PTqASd7PR1PGtV+EJ9i6iid38UTnj7OzVIU/kU+HMOK77
aWnP9h+aLcv6HhY+chvtqNdysbNWi9vXF2q9CemxsxX4RlA67OXtdL5Q3YDrLjpZ2al3Crnp5/RO
KOEJibTP2Ka8tU60DIZ6MkWc5ZmGvsj5YLpWdpozJ8UpKqUGqy9DYWdU3/p6YZRFs4RhiLo8lVZT
klmlt3nRNicYKnZgWYq3Z6t9tLyqDMADtleunPVmX4aDesUDm4cFPbplhf/UIKlMTAtdd5KnuFKc
fWtyxWRer20xE++DwR2zvZwGd9s0tgj0qY6uRJF1tGL4Rf9sIYXy+KWKfT5839cairBVe4r6MKTc
itdvE6r97vVtcjkK55j9Qapn80ZbM+ltqVT48YruBMXNPdT4pOc3Y14P1xLkX22RP5csUNHi7l5w
TUtL1V6nCbbMlMLruuFE3QakpG4ko7uXqFDcOVgOF7vMnZOvpqXU2vuo0bt+3lStbTUZpjitjlyM
2sma0oI+OEFWifgDfWl13mPpnoyB2w+1hX+TiiYRhfEk8bvUdue9QO7iR+qo+YcYiQvFz5sogU3r
Cu/LhB0FDteq8tGwpZ28MSdisgvwgliBtNVSoj3/dkaKy/1YF+Op9JRvem9G+6hM7CsnfC3AT98O
xRmiIJAdhuKYr0aphe7mcTVRMu01bduMFsrqNX5v02ZW0OgLUPqhXKWMrddscdEVxSkzOP37xBKu
3MFlTmy/bqjy+aMbSWVDo8kY3vgyWvA17GSOLY1diiirx15VuwPVuLk69Z5Lrp1rzlHJOxr3v/bx
//k5/o94LnkE4DNbyH/9g//+WSI7EouoXf3nvx6q5+KpbZ6f28P36h/Lj/73r57/4L8OMXUvWf7R
rv/W2Q/x7/9n/M339vvZf2wL1P+m991zMz0+S2Qyfw3Ab7r8zf/fP/zb869/5cNUPf/zt59lR+ji
XxNxWfz2nz+6/f2fv1Gw+dORXv79//zh8XvOzx3KQpRZTCr073/tvz/y/F22/LTm/Z1qN7sQgNxS
YufKHp6XP3Gdvy/ohoXJqOH1AxLqt78VZdNG//zN0v++MIbBCFLz//drVpbd8iem9ndAGRxienfI
2OMt+9v/nfnZN/p/3+xvRcdDKi5a+c/fICKfX6oLjxK0MXGWjcFvQbnofA+HYJvxr3LyQ2RGeiAc
s3XVYGz0PAtqNZUDdGEk142NXdVUKT6NuqeP+DulUTn60tWV6mNSeoP6bEe0hh/syu6noLOn4Yde
a7nzPYU7pN6kSW7a39NKDhr8SaOfd1ipz/OdLKaqO2WJlRa71DObjYRThCNMm4V7tU4AmfpTREPL
r6pG005TivRBkBr4pgZjr8QfMknymoCdyz9I2VYDF5Ne5O8UFKge+7a31VskfoGYiSKV79s8Mz9h
3p4odxRpk/Iz2gVLQ8UdO3mjKKFl4luHDI30u5waqOYXFOviA00o68bmvdPuwtGbOtKOkbvVb8Yu
EU9ARh0R+UNbu7/bGH290xOtH4MhMzrDD/uuv8/CaMi3Ya9l3QJPb4uDzPKuvB8hXxiN3w7qlN7M
A2nsfR5p6rxtgIG2X/Ih1Z2jiLw4utUbq5Q3Qqt0+XvqGZW4jZQkL3yFrtA3MVdt76coQj9opRGr
UGIjJ/44O3CLqZ5aVaC71fQTLXW57yw57rW8RS5iTnTzw6DC3tm5uVA2CDhi/BQJkEWusBaFt2hM
Cz1IwkGJwDyGQnmO46qf/Kwwi3GD4aWFXiZ6dAUYz0GvCh8dGMtlUzR4oc4SpJhooez6OamL8c7u
hwQayBhpeCxV0loYk+lkd1ytMfzQ0Ffmpm92ZTGjWzxKftP3uUEJ4M5se7KZtNaVG2ckfzcGZJnY
ybD20gw/9A+6M6ZmvcW/Q+me8txNp33nOrEHDAHwd3Oy3EpAGbZypNGDpO0rS2wiI+9MzfdEPouS
X1kOLYZ3uZZ+rg2zsAIXiYAW42aaPTduZEeeehOanev+3oswNW8HLyGw79ye3pzfD8iL7xDZDbud
reQWBFRvaofHvHXbd7PWD+ZXjZ1gfB4qNY22PZ5Mnb7rR/pBKIZpsVXAGk1146M5dGp6V0pEYDZe
6Kilb/VFmN+KURmik6PlxszuTxtl2IIWsfDkKoQ2fjONCCW+uQIH+NR2uVreTDQf5NazBaYvKL8o
cKVVpNBuvDBOE78YTYwL8MHAO71Vizi+CTtZDUE/Jj3scB6GivalAU4v/bArPWxkNGY+bcZMVh6f
nKdqclCdZh7zrTIKd8Jrwtaq6M5Wk0FBmROjyyzaULAYG2cjiiqZS7pAnTSNjWmPhAKfLNXyPnu9
6g2jPwK5mZ6diMLxj9Yxh4YYUVqpquGDDJ7c8tW6t9otkvmV9alyeRu70MzBSsy+iaeTc8CRATmU
IPNCvdxVuZm1WJN2elqWd53iQOL2u2zMrSd7jt1xj31hY3yrDHxZbwxPtm7gqNKwP4S5VqtBrcEq
Cdrc67OPfQUD0fcKQ8bbDF3oNnDnNnwMKdS6vqmHZn4Tu+rc+CHyFeU9xhhWEdCfiNO72lAc7yTK
CcPNIXGr3wVODVu1nUzlJpWRkgddlShmIIsZt4EyNM0PORkDp6eIk2IHY8Ia/cmRsfEFWe+JwGhB
39l3EyXWL4NnK+WGJ4tZ+0NYTV+Aq3fxnkeRWn/AXmsCpJca0eDXXWl+ycs+29SjNt6aaeQ192Ga
d+/kKJPDZMh0fjdYfNQmqYeM7RQDVMXDFuSlz8sGFp+nxf3jTNn9Sy3EfDS4aFAvqL17KzP7B+mV
TcnxT9XFQHgWQSTHMoiLGH2WjozJj6qq3M00Ar+KWWm/prI2buMY8r1fgr01bobBdn9X8xTXn5Kf
9dXJTTamh7+cPWj9rVsVPbpsVfhQz8jho7TWi0+owohNKjPNvgnBKW9jejVAuIb8OXXD+UuoxUaH
0aI5VbsOGIB1283NKLYhm9h4ACoK3AWdD7F44Az4SORdYx2QTy9/pEqqfkHlNbcCcl1xwJs0nZ50
pcsPtiakjxTcVN1ORVJ7PodAnQ6h7FIaESmGze2tO8AdvEurULEPoaJ25YPdxt1TqXl6dlsOUuWf
sozHyaijXagP07aL0mbcYhCTF/upzPVkq2Iaf1Ln7EOaQtjzJ8X5oIoWJTSA5yrbLxLF6Cd4Lw1I
Eijyo9AVvIvsOk7az1M9pJ+E1Tewp8dQDUIvi51ACLM61JU2fc2Lqb4lFawfhOoSF8Rg+TkSV49j
myl3WdyJd3WpE3/MvryvzaIJn0yzV+4nMXMibYUFEVYTQ1bM++wW+QBd7iW9xxpAhzXfq5OhfFXT
onnXdaZ3CrXOvpNZ6x4GiDh3DfYdfiSz5CHX2JNoT4a5D5C/uXelOjMDKT/2Uzf6djMpB3dGNE0f
LP3eNtsnaQIN8WM97Tf55GqbKZNu6ddcYtu4a1T2smj8Qc/j322luokBGflIuqXvka1OntIhUW/K
KqGkjegWkaBJJG3S0P0iujH7yrPR3oLGYe/IMr6jPCW+qrM0JrTngMeP2XQfLr2zXBmyWzPjAhkw
YrlzHQUZQZ5Zsz/parZRnaxDySNusGykMvFoz3NnBrVd95sBcWlfNp26C52OuJGa0J9MKlSVb5Z1
4qt5o3h+XHXs0Ez1ntRyTh7UEfxMPRru/ZDM9U1XTMk+b+f0Y6z06DDlkJlSJ/GONtgMgAW69j1M
8P0ZPL1+CoFVD37ap94XXSRUSSKh4UuWpLd1SvZktrOB6KjhHUOsbL4Le3pOcW3fVmHrvG8xEtij
atLdV7muLU5p3vsGI5/HMLaiYKamn/m9rgBxMMr8mMGC21RFdqpjc/LJZI3NhHLwJiSZ8is8se+6
AmvjPo2Ke4IxVDMxRfu+NNXdhAYFONZouk/Qgy38JK/de6+M4pvR6Z0PUhN5kKrSfjeaufNeScL8
s56GBUr81HjLsAlYpvRkFlq1rXJr3tmlaX4Wc1ssCyoE2PC6DuidfyjL+TiNZsaxmfEkLQu3OIDu
RGK8m/eJVmUboza/Wm3/MwondS9sI9w5WZLcSK3mLdd0mp+q4mfbt8kHt9H6Xcy1epPkSUa8nfSt
rEDjIOB/l7Wx+q5qm13nGflpQu3sViLk6FdIZDtG3t7UiuFsZjes9tIZyndmV8woUUYK0Km6FvGJ
PWGUOys2vGzvhJQMqOKnDX5CoXhGHTv5ZpRd+ejkTr2VJXip3o6md0k48qym1zGOBDvXSYK8jP6X
vS9bbl3HsvyVin5nNkeQfGxwEDVLljy+MDwcE5wAguAA8ut7KTMrOisruyr6vSMcN67P8bFsCsPe
a6+h/QFbqn+RbiM3Dx0GHr554SM28qbS6hbYpRFxnDTxwN0UbTrLzLzsaN2CYgTNsx+1PGw/nNWZ
SSwgiJqjcnCrC7IWmE314A7XDjXhwcmJtxfruKS4rIu06tc+8WTTo+FlbApgFd+He6dhK+wqZ0Fn
Tp5R91aXQZUmbq+xQWgExIAPx2R32bfdaMMPehJHd1nXklZYsZFjwKmL5nJyTsOgczrpMqew5eRR
MbNfw0ArvToW7p1iXrzbUCFeM/ImZCSP4NftEWI5nnpH+CKSoAemuF8RX0Rq8Q1pIET4gdlGjezl
M5Z1EPU6IKhIy4FyWPLE7cBytEMKIcTat0+AKFSy6opRCNDFUXio3TyUQxtRucUfm6EHAKutKiic
gXIoZ9iwYR3KMvRDqAq9VtOCNfhbNjLEcJfBXnV1+TqpeUaFHeapIA5HyLmVIdzJjX3uqq3BjDwN
C3hjGwpDHmquno4VHFUeg7lxogamJB8YDMJa0q7H/eLijNHTZL8HjT1tTYUky4LAA7Kwff7LBvNU
I4A8RUZWf2x5M8QM8/O97Y5tGkil99YqzwNEEU8dHJEzt6n9bRuuwRth6pkzGaRBPoYrGE1MI6vI
zGNp8INA6bUtHN6kEOHwjYCvUQTan3tja8A2IVHTzXLlG4x5PYpxYx6Pqq9S4A84cDSvsB97Hium
HYpeq38qigrpOZL1EVc1moWmUicp2wAPac6XuA8BKs865FsQc8zELsJppzoYUw95q9/GefiQIWv2
YIyQHStagk3O3wddMlSFq4nZmyANDeABOseO9s14cFboK8gUHAbdWntWlk8DgBxOO5GTLaKTg8iu
7FuNlKQ7L11Oi86t33D8fnDfk5uibHXkEtQ2hhXEUsKqlQyBk8JE4BMLbIFZK9o5srjiaRGdH4sG
z7p3cp5qktcXK2xZNE68hccd9NgoBhCOqLsb7I2DuHDcZecN7RSZ/aP/bV33t3EKk66WZumy+ioy
F+6Cpwe8dzRwjSOu5G1CPUzB7m8qWkiv2vOmMbKhctZsWfWSqKXz0HLY7RzVXZuf5pnDf9RqqzwN
Vm9EBN60VrRfuwl+zYAm6OiDROphDmT6ujsG3VxvuSJz4iCH+YYu34qQbvPXZT23aI0c5Euz5epU
XXEtRGDcBuG4mxXky/1gqgZf7CBk28BZGjV5/wxENfx88EmvpUCfiA4VLXK4tiIKFs94R3BhnUJI
iAQbc2C3DvZikW6b8eaq5Vu5YQFr/K6eACVIMVJIAhEKU8wcD6s363PTi/qKL9JPzdr5GQ7Xaruy
lj+j2Z3eYS1oXvJcevvaxSCFG0V7VoxUuwXpvLQZQfvA6dBuFId20p+52AMufXXRF7yGomQfgQ3p
haUtP8HW9KMJV0xSAGLFGGJ1r0KMd2ENV6uvXTpPld6HppafNZnWHa6ZMbPMzn0vR86Tpgy7czEJ
/dJhs7x2kxOi5ehR1TE2jnsUBy9SAFssPdUc2wrHbo8++pMwFAQBorwRKiGPk+9OG7GQYk9WLTJu
otHmAat38NFakqX1rq2u4PMZDnWqW3tJi7zxUgUo8g0dij5C6UgEdZTTbwacw7vODJbjwPr7Gg4Y
RkK9nPJCmVGpKxGFA9trYrgH+HsW27HugHaIMYjzJh/jrnBymKFZp8lSeQJ/4ufO4TIZeGHjlAKc
ACHJGQf2/Ad0mgGtRNFxmEQ4wdbpyjHqXBCSMYKwtr4eLm4zWhtY7E4vJSvbxOoelwrERjHcIFVS
BqPcQI8p7iIk18oZrIhxu9jaC2pk1qsggsFkm5agTyRdncOq1uolFTP6esM0RzANfFnTqvJKtGhL
CHGP1ROEjhSy3wZjg7D70Dn5wnts2Q7b2DI/JVIgsgKhqjTHO0Ft0Auzqi/7bIUzVIwwkSAbmeZb
3OfjXmi1XNfQL695UPd7aazoPWEkgUKDeTv88nzXqi6gntNJFJ723euUk4TmuCut2qdKmOM9HHgT
BXNp3Fel2ifT1LBZgUsi9Qrpfsz1ska8a2Rc8twAOdpWPnB6UmZA2IuzavJpgxHvT7/C/iU3+JJY
XudTG+3unxoDnji3RJ1TaDTDXdP280BLFG1gyrIiAWgZpiA3ir27qhnV5ui+2cHafTar9MMU9DYr
Bm6jNgsMcy9931UnHLvTRLlfg2uO07LIfAQwJAWAzy/TXz2Q1A0v4R4nKG8GzKdgB9tS5L1OOxNF
NHSLoorNhYQRWle+a0w1vsLwBZ4/qEMuiklr01i834BWkr/gSs4TwyH1Z+XkKsnXuaXC903U8qLa
m4G2ssnM19iAchzzBocLlMmMUVTAaBg93hxYaU57dybmBmiWFa1Qr+xmqzp2izslfCD5Oezh/8Lt
kncPDdb6xyO1WUZljuerVu3GcizegaUUqVqrKWksIHZQh4TtpdSlhQkIG73kkZ8K2rb32bPOOgRz
CEM53aGHFqsTJGA3TJuykvxtqazlaHZjndm9aURTJYeLp3l5XBaOnar5HK184SmMbV3Uzd70sbgM
eYiQiATUHoLlrP3Vfh2cck7BwhN3F6R6pNqaTQ/ntXCM8qb0znJxlg0uEMitxqn9IQ1E2whSaZ1Y
qrV+54GhoXcKfnIYTxyQlzFvoXoCqbML7BG8yCJIy2bpEjsoPfpo76GBk0G8hOGUIvlzTkhhBD3w
HHAyqJvzIKkcw7gCMwUOZpP56lVLeWMTMB+gzt7GHNz1NDBOyqhqYaLYgZRAtSrM69yvwx4uksET
yJL6ENakixrf0XSGKRTtwslF+VPUfjpw3Iawfewi2Iq2qe6Qh9RCQk0xgyIfPfTosaqQAWDXax2N
uXRw89kwPqaEWzX60ymPgc6PmzoY5merrHF7FI5j2BQCnDzuR5ZfEXG2JMbA1pqK8AFz1pg34U5y
jOBHGDj/HtgusAkAOmRr5qPL4H8I1HUZxdhHGFCZ8eRZXkI0ri7A8FpmKtAQmWH7NklQmc3GhkVY
vEJHsC0qVqA5Yn1it2O5pos/qS8Cx2HUz3q0Pg01sDtZareiuGnmZ6bQzrq2CDZk0c0ejGBUfl4n
Kur2GlW0JAB/cg36F23bropgTfk5F419GmfUm/bioqI0An0LRrNJWndt/ghjmH7gxubix/CtjwIW
tY9dM11d0oWHCZsY4oCltzYBYd5LIdCpV8x1zqb0oV9DtsOWEAPw+OgCMEaskxHV+epsqpH1aaFI
T7lQ16ARfupidaJP9TRY4IJRktsfLckRMVWi6JhgHPSqJpjRwr5IRK3USPWS66F2TfQncOUFzOj8
1FU1Zyht/yDK+WBUCvHW1vQd9OOpxBve0NXvrcvqdOBlE0tSu57XlFW1SRlwtxios72rydqnBOuR
oi4Ywd+GVWaOh4Fs6BdX40DXuFxRs3RXtxS7rnxcFI1xtTsfeFnP7xPhkMvrr6Iw3pVwUDmtq/fe
VvKngGkewIrAQgUC7QEsDdrzYnUznV08cZQRkroAM0G9dIabocD2oaEImmjOa/s4G1WRGuCv7EJS
o68ibfc7NFbzulZlZns4NIkDWJyNAHUQPVZGhihLtP3c6X26eNbnInFcoDH3Nji2b9oFHuGQvooB
ph3XQaIONJVpbLWqr+VEanQ+Q4CVbL71vNAvkjlD3JuEPABzFhEEMdPeWEtQYll3KDwvPz54mIm0
3Cdg6M+ysKy0M4xnDz62pzyQR2/u1hj7qYzDUgcXowr2gpgajpA4F1ok9270OB1rXzXfg4sDcfQ7
DYtnIApewdEG5WO57Qp0pDaGxNTV85QMummfgqqGq5ClUVjBwCvhQqitrrX6cCYEzdHcttFqQ/yw
dRS/OXVP9utSq60J86PURbMHga8wAKEsdoqRSXghhdXs4c+bw7qs9s/cC+cYFZZ6Mr0Rlp9dNT8J
F5tyXgOLMrcYXmDgVlO0Qs3rXD8OWbeeoSO1ZqBrXouk2rws6pKWMJVLpG2rzFzaiuounzcVXH1W
OhZTQUvmfgQWAFaxeHjBoQHYYHHjC4IfdiW+0cdziwU8hoDRhNmpS+G260bBf+UY5NBYFVZobEao
t2Eo55RA0RbipMYK8yOc5ywrZAjSfMDGBKTDPqvQHt8xiBKbDoDdbnD8MhtCAn8T5Xnb1gIYnIv6
MBNVbJClKmNXrG1kmW1+gAvKugM1vd5x/Fp/1sD/xfCG0arJfUUxaWIAaIswQb5M9aQFw7lWjSQ1
yjl/bhcOpLYCwWZdWDNE1trPd99efBm5hhfuVeMM6CUm7IRpsaCv7yycx5CVHydoq2CQnM+jpO1a
LXGtLTNChUwcCA86gtrO6KmNYc0RQzCALi0PTk3t2UXSlYpEhVDv/uCIKy6SwoGzdkNogFslcTVQ
JHPSgLnV6IN0EeBwgHU2p3kRVjHn3ZH3ClicOZ5cu77lnsgvHhTXewASuQ/kbGizuhawc7ZCFvly
LO9Dtwxp3/grDjGjrBMnkFPij0DXqcPLezkNtzFv2rMowwGpPxbqI9hdoNZu9BTVhQd0s10agVt/
Ad27HF0aDo04Tl3nZTVsfOICc6pjMLX8Eg6B+2kzSLIR177op8otVzoNgaQ+n6fMGHP/gKlLiwpw
dIDMhuzLWMZPJAfWAygfrH8BMFUVEajh7DyQcoo9W027rsNVSMPOw0xOLDyr17bHQdaF8QpqTNzb
nqINwF/aWHN17fNJ1LRAJZQF0r6Kzpq/Zcvn0zKFBtCz/i200YxQ05MSsLv6Wpk/b9HegaXGUCT5
YXOVBHPfzhNH8IOt7Vr70wVLvRkjNKuLTuyVzfN1wgsBvOn7ti+TFd5rYQxAwzaQAO3kXXfFULl9
qmSB+j+sXeeOxp64B94K8rpUft6XkSwmOH4oXJsQTJbaKyPbXofhux1GICqGPWMGE3iVP6WrHw7e
G0fiCWayS+/KrCqbDg2W21sq8cbS/kZOSYgh7QBe18WdwASnLLefeqiuIUNq/blItbDmLtXepNso
LL2HXFLxuUrtZgSYNNvOkxpkI1KkSolnARETjH5HZHeBJsIvmMTxVGhS7AyMwYptKXk5REwr0EkW
xoKPEdrqkGK2js+Rh4EFQ1BMP97o13EovGO/GsEO6Nh4xZEJfAEZgYQarS11ZMrmZiyKffteeEXi
hP+1YDiU2Gy2op4Hlx4LiVq8DJpYYdbxVLYERJTczJeDJdYOs3BLOXfDtrlK1xzDjq7p3fHgNbl4
OGDPV3PysOsndGzz1sh979rXhftWstkx4WvUVVeEMzQ1QB8ITClpAhYkayhgeAMX53VnAmAK7zVy
IoDqMJwNn46LEOwIjrpIcXdDvo4RqTBWwPmL9hX5rHiIIxA0hqvbrbuTYoMBRKpqx5svV4+kle+a
0zMLVW9sm8Et2DeEoCOaNAOrxxPtghYF/BQbMscqIy6e6+rY03lC/OqmzlGaZdak+PuCyysldV2h
ix68ZuMJXpUgBkC3iJE7DDXN3JjucCPyUjwwez8YZh/XbAbm19g/7owD/XEken04p+j7ZAbfGe/k
oVXY6mEev1Dy1mD79o8ps2pid66H2MbdgKa77lOF6d5GrLOZISp5PYqycqPedtvInJzlN8RFcIPz
WG/D/Qs0PJjsu9caRfW3SVb3vs5z8GpKpBWGRukTClmejBDRyg4jgul2HebV38LrhnRB9ghOrtGZ
N1AcC9gBKa+lGLDJA9TKAVAvCeSXBoCaj6DrOz+Tkm02SQyn6lm9uhOE18SRO0/IlmFEp+R90F1H
ddPpX6CeZqzUo7yabftdCP1ZdErsS+isf43KG7asDqbLAiMIXIoFql2c0GZUMxSbdgW3aHBryc7M
p2AjObbsPKHqbbGKogBs7OuyaDtjBhFHmKliCRsakZegKEIra4G2YKMyOJbYldvWt14bzewPSWzr
CynhIq0Nwe56Wsgp7N0w60LMUiTPSTy5S56BTVnf/Xpat5jN3FB2gzG1NP68AScBb3G5BkfXCDHF
Gqcl2DulE2RY/f4NJCMwcAuMJCGmJa+CL7hmS+6IeDS6hkHJAQ5DKQVcUivfPIE149AeM9rXoFP1
vegZgrFsPcWgPYgjRErPOJHsO9Jn2W5sMZ8FBQ89q11LHzNDh9fodMD7nexhBmED8PRKPPFch+PO
nH3/ZsBXECrw9SmX5o9eCnBghxKggwW0dcfNdUSL5kGMDXl74oklj1dAFBH2LgcrBEAcWMUThRpg
rwCLIlDUDzJlEga7es9Ex+1IkiK+e4k0Dt0XhGat6eCL77WwcWTgcETAxETsp3KwRERcQDULRKVp
oad1fJQ2j02HjEYpQAYghHVbs3CwvSCjDnBaOg9uHGPH3kJyF4Clr94pCMrQSlhRE/Q6KoYJw93F
xVin9VSG7WVnGFV7Ufso4hssxPNor8HTEuRhwjp1RVyXc4Wd1fjCYDz1OwgNkxPQkfqfcNL2ceik
+NLQq99mHAHUgAzyPvFh+gVPQf9Cs+xnrVHZjxHfk+uMct+ZuT4YNrYZZJFPhW1dKn/0nsswT3Ar
mCj/nGZb5+FXAV/SKLBlty/xM5QbbvTdGaMoGRse+CeO4dQ0n1f7qaqW/oL0pm9IRz8n3wHo1tgh
z9amvoMQjbQgR8kLcMtpTrsexUWuLGSWrRj6gh6b70N4LkCPiriB9IHCUsPHiBXONX3W2zyI2OQr
TIM1ZgHIIATxwXVQgSCZbA/F0VvAGLMiUESGl1o0QJ7d2rtjacAbRbqQ7AeEZHWBE0NOEj/StPqH
EfwxgH6enQZ8RUJw64WJaa6ihwTLsbCfwhopn+jKERQVOhfZVptgUH28OOb8iVVvxCsqtFsF/WUy
IGabshn/NmD5nHkC5Yc1Du6nxswgI45CfTVpy6Y+Rua3wqjZDaOi+e4Bo9+WKl+e+mFChSDrCswZ
BLHBnb3k9qvAKCGrmvDNVDnZ+Xno7qHJdalRF+wPqmXgsaw1aivCJcQxXBGzx36E2zaC5mW78kMw
uflmqPutsLBnDysexlkbxaoOYOGQFHzCpU5VOdWUQ6saGZizwiVpxLhKrfKG1ZK/D4Mw8MsNzDn3
IxkA54HMjWrRYQSdTzNm4Wr7W0tCAVgbLskMslZR51TDgZByLF/aYWE7cy2a2A96b1N3hUpUaHtH
Zxj6I7cmL9/0GLcscSlNbu2Q+cLcEgX1XEha1e6UA3HC/CeebNPQu1WCuZFiQsIzBIash8auzIJa
hu6nFNRup3yvTKDZDGeWLufNwEtr+IUnBSEUyp5wofMC95wrmQp7OBIlvbsvwMpDfso6WniX0NSY
L+4c5MHV8pfCORgEl2LGMNydyiRsYdixArYKF70ThfaM++yUXnAca7CO9m7r5FPsGI0NbjcU1MPX
sNiucQaXrCmuGOXOczJI1x2+FzecoFgD981o31ZD5lVPIV+Ct3EEjLOC9fDUc+qzz7AzrfqXGbOR
Jxj6Yg7b1GvmoYLdjZD/tnTpAGu4k2xjYqj1xG29RiaME6MS4PINeMw6Pczj2n3T8+VkYs9nLFA9
2y55G8p4sMCe0WFXJJZs/TQfkUEF86QwHuFHcxtsO+OwaSeoUOB4Xx8qjMp/gSX1Hz5ZnE9E8zQ+
wDOb1DGvFv0HCMXys3aztRtgbfc5Wc7g7+ZWdM1FLGi24N48Ve5OC4k1tyjP/kFenxFBqGomPphR
GNnkA8iceW2Ym9abl1/C0C5p181xXC9t71CU1qGXaIyPPHCPPSsdAvREbTF2mYe7RCet6D1chSPG
DU+Dmdu/gSbTtrdqtD86BLWnKvslB0QBIqagqwuY7ep1qx72BSx7yBhhKOEtZ6/sxMOzoqps+8D0
XNpvo7QapOBpq9blD0ifDGiaTap+nO5GTURzbicLUesJdxZ/lJdufbiXRBUEUmByNYEc/dNQar/e
wXu4DtOiQ7AYDP2CYXxy7c50KtALTa9ZIvBECkD+bMzBikt8VorNUujm1e9tFcRDN2rkHvn5fAKk
PSsDLVTbLU/M6YeI5MUHBgnTOxcI+4wR+AVmAURZxFpiy88xaE7E4rbFKw5H+AEpheYLmk7VZKFe
+jYe0DaKbJ7gLIay2vAH0DQaUeDONBynGKCNE/10ruamr+/gEDkIQaq6fDL+5iv5/0nZIGWDR/0/
/536/J9J2Z/fn+Lfbv/r6T+ysvFv/p2V7fwF7oJgnoJA4EArAOr+31jZUPj9BdxqiMuR6fx3vvbf
Wdm2/RdkcUHD/IgbCgMAdv/j3/5Oy8ZfIYbk4doDXcwjp8P+f6Fl/1VS+H+0GgZeBVpDDzTv/0jG
fjhmdzKU096f3CQPT7VwnpEiOQOFpfMl96CzzF/HKZ33Az+ACfz+D8/o7/Twf6SDO4/v/69eF8/p
H5U2JnPVYCsx7aclXcddY93MWZx48WyxIDPhtQgTp/4TQaAxKUisfJ35YmeYyeg+ySFr8AUPBgVZ
/5gmBh8NgksRdCHIeQYiB7Qz80OxCep3kC6ACO7HB21Kf/3XPztE8/+XH/6ftB6YbiAYoGDTvi63
2vxTeV9N+WE5CViuUcXfPZ3K7ptbv74+Td8gDbIiXueLWS001KdwucxhH/nNyXgvv/AZMCtcldlq
Hyz7cByMnWxvfo2KekKZntrODlcpwiHhPJvg8vqQv7W7xCha4USQqYwf+QdIP4DfUzOWab9Zsjzx
4i5WyZiANx+DrHMA74cWSZEEMWDbqIrrhJ8N+uXTlmKUVVN2qA72Eg1uIvJXmIdGvg0E4W7PJ82y
Sm5z6510p6Z55nr3ONic51qCpmImc/MaPmjVaqQBPKMWLwagoqaz+XC+QekINHr3oQgVO7D2vBJu
eFQ+GU7kqwyGcAOMokBAUmCq5adhCYG5UTSGEiXzcpYosnOQZ7Kmv+MFJ05hIhBbgNq6HNSfnSsP
c3tyhxcJCuSSOV6GPBfCMsvN9HSR4xkJHhboSNPWmX6IWGLbQOeUtWjD8LF01MPJC2oLdK/AltrM
dJPuC/XHs3I2Xv3E1qN3xMwaYww3acLYe1LIxcVkKtFdNLwYLqqQCbhN7PaY26X4sHaCxZbECERL
Wr7PKF1sFISf6I6/Qc0HBYFjlEQCqBgqJJuTGN8NC8Z60rDjyAfayYh8i/wcfLmseecb9SAqka2h
s/lWvmkbVXBovc4PmKsABrtZ1F21MlrBHqlnRIi40O7ibTeO5RhbYt/WOYxnP5EgZhVRv2m8GM+J
JdpHB4DhBAU3jDWZ4+85j52XFf8JE7tK23jxtuXyMi7wyqlPhOyG8EVNqUzBIE/U1kmaXfMcZvYO
Pj+pl5oJCuAclfum/uLl6b/eYn9VvP2n4wEmaA+h3j8I8TSxWjbA1X9v3JpLvpM7UAPPzgnV546f
9Inv+NG6tP9NDNdfJcj/6tX+SctY6f7h6IZX44fxRZ7QD93EB7sVG4xTT/2pfV9uPOmPwem/tQJ9
fOd/9Yr/pIEBIN2sMwvGvXU2d/mOvKxbuWHn+kgOwdnbNSfzQDL7NTg59//mif4tTOlfveY/acdg
jjKCP+KNe+cMqiIMOBBzr2A5+hqeyp3ekl1zx+SVTbR9WXbWVmYkQaWbYQvsAHfv8GdpHztbteOH
8NtJp0N/Gc5dWu75BYQGr0kblbH8OIRUW9Qo47WjRSxR5M4YhkaFncAoyOBRaWLyAxvfSLYJs2NQ
C4DP2cewo+OXBe+lKwaVjQ3XN0zq4xFlWGIlBHO1CE7Dh5NIr77a6Dodl603RN5bd7A3IClJfcDE
0ARNU6bdsPFIZsF9HMHs+1wdmpL6DpzV6fK7cEzoqXqpF3wCzBSwAHo38ksE0ltpu2mv5hEqVo/T
4FM+yVO4v6uN02J8Rz0rskVUH4dMCTphUvKGqe5yWTCzScEIKx8c7l2xxQuckQYPqQeifaIg7ryN
W8XIhHVxlKCbGrIR7r72Rra7Uf4JcfqK7jd8q9V3070PzovNfwtz2/sIxsz0N+Zye+MdxauHQZob
g4NDdl2RjVAD/TG/qiPI7ZiOUCAS/Xfxtb7PPp2qWEP4+KUv5vWllDi09rr+mMaoaOPeiQyS4X/G
BtJSmjfZI8IC3NkhwYJQv0haXb/L05KUWZHJF0deQ/dxjzgR3qQwU/tlX3M6v5In88m8Nlt2d97A
/qZlyrAlm6PIxgh87Jch/ukjOwZpOC7O4QVP35pxPKbhgIEwfIHSxo47nL0lHbaASNN6wzPAyQkE
FtGa2lcA93ME5Q2VSX0SINZG3WFKdRqezV922RcxSGNRGeONojNevor8bfMmk/A8voBw92C4xhXm
Nsl8xKW39ZM8LWmww6/YbUPKIjAcnTLGzQ265Otytk7Fh6o3Q3h9EMqWF0gKaHHnrMDSBI2DRAv/
Mv+Ee/nUvffvWAQSH3XiVhtYhvUKgWWRm2B5eogqp15U/JopiFblM8Z8hgHNzjbgm+HuIW6ZnS25
UPHs+SC9xfgGsJ8dZ2o9mcstaFLnal4CMLr5kxekzpO5Na79J3guV/lmXZdzcDASnNCJc7ATGcF2
Kx4oHKHpHeOnTDwZb37qHR4P04hYlO8+hm2Ir65SGWFinLK0PvpRR9+tiKTjnaQgjCZLJtN3HX1D
FZAuh/oHw/3yffgsL80pv41vUw8CHLg/lFwgMSno47u51NqtO9xZMYtmcAE+a2czlDEM3ZkE/hmp
ObFggEh5bMIskrpkP0EZBZYL6DPYnpELSiyQCIAnOdW4g8uEu6jmaEjRZqbTHrvN/UFfLd7MEB3S
PkBcESrFyOJr1AHKT9WtO6KznZZNjS0bGxtxwE6Eo8wByfbwb6b1wUuMU3EtjRfxAcrGYSqpHiPM
tebfWUZduF2w8O2jMW2Uk5rouR1Q1VJ0/56K6g8Q6zJ356QVqiWQMl+tVydzE/D5PRpsGrW10vG0
bseTPJFd+2Ls1wsGR9822to+UyzqJbQzFD7KDCtZRsZEq++qi9srZiMFADJBOduAxVI0W2jn+pFi
JlaGh6DeY/Q4j7HSV8/Jeowwh4vt0BUSIRu6KY/6TWyvl3w5gViJYbaVzHrXvfJbvS/2w0FBSNG9
2NZ753+F9QcxXv03gMLvyvQzOQBYMhk47FTdiwUwOOVVUj0310YPd7h9fvn8f1N3pr11auuW/kPF
EUyYNF9htbYTx3acOPmCEjuh72HS/Pp6yGlu1nKuV+VKJVUd7SNtKdphAZPZvO8Yz6i2KO8qtD36
OlOOhxRthc8GNfYn291SkaNfR80hfkH0+ZHe2WeV10VQNc3XSnQ3KLTsWmw0uofcDC8+85sfxQ/3
C865D/qH+bZYJn9gv5f74XP/LfrS36u76KkZP+Rjv9dttRVTE0z1JjbYE8Idb5oD/dsw+RrRAyHA
dGSbX/t9HFTJo9VSwz/SqU/YQrX3aCmD/sH90b9YNuGvftIGmboZ3ve31hf7gU3OMD9Zmn10epoF
kzgatBVn5ogJ3cK3JLlVah+poycOebSz7quXFLwvZSpSgh/cT7r6nnUvs3HUnopP/ZN1Bw5VU5Ki
Xcfu7cp2A++7GDaUJyqeD584iRp1HNTqE2gchLfI3A2ieyZ2n3W4cdR0U7MVjmzAVN2L6QW/ssM3
9bgtOgrDx/ixztW2wgnQf0aVjahhA2E0YdpmkpV0FPe2d18YuzK8NvsPDRII83bQ9pyM2mt2zzSA
7RvrkN3iytjRQok/4aIYWpSCuI6Ccg7qeaMKlCxs9bbzSAZxMLERjbaWutazXVlsR2s7qcelYIRR
0/rC6sathTfWxrsLn6OXuPNly19blx/m4otNDS8edlQ+tPmorJ2c2ePSjdqO0V43A/yOJhOE6Rc/
QDTH3V4a94t3J/trxMTMc7zT9Cf+zuyDuOnvZsZefYjbb6aJhfWmsL7jUg85AMpj515xtjPaxwS1
d130vjceaNbhsSjqDTWzEEqOgWD2esq/kwcHDZrl2S780g5iIk+mzrenlyT8yLLpsIHpd9rt/Im5
8c7pfVxyUrs2h/dyeI9+d5vcZ9/AwD+Z1df8Ca5r9Tl5qG7Nx3ChXtl/oiNUHbvNdG98/cCctO2D
+jHZVM22bjhpxTntUz6zQ0nnkdUpCuySehkGs4M79kGFQ7cc8ax8HtLyGgWLryuq3seZVW+/bOG/
0fWeDzPl+zvxQGW7UFkQczwZy4/DAxV9u/fdz8Y7/WNDyBHpzcEybzl1TEii4NDejc/4iJAJMehA
JGGaWpKgDYYdAzJ7rrbyJh0C67Pz0d1BU5FBukcfjx127v3sof/qhn6i7zSx9+prx/rY0juwAq/1
VyY09rdDeig2zXeLaMlHh9X5engo7/IfWhVM7xjhOI0q9mGxX31PfqY305eY6jRKh8f4Jvscvq8w
D5v+JAMjOnhoyV6az4CwcrpL9bqxoWDZOH5uBg3LN9iLnY6bFWlpgE7zfyWz26Tw0dV1ElJj15iM
9ME82G56R9RRYD3Grs8KkP2w0w3KQ0N/n3bvNDv2wytIHWxyP+Egl+xydqNGVpIqt1qz0fVxX7ea
b2lfjOYb8ltCJYp3uYVoHVmU8QRwdDtVP39tv/+qPPbfkghO6AXvv9Eq+Fn9f0AroPL0Rl1sDzCh
7H7Mv5fF1v/in1UxjSqW9CTJkWSWQJKBDvDvshh/RC4S5AGKYtC2LZLK/kMrsLx/OGQZUrPyIL9L
CmT/qYvxRxYuB/GvUhrQkX+X7P4PaAVnCDJYB5DsLSBcBORAhYEncHoOhUDZg/SJJt9oY4/dXJh9
0poBfxUqxOvBRMfaJ5KtED2qd57edVetZAGqZHIp4+4X8Pu/Tm3//CUuVTpIOzwJyGinvwS/SZm6
YjVjemiBqPV/Dema3Jizrn7OeY3c2BW4BGYZ3+K6jXp/IJR238qRpbaj3O9Hcy/vkFZbh14p6tqN
bST3Wj0vFyixp7imXz8UVMSaXgf+Ayzxip/57eiu7M4E3sojg4uL8SbVzH3b0ASLgrEgY6jAj3bp
3H5KlPjnJW2b4iVVVBBI5/mjWlO4iswWkrKTYChwl+Fkjx807MRs3mfaTvQ8NtjKnpLMjjaViEzf
7CeTqR/cquVSCxpwhO/HTLab/1vf+5skk/8XGSU2L/6tcnj+Dav5t98/e/w7//7uV0aJIL8dtqqA
AEJ1+9+fvef9w7b0NaqJ9+kRSMOE8K9quPMP6IZMFQTvwRxcK+X/+er1f6A1YTYgB0yCboKMZv7N
d386oByX6jyFeoiDtOeZXORZqSSzFoROqu721rCQRy0RQSwRovGcPPbDb4/lDxXwP12KJ8AgXpHo
pCOcfi7IbEq7k2m3783BOjhl8mRMur6dBRqHt6+01sz+awb5500J0OcwXGgm0Ik4vVKc5dVEc7zb
6xayNgRhpLKppN46mtPtKkOJe20ZmptctfVTPljZ49uXP5tL/3V9mEAms6llSH39fb9NDEtB27Ae
9W7vNNr0sHhDt0ODmULuNsNHmZTpfgmb9BkwRXrlDF123eDw9lHPXWKqntX5/v1LSDDkOQCoOscv
MzHVgyZ4vUQMs2Pu4ZncIS5ndxzbxVHrCuo3s13H13FotNSQMMyVYRzfhyOBhFivYgWpKuw/Qvgj
c44kuI1O4MunWWbOQY2VdyHcax0CZy+OaX+F84i1C3Q+vRHTmWfptPR7b25xegqF+QzSBz3DdHKu
IAfPF4qEfxiTgPLh/hmGcEwhzsZkkglv6vE274cFo2gpXHoHIef4UOuNf06QbGX+Gx7Quhyc35wr
Sau0gOiui+zpqJi9Epj00DIqkLZ0foGh+ljpuurxSlbFE0T/cmtjXl+boUaBW6Nd3AdUvKBEisUs
bzPhKogvXtFz6uNY9Xkpm9bXjNDwtjJWqJzpZVtXdpr1O9pzi7nV52kotynG3jhAmr+gZTIdOqhv
D/fXzxDQLJAjphBujuDA0/sq80SRfx12+6zDQYzeRgVWikwgXLpLhNnTFXcdzlzKhgZmWb8IiWe9
tE5TXjxkFeMjUdr7ARKlviorlR92rnMb25LQ9BKR0l/foITixHszUeW/yoCLZ3Y+sZv2e7HgdElz
e6C13XUc+oZk9/alXo0RdhPMW8zEBv5/b10sfp85yhbtW98reluTPl51k0Smg+Dowhv701Vslhed
Qa+v8e+nV6nLzhqm0gUtj4PvoxdK9xBCkuj9t2/mjOHG64LkzEesS5vWLX3bs+u0cEPStNGbvdu5
YXo0Wy17mT3Agj5CAPUV3Gv9EmKOsDZIWW0MPRmGYX/B3ZrCfrDc7B2501ZMzVeCcMBIDZbnwk98
NXjXZZQ4DKBGjCiYX6ePwpvRpSyVUe4Hram30nXKYz121vc0quRhWZTjLzF1A5NMzE2hHPqaLKaH
zBXjxh4G46rALXG1lFVz3VeRe2G7dz4dciSA7ODq9CHh2TvnLHFcby2777Hcaxa1sbTt7itV43Tj
U+8XoV0Y5q+WrfVyLhsS2BpCCADSZ89i6I2i1WW5H6tk6xi1DJQ5PFqq+NRm844eFQdPEvT8QrQ7
fI/XUyvv3n4d52/j1y8ADy/p5bDxF2dvw8YvqjeNXe5VXxWIsOaCwifaJ+ZAY//2pf7wbFlk+MZW
1jG7qbM9AgrcpIbgW+wTW6KflJof43EJEtVei6a5lAJz2v0CZKgTdMqWjccKNBeQ+umjRZBSOqmY
c4K00oJCkUatuR/AvPiVWzQfMBmiBejA5m9TFH0XXuyfLo6sgjcqQfzjCT29uOtOaujdOt+bVgYH
Eaii2KSOEleiwGbkGmYXVAID3Ggv3t8R+H/dOExTW1jr2BJc//Ta0RxaSjeafL80rnxn2HG2U66m
buvIK/jSab8mqWgvDKP1L/19peVbRlkL+4eFlowL82wYIdlzo8ZcxD7FsnZQDOrdwrDiyyl/hBmt
ZB9h3Lx9e0C9espclCyVNZrUszAHrWP7t01fmPeekcW62E996t60rZscWjmIAynw6WEuXGOf5mX2
PJZacSFA5Hw6X293HcZMY84aoHU2lMcm9Za6o9GWTTRy4NKVN0hKxIXT7h+uQkgbTEVdEA4hz1Hd
olAIwt3Y3LtRpxAlu8Bi4YBeeIpn8hwGjOBQg8yHbxKVEHvB08fYQUqlJ56ae60Lm93opouvgaLZ
OIAi28BCQnE15PN0wLxbHx3oDNcdDpBAX3rkeHqfv0d1Rsvv7Xe7XvRkQFG5EViJ2eZg2OYLPv1R
iOSMotRtsW+LpmN6RHZXT+1myvTm+PaVXj3lde/LZM/aT7I0WSanV2qh9gEAjsU+Fk51nQs9Pprp
fAmM+2rys9d8OlIgGTcCN8DZQ0Z5qwBbcRWzwSfeeYmz15Mk2reDWIsmmHr/8q5sA/G5g1uH/4HF
Obse+50mWRYr39eOkR2wizpELyzl385zXAWVGHs13UQAuZ6nf/8CU1IfB+nZ+b5fqumlWgz7pukK
SrWpaydX+O+Q0kRCB6Jk0It4+w7Pj5yUzGChm5z5XI9D7nl6BdtqBW8NbLLsVNj4Qw8VapMaEVtT
sLPHrIgkfQGzg+AmcmpWTkhqx9s/4fVLXVeydeJjypawc09vv7e6hUnHyPcZO5E7t6cDDniqCFoX
C9s4jOICQvrVLMstE9nI3eKsZkCtQ/m3CS+pbVcr3CrfFwmK+RBONjbL2H5wM4Oud5p5h6mN+8Pb
N/nqS/x1UUpu2DN0CpZnc53ltAswtB6ChNvJjW7WSrKiDZT4zUprLjzRsygqJqOzq51tx4lE5GdU
HTyq0KM3Py2d8TJAHgl6ra4/VVhbjasunuYvbIDbORhtjOpH8IDZhbt+/WpXsjSlYeJRyMw5P8ar
GGMeWwbK+MDAAHfTTMOT6gMCibdadgln/WoOstfPiPmOHKA1J3j9Nb+9WGWu0W59Pe7DZHB2QCec
/VBA4Xn7Tb46HRCPafHBrvGVoHrFuSCzBEKlpRad6V6aNs0KKmk7q57V98llM45m18koQci0PuRD
6Sab0R3jb9lCP9DqLO1RGImTYpNZHHpjesbx4e3f9/opcJhlWQUR7DGZnA/vdsgxyMRdsRc5j9rt
FnenYHBeWFlefUSrD4SjDEV8SgJiLfT9/qwtvKQ5FuRi37v0b4YK2WC6CLR2q5G3b+1PhgYm7S/v
zGHGX5H2dBQ4VvySov32fqemL8cSJMzeZSf/lISyfN85+qXT36vnt17FctiXGERt86me3lnW6Rxe
xDzsw3rwjtIJw51dWvaFvc/r52esmx5mfcqitmGdTXrMBDH4H33Y21o+BpoJlm3QZvEegX1yxe6i
v12arPjbocH8TrOGeW/tl9DLOb21kPWl1iqqRr1B9Qa024x32fi7bBQmH2c9NVPph5TP/HEeXpVD
HtX4p9/XeA7RlOpOvQuJbr9/ezS8mlHXzgXVZ8Yh3yGU6tObGVUEjahSJXsBV9vMqTUEjSeHTVFF
zd9uAxxBFtLauyCIV3DgPr0UMOgpF6HTIOiU3S6Ppb21K+357ft5Pe64yJrsxKAgbvO8+KvaJXej
0m72owID485xeONFobpwNP/TVZge2PJjrmJTcTZHjrKM40UbG8KdUg+/CsVeuDnmhYPM63cDUIw4
nhVLLsHMnw20OJWqGTsKAPCf3GuK6oBWOLm9H1TbXBgGr2+IlBXOhrQhJBWA1QLw+0RkaHD1Ires
9okBug7vxPRx1hb9wvb21UK2di44lnG+t3h850tLHMqGQpqj9nk0FQeqMtpzNhThVWhE433ilvOF
6WEdUScbd5T+q9eAuDmTxLDzLaETAQYVQ8zCqati34atc497xGp9u0I1qU2ud1U4dhqMcTFc2B69
fncnl351KhOzBC2aj/u4q1GfAWXbgCg2tqB4L2XkvH6qcm0qM1CIUGJ3cDYYbRDvEvQaM4VjVzei
K2DL5MP0Ax2ZdRi9SOkXVpDXs640rDXBj0MK8+75AVsbK+CuoKApniz2ld2SCuSTiedsTdwU12mi
Fze5LJLt21/2r6no5G1SpiGfxuOKpHgT63E6RpuwDbEEYbg0kwaVfDcW+VOeleq6zRRGgzTK4ifw
+aVLM5R57TD1Zjbt6MRMHwdQaXEwedFyjyWsGfxy0Ut7GyZuFR1Mkurhijba7O6svGq7ANOk/FbG
ZDxfeHKvdz1rgVBfO3ukH1IYOTukQLHBmT2lzaHXZIvJso5iMB2ZBMALpviK+KooXdkSNADGTOvS
Xdyr6ZNMVahtbKWt0pqBv/eqX9KB1jYwnGHz9mM+k6ITKq5TriHTAtYxrxZNwOljhohe21bomUdb
1bTrRJrPH+HRVT/wsUcvZpSyV4jLVKB5EuTpbZYhM7CxTvWcBj0JcGBF3EoztroQ4R18FzAmodUB
BO0yOYsLD5RY6NffuG3SCvVYVDiCnW/UktAqdfB35R5umg3fI2vdYgtfpH9pLA8ZkVZXdQZbrLIQ
uWuTeGqSaPph1WbyHTc7VCGH6AprW+rjSiopU5h6VpNGFFyZv1Iw4mp+T1EFZWUxd06/1fNYcEc2
FnWc1DLPAglq/7o2V6oqiIBkxT4YCGcHN6uO2SSzbTYY1gqa1JxP6YAUV0Tysx52zhx4wEF2Redq
u6SNosJ3rZxih0zWGJ42g1m99RT0jcytlxy2wpIUWA8FGOakpmztQ4gTAyPCwVxry2W0bnCHSuPQ
VGyfERwJ2LedPtwPljl2ATnU5XNXNuPRU1SlgsVrO5Rk4CWKuyYq9WmLlRKCWMmm+EPFiX7YQIuP
PlhGASNQG5AiXcPvQC+XZXiPDVUXT+NMbd9v1ewZ/qJUO+2qtIrf5wb+QZ/bBhMIHy3cqy4zcYzE
xlRAyB2TXNuU5CJ0GzyyIr1ZC6QtSmZjjg95R8zyuxZnsAyYVbKEXUnjfhvqFo9f4eR9jgU6qmW8
tbpGgONsIbcEoxXlXwar7K9JZaEMZ7VJsxwiMFW3C3KXbjeM0ox2noDf4MQC4arpTtknMx20b1qT
mz+g1lMONjiz4zzt+2i/kNE9bFs6paPvwNp/zDFDIfNtYNxtRdKDUw8dJ0fMbMf2kxbi/vzpqNK0
wkAky6DvHZDv+EWrsfmm16QBNT4xf+6zjU32KZ9qA5ypkxcNQVlujg1iVq5zZCJHOj5TweiDolUe
vaZUZbhVl8TDGJsMVfsSzkszo6EEu7GPptKCMT8CnNtEU9/ftkUHSjkrAF0tmTmTCZ+aK+fTaNro
oIPpDG9UP8K3qhIyEzZGP6SAwOiKu35vDOjFc12HQTehJHnQITgOPiwE4w7eLUpnkRYJzqUmmZ/E
nCGyjbx4WjnK+sNsgCPeJqKDgNyWhXqIWD1gXxQQ0wk76PsR2EeOYpWQuPXhQgqMA4Wj2EL6HLUv
0E61r7VeaS9xXiKbDsNHTo4I6yY3DVrqkVvbUhATujFe7ga3ZHiBYXUr39Ir+6ZsiVlCRpWNG1FU
SOagcDaPRjsSoWEOsgMpPif2/YBGC2Q41tE9YVzTstP00fP8NHY5WLMTmR3fpIH60GZG6/LM5vpm
MdEhbccqTuctG8mw9KcyhOUyJkO3oMDLJ4gNIiSbQY9w5s2woDV6+dWyAPeAmEu2I3jrKUs/ZBEx
rQHL2zD4taooRFUcLb9lbRriSeoYVcCUDOPrVI2O57c44j/0zNEGIn49tQPDGROmpkjG11Xo4iaM
khy/nZWtrLfJcGOc+dAhRsQ+DUw0L87kYwyyy9zotaE9daGonztAwUPg6K11tKJiaIJR4sbfhEAe
mK9YP6lMtTjyHTd0YkbCugBC9Zhv+0mkyV7jODltiLTJDk1TZuVDbi9jS7RSYjFMVA+rSnhQvPfK
bu12awAAsLdpRbDBgz0SH+KDxowWEMwDEtJxaY3HyklYjLXRrE0/AhWzzUsp1A7veTmCQjbNDksk
1UOe7rToHMMJHNgQeq4gttQCBS6wA2jnIg/lFd/rPF5PNMg/C1B7z0ioLMfvYul8d5LMG/Ek2stD
rhdNgRdOtYTUWBJOV9Nlg29ME14SZZvFDz3kN/BJRCluN96mFuRy6TcZzICCTrtsnxPuwgEaneYw
SrqCKt8wzzLfZl6jZUiX067xJ6J4Ps7EuuD5YeiVGxXrzbLpzKItwPoNer1p+U4GH5GK/pT30F/e
JwaR1RttHiOYxY6ynS3rvjA2pOjwQ0MD0AYNbjP/UMeqEIGaYGX1i0Z4G+bWtIcA2wBgU1Strkeg
EfYV7FKWMOGmjf1uSowBbWoE+WUXL7HNDbhJg/4+isPwtpqyotyKsXQckM9MxIFZA8hHEttBnDR7
U1ytTv97XNrO85J7Zh/0qSDLQmfzku3IZ+hxspSG0z0WdmHOH83CVvPWNcm6Yh3o3J+F6UWfmNlN
PdBB0CE0SiZ131F/YevWA6ynwxuaapMKjl0BpS3jxiLwhji6IsZQBbybwI8ocllws2hijiuSXvy0
IjITN2bkZUe2Fw4Gdb3OjZ1nLF3rJ54iTCCKOpyN2USvOvDsuHrpckpL4OUxC19bfchKOU0hWtxm
ia3vtYTZ4xvEKiUf9F7XP9MQKZ2dB+7ZCKasKsxrQpnK9OAYskRwzCqvNoPqTP2dCdiSTI1IG6yb
uDSLBZqgp4sLZyghTjc8v/ZnFCaRhRIVSU9vPcr9Vr8ZZofozXCxiMsohnfMboVDK6+NEbk3lkFK
XENFFlhQg0Gt11t0xjVT4lGU4/gRLzJ2SGuq2WuUVONR3KO6MLZO77rvZqKJvE1iVpYBuSR3vrea
a5e7IvWmW9KkMEGI1GMVe3u/eXby/OftrN0e0rgQfJ5HgntTSmhYU1nHXoYDfrZ2AtI1mru3r3K2
S/x1FRqwbL3R3DkUN08fmiw9GVtNDUY0Z4tgjVCOHNITjq43Xmqk/+FSnMck7WtO0jbqgtNLKW0a
nSmJ7GM40vaAmmFSqOzofF1JUA5/f1/UhwRme8lx7JWqTjXKaOqssI+cnkmUGkZjr80tk4VML/U4
/nhf3BXqG5uQtPOu0azTy52r3j66YmrZb036Jifry2d6iS9U2M5OtOvbksRn05paZa4Mi9NHWDdm
KyBHWEege9njAonnYCRCmwGJRvFOi830wqHnrFDwzwuaiAZJiuSf8+xqlsHM0ai3HIkleWLztO2z
7hGw5k3Xpz/HiTOZNyeXkhT/fFHJiYt+Hwqqs4PW2HpujixPHkPdja+bpVPbuMecnMajvR0ijb1t
gnj/MIBtvPCA//DRAf9DzuRJimTg6k4fsLcYHfTjWh7hbEJrhRuEb9pZLnzar0fMWr20V5WqRRnG
XWey32YqpTTHQV5KSkW47nacRv+yVmOgvHqXvu/XN2QyE5IZuX4DtGLXn/LbpYjiKTNg3hOiRg5N
Vmq1O7dXn/92EqGvT3fNoZC5ynDP7mdewBaKzuqPfVaX7+PaE1Qxa++2683mghTyvBHOiDShYSD1
owex1pjPZpEQQlQ91+5wVGkfX4VRZVyVYNC/thXghKnTpg/Qf5xAOKraul7kHXLLg2peZMOxn+z+
QOtP/vVHwrN1kfAi6fgVfXn2jNG/KWMO22Nh49MtTLLMSlsb3tUSG3O+OMBM7T6/zjNX/vVAoiNF
nd/21h9A1ObZlY0yMvu5Vkc2lkRkAFi8YpNUbUjTrvdvv+PXAwnNLhf51V1EhnpWTMNfIDPDHayj
Pgn2/UgUNmyzL82lYl1vfqtl8XrJmqZpiu561Y2c17I6rw+zuuHb93KEMVFU48C0NYxAaT/tKHOJ
IwV7N2BzIp7tVoVbL+xboMZDdaV7wD5Go8W1T1/OT6dY28RyTB6n0VwCe57jnTTBJsCWJMbOxhit
2VLbYhIAwf32w3r9gfPJMVNTzGfl5t2cvheK0Umsm4l17Fpbf6yNgaNon+KkLL380mSyDvjfntgq
oV8FTMzNNH8lxaPTaxlmIww5qQYZJh526UbGQ9P17N/pcu8t+NpY+vNxvABmOBsO1MRRpNBPp6Fu
IRU814lNBXF6peaR2qJmZzvQDQ+kF1oXnuMfrvLLIcD0Rc+VTObTe3NkPE1kUgI0LkcDzTOnqgPi
EFFeuM55+fHXsENNSMamxGxEU/n0QmOTd+QdSeyXCPWTvWxCvQuW1hT9VSgUXLxk0L7OhMnjXjXh
RZmccTD0LzB0iR/A5xLMFCcpsLI8/6RDFF5aiM+exPoDKdSv/UKK2Rxuz97yFLlpulA6OFpD2mxq
E6NcOVvl4e1x+6eruPQmKfygJEbRdPoY6oIqpbsuf1ncRaBbQnMjCxIx/vYqcnVosb7TU1mVKadX
SafabREJm8dWuV9RENDhLUsTIcjbl3n9EbL103/Rk6jcokE5vczSeoayl8g8Vmmnf+T8YsJckyRV
DNiL377U6+fGpWgOsaizYadZdHopS1s5n4jcjugD1FGSrLBDrCQ2b1/lTzckkQsT60v0h/tr7vxt
LW9rBdivUAJ6diHfA1OdPsi5Ix7NboYLEo/12fw2qTDc0HSxb0a0RzuDy53eUJ8Q2DN7oYFCB0rJ
pnVXeP5kTgfLigFK16TWUT+qG8JLurL/+/vEoMJYRz/PLuzcEYBOpydPgpNP0nvNDXlBzcaV+nxl
D/LSfu8Pj5T9irseGSl6vNpQkzZsYXSxuM+FcpppQCRQsUW5M6uMvx8jbGldrrb+n8bl6SN1GjES
cxSJIxL0FNQvTvFai/4HY8Sm+45tEb0TSpWztnUeNpYZTpZ5jMoh33FzIbHFuoLwW40Xvq8/DHou
5fFzaTAY1nl7jZBK1xnYrh1nUVK+dNyE9mE47f560LO6GBxNuSWOcmePzSqiuvXKnEGPx+E91ajF
78d6uGcuv9QvPFtJ10HPpfiGOaEyx56frsoYklWX9eI42CDHEwrGoA51OZrHyS4wLVvt9JhUStMv
HDr+eN1VFLLq8xyufjoy9HzJ6Ay14ljW8ZeW6jjZD+nem7zvlkUkp67cj/+DZ2qKdbeA2NE6t6ZM
0ho8iIKCxcSjkeUltKnQsm8J2/r7KzEa17PUOu6tc+28Goe8S/PEJNVlMO4a6TWkDDnDLVXBv5Rn
eRz2bVYUPi3WSRzF61P+bXZ0xtBFlcIKKcZoQlS8dO86b/kX3vC/tSu9elfrVRD68m1xHRRYp1dx
W63p55xBT/ATlC9nbuoPvaNpW2mV0INzmh2S0zj8rrdf2bkLgb0WHwHF9/Xwz5FYP9uhGCJ3CqDZ
1RHzrkP4Nprxj64s1aNm1Wv+quxcyq3KSA89YcE2OdyV2V+7sYooXJYtvoG3f9Crr58CBC5JnDIc
O6gcnX2XFZOc7i1DeVRNvkABAQw8TqZ+QS2wPs6TdYirIFrBCopKhB7m2UvVplDa0TxWx9yEcKxR
2jzMUxXujAh2STrpFyabP9wUywCeVPuX8fRce+fOYKKltRTHvo9xSNYmaIsmNP72e0eiyUYORYJF
GcA0T1/l268BJ/yrtZpyJzspA7+qTk3y/ETs2oWRhkMYA3mR5qcuLOiSxMSN/RhU1vygmA5gvfFs
LI10SroenJ2nuqCgIfChi0btaWRn8zjiBv0pJ7BrgZ5OGWmIyTiFW5YqaFuxqQEULEvID3FpGdnG
I/PX9evYGCBTLLr5rpvJcABRXnb3nqJRFZDtHJP4HpI0T5h2WV+R/IZLrK4tSvtZPIvIz5O45T+f
CHzyK+xrJdnocbEGolYVNOulESGUlmn+NjkdZfWE5F99W5VEKgUtFFMalXQfv9VEYYTXTriEJJkZ
kOF9qyBzOvC00HiRwLGzbTfE9acox9oSpCktfki0uflU9SPJFwmZH2Vr9mvOlDuVm5HYkvsaAWYe
YKzqCx8xu0SPYGgkWhcFeJQ1LeJ+QuWBFtN1ycYa5pwMczFENDDWWLwHTLVuvNMTp5E+isPCDGYk
h8fFomKxB+wb35cDkoUNG734/WQnVb7Nx469lKCJ8VxkePXJgeSPB+wwEdndqKXzEGNjT2E6WLK5
eVgM3MJ+nNTZysCZHFrUQ2O+axwN/CWxmlnj62lbP3RdiYVHM0gSXOKqv5OxZjlbDTQuAuhohsNe
E7L0UkXWcheH1eQS3pAMxrYg976nvVhCGqDigryC5iO18WVecvJeFLxFLTZGBV/a8oJeRnkADnh6
Z6ZLAptr4EdvXLb4a1C5dL54kaNoTuPyma4yrwAqVbRoCTZsLfIbLZsL4jLr0HmYHE08mrVLiSbr
+uGzN8o53RKUJb6QP5X/CHuUDpsukdHXyJoIWLFlCoEqysiF3dTK0VbHQ8WvVZiNuTYzZgrfu3eO
2NgMUqUUNJhILcaLyEdOeIjUXGuL1EPdclLpGZM2Qzqo+5TdJ6bg6oX0gDTepHqS8hI46R20OXWf
pbkM17FACLKZzGGB88hxygtE7FkjHDBY7pCSjKHY260Loyarp5AaradFlCU8HfjzZDWQH920Fd85
Rk/JtqXr3PEfkdURJLOhDFp4hPT14QJ/fpZ1cT2ZbSWCyjDdb+7SNXfEviUfCFpPSIyzpwyk44RP
edvNyM83pVnGn/XIW0CKlvQ+iG/p72Y7bj6jJ0DFOOYJYo1oGCD1pSTKQepbjPmHky5efD3XVWfR
O4+yI00xNUI2Z88UKGVOXqAXACVIspPPlRe5NB2FPv40SAAuNiQWsDJ1XtyYJKJpHao8VqwnsjiX
7yTZNC9ll7R3iUjVY8E6Pu5SDVhqVmX9u6nB9gwNDnJmEEFa/uzhCbc3sUJwFOQaNPnA7eP0h5OR
Lr4nzrkQ13W4LJ+jfI0zdonUyIJqKlFCRL3nPpMprBVbe6ndo13RJj4skw7XDpR2DoFsAqhjUp4h
Mxks0FgStLmqiprnIeup4sWjtWbRJw3MGrmAeTNb/XYWth5vaYouDxLgOWAJ4r/V1hhbI/eBqJcv
Hd4G4nmkltV7qBv0ncsekVBQ25QdEYaBhtPJspJk66JPOjq5i1exiuzW3Fh94fDLw7lXvq08krh7
qyM5ux+gyfuESTm0+7B7Tvz77N4KRjRhOQR0tgENlH5BmmLNt3NpVAeTAE2yzAg/kpsJj+wdzV0j
xsDXJHK3aNzPdeQk7rOodNYC2nOUE2bLLUxCGXNGipANuB8VDdAZ4e1XR2+cK2K1tKwxDpVtcRfL
0sQvpG4aHpF7uHIDQ7LnIMLMberALWIM1cIsxSdRN/zlYS/dO+lVFlP40Eag9nXi7jcxeWg7tC9M
1bKZ4m9Nl+jPo5vVwl+8BDhWpMt0PxPxxLvRxnnVsVkdsYFL5E1B1XXkTjlFWobbGgWn+BTVWcfs
ZS3252ZEoEBMitUQhqMr+zNxcyOrCzUk+s+LW/5sCaqctpIlDZzY0MqEeFsDZQKd7PKLi33ruikM
YuyGSrIZAPmfQXAq7WUA41jn5aGt2uo5F07C0IMk8aUaS0BG9tAhKUwNUn2ILswN6aPuWN6n9ux8
m1VbJXuyBGDJ5t4Av0WSN4T1pWhtUGxa961FclL5lNXkY51J7WuKdRBEWfS/qTuPJbmVLNt+EcoA
OOQUQOjMSM0UExhTEFo4lAP4+l5xq59ZkZfv0nrQgx5UWVWRdSMCwv34OXuvDcnSSRCLhYvK868B
lj4LzZgmdQSyVLp7lDnJ1zxm8mXu19qG36kRmeoCURABmiNGoUVRdlq46LDFURTwIwYEa0lE49Ig
e0GaGhBmd7bZONKpbx9LmTrmnn6r0CKr1aop6he+YGgSSF+GVt117k6bJ6y+aEJWhHeeJW/om5Wk
9JEH4F9ioiYAlt2Mwikk9qCAuGZbgx86LrmYITz5UX90lEGWTU9mXhEVVuJ9zgZqXmJLUm4soRww
j6dB057JPYfHq5cTuIN8YWMLNa9n5IziJ77PiE6D6zy4X9ZUz1+xncDX66U9E5RXur1Jqq87xASU
LEKGdFYyD4Zckj7T1DAveXrzC18CNlxvLfeFJYsfCAr8r4mIe7g+DOpPkyb5IlrjNZvRmRUrZpm+
aggmfhjKWxXdj8tMWWWZBlV3zuMvFfeQmxth36Fe9O7WcSamm9ugD8eytdTeHTtkFrQh6TQQo2Ou
UaMR4h1kqbCzCMUlYrtB63QvoDsi3iQZ6tl1VvTdA6uU7m6ayRnRJbUMajekSw1F1E/j+jnQT4Ou
5ukT4FEyAv2g6mvUOLFVyHg3EmSEuIIcvXFrSJ8EJ2spzDOvcKxgyxt5vmHou3z6U+2kOyJJLS1c
8dU86UOSg8fw1skIc8ttb6UN6DqPE75laYgYoZ4piy5oGbwQl2SpzAkWNv9vmo8MMPJmGm/OWPh1
OCeCCOihQ8KzZXEp7/O+Ule1JcaPbkAMyM8g+ChQxG5Bvc56Yq4FySJEnMML0tnnWy9UylzJulN1
n1MHXt4WBnmUijVt4jZYsp4wD6/skzspbfCs5lA6tx7PPhmsHeAACLUFpaZOoGQbURJm09YchT9F
MP+Bii39RdVzUd88DEoV2IgcGxoiKqLsx8iRQT9QuqqTJ1M5772p/9Dn5IN4pCQLKFI4+43wvXc9
BSdUZicdothGtHNJOmjOhcjQJvKYudfSthIuUm5mJLvplj5Gljc4MsRIKuJwNebsDCtCXKDoI8A5
tbotyDZTxuob3sf0Te9K/XrV8+ad0PnprFG2fhp+KUifnUFLRGWDRAhYqzF3zGbXmBQcXlsouobG
Xc2qqoThm2vS2felyXd3/db6dOLVfEzQindbabXTkUwY5zyxzy0bd5XeeY5HUHWkeSyAQEcxUN+j
1Im3Y5aSL+6Xuf+yGmQlHLui4W4Jjx00mkZtkhF9KEOd/JVUN0LdehZZRcr85yUXKPRdmr4kY5Xi
KDn4TqRp1a160sgyehBjAiqytUwyRVJjtbxAcUM+KBZc/JIJuX1sXib3kPSy/ibTxfQR62nTBl7r
98x31qG9tsiyAEI4SdchydNGrDkqpHHhLDtqvSHPW7SYuZXD7ivzFTa68NP9bMT5FdJFE+Ffhmo5
rFw9/yDnT3u1EFRR8lLX8VR+b2qD6CXfDcvFPGnl8CqF2st8AczQ8W9JO0fJovG4pzHMRLe7be11
a1vexkFuvwzadsHh9ERALL7zdVygFgrZsSfLUn3HlHJNgNf4WoxQ6FK0tRSB/Key9x9sKoGbXM/N
VySqVR2sCXPf7Zg33p2GQCloZOKdIQUAo536TeE20VoMd0KxBSJEtZFKTbmxoVuBYi2Xx1a5D5lV
OpE9V1vlWxC6Yt65ECU4hyjNvkL4c5xJw9PJuEJ+WJ2Fi9O5iwty2hHlWkjDQ0NlfhC71o3ZS0Sg
xI6/GbG5bty5Th4rLXU5srnqWGedfpsnvn9rjO5gQCzLjovfHHOXdG0ts9zbURthaZIPBMST5HPP
Qg/Vxo+CRgA5M/F65QNMvl/Suol0+R3IdDbM6k6ZzjlHBCbXbD+xPl785sxAoaDo3xVLop2MN2ot
vsMII9VgAicwaqF0tNCV3QYhIvE/cNZTcz9W6sZ118hpxns9uUZDGuV58p5wSiyKg26MEjeneix1
N5rWskUQNZnh6j52lImauQLpbMMRTIKiP54sAHGFCFBq0FKOcid7WVdiFmAHTS7QZw3aqIauIeD4
EaXzuinJSdMhMw0iqzeMR9co9vGottwCeqMTtQAJ5Z4705U0Ene7VGYg1ro4aaLqN4PRfroLRwuN
4dGVC//mmR2fNwFBtim3Blkf4OWNdNnZJakAjgP8KR72dQqFmD1t8hs2AVne5kX73oli45GGGvrT
YN1m0oaru3xmZbVGi+ZOGwdr184f5H3lJdmj3mbmaRp7/X2Uy3BAJOdFzpoOYaH8iKDrZpO5HqRu
Zd85WJ2iSsNdkpf3qSO0U5e3dSgq8WpQsIYpyuygbchj4hBwjbm8J+S38z9ct/kuaOZFhlPam5Uz
eWh35bWspp3HPhuWBozUscvemCd0p0TC9a68bu/ozYMp8vuFlQGxogpm6RxACb0vZvYo5LfKkJ/e
SICYMI6tB7vSGSJ/MXZW5t1LbO2lnjzp3hoj48MHMTmcYlgVfAAfUav5+6rnj1p0AWBpF++tSMWr
b1lvaSmeBV1PE71/DIo0TeACjJwfEWU+LWRg8aCjZ26fTCv5cPs2+UrybcnSSxgP+1cRR6VaXue1
rO8YLCJ9b14SMH1n5Nrzg1Wn7skowJM7vRHy/u4Kx6U1XVCs2z1hOS1lXAV7OJ5aeS8aZMmmWw3H
1q33LNAoEMpCX0M7sTQOjN4XRzrWF9uMPFFBxsuHrU3hExD6vR2Gdtukw1ue+W14Ec3ZnBzjKyrl
5tPKHP9zir38gTdfBsBsmM4a00vMERySsrguRfJQmICPND2Zz7HT2Bfuc6GXIc3RTZYj/qfMP82a
e55NcoKREs5u81ZbfbYd0krmofTWW7a1rai8s5WpfUdJPyLay3rQgnZdmwc3nWXke7PxY/YJnvaV
j+NFbonxvOFZeV+ap66mDyK1R1J9qfw762nwxE1CWCTaqXbW+XLtyZoPc27F7JY6A4bRGJ2jIRpx
9K03nvM1QjYvYM5CKGanpo2De+JOljk8245GS2T7g3E0Ze/4UZvlfhh7AnGUBIUQV8kyRX4lxp1P
EI9gBpPLeWv29T6vutplpzEgqhOfSL9Fp+cQWuVIdyyZKKG2bLXlAShz54RSarp+8AgX3YC6SvN7
XyeW+Frvc1N7sMoOlxh0697RX1nWejc0Oldoh65syv4mLeXw3CDF5YLObe+caRfm2lZVtdk/LnVK
bHe6tvIw0sEoyb5ixEjqBur/HeO5BC0u/0ODi9RN1UfH8ARbQa/zYJa+jca6blsgcm1cevWT4k50
74TbLoTfcoEia1TZu2W2i7bl/85CTrss3nL+qoCYFwgzNmneoxv36kmh0Rxnle76VLT1tii65gt7
rDYH6KTMPVoegy4KGvuvWjlsecMAxmE31e3wzawkjOpaZM+izkcyouREpoeiO/2yJsq9ZxvAL6Em
q/lOX8UUIS2V2QkK2vuPg45wP1Q1ka1XXKiW/aIUpRVall3fqlRwz5BVWcuhNLFXRfrY5MkNzdC4
ZG0ruoc09Qa4JmkKTDlV5cHs/ZHzrWwAkM20S6cQiFxB+gFrzwfZxZJ/9DprmDuM2SYXoe3bB1NV
2Xl0HHuT6C2LWJXPZ0k7Y+vrrXw1MTK1e0thdtimvYY8HFU/fX3iWmm9TuSiMrW0l/XUpeihaO2u
k7ptxjT7QImNo2TJ9IJTpmekPTt+1lPsjmP9qvUJVftqXd6BZfXaF+4jSWDDMEJcdkU2oZBdhXx3
uxiKc08IY8GtqahhfVnqtJNJcPeuGTbQduL5Z5csjLH9xpZQfrkLOdRBZ5KRuzFKs7heXSB/UTqU
ov+yZtKxU042AOpNLCw45cb5oxyK1AjIpqeVkhA7fpuuBEdDdqrbkf2r9tnB/S5+LLtSvRpLHceR
OTnmJ5neaPXzWCwyXJpSVVFZO7qxz/TBU3h0yuK+X93rhJbr93ys1XgjylUefduJZ/ZJb2Hl6t2C
PnVGK5XVLwMHqmKhfQ2+Kl9FsYgrIxWzttFnnfrM64rW2HRt7BAf4DgrmbWL9jB1l4T2UVktHXYD
aEjQupnx7Iyr++DHtay3plFOd2Rh14Cwc6N/NVOnfWq7tXqwY4ecJfr0FGdiSNo6oES+qCoJPrrC
ikcd08hMlX8Yq/x9zuFZCKUvRjuTucqvo1t4RnYvixii/UyGLcyY8Wa1nP4Pn/L3mRWnInR6sBIu
yAAQhj8Py0qSyqZE78Bba60x7SjdnTs/b146pAsbLHLGZpmdeG+2vnhA61ceFZ24rajt+A9zncsw
6qcxElpg1EOCGRrKNeZoP3+RvPYaKuMSiW6XFg4BGTNNw1pr1dVqp+4ffvbfZ1bORUOKMop5v+n9
Okae09IoCuh7BzK6oThwjHtSbCGbxbF581vbefzDCOgy0//p17EGXYgjaOYuYM9f9bLGyPPFcXY8
eIUf9x9GbznfAeYhf6vbkoglTmB+E1WZtdAYnnJb7XzenCBpwCXu/vm7/O3BYp4Fo++iR4OuycD1
5ws9SjW5Mo/tgzlZLR8z97vGrJ3/qfIApY1ODjByaLRauBV//hTw/TZxj8bKFe6nnV8X5ZVfM5b6
59/yt1Hv5VNMgEsodF0HFMfPn6K8UhING6+HWDrG2eXYt5eOmJ4c5EQct5JxK2LSvf/5Q3/zpOJE
RD0IJhBuzq/gC4RdNsZNdz30GQE4BTsawyOAH0hH1j+8FL+5VxcdloDHij30b9Z2Iiy7TozeepjN
av0yhlacE8/q//BE/O4qAnsF8Mard9GV/XwVycGdnW7VV8LYC3Fziexug3Ka0u04dM22Ehwl9QR3
zj9fxr/kqD+9E/ygC0EEPZ+OrOJXrZSdyqXTOmc9MLFKASnGCxWmMxTmJ91YAuEXIBhE3Szr/GQL
tTwvdE2dy7GIpJKq78XMSEJdymi9sK7MLtFo5kqdGWVvXGxX//xtf3ONENAgxoAIyXHhV5XE7Lkd
cb8KPbii42VJmLLNQKDPqg2RTpZ0kLZIYP/5M/+2SjHkvlDR0I5y+/VfjR9ZiROQoNH1kDJh682s
iCqRM5dL85ea8e8/f9jvfiCL1AXdzArleL/IyaQnVUbFpR8I2ARw1yQTRDapZcNGual+X+O8e1yX
zPj+zx/7m5cJET/4SlzQYAB+VXWmlj/jJnbp3A1lcYpt1BN1xemgsf9oYP/NRyF0gTgHuOcibbxc
gf9QnzhLiWhTmvOB5PhuI31CZwORuOOhquviD1qQ330W76zrseAjRflVSeali/Aw+q4Hf7DaV9Ne
GKSCgee9Khf/Dzrf3zwmAIDh/CDwB7R0QfD/5++ihk+t3h5ZBBvHSThol/Bzvao4JtxO0p0R2/zh
WfnNsoSFGi4jG9oFLfvLJ/Zs07N+WQGLuJHb2iLMnWmuuP/nR+N3CwS4LKSUJisf+pJf1KEkyCIz
N/hhBaDFj5Wn9waXFKP2IW3MZ82Z9OsqwyaMIra+89lMTwx3ne9zhQoxMEU2X8VxNm/GLEZMQcsw
2TF3Xv5wp393LeDeUf3bf8lffvmSfVY3bWdp68FCmBb1a99EwziMf1gKfvcpF7AuF+Eik/0VDaOS
xZ+nzl8O8eqZuypjSiKN5E/a4t89tT7QIxSDDkwi7xctd1oZQzzF3XpY3FXbmxWpcAsTGY79iEv+
urn/CyEb/+eg+xfy4f8fun/+ar+XPxH3L3//30kbnvcvHnZBFX5hv2PB40/+nT/r6f9i/f83VElc
ONz8yX8T94X+L2oRXD242/5SU7M+/L/8WedfsDrQHtkOBjHe1v9R/ixf5edN4r8TaGEEXpag/1g6
c61akkHl3d4t7e4Of+Z4k6ZxdUC/vW5sT9PudLMhwc8fJmwdmYZpbGd2vbbLWV/vmwLeBDuz3MRd
Fe+zdCHtW5jjj6rKnAiyRvGuBLGfXuFeTpd5Pn2VaWZv9KEqw0aN5gWhqbaIpkxSqKz0Ae1+f05J
hw+stJYFOGvRMHBV87VXxckDbbl1g1hC/yoAvUc5Cs2OIVHh7mm2FXe+zhSkmZT+uLY5JAoKSO8e
eadxcPzBe5nwRx7yqizfV2gnrzisod5ITcqt09CQV0PlnTTDyPUg0QvvmrEPjdO+LiKEh/VRza57
sJg6H2SVuveXBtNZpEo+S7OJL7pY6P40LwwimIzBItJMyuYrQ99xJ83Uwsk+ptorudMYUaYubs/w
CuS1o08AQLLKvh08N/QaPTn1WWGc8UnNe8ZOy/2Ut+VLZdrJU1ZIh9Uv9xl0+DpcEysV69vUDMOp
qjQYyCU9RpqAhZw3GBq8XVFaw9WYme3bbNPkAc/X/xC43M8MJMfPAjrpVd77cx+ChGB6PzPpCMZi
InySeczz7BRG1PWrOC44czP0UWlCxizIYCuSqdU9xwyOGUzjTfto5VJ9NGZVH9ahbz8LG0N1kGsT
+WmTIu2s1peoRwe+7YXVXSYjD0YN10IMNAd9JuVIoAJZNM9zaewd5gtgFRI/yAq65ms75vcJXa/W
8plkP9YtpSLHKJdQNFXtXGymgYZD2CmKrUxSa58aw1kY5JWttKwTjkr3EH2NPdFFpJA0PxIhjF0m
sjJkDi9JRRo3db6+O0u/N/xqpxlFh/iry+kLNJFJ5No0Wvd9bV24NuW6J2J9k/rJhpHLdyQBAFm8
W5PD5Y+8Zi7uGsj0A5Sw+qcyxzgCSPujbSf1DRBxv5H4PkhYwplv8S9ap98FAel7v0yflc/soxdd
cYKMGc39u2PSE7Uwmg+av3OVS9o7fH7dfLMNvlZRrJs41Q5Zke9cza/fzGW2t151jwavJS2eKThd
pFJ/HDGlNlV6jSPcOdDdDorMhR7DYMOtpzt8DlS8lbpVIqajOoy7hERzM60/UJR6mISrTcUow6nn
g7CR16TZ6lycL+zTHhoDXd5Y1JHH1M1I07VfvSz5ZJ59w9QMZLppf2UuwYVZrIJKteRMuQN9SZpy
gTWnsJnonyGF0minJVfExpAOB+CCRvKtm/qblIwrinY0fF1JSlSV3a+pe1fFbvckfa2FvZAVu27M
dz2T8DMgHPLl66hy2jwawGvMrq8IQy4Dhd8tGFzSPFuDJ9GxrBpyd/WsX9A/opLbZkRjULa2dais
8sGU9Y+xfEJeoIdwwcago2YOBO8nxEV4HbTbNroxNEfIBCZRWOLgGwNpoLx1j+5kercIMnlA5i+H
ivqIZekJGmB9O84aP53s4ZZpzNZHI0ai0KFw6StWI3b3UTzUEj1Sl9x5Lp1/PKP63dIl7o96WOMg
XeLNOFWkaHWFOLvW+h1Uq55jxGMSCq4JpWTa+B0Ky9R2IhwI1Z3TdeP32eKmGXPd3SjLTnba0OZn
nYYPcdTtOpxajkXR1BrxsWgu8djaugK/mIBApCyxJ6RkN7Ao2o9FreK71qjsY039+ktUurhNuh6L
iJRAVv2G3GnPooWn1Dd70Og6OLG9tzXjW9kwM/CNlsct5xDn2aMKHF91x5VeHufAuWEsVljOD28W
J2hOVtj1CWlsnt4gHB3eSjRuA1DliDJsPhlMSY41M59NOSNoMob+DMqBPOhqsh5bvx3vTGsmUBmp
RDZP38fcKG5rwcjZnXRSxVzSnWPXqT7iJnY/SgatSyDG2jr7Oa9q8RfBCOygV4dGtpDIiZLnbl7q
/LJxLSNxDo+amhbEFMZdlRgfq7UO29TOjK2NZOdx0toLLssgkw9PAflLRTFflSYe6jhd3Zdhlg+y
0pURNIhivl/mVmGLEiCE37nDyn0FoIjWOdsHS2pS2VvYnuw5vlHugdWQLgdoleO8iIykt1SUzb1t
RAvCHyeMU6d7bx1mGuj6SYqfLM6ypacuMVl1TsxfRwKutSqjJeozKyMrY3BOaPUoGiK/9buuuzay
YeAfNB0ss6S9MvlJ5OfSDuhNhhNncFENznkcXsq2q96brhVhXoCNQ8wXbzgv2JsBlojBqAtJalls
uRUVmzFSiFxzMcLk2p6byK3H5tCkpnbTzfzQQEe9GSBLDRAm1W+xAUcVvauOUnlW/nOeFsILvNVl
a/AvOktP87qw8wlNFkjqQ2uY/Ghtuw3wmdvETgQUm8vQOA6HpKwh3GljNA3Eg81ko0qn365e99IV
Q6Rm64enz6BGJCmeqdPHXJ3pSTXgF0YM/tcZcSEy4FXymAySL1x1x1b8lQDpiBN+0ylYIBmFTr8u
qHTZOBjxR0geUVPKeNuYn5o7TBuYSYin+Z5ObR8ay+Eejuq9KuQVfi734lQuo7lUX9OsGJ53mrJZ
XhS0E1a/ydKzYC0nc4/4uwmKGSOuuxy9QjEVTsLRNVCHSSfsHRPMSdz6oRCI+zRbBzjjR2lWYmeZ
vumL9jY7smZ66dpEPy/5aZlgaaWr+EHX5mZFC4RaVR2FZu39Ir/OiRceZsBE7Yq/gnb+h1swRc2W
FQYPwfQZzJnAUEJuXNH/WHQHT9CNY3evUyVuZytZdo3Q5BG6fhB7COFdWX2h5kei6RG3myJISwgs
1ZPhNA4+v6NlCOF7rRGtQl2Pk13cJeNJX2IClOVsgkAiChHOW3EhiRk9Iid5TSDB9JJN414QAjlW
ejjGH6jWzKvEcDZAq6KBgUaUEnVt9cO51tLthD02gWjWD/VzWo8oIevqm2GTPk1zYjFv8VVfl8Ny
0BniHXOJsJLbEtlp+h1mIONPywmbgflsIdY7DBFXS9acobXcTgO8v7Sy9hNr9N42y+cVNdnWm4eD
XfTXXuYA+gcr5R6taQqkNaaHS/Ib47nk6Nbpt77UrId69X6YDfGuDLQ8AtrqoXhpZwaqAHA+fHdd
N3ALCzWTFFpO786aoSWJad9UPKwa06XRqt48leVXyK7CQqcPgZYSNbl9dsvCCKZMgDSbX2D9Zzft
aHXR5TLZKGO3TmXLa8vSrHPhPDAy/IYC/2BraiNlVt6Lcf7BeIA5WdPowdRzDFae1X1qmX3qE9SN
Y1w/TZn+qOA2B3rVX/HMFhRd1YvnZwzQWuWFS+mtvGXF1ioaxZa3ViFAuFv4LQbKI3KNhzJHGqoV
XthV5atbwolC0Zo4Vr81bGUGxsKbFlS1Fu/sKrVCmGvtpqjzs6qbqwodXkBmzP2YOPuWbNpZ8x7F
qKg08Oc8jFDdUd3N1Bg1qvWGN7pZwjH7zD37dhT6TmHUSS/CS6UqJpeLf2W0K6ZtyYRwvHWS8lT4
9jUDWmzHE+JxP6unfVsMXhOBu2MUDzQPjzz0IhOwnoagBYdrHk1Kszb2XIDnmT7AdOVb223XwJzJ
HQbKd+g88kAt9N4s/FqVnBZq0QOopqOZGNRU676iNs3YVnoTrS2zjvaBJhNqmUJ3nrRCHMEk2ld6
25x8V65Bmd9jvFoiwyr3pS8R0XmnXNMfO0oeU4p3OXWcFAb7ZupZRNtJhOZq3MR2QYWbN1fsSVd6
3HzT5pWcb9M7JizintfsGkZ5aVmm6OSHG924yTzz0DvL3UUuyx1xkFWNJi+rueaUcu0J8cGDpQ/+
pu/TN0K8rvMVr4dKWDeGwNYy1umufXR6VUmU2H59ZlLsvMZoB+1c5xg2qXceWPbhpUt3RG6RQ0pE
GRvoD9vGU8D2eJUvjOsSMzlrMwwtT3+hmCJll1FQlGcjhY+vq43b1Q9u5qIeNw2W1ab4NsEi5T1B
Q8fAlsdhJarGaTD8gStrak0e/O6zcxBjLsiL0YKuDy57SxjH3zRjOrpOae2rEhEU4g6rJG/V0NlZ
nLYPEWHhSyjMNFKJvYa1Z3ofdZHNb6PjnzPtmGnDjEw32dBBuzJ1vs4wTGglIcxy7pUUQAPJ8WmO
GN8duh3Jkk/a7OwVw9VihNlVD1BKRGGFmrR2dZs81f2lDPHl1u+H4eA1NmxLAaet74aHSomUV0x6
XM/R3OaOc1cXiKtgAt40ffbhDtqda6z7ybVxRpgCTZt/NDoz2clRhxIP8xvkmZFu02wKJ8GFqKaz
mRsv4LtkKMzmCn3K1+yu2RmNXx5YZv2+8FeG2Cyjid7StiC7VvONl8nU64iHub83EBIdZr3ib/ec
EbKSVGeWyDdobOammZPptvKq9Y7+Xh8YpHE7nc0EPF8JvW3r20YO9xnZpKFfYfFvp/pKtE53mFoS
lbVae6/G9BMx/HfXKsBIEksU6A1CLXSULy6du5dauTeVN2cR54g2wpnAz2iLnWOUV7qrcpaiy9C+
srx729cepUb0bx63ZEvb3kn57RdBAQrzSTefhHCrMBb9BQBoJLuLnsVu56NQ+j13HquDbWebS0xh
2QMca8bBi/QeUT6PZ3U9DLQ+ClNt6GeQlJ3SH3Ay81BCzqgnifanih96a96qrgWTpA2keQ3TScYV
GdjJo9FV7W6W2bDrzUqPoOPfMdI/5pP10WfIVfybPPHCZPQ+kpwlzh/yL5JKyXLurI1h0hTQ6SUq
37ytfBWOCyW1S+W1WGBKfLSYSfM0Nag5cWnvkjQ7ybxMgi6Fc8es3MO9bCD8VSklKcHpakHAN+Q6
L6rpbtp8QSQggyX11yjDLxWtemfsV63jl7ocOyUKaPI/g2waus2iEURNX964ajUHSa9+qux12mhT
cgMrcbv2asW2lm0W7mrQyeeOVfqgDBC0qUOucNLGryy1Z8uPH0oAr4HM6R0VbBhmp0BAdulNE5sv
2EJvGYMWG0ep/iqNvWPb6u+Z8r7GJrsYqIw8HHWtQuQy3xm1YYZu7lFsMEQP2Fe32jSMd7WQz8Yk
nryUXdeZB4IWxk062jvdoLYa4LYOJbrb2XqshnFjtmaYqX7gJU0PWgbb1Ozfh6p4ylHLW3lzS7ds
DJPC64MVm2a5lHfIM37EcXJ5UhBx45lqWGSzUIPqt9UIypFp8aOAmhwmQrsXWn6rtytPemWE0m6g
V15orSt7X8HTY6VQMTQEV9g0En5gDh1vLTGxjar/6A0VR5VtbRMzpR61/a2+WtfNAtUu6baxlf7I
jWyrCLfXDWLHkw6ZgEYx2tJegfvP6aRd5DeRme+lx04wtT1/sy/JrtfNm4oMs10rmSuVc2xekIFa
eueUOBwWn/qBg1OE2euFbxyKqbqvKgm/ytposupu4rStj6QIyudJ2Og4e48m0JC9MhC9XZam33TC
eWgSLuJKdvSSUQSYqf2tnWcOHouLRo+mz1jIhzwtN2mcgfzJ5x1ujsfOcK/rVV3n2cThgERp+wlY
jBcBEnzOcHkX2vKFzeCq17qbdCg2eLHlVngaLh5vHDaaZr1WtRVp2Ik2GdeDeTOJJQUmQR5Ft2rx
ADQH09ZI0RY6D7rYVLZIqS+TNlBJfHQYbKCM99DzoFx+7i6LCwDg2LafM3AlBni3rau1h75er3pn
3ZKOcj95yDCXOP1WjOm2Qhe8BYtwknI6G6OxxTdzNyYjirMULXvCAM1bOXGoOGytpLiiL8B1rU+d
VfZbv3Dx6KitXvq300XQw94ZuqaGIqrFymPrzRnY640PoZb6ubiJLXgriN32cV1vS4tmLftToaf3
5Vo/WzMWX2e6oH/dnIYLWJulMIrQq/U76IX4dbohxPmtdgQPSF7uRH+Y++fRqfeZ2F6AMuFoJ0w1
6f0w5NDxF3xcEpr6XB82Y2q4t8ouFgK37J2RxLvcjL2t11Go8KgfJoGMMD9plnfl+s0NB89jNdif
5DYEaWE8zlPZAz3WvqUNLSxc7RT1y/OYZNANTWqA9sFxSRl3m2e/oNLGQRj03SL2an7QMXxMHWf/
Mc4gvkILyfWxfyuBnGp6f9IQlCEy6450T8kg0x2ki6OI+C+3A7K7cE2XRySiN1hijrxSV2ItnqYJ
gCsS629kF5IS2GXIqZqTXXvnZvV2jnORbq+tcbc0o8n5agntaTjxUkQQRULDEN9izgSBpWl7kbe3
uepe8paqzXC7cYdGgnGtILbZ7OSpSGnz2dZNZgPCNcuDN3o35Lmi+CqiGY+mi8ae8FS7CA16ZKXk
aGdezsrdW9tikB8d2rKm2lXJTjeXs73UrAJ9fUSJh9YSfZ7XmZT2id1d5MiktFPoWw7F56qysys4
+1UwERjRh6lE+6WKo1dbzOlFCRHM+NDT/+LszJYrt7F0/SodfX1YwREgI7r7Ym9xa56VktM3DOXE
eZ759P1tV3VVCpWyjhHhG1tOJARiAQtr/YPxDD/B3LewNzHCCb5DUah3XcD+NifOuikv1oexH9PQ
qIfmhdqig7P8STLzkonJzkH9nbSr91lOw2eEjdOTAjrnVXSkw5pbF9/4QXfm5fOFaLfsgEzKydrV
pFnTtnfL3jmrES/3hgsrLX7M4PA+CRNgr+vJDtdEPsqUB9N9tcG9XFOY0V0P/lwAVgMqw2PVz8ZL
2oFocxf5Ffy6s0r+Bjk2D9e+r3mMQzcZw82leFbSqFyW6ZQ+5X7qmk++F30uysA6of6CON5rUMRP
5rRcYYt9KLeHwiZxbDEGmvwfMZm6S2fCl87vdtF9rcwG3dM0XDzIAp7x4nXyXNgi3ObiDIu85w01
yK3KviHa/331SFcGnLXte6Cz5I7y0hTFvY3a724QztXox1dR1oQNkk2ZKRIwwUYWBraod31GOTUV
03ppprF7nYp03ncJXyGgMLU+Z3Zr7ylYz9y8wV29ZU9bV9zRHyG99WkKRJSOOp53mM2AiV7m+El0
lKH9gDOFihHnHd5VrWufjlXyOpg5aWx0kPBiDsJxP4mom+mjWHf5YiCr6zYOoMh+PoCs26DcjfVh
paQZtuu1DTVyaR660U0kRVEUrtfqK7c3T0K4UCgssHXtJL4ZBtjEnnwdZgua5uwdpIkqmkVxRPbk
JQNsuTI5BS/s7JPavOnZWb1YHnnA3eJ0vPJjIa48H3ql3YZBSu7qgbe9grckT7rF+H3s8usppdRt
pN9IKZ99GlJh3rBncvK3c2O15A7p1yjMbfMiKY81UIiE6ZE0GwNs21k0CNLguw1DfSeT7GxJ0iP6
ftzbk+XBOTPR0doiysTdj4FaB9yg5GRy0+qyouWyFONJWtb2PcLq6Rkv/uYySEnRKEST4XJfwogL
mnCyA1y0gnTfoyB0Ss+uhloCrwjye20ad81oUm3Bro4MxjxLIlscshZSeWr/7owEzga/MGmyS69F
1mcx05K2xUD0FXZN3rIKw7yePK8/KyHoXEzZJp6qNhhwCgOwerc4tYceuR/8jpzVet1FVf3q9RTR
ONxiICa9ZY2HUZSw9IMeAFCfL/7OqZF1d+P7eZ1xdBzpUi8U+xfxVDQmjjVGVDbX85jBcqzNaBoO
sGrbc84digf2eLBTlPFXEyKh198FY53ARsi+mmtxVVug17PyKBawXcOz6o8KAye9L5qbjXLBl7aJ
qrulgPDuFZl/H7sThftxpZRW+C2iClNcZKfNUPCtYrt7zcypIsTJgW0kgcsee5vUPsGNdbtAKj+T
PGAWEpAGM5cJH1g0aEcTLDKIaNGu5gG9BwsyceYE3xorM2jdULhGfs6/rPGhCAseXiH+H+3hqF19
TDOscINofJWjKHSTIK170swjrEnXQ009qpru+4r27R7+0RDKkTnm1YjE+bLNwxl2QvbFjP4B/oKp
+QBMWaLB53vgRTYIizsy+yjd52NvCygd43A+bWL8Eou2OBcy59EctBv4rz6MvIbHv0FK2UDi2dfl
Ol+xosPB5z62D0a2Vct+4dueDeQ59j6yO6j9lOvL5bBJCLL7quiWUxOS1+3qLP5VZBxJJ3FjdT8W
BMfhXDaETACS+tM29WW6d8eJapFpGfIFSbU57POmPuvslef1lgfOeQmI57LvyK0OWWRwE3lJlcK2
6l3rqo1n8qapRJE+igtohH76e76VxjcD5vG2S7pRHJzOis8jq2wOHn9dRaaN+I3Djn2NF3gLVD+2
G69JtgOdWlnBFc8hdOGbe+9ujX0STUF3GAiRfJdFmEivYmguYwpBZ/lSfgZPtT1ZllGfOgGvDO6r
6Ar1x+XGJ5+5o4axnmc1dC4HNURA2C5VBq9xz4UzJg/IRru3ybjkoQkh5XQqeMTvIAK48y1vHdpy
PnIxJO9w9bdzlAtjKupE/5cuyeRNv46IjtVG8OA7PNj3mIUY1w61nbBZ0nXaGVmQfh6CpLt2E7+4
na3avbTmoPsMbatbL/Leg4tfkxVfUWPHB9uUqdF/xkpt2G/TQlZZm035A7qLA8cP64BDDH46PfPj
2FroNWUTRZF4pf1YXRbVSM+pmOCAlfkA8WmbRyjznr14dxwgghpNDnXRPjo6Qn0ZmvhENnSz56mG
LmdTvzjdXCN6MBvjAZQfn8DwORYjqyovtiFYnjdj6l98arlhi5bDvpBTfI6m8HKNGppzavu/l37r
nULDSQKoylbwmG5OiR6C04QbeojYJg9pct/nU8sZVA9oLNRdmZ+OHPEYySfOHQbaoj4l2qP4yp1m
noJzulBr9+dZNBAIpgDZm2i7bJ1EUGaEOWzthU9F5uD3w50tCkh62Zhc+zwjkYkyjDWcSshnTpQF
xTf+W+N8RbkCzja6Qd1pV1bYGHAxDAuopgKAgzkPT7FjS4ee7Ow9jzyuXlohka435DpfjO64XFFl
Q9e19syrel2i3yGYeJREqJ/v62pbT/zEiq47FHzCOqeKT6WaLMLM4tfSHfOHQCBOesy+/cs4KNzf
2gV+9uSW0BiqarxvZeueOf7mHfJqWZ77NnkEVZbcZ/EUHyycP+CcZq38DGAgng+zK1w6guA43UlU
5p3RbaPxiKizvJGz/OwWrfl9pFYMQ2im0+fB+4Sf3fBe6zBJ2c+yDLAdEU10Z0ETeNqcZPtUcikJ
nIeoua2f6FcGj1PqwhsEDVrtGpQtEXSCJpQunApLlc0I1S+AIfBCdaFw1sYLoGo3nIsahqc/HKtU
GdYUpSPWF5a7vJrdgIKeYUT5pcnDF6ooZRxcuLr9BOfhaoVBBhLWdZ3PZuIHLxtthlPPLQ8JBiZh
PMkYwLb0XsaglAiSeaY8DxLWdGeCkQihf89PSDZ6FxOIlzAXNW+Z0dsK+ANu9uTUI5Xtlp5t6sAw
lEhBHfAdjw59OWTADuSCiQYucCcgXrjDcZ6+Leypv1zzIrrv7Rl+UBJTDS2G8jpKVpM+np3zpl2w
WKF2BDRGYLrJmyqnRZBhlHHT5DZE1aWqnXzXwB+d9lsxBssuZr9cd243dGcrPcYcqYlyuttWQek0
ko17vW5ORNZbrTO6VXKDndo0vDaAP/Y8Fhb3infeEMYg8ShtB8WuCKi+BqMNi9KJqAT2a+Rw9tFB
kV07f4kMUkPYYdNtvbreTkSiufXwctsblecVJ5zMK2Rfq5FPU13Qpcd9PjXBrsTNq4BwXYeOS25U
lz31ViMuhpR0ArX/2eQ+ctAMSmH01PnL6ndBDB04n67Xbppevdyy79EFpW+FVK6Lr182/wbfmFab
gy5rGPs5L35av+Wt7Y6iP7ODzjxx2GJo0oIRsI0guZG94ZxQJK4u1mHufggaVLu5ltud7Zn9FRqM
8blJdhpCBUAO5K/j5p7qkn/+64i1+1o3PBQxIvif/3rzb6ff65vX8nuv/k9v/kz/P3/8OP5en7wO
r2/+JayGdFjvx+/d+vC9H4u/j/+P//P/94f/8f2PUZ7W5vt//+dXtvJwHC1GE/8N/u0ogPg+Xu7u
NU/74fXf/8jfIXNS/g0RegQ9+VrobZoOuOW/Q+aE+Teg7ODikJqz4LZYoBn/DzIn/2byR6ipoBR3
BNoBt/w/yJzztyOwFUoBYFp+zo/+WFp+9bu/g9dZtXel6N7CNv+Bl7NptbzFy1nZBodlw6Wrplmy
L4IEuttWHH5ah3/8Zf/BDXmHycjQ//d/vje4AsYTAoO0PGJwyyif8aSGpNqd6g19BIj+hPMbanzW
s6D0Qth14w6xDGMXkNVrjn78hX4aPSdH5sFdY9wulluAWpew3T7yu35vUZy3Y68rHXdOT8TnJ+P3
cvH2sQmETm9V7LdjJ3PW59FoeGFtu4/Fkr/286j5LRXUfezStEHGQ6DhQGeDcp13gi9XqTlxRWnU
oSE704HBLI6Xyz6W9TmPI3GitSqq+YXTeHKd6sijjlbG+3n0frTO2PwlpPk/A0jVGA+CeR7zgiUH
x0JdqTSWk7Ey9BZdVSyUdje2/hC5IS9E434aTP+oG0JPRm9hlPjs40RMGIZ6oVeOnyO0uUTjfNIb
WonPGumTvmwYWpZrtvOG9qrk+as3thKdEDerYrN7ngkNVerNjrxd1w3f9QZXwjPKxgULRPQuYqv6
lhXtVVq2d3pDK9HJLsEU9HhmxSsA48I/mfvoA8vU47L+i6n0r12oRCfkW9HbOImhP0EtaSAbvY3T
uLvk+P3AM+GdY8tVIjRxEgMlarDONuI10jQu4/mb1rI4CpZ/c7tgm83EQ/5MXHTe9NrEg945fsSi
/3yOwwxrUROMvTAAqnaOgkJ+OVr2rd68latTAN6IChPy6eS4V2IrzzADCvWGVgKTZhitjWPc48YW
ov19keNQoje0EpgWShymbfhe2BoCdIQ0+h94J2Sf9EZXQhOKDHBLWp2hHa0v7tjdCM/VXBMlMG0B
shSHkzU0TPvbhuMqKAzrs960lchMcnxaljFew9lf1oM3NcGJ7bh/zYTpn8F5TPx+3oWVT3EtnvqF
npu4iwKPLk37pDdxJSoN4LRI/ixumDb2p9lzv8EQ+GtuAf+ctuqiWri5E4/puIRotlyiF3iDM+AH
7OZ3DhNVTb+kbmegNbnCeCqcXTRkN8Uc6B0nfzBDfsrdVqcM8P2bMRvlNbLzp+nUc8ZXreW2lbi0
6UK0Il3gm5c001oZ/DDKTXNNlMDsu7lu6gE7t86cvzdG/xw7v+vNWgnK0l2sLchY7c4qb8Z6vDFx
eNJLIWwlKq3McRvcYJewzYfyskKB4Wm061jv/FbtSES3GnbeNEs4O/7XwnMfyyL44MZ8bwsqQdmh
IUPNfFxDW6xUkBKcf6LE10sKbSUsp806VknqJYzG+dTqbQgXy4nWxzy+FX8+TPJo8Y0xaFaauva9
QwGduofe7lb9qrB33NoOvaNwkkcQv5deJXBkNOet3JZZ3CGr23Towqc58IbiEr9bvZtB5XzF4KQL
/7hL8goMcgBtgZ6+1+ntcNVgJPKbqI/YiaEf02kZE5p88L70QvMPK5mfDiuETUs/b9ko0wj7pXJ+
izPNHMJSIjM28sk1LDZ47ppT2FULuJUi10tlVTkDpFrgdzgDV1oz/IaKjIdgofmBr/w7kfmHEMhP
a1LgENm5kiOl7hY6MdI5wW9c81KzlMhsa2labcOlRuHzYYiT38Zc6G1DVaojs3CQSljn0CGZfTD6
dHrJik7vuFIZxq0DbtIfyhV0UPXkLQL6UKF3WJlKZC5ZLXvkuI/3fF7iMOt/dz29T2kq96VbYZLW
98USytm5KJEDgvH9pHUOqrz1xBG+Sc12CbGOQhizKZ+SfNMc+7gzf9qBMXw/w6KFHNZ+ipLeYO2L
oi4PehNX4pJM0PW9AObI2Mkf2YJwIb60lebgSiI7D7RMY/jkoWNP8U4gad9W673exJUbM7Fb2KEm
Kw4j8dpBb8frU73821SiMhhNp0ioU4fpZnyHLPMV1oxO4FBdVe7LpPZ6ierAGmawpvASBw8Ex+9B
Y0kYXH1f0qAdPF4PoV+h+RtQQZF5/oFowi+PQcZWwrIrSky8La4GXLxor3tiPrfL+SNtk/dGVyJT
mgOI1IgtPiRmEMYzxJnVqFKd64G5K7mszDPDabJ2C0ELmJ8LawheUQeez/VWXQnPTCxW6ffeEgK1
+2SK7EEOOuHDvJXYRLoRo/bYo6psDOB5Uge+JIaoetNWYrPv6CliRLEBsXXvq5VOc1d98HY4frV/
K/8wbyU0MTGdaDohsGsCRWsmE0L6/AUz8BMrTU/0Zq+EKES7nH59vYVLm0BmiQ8INulcQLg0KCEq
vCjAiJXZxzbsE6MZP81UVLSm7SsRGi92DFulRnp4bIzQzbdlN3nGd73BlRDNzW4Ved1tIe44z1k3
/97+NaPMf7y9WRIlPCNZJPZkO5zjc/GtQJKct+xHzrjvhL6vBCegHOjgywapvqw/13Z0ZyZf9NZD
CUwYRAs2PhFXWzbc9Rn0tO2vCbr8a0GUyCzMLm2rjfOqjxF5WoLeAyupVRNjtZXIdDanWJFm2cIt
XR/jqnlE8k8nKWRoJTJl0vqTbABTVE15huo/1IhG77Dy1YgsG+FzothhOxhkWJGAbKk7b6nE5FEt
P/ImYrJt7QszMp+CVSsFP3psvc2ukg14S4cFXwhh4oWk+UIMrt5JIpWArAvTB4zX8CFL+ZjF4nWr
peYpJZWQFCl1NpmKJeyMBV8gITtwHu4nrciRSkzGW+bmudnY2Egsl4tv3m/BqFO4Z7nVoEy7JoXL
sIal0zwZbZ+HMcxUzQVXwjKD/+o2i72Ga50CHbLPsIZ50FsSJSgBMqc1zixraFX2b6m7PPpuae70
xlaiMkV9Kbc9QmexUzic1B+lP77oja2EJdR8R7grhHtkOr4WzfbZP+L9tMZWLWwxAUv7JadOHaz5
bR2XMLd5+OiNrYRlgflpZUe4mUq8HqsIaqiTfHBSHcPvF+mJUMIS9ki1NShIhGZWOF/SCagZzCqk
cnaS0EfFXjOMVClSu1sLo6+pdEqn+AwA/KQYom96y6NEaDTYSF1vbEeTh7dY3E+b8H/TG1qJUGn2
yxExTv6TDA/5ArKoDjSHVuIzFuOE+TLVwtgcb2NkpYuq1Rxaic/MTSESpMy6SRs8Io56Kk6tUxZD
40uJz26QsG7BtKLtjfFBVqzLeVUb6wfZ8nFdf7UdlQjF1GPyC9lxIhrr8Dlbuv66jNL+g83+zuie
cnMuq4+dZMyDsxLW13jIIMJM4lVrp3hKjLol8iXDMVNuyvIeQzdQdF2gd26pSKDFDeQiAtqZ1DnR
XsrbaWeiDK83ceXy7Afs9moORKxh5LUNjBPZIr37zVMC0ynsSKCtRe+uQE9+Auza9fmT3rSVyJwL
AQ44SEhoi0dEhl7LIfisN7ISmNz3fSSdeAuHufJPy7HKLiMxbB+syfF3/8UO95TYtN25Mp2G5QY0
jMxfnBTLbYHWxUOfBElyovUrqH37bJYI5nr8Cp7fXjar/2I1/qne0Mo+TxoHlaQ+YXVW69XoUPha
bb2yiqpvjB1dJQefZmzUQhyezPorpkh6R6KnHCyDKUooalTFbXM4hW98wLnsg1PlnS+qYpiqxDOt
rebm9/usPoefvZ+So6C9EekdiiqOacQbAIntjAJznT+iafNpW/1vWl/z31BMMsepLKloWVWjd+46
KL4Y+Ezq7RVXOVpwDnLjpqAyXiT99yD1uj1kT63WvRW4yuHiYt5lRFgHcOsj+gQN5VNsZh8E6fEQ
+UWQusrh0me+sxbrcSemwT0epKcR4sZ6562rHC+LEVf1CoEnxHSnxIpNfJ0FNBW976meLhn2wb7H
xDFygSq8ZIfyqAKoN7hy9Q/jWFvxStkd6xfY2UCB2r50NQdXAjQxkH1McvZKNczTvi9xf5gcQ28j
OpLv/FPXoO/RUZsE0T+b61mMe2bZTXdai+Ioe3zGmmUtJZ/TNnFPCcaLKc+e9YZWdrhAlClNIcSF
6EMne+Q5sxMYpXrFd0fZ4gMsjsWhZR1i8HQr0TfrPM3zSvE9/n9YdeKIVrHarci+WCQqiOjf6y2J
sr9B0vlp0DLrJolOFz5m4RvnekMru9vKq7Wu5byE1goaeh0vQTjoHeCq8K4Q0yKzymJvu9sB48Cb
MQs+uHzeOalUJFAdIc3hr0iVSsPBKyh1sHj8ay4S/yzsqVAgo6sBRabeSl0Zcs+CdkhSP2ottooE
isoeQUCLLCICOHuGq3MCv3zWOwRVKFCNd9XQBAGHoGecNmtwBq0o1Ju3EpJtU+OjhDZlOLtLg67Q
UV2lXfSOElsJSaTSMssF5BqOK84qfbkmyJnWevGuooF4QKAaIn3S/Na6NrvqMqo7zUVRghIx19Fu
O4cEyFkwOYnFD1lpvk5sJSp9DBezoWUPNrN3M6T9ZQCg4c+/5R+Qn1/c8ioUCMnjBLYlZUNP5PEG
z+gPEw0rDS5M1+0fJyTJr+W2YLeHHTfK7/O1hYvYS+La82U7xj3SPIWAYzgtjjueLtgUXc/QqW4d
U8DM7gYzOqc4ntyvs2nUOsjWo67/25sMBd4eO6njWkvnxbWjS8xtz/58Pd45SlSsjh1NKHnO9QTH
q3i2OxzecpwZ9cZW4mZFhKUpnHIKt+BL04r7YdN8B6owndmivzsg8o6cD0w5iGU2amR6k1YytWLp
4A9YSxPKKr9q0F/xGqF3tasgHWNKkTVbqPzOhihP7BaD4VzOeoeritJJJObBdb81sL97hIEiv0Dy
atYi4LADlUQtTeZ4yAdWpTXL8rBF8Ynp5/YHidoxa/pFSKpAHbuITCsq+ZoLCO6HoJ4g5q57NKAO
+JkGeo1HFbDTy6itgS5C352H1AznaAhuKCB2nt55qOIAA3xHmi2hHyvm6Aoxn4s4sD4Y+hgvv1gf
FQcIyqNp8eAm/I0+e+4MUpZd3/rI79hYCHzwl7xzEKioowiD3qq3kT/ELWxFZBDZ6+BoPqEVVSrw
qA6y3s29rgn7KEc3Rg6niL4/6Y19XLaf8vx1wy3Izpm5ORqnuWkfqqzVq3uax8X6aWjExa10aXs2
DbzUeuwvjLbRq3uYyjlTGnFqtUBUwqzokdOSXeDCrgVWq7coyvUcdR6aSX3jAjSUOORQyd6Xhu3o
JaCmckG3aSyGUoDpdtb5xUalJelQRNebuXLUbKj0Fj2V1RC5NwzaOn+3ma7W98S37O33XOPG8ys/
h6mUj1k4JWm/LxZPc3ClSIZ+DQ6pHWLFKPse9cO3686rtd4pqPC9nXgs3WWSPosyd9vXfqrOcTvX
ujh81W+rdR2kpKHph8jD9bti7ucd3khaRELL/zfkUekUXdozempjortmF6kzf3Bt/PrE8o9U3J+D
s8a9S2bj6kEK9V9Q8bvyFy2iLLNWgtPCV2hxMcVBin/sd0kcfI8kmYbOBvdV150MNpvld8zbHONz
OcjrydGLS1/FHWEW2udODm3T6WwjbPG/TGTpn+jNWwlMJBiGsZwaEeLz7Z+Zqf04u2uhtygq5ihH
hw9YRsbgTfM8TtbLhhiu1rxVyBEamFkzN4DIEPt5wu1tjyWEVsnQ95WwTJG8Mp2UfSIqxMTWyUUN
DPVXvXkf06WfLh8X5Ru77OFuwSHe9k6ff7Jr0el9TBV05G0x/oCRZBPG5g2Ke4fNMDU/pRKXM5eD
57WbCBfKWOdDNyBX3Ce23imr2qnxMc3JjZn4Ek3P1Mhfmk580ltw5c5MJm/FLMtm6FlOyPl3+7ST
Wvexr+KOfL9olhUj9jCtGxTI28uilZrrrcTlvPpZ1mczBHZpxeHU5fdDYVt6m1DFHcU5cmFTzZrk
m3GZygnxTtfUetZiefZ2gyemBxR9ZOLYcOcnJrXrtTa0eOD4qSmhKdMYv1wUd3AhRdddVjdeWd9p
7RMVeTSMnijjFGMdY66vos0Ic6kHYPZV3FFi5JHYwDAjoCqi0+OBEiNnordRVOQRtgUFamksiTd3
z9FontpdqVWipQzx9lOKBoFx15m9EHoOEv8Gyr4Y5uottxKWcjTtfMZpIfRXgLplZj5PSdn8pje4
kslGM4J2iD95Ybcgc+jlBWYrzaC5wZXI9C2jmpYc0r3R+tflGjzNekoER/vbtwtuQsCry3ISYTmi
MpWld6nvayX3JE9vhzZSaRqgrI9SARjL77CaDKCb1smF1oqr4KM4TsYhO25x1J4P3mIWoREjeq03
uHJnLoYlUWNk7q7xbA9Vgvg/pt16Y3tv18UCQJ8OBQWDNXJfl5zy8oTotV6CL5RLE30pcw6OW2U0
UH9LU0+cmiYW7XpTV8PTZp09xL1Cy1puHLe43vQaKL5QgtNawGMQRCI0uvFiW+ezaGj08jYVdNTj
+9bjVS9Ct7CvJzsOwaVprocSmMiaTql/rP1IV9RnttOnh25p9fagCjiqF3vA5zsRiDHGl9GYPeF9
rrckKt6ojKsUl6uU/N4zbp0cRbAsj/u91iZRAUfWkfgYVaQoMt3S06CPz9euk3or7imBOdVyMeyG
Fa/EUuzLekm/YCUf6GVXKuYIATyOcRfRl6ZJ5N5z+vKO3luk+UGV2Gxqa0lik1W3stU7RJQrb8e8
9r7oLbsSm9E4ufMIIgDJAMfe936Omu/a6x0rKvAoWpdk6UcGz+vo6yKtcVcihK83ceXqbGz6VGnM
k82u8fyZzbyCVuh99Go7nqr/XvT0VezO4hr4BicciKXrJNdbmsWQfUvHQRpZTI1eJqeieNoGO2aM
HVmeKLlJ2m43oNCttToqfkdkecllcTwFOs/al1087WexbnqpnArhse2a2nXDliwS0kN8DLEbXDZX
LwNQITxNxeCDJUj6O+8iHcTTUsnPesuiXKJ5Gcu1w9AsdCbh3iSibJ6HfE4e9UZXIhXh9zkocrak
43ufp2o7bapeq16Lj+rb2z8zCpKWCpmwoRvrfZHaZItNrVf0RHzu7ehyaWTMPsc6CeGTfTTk424W
m+aaK4Ha1cU0LHDCwzEavZPGXoDA+luidzqqQkRGV2H0a1BeSTIP0evhDN8TvfKKimgs5tSYnYKJ
I+wIVznJezr7aIVrbRZVjGhe8BgMGmqqAgOF1N3wA1viSC9ZVMFHbrHhKhaTiAaxG59EtvVa1Hp9
RF9FH2WLSDax8CaP1unSQpstWj8iLh4D5RenrqOEZ2J44z+2SlAelsn5YU7Tg95yK7FZLAGavzaz
zkVUHmSSfq38TGgutxKdbew0k1c47JQB5/QUKKbl1j/+fOLH3/1Xa6LEpmesZQmkGQ2lJUmem62K
rrid0kM9TVr6JJavKhItNs99v2JtehfyvI1i8kVwFFT981/gvY+qZLt+sIgUi1xWfoxucmTfFuHr
5RcqEilpc9sxNob2cc1sB/9LVk56wa8CkSyckKdUsiZej1Y8hT48SXO91EVFIplug8y5pCth9GuO
8/LmH7y80tI/sXwVipSgxJEgEOqFheE/LxWFkMCUWgI/DK5EaIUflAd1h4YKVj/neCKDPE79Xm+r
qGikIIvc0j4eLUHqvMb53EFhtFvNwZUgnVENr9OBwRN/OEkHvC7zj6Bl78SoKkzUpGMcI83qhnGO
mdauwiTp61IZfr1z8MfSPNRVXBIS2RhB9vwtM1bjV11lTHt3QUJcK0xVZFJd43aV2WzKxVkxEpzE
fBLb3geZ7jsLpMITkCnOzbLjgJyNqXpYk68Sm+uiF+4H479zxqgYhUJisuBGx8nH4yMmReempUfN
8FX0k+tG2BhOx9pig2l13eKx7ge93sWh4p9QIY/WwYpxmG2q66DezhLH16uJqkJFwKXLZhHMO62w
uelb3CqoA+qVFlUEVFsDdVwrarkRgLWwrMyLytj0QGG+KlWUWS1mTDUfc6zr68GqbkUR6FE9oaC+
zXRN252MGlfQsArSG2zYz6SW0Jzlqwioreg3czCPh7rvPoxeee1XMtfcJsoValtY0bsuZeIlaeQu
G9uXZcWqRivwVfzTYnQdVH2WZJrXx2RIzgPsBTXH9t8ut+caTbsaTLxftl3UlY9GnevtbxUxZFku
0hwzp6Gs7CM2djsYyAjq3dAqYMhxowqFfOGGvo/olMD0HAODTXNRlDvUStrFjyp2Shcl91M53jaJ
9UnvWypZLi9nt/Y64hIwwsNqmn2YQbY5+fPB3znEVcxQnpfAEQCsUCS2XyJ8puDC4Uq36d3Ppv12
r4DOTqauQyBUJMOK5kI1POCllOuliipmaGjbqYkGvuiAu/rJFOMxZCZ2qVduURWLDGFWOUZVlIvy
9sFznHNh6jUspAoaMqp+bvOIEMrzJsIz2ruLp8DX2opSVSwKYhJo7Dm8cGqLi6wqnrdED7wmVcyQ
sYBZxmHYDccSQ8t0m5v9Iiet4Jcqaqhyp6LD3ZWK62yctEN9uVaO1qeUKmRIGDWvOUmq4tRbtXP6
DMdSb/3+5yH06zwFT/G3e7zIImnip8FjLsiv4/a3ynUe9UZWsttcmNOWHd9wfjpgDOhhnSxnPUS8
VDFDpu8Y0qJOETaWcV1Wz4vbPOlNWykOccaaQkqHkQPxJevkdzwyvugNrVyaE95Ec4cgKTZwQ7Bz
ckzrMYnWKmpJFTBU+M7o4BB1zMXlA12oA5ZGepw3qSKGxmkSSd3bHIRTZYLtye0d4F4tAItUMUNJ
ME2LGFmV2DP3bjXcVqPQOsClqlI02Ljq2Kvlhhu2bnjJdff9Mmi1beETvg0cM0k6x3dY73TI1l3T
OLvVqUut2176SlS6/phjCHK8efK2u89yp3jy1yHSHV4JTWPKrSFqWJesdPZpbl+XgV4hXqpSRd0U
jyUu8i7nyYrvooGlwaU/AxvUux9U3FAfGEjBuaYbrtt84/bJSZD4euesqldkde6W+05HS27EfLne
kq+Jsz5rhb4KG9q8gH6qw4qXdnIzmcK89K1a6G1FFTc0tZYZmAsTH4W8GQz/EfHxUG/e8u0u94rI
xoAHYDMOTpO5G+J2PM/kkn1EP3rn+lGhQ55YY09EQL9kPz0XdpnQgS4194oKHtoE0OkyAY24RH7Y
OvFNNOvJtkkVOoTwq1G5Lb3hpp3sCzFG5t5yy/WD8P91Xstt83bVB0Pkw9zgKO7ZCXbsWeN8j+20
TrEbxy1X78sqyW2C52aOF6ELn372d62csQGT9Qe/wHufVblEzWTdeGuCgjCLFgNsA01iCDN6dE8p
lXu09ld0RkaWh/IZBl7OF3y/Kr2ZqziiHpfLNO3pgLZeh+Nf7p93WT2daK25iiQy6X+WQUFyu/bi
ZEqibO/mYtI7GVUckYedhp+YR4ZDbqXNLuux7sJaeNY7HVXpIjyIsduzWywfxvRgxuXjtulRkXCT
ervdm8kyZtR0aCVGfo5zZlnvolVPX5UX8tvB87KILQ5dADnBOuz9YuvxKsXYTe+LKpGK1+syzRIj
DCHjfdAFt6bQa5iDbX47caulPJznFuUygVk1G/PbPGhuFSU8y3bOMTYHHlJiSYrVcpaHRWzoNUDJ
l99OfMXwNFh8ycnizsnOMdNLYxj1BC+kCiaqilyuMQ68YYXQ9I1bxWPYCUzPtT6niiey7H7EaM5i
dHvAZDKdbuq2e9AbW7lKsXTNGpSUBSi5dbmQ2+Dv0iXt9HIAFU/UeomTOeUxRe++2lnwW+FreY/8
L2dfthw3jm37Kx31zr4AQZDAjdP9QDInpeaUPL0wPMjgDJIgOH39XelT57RNu0rXGVXlClkSmZg3
9l4DDdZYonaqfdW2Z1TynHws/dQgdZZeJkYV8NXqxN2zahddImcGu9c6DLK5u3b8ST5f1uer5Skb
pypgauuD3ggwC+n5HqpAzWWraI0lanz4u9VJey4hsB0ESzf2VQboufk/l1iDtQhQ0oi6RNUMl1DL
k5ul6j8JlhSX3YrWSKIewUVBLWJRBqvRDdH2q9H9chH6IfgJQTQY1SddgSSLldkm99sc6A24Zl80
nmsQUdFORScFnl5XJi5yb4Zb5IX07OAnDFGf6hn/IPW00D7MKXvP0uEitAxQlD/uiVrbQvoWF7qm
J8eidT8KVVzY46vTk8ISSPJzHpEmyf350T4fL8I9BWsFIKlkTfoWO3k/yVg0+Y3ymouyn8EaPlQy
eCnzUeBqDu/xaEIoJEvSXjhNVkenNpVtlxY8m7rI75O6vRlfu8edO/UXC9NbnZxKGekv+YLIPGNk
A3s6/skaB9mcJR3l02WTfH1+6gTuxrhibQB5OCQG9rIZ8qAXPXuNIHLIWDUFPLEhq170D2Wx0B3g
UPUr0dC5iPKL3lkjiOqq5SypcTkvkym/hpl68sS7AQBLEC2cMpSlG1yXgUe/To3PLkxOrZFFfZUM
eQtr+E1lquvlnINJoHL2yh4v/6JFq3Xb+QwebRmOVZCHyVPV8crd5FJ04IRO0GXbtOPEnbDuFqOj
JAk8CB4yx1w2EdbgIz1X0mTCYVALVkEEk9U3bc/ZK2Pl/UXLzn//HZuOZKAUDxXGqnH9t7rri4jS
5DLp52AtfsRsV3pSJWwzmbEIl8Bz41La4LLlzVbLG4V1J5tnTGKekzuvWdy9P7feZRvTGnoEdeYp
kT0+ejt3h6EB3jOhlx28awWkaaq92qH5ueKDBBOm6/gAvHD5iqDDXyy+NfTIhw2vbHIjNhOIDfUm
E1Q8k0Kj5DucHYpDHJmk3QZ1OaPuYSvRXXa0rXFJxOgJXpFI4UjrcZiFeI68hq+8IZdN1J+wSahH
wsgDq8DPhyasGzqGDi0u2w/X0KRFmp4ESRlsWFO5T4Nn87ts6PL8spm6BiexjKjCyTCZAj+NjBJL
aBp6YalsjU1ym94dlULHlOOYx3PKrhqVXphNWCsl+T6cx8WMh1OZt1viVB/7Zb4MNxSs0Um4Yznd
4Jw3tlQku7J+Y5iuLwuH1pikAbCSJp1xHCTSPOiiqu5oQehFGLxgDUky5809UyVsTMmA2NMXH848
nL8/mv8itFgjkiZN57IgEvi+tLWfYESUkxCBecvivinn09+/5C92/TUsyRRNWhAHvVM40xsE0H1I
a/p42bNXF1xiQCOaB2zLxO+KqILl/KYu+YWzfQ1M8kkl9WSwefqcqVBDQXLbuVX+Suf/Vb+cB+W7
03BiVeb3sLBC5DJ+cpPiGirpl+1fa6kgKEoxR0A+YTNMNIL68q1W3mWX/jVQJqCoOWuGPlkWguRw
plxIEZnLKErBWiGo94wOdIncVrmwMRS4mdP5IrdeGqyxMnohpCI5sDJOb56gZ3inAyd7JWb7i7Fc
Q2UquMV3ra3O6eHCARdUbLLEvpaw+AYo+0WMu/b1WrK+z7PBA/qh6kS1t4qMQejI1PF2VWnK+5ok
1RxqiR00EmkWPDtAkA4x5VBCCNuqSG1sAYI7/z4clLZjk7ivaRhQ+m2z+MWnW8PglBQLUQNKHuAg
ieRaGd/0YSZy1wltb1UQZl3lP2bKFmlEfc31vtZs0s3OHXo7LGEzL1DDBTAqnyn+bgKrI/doeshs
MH+dszqQIdDTRayUtIdB9+68TblT9HEz10Ajz7C4t5BZt5CL46NTQ2PHZkGY+E31Ri+5LzZyzKYq
zpchKSLX1sknPsxNHWdFMT5PpCnUDeCHgQ0T0aZtNM+DfRznYQm+ukWVpBDAyovuqtbVeDfD1s+7
zdNC+NcQ41rU9cJhynAsnDpVsLFduvoNqo/BeJzHXOsqHCnvkyUUXddMMEInMAQMpr6CbCQMoMS0
hbX2UgAfqykAhKxM+j1sWotsp0ckwN6a2Z3lbp5F6Uad6RL1DB/H9r7SuPjdLYKXZVgwv86uJPFy
clvnHWWRbJDNvnZ0Wo33vGvriYUpZHE4NjCqJZKiJdxaq6gsSjZc205O2YeRurQ5qLnwLQWJzO+y
B4fBZec6dRcL1SVqSaAfrGdVg7ItBUw7dO040IfOktocENErEVaTFgaOP+W8bOEuC9PtmHdJaTZe
qjT/0NfO2AZhl1u3nGNDAiMEFM8LM8LxwFaF/Dw2bUK/wmmha59YAOTTdVPysb5zvMCRx250ZHVn
xTJgAMRQJDaEa/NQ8wh0/Xk5f0iU8aooAKshfRpyy/WdyrnIvchrYbnVhFVPdX8NLwFfvCncDoUn
a4olSfc5QS+DI5KprUiXRDehD5TXo7Kcjnd9VSEJEdTpkEdjNdbmi9Rj0tlN39bQ9mdda45AOoue
IbrmwiegO0/DqU5y1BUg0lTSpzJJmRs3Wom4Mw3JY2epKEadewQufbWn04gsY76gPFP1t23gtrdq
yDwd1qqS7xNPNOrKF0GHm55JVLegQU5e4u7XejryRXXunGan0Qs0ZnTsTNwXPHtLFq3NjsnKuUJG
snOQpk0rspm7xrunbUUPvRhYG9WVzt2QzpUNtpqpQoTSg510KNoSHpmQf050OAwlctMl7B3eV1k9
zqFQQtGwclCvKgzpdgImGVtIyAXvQf1GzbbpFh3VaZ+VsZeM3RxSUTW7rhnZu7HzZx4a3jQFgMqZ
GGN4HSu7a7jHvmT94MAJNfdPQSe1hit0viQxDzyl97ptUKUZukWFZODyic3cxLX0x2lrIHeS3k5K
OlsHzg71AfBC875tqbrKbJp+dAuKT1UUkCuMytEf2aGXSaYfGwcWXlFKoakTL2XVypA2lewe2lkU
D6UGTz7sxoTeT0kh0tjkhIjYL0UO57ZKH7RcmoekcXBZm7mTDHFfm8fStP5+DuCwFU8sGLutU9Vz
s+07Oo8bRM+8CCG1YV86VTNyQ9JCpyEQKG1+VJVFDU2DIDYe6rzQUZc4Zb1nS1KbDc7c2dwAFXyo
xdi90EWhdyqVx8YZlMI+07JDoWn/pk49/DgqFm0f5agTPaRg44vQJTO/n4Y2KK7gv8SBBVC54Vvm
TeJUtLSwR880oAKluhmLrbVL5lzrMrdmD7+Z6ViXsEsORQNVpmhQzB3vXZZD45C1S7mtunma4PxM
5uW5qcW0C1Ajuc68NK9jykAw5h6SGtdy8UsSTf6swZbUhbku/dGvv3ZjWQdbxW0whbIQnRs6us6m
h1amqIUotlT40wNjGRXAQtANHXlSxHNVD0AETTJbHjVPRxZDRhjMOmK75dHj2DJgMSGb4r2VPaSy
4Yg3sDir0/EmAboXBW7RT+VmnF02RyKDFFRYWL+wu6ws4W0bcjaUIQPT+0hZyrZDlXdv5Awvw3Hu
RLdvCyB6r7p5nrv7saqbBDUngHz9h0bPub3BWZTwG9PL+XmWDc22zgLi9S4XDjQXoqJlsEWDSY3/
VQW+AX9cEpaADpgV8qq0EOc71FDnLYowVy1rYttDBeumHzKZwRaKkvyIGdXepCLLQGsfK4XqK6x6
NnOb0vGhPruk3TGeaxbZoqEfvADKc0jnVQoS82fdlGfRBG1aHpmC9kkMGUySZFDd6GmceYJseq2+
5o3Tv0HCfolBRsFET6VsIyeAlh2uB17wUKJm9dY3evgsl3JqQ5rbQEaJTPihyVgDDf5xuvEMsY9Z
7gk/0h0kAZsiZ0czDEMdeqOujsjYqKgHjS6iTUkOnqnlcdJLT+JR+HAyFPih/H1j0uaDB/7ufaGb
dMpDL2l8HXsa8/4RADHj7Tu2kDqcAkPSbV4WMo/ysRx43LrWf08T6SOz7vTTEmFVe06oXdvSN1hU
NoknWTjttSqXFBJ6+aK3hUkybweYVd6EmHrmWHoGiuhkofkhZTAQjhxhvTaE9F6w12m+9BGkKLp0
LwoZ3MBFrrWhzpxy2vE0z7wrlg20sVE3dXM/hh2ZDbtrijTworGGYVEsi1I9lG3jt3FjSPak3M6U
IUlG1kcmL/uwtrADCzvfL8ZbJ5eBjTIji4Ouy6o6TkGwlLs+KBzz6Lp0sRHgOCj3MYUQRIk5Y1sh
GkfvszwPkPmxXhVC5+dLRYe63nac5yaWXNGrYtJ5thPwr2k3eiRZXPrCRMwbEE6Zguu3A9yNh7A3
OAPCmZbvS9HJYwZGeAgt3Pu8aGFkm7HcxU4PCk0RpxMVZusi4ggnLMYkZDPFIT0Qkd9OZVqFGSlG
Ai/wYd8XuEMEIw1CpikL8SYddzK5m2z2bm5gG8wmzvZTNghkYRofNW/W4xyzXg51T2cCLv2hJ7bi
V4lNuYqGqTH2pl+6ZIh8o2Co1LSp429Z04JeqkDxc22IIEaNB0rqoI3KvsqLcHKXqdg2wu/bWzak
1kZ9XzG110sBTeEpk2lw1QeIR8K2bQb7dXZLLkNvKWHtNyAIH2OTjKKM21a5JMooYgfor0+keyvS
xDFxS0ViY61g1IkPNJkn5MmaLFogPn2NoB6cfcaT4ctoBfRptJeQLBoLzKajH7TyFhnZJdk5HMHV
rtSGz0+y60qOueyOJKpVP1f3bTqwdw1vXKyR2dGIUGTitJGABG2Furirs9gYSLztmAMVgi1LpEcP
8IIsZcwEUepRgftEbivJlyBEOKD2VU0dFz1Quf2tcHHJiNNxTGTUlJK+tYEzFci9ZX5R7x0Ll82w
zhC3RpJnFbstgVBIoyIz4N0MkynuBrdHGTT1IOIQ+gugensu06I8tqmgT8jND0GEfbPeBS4Vd/k0
kz7O/SYzjwvtxkd8bvKJiQSiiBqiB9mBLPBCCSFSK4bPyzALdwM3b+Tppqof5zgPMhO8AbnY7/Y+
Rr8Ioi6gUn2yVQ9n1CVDlTZUUy2fuNBTDlHn1CcbB6a4WTQ7Pam3qoa6bmy73s5HaEzZLvJU7bZx
aaFkFyHoJ9eZqqcB0a8p62MFnau3UEoRJNSNhfZk2/QThEWDZvoo3XqiKUAm41jvzYANem/KvtYb
0xVgx+GzDhL+8jlPAY7E0buxrHXKO+zjxXTSFhyj4zKnuKu601xUh2ni0o27AJ5NcTLRRcS0dz0v
WqjfevtsdAX2m8FNIdnd93O/p4uPa+CYw/34Dcac8SOcxKvupalxhO647y3tx8IFvShiPlXT/czT
mT6wwbHpBjJBiYjrnFRb3wvoO+3S/jZlOPtjl7aW47ZQ9eA/MJCK49JrkyWWtbZ235gpZ7Hw8to5
yBRouwcEosxGMNrMumdRLU1zU0DtDRHXUE9IfaR9tyV48m2dLAgwqypl5XPu8spe5zUP5Dun5J5+
N7gV8e/o1I9iP4PF+zQwzhrMs7K500PHs30Hfx8eI6ymRdRC77/eTFbWbgTyA5EvjAFbqMOMLiNg
f7N1rp3AT/orr0HZI1rKtmywYhq9hG3OJRC8ASB3wRVmvUT/Q8DHuctIkjj38IVCOJAnDlYQBjtP
/RJ0KozTls1kHlE6gfhZSP3eEvAVvO7J60sfkw688Um/b7TNx88SIpTJ575I6PJFDpi55qvrYqGS
s1dj2eGKChfUJLKlS2w4B3piG9OeLeKyTI5HW5guj8sJp1dYdAqXW5X12Uev8v13Ewy8zln5RhEf
dvEBVgCqRKPa2gpn5hwzB/9PYAJQ2HE6Jt7Y6vmewuEynSM5sGJoYuwFaY1BtQKSKDkuTTp2c4Pb
S5/OLmT5UIOUG8j8miJmWTGbCD4ILgmBxFENdoUJKiEDLttvhgKkcyShQU2sghhhI+l16AcJwMCh
GMrZe0fdnAWINDR1Ii8tM3U30JGpF2yzbR2PEnNpm9o2EAfBhwZuC1xOnXwv0841jzZFhuCx1kFT
Rob7tcItQ1kYCZcMm1+AfTTZcEpVJgHw6tlyg2H1s+MC35OTW/tZvqMDG9o7xzDqxgN2mPxK63Y8
wQAVjq1NbVPvocmKAdEpcgXkxXLm0U1AQC3cA9Q0LFGHkHs4mdmQIeRLVZVXsxmTYZcaylDmWtyv
QPaMJBy1mj4SkAhOwioLOojTmA7KppbVcamt1xyDccxe6npOTBMaF9piCOF1gVlIYXFYbMeSBDla
KaD1b5rbqhF6j0Vo36WkTETIBiv2rr+IrzkJcF31SRnwaEaxxGxYkQXlTY9RafKwaC2y1OHcV7oM
l3xkGAm78Hu4X4P0Ni/eFBIMbzya3htil7fuvS97tz4ylOsYYh8cb6Eqa94BwFlaF9LDBocenC8l
27otNFU3snFZ8XmiqrYb6IoaD/aGKZVYWwiwo6bpUFfpHQJyycRLfudK2Nvdczhm6YghDV1HCy7J
ZZwtvUmPy5Rxg/2tTFkIsDRI4hnun/2BQYD+ZrZW5SFcpUZxbby5wx3K0SwzIVxl/be8NOILmxzS
vyfUmOkuDcDE2yKpC1FZV/METZhqDicwoNPSyIcR/QMe0fLrQTiixz5EqUWXQ0UOesJVmxd74o8V
DNOt0D6LoF1B31CCzFM4QWriVNAAWRlYuiS4aU6+FgecN6ATegBLHZBZ1z6MzQomkc+BBENEnLbL
ABXANgehl2HCNcBviBe3iQaOzVaqTY4drRc4kdMgcSNc8cTjmLYyCIkcRR01wmTvfIiiHXqddG6k
3Eo8J1YALd02Mn1qVeu/LWxQ8IiSIvsI+tdyErCJwIcccaDj5uPJcEiZvPeHJPsQEFvS2BmL+oCX
zPdsZs4GG2vxUKi8dxEsTWMV2USYHVdTTw5VPgNB7UFPIYmagsOwJB8EN9sFYYDaQky7UTjnLNyn
xgRb5pXTjTo9qTPw90NTNAhzXFRivK+g5ar0VAFejxINxSmFfI3A1SFLkGi7LWRfXpuZk01uHcj4
ZOiOdtN1eSEeIYpLxihwXOy6CU6t2sYon/Mk7iyC+xYTzKFIpTllF/IJWaRomdIKotPIjoQ8mzaF
1LcuD+bn0S3sXpWCzMde6br7bCaS4LCo+l5dObOpwIIkImNyCHNQau4nwlgZyaKt2tALmOPcs3ZO
b3qWChKpvgkOi5ic5GDqCfrfukhU9lwpuOfdJyLzXMSodJgimyn1QAIXDkzS2OqWm4HBgKRM9Hwz
4VJ9YO3YHufE9WyEuxNUhniCg7THlay4rz1PfKJVWWZxESAyCTXP5InBXfQKpfAGMlZ26BBlDtn0
BjmaGhG0A6Irrja57o9OF/gozHbj/JbocTwkTrewsJRJftsMuvpa0iBoa+QhKHaLZC6X6lgNuPAd
h07IPLQLtVM0FxPu+bwuHYhDcYzZTuTlYNIQMjpZcgq4asTRyZ3sqmyKcow6r5icKzextkFvBv0L
TAQLFXLbp0FIF29udx5Ept5bMU1DhDguucvc0b32EvlgbQrwKATvxBRj21xuDMsa97pEkfsFRPrg
AUIQ8v0scLm4qlNaJvuOloTviOfPdgebl64P+3bMHjnoiQ9en6Rt2CXB/B60xeCdW4/1VdGzekPq
YTunyLXw+vPIsCRCz5jxHeoHXgh0DKI1VOuxc2pyq3C/vGPIf8M7ywAisBkQPr1J6TIdWpydD+DQ
GOdQ+RNSpKWfjA+edJerwQQ8C+dElleq2X1uljHsZzidTR4Z42DXS0hLRP45E5zSXJ3cUqXvqMDk
ykRWA7vkcbuDdyRoeR3gi03UVwWGIocN0e2sSvfWV8v8MUGS77niibmbG9nTvazpG0nmcB67r1wN
T0tZUiSWe6Wucr5A80wA0nnkbZoeMDBO2BiYrABHM1Zz3JturEJ0P39OnGUaYh/BcxdZp8yAFUKO
7StbIDCH1cCQg4aTo3yUuDTfZdKKO4fllcGpMysTUkxbrFMzlw85GadhuzTMKzZpNiPvOhCvfQ8X
F+Li5GYM2fnKeaDS6Q+UkR7WLslYf/b4Mr+IeWgIEpAzb3EkVOJrDSW0Lx4fcvyq3w5FlGDfTZD3
QGoemcjUPbkKCWpQ7Eb7vnXryg3HmkHMoOy6Pom1DPIudBVPJgSH83RtpynLI478/BNQMGyCEo9T
K1xKzfgBKcKm3g5+K16wsNy97y+3tcOqW5nT4oYt3VCEfsPsXetLdYPtOvhUVDAjfwV18RfFprU0
AHSde9PwDLD4YHAP4K7OEWPyMh2cYC0OUBKkNtyiBmIEU9wZEG6VrnMZYXAtD6CyJmuH/Fw8pPk+
H7AdUXe8zOomWBtFtIOXaQPT4M00nedPA+fwbLHOZVyENe+bMj2nCY7RDbQ2qdhnPlmuXINK6GW4
xzXxG2j1HAlvQCrH0X8kybUr83cX1cjXpO95zpFqSRegrjwTLsq/d3z3spm4ZnyjuATCR425olTy
qRmr97QTrwH7fj3L/TXl29ZBmbAUz+YqeWvEEuXBZRZ8/prwnZms5PmEam3q1B94hTqWGj5c0tn+
mvDNsL8yKANA0KyGkwMffYYi6Mtlz14BA1nfphK3QpCyK/dlQYFFtnS6qIAN4NaPYASUjkCIac/0
zMD5BJO4Pqaq9C4CoUEC6MeH42YzVYyDoAn1mzzOcYF+gxJaexEiwZfsx6czb0YC0ZwnoaXJNUWq
omHLpQ9f4f5S7OJjVWiAMa259ec8chtzkXyMvzaKgFYkEu8+yFNeP71BahEO6unby2bKCs4retTK
HLB5Nkk3s/usSL1wXJS9aEPx17RvlEV9uaQpWPYOSjlj6xyCPL1Mgclf8775SIj0SQPhLobcLGoX
gC7gXn1Rv6x534OakmCBfBegd/LN0KImhQTdhc9erc5qgjI/Mt2Al3TuvgzspqzpRWePv+Z9D/7S
JoHAx0YudzvW+QdZ6I+X9chqaXaQz/T5WVgvYHaJRlbM+8yYJb7s6aulKWYAC1QCecfcSgPD8C6m
MKV45cQ8Y7x+xp34a9o3Rx4Hkr3gwpSjReyoWAIj1Y5MgF2wBnVhpLXyotlXPp3+tND6P5+n/6te
9P1/P938+7/w9WfdIGcAb6bVl/9+0hX+/a/z7/zvz/z4G//evejbj9WLWf/QD7+D5/753vhj//GH
L2C5C5TsA4rB8+OLgQvit+fjE55/8v/3m/94+faUp7l5+dcfn7Wt+/PTVKbrP/781uHLv/4AHuq7
IT0//89vnhvwrz9uX8Z/RB/Lly8ovWJm/fcj//f3Xj6a/vwI958EFkCMgjiIE+QMYx5fvn2Hi3+6
zCcMRQJBSHBm0NfAd6f/+sOh4p8MsBcmXUkZ8MFnJU2jcdnD91z3nwGFb4QMGEHi0wfY7H964Icx
+s+Y/aO21b3GFcj864/zEfafeSIQpUsEhb7PuOBcBGvsqsZdEzqgTfJYNZ8AXvXJ21S/Egf9OBX/
fAXaiU8MvzO6VmSB/noJjPiUPAKFu8mbd2AhbTz5kaqnfnjNkuZbsLxuD2ohHjuXsxGnr45sOGSP
EmkXB2ClELYdt7KFX+xOUDDaosrb1zs3eGVr+1XzkMjHBczD8ALL8uNJS/KeNh6Ewx7tV/1BP3un
VIWvvuS8T66bJT1f+JQQoMzWWra8yUfBap48NjnynNBsrEC19Hi+XdRraL1ftEe4zMWkEK7kvly1
J6GAdRLmJ48o+ESO99yU73zkTFwo2/nZ77m3fJsbkvgINgUKJXBvPGPov4N7Bh0gb7rts1MqBkBx
7lj3GvN9PcE5wfOZ7zEBERCspdUJNPZFihrYrE5NQq6Fe0sUyvt23Hy38P9cVt8vo/Pn/H581m85
d+p37fBaVwyzWtQpGTaJE/rsbXLnbwfRhcHvEeIFBMehe+NJCGxi5UqM0I+vokYh0SiRFjTN0EVI
gLfcfU1+9FuvrNsDwjBlDDZgnKw5z9PIWJ03VXrqvqDgNyOh1Wy7+jB90gf3E/JDqY4gZeu+RT6W
pOH4mqDAerp/ayOUWT1scpy7a1UHF/WMuneREh3K59lrT+kIpBMtPsNw8pWB+4b6/aml371qtWGY
PssDOrbpCQnMJQ2DR7Kt7tqtez3d/J4E2J8j992rViNnuoEHVYZXUX84dOmCdKj7m5sROi4gHF5Q
4Ne7WFLuj5ODAKsIbGKH1hAFpDA/8gz1U1FFPaX7tH5t7/t5cZ3HR0iCjZZBi+nM1vpu2huDMuPM
XHWaUhcpY2yufSxfw2v/6iVYt1yeT0PssTgnv3+JTZdAEhQwTzotvqL0vvD8GVXj32KGnAcnOB+3
qB16roBOy+otOazGXJq66QnUrvwJUFtA4IIEztd/v1H8eHH/8zUecREReAjF1ochmeaONYKnJ1Eh
1bm0IoJO9vRKW37VY9BPO4cWHt4SrNpiZJlDKUphV4VOri1vUT68H9J899tN8Sh1oUpGPIo4ZHVQ
gC/uL5yP2YmWEYWSEZLYzmvCK994Pz8uT9AQv3vJqil9C6lSKfCS+Obuie1dL5RvgeSKvUjtPz3e
A74Uk1jHzZV37KZQn9zjHD5c0E5EWuc7lisRe/04/4rO12kKuskJSCcV9oW+VfXvXey+TQuPfveO
1bpNTZnJhLQYMa/ci3nadONvJQJ+fsPq1jHnQHCkfZOdxl50m5TbuEel6LeuNP/zEo54VaKcQtYq
QqMZgHYHYvNUF90+PwN5fk/59ec3rA7afsp1Nc0D3oANzhAVpa8pzH8LEX+acu5/GrGOSQIrc4Dj
s1O3dXfT1t8tcRY+VZGIs5cEML7H7Pn+c7Ab41tUDT6hhJ08isj7LRLfn+1kLsgeCI2AMFztrABv
Dn1HluxkC3tQcKFTYCpeMK//84o1H0ZlrXZQYchO8k6IbGdetQD7xjj8qSc9RijmArbvtdCw1zZB
DtAeFu+nMra7at9szU7fFDf8NnkKNp/fX+2DGOPoP5Y3xRagqm23Szdz+OWChn73MVbnblrlRmXQ
4jkJ/1Sjwu1n/JV5/43M9nctXU3LkgI6U8Nt7zRHyS65ml9MsWn9aOlDtQkioAPjelNuml1pAckN
KxECh7/9PXLjn3OG+4jbgm+R26qdS4964jTy7AS4yW60bfXRcdvk5e878+fQDBsylLACn3soOK/T
ln2DchdkX7JTpm8Tlkelc5wtizS8O/7+Rb84KX940fmQ+y62oLUjRz2gS4HYjFAxB5fitVf8coK6
Lu46Hv5zEcH8+I4prUGpwsl4uvlUXZVbAJvfqikc9rAMiOFsGlVxHZWR2NijimFkE9rwYdynV+S4
v+CMQUAvGFaJj0+zaqytM8QES5WfPG1uURi8naje/H1/ftOH+XGOApREUfPC6HGKKOfHxvraZksO
MbCTqofgxSzOcKL5BAqDZsyMEffG6f3Q8uVrM43lu3nh/UeY9pbPjTfkNz6bXNCViuyqYzOw9R0o
qfX/Y+68duNW0rV9RRwUi/lkH5DsltQtWbYs2cs+IZzEnDOv/n+oWcDvZgtqaB9tYICZFcbVVazw
hTe4ZTIEv+yprrkdlxJoV5509V0fJOJ5wh/y1wCOOqbrl0V3ozBgp1BS18AG2dwL4GMGoF8ZYOXH
rJZl6maZUnwyC0PcSTPgrw0a744HwqCs3TSrVuqImPXJc5x2amHZqcWHAHfE3AXBpD8sdR7d2a1i
qu4y2aDCps5IS9fOGqtz5TgEwGsbOca+nkY1Ggj9ZARuhzR87kpDLf+Zbapk/E/TAptGDzVx7am1
n9/+CGf1CYMjY5HQYJAgDd3c1ltmy4zrYECiom9R9fA7Mynbu9YJqthtMTR97Od0jv06gnfgLpDD
Cq+vW1u/WsYm7b1gDvovb/+i9WY62RUqgAwVtU/BgZZoqp7uirzQqwLI8vAZcMiHuXoodePZyeDU
Rh94nd77qqmqQXqiGpZco4NtqXmJqbpjbyMYTLgW4i5Kc+F6ejEkOpmPpNBua+x0cgUdAcrT+YhK
l2Fe6vGjnWnsmLnLqm+mPWq/yznoWhCIhXhQtEYBlTZpjeqamWEdmiRKnvM4DT/2Tk2QJ7uUJnih
zFnz1IdDm3gxgO0vwQs2Qki7/B3YMv+oTFP13FGK/42vXv99zuUIoC4YNFBRxtROXt7bVb0TS19A
mE+M9AFFLnrz8FbUGSWxKTyGhsw/AZOfnuzI1iLPwssRLF+kFdhPBoUs3CbFACBsCuR1MhhSxtUU
k5i76G3Hl6TvX9LD08WjFomRsGaYVJmoMZ4unqXUQE7rIX5cCUN3wobaIFRQvn0IMMiNx6z7blqt
cgA1I7wuCLWHsAh/hWM9YkhulhcSjBelhO3PcTBPJFUyLFWc/ZxqpebVZfqYirTaA9wI/SkI7Gtl
FtWuxB3hKC1t1cuwtM9NVVluj/TrkyaSWgU00rcAQ+3hA7iz6QB4UHgIXCmfoQJGe7SLgMDWo/U5
CLK9Ms7lnRbIfi+mWt1nszEfuCNLvx375W7ILAeMtz64etJpl27lNUs6naNlrkBgvNzJOs9k8cZO
hA04FPHoWOBsXafUu+fBHsLUxd5PHuNS0b/l1bDcaGqjjG6ZdfqnUZuT4bpBCP0+JP1+LOAE/+gx
X/m4pEX0hZdOfWznSgPNGKrmjHvxWH3s8px3eiZI0QYPJJP6OCdj/cmIIYC5Fvi7O1M0auzSVkFE
s3dC+4+qWdM/wBgbWAjAy/8MZRRWkOuiXngRKLLsHgjtUHuxUKbM5QwATw1K56uSJs7HqIU75IoE
iLs75Fb6jxzi+tcM9guAQ1WJL2jUiM+jknR3QMx63R1MR/EDdOX0SyXN8yIPt67DXQCthtuO7X26
r4c2wOV6SpzH1Jy7fVvX7a7uRQaUo3aUu76x9HsiJeWYw10BPsU7ULW58/Xtm/YsoJGOqVHHkIRH
lsYdePojllSvgl4f0scWAPY1z5UBN86yPr49yoYPTRQoHRuzCkn/gFLGWQ4mQhXTszgvHl/AxPXY
m7dBogw+qOfrlEl7ubPL0Qa8CmSMDuPSTfdjHhQwaGYoT9FofGw5d/u3f9Urc3eoR+nM3KCAvdVr
KLswMnJtLB4BpNr7pkPca1nyS7YJ5/EcXRNdpzenUlrhqdmk6nna0vwCqP6Y5U17hL0QQBIJTXhI
JO3VnH6mB5zfqiF4mDFTeGGVWNvloQF4U5/S3dx3k1trS+FNmVyxmSK/Bsaq+UuePtgtHBKA4TnI
psC47tsiuh6UoTp2Rg2hJEkB40LT2BFpxF4bAIJ8ewnXPXpyUaxz45VWKWNTbNmCKMD2GrXV1uXj
WIehD65P8VpdUGBOjUuCkes1vx2KxaOkxy6ip7F5BrqFbaojB/gI8Sc5gnzEerUSkJYSjaI2zEQv
H7L00YFG5lV0Cm/enunZZmGmhgOaThqSSpmxicpNMyuD2eyqRwJTDLvNKfggori/0JZ6ETfZzpL2
xhqNmCol003kU1WxaIEA1o/V0kfe2EWQGdKlW3ZpbUZX+Fd1e52y4UOIyRqvunoHTkP1BlVXrmWW
zYe8h3dTQfc5gP+V7gKY/Bnn2MRLl3pCH2eiOA4fLfbgEcn9VBWT//Y6nYVuZNZsdGp8JGRS3Qry
KJBolSIe6kdnok2tGo3uUkgIPaM1PneVEblS6S4s2lmf42VILGzWYW3L3nyaSAsi3uqlfkwVQ3Nl
rAbXdrdou1GdWCOlR2IA8093TjP1wvZ/bbIWQxIJCI0y3OZrddJB4aVemkcnzUHmB50duO2yZDu9
KSo/FXr/ubRldWHUV7Yia0vRj+Ybs90+HKLJdQFhoXlMUIDx5ikOPH2OLolunx9t0mnST8cGYatJ
c3NtqX2odxWb6zGcksS3pugn6Hgi/zEN3r1lNJu+MdkHvTbrTOazD9uhAtigPUK0VkikkmDH+75c
zUpueqZpSd9QtPDCpnnBXp6eNLboCk/XiCpJtDcvnwztHn5AqTwm8VTigG7coGGcuE7Q+mY3HjrH
PqpR/9jIeo/yMOD0wXjoAr1yg/R9Ktu8jjgBrEVxuR4dIstNobXRWj3WzEl5jDoaW2piPU9xX15Y
5XUvbuZLt5E9Y6i2Tf193VV/lS4yTeRtFyXhUwNNcWfKEvqrDGNfK+18NyTBJVP587id+OYFEkB0
o+G5sRnQnnVbEUZnPbax+b2stasQ6U8EQ6JPU/DZQPmtpepUjD3IX9iJkSH3aXpJ4/F80gY9B+SE
LaAEHJfNb6AsRZqpmdajVjiGV8h5OcyEJ3QFyvkqKcHsv337vZpKmw5dd1584citqURe8HzxWtqP
USxm1Y8WKb8VYCk+tnJJYAfT0nnQ5wXHgwyy7OIpSLFE+yDO9N8d7/67y6m8yiqvpcUWA+iwlf3O
62waLKNyHk14sa4IFQXmnPr89qRftGxPtxbNbAmYwjToAPM2n26tuRFNFuOF+BQH1ap8NeTsKzvp
rhGXUBfPwFH3RsyRql91eq+P8OqtOUWEoyjppcZoGQALH36KylFVaGURICBbx5rYq2JJr4t09V5k
pbEnQ07/gW9nlXAQKmrcEdxgBR5bYH8kISu+VlEzTjDszMbxR6hM/mxMKVypubmXS9EIv8vmnqRX
iYcb2SdR62ZpoHwhbZaFl8DW/hbrijbCObaqwisNhGl8Ja2VBx1q2BMiEjk1JlRPFbdFX5pfFlR9
6BcigUXTJrGG00fqOPezrJPJ4wwqphdV5QPSpeL320v+yj6zDO5+S2psNhZ9s+QRhtDtUHfVU+gY
/b6G8OY5i4aMJsIXmgfhOod8kpXXVpIcENEZ9mFSpU910F1q660n6PTb25RcOOL0KW2NIu/pt1+l
PqxKrZInYWXhcTahFILiaK4uzPcsI6VtSLYNdRWwDt9j89IKoxVqkwbJEwY2yXUdC/uIJENOvQZm
haEjfwxTp93FvRI9qP1oQafRW//tH3F+mdg8NqBpgCYhqrT1XSmDDAZuacZPAi33O5rZ09M4NfCw
y1XiZGouudC9Mh41cwcUFA8VOdomrqmkLdMSRt1TnqqKr0ThcL3I9SUyxLQ3wuhSN+4cYME7LGwS
Ia7KFca1eRJJ65WpjfmWIPO667ntBq9v9XBnaKbptQUMLXxVOHxOaeIr72T7MrA1Hz0ViSYG2jiT
FRefx6lrbyIEWXyYV9qFhuF5qLf+Qu5xMinytu2SFLoF39+pkydb5RMYjQOciuE9Qj0deYJl8qah
r59QJblUln9ln9NldUA6kSyDnNtuwNqoE22xkyfKVNH1SJC5p5p4qeH/yqNpWyDFpE0GQNy17U6Z
kZj0wTYBE1iUrkzRqXu6pPMeDefkCrastq8GS0Mgx2xuZ6NPD0aYWH4RCc3HQ0Ne2PHn8S35jgV4
g/I/mJutdwyg9bpRiiJ9inPnfkrnZ7jFj2YQfgus5AOiIj/fPmDnISdxoG4QAoLvMc+a9zaFECsu
y/RpXIzqaCqh8aDYyz+ULdULEztPJoE/krraNk80MdH6tf8KhrowMPK8lcWTsTjf01B0H53Ryj4k
oz57jdqOyGVr4w06VK0Pj8vcvXueZAzUAmxHRXh165ZhQ0iNUzqdT9ZiiUPeUParhFnvrNy4hD3U
Xugupxe0IyQKVcBI1l6+tQkuzUqWyeIEzRMc5Ki6FkOs+cKudTQ8kjaHaqKklVcW2vh9MWZNXAUK
ZUhIs0n5o1h1hY4ooGb51RhD6PerpcpTV1al8Vm16/DjrCpLuDO1Re41s8xoVcRj8zhKpdwNoocg
quhF9sGM+RK+bEzxQx1G/TnJqFWgttLoBzPsox9TGkAZiwXEK4p+VMPcwoKQzlkmIvBxLom/OWUP
L9Aawf6NZMU/bYmqCFzoGHJnP+s/izBFR37mgO5yU2sar8NP7nZFF49roDE/BBH/nouMgXhwcJh9
zEgzUBfJgvqpDaHaFRxHP1pxbAdRFUrnGkytdWuIaj0CYFVnesOYWZ/b0qjvLKM37H2UtCiqTr0M
tDuzLnLFNShBXM8Vn8Fd2wpUrqjg3Vh9LyEPDuVjWSvBMwkwvLp4QqoNpp0y/AM5k57TYqQZFrK9
WMDPWei+xUXJ3xFAZka3Eiu0QPRLJK5StcKcMCy7CJGGeSSgWbo5IsAsR+vKUWg28RWAw8Fwm5f7
Bo3Zb7Xdic5DaGHoARDVmuPSaJptf0RQjO6KodWGT78tki4Roy58SlApvJig+roYgSl380CC6U18
NzhJNeJVlCITKd3CEf3goiycFn6rRWbgp6groBA4NMVXbuqu9Hs5ZRbyAarS7UpqUbbbjfV8xLDU
+RlTxP0ZDHp+N89hJPiDGsQJDSWEgyzGfNHdtJBB7CMdHN/AT1SAmeZ6/MQbIXN3yOySfM0atA8O
wSX+EBnMXZ+NUXzLlj7ZdyUVajFN7Y4rwDiEjRI/Lo7aeSFkYl8uOho0UxQssy/H6QOHT1T3Zps2
GlISmo6mA/LIDVqATfyAQVf2WYoo6fzCXMJDhHfUHVCn+UdCCdX0kKTJ7evE6BdkWRVLS9ywn9V9
qxb5H9vIg8SFgR0+Ipbj8BnhT3/qOHjf+jSwvlU9SoFKN2d/+j7LbhvdjIEJh3p5nEQtHXSf2vBn
3bXhV1qWiunbVSE+LoCaSxce65M+6umVmtVl5jcaUD6PvCv/YpV6f6zNObqyUbztXV2OkU1tQsS5
V7fV/KWcyeZZohRVJ2QRWqx1EFk4zA4kcXcirvmatFX9UKZSfK/bxlnVBuLmoW4aq3WbliDdRZzf
uHO6uEG/zF6ifaWbSrFLUNZv5i59mjEv/oCm1qi48DG76h4pDzVxDaBljGCO8Xcsx837EJrHzyI2
e86+YmrZIUvj9UM790Nhm/8EdMNh28IMpwgBn/U7XVRydvjalYv0IiylJstMh1KWWtZ+oKSDiVxM
Of+ubac7DlMir+12ZBkQ3UIBLw39cYjFLZJG5u8IDlwBbBSJLKEt4z2fg50XUnTDulhZmdFlWGpf
Yv4Z6kuihLkZZ2b/iP6QQ9l+XNTRaztn+T2pqYrioZP9DqVTKtCHq+qzE2bWowja5adlTDpdNqka
XlcM2dUcWuEu1LWCEm1dLc+DYbptrnwYEufGEfl8nepB+9ukV+HrOYxrCRrga4gbFBJISy9Xm3Zb
u1NCMhvw40GNaqDeCdK7uKHJZ6tzicTBgC6VtGfxLIc6QBUiGz+HgTJ/yVUE0Rw4e6GrQPQnnKQ+
Rxkpquc/WIWjGhXWvR6w5Nz6VSknxbNUDftchLxj3Q1L1Flc4pck9PWFvccdFyOsshJ6PxV2Gt8K
BDVVn29X4GFjd/rXRjWC+UL55jwQdAxBqOBQdnthJGwe8KSDNZXO9VNgtvkhbA3plTaiTnw6XGcz
xfGRvZwRYEX54u3H+6Uas3lQUekkZ6craar6FqLUTKaWhnPWP6Uk1xiY8OxeoysS7tJeGqMvSsuG
gx90GVJV88yTVo0JggewjhGaKNr2vg1Eeif1RKL1Y1BqEqm1/OCta29mq7WGfTGqoe5SW23Kqyw3
unuHa9ryWZAeWMHYxE9Z2BWzJyXxZ6taMZKa8NOjq8ieTLRAhhapRDlRRXa7QA0/9WZmDhdqkOeA
NFad8jQZEYBeEtBNrqDraSIdFM+epMTnt09m89PY6T9yR2s+GE4tdmVTFqgOFvFVoo2d3+T5hCyn
lSE+m3AOTKsDRdBpt/o48Hxmc4YSEQKy8AjkBzgww1UFcP5q6BO5wy0bdY4prB6o24QHnfryhXjw
PPJcazWaA/NEYGK0pbAmvHLT7BjN07CwmulcOl4cKYi05aZxYeXW0HKzff4a6izIdRANArNpNU9z
H4W71c7Yd3BLu7BLX5mQtlYSaboZFIBeGnJ/BbiT0KO5EEaBBkD1Yxyc/j60bVQgFcV4fvs8vDIf
AEKwGOjxAVTetoDwNi36MDbLp6abLHeivItEoZ5dKAC8MgoR7JoQEcxS893UO2JEWmtzCKunaOKJ
67KA2MlU30tjQK7ANICbUKHgBuOEn94qs1ACOtRD/SXlpUDkTI+9qgN08faKvSRxf28BRmCxdI2C
GR0l+ganwyxlZ3Qz0t9fSve7X7twvd3Ss7zKfY52hXcRQLHdC9vhNmtnos0WTCbDCc9wpUeo5sU7
ZcddzljJ7iDceP/2DLeVi3VECvrAsE32BZfl6QQJBMDS6OH4xayc+04jMteq5GeW9n+UtrxQct3u
jO1Ym/wmSJyslboyfBnyW934FSePb8/lBf20/Vp/T2ZThpHqSBVxYvmOjlu7jtv5/W7wb37qXuba
ruo9RN4VV5sv95Gb+sK9QCXdlgTI3gStHnhw63qKM3wSVJDSLKQ2PaV1IVQvSMuZMt9s2yoyPrI9
qGkFpKwqkk6g1hrLCjDZbKHqMgms08gZ0EwS7VJcSGJf3AD+WpeX38X9QixMo9KiLHb6kUUTI5dY
1vNTkMfTP73a9W6K4PTOUqLlpq/1wEM9PHiwyliji+OsukcycEOlRZ27qMx97zTNPT73n0a1zW67
uen8uRYh2qZp+vD2N9zskZefqukvHSYVxoS6PXDkl0R15vTkLJbi93MNomQitXx7lM2u5yiDlucR
IamH7WdubcdbHS3/fOitp5lY+1OcK8JLq7b3Uspu14E5/stf/pdj+vG/a70hs27+8n/u4l9N2ZbP
3Za5ekJ2va/+FJ+75s+f7u5Htf03/w9yXGmE/bX0ZxzXj1GcxbTCiz/t3wzXl//XvwxXaf4H5Cof
QaOFCReEL/4vw1U1/4NcpmNASDIpIa6Bzb8MV6n+h6wJiBlq+wbwp7Ul+C/BVf/Pit6gwk0ThSYa
cMH38FtPtyPu69pKzVT1lS5r05/ZbMfUkO3cYJZ+20SpspfW0GNv7rwPsbCOQleRaiVQAoxBqP6c
nk81yatVzmG5dQZD280xgJAWqfmrv1b+3z34N8nwfC66DoYGDC9NNo2exOko89DZmTM4820B/g5s
ubJ4dmtc6jJs+h0vk+HPBqhj0MriZVl/xl/xjO0oiLgh0XmrjSXmQZFjtSFpemQ+KarT3CPuPz6L
1qhB7aqYGlGjtA3fMDOyxlhJwc28e9aEBysXlQYbG2l9cv/6Ob3ehsYkI2YthtYX0Vgf5kC7hI5+
bdbApQhNiRiJSrZhqVnnE2X/aryNOyXNfNAcPUDNBfExT4uWSvXCUeNORRcvGzzRkvcvS0/WqNWI
lfulgvr32/M+DSXWz2C8UKsE0RGY4607JAJgTdDF7XAbL+VPq9DTvdqUvwdlqd8VQbwMpFJqp6HE
YQGRvInEUPOAFiTr4ZbCUPkrDIcYoxEz39WhNn0o7YtYsFeWGm1JOgsr5Hi9FTavfJj1dPAEMxus
gXpohO1dkgI+NxCf+6oUQZa4XO7WMxYG7W9VraJn9HQtD99gEDVvL/LZkdK5a4BCcAXhfXLWZ0IF
Eh36qbKOiEhrfo5ksNdxBN+Vh7DC65kVdA6puVPb36L71aRyAD47xlGhF3QVVuazWgrz+r1T4eMx
A1rvDrHullkIPVxlW1bVbW2U1GQttaaxUapf3x5lvS//fyTyMhVsouhAr6hVSNubO6jpe/jatOdu
NdRDl32UI3a6661msHdLnYzfkF5sefEDGm0XPtUmOPvv0GxPa+USWWtL4fQiEEFUqcvQlrcWAh2V
R02GUmhT29qxG6ZoRGXUQhc5q1AaMSLLTlzTHI3ebTRq5kiKz9EntCuV7uHdC0KX0pBraxg70a0T
ajbkjRwKq7mlLtej01lDiHWrRhTPWZLU9l5SW32ukw7l2bcHPg2B1uUA407fihdW1W3kJU6XI7I0
WY9ZnN06YLKuYssofODmgd8K0d3WqR5euCbOj8o6nkmmJnjsEbk7HS832yZEIi67zcORLuAkx51j
lZfIvuv+Od1fMNL4xvgbA9axt5eR7nRJhS5mdluikS0/pMJaSdkLakD7LECr7jg49fRIDy3502KH
8r7W48uiEo/whhNbrv9Zm1l/PTYIyE9Zk5flbdk4vK4piOuhmi9h2TZZ6X+HoaBlSCJlmuzbWYKS
zSnu2cWtXJQcQxwlS01k0wvle5RkVXUjs36CPCNiIBdtWT8NjpV/dcwaCkhI4epLbq5sGLNVSvCq
adCA80gwwLlwbW2gxC8/Eyr0CgVAIlIDU3y6GqlWVnRKZHGrwIx+Gml9XMlmyX1rjOIryymGL1U4
Lk8SUcArs60sT6NEf0PxLP4KNj3ApaNapa/N7MIltMFz88PABgg0Swx0EFQEuDefaR6HZKS1NB8z
SK0f+pSuOKBBSBarscQht83lGKKVfj1imnJN6dTcRXOc/n77AJ4diJcfgQYb24Uaw9bnsW7CUZU4
rB/DyOofLSPIDyK5iHs8v/YYxmCSa0BGwrONAyZ0U1PapAhSj3FouhmZT+Za6DOE3gh05zGJsuwb
lkPa5yqd9YC+YWw1nhSJvafjkEBamyYK0G/P/Sw4oXtELApCFyQK8dLm8ukaMmM5TdNRmQzNi9q1
oGrIcY9Gu7iwC18ZaqVG0KPnrQZDttmEMteqse/Q/E8MLfInOavHeF6QW6VZ/Pz2rF75oo5m8UrT
gUf5YjuUwZ6qQiXvj06/aAfNaHTfAaRxYULr2pxccSRJlNYo4zEGaMjN5hULwvFYzHRolXf9dTas
MXSlzPt+1KtPdaMFF4Acr44HLtAE8ykZUzs9xci2ZnLRGE/QDvWhLKU7NKITTwl0w+/V5ZL/9VmI
YBlU9laS4VrmBWR5Ol43Iuhah1Z9DCex+DA3P/WL+qXT7M+TMuICLc0LC3q+Q5DFYYsAiePhkFua
EGClwskIeo7438y0aIM2QO62K6/7tBCf3t4iG07SevWsl8+KFKIyTulhM7uwmcMgMIoFnWDCDleP
1RIEVF6mqj82tZi9clyNt2inJ/GNNdGyds2aBr5HRAIhpxyX7lFie6J4ETQQVLRLLnuP67KI9lHR
KqGXGmjw+FWGG4JHWdlUbxsRFo1XtbWJO1g3ow+eDBOuKwmQjdmfh1XdyzDmGoZjLwGlK4U6hsDO
K/3b27M/PyBM3uTRovxM43erdTQ6y9SicC+OiWwREQvxWWnL9t2RxpqsUxfmvPPfVA5ON5Ae2WNR
hLp6dMp6+pPDRvCALBtPb8/lfNcwCnxErlaiWerDm1HmslAqfVGPbZOPd1ngrOrJOfI9oPkvbNDX
lg2wDdH/itMlFTgdCnlRGA35LI7mPEWeFseNp5nxJRPXV15FZkQetxZUyJe311dOvobbmCKOsYaj
Ul2UbeF2JhKT9JNXMbtxzr7xU/oPnYIBXAdVy7favngXx/O/BwQ9EHBF9gqn2wYNamOmRAGlerTS
EeugpRzdtLTfid76dxj4TTYZJBXwF7bzX5GajLDazErUBDW7q27Qvu4RWbfb+T4wm6Rx6456Kgwe
vXiykZSRnr4oQoXBV2fYw2EqYX7CyqC/9C6+9qWpaKG7As0L7PfmSyNcRNJBJ/BYAVvw0CIzAW4E
84XX97VRuPLg31N3WjHXp/tpNhqtyjqp4lfWtG7nWMH9uGjahWr4K6Nwm1J7IX3l4VjrhH/HwgEU
QFhRdne0MLP5qlAnOIyQWC6cjbPXCbIaoTDRJfE+sgWbueD+YbeoDc5HvUyjH6KQxve1aeil3MQP
HSKGV28f+7PXyeapgAFJiVGutOfNa4hl6DhQbRmPiHQrRKeB1TzGS1b8E/dac4uhXOB1TVxfOBTn
URycGUDEHIm1FmBs9ViFNdvWEHbqMY+X8VhURS18p2nFpwac9B6OCX5KlUziT9IJp0Ojav0XVQ4d
1g5hDpJs0fKbt9fh/LYgcib4IJNjn67h/ennHWQGfyHLtKMzYq/gFgMg3jyv9U8WUKFDLcz8zkzq
8K4jkr5Z6iZ33FEo1v7tn3GW762/Aqk5qkHsNMLo01/R5knCQSq1o5KDSirxR8KKoBqqfRAG0a5W
5eIqkWb8pF2Yvrdgsg4NMlCFnMKBfdH0+OsG0ZwidQKwG0erMNPvwQTtJlfih7fnd3aIbP54MnUg
iGCqeQNO54d2UTwXZiePS17gtRAGQnilVho/3z0MpTSo27yWDv2hzb1Tkh8sFMrkcQgSfMgwW7vh
MVJ27x4FKDz7hYeT2GcLRJisFhReXMijiQsbrqZ1vhdkV+9jUnC1r9WMVRCTcj3Ftu3OlKAkC9zf
5DEJUh2srQaFrsc08/2TAVOyFjSoyNG3P/0ysV2obVsk8ljbqymakDRqs3K5cL298v2hdq1YB+o1
tBTXf/7XJkutupSdVTMKnn8HMkXgGYt9iQtzfqlxufAWru8uUdm26WYW2Oeu9O5jnwTVA2Y+8/cc
6LkvEgoYEo7IXRbp8YVQ+Pzm5v6A6MIKQq3mIjmdWmNNC6SRLIe7FdfHvk/NL1xWyjWGn/NVaClg
bt7+Yq9coghLUXmEr0nZluzidEQNpmuIU1hxtNpkxNihLu8yWt9upg7y2rErbFq7OTYO3aLrR8eu
2/scoYdr0Jn1TR46eXfpB52vOz+ISigFACDbNCdOf9CUFdFsF3UO/G/IaVGPUFDMpjBvwZYOf2w5
mvd2n2fFzuyDMPO10OxsNx1E+6PBhSr00eup412L8EN1lTp9BRKV0O3ziE+Y6oLnLdJLv3i9CE6S
z/UNWtlvJrffKid6+oubIJiXNjDzIw6V7VWMGcmtbIbwM50b4xhW8ZDu2nYan0G24V2ZD4oKuquL
LsVJ67W++Rlk2C9laoD+0PJPf0aKfqGJ21J1NMYgRkMyt61951TFTWAOKJwmgBNhBSH7d1cGS4ze
JHDc/sJtdpYAcE2CQGExqGgiL7i5mvtQFX1Nv+5Qm1Z/E8Sj4zuEBohIiODCY3t+C6z3GaeFy8Zy
aLOcThe8U8ZjU8mDkgXtjQwyFd9pTf4vRqF9BaAfzuE60ukoKbhGdGMiDZhCbV3hfFjfBEmYX7jR
Xlu29QWA6EYRDt706ShjJOIymYV2iBvrA5yaX8qgY+oY1NP+7eP+ykAwNdcqCQqGKpK0pwNJjYBQ
bfIAEFrYH8aiMwBcKvkhHsLnt0d65fPATTTomwgaKNQSTkdyMjwEdD1zDrYSN1f496CGENnhhYV7
fRQEnUk3KfqeUfcILqQR8gpEAwaMBvo/eGfRPXl7Lq+s2iqXItdiGbfSNp4GMl9nEHHtQ9yqElvO
uLqOC0fxMNWzL0zo9aFWWCI3IC/pZtnobGCgPTv2ocRV6Vdctz8BYUEUi/XJ8t8/KyL2lZTGdyJq
O/1CXUkDRYkS+9DTwf+l17oFCUJPblUM2y9ckecR6QtWAdq3tpa9t+IHuSoqS8/mALIIBsiZkxaf
4aqMRG0KHEWabN2xK63YH1uciC9MU1/vvdN7kcEtciGecWed6uk88WhLbSMqg8NYo0bkcQmXqTct
0vmRdsMY36h5rP9wujLHKhnxI7fDzetPWTrVTZzYgpoem+KzMJ1KwUQmznCrxR1r2CdtWv80GxlP
nt5OABMExsedq85Fc9tZcmjQaZHoYXS0yvjboRx/NwkUBpfgLshcXOkx2sRT3XnqUO0wfMgf9KVx
JrVRglCiqxQzNVDLBsGgX9VO+1BLoVfeEFjhB/592BO6zS2xq7tKPHRTJecdTufGj7ptta+QQ+v0
WOKHCPC9roJL+MzzR5pKksYmhfBOl3cb6NVVE+KsGdgHrXSeMsRBHNyh3L5QPuZJ8FGJuqu39+or
5xzQC+KulGLWXbT5htpEr1dki30wKwJLXFjHQx408YWq7mujkElSfFfRgabOcrpTEAKerWw95/hh
pX4R2IaXNLl1Afv9yhFfdfHQJiU1Ryp+M4qcDOgEA3MJYFndKLo2ftQL9p0uL5671z4T9z1Vo5el
28Joq6apzHEY7UPeLZ1v6lPxgSIHHp+q2cbXFEWNfdlW/6tlJHS2eDKpxm+lcu0kXA3lucMwsy+v
0hiichNPw4WPdR7urNiS9WF+IYdZ6zL/lQUsyRJpSy/sg43JONQIp9/Pc9XfVGMzfAwXMPxVrY0H
hBLkdQfA+8JF/Uquv4oKcksLA01taMyn42OPM5YN3mSHbihaf6C2fNUEofTUYU19lrk6lA4snARP
5Kpv43tHC+ziwr362obVgaKyn9Aq4GCc/oauL0G2C9zciftKFbUo/N5TA0b+26fvtR1LO5w6G83q
c8JfhuNjP2DfeCiX2sGqq0JlaNW8usWFxLlQIXvtsxrQY9dcBM0DsfmsRiaDIkaj8CBLJfiWqd34
aaBv/KcHxHqtaV1wV/X9z6jK5L0SLuavt2f6yoLSAqXaS+6x9kA3H7VKCsyIRkU5TLAQJA7Lndwh
IGJcaq+8Og56FhBxAZ1xTE4/nBbK2tBSSzk0VTN/EHDp0AxQjYf3z4Zm+EoJoCpPA+50lFh2/PGO
ExxkUkFI7VBKnXrj/TUfkIjgV4jCuNToiJ2OguBn7oz42R56NbchzC2NXwyTsXt7Lq+84i+IIsA4
AuLpNrPAe0nkRm9ahyImGl+sQv0TN7bzsS7a6LHVqostxVc2PR1LSgDMjcnpm41YiNzqw7QjtJzW
lgylrQNkxcQPTeX/cXZevW0r6xr+RQTYyy1JSbYUx0mcsuIbIpXDMuzkkPz152HOuYhkwUIOsLCB
tRfgEad+5S23sAtXdgPQEw6Y+adu9geq/NdVNhmJELnZ+kdIT/YdbRX/nnz2VpX2ygfB/6bKtLWY
X54skZoL3p+Of6wc+CiYy7tvW7hiyOFBWX59sa68O4FOIkMOz4Z40a5cJmyHR4+581enjsrW1+M8
75Z3RaN5d9OUGR+tZGxv1B7/CAddBHqAmIFYbqJ/m3jT+UYsJ9r0lDy9Y7DY1XGuTO1hAzH9xoja
eFP4rafup8ErnrzRQOjLKfopIPZM5pNOW8cKu9l0/6O9D9pSw+bdg56o1q8zHEOayY6bGNEwlvpn
lEp0HCybcUC/FmQ27yp1ASilgzN3YeemjnsgOfDfBIsxoDg4jYg3GUXlfrXmqnnnY53xWbNctPu4
RtGCnFJ5wHC8hd2LiucSv74SVyJvnkh6q7TeScYuCfliXsaksxb/OGijPCCMXd+PtinvK9FpB7MI
jGORD0AgZJ05D68PfWVXMzSxWkD50cGm+nw50BQvEZo0/ONSQSttvcI/zqUa/v1tAibCNnPodFDi
3H7FX2en8HhWMfwkEnUgqJkjRtP5nKXRYKtbWcy1A7RdcXThgo0ydHnRtXUFU7jhCsJS7S41inFn
NLADnM5zbsSI1+YOWD2K74hzwbW5uLkxT9f9Khm9ow9V6HFqTSecW6/596iaz2DONsQEMe/FK2Rr
dZUXJDnHdJy7u67Lg53t98+vb4NrswbqnA2wYcXJaS8WqA8yT+Wpd6w9gU+ckTv3TmvKQzGbxo3q
6UsULIh50O+bLDq9gReYca5nQsJ55gbAOz6qerYA2LY3GbIueKv0ZpguNRo4dnUnzTFe1+U0N/Xn
17/36o+AF0fwizbTlk6cf3Aj015rFEE3KHmyiDbPd3Y9JrHuJmVM5QxuZ+A+t/MoH1hY7d5J0uKQ
+FN/izl1beY3ppLBduXi/6N79NfR8KFWK23NSPAxHjs4E+T+UVPY/1nuLd+1K68zETAVGBqOgHFf
fDMETvDcBOMW+zWiwZrikyGDO51o4GSXbnb/+iRfOx/bNQ+bgVCNQc/nuBom6WYVO3f1nGGPpW4T
Bwaoxv/PKGisIXTPib+sqDo6Mtd5ipYxyad310yOcTSl2d24wa59y3ZFEmhw1mncnn9L5qCWXtPw
OvbapMOPgrVnTM6tPtO1JxnlIU47wQwpy0VlVsvNJUVT1j56fmscTDOxo9728yhdSY06R627Sla3
HCdf7kDwPOTSm3YHr5B/cWOCFTYy7Gzdo9djbj95nYg9BEVDjs6ty/mCz7V1uBiLmwyKJW8Batjn
06gNytNQHHKOAqmKBIp3Gpj7Nem8KTRL6gdo/wbFx66YUNA1vBFws7SS/o0zJghZmGlJbR6FBHlI
baVbMDBaVKaRErHrcOqrYQ1XXZsc3v32ltniy7OD+iK3L2Et4A56mxc/3PKxjNB7++iYKT1TuTQP
ypbrnSpcBzUw9CT+eVszIMUM2mdbefZS86rMxgZMV2sflw0COIxWej+nCIK8fniuJMi44JEv4qeH
eh3lovPvytWq/Iqi93HwU+DjaQuXPXBHM3aXjrzYLMQ9fO9g5/jSO5ZpoX4HWVfe+BUvDxc/wgXR
jR4Pqcnl5KKzWiUBSk5HS/r6YW6dH0uvbgVZ1wbZiFXEnDCsUJw8/9JJ11uk73PniKy1j/Cav8aD
vYr49Qm9tk+IpXirNy0x7zKUS4D9aBPa08dUpcQ3vevsuSGbSBKC70knb7WMrx1eH8GozcuB43vZ
+hAG8kGWnTjHNcDfvJ+L9qik5mNsEpQ3QvcrE0hjelM/xTDKp091PoF2647Q44kR6C6hyDK0qj0N
0L/+zRrvzx3BOFtuzwVDTnexJROza8UyJe5R0od5QBtsPubaLbbmy5uWP76JX20EK270i5u2WkoE
mavBPVpN7+3qaqQxkejuG1jfVjw4pjgua2ffCOVelk3YEORcnGfOG1SO8xn0Gpw9dLcNjkAuVghA
kz5+XruWSgnKDDmqtYF61FS/iNjuRPBcLqbZvXt9f15bxI0mQ1+JT6dpdv4TXD/JuqBfg6NCb+ep
FUbw6Iw337Eru3K7VAiJiY3pum6z/1dQQxpZB8YYUItS9pOvmdaj3s7pTh+WW4qjV74HhQ4Om7HR
9qFonI9EK8bppV0lx5awMoKoiZZT5Wk3Fu76KEzbxhPjBbvYkshbDbLNRXLMSUffSZhiIV0meSMy
vjaKByZo68vS+LvMJ1A+Wckk2B5uUCdvrSWQWGPkt1xJtxU+T8BBeQMwRSSBmihPzPmMGXbOP5Pr
H0uvbe/sIu0P3LbFyQ1yandTO79RnW7uzamx/zke3HSMwerA1oIAdyn9p1Z/pWZYUOlqfOPtaDUo
yXQq6249nVfO9vaeQNfa+DRk/edfiNRrIMtybU5+ltUnSyS2GQZFayLKD0AY+agCFfxkdP/PBxiW
83VL2Svrx07EIpQExwfVdzGuU6BmZadJfcLr2cRNXgeYCW31xjX8R7nhYgE9MkHAIH92yqVosmsP
izbNSX4q12XVDl2Vaex8SvyobvtGcxiksvSwSi3zd6f59gd9tlCFHZVaT40DwzVapqrMYqEttR/S
3zKhzustPizEZENxl5arwPkyX9ZnzS6GNMraRrf201iqGdUw1/8ITsLSdwbMEuTTUDhGD8hKEBEc
fNnkEW1mU+zUKMzPa7LOuIQJt8b3nuvwN+4aUEzRAHS0UGYePh66Jgq1KasKK87LtC7u5zzp8pAA
O4HVnrn+U1nrKLe1XTmmX7JVoEcj2yCRcSAM/blYkCaJ6Y7r452uIVJwPyyqzqKRRwoMviumYQey
W3q7ZoB8EFlzOy47b+6TKjTRT3tOndEo49of2iHMknR+XobGm/hQezIib1Y1zqZOPcR+4umPTuOg
JFvOvXWXFStw9MxFaUAb9CkI08rIv/RZp8oopz5NWVya5bTjbXbVo+1Vzn+5Jyf7IU1SUYZQYPXs
jV1iNBRplWx+C8N/74Ew8ysLNl0RaJtRypyV5V3tlpYIB6MJ3GggVQsQhZyMQ5N2SJ4bKajOEBnW
8rclpXZaN9OPGOyITGCPZcmX15+PP6HYxebbEF2gH7BnAwR1EcD7KpWjyN3xNCG/9gF8UPLgV7b1
lI+9LsNUjMO9u+bqztO0ae/OWr+3Rs19aw2dj3RdmSYhKh3Bk6GX442A+epPQ6yJqBnmPS/PxSVt
jDUyYaqaT710incLIlYnvZ1WLdI2q10Q0GPS/+7ACSz3esG/IIdVDPVjUo4Fu9krq++17Ro/E2nU
XWgFU69Fr0/ey/tho05sLz/pHfCO7b//9Spaileshkh6KmSi4y1Dlf+t4zT1rYz45evLODbxDRg/
mLGXlWp9bNJA5dZ4GtvKu8feznhvNKa5p4zkfn79k/4g+M/3w4ZZpMwG+BtftEs0euOLvtZzvT95
wiis2HCz6WMwpSV6M3XZlLtgCbpsN4kBiQDTpB+u+sl5Y7F3P+EmJJYwQ+isjUu/q97O1Yjoa1+N
CYJh5MFVvKCo9rFEUHHeLb0vjmuaVyoEvJ09WkZjIPsvZQAT0MDNKZpZsyIqqmJ+xvsDeQC6bWl3
9Pt1CqKynLpb6vUv3xkcyjcMHEL5JMOXUY67zmPuzuV4UlwIsSmL6neTDdlBrUu1V5BWIq9S8+71
Gb+2uKTRG2xn48lfEjUts8tywofxtKBbePQcmb0B1zPv8yzVbnT5ruxXAFUUUaEZAJu7LAwggcVt
aYj+xJbuon41k/tmMqd/jgqoRoGqQt8LyQvYdeenYoWkB8Hd6CC9GHWsGqOJEzu/Ra+9Mm2QlXlY
ttgH6stF3DvaRp3lRtadCgcp33Lx0d0aarWrM3Er0bw6FERaPsfchHYvwoDSS0t3aKvupNUuQoyF
roezDjOxrbTuxo1ypYxJLrtJhhBQUWO77C2jYdFm7hbqQB+0wrnM/Z0zp1bUaJP4MDfO8J6mRv8G
xmaWh6BSpjVsQJ7v0qZq9q9vzJfJDa1SGJvEPWCkIeKcryPPrTbkQdsBsNTao5M7/lsNZqqgglPC
FEuXtts3+O/cldwXSAYN2o236doPgIi+FXO5816UN82phmgQGO2pU4baV73nznFfmEsVJ7Iav2ma
x8cbfbDHaC/YC2D/N8AOL8/LVh7a+iiEgHSYLh4grXFnvADT9YR9WBlWclx3CkW+G/N8ZZSt04my
C44HEFQutlc+51rfmcC3N2k8gBtOd1eh4fzPp3LD9dKCpNvExX4JnAh8XEcWEtBTrY/azqXuHaFI
fusGvfItoNVoAwDhpud52S+Gf1EIVP2sU24P9YZEHXe8I9qNiPnqKNxk9FPBopLEne9MupAUvkVh
n0SbDfdrZqgPOZHdrWf32jCbSM2mpk7t9rJ4Ww7B4CC+iipDVfSP3STSh3XOvcfXj9m1UWjis8NZ
fItI4uJj6sYrxlSzTkup0W9yyupx1Gbj6fVR/rxd5+/6JnlJisHXXIHUlm3Qkgtm9glV4Hzc2brS
3puOCOLMG3TQdn3wbpnlGPtKzrt+mZqftqaCGm3frN6lRSn34yiNnZU3ExnFuMRZkXu7rqqqHeGl
FtmTqnelbYu96pJmRyVOPZiqRYV4AwUZeisOcpBpLEFB37g0X97PdLzJ4bGdIUzElut8BifPIkr3
CvNEN2GBwephtZn5faioF8WvT+OVoVBXQRyJ4jrwrkt6wlhnE9eQAe9JBf5zkLtJ1HCNf8ITRbsx
1MtghE+hNk39nnLgC1og2sBFP5P7sPtEtSPkNR4bWGsfixYlXDN10t9VINWNW+La94GIIK3nuoOB
sV3Jf0W0Sam8pc58Bm3Q1lyn1nlwILJhvzcZ+o1u65/O7dmWpPsJYG2j+dggCPyLnW81pibLzlWY
1TXuT7RfVyTgisTsI4UnWYKmc5GClK6qvo1QQuMuKXzN22XtamfxpNb1BELMejYHw81PfYCgR4B1
SBECSu9UaJm9WCPgJMnvQRStERP7taegKDQ9bJy6b3dKL0n+Ggxe9Pt8IaMLR3M0EfEcWmuIZTek
WVQpZIwjzZkscz91avnw+n56cfjJbqgLgRJgU1FpuNi6g06p3Cu0+WR5SfYOSMhKYHuzHP9iVSEm
wD+GUYt99QbxulhVTc/7CiLCyWltY4/GV/rQwlrY1659k4y3NZcuFpWyHQVRcDVc0Zf1O+HpQxBo
dnbCnhQlEN3sY6M0skPW2mYWuViwvNM7Nd3nMkfo3RmRUkYEJ6qRTbjxer8k2fB6gx2nHbxJjL3o
S4ts7apN0ePU6l7/nszeNFCKD4KT9IwiD4Xmp9WhrnrnR+cb2JbWaLaE+tro3+ZlpfAhB5qvN5La
K0tBIRzkBIEr3ZHLFAP5dTC1vlecOmNJd+UwmftyrnJkgF39X6N9Ph8ECFnjdvHTDzxf9WxaRq8q
fYaa1inMR8ync9vKblxTV3YwUAaY9Mz0lgpv//2vGwOCm0cw5hRoJCDZboyoCPeeXHevn5OXcTH1
MRSneMPAXeokwufDAGohYW0XPPwGJ8925mSND0M/5NShfJY4RMp49fDEDdKvAUYQWNelvvYDC+Lm
CeLAYv9rzMbPAQ9HexV4u+U6l18tFS+6phWnpQW+0ahBHuahvdVeuDa328JtWCKi4EtFVB23Cc1P
muKUrO20I71W962qb9kHblN3cWLJNiys4XyQBNwS51NLZSqxZzNpT4Dqszggld8B3O/vkWeposqp
b/mDXDkCm0kzQsNAMNkwF/tyySy9W11UNXSxGPcJ2hO7bl6rt7ZmNv8aKMKx23JrWgkbk/2yQKNW
bfTVqsPpM/F/6pKgPpbIVty4xK9tTlixG+LTxjKLS+98Bk01k/2gsnfSmjGA89XjapXiS1LG3hKk
P1F3Lw82UgU/PWPx0NfuqEWFYzA3XWSrAqfa1w/Li8iBgh4bk+YvmBBetYtHvK4HFwPeWZ4G0De7
CU6ej1tuPRxaI5BZODImqAfLvpW8XhuXF2aTSwBfCyHtfBp8/CKQuNfKk9433r1vpUWsKQx2m3GF
AYKQf/vG0EhD4tc/19q+52IDQ+znZtgUxLaG3Pm4yVr0rTmW1Sk1O53n38MSOCwTw3hiVwsZ5n4/
vJsoaGqf01aUP5CLaFBRF7b7Q5Mt9tQI0FYnA4+GzVgdiGFkFaJ85iuK57Ucx/fFuDaYzIrZiwY6
zmAYELD0ELvKjK+g+7Nv3eajEdLdK2Ot1guMVVsJfWho6lXuUMPPlxBUulpj4qviRy99ymmtb5Vm
PLWa82mqqgRRZR+iTOgvi/8Ivii51xtl3FJgv3KjkMzSbQCPSoJ2WWwqjXQxO6UqNAqcJPKoqe7q
2y7FLxcEaRCeHRDddAzxtDtfkHKaacybVX7KCjhOGVygT8BEMmxQpI0xIhLDAr/iYv1ZSNsNIWW2
n1/fEltp4nxH0G0DdQMDibQa59XzH4AcQWfgE5Gj7pLy0ptum4owyFT103fKAecDERxFPyzYUbja
rUvn5THgtiGeM2A/Ab+75JYbVg3NaS3zTdOiDGeR39lmb+xX2JihmJbNWqb7Z0behr1jLCqDiMAA
fT3/4NJoeXQdnseiGNx3Vl7DcpIiEV9en9c/cmQXE0sKyRgg5ijIXAI7atddm7EQ3akdsmDn5xjb
IV84jT8T20vauJv9fovb9aSJ/Gk7T3q/WDISldK+t3UPbkLDvZ7ABx3BNJzQI/3hi0CMex6KaoQc
6yItMPFAfJts4FE3boqXLw+6fxCuAYsAEUCq43yWkoCM1mzodWTsi30S9D+DzPpATGTeCA+uDkSI
gBEWFYoXxUlrmCl6BB01XYj4Y1jpXhMja5mcZOP7/1o/IAphNVBLYMMR4Fw8307T2EIisHESk6+f
VCn0eyPTB3njUdn+zPnKw/0npqf7D/KPyPJ87jCQSAKrD+RJ5Bo+lAYUOWxy53zXSACWWa5Zt/D5
VyZxa/oAbIGEAUzv4hbp8nJsutmRpyJH3mQKnInmw2zuVkefb3zcy2uRj/trqAvEnFonp1lquOS6
03bxakM6XMZ/150EbPj3KOb5FC5iqAxLePIkSUIjffVHzGluah1enTYuPhchBfbfZTXE1nPl+gvT
JvPhk0TnKmoLw6bukqyH12+Dq7NGBR51ZfCGMF7OvwcELTGezUi4fLb3nia7HVxJ/8ahfXmXM2t/
jXKxNvYyliM1c3nyRk/f59gI7uumTeOWqsL7wgzyGDhJfw+J6J/hG0RRG64BSLhDOfNP3PFXapPl
ML3kFNQnL+idXWmUbmwu4uvrk3hluVgpnISJwLf8/OLzBEZuFiUlPm8K9Ggpu/yuXwoZ17qZ714f
6sp6IVFEdIaCJDJIl/UW6XTa3ADSOCkz7b+XBPon5VN7+PdRPFacYjZ74oXHi+KaT7qUUZZq5BUC
urHFVrX38d+H4SLi0G7CfIDYzjefJyEAiiQFSYnCfqgcT8UIHJb3r49yZXUAcVPM3txXPO9SwE06
wm98m45g2Y3iszEF604Gy4JBd/3viTQSRgTPGwedktBluo6bmtY7GkkE/pjmYRz8bpcg9HHjNF25
xhG+44vITwGJXtYfGsIhAau+Oam6cr6M/tjsl8z03sxFmT95chxu8BCu7DlySiISG/4UGLWLO2/q
/EZfArc5Telov3GluUSerPMbpcSro7Df/re/gQzO+WYQlZYPpbk0J80ym73oQWX6uhpvzN3LwI7G
HHtu290OtM9ts/x1H5Suj07ATPDj9zJ7j5MX/WwxLlFeesNjz7QeJu2mCN2V5BI844Yi4yrdiPQX
oy4OxmTuGgB+Yu8cXVPlbZjIJo2N0ZkeUzdN7w0g7A/GpLcH/HqcB0+1/ce8TW7BHa7tnU2lFmQ+
zH6ukfPv95YESb4+aU59YsDnqm1xaPMxe5aj3e0BWeBg9frpu1LBYy2BpjAm8TzF4vMR4bltUe9c
n/SyOXna4OxMb8niZXabXaGBMQiRddMexegHO1lYc2ipJj/o/myO0SzTG/fnn/jwrxiI0hPiGRib
bRLo9NEvqz6u0Wrm3KXOqUUvF9ciDNdCswbo1Gt2+qZdyyHyUBd7ytPZfnKVJeOiRcxPZP78EZyZ
G4o10P4t/Pvzm3h+6Uxv+5LK2PkU5biHsfyTczJ0cpwig+rVm6O2f30lLu7BP6MgrIY+MGBhIDkX
ozTSzN3OM9xTSVlx02rw9yXSiHEyWMaNK/cPxfNilumEcg+CAKX9cQmUl7luDOuS2CcY7eJRjZVJ
mkbg20WitbOP2YAVWog0o/99snrw3q3dYZ2Yu1OLM+O4ZnvlDyKLsCX2Vdh5sv1RVzrG25NEiRtL
ReV/XCYTGdIqGQIRU7npj5rTlb8WU9M/pp3hlBE+h+DVi6XC7RHo7eLte6+WejTw6qmobczg3vdm
dN6UZc74piFXvoZQgaWKCMCoMzejpFtW9ZZRRHRb6me5+h0+FMm8HlW5ViouitU4OZPo3pv22Lu7
YbDolmWgQW4lh5ecAOrAXPdU9mxmiYm9VIWR0s/tRSJDZldzDWhSlsFDV5ppHpI7qN3kVem92yxt
hPUcOEKEoOr9Wga3sEVXfwfIIjrQtLS2zs/5XqXAmSJwERinqjMBlzV2hg+FMupG2yPCzJkFTYjJ
vQ5VDOX9dUU0cBU22rRe7Rg3dAwvnow/cwKugbogrzogg4sdjT6BqDNgDyexKPtdYYn23Yhsw40e
xPVRSJlAb8EguOyHg8wYhlzT6brPfrP3TOifs17nNwLxy3vyz8ewrGw+/gfblos3ogI8OlnSNE+a
WubsEOTKcA6TsvofYEm6L77fG58WNkkXJksnvkFz7EBULir7wv1ZPZEXt/mNu5suC6t5cY43Xe1N
04M+DE3n89UWaBL6YEzXUz9N/bPGIvyEtJw/KQAPAdWupEd0OEjmnYtQpAzL2k9lKDWnqg5JJeUU
bi626S4RXrNSa+utaV9oNLGpKQjwp9gZ6py8YtLqUG9XnQafZidz6NrtylVhebN3MLpS5bGOFde9
s3jr53WUiNVO5lDeecWs3rujAE7YFehVRw48j8dG6m0RZaYOsb1gr46Rl82qiJQIMrHrVJ68BVqF
b0pn4ckoOrE+u92cGvvJzjPwOn2LAhkkJg3O/4qdbLyMaYt2LR6+T8vKnw2L0qbnpazW/5U41Gx2
XZeCpul7w/9RBwppKJlI833HZ9s7CwWPOgRQkeT4MQSNirut8xazkvkX7Bqc/+ScclHpmH2hyDw3
aoFDZef/Yds3big9b9DI0v3+Qeog+3ZKc6l5NU4wftToqpohucewl+AsmigQWmXtsrFDaydLpHyy
lCdULI2OCW4Huxsji1uxC+ECTHVcI8LDgc0GalmOjo1GUAbG296ck29GXf9SvWl+EiKjwapqId7q
lur366K3eznTZggzPHCe7Nyr3rZFN31M6HF/adGUsw7Imhr34yg7doebZHed24+/8e+x6r3rrIMd
BrhWYnccDN1jmo74NuDMjCp16fvkThhT98bRn/P6vhwdMz9UUlBtVNgHzwfhmNMPf7Fxep7btf2i
T2twJ7y+++mm62yGHVx28KxD1X1z/KVhNyZj9VR203CfmFaP9WteDBGuqD4QRWfVf1SroT10TVpi
JDp3y8NAD/HrYOTtgd4oNxyl99qJN8y4iITe1t/polNb0LLWO1FPVsMB9K/+rrQ0JA6lEwxf9brN
v7cpHsz52KzfFMoBHxbTQzy0z20QzSsTHDqLqFDglNm0yzK3um/swvjYZv1QIxOSuJ98zsEaDr0+
lGwH0zmZy6L8SKmpfJCpWz8Fg2UXkZDtlIet7TRNNMxr86iKXM/DfrS9pxJ607jTtCzRCKXr1L4b
Skd8DoxKfWylnnxDoc1/kgpizX4KvGKNc9/UvgzDuNliN12tIlObrDpiI5vq/UJv54N0XC+N6iTD
OxxTZ+Ta/d4a54dUAFaMq1qND7Lo7C9rbQLvnfvKJqABs/JrdlOQKA1sq/4uLTpDPpW2NIYHZdbm
d8wEpo8OuLQsNpYWGQHPSLG9NqQQ3btpsPUntJ2HDdiiBf/1tM+ciHYdPnjmNHc4O2RqFdHi1UH1
tpC90fCMq7IKnXxe2odF2MM7kUt+3zhJbqm5GDxulKrWHpZSr9A7R3WAYENl0g0Hp4FRwvPaRVCD
1E538mBFDrFcW/Sn1u4TAjnUBLvCeVpczf2BlHCBj2JneR+LKa1/Fq3NPsDkG7cMo2xG2tWKQutx
qLPsZzElKv2Q9o3xUZ99O9s5KXyqsDAQezga/ewSgw+txCMWYhdN9VyfwmXwCxHRYhyySCHc8t0E
s7yEXH3mN7CMa/o+cwxZ7JKpHoJw0ewevFYmyzezAZ7w3aYhrB8M2YPc7/rey8ImT4vfADKCJBTS
mQXegbn/i8detexKvHP7keQy0t1qTaKUi+y3Malx3nvTqAEegipV/5gTB3liJ1FfC0PLMerOnbYO
Az6MxMZMmm8DJHPgqfD+Yhj5wS9sNWmESCuTdZQ0s1JhMji9EwatgM0woNMtQ2/pAzfWmkpMYTPX
vANWpiEJZKEecGd77dCFbEr2oxx1685yugaz9rLy/xNrP0cmLI8uUnqqHUu/mv6Dtut96nW1fgaN
ovlvFzPQvup6WeT7eTYHsbfAPQ2RlrfBGlZmN64gclou+hRX+i/ragegj0bJzTwkBRjmBT7up4Qy
w3PeDutDma68Kb3KeSAEIoCkkPOQNB/dZZHlXSuUUT1UGTCU2MyL+e3YzVBBxlrL/4PjknzOwKOf
7NTpYb2k6OOHoIqNr2Ymg2ODXbkVat2afcDxRUt3GcCdk6Fa3QKePsx2jOIews3R1FZNdhqFaNSd
Bje5e+B8Y00zGWJ23hT9uAQh9N0c/yXENYIw0yr/61pO/hzV9toSNq+Jf1dlfvp+qCw8GVe0++ud
W4BjgfTfpBMrKl0RDVrqmmEDaYcTnHaVH4MkqNjZhXSDgz/mm5NDxvO00/qqz976hgAEkwbVmO8G
vslkIZtijvwlXz+kDkQJYvreziOR6yYC6NmwvCmFJQGKA5vN403fJw9lbuS/cZFfljDXqgwOWbv5
bmNp7waczc2jHpv29rCoRKv2YEx56WWH10OEHcl6FyS0dN9WNJnKsPZzw3qyk0priTbKNrsPmla/
k1Sl963vChHz/yZItw606g/97LU6qKN++lkbbf6QDmNShE4KbyUaCYkH8tSU/ToVqugjo3YQr8PG
z8HqubPNL509twG1v2Z9sAHZVjxGmGsfEDet38p+6uoPoqcchZSwiTC+kXQaeQ3L1IfJOoGKohlQ
PIpAYZPiTVieL8i+PLcizR9hAltupKMRgy+DFG4ZTcLunqB6dHpMs0UE/Epj1SgUTwYe3K453SHu
bbcRLW3rN0xVLNpHD7uGA0bpjR+mnl3f9U7NFDdEKG8qY6y+BJTOcXCo7JXzlnruQ1DYOX+5IS+O
O78V3y3NtX/bnka3hxtN0z9MLNXMfGTasrOIxAi2Vqy4omYpkjRMuJiCsJ62WayTOrAiyDvTryqT
0+/Esbs+bLbWfAg0UNHpdf05zvSufz/7OeRzyt/lc2Nr6byTWKJC7K6DebmTuO59XsgVcWAdE0c8
4wdeqQdvoaEbzkHJaUMop6GGQjIYpn5hf1yTLEFMQnm6CBHAbrqdHeCTGNPCEu9VERTfF2A/8CDE
9KYGXPmtSGFuISjadeGwZvmHZHUaEVWZsuibJPNYh8nUOP8JuwBgkTiDZoZaORhvxmxMu1DrUVWL
+yHbpP+LZbynOtJNyJpltbVfxSZ52BKy9KFdTQWIAt1IndjFMuxz2QfFcL9U1fKD2KjIdxOufscq
Tw1y5A2RgbPQkD+irzAO4dyUVhHCzlUGBKZ6+bUiV5CFGm3dOs7GpSRQo9MwhFXvpk94Q4ocSaFU
O4zubPk7SonOyal6nlSkp+YmmvNhvi/1DvMQ3S3w9Rhb0e0mzIuqCKJRV8d6kqi3RRosxY6/pj4r
aKTt+yCXBHb1gPRTpHKN7WwPEmlZv54Tgrdy2nCAmlMDQPeTr8IOzCyEoYbCY5Kl9vt+DKY36dxk
fQhHj6IMT2pvh6I2Cprwk8x/QceXXZx3pnEUI4ClOCmthOOyDAQMmtYgEAlbeHoGtzLYpPN69c60
J/6+QuQKGZ2q4KBVmamyJ0vS0oyw1lBaCCSkQ94knZW8a0pf4NEWZP6za2WOF6KWvqDvoJbsm+Fq
dQ8QoA0wALFxQQrtDkX6yLMm2Z8caU/vinkhHy94SqivpF3wVLbr2u1L0r5uh45f9bOaaXjHlsqC
+h65o+7LYuR1E5cCY6Hvy7DW9sHqBY9o2vplE3UC6bEwmH2pwkpzsZRCh4IWdDWTnoc8uY7J9dtX
vyRe3O/RQlqSXSka8dEh/mkOspy0+WkwiuBbNQTpL1xRi6+GIzlxy7ygcp+m3ieRq+SH203BIQ9g
C+2E8MnW5cyCPMxTseBWJVCGjvvWtVEgFRn3HEinRI/mol+hFFVMcrxak3J2Kfws0AhU+9pdgxBE
Gk/l4jaPo0kpMyIfnB6oem4KkaO7fPofzs5sN25cCcNPJECk9lupF3e3tyRO7ORGSDKJ9n3X059P
vkrLDTd8gMHMADMImyJZLFb9i44LVnnwUQsfbueh7x/6wVogPpXGETa56R4Nu7EGd5wUEQA2qEP/
j24nzDxW5/E+UJKq5VWHIJ6rxciQYFlghF+J4PSsOQ144PQi1VrXHIX5X+eLbE/W7w+bYJqUb9ag
2fEt0ixYLKRV0z1IfyAMKpStPssQQ/p9A5o8vCn1Qn7FB06/12rHaP5YYLnkJlEahOfyOMq/5krD
7gqhBWrbIfRjnxTJL/8oeUFpc6gLSFAFKGR+EmBdc6sgeVQfkDswiw0ic6H2mFqZ+R3e/tR7Jdmw
7/L8sZ+nlM/uBhQzv1lFYz0ZcRCrrpPb03MY2LPwwoTGwuCMCcUWZSbnVyq/zhDoUKufYGjU29JW
22gzT0L9aTV59bsckhppZDkZ90ZtQjB15LTQs8nnfK+yzPyXzdPhHowPSSK0nT5wzbzyg5sZwsZN
00q78Qo5t3/HxfEM45jMjw9K62uY2WNZoW4MpDhaCKN5q12p2q76h0ttBOQXFELAiQsmY6lq/1O1
V3Ay8Lu61E4z/98xL/tyqZ9PlGOGbE7GraOnlUG21joRGyearknovSmd0kCkuItaJKVsQQfhfHwK
MCjoFYCVTbMuvRiBYS8L1Pa/YS7TD4pHLHOlBgRe8BVRjCjG+VhBk+VYxBXqSa0N7TMqCQbqKoZ5
w5m6pk65agYsQyF2zqwA+eLb+AY1uFRlUsDNp7bUHms55rfULqIt4E3xo3PyK1Xui6NBgVx69AZ1
wlXlUAd63ZSBIU5+KR/ScTGhmqiTltRe9nU5XYO5vB0ORSDgkBiVL9DItfNPW7VmNbbReMJKVyYb
o8sCZTdWfbKDL63GG6UNAtrQSpOSTFhmV3sKMfc5THXtRZDGDm7nm6l6V9thAAqvmocXYeLQ5IZ5
4F8jCrzdYABAlj222P0CFl19m8yeRqzI+plFhx0/8WjzRn+kBN0r8mN9NhYdoXTK/JTzABbQb1jt
L1vRwqUhdULQT2xHZSw2ht1pj+83G1Z9ttdR8H4w2cVMCeeM81FC34qLSamnkwnj9DgBlHvo9aJw
DUXWTxgwiU3bDNe0ld9WatFlx7oFSgLwJvAG54NCIRBNVpbTqZlU4fmi7zyHssfm/aldGgVYHEVR
g24eXKzzUWw/t2dKzdOpt+yCFNLRb7Jw/hik4PX7aSoaP0vUA4Kxmkq3KLXpUTOduAzUEwoN4baH
NPGMwUS3e38+F/YerTkMwxdlEJQOV0NVk9rEGa+sE0qh4Y1RzMOTbeKv02l0B69UlC+NtYgKsQfp
9yNrdv7t5q6yIkSF5lPLi3ODAyAlrnLOtwwVX5nWhfMPa4cAB6cIDvTaqdsvLNEFJh5HFWUC2bbU
ezF59hXhUx3SxZVNcWm/gwEBgM3JYuFWE6u5enMrR+GKG3PCmmhEuBGMrn9fqjHV8blJkVwY+yu7
5NJW/HfU1V2h2rHFUzvD3QyNqKdcVk9OE1S/Pr4/6K2wCRezuDftf3pefksKL/AwmYYbaVTZ3m8U
/8c0zt3f94e6OJ9FpAk1UnDla5OFqYm0nIqKOElF9KTJhuH5fj9fiYCXdgb4DFDGqgneeL1W4LmT
fLJw7qx7NdvOrREcYirfkbcYZvRuJSdU5j84MbrO9FwBucDfpCu6WiiZ+OQmAT4wIsqafdpSrnTq
SlwJum8+3zIKfF+g+aA1IPyen65GH0NA1A5d1zQLdyLrK48EPrlC1bs0yrJEnGOSB/hf56Pgr5MX
yTLKEGKtE4qydrM67v6fUXQb4AA3I4DP5cD9k/LZgd1aZWHop0aM1TZNSxXrF7M4fHhdUHgG/Aaj
HjjEWrbFII9PtFlYpwhU98ZMkszrUye9Mpc1/mNpvQMnBn0EuFMFdrC6c/XMHh2aRtapzw35Wasz
HDXL2SE514u9YaMjH86wNfJBl1snjex9hTXOfoqBpX9wvgRecP0gaOkk0zdd/ZAhi+u2QW/yJExM
y6u2/yatxt/8H4MsqTKX/yt54XzpEj8rqgB/w1OFYL9HOVRxQwt39PdHuXSVgH4iVyZx0jnN56NM
eZHSBhHipFQqL2gaCxuyzmBrRkZx5Sq5FNzxzSIw4S3MdbwaSuqUT4GrEAGFpPYJuvqg+tp0TGDC
PTBTm8puNo39laCx3BlnzVdmR8d/6bvybySx5zOUBaG/GTB3tRNhooRWD3uqow5PrDr1O9cYovRb
LudcerngiXRl9AuTBrJLouNoqLmjJ3I+OpaAYeRD5zyJIG5+BAg96zs5dsFOBUUReXWdqalX6mZ1
ZdzXfGM1bdwBODIEGQk1a7VHy1rgvSCa/oSrZvoU1SEaelHpR9F2FFql7vOuqb5nSJaMvMTCBBqC
0xWfdCNHRUmZFrZrbAZQ8kInz24QGDTo3Gt6iSCP4Uwv6K0g4dXbog03ja43X1LgqD/iSJq/EEqg
lzblUxG7ddwH/l1VhAhUBTbtxY3eqSnyPdU0fZNKlR67mDLHZobDOnla5uu/1GAwhjuwEWXgahis
Ta7Wq/UzJVwl2qRqP3wHRs8Dlfqw1Dd1MFEWm4MQjTk/AZfqqfXU3mbFOI3giq3wO9pGlIYMO0Qo
Oe81tPD0ilJiyvt03NDTCr5bIm3TnY/xDfqQONR/Dfuio8LNdE23HwYkGzW9+dH0enhjZwthBoG0
HKWv0bc2M03wu5SNo5wQ3pDJXdUrzu9R8bW7EpEYy2t8pf+KUEVt7qKZLBoam1EeSYhxA5tQw43w
Eyj1F6eKqAXJLhHPmsyy9iBp0vnekIvyU5bYWeyquKj8ShrNyvai0Cli2SqWJG5ZiuErN5X9GUuU
Nr6zp7wUlNOz4WGYklJsOwWa+5YOuaa5LS3Ca0YUby4yBDZhlfEihciJY9Aq8Y3alDapBlE6Zkvs
omaon4apYQu8H6guHSS+pbP4CRBE1rgrO1CQNSM+nMqxpzwHCWCPSFT6mBV9fafmFmAGFNev5Dji
QpLDfrZgkQH4An29Or5aKuiuhv14SuHnHqbBSXdlXFe/tUGW26ZrEg9yjbq1a226o9tp71BBDG4c
LTc+5U02IKhVohJgq6JE2XouNrrZK/+9/2FedTdXJ53oAjYbsg2dwLUmkqUGZaon1XgCnVV+V5VJ
3k9TEPxSZFt7cx/9jrVR8XyaHie2XrAdB727dzLfOXTYD9HmsU16bGruBUEh9+//uEvfj0jv8LPA
vQLsOw9/TWRxaUc8YAGPiIdkKOXnQJWLFILavoSaU758eLwFyoRPDwkPeiWrqDeMINeUUpLKlymm
ozJ3NHAbg39LB70vwJ8FwRWQ94ULlGIaiT1iUYugxGpEIorR8FgWJ91v/0sSOwe+llabzMrjD1d+
JBsRhPxC5Vo40+ffUpVZwzIL/SQ7YUMTSniCFeN4zOaidS1QMlfGewvyJMmm8LNUt3jRAlY7H9Do
Ah61tA9OhgTmUKL38rMsVSq/ClUfV28UsStFoFu0gWLrFlu69KiWWv4rrMb6GdBcQWdCuUqrX6hJ
q+0OHhJCG3q3VHzXpNlBBTJi9JZ+oqjDxw7bZGtiB/XXiZvxu2aV4tsIWpKOdJ494HzVIszfGMBF
Ci0/2INW31f+HCcfT6NYfaCFi20k0ITVpyr6qsakLTROSc+Ttc4po1siGl1ayNcI4Bc23KLzi/wS
TDC8zpd4/E9Kz8y1jjtOP1W+9ls1UvOmc4xnvRmbK1n9hbOLzuRS5mJqWEyu5uSMgR0nKJCe5miW
L3E55XdSJtsIdO12ToV/5ehemNcrHn8p3S0PsNW8SpS6tR4G3ckeqduFGd03ZFJmOplqc+UlcWko
dg87aIFfotFz/gkDX88gmObDqZvouWfNaNCz6sNtI/xr9ZPlV5/vVo1sl6eCRpV4wf6fDxV1y3cL
8PhA4tE41bQjNlHV1VfC7NvLkVVSeUlS5oJqujYPH3sjRokqmk7AM5xHlTrJUwDL9htEWv17qKrm
U2n3tFvfD7YXR4U7aC47hMx+Oan/7EQx56EWqNZwShH0x2huVptvHZrDP4w6z37EVpnfzFMMA/n9
YS98UjReIXNz2l5tHc6HxT48NJqh7yhJN/ZWtCUiN1l9Da/6dvcDz+XOX+QGFua8XI1iD3hu+S3q
fxDGtxUNcFqqtIqfiCb658H3rymFv92UGqquxBDqbKzmWoM66MXERTL2JwsE1b5oR+cGpkizc8as
+P7hL4jOFpwu5HS4TtbRyjE6Q1dq2Z6aOVP3BhY03jCa+s37o1z4ghRRGAYY7qsb9/kXHAuQknWe
zKc5bMRnQx+dXSr7aB/rGNDOcwlU/eMDLspHCyODMsGa7T8VMFLiwp5OGCOHtUvpQ937eu1vlCk1
D2UIIuL9AS/sRGySqZNTZlv+Wh0A9KKEEiE2eyqzIXgScT8d+6i0r8ThC2DxRdCJUWBacNzWNOqx
MDoawNpEg2mAJ8+r6JPawSVzwlx4wTjrexmFcrcY4h4DCfOrUf0PWpAuUWUBh1PyoJeGVfjqMujR
gjRTZZxPPeHgMFmWupkyxKhDoOsf/6q8FxxM7YQOhnsdnTUnENYAKvXkt4XyOe/7LySm9ZXb5tUV
bBWYYbAsSmAEEchEq2zKGaKAp5o5nYKmL/aTWkZfUsATx8a2k0ejBrQ3j6gDWPaogHb2jc1YlBJZ
lbS7Gek+926IVuexBFmLJq7mvMgyGW4GTa0/+SWd/ClOUV5Z3KvTQgZXqGQXMjPENSAUkusilAy9
9fxoZWU0o+WbDFBdRrr3uNAPhQdoOP4PBjksczhEoDGK2FeHh74Gg7aHFib+ijoI7AMlH785lUMM
dETag9l/ef9UXDj3BtZ5gqyYhw1ycec/rjfx/4hnfYIMa6JOZUbVXusBPUUWMomxb8krGfiFB9DS
cFnE/NicDLkaEFVhuIlaOp2yCnwagkOoKIFkp/NulWP5ScYNgOs6carHyY6sACrSUOw1PxmK2yb0
xS8FpMkfOvDAKadxcF5aa6AU8PGPQjYFE56AiL7pKlQApdK5s5wJ3d7IcWUfRK4Yp6epS+qtDEXh
fXi4paNhI4ZA9QkJs/M1wGpINUOQTyc56xVS9YhpV4Ef3WlOrH4WuRyujHfh8qKKiBYCKuiLlNny
3/9JBYKh7oBHxdNJjGPmSWucNnkQFR4oxWvWOxeGWmiHUChpPZDsrqZmxYo+NuGknzBHLElErQrA
dN0flHwIr8zqQnynpU9gh9gE53VNcxxUX5a1L/WTXSU/mxmpBDqvjvz1/lpdHOWV90yFG4Wq1faF
w2X6oc4zS5Syu9EoZdy1da09vT/K28/GH20vjeQFA6u/HqJ/VghKQBYDg9VOuAAlwFUCOFgLVlnz
U/tK1eTthHALAmsC2eVViHA1IbVsjQ4LNHnKiwgWA01Y9Mjr6gptyWFLnQdw2pHLwV+ELBYy3vmW
Mye117vRFrD7y2c7DO9g1N7jVdNQG0TgK52s0m3lNZL6hbmRWVAc5LZf8s/V08HIZ2VM0Wc+5alf
bOqxmTZDb6qb9xdr+e2ruZkoZvP4Xohq3ILnc9NBY0W5oGXtj3pMLaE8RqY2oK4lUyo6Yhvb9kd7
a/S5iJ0AS7gSCdxrwMwQkzTIJHEOZeQMd1R9u02GnOCVE7VetGUUh/oFoBJwEyzc+cQCIOqxkNg/
ZmMyg7c04/qnhJj4kEvZUFtWZvOhkHF+0IFfUrRsr3Eq31yd/AK2v7XUD5BqkOsFxIJbz3Ml9Q9W
YcYd2CwNXmowZfoBAXaQr00w7m14U3dtN+RPAu/NhBKqML+B9R0gjnTWQw3f58qCkxevlvz1d5Hd
LSquJhWXVT5SmEqE4qTwD37ZKV8M+F6t2/Pm891YzJ3mWSip1Ecr0xFgSvHMg9fRJFim211XQRnL
BRTPtAkwhQT6q4ebttUjdK7Grky45Vuj9QJFZuYmR7/kZ+KEzhclHkZnP6PEexSpQZezAx9eunFI
ZwBukqPchQv6xTOAW1Yu7A4VbkZn/kwNYabIk0e2CU1R7/wb8gn1ADFFd3ZqYMUSTirAhRtfs5S7
sQl84LUW6RNo2qn4iouAI90unn1AwGoIyaVHlWqjjooIATfGc+olvm1thBY3xUZTHANemjqV4pDF
RnoTVVr4ua468anUy+5epibcoFFPbK8pyuRPKahYUbWfMVqIUsR/tn6ppPomdZrCoGZVGxAsos4B
V1BGyZdS94E2zlVbOG4mI6IjzJluqfG2w9FCgTjBQUQgqA8JxFKfzCyO+lt7jrTIk40+fA2jyki8
rNQlcu9BGX1XmqiLXCuV4qdtNPmdFsB0AeIvsVbr7awWvFUrc4Q4P81/jCDV7vIwKZGNwQ3lbwVx
AMx4YfR3lZxF6hVmmZ+aVMkTYLbYp3ht3GLMhcuY7Tn5FL8AnSy/zsbk/yj9LoS6FyjpTkK48Hdp
yXvE8xstD3F4CGzNTWyIb6UeiA7JaqAIG7Scp+/WrBn/4RY1ES79ftQ9Mx1AJ0eWHHdOn/u9C8EC
rgDNlPRTGgJ+TFrNeWwS/NC3oyGVX4XqO70Lz0WDCNKH6demheztal07Nd5YBKJxbSBxyUZAfnqo
2zL+bwQO8aI7HVw9zR9qY1OMKjbdraN0/q6ddQQU7a6tek906vwD+RvEM8F3178E1EikeMto/JoB
BEPjbOmAbfzRmn9MyNLFrpM2aUaGReqMW5pDpbIKeznseHBqKUUKJXgkV5zpcwoMKLd1kaWh12lJ
cdfZSfE06qMB19GfZkgSvhL1nhLmzc+gGyH/NUmfPlZTPcParEX4n1F0wtiCDtd8T6uH+r8U+RSx
sQZd+wPOvBj3Qij5KcT9Lt9GTlP/SbIs+NsEyeIAgGlw4YpYEc+x7hc/jNLJvuTczqHX5Km8H7N8
eIEp1j61Pc0f2ItxstD1wCARGZK4JME3RohvNWeCkzNmtRsVw/Cl1W15GwOgqF1jauCzlpOlzFuL
leg9OwtibSeaSpldbSwAXiqwBL7pUZT+HRJ97LZAu9X7ysmm3GtsvXgJ/CqvXApkdn3ATtr+ZVeW
fa/rqf+FLiCkG8peGrzPceyajaZVSecF5TjEuFdXSUDLA5jXLWaJmE4EIJHvVXUYlY1aOvIBhxbC
XBTW1nfLV6Z+mykieehq4c/botf6BA+rsBw3rCYUe8XJzTufHtH3udd+DyDISz5Z7s6JsajYsa9+
UnMaY2+SedC4DQr/j5GaBV95nvdAzNVCKi7OBkWwU4DP57dGFUSPMA4CGAedn1UuYGWq1hUyrC91
qso/fe/E9bb2i+DLFC1cn1bLugBu0xQ8Q07gPTMVIVCoUFcU3e06h+2SCTt+UEIFMcPIbIOvRhkZ
JfTSSAf4m9bBc6CHzaNI2DSbPHKwQMycLn3p/Mg5tATgdttnBDVXmNAuC3O0IKIoUVm4qZFWX9/P
M9ZPNc4AWTR1heWtQOF1denU0LwyLHqhidrz7eSk5rfGDItdqMnukIvQulIRWqc1r8Nha74opC7a
Cavbf+wGqQU+rFQB4vcB32f/Nq11/ynhhb5B9lWH3h5p10oX65TtdVS4wM7C+gdqs3qbxGIaeJFr
4mjNoj1WULx2HUTfKw+8S6OgjUPutNRoaIWeZzZjVRSNqqTiqJQ+9OI4Zz+IJL2SWq+z+GUuwJ/M
5YGNnO8r/f2fLD5OdRsFh5EFA958Ch05e8RT8JMtmJeP7g0OM6q5IEN4VmOAcj6hMESQcVH/OJi1
Me0HJex+tFGW/64oyN/XYRL/fX+8t5uDFiG9QhIh2J50087HGzK9g9oskJOAU/ors9pmDwWhuDOg
zGju1NZ65A4giq88I96uG1DDBTW8lJww8JTnwzpymJHGbJ2DERMdNCUef4TJFF15471dN0YBPUls
5qXCKp6Pkvmwq0Y1RsoSlymIF5bjhj1cSTWOrz39L07on6FW35H2b5YlFK8PZjFPm3TB8Qgtvebt
+waMteSryNEsggYUNWi5ns8oKBORRXhNHcwU+Iqrgvy6G/lwnUvsWzQXS9WIvGKiQOWmes01YSdQ
hTyE6fUH0OJlduVpcWHeFqBvzgYVWUBZqzcTd7xa2E7gHCIY3Ad7ssWntMiVK8f8dRv++zRj3rSV
aQksjqnAYlfRhKKhwES+tQ7O3IJn8fGSiHbpFOEJFVUi2oyGOXyq2xxiipGZaKuTRWoPmgqYlbpI
EvwqQJv6nqobOETjTa2hk1KhRgAQCTbMQaT6+PEdvvju8uh6LXe+vjz+iRmQjLUQ1yL7oFSZvhHD
ZG2mFgbg+8f37eenJc2zDh0RXqxs8/P9EFEO5fItjcNcRIOHT13kRaX0ryzym1r4EgC5OBCUhGoB
BHB1hSBD4Bt2nchjCmn7XlOV6FQBbPualBZP4ygIjoFjQLwi976RQV9tejRvrzTG3x5miq4gkHiX
Y2xPsD+faoIXSr2UP49dDoMmdib/vybKAm8wlOzl/a964bkKkoGrksfy0mpYaxgmaows6zSpRyNR
OUO4yU73mCXr7mD5oKfa3r9RyijeSWFlxwTt79vRlLmHzkn+4FRJcW9phf3n/R+1HO3zI0DdhVuB
bwBN4M1TNcdfRAmtWj3KqhsPapUCMrJqZ+P4JbVoCT/1/fEufG9oltT8iJ0cP2N1sk3UBzsFJjdC
tRka+k6mu+00x1sC3bUy7RvADzsLXg7NTEplBhftKnrip9Lp2IiOR6HUycmpKkTUfOns5chOA0kb
edMUZ1sAGtOd2YPy8vFaR3aiGZ4CjCI29Wzwph6C+KnoGt2DmOhcOwLLFl99fqIP/AyKn5QN15K+
bRwqKXyQ9sh7E67qqG/7Mv2idOKvgl6IjUGLUY9fixDOo9KKOwVzwO37C/L2rOOeQN8X4XesGgFJ
nx+APAQm2IbGcCxTiP2WBeNv9EFUvj/KhW32WqtE05Wi6BsyAFjXMZ61ajzOut896tpcfiI7Fl49
FtEumebxSm51aVZLZQg7MH25RlZLD7AuAOeojcciTpQnCfMQpm3yUZWyJXQRHYEw0wah/LRs9n+i
8SzisjRGneqCOXeH1qj6XV023Zf3v92FuaCvShuZxy/ItfUKdSgIyRHF06Ph5MYGbqXlFXCPP74P
GGVBN4BjXwqH53NRNTwbY58Vygqz88ykLXeNKD6KrUGgm0odfUBrOZPAWc9HKRpDiXEc6o4V6job
NHjUvRXpuddRM7kSad5+NqBFC09o6arxt9XGztIiXmQj5NHvgvw4wT51s84Ir2y0t/EMABfIXNoY
1Mn1NWQM9ZghSqxOO5bko3e9qIL9qFfdvsJma//RfcBQmIJTdaX6D831/Nth29o4yJNoR9mH5qaX
Re4hAX4NkfH2pDKKlBTiF/gC4njno2j66Nv9xChpLcwR8aAxeogskXsYuFVuVxfR3fvTunAtMqKF
+DZyf0ubcbXzdFlNjT+xUBZVuIdqaNJTHhbTISiAX00Fqn9ovCj4YiTRQ4Xe+J8+m6gYQvr/oQ5d
cjKGNP585Tct1/55XOYzI4QBbQTJ9zfXYjwREaepkccmD43HnM7ebajW7d4IlvKYVdrmtq6qcTPI
2vyEZ0/p6bmMw02qaWhDqa0Y7kulLl+CPpT3Ua4lXzRttFwkd5tNrabX2LgXfy6wPmPpgvMlV1mM
pSTOOCLZeEyMINh0rVZ/57azH+FXmnsZG6bXKAs2XSmuQSYvbRewCLTegSpRCFhtykY3hqJFn/RI
fmzZLtlefIxTWbsocuh3adUXn95fmssDLpbgdENpEq92S2nPgM4jWx6HYFAPqaIorspF/5xQOdtp
SMZ9fX+8S2GEBhElDvIjHAZWE6wmbOo7rZfHCQXFh953xE53omuH4EIYIUqRf5Jucxev35RIAyKX
ZGbaMQ65qrK2DndgoSglD86Hb5MlVAE1WP4BvmOVdJvYWWQI9cojGkTpMVUonGdxfw1veuGrLXQy
hoFIDUNktSGNMitbX0WXwqjMbBdGRXx0UJq6eX9tLuwFighgBWghE0DeEDKcIvRzemhHyk36iSds
iuZIad7kqM+hnFa1V3QPL6zS2Xir22uo8jkwWkpsRda22zjQJ08o6Bh0HRYZ70/t0gdcqHj4WvAE
Rqz5PAyjbR5jUReKIwXG0Qtt2XuQAa6ZOlyaEOkxPlpgugFbrZZppGhKSpmJ45hlETjyvic3a/t9
HpcfbbZy8+NlApGbdz05xjoZj5HmmCKIS8ehbeuNinCJGxcojb3/2V7BCavAzRlaSNxsCChd2vl3
q+G4J3ajqkcVa2xzoyJF/5NCX9N4BPpqZ7YYdHs10ibfs6pMDOp6poLyFq6f0qO4rd5T8TMWpZoh
mFwp0glxSRgBo4cEn33ogrSqNm1kZ7/1OVN+L9wo5Eb8coEIDxp/EIaiyoYHDd0AfLXn7uNJzZI1
kUXBnOPdtopGQ9mFUKQN+5jonb1ppz6k/TNcE1y4cK44Mcu2W14mFIbOP6Kul9qsJppzVJQJVUf6
UIR3p/ImnFp3WenHV1KAC9sQJiAPcCICrYw1SswsFL0E/G0dR4LKTm2Ufj+YoeoNjaldCRmXhlqw
YuTtgIbJps+nFtHfHww9so9h3Wi7gXaGq9Pl2/lG9vf9rXhhJNYJxi7wbuA0aww0nIGxH1pHO6LD
BXWoQ5SXO1m5nYXdHT4+FMrdSxuc4ifPq/NJWUE8lQ69v6M65O2PvFEd14cY9SMuIuvjG/BViAMa
waJlsCZlBIplqkqYWseuSWP6qdLZtjyTr8DALkQ/m6yLrh3oAhgnq1PctxgH1kGlHvMmt3Ym2pUI
TaJ+9+HPtjRKrCXLpU2/lt9om8GcdbVRjwmQrqMulGSbRqW+D8q53b4/1IUThcc59dWl6GGDwDxf
ISeFDwdNWT22aZbcOPQUtw4SCdtc9Ii6J+bP94dbLqLzKGjzilscLAgRnKpVEt/KTCqF1RSUFfJ+
B+YgOQxSDbaFotL8JUiPyHJRCXl/1Lc7HuIMMBpgVmBq4O2cTzJZTB9i+ovHXDeLra/q1bc807Jn
C6myK0O93SCL6wjPLmZJB3T9vncG2dAWLLNjy6OVhLekGdogtPv+hN6MQgKDMsMi6sztyE48n5Ah
Z6PpJnM+lv7cQQdL25PR1NdKYm9HIeWj04R2BnOy16cXX/mc9mblH30LoiM0/xwVtEm/sgOXGHC2
JRY1GwBjJJc4FzCp87loMsanNq6dY1VAIYycqY5cOzaNDcT/dFuj8Zm6mppnd2akmVceyW92P2MD
u+OdDIaMV8oqZ/cXxUKjyPzjFKHXlgVO7ZqifpbSeBpb8fn9RXuzC18HgrhjIXbBRFeLNo1N1U3a
aB8tVKQeVITFHlFbj3coKNZX7q0LK4dCHUkGuh1UdKU8/6Y4veL+CXft6IOcdutIaT0dStyVlbs0
IRJBGoQ03xeNkPNREH4mFPuGc0wSfzzURPpbJDXrzWDk/ZUE9/VmX+0S2C06WKBlwd50dYc5Noce
EfqjmMLxpgoQAu0mkd620gz+Irhu3qDUkKKmIM1bpMkWmVfH+WyFXezZMske/NYxDrmRhEfai7Ph
IriFDiEC1yEAh7zefXip6WVS5FlqyXQbV/sKzFCOSbNlHRVbmW4MUZVHjd/zYtfD/H8MRZfWYAeb
S+tldcWOTY1aX12xCND4N0E2WDeAdvA7tMNrTARYAG/O6uJ9tVQfqFtr9npf4SwSgpHQiQiD1eOS
XBdqC9J5HtCSVBfsQT4avuCFAxp8xz0Ko3go69pCua+Qv8ekHp7NsU81tzSnPN7Hvh/mXothoePO
SmR89uMmo4MFlXtwFXBDzyEycbfw6rWcnHLy/aMIlQREuR/67QbpbWP2jJbrGnHZ0Po6Qon7ZI6Y
ci2kxeKBuDYh8D1W2RfZ2hTP8yKM3BEA/b0SBgIQk1qaQKZkVpOuIvvxFyBe+eKXdVRvKP4YgLzG
QN6LsM8f9Flpb/XMSb63nRCJK5A8QTY5r4xgo0RB/80cKAGga9gOz/SPyk+mYuU/SrvWM6JaYP2N
gqyKtwN9HflUOqLIN3CL1cJL46m9odff/Mkdu3XANDsKPl8AW9LDmE96e1z6IA9DYTTWJkXLIXAz
rDBKr6nKjgH1PlddOANhcDOCi4EjhbvCXyvSFKgDaTwCji0iKmQTpAe3GHq735nqVN/oZtJI5JEb
TfOiaFQ+zRK8vit1xdiAa42GnVZ1xrOmpt1TSJsKnGigPWsoqkUgnOo225lxJKpNUBsoNduxbCeo
6456lwF8oSmcO610HYwPGtdpi9neBLGB3KiZB8lnpF/9Zqt3HEjE8LQG2XK1wf+5qzB98fCW8edb
q9KS72Y7gwNUkrl4MmM9+hrznPsz6HCxQIzl8j8Lma9qEyp4A0KDNq2dpVXtfYEj4IJXrEz72Gpl
BQiw15xqG+Rm6WxB7WrqJ8VIF7WLIVR/j1JhwzmGj9x4Qo6g7ascUWzPynVInUaqQcrQQpH3Hw6g
FFYQWOJpsWBk1kVnA4lSaHMiP6FbjVStybZP3aS0McuTGsYf7welt910MA9k/RDAYNCT8K3SoBEY
IbX8rD7NbSmf1GkWI2Icvm+5Cgn1fxKs2B85cwlu7JkPDqIrn2BhJrUNXKnI0GK49oPexpOFuIg0
DSxq7sT1lQhkAFD6hJBybSeGuenoRE6bzrfNX4VjJoVnj6pyUroU+s+UmIp/oOprqbd6gH4isudC
612Z9fm4pT3I49hqUlRMVC7ZeKfZkfwZjXgYIxORhz9r7GLqvQzt7htw0u5Xkg4ahPWpSMKtjOr0
V9W3McqMQRM8IieKnBbC+Yn9OS9QQW9mxKy5R2eRHXtApc8VD07/lAa+GvOCMqo/me5U4FUBXij7
SC20eIt8qJps+8EGm5DUGRoTlZIU9lGLk/jRwp2wdykmmvusb5p4k/qB81ul3hW43WwVL5Upsg4+
cSW6TWJY1WMk8upHGk6wHzX4/3vUeKfSS7E8Qfjc0lJnO2uozLpTmjaJq+Wq4u9NO+E7DbFTjzd4
FuhwpSs0Q11hZ/ZtU/iYNdjtpO0RngXbFhZ+jKRnwnvDI69s4wPivfm3shsxmSYNQ+K1C1P0rnMs
ni2Qvk1XeIjtozFN5Vd5rEVmBpvSHopxU/yPs/NYbhvZwvAToQo5bMEgEZQsy3m8QY09M2jkHJ/+
fq2VCbKI0t14Y5ebaDROn/CHuXTFjk6R+XuggxghLz+hRcHvV4rHaOJ+8Vsrazy/DpO6fKYSxZ47
bxQgp3biTemDh4jIx0laWe0mzS3gYBu18nWasKzce53ifu94kz8xNxBiF9nx0vLak+ZLNDuEbmql
PqBz2tfPUdQMDK+jqMaewVB/pd4wzoEXh1H3ULhF1UtiVVecBk1ZQMGm9KU3CvurkofuKZ0KckwU
6NC+X+W3XYyC/miV5bntIhPAbNR+I2EzHxvwvLsJh4Njzh/Fxrd1nQGyKq7ALk5WTEzWs7mpa6sh
9awSi5J4OBacj0/oCVcbAew6f5aryDqObMABlXGZATJ+MMLCakto8lImhF6C+jLFTn8EGTM89Vq3
hQi6ETCwpiS1ogA3VGvtS54V/VTbqqjPiKnNZ7DA+TkyFu+lTXt1473dXEoqTlEbS2zEKoc21Anp
CLTHz+NgObTgMAlYEpVJdIfF6P1AeHMpJrWeJ5talrVaqskrZF3spT5D5cMWySp3i1rioDuDBLi/
0o1jAdwA7hQjLcZahjysfw6GDbjv2RRX59qyhlNuLw72SLby3rYPF40cSsg6/82U93IVhHwnB7Ic
xyJB8rahe+lruLHsU+i6G1t364HkKAyRAsMG779KfzVdbcIhdKvz3GtKMMWm+1yq9o/7u/bW1rms
PqBCSsQGaRjDpLX2WFdmDP/MVpyLUGlzvyhzmRcY2vLZFtgkAPOnmeNPi5Wc67QNke41GvElNTqt
YlBXjOrj5HkFyiylOagHjNTgUeh444DbGqssqLHFRvQbuyiD9MtOfmehPf60IjUKRE5/kmGjjmXO
/Ye68e1aIOrkgIIx55VqSoO8RauPszjjVNP9NlRh+M6S5Z8McM2nOQZUdn+9G28KKTNpAYVMLV3w
1SGfFq9d7MESKD0knd+NvfbDyz1vo8F0axV0Pj3aI5TzVESXR8/Fs0zyQuJzkSjiMI8Z1loqGtX3
n+VGTEexB44l0Q87sXUfWus6dUhFxyqYhwSLRlqg26mJwvY8VEedsfQ3RgpbMmo3nk2ypsBEMlIi
Iq2aj1iuxspER/CsOYWLbZKxwK6IaettnIw3kZfL484czqN9JfsinPlVlOjN2Qwbt4vO+BnUpq8N
XbQ8mmHdj7tIs0S0t9I4MT+Pth79CMc2MnwXaTPUv5em/1Za2fA9wggKs41+XJ6Rk2/cXTxGk+kX
iErNj56WkSsVtVt96bI59DD5YC7n94ONgxQC6n6v5hKWvkzTbwQnerFzx8X9C0lv40dCfTXsdGGO
nxnxJc82NMB/S41q1O/RQvqCUSi23BqD2MnvUqUD8ujhYetraTVWT5Fol25fdFHyc4kGu91b1HsD
qcjk5R+iyorHfVn3+J6YhWtHOzukb7ibnKjL9kmZDr/KPl/sPR4J+odGr93Ps6hbd6/O/fxlUlO4
gBNJDZL/kxblOxOWNxYuYYoHlgFbpjvUwKCLfU7/3XvunTqLSf487bWMlPj7aOXaR3UcPPuIe0Dy
qGLK9pRWUeU9enikOH7XxVbsD2qfGYfCK5ZuZ3glT9ObWvZbbTG1h0riWs05nrF480npihEHvD56
odYsf/VzqcCC8GJd8zFLwCp9NjObeFPEi/Dtsul7iS2cP9pTFn2wps78wE9qMbiqPIj+RZGYxCjB
9mOfkiKZcv+LuopG9NSIRTQbbSRZmSBdfrc14wOMlKckUEwveYiFUfljoZtYAczhw5BtQaWvIZ5S
cVpOgQG56RKNd7meKOtSbVGqC9xkcc5m5TXfwVYMv8MawlFuZPrBaMoUy4JQUVKfNxD9TeM632hr
XX/RjEYkQEHKcRjIa13+ikUs7pJUUXJGqLg/JkO9PFG4bTGMr9MLmoGIZkrkMrK3625xbImWD6/W
A6/yokMbYl3UheZITu/Y732NQHRMJIO4JuGUXsv5JFGECl1rBK2IzN+5M6sfOosvDL5xjju7PX67
f2zeUA6rUMVhQZOMIhIgxHocnZTYXCgoVQcGmegjPX5aMlBqT2rFabVyrzzqrVY/1JhzfFBie/7k
WUW4z7FQedFCk0opzcsvSV9uYjzlgb38YXLKC1iZTAvs2jpTDekaSEpjcp4SQ/u2hKGtcR2RgvuZ
YRrZrh+RHDzES4JVZmL35sFxBursSVP6jxt7JO+81U+hwwCwjfSI78tZnbKcOcLi1EV0NrLY5olF
OH9jJu7+Z3VT/jvPTf07ePHiGbNCc4ArNuKW5KhYcfiO2hu/qDAJAx7MhcdwcJbfWYLw3x4uyNzv
h7zH+6ZQtc5FHWwZnN/3f/v1BwJIQ6WvKTFPKBuvbiKcChc6cEsYpEXCKVLteg//xdi48G6swvaY
ku8PZ+iqWEJaP0dnpAgDN8yR/cvD32pkv9POl641mEzGekAaSLu89Vfogt6PsV1xA1dg/1cZ4Uvf
wuJcYu97VpQbc8ori0p6zpKHzzK0nxk5rPLilJ+jIkkRnua8zKjHwybZlU2evyRRn/yHlm3mM+QM
DyUNi1MHmX7f9pb6ontzGfkZvjfp8Z1vkiEjUY48GCI9W7wKuHCww8mbe+sksglCpEnUbcYi3Ig/
V2+S52VsSgIoeRPIu1wG1F4Roe31gNZz+HCHZkBvOx6ULZHgW6uAFZeKp1JtY91IG+sqWjp2MzBC
d0aTLox24aj1G8OpqyST2CEhvPQGMc24klWujC5Se7eKeJZOfxgzV5eWMhF3cF7v42jODnFhthuT
o7djeBEs5KoUO7IpRwxXVzs4CXqhlt5EQQwqXe+mr2LyduZYfYTLG3QeMkDV+FQm40M2Vf8MaPc7
UYqlTPtB9MuHxjJ3i5Geut46IlR3atpoPJQpFoyVs1FOyAO8+p0EWEA7/ER+6poi4+V4s1jNkATo
ucWChtdg/awmO/s1IZ1wNCAM/OzIjDCswtVzY5OuLlS5Rw7gbTTCGb+usQYgAOTHzodDl8I7Vkuc
HkyF1nZT6uHr/c/mRl7Elwyni3mSTsdjFQBbCw7U0odRMAiETx1MtWBhJDmAXjP+FptYC27s661T
h+gYwhPU01QAq8siDHUGeSFzsh5xRSBGpuers3qEr536eKsEeR2+19XgDUrxx5KrI2eXCCWPqAMH
cZz/aHJNP8wppJ7UjbbSk+sPF1FXZEwpb6hBgeFfhofZ6zkYxcRuLtpyysLw59BW/QZz5xo3LHXQ
SYTIM7hVuHEvV+nrZlRdq06DZCTG+rUpmPKMwq0Jr1r/b6h52XhgGixsX+/iZPShPJoU+UrW6n6s
hYgSkwrbz2oG4Gl//zzdOLoYA0hIOEGFVGC1152mSiNqPhuKiegABsV7pqRjrtbZ2b/3l7qx2RTh
8tI2GDbw5+U2zCa8qcxYkqAocrTYoNsfujrZ6gjeXMWGKATmgvRv3ehkHGnwxTtJYLXpvDfHqXiJ
7E57L70NiUo0a+gwmTTNqL8vn2WsbC3MrSIJqMjwCXbagYH6aG3kITc+dmbc8F25IUlG1FURRJzv
RaPYaSBMu34OhWo/qVOkPE46Vr6+UM1x44q5taCsCFz4Fay7ZvoybIXpq6Z5ANANNehBtYjUKGGC
PO/BLCfD8d1HgskTY3FSEjjM63lPi86rF5e6CErO/S5eEMubk9R8/zYCV5GEFBqQcrx0+bKqsq3z
OZYX56jFR6XVT6mpi0NY1q9Dwtz4/jO9ITdXN5ElsStQIGzCypqgIgZlsA3EsQNR6Zl4jJqxfsHz
L/wWiWUIll6KI4Bx0n5bjZL1PgPX8R9c5xHS8IqoRETWywr9KHsN+blYZoRWsH1ttUdWal+lkxxa
AK2txjsG7TUW9kNd78K06pmZWpKuV2LgA7Z+7qaHXp3U7Ay5TLV2zKwnew+1qd4b2F7ah3bWnN4X
SZj/HBDl/WTpWTZv3B7XB0p2jUCDgH9Hz3r9NTKyjrvECbVgTHtnpzgt+NMCLCg1IQrqaLNvHKhr
Kh3VH0NLsmqp2w3H4PJdL7HocM30liAulcrcdYOd/4zrsC53VWSMk687Y2X5rVIO2j42zMrETDjV
jWPf9V4E9FY4csqo1x/1KjHCY6risOroCRPvVNCDun9UrmMVP1YWMwBZaCjbq+ZknPYVxSk/tsFT
66l3k+e2CKf39hTkjnCD0wGVMLt1yaTrXYcejLIEKe3ovW3g7K71zrTxjV3fIxLkK5lstGwIWKtQ
FeolijW1pQdp0pt7HE6rR7R8hxcJxXmvV5SkUxAMSYRpLpB1r3KgWCuRFpl7MxhxJPJjy873OnpB
G09049qGPE9qgIQDUDACx+VRcoFDDMwt24B0e5crffqQNGI/pEUAq8avUnGU09S+tZ7pBj0tUXuK
5ce1ePkWWPzGOaEvRbmIarAEta42t1I04L+xVwOzIcFGRR3RkNx4rzkM2wq1UsYsyjI5erp8XnL2
VJt7vUEow3a/N2RCuylK3k1TYRVCAeEYqAOINP1yFZTZZ7tJ7SaAvewdI6XpDpBZo/cfeqar6MCS
ltvoi63CANgK0RhKWAe2K5xj4WrFqazpSdz/fm90DdF9ZdYEJBdYHd/w5cN4uuisXCmaoIus8IT9
QfmMPbWN032WfVDyNn7Qpt5OfFR2ouNCOfysjFP4eP9X3Pj0HHqGwAdIEkgyV6fDGZq5xqiiDrCG
sHa2LvKTYtvhk6YPycYg7xoywtcmPwcEiknQSeMuH7g29FJnR+sgsmbUs4p8D5rF3Blh8gEbVgWq
eAJGU9EYRNRmBm16qtBXG7uv9x/5+oOg1pP4P9mccXjTlz+DXLnOy9lowIkY0UPW9PVegTu9EQGu
L6830TYJxGHKxzdxuYpT44vt2FzkVhMptP1t92gIXUWaRxfP0dLGG5fXradiuEwBi8Ak499VwDHi
UVGjYQRSIuJ4XyB3sp8G09m/e+8Iz2jGS20aaB+rM8tgnK6TouRBn2fhzl0qlM460FL3V7k+lBC3
IGzzoUvBu3X/XhsUJ9cyvQisHlGAeIn1Q2Jj7inwWt2or66XAtXAJUftTYQkcl2+pjhze6SLVCLK
NBkKMLDY2rndGB7oA2wqFl63GYiR0vhCEuCoMlaLLYY7WCb46kCNw+EjeBEN6zGsHuyy5pwMnfGl
CmtwgF7j2h/vb+n18WCQKVsbUsZQbu3lc4aFg8SUqHuOx2BgqF3mr3lhWw/3V7m1m1JPCKQ3NwGX
+eUqIxlUXGZ2H3id1z1Xk7nsTXeGXeOY9VZ988Y7v0yVLUY8JskaU2fY3KtwQtMpM60hHwCrVvo+
wzXm3KfgIdAvVp1naRBwoovsIrY19MJHpw/pNjgBytcIoah/i3TCr9pKCbAdrcziaCL8vhEDbmzH
G74YyzRCDV/m5XbMkxSuTIchaLoJgImZ5g+DDfod66js0/2dv/F+IdHR4QPzTjK47rSYZV9O+qT2
AWKVxaFa3Mp3AAgf7q9yHdTexuDYAhgEUBpSlw/U41a26BGhEzHV1xCD56RoQ39pjGOWo+h2f7Fb
j0R7m5kW1wXX42oxs3J7F22vJsAtzXzplNB9qES+FadvroJdBFwOmVysVWCyOkbDUteawF3m+dNi
l/gPmn23EZ1vnQQSCioZpCZpzKw66LG5LB3YJlapvWmXOtN31BSTfePMn+9v2vVCNrHMoMUL/YZ8
erUQ/EdM0JF5C8CpZ6dkXoYHxJ3VI07tWySp68PAkSa1RcYaFj3ar5eHQWEOKXHhTRBNUXFEx3Hy
bSMFMKct2cHrxRYK7daj/bneKvlDMa9BOZ49xEa2+WYifOH3dRJ+GWw735h4GDLtuYwtWEQgJCYd
hC0AEqu0KKFFMutT0sKXKtXmZwoC4INtZLV3QunPK0BY40IOErklRUlFtvxTwEQ2ETNcwvQhpagW
uKQnGIH3pqIu9EFC0TFR19LkySlRtD5w8A13Z6i5Yx5FZ87fInoq0r689141dJXAsOfW/EOvCxFk
MD0zf7Ht8a8wLlRu974qvuPsrE/SFUxo7/7wuH5dqnZpR0RcNS5fbC3abGGulwe8dvehyMS4F4St
/f2Tet0bBgdMq4M+G9OVK0JQPepRVoiqCHJtNj7PtN0+SgvvyA8HW33oXTX7XYHu/nZ/1RuHFqox
ho+wFmmFrzXbcFtojSVWioDRMrbqAwKQCxDtgdzUb8stht+NlBcEAjMkWmIInHEJXG5llOmVV5d2
QWUbZU9UizgTg7r5aHlK9tBn0OLiBtVPJYEq13WiD1J82umNl1mx8VJvPjgFDULXDhXHmqjJ7VB0
FPMFY8lajfzUjI1P1KjFoc9E6YDXVdSN1EqmFKtvyJBRlQGahAiu47cyYKVhhUZKN4XNjdPiL9TU
XpvCAhDc/9Ui8+HrnnkcjeX9PTuJ2CJ9lJNq2cC43PVQ7WLdWkQW2NYgHooFW7pU0Yp9jzLfARHY
aCNfvc7rKHvJLMh7JHRg7bxCacZkA/8EtD20Itk1TDuQH5ztnyF95HKnFalAYRhjok+TNmcbJ/r6
AmNxLkiqOMoMgvHlw05TEsJ6NLLAQJblewTS/UnLs3eLpZE3WnQRqLkp8hE3ulylUJxFmE2SB8qg
x/umKavnxhznjRbyrWch7pgYacANugKXVG6ZuSOcnqAFsH7oQs14ioVZP74/BkAQgBBLLgx6cLVj
kT2409AmdMaxAntQzSk/aY3Qjgl95kevS72NSHfj4uJgSOA0fScdoYPLveuMdhH4rAFHehOXsYes
8nMHrNccRvaX9z8bZAxmiVKsidUu1xrLkMsMyk9Q1wqOixUokWOUh8VEdLPmE4JtCLXeX/LGS5M0
RAo2mpAkE6vt9OhedAtk3AD0rLd3jdbbCzRw378KCSddGSak8iiuGkwx8LQ6AY8fpLFe+5Dvxo+D
IayN1s+NS+ktQQPGJRVE1wigyFnUMWnIOVWjzV+EoSmnXu3m5wV/qA96rcZPKlIfp/sbeON8cDgk
Xs3khFGHXr4zLIi5BoeyDoBZDI/k7tYezluzL0Lz/eUumbSBJTUAZ17ZWgiwdWJL71SrDAZDDXet
WfzGis+A4CbK9x96WSLQqaPHRW9wdSoSfcoQbo+qAAHy/DCgE/CQwSt7yJNui/l066Vx/FTyNeZp
WBxc7t9UCDF7kwktUnTjPu6c4cVBmQrSTVqmkb9o1XDMe7HVWL21LBxSrKLYT66a1bKaF+lQ57oy
kN/8XmmyaBc7zcduTBiyeep8VLXy3YxwVN64aXhSVkbNdLWr5YSQs5rOZVDq6WuGgutO9LO78epu
pApcZgD76bVKO4dVDLHmDpG8lP1UxiY/NfHMFMhV1CdsvrJ/07gTG/PQG51Q5trS0ojuNPKsazM4
mNyU0WVTBfZYZLNP4NZejXhQXyD3RNleqWYlfkybEUooAU0/DW48lT5e5FvggRuh7A1NBQkZHMgV
Fgc+mDXFo10FfW1oT6i9O0/IzL+bCi/VkKXrohRLkJSGy/Oql8msDFhy8L233mNt9MWj3XTl4X5U
uXU8/1xFPusf7Iy5rIzYq/QqcObInn1AxO3BVhN6IEVmnsQMmXmE8LxVT98KZuRckPzh9sqAdrns
wOg/1MFRBpEsLRB5AjtdDIy4K3MSWzOwWyfVoaks/WHoq62zEhXZXjVWmTrECZT7yYCLnYqx8kWN
6WdNYr+RRN84H3wOzMNA6hBB15VRA1cQh8lyDIrJM3m2ud67Srw1BL7xVPTqqFLYRfSsjdV9oBuN
04ihGgISpeYxEYA67boP94mq5Lty2QQT3nhl0jeQMp6mPDA0eZL+OClWBxg7qZqBETeJ+oBjwGNr
xvnR7WzreP9QXm2gvOhwDeQWQiaEkvZyKdcdks7IFfOUofOX8aUb1lGoUKnfmy2s1lkd/gyMdTs3
Lue8rtOznQMLCJMu3PjErvJ+VpFcNapkkGNXypiFUWCjShJ5Up0it56q1FZfO3tqcbrWivZpMDsD
3HDUNF9nq002zuKtxaVKspT3QRxg3f6Er5EPy5CaJzdSix9WP2HEWDd2pu37ZPC8xyHRtcdpmLz+
MW/yvvr8/jfJiUHrSiopUBlcvkkVwegB9STjJHqBxqU6K75lRP/Pe4QmRc5C3UFXeXU0axfGOmHU
OFHviZ0Zp9YBhVJj47RchUq+M1iAEqEGbxjoyvpZrNDxKic8WZUqHuYocV4Md4LnnTdvdjViN2RJ
/+n+Bl59dXJR2ZTH4AoG4hpzqEe6EdIIDk+eJabPSsm3jVijOEFQ3mrLXwPbCcckKjRZwI6TO68e
sG2MrDGmwjkNdmX8jZPg8ABSJ/2qFZbyrERR/iFsUvGMyn35kFWN8pAI237IvLw6pp6qfBsGLe4f
xthuN76g63jAD+ME8ftoVyEjdbnzYT/HzkDGdqowmT9mIqk+LrO9JXR5Y6vB08iBvwTz0iC9XGXU
zbZ3h9g5CTpCf4lF65562v//Lmmvb+Qyb8H5ouvxdvOh7oV+teQQrE6sMTju0lU6awn8w+0sIcx1
AEe63VjhquuPSqF3vgrC5GcZqc2Lhbn5tEMuK7R2NNN1h3+RRM/4vdTDHodq8Y1l8hemWBUc6NmL
f+Mp0tY7/k905RalQYPNK/QJd76ajmELa8hIE5+ja4a7gtvCggWoh9/p8kCtEnneNz4GIPSBEkgF
fgecY6sxfJ3PsQcSrQcbhrwc2MFqvy2Pk5Ia9mlRejSdHXojX/turhK/t4zu6Hpp/sitZj5rYpx+
LZpeL2iM6tH+/hd263BREICtlUB8Mq3Ln5EYPSS3HIMwgQmQ1NJIYLiNYmOVa6gHTyvnrshC6eg0
ra/PKYv7MYKvfVo0vg+6UUbvl3nd4KsSF0eRtdOXENY5cKLKe0EgOp3xrW8weF903dcp9AJQPuKf
9z+7VEBCGFgGz3XjMcsSVRsznF31GMS6Xjb6oRnf35Ln0V1CF7UkuvIApy53eMgyEXvWjEMnQNid
sdTo6NVut0t6bytpvnmouOrQimHix/Bu1dSbrQWOTYEbaJMNTuvnJQzJeZytoBtUvLzayNppw1zA
znE9v09dNBKc3mkf7+/rjVAihfLJOSFE0Opb/QoFRGVVhwVzAKc2f+AfMHxyZg+pA9Bg8ff7a13l
gZLsI5WdWRGLgvVacxbiCsaoh2Sp6dA3c7UD8shm6ovOsHbmkg3v1opjRWnUAgMK/TYgNpfv09DH
qPUQhQSkhOxNZNX9Y5eGP/AperdCIStBeAUyhIgl2JPVSghIRC4eZsppnDr8tpGCUOCoD4aCw9Ci
/R8vTXa+AS5QpvONXj4W2ZAzL5munFBzM166sBgPhTGYrylaLRsX2q3zIW8YLnYg73iXXy5l5rZQ
atOLggmzx7OjmPHDSBF7CDHm3gg8N5Yi+SO+0n3gal+3+jo58c7zLAoSKe8yKUg06aiC7puyrzcS
pFtLUXTjZwDikA6V/Ps/KgRjHOEie4sI1FmrHmd3MZ9csXjPLgDSjbRWbtDq/qS9J1MiuMlE1dXB
iF2r0hM7ioN+wLvZbYTzgMpIrfuVqoyfO7Us/wYOKoZdOPXDVyG8rRbLdV5NWxi2j/U2sSGsXT5r
Ly0TltCOg3npwqMjCbzCRCAMEa79rLAcGcaOhMY+vPtrd2QzCT1yZGwA11yuaxWk8b1Shqcqa5O/
k6gxn5REyz5k2eJ+NFAs2MhUbrxTBxA6cz5MEZjVrp9TG3ol7HrlBAXupx7XMbaknSAHTZSH+08m
r/v1K6VCkLRKvkI0iC6fjCoogqUGt11r3cXbm0bn1Y+L5+Wo4GSG/qX0mgX2HzfjX/cXfks0rlYG
XCf3Uw78VomIaDonHMldg8lO9f0IYvqwaD0SgOUQ7rNE/5314SvxG3mo+QUFhoPjKgckI8HlaKI4
LlZc4LcZDcdIR3/ZK7x44yXcOu00RzXJzeKovV16f3xYlI+laYwGAddrtCCLhPl3MRrZd7sf1Ido
8GrfRfHmDFMrfK1iRHzub9CNGwbIE+Mp8ClyELJKjHM+A0OtOXNtq1Y7vorsE2577RPKNen30srF
t3ev5zD/4Pum0cehW0XH3MUwi2IvPOUq/k4FMuAHmP7pS+KOxcahkzF99er/XGoNbGzxg03RjghP
Y4bRkVvNyIeh5/f+GMwqlOFUVvTU17gOr5wIwAmrOFoXvU656u4XRSk/zhOet/f37hqdTk8W/w1I
QLwzEpDVYS5o3hedXoSnZFGqkz6F5b9Q6LBV7eq6A/+UoAs+J8sDLf6SAqOpH8vcXR6wou+wM+0d
cYpTXT+HVWr6Cejjb07UeK/3f+SN4AlsAjFIukjy/lsdKFXYY6MqU3ji5xzNEkTDWJavzjQGKq5G
zHvDl7ITG0ObW5EM3h58HXIX0GCrU9WzV1GNlu5pFjiQ9kZhf4qBRTw5SWP+P0vRbwHlTEHB67gM
ZS1tMg8qi3Ji5vrVtlKIVkD5jp0ebl1Dt/JdQpZEWaHwSc9/lbQsozp0mJGFxGd9OcRjvjxrBZDE
wskhB5pR96K6ZfcYino6umMyP7YjfL77r/PWRyRlViSJCHuRNTd18qKqqtH9OtUOanZcy+Ee8v2W
kfONKASlC1KU5LiBzljdRGqZQb9MXe+UOTPAF6bd1WPLkPNQGnxHewRAy43XeOu5kBYHCyFTQq6/
y9fYh0MClryGcwkAeo8/IS5QQtni3N56LqRgZSGMFgcMpctVoO0U8wLE+zSGMKCZOqdPqjOkpymv
48+JPSjvT3O5xmGW4RfNZq4lXVCxnJIKYNgJHcPxR5TS5SkpMl9HhII2ouutTw6uMl0HdLM09vHy
0eK6bFzFdpRTbc7lk12lxQ8HK5E9zhFbS916V9wWEAy5OSgxV6ejRa0U7c80grUf20Ev4jawsmIL
jXRzFa5hsltoXlSzlw+E51BlFAhABCPGPbuyN8TfsGnSL/e/JxmiV5cS3EKWUMnckS1aJbdqgRof
BhH2ySyc5alVPO/gNL1AUb80x9cuQ8SNfCDf+sCu3hbVKvcTJFK59hWRKqw7kZr5hJpLMjj7qY6M
x0Sp3ENh58vGwbjaR1kYcy74SGFOELsu95EyJQlLoTRnN5ucZ8NDwKauxi2q4XVwlL4HjCuojcE5
Anm/XMYeUSFOh6g5h5mm4aSLAE+1m4Vex1hH5dnEFKMyPmCUmww04Acd8L3ZRvvCdJX/3vlK+SXk
bpKJRay+6h13tOY9jJP5JbY19nuy4AnnKi11XpK5EdODkTgeUPzYRlvw/spXuSPje8lABqrnkBWs
0eReWZEDLGp7BhaP/mOcqDoij86oHdxZ1x9btw2Plprb/5lpqzjHNnfNDZjk9ctmeOnBoCBmk7uu
2z9V3DdhY5bFWSsq7zcIffNzCpNjI6xdA73prskmFr1b9B6QQbl82TGXexXVU3E2yq756JWhcWjU
sf4O5Mbw7VwkHknOPJBe0MP/e7ZdikNPwz1q7p3uaPclRIJUaZ7AgefQrDJnYxtunEZKDJJ48lrC
FFIZlz/QGDOtVa2oPAu4kIgYYBq/hxSefq4Ev8ICf/DXwBjzw4SvwNOsi/EBINe7E16H0lEiIKS4
HLeovI3+KCVSFwN5V1TluWu75cVKezfom9h6L0LrbZU3d7s3QuD6TkNHvZy7rjwnilPvm1bJnxth
JPv7R/saNymXYRZJI+XNu2BVMtJR7bVRjOU5tbT5kysSsZuHWAmqcuRTXsrhIRva6MXyEFiqTXP8
kkf9+DhQZb47nkm5I6pWrnDYYPYq0HSVpufzYKVnmvc2+siIOP7UrKr7fv+Bb3xJ8PwBdYBHA+R0
zQWjwkDTJDs7WUdX3649pGk2vUiv7wGyrDc8JthIhser6ycJ3bRy4yI7pwXuqj6kS+0lm2YL2m+R
TT/vP9KtxVC85EVKz0UCxOV5zFK1s+YFMZpi1p2v4FqVZ7Ix73GslmHjA7y1e0QGBiFkkBCnV99f
CFZ7rEavPHsIbhtzV+8UF2rg/ee5yuakQAeDBLgCspuwBnkObpE6pZ1X55bu8G8zsrVjNxXTf8my
RHvV5EjeX++NiXqRLLAguGh6QqTgdPCdyw2cI9fBLkZk5xD3MQUsv6dNSJiRpezS2UgLH6U6xDDN
uHCeqlD3cG/PFiyA8nFsEa4SonVwU0K0JjLRFPSXmRkg3CYkv3fNmFr/zMnQA5Xoau9HTcc9qJvR
ehyasYv3mlY3SPVFoZP6Zj2FAaOUGtGAdkxeerdnNJoJk7btXC7G30k5wDbB3CukNZip9Qc9Y7iI
RkPqIQat5HG0b9CMTPx0sBJzH3V9earHuqtBescVZL9u6ed9OdbTZ7s19OjBGIf2pyHF4XwBtqzx
1X50U1yShTqe+tED3Jqh3Fohst2Mve8OaqX5Uy1iqD/hWEfE3rz4lY9DmL+2vVOJ08abYeNXLwZi
Ita2aB2wdWvxSbNBxl3EyIRWXFoowkObd5w0Z6y2qWR34yOiUS4Z8FLGF8zQ5RlQKC7ECOv8rPaJ
c/AqSAdWp0IWNbf4g9eypA7RhwEL8tlk21fQQIaH6ri0LGVRlu5b+K+Pw5TZh7Dp1QA1bzeolSX6
7fZC+2R5YXPQS9P8FKFx97NyW22Xl4PeokKQRI+owqYvqHjluyLJHb8vu4zkdhFPkBf6YEH59mA6
qfEPQgfmx/vv5sZXygCfWRS+zuyaLUPFH7egjbmtV0gJ10ixDNICLd3PVYcschiauyrJftxf7tb7
Ad7Pq2Go7nAeLpdrMkWDkqwS5HR0ziYjG/yydtWjEpZbxPXrZqYDJg0lNaiKRCA43ZdrGVSti9U0
7dmsuP99N3LmdN92hfcpWhatPbhl1ZUnlzjY+5U3uQ+qJ+bRpzpV93oNwhPL8zB1dp3Th588NHh+
tzDU6SQtWnPoraTuN27xG+8CeWCY9lKAhOt8dQOUYe4MVdc056R0p/8Y2hlo1AwI9xG51OU5Kpyt
vOE6JTbBpPBF0rBgMrImji6cr3auC/UcTY12QH0IR4BxmId/tYnp9z4HDf2UoR52imdnDDQ7bOvj
/QMhg/IqNkjKEJcer4kRwuqZQ7iXUsZOPVudszeMVj26ov2YmOl/VpGlRxAAWxAZHKyv1+Q6gtMB
CZJJ0Lp2RX2xKQqbNYXI8J6ouxg8FUFfX56iTBj1vrIxpH1IOQkPTiFCDmrkWiGS0AYmdXndkdgs
YLj5ettptPwBTJsHB8WK/0F8Lj3lRT1PvmmL8INiJ1PyoBb2/H3Bfinzw4keW23jmEEbBR0Ff1bz
4pWQvnyK0rz/hIZ6D0+rRQrAsOKKOQrmcRyD0VEGbiq3/WJa+QzqbJI/PdPH4dUevOGfyogWvD/g
NH+2BB1Hv17K8UemZ8lPJwnF8mm0lSTl1gnTzwW49B/zaIoPcKrcL3Wrd7/syKySXZWOyXOhRYly
aPrQ+7WklR3vjCGK0BcvpuHfJnLa0c/RTPk0pzkwHNsMP8P9b9H/txbzVwSVlitW1ZSzmsTh30Lt
i94fxAxMVQujHMH+ZBxyf8roVfmMvq2vlRdX+b5qouGLIfr/sXdmy3EjWZp+lbK8RzX2pa2rLgBE
BMmguIjab2AUJWHf3B3r088HZVWNGKQpJvt6LM0yTUkxPAA43P3851/wyoehUYVDnnFzUCVAghA5
iifoGtwqfGkFwRar4UnykOoANNenlW5GuRDrraq94Tt1rgfhXTTq1tO1NNm5TjsNh3JKMrkfmtkf
IlHWksfWymAKRxRrKvayxDiwr+I6Us8ePpZFYdEp7+W0RgVfaMIvZyJLIJHj9E2rR7pZbGO1eOOk
dTnfEjnQikMyYP8fDXpRsfkmtr9G1Na6yZ4+BM0hG6GUQkzsU2YVztl1hGau+uJP+I+HVml4N1U5
4SsD94zrN2ZX4sy/+vmucErjC8eTeqEeL1wVsYurNhr6Lu8iw+9KY1ePftHHszU6daSmpr6WleW2
cUIiA068ptJ+UNhzsTJPNBdxfWvmUZbM9hPKwLoOtcTUk+tsnTQ/GvnPEDbSlV83IVAWdkNhDjuY
T5UZJnnRuCGYnPbGm8sl32MaNib7QjPSrxDlXbUpsxY94uHhJKxbCR+OKYwiE85f+pzQQHv8UGDP
NUUDp10mrDESGpG3+OWHSbckxSU0GPUW/+jqS+l75bdxnZwx5GA1VGfOp68cgkECOCtg04j247Rv
2W8kJ90Y9KNA4Rb1QVZcJ+3ZFfaVDQ8Jho0jHUJ2Vrhtzf9lf8VXcwqW0V6PgD/tjrp3jSvcLuPO
M+SZpfTVoeDBAvJQ/UBzfD5Ua1nrItdaP/rsXW/qFrOloJTLRRqQf/DXV+3NKQsoGAbACys3/Eoz
yQl+PZpm3V9VtBDixNfHXdJU41ev9NFwLU7/+PtBX7k+uDNAtfTB3I0o9fz6uhZ8f2VxOxa63t03
GpTfEAir/Zgu4hxR+iVJyQOQA6baAAK2iVNlvsceoWqpL0cCfhIZ2uwYLHGkbnjhutZiidBEaber
4eQYZPtruoY5aqwfZLkYSziyqT4oloAfdiUb7cxzfjlxYUJu9CGIiZsg/uQMVas0lStnSzbtvv3k
4J99hRehO4a/v93b7Xy+M6Pn2S6eGbXRIE9QpMX3qjRN/eEoCYCPbJtOdNvWTdjxfOMuYxH//Xiv
XBbjcY7GSWrrD56cBPQSYwwBJHfUE7aYPrOyXUE+4u73owDsv3ZdeKCBj2EpwbHjZBphr7jQUxXH
jj7yEpnmpF0BxZOfZWhF1e4WNnU63lNQyDelmaVXypsLXBHcxBliRyR5HUESrro4cNQ8753ZMI+2
M4/FHmKq966xa/O9xJ/Ui/Wqk2voFEVC414qU8Yp7FCyc2Trvfds0WFH3uV0cObSmPU41fuki/LA
bp/ctO/0cJwGv9z1rZZ9TZIRlE5afvfO9JbEjDS9C5Z973maEXZqmLvIJeBTRuWs+fNOEYb9ZShT
PeMoUZt1WOQuPMa5GclLUIYj3nqVMb1tKHEpM5fBsvaNmGXBVZbWTc1WO5OEAzE7NrWhevTTXH6p
zEyWu2ElKCkcC9snD8gOyipWNGqWSHFKaUJn9t23PXFWZaTqfFLHdNEA+JIq98tw5JvlyDrJJL0t
g1WYD9x0hA5a6apvcxaY2kFmWf+01Cp/TDsxtKErUkFLf64VZ7Ck9/QQhgImzt5Wt+Otkk4EoFlt
G+Hc0txPHQyfiJbIUEUl0SgYrgyddswMe3mvwYT5OhnOdGF3S5qG7EbD55nzkrnPBhIBh0Zp1T7I
HR5BJla80rRJ1wesrAN8go1VBfouY0J5h3waFc4/qWasx7kst+JBYc0cT3AYn5LKzCXOzSvGkm5d
yQvdGgYRQ95svzWOyMewchXFyJDb1Vv21UHsdHyv3nW5az0yq3ozxqZDMyP0xWUTudZKsWzgnc2/
yzHAZkUbORH9/p3YFozTN52GB1152NybR8HzN2KwZ0MZQTYdRZbPcQZsckk1VfRhOqZtnFXJejcl
Iifv8n8BwkLUg2xqoIDhwZyabQmvmgwyiKbj1PRGCOU1jfRenaP+v7KUoe7nrL8tZS/xrhHH/KA0
fXVsrCS/Rpog7q0NAynqpYrhOasz2+MrSxkIHqQDdnx48qe4ob76k5GV+YCQonBu1mnS6jD3k+4v
Y8tAC7AGIFLADuHSnj83rUzHsbOK4bguSXVcrY22YOPv/PvZ8dOz7mR6bP03umHbfg9J+fkwve8J
KdtsOOJgP1tRgFziBjtAW4Q4/HoiRHE8H31tEF/0thGcOmeTAwBvQJ2Gmle5n2XlJZ/ga9lDaGu9
QB2wZPYHo+ZIG60OxjLhSkXSRLbeejnK+rV4MhORyUubaMUvjdkX+Y7UjbWKJ6VRDctkoR5ppmFK
woKchCJOJOxu4LFBDLvKm0iPUEWPWbo2prepXfu3k16qp6Fakx/20Jd7JmIvQ9TF+bLPRlJgwjTP
gyr2dfxiQ3NYCQBiixsCEiSAAyKOkAMBGqjQzsl0X9aiGw8GvsJP7RKnmpObS+iWrDJdHbM+kER5
DJokqCYvLmVmmjscpeofjS38h98/05dHKUaF5c35ZiNRndoUir6p+lFYvBB2mbzLFk9ekyPvvEFJ
OZ85rbx6gZsAmWYqHYHTrhv5RqUbrLM6Uma6xd6ktL+3Mfm7x0M6AOIM2q2qOYfOvXaB6OngHHNf
Ie2dINxFaU1lkmjq2AHTzGGid8mb1bSq91rqmIff38zXThQUbECA6J+pb+3T9zAVFW1cdjvf6pw5
mv3EDkdw/mhway3q02bpQs0aZFjoab9n+9Dv1DKXbwZO0JFZ6ME+6cf+ohxy/QtwlgYWUdW3BAHM
F15pBl/takjf9MTz3XtuVl/zbhhXfWfXZ57UK/cMDGgzx0SIjJnAyQHMcsfcH1Y1Hm2SY47UpeUF
Jdl8Jdo0u/j9LXtlUmws3I1czAEbPPD5rNcFiZCTOYxH0+jkB0CIqoopB0EHdPA6t0y0uLYNvM1/
P+wr+wBwD6a0WBVCYjkl+WeBq5ZCTeNx0OEtOgIowE9kfXRbfXxfTq1/5jJfiluYw0Hw5/IMD+0U
0VN0H3K/ssdj2kr9q1k4K2ud1rpFZLSTfS3g/T/mtpJvq25do4lU1nEp/acNcADkaPGPCon9bD6X
djC+H5JcpjtUEcMH4Y7dDdHupE73cH8/1FkydLs5cfuraTXaW5Vr2juhZHKjjEx9wL6yespdT5ih
IbQPbg5SQMVr1O1+adBTRr+/zS+3P9bErXG2+RdSppysab43Z5W9ltOx1QKP+NUmo79sngtkevkw
NzY3BJ6NNQ6vZvv5L5V16g5Kt2q/PFb1uKe33yFsmOSHVDnmZUsb4sxFvZyy+FDRYILUDWUI84aT
4Zqqc+DbF8chyWa2l3lf6EkHM7aqwiIx3kMcOEdDeaUI5RiB//yGUyI6Om2cpCWpVq3rVccOc+gq
codsLrZNFwEhSo613JvUxI99OtXfe4rCPrQxH/6EngrLc7OZ0FARd6kNO5olw1/OfkMnBIce5Ted
+C3O5/n98EsIdwDoiozDEUwDUdYGOZ57Y1/e9eejnPS1jYqQJX1haWUT9w9DrS0FNVhaHk3qBZh+
w7ifgqE+/H4Cv8KgYKeilw4zgIfOWvH84kimzkfh5uo4DBjqFpzZ7w3hrvGotfWlT7P92rWzBuZo
MV1ayjMuej9fPuqD4UbjqKuD1AfnWAVlcJd0eXXm271cp7cvR10OIeqnJOT5lwu43tnzMnUs4SlB
uDcdPIb1YRdU4i9b9vOQecIcnjcYgJCf50N52lyvi9epY8vBiJwxNQPzDmd9pLfl/vkJk2FoEf+k
wG4v2PNhmsYyZdpwPrcpPGPQyORjQ6fzNh/nFo+IAm/cJFA7uiImnbWx2Glymt8L6ZYHuG79/+L+
EvTHswf9ASjY7v8vC4tMNUUta1C8Zqt2RJM23hGoKPYz/tRnttyXKyUdcsi/qBhIM+GM9HwoIaj+
yRLhJZKWCvlbMvLaudj9fjq/XClREkAYpVG5nfdOuzymX4g6MdjYwbvzC8r8IbTAs2IBK3HXy1We
qSfPjXfy0rbYKWUDtclxcSr1AaHNENvLgH1sp72ZzeWcycAr5BemDqR88Cp2BNr/z+/iSIqw7Lxg
OCLHwTqFjLw29DKzvuhkl31IGjkDfWSzd5CT21wPs9cccSEXka6G4Zzs7pWXE0o1HbXNEfmlo6dM
k9zwWgfUjNZPmGrVeo2dKg6TgzgXhPNSpcwRCvq2EyDWdFBqbbPrl4mqRDC2yk/UMdF6712JnD6P
pBREtHtCuTS2inx58GsCySNtWOoPmuePH7AnwXmytICVorljPdst1DzE8AH2n8vh2pbJk/caBzXM
tND802A+FXc1tTdbwwqE6KaOd21WS+GEPRrAq9rqx8ioDHEgSklEzmisD7+f86+8WeQvIdMgZo6Y
658r/C/3xsb12mBHHI9aTWWZJrV1MHt1rrh5dRRaCIg66dciOXz+BNy2XkpDJuMxwz0hrsTYHpw5
Kc+8v6/MKdjQtGk3biQKk5PnTApf1STb++RUGG1aafHZXoQXO7R+zhxyXrkeRqKEwTcKodypXXHi
pcZk00A7TisRUc3UjbEitfrMKC83dR/YguqTfxFycrrALnxx3W9Y9Vj+WIVm24iRDpAYZS1rRCNF
HfJVO+eR/NqgiNq5idRo4DIn5xUFRF90BXWoBvtpL4clg2radnE+L9OVNdXuW1Fq+hne/Msnh2oH
vws4IqxL7CnP5wcku75AykRisjY/qA6jtt5sP5ENkZ8Z6EUjn8WPQVDBcXX4558sgW23LEtVmw7R
D2L8nKjOwj2qxk/GrKT2Lidovtx3deXdFFilXGdS6+Pfv28vrhRx7wYkQEGEuPCiW9BrAKgIyPuj
7Es/FKW1xsKUVlRwoD4zfV5MUoYyN5qEBaeIMU+uNdG1YNC8tD+qYKqidPaMaJ1Iav/LFwQfAVMe
DKQQFP+M6vplAZloWE6B1uRHT1fuHmnZW4909Z3K0ne/H+glT4XWIM8M9GDrRmJ6+XySjDWZQIld
pEezhDVEvGrmdaRZzdgetPPSNhG5ohXw+bqU6X6x/OU2WPrlA95d+W1ujWNFPHtLcJzd115N2saQ
fnPacdkkmK1no2XHIOPi99/5xcu0TWs6lhBreIeRLz3/yiVRj7md+trVAiPhEQ8qqZFi6ubHzFbT
LYl2uRt1ej/+1egvlnQ4ypvshaHp2T4f1g0mbEnaND9WltPgkiSGqMubfkded3WOF/UC1dkYMYiJ
gHVYezei1/PB5iSds8leLc4tRfWYI7W4X5uZitxMHbLcg8qoiotlXdKrBF3RGMGvXetPclz7t4YU
pnZv4alj3w15ml+WuVZ3oW4ubhM7du1MOOBovQVUGmhBVOD3qbBV1T0VJqUuv+N8mdxOTgEbQK8R
5oWFtixQFGsMxaAKyMKh/+OlBPuWdaHHazd27rUKWmPjLQgqMS+xu/JKOWl5nwrPa6JybBOyVtzC
EnuJqy4O/u06xnM69c4xWOTyIeA0bcRa7yY/5GgubwncJn7XUJQ5Ui3kqwWJMWN5RHjgl6YbNf0y
q7E/4YUobBF5eepU4WgM+RBlpls5EaHw7cWU6AnROWkf895YX2u7qDdfj1JcJ2aVmlFa1V0SIQly
ZqwXCcfajyiYSKxZczgc9Tz6VyR1pl9pxQTOPnWnLqekRd8VVXJxkoty1eBq5EBFN42X02zjvNHL
uHdW99ZJ+lVdBPaq1sixYRTs3HwoPvpt2ckLeNiuvl+MqiMNUg6qeWsPRSd3kODSD5o+wE4U5BFw
SaU+6LFu0QvjnguZQ13JnK9JMCW8YAiAcU2o7MIIfdm2PZuzmT1VKAlIHSI3BT8vbSXWM6nV9Lmq
a0mkSSBJ41lmR/to1aW/N1dpfOqxFpn2C5HAt7rQam1f5XX1QEya3C+54+/LpdazeMKI9o47bX8x
cmle9UPvXZrBFOzGwRD3wTQ176mS7X0gi/q+UTOkes97v6xdw9fDNebD4pqjjDDeY+ogq8HZfbG/
Y3bEQqOv6rOH7diXzoOCLAjvK/ekpgNGtmYzfG5MN1v3mj+Rnd5lefaxzlTxBHA+B6FZsMDFTecJ
RMpDB06BizYkocy35mgxRWaTX1rD0O6xqWhjs5F+TYCh5cqwnEzxvd8gKvS06kfHC06tsJbt59XP
so+0YFt+uURstLPaJMlDjVD7OxmIkQi3tf9MT9V8tEnM+8wNS0ta86vzYBW53+xKs53gw1a1Vcdw
dAo3ynrDPo5rkQZRnpjmwVhSo8XmRMwND2taktCWAW1tXPlVcd8BsHCELm1dhZ2PXquXS3fhep1e
7Wqs6R/roNsee9uWMwoGMfihW2g9z7qFgh9Vvt8slwkqOTg/gy4eNbevPoo1UG1MwUeFsmgAngcL
ieJdpfJKhP0CgybqRSJp6a5FPUeFMW/3e1ZDcdnAyDMjv/HTp7zMDbVbCTBOI84743uDxaQmoDUZ
b1LNbj47Qy+aPbqo9CHP18aPUtiKwU0HO/gmSPvlaNaWMYUZfCWT8MZgdsMmIFI99J1imXcOufdH
SknsMmSSlm8mTkYrauCJvvhot3B6enssP2Qz/pRk9eSqvKKKlXnB4d7BWsFZLHvX8RIOkTKq4bI0
pVugoJrNt8LHgTxSlameyAN0BhzNMix8UsGZaC+5pOAQaKqfd9RMlYqNzsseeBEH/WKlVX0j3bxm
TUwxNAiJAx/u7CVZprjmooJQykXaUb8kfjgX2TTuO6qjLHT6wu93c+GQXdIhOgnbcurmnaestQ/V
NBeYOSd+aoY+RG13t7A6YqetpG9jDZQZI9SnouM1GFh9Qz8QEAERK6fvpq4ozbAYoMdE68wCG+lr
7be7tLZgHWcFZmp1Vhp2FGiu8zW1C/+hZxdI3oxjMT5NTKF7e9VWTJAdeqBRYhXipuwWwnNskc83
uvBanqmy3IeyG1UfYwBSgle7WrUcTAFrNvYWLxnedBWmM29UsUAq1xKDnRcSfHcTNEbzaTI6ItOL
vOs+K82Ehg4OgHWAgDknQ0UWBOoaxNEIKBJJynpiLHVk1UWn6OcL72iXVpLtFOtznJprmkWDGcCJ
98hb+zT6BgxebXbAwrqtg+bWaLsPdZXrb12W1aNFHFkTK9DSG/j1do3PPVjLVbuYesl6Y/ef3GRt
L3Pedhrs5DRUoZa1C/ESFS5bEaQx3vfBTJNb2ycIJtSVpx/0hWNHlE2LwYsmJ+u+bVoeS1Z1mYoJ
Tq3cEK6dett3pTXsOWebkkB74Xxn++7uwHBX+8Jg7REht2b6Bt2oEPshASq9tYegs0M3KFQaB1XC
+yx8b21joUv5g+a7yw+12e+2vFUoAfmwVhPbLcTYa3/w6JY7Dpn3MWT81j8UhUf6qbfM2g8vWfjf
ZsE/e6xCjT5uVvLeaZtWeXaXFfhn7qeE/KDD0hhrsYWZDN+xw9OLfT8ErRPhe6icC7RjbEfp2Ove
jsS7RuwEZ/svwtHLt/lgTz8MDVrJfoWZsURWrsFI8BTK+j6du8fBrNonhBcFcdcNensk8Ga5r022
O+5dark7w8mWZmfWbZHHhdFR8wW9rVmhjvsWzNdunm9tPc2XHThEYlxY5PxSgVa9OBDQsLBE0qvo
wxHrCjvs2g5PbWMtbzXXGujsWLX3JNci+FTgtfWlndbejQ3aUM1eIUt4R9oWpKm6w0Yi0/sJKSTm
77uA9IJ9Z43AGaWWwhatioUY1GGtEy0iIMBSMa3b+g55ZmFGaw7P1pT9YkfEOFoymmAMZpHbWRhq
VY6wHMyPOu+TZTb2DRydorgX8GPKuOcUiLOnra1zXDt9AiHALTrYuej+b5CEsLUR9cRS2HVGD9cj
o5UbrUmPVD/vWdedyR8blB59cKdjIPpJqUB771TS6cNOk8YMK8g2i1Az3O7HgBvSR136lQUl1p2u
c8fg5s5SaTf9oGOzXgWL9miUpn5rWLUxxdY8LEmE08x6dMVaPpiLicWFHCz4sIHqVjOmJZn+KEdh
vFsHvfyq6bkf7CxBbF+ofNH+cIFUrbClIKxC4ZX6EkLvJYUoq0brew5Jp2I1y5c8bJKhTyNSX7sj
HNOl3pEf4ltx41CZRNNgMcGt1tgOeRVLcSzrPJmR1VcgaONilp+a0WgftEUMaeRVm1dl2hra1zqt
IONUY+JeyMSTX+vC9T4vbDLMfznQJ7WBAPpoEI6R8EYsogvxrHIRKIJ8gYiCtX/PRtHWFxMttB+I
SComb6JG80LkAUkRzhIoiAhQXB+0elp2JCDwGaueN13k1SlMgGBqWvSttYUPu9G1NoedSuS3AZID
2mdTWsL5KuZxvUL+gn0JEGl9PWaW8cnXFhM35HV0LvWlV14Emqm9a3RYd6FUU/VUJxPpyq0e1O1B
UAm9dZTUrairGjbBRHnQhKaC3KeLqpfDvT2YgxUNssw+OaqdVEjYQifCEvvAKzqlxVMzrJkX51h7
fC4yfzwKpyjBxlZgvdBDjOrcNeNEzsGcdE4Zphi5fvGlVd/PEHm1cJ5pJEbSTHstkh7H82JZNBLD
CAY0LjCv1aLCMWc7tn1ZmAeXOLGvrYfLx25AJ/GlJEk+iNh+k2M9tm553yc2a0AmVyUjHZ3glxn8
4d2S1YP/pXJz+aNtGpVHRoIpI2RWCDbRUuE0FnrMzhzzodz5IMbA+2wqr+ovsmSiFIU/76w7uyrl
jSz8xcdfl50TLtUqvyKJwKfBU0GGXAt22Z23+BpUr7Fz2nAiEeCdmeaFBku4KN5WA0mmoT0W3ciz
1o13gOzWtwEjkG7fm17q7LxsQRYOIB6cszB5AbtuhSH2L8bmMEaf89THutSA6HX2l6s8m7KDnqTq
Ayio8cYWorqbauJKwsn2egKF8nTdskfmi6RS3aNnF2Pke4lzL+ia0jVsnOUM8egnKvEr4vrnd0M1
zoZJj/I0Kretx3HN3dG6AkpIo3R0BgJNZ3b4RJWc5R0jdfYi8QkML+3+0CtI8lVnpPtyXYJInwvj
njaFH8mss3aONFZOdGq6KuxcHFIdR1Ffp+AN117M+x584E+g87+e5v9Ov7d3f35R+c//4c9PQFIi
TzN18sd/3nbfmwclvn9Xbx67/9l+9T9/9fkv/vNN/iRa2f5Qp3/r2S/x+f8aP35Uj8/+sGOGquV+
+C6Wt9/lUKmfA/BNt7/5//rDv33/+Snvlu77P/54aoG5tk9L87b5418/uvz2jz/wA/kFYdk+/18/
vHms+b2HvEkfu1Z8f/E73x+l+scfoFx/p8O9cdhws2H2gXxM3//8ifV3QFSyLLaccuAPoJimFSrj
l/6OKhoBFCkbcMQ2FPKPv8l2+PNHmKEDghIOAA8Cuan5x7+v/dlT+r9P7W/NUN+1GObIf/xhnzR8
QDhpRdKm3kwM+Dz9BA6a89xeFqHhJdgk5VPGzlyLkTD6HLpDAWL5wXSX+lEhDCvCIrDQO8zJaKiw
BqwMHSkVQfFeQtxY4i/ppTOJbCdhiNL284ZZRNXiUa/2o+Ht0QHczmbnIApJ9QKGbcGsFp2WjhHz
u7kVlVjvui4pmpA1okLOmGvvTRpSDzn4fY5wpPSXUA/WWx1+PCbbeMJXUZKsB0On1A8LN3c/VoPt
g9PAfrRCjmBaVE5eWYaqRswTYmrURVXZr5dkAetnGH0/gbNf3l/uJD0jKIPgqLAaXsih2Cg9BQG0
Pcyrc+EmCOWEcPJLX5LjRf5cwj621HsBfM9Ooo9XFXqdpJg/2zWVHHTYx1lp6QUGOc2NsK2jm6gK
XUf1vU2dYCcD695aE4qRdhSsnt36ZoXREHtFPiyhTftCUmxDqkvs9Qw+vc2AF9cFxInceIuuPZ0h
dH9bOetTe2gm7WsAFQpioPUGeUoTGZn2rmg4ayVlfw7Ee23UbZ4bOKsCLmww5i8YrpNlRVXAiDxo
1giwiqZnn8MtCoN6tEOsIIzDLy/tv16MX1+EE1j059PzNpcXetk4epw2NkQ9WrOmOe1hsc3lDvKh
fm06fR8bU5pRXa0C1Yx5LnL4BHl/MegJTtliC+eK2W8PAXrfEAoQy3eZGDvy0rz976/v1FLrz7E2
EswG/m5e2s9vaKOPXeqLoOMxLuseEj1FiHUl8WNbg8KIIVan8YKb434NqptSqTTKmrF48jpZxnWm
meFQ1+2bZkUK5HLi/Wt955/fDiYlbeCt8wfd6vm3E6jUhtTjMDb4H12guqMS6wpCVkwXBPD8tS7E
n4NRWW9yFLgRp0rjLqVPjz62PfjJml0yA9P9VFXnjCRfm1EYhqCb9slefpFSKpZE2mKQLbywxL4U
Raqo1bvlUNXlGDkzXPjVKOY/t+Fnu/Cv0/ikwfLnpXnoe3w0uqD724z75bVx3bwtlcWlTVNRRHOD
YX+rF+eyI5yTnhXD0K+HlgC1mH9ozT0fRk1tCRffbQ+Zd5kOb31xmQgdsCLYta1xrES3m+q3U3Oh
aR+HfontDiluV8SB9kPX9oYI9mT+Rip5j14gbFprT4rebHwDUdzcgSDtlFFOMbgUe33qSA48JJZ7
Iaxdlcpjr3+zB3u30PFO5WOdrJeIQPzKO9j2F9XvsuAyqd50jhM6wE1VYxza5N5KcX8el2uEhUjq
pqiunahcOyoIUCw17Zw236cK/T8mImcm9k9r0ufL55aJBjsYUTs9iVM+kghkoK152R8KiH17ypqM
itVx7puCgK6i85aot/p131os/sD2Rtj4E1a0PliB49TiUp+q/CYHRTok2qIfCAaCmp32jz2hrWFD
gtoeWAX+2O+Xi1e/Nlk2JAKitONYcLI0kTc6LrkhxGHxEbqHNobc7MtP3nvrR02Ia9jtECN+pLSX
oG9p6B7ct/fun46R//9M+Ye5SZf+69/nthdnynfZY149Nt+eHSm3X/n3kdL5+9a8Y0+G4IUwgofz
55Ey8P6+nSMJT8KgaXNT/s+J0tQ5UrK0boUPDhs04f5zouTDWAk5/7EtkIQDm+mvnChP9zSolrjl
0DLHJpJj5WnvzZFVj+FcIS/GWlNvCGaozbDcrNkLK6vP0RG2Wfjry8Vg2Crz9QkWgC1+KkHPGy03
TcPqLxAkqI191l9o+ZzGNI7SC4AhwL5fnsMrx4TXBsSDajt801wkDOn5wlcYQ2v5IhcXZkAbDtpX
rt0Q6YMgQa+au9mdzuU1nJ6+uELOXHDZNkN/XsRtwf9lQW+NNiNPijIcaXFB+Va63lHP/OZOjijg
2iRL94AT3bfUYVf5/bWe7iUu/jLbURZFBeda1EXPhw4yLWkMveeWFrQTcUQ09xXKzTOjvJgvjMKF
cTdh5qLrO7mjNZGIHJgZpZ9HdUXv0PlQp5q5F6SKnwsv3D7r2XTZxoIdyJaFQhQg4PkVJfgdN6ua
+otpagmDnDcgXT4MpLKHWZmwYSVnciFfuzhc6GBCcdigmjuprqxJaFjm1P2FF2hDmGRZdqHPk3ZY
POfp9w8Ll/TteTy7OqAKx0cGxhMjrvSUAUS7SAG/Yc5T+tP4xiwr7TNOKs0a0R5a7/u6AOKhSLF2
rT37GAZkaawK6kNafLb2DYM+7UuzjOKbKFY24aAq6VFpIvC0PR30nCImW4dp7yCaT0IN/mW2iWXH
h8yUOXw0o8rAh4zeeEh7Od+Yq6m34YBK5xPmNGgS9daqFMR4y7gv+43HCNHdetBVbjshPGkLh/sU
/Ad7JoN+O+Bm08fEPtRjXAb47VyXmSHTi6qw2P9GJVeOCROGj0ZG25aOr+eidaA/VCm+F0EANvkT
+Vj72dVKJzT3woDv2kQ1nJ5PZp+004Wm9968Z99W5UczM0uUHrg3cSxDU56NVQzrr1VNVMhVZLe9
pwU0WDLamdPHYXJ7DhirVSbTceTUgwJeJX5Wx6ONbCzWyiDIYwumxWffy3P6fbQIKJGtHqk6fGsQ
u89NgZkuqM7Y9TSKGzHMFDm1511Pui21W71Y9PG6tQKMD2jkeHiEm6b2rq/IyQvdrh5WPBAMAnVR
Jw53Jvcyj3EGTNXO9+mc7Zyi67IrpyvElz7RHXpuKVZibcM9oQW/z/FfXGiYyKY+auZST3tLL9Yc
LgCim/3idIY8gpDWU4S7nxpDMVOMxTpmGB3tBrN36XnVOs1YPRX6g95YXoFKDrP00CEqzgoL8nKG
T+Zs5O/bQHrDhxRzzm7vZRZGDGm3oOASmGdAvsOLx38z1MisDmXWNwT+Ck1tZd7U6CEO86nYe2mq
L1/trOwrUoMbDb9yPti+G7U0y+Nar00sleqcLh4eKPN6T6c6cd4vqYAC12R5NdJQxqDjaDgQonf+
APsDO4Vg8oIvOA6Zmgp7YY3BdTbRBYj9NIPXsDp2PxzG3suCKz0J8DHI5iBJb2Rt+XQSEgsqNf+L
PipNmEQ0cZEZM22jzGzMImqsLseiOEj/D2dn1hwnsq3RX0QECSTDK1QVVRqsybIkvxC22maekplf
fxf9cKNVclihE9HnqfuISshh597ft7ZLRKu3OIUDQ0ME5BOfd95dntTucAU1Y9K/VVIMGv+N4X2h
f8jC3NWWVd0XiGi6W2oFjoEGQ1aPqkGMEpRtaTaHIZ0meugWzfBk5vjvdqIyRloGVblKntzEymlH
37WZ3xSRUx2tFr/9/ejE+rqbWR6UCYFMWSerNM3rrV0IBfpSQYdJ8Rrgo5vx1n1ltnuPcU8RyG+g
mz3WKTnEvZasMKxrj0YuGLOquMPbmiGQcuifoyf/tHDDhkDP2RC/dGhXwHlZDggvdBzTCnmkldWd
TVln8vFId2LXzwIbBpo+i3K9MBsxH82xnBzG6eQUsDBadTtjLK3iYJHpNnZjbC1f+i7Pml1mwDsJ
6Mw0lT6QDS07RhQ1jV22ypx8eVliP68kUBGKot00fDGLRbcwdOO3WHpYlRRQNWzjCIR+Vnobr4EV
OyqCz1FGJFcdbbgFa9LUh7RL+9fKtKOfOnYMd8dtfSkC3ShJMKHOSbNd57g9G1s2w1+iXD7cNVrW
0aAjEtovWUdTE0JYXZ+aJCuHC+g06wDqK8ZTE4sF8n4+UfRA4TPhxlwzVCNUIt07t5wTI4jYlPKg
sKrhttN6SAk5dS9nb+rrhBs5iRvXh7qbT0hqIvOEfyqN/IkSdhXMgE6SIDUjHJpbOyLz2qla+nL3
MHEe9aGfHxqVREYIwFQVh2FMKu1LleYa5s/RUzeJ14OwtlOP3iZymL0paBDpPJlDHdsBBBLxag+x
+jGuaooPer046sBtt30YtvYxGOiSrfoCZababRWh5jru+mQ/G2Ue+aYGHiBwRgr+futazSmVhT6E
ydrBDqVTPP37HLrZnRwATlWASWbARd471o9Wd5Oc6VAZSWB29C71MygqYEAb0oNBhezwWhlThZrL
QLldrXblYNjS5sdUy8pfa1YXP7EaZYfK6ucXz56bkLOvfJZ1tz6LzsML1Hk0GEYTRKmKbzZxaJXo
teaTWXMdCnpzmByWp+BrwwJJDiNwgPHY9pP2e6YyeEPsHXd4Hub0RYIjfylMpb72Aou9n9dtpoJa
SyMdXQatxEIjXfrXqdSiJIhLO24CqnLZHQ1sooxXWZtIqDDP/jJERZmxceOBN1d3zbc0iiVArMSV
DxvB7Puix3szRZkyNL27X8cohtaDVOxnkZr5FdpFulphqMqjGjLDVDbuY1O1+VeN/N1lOc0ouauX
ppsPRl+ku6gEEJD1hvlSpq32pCvPfupXeQUKcLjWmqxzfGvKu6u+k8Bh3GzeDUbeqUBVK6ggsHTJ
Va81015pQ3nfojy5LK312jDqYVd2Rn0NUsWTVMmN9TZt7f4oqUcieENHR9rXodyqmU9GKfaTmdw3
buPclu7iuXuzmOVvJDYZ/UwEvXdrMcug9GjbQpW/3w2rV+5QttZBqeePTArBfRR72VezEJAcFnlX
etNAe/vRsoJOq2B02ZcMIb4wUdSz467Oi7Zioa1JxSbkiivrQoNH2PgZ1mlwf8WA0ml2jVdNy61f
xmAImmUso8t5Nj+lk/MbLOB4YXmredtVhX6EBVbtaM3S/pJLQnfGqQNoGNizisvAcBTXZSwFqFsq
G6JfvwjPH7VePDVRo3/JGvBSUsn+QnPXIfbTaaWlytAL7Vh4TrdfTRSMfir15avZj2sSJqzEX2kx
1Hno5p595/BevtR0wrjX5+QVjaFkYwGhfgkqOL5uqLCtt6pR3pWFP+tgFC6J/rQFtu8XxWJ+oTy0
Ss4jupJ4ek4zl5QGWke0Y6YgoV6uLso7o458BYSnpvlRj4cd8zcohcECfBHSErYg/Ghkwwp2KUNO
yWDsp7Va7xrs+lZQgHcXh4JCpOCatiwJPcQXewRtYcQqyOs+Fz7pHmlDwHFu4C7kZUCIJZ8bg2ZH
CxXh8cqq5uG5ybPOfSEIUggD66l6yMtc/Cx7ajXHLp+n6YBWaW6+JCJGPkmdfbyL7RZMUrmuRUbb
XEet4Qq5MT1p1jiML0LBA/iHVGdnnpbGnJ9VTkbyuUbtdDG3NDANqlkTFHRzHcAccrB1DpoxBvEF
l6Q/NJnRP8A1RBKlZanyRxpLOOFWcqRTlF6mz65oxplah0RbLU3Nm3dRz6ACGpqVL1FjqtWfCE52
JfWSPmhro/0NMGa8zhLTvCDWae5N9BHiXpMeh3tqWsVvCsRAqlwzMau9xybp0AYtK2/1bvGejdwj
pWs2VfMURWW971o7oYidW8OjktzFA8NqufiAHsHpnI8z9EJK2wo1UOR5sLmYXPj6Maax1KMsfcWX
Ody1XTUevXw7XJa6T3E/l+UlFn60rdzxgiqKcpZ/2Y7fcitbXrvJdcAEFk5xpWtDdLM2BpWajjSz
CsBfRfNl6UaEhIhPo+wHLbebfpdKZecA20R242aZ9tVWS4xr04Xu5s8L+uWbIirzPtRGM35mxRLt
IoMcniifuBAvjPxHG6Exh56iots6ovKE2ACyGjhycGSDedV6o8DQrbXePbY0GC65EzWPizu0YCyq
sTrkkTVc9rbyAmH1TRdY+TQdl1pMYWomM4w4r7xbubWzpO34ouzlDMEW0UKa2hEO6OwJEBYXKCNb
vm1mROQxQ35FNQv5gmYklL+2m9iEBvdRA5blLzbRhYNeiSBoIMCeEyQYozHZ31Tp3QEsA24yGd0e
lWb7e66UzXvg/nMcBCFvNTetPyDDRNbZJI/mWoSVV7WnVdUvuoguTRpf37ilcUKSBfDGKdnHq9zX
vP6q4XK4s+38Mo6E9RuI7QkFGvEspBD89wcIq6OvuVkoY3EDwYFtx+NIdar4CaYu4PjeEEggenVI
Iv2Art2XSe180fruEM14vnwLw+em4lgpBYa2UX4jUrfwYQrq0WZyiN2lC2I3OuiZfrsObEAytmqC
oCn7gcE594VTXsrc+krbvuQxGfG6iSam/ITANYw9on+CrvaUGu7torNfQ/GrYf24WuULq/K+DeMi
/Somuo7W5iZR+SXnROe3aTcfWwPiDYIs57oiibY3KOf7w2T2QcHLofY+T/d5L/DgtslRRY48aUpO
oTbkDy1hl19WyQXtmvguQzYE4zQZR6ubUA2Z7TezMg5uxv83KoBPTQ5qzh6trb/k5kOXsLCzgSgP
AJ5YXzyn/SIsQO5TMcWv/Pllj0UYlWmC5AfI0C+hZ5dzFw23QHO8HsVofqUc71CavQiwoyDAKDrv
Ivd4Ji3r0CPVyU97HY2TI1vppzqYt6qYIoOPmu5Bdcud3nR3ejU9xKmGLdJxrhdX9Nc97MSHvpjn
LtA8ALxWY0T7QeX614KshrnLCrREzGOc73ttME/6EA8wx5WG8BT2AdEoqsAmTNJ+ekrLtU14YIfS
WC0FOwyiZT/yzC/51BdfzcoZgYGIMeXvrT9dkf/SrVKQaui6+FRh6qSQ2dF+qrd9N4oO3WhxWezc
9vvgyfx65lq9W9MRHqCZ77N2a6XZe3kW5Bp1Bu8b3uZn9ihwJens7a3UaBBBLlziMG8EpWpv1qrU
/IHmX9dOoZVXqPeMnSLDsG+1Sftlcjj4E2L1L6tT/mapXeETu8+gsQfEdHQlIYwV7am3nRPJwQdu
319bvXCuvLp8zKGr+INJB/a8ByoZD1JwBSEr2GhPfZfs6as6fCsHvc72UZ42p0KbuEY35lM2wKlk
N/sdb80eatc7cMeg4Da73g3+wPpBTEZxkZde7ZcL6yQeUKFRnaPRBr1McRWoe7s1+AZiikZflFP9
zyZGuHWGkUgu1p5GK4kuC2oIX51c6ochjo9p3rExtmqkhB5b1R2WFQs1j2v40okf8q5+aJPc/KZ5
yaNnp+4OjZh54bTzpRw4rOleixAANfidkyBaJmNUvaLzOcWRar4ULaUUTTDr6gg8qRbfo1D6Xq8A
pwpRAwvsI45cZxDfRVR6z7WRYXbSzLn4zjNOqsqhGneD/trRYOAwEfROvhLNcmTGdmGOMIErksgP
nMgAX0Y9mh5zUIanSgzVz1yXpXltQ9VSe6Zr5JEfiFxnVyQoukx7FYecBBbwZKOlw6C+iUG5PwHw
zbs7C2dAvmtsheTGdcvvMuNPzUMrj3ms8ruBRirXxP1u0PfFw4AGmY8AgPKnSHX7i/B6m5eaVV+L
2hvsYGpUEdL0liTxQsB/00wdxSdFbjzhVmEwphl16Z6cvDjE3tQde9ucX2ksMhJUg/2j9419URlK
HdHz1GFa6CsQsazvLpZi1JcdjdOmp7FVxuwTp8nbVva0pRyGpLxFEPQQk4Tzp8Uur4acQCKAbRev
VDk1xLcYKNJwGahroxv10oDlCRhtWTzD2euqVru2KhPI86l+19czyTU7zspH8mzypRT98CUuV70N
MO4sv8UyrbtuXYYHUiwTaC27ohmo8OQAWLJoqz2nE6QOQAG0V4x7Q4dQ0rRwD7gNvJR6v1TBCKTg
zrTmXjB/V3Rkfc78xroQZdpu9Tp6G9XxoAJ40D040qXV70eQUFFgkc1dL+SWdoXWgqZuT8f34qED
VjT5g2N2Dofb7NWBRtkVBeDaWQYbtounA2OaRwKN4BXddYVgFSVzZfn9Sk/ag2zI6iOw7/CkcBGj
IkchILtaI7iz+9VKem+35KCIL+nWUmxroixPU9dZ44Fek/hDrCZVv+feAzw3p1Nnh5UcuVZ08WRw
h52FF2h2LW6auUJnutTjVAVYMbpno1PJ9zYWxJMiW6rCN6JyJjnL5Qvo+mKU92k91hU34CmHfWrG
INJ7l0QVQnYUl36rtxpi1SYCh2djyzd2Uu+8l7rMFBBxY5qftMgeiqPVp+sd7urG5MD10GR2cuwh
VxtSU6exkpnnJxpNkQ+5W0iqCxNR/8FMh9ze2aNewH1SBVFKNyT1rWmV66to7GYMliZxi1M6NZZ+
0GWSh4UzI1+d3Ty7XgD6iH3fJvK7TLJJC3A2rcWJNC5ayjRRBtDXFvCCz3zSi0C6mTPuXX00Tf6t
0/xcOtlcW3jB6yDmTSPaRzPOxtdEee0XXdP/zNOIXJSby/RxXRqEv5Y9EN3M+lhtb0NabDsrWRyo
6ewV/txAad8h+FsNLh7RQo/hth3vZFm6E5F3S46GH5GtgTMVzk0tyJPuq5bGqz6j3iQwIHC0R1KJ
6m4yB6ExI8hYM3XTZjk4a5aGEUn0hhwwCQjUoubw1EKlmJnQ+txv4UdNybeHrh6kZVuNwG21Lj26
1AYe7aVCfO/lebb6dVeuz3XLXPG5xZub9yyXrysNu4t9oXrjpiEf8ItFh4oUuhwahrU2kot8UGrZ
ORgX1sAtrd7d9TAxv2qRZV3UxiiuSqdzObk1MylQyTbuU6vwDOB5QyTsdfV0auyy/u6R/wuipnua
lpQKc946kQom8iKOHxnN8mJPsjnGdk9NCIl9InYqqlHxL3y5ZkfATb4pG9Phy2oZyKShoFFyn6ct
JVUNsS33RG2kaGVRp5avj6lt7GCxrj+ppifX5MOif4AAGPhb0GsMvtHGnvALXG3sVfNCet8Yi+VF
uub4E+fYhEJ4rjAPAUVo+ajrVlfI1znVgxlov/Ixu63onXXNRYnF0aofxmkWYt94hfNKhAgAV++d
8g5pb456rWub2s8rb7oHeS6xRFntaLPV2uNhNJ2xPiLn7piUWEkKpNfYnXwRW7p9a297VhjlWVEE
SZpzVW6TEuOMOU+4bEZvLklCiFpw0NKp0d13upY9DSozygubHOFzQVr3vrVBOu+sVho3dEx3MUzE
+PaCWAe4TFp3VUSqkZd4hzQZdET2g7OJwZe+e6VlG8z8KNueW/B+fccdWIbR4mDPMBotrY8wjCqx
98xxrYOO7p9XHOlEkQN0NYsLNueLr4Hd+9VJp8dwYoiC+2Fq181xGjNB6+fO+A1YxMJ6JaZh+AVj
3ZYnlcxyvoi81Dlq+eStO2a95CqfzcNvVXTtcBirBhvLDPxm8gtTb2+VavVnMsHDT1Y2eg53oVUD
3hFKZYOjhoyb0ZLGN1yr0utsdtG4exxAbFu5qL66lVY/J+wjwodkDCYibvTyH9LZ0RJIgAqCIK/L
L/MScWMQDzmBErkXNCGw2Jkg9Mepb+rCNYudoTUkN6KBjmwYsZr5p+3MEr5n2oyr31Npb4LYEus9
0G+KO0YxgxxvV9NpyfHqyKEEl9LfuZn135IoVo+0Yy5TduMEY2RpJPbXOo04FFOW+ZPKUlEH9WSn
qR8bGj2w+pFUnu80TfxSGA7nnKllpBDaubGMsMeveiOzmJnXqAxuJlzKQQcEtbov4AasV4yoFbIa
s1qnoK5IR/mc4rii1LpA7ii8sTND0Pl2eZBWNHFJs+IfeDGkOlRI6K7oYaqiEEiLe2JAIOsbaY6/
6PHTPsT5xISbqG//IqYb9cBY8On59eK6P8jte1c2qRiIslXtYSYZ50VH8S/16kggEpPUb2I03G7r
tYfCnUToTC7hzyQ08Oawq1pqLrWuPa04QMSOwgeqeLnVf0KjkNwmKlHbVBLGYdkab7h5urPJ6Js7
rR9YuBgEus2hU2yWJwDuiHpMuro8rpOlnkcrlq/MrmoJFtGrp4q7zH0VtZw0U1qvLD63mS5nPZ1h
ezrUFPe4D2f7QrZ4NeidEJc3qnfZcHLZi5WcpEvCaY57Zpg30cvzNnXnLa8y9vFr0yft8zhh38Xw
akzrwRYtl2aV1Ng0pDn3T1bm6OQtBJe+25hq8PQjb9r4G2lBXgRQqGXZY8XzXuOCa8FDZ3Vuxsla
kzKelKFP+9Gjnfou64QyDjXe3S6MM8cCHQQl3Dy0Y9SmAUR1Ym1ljRysdWXG5sFVnfXC9XCmxXS+
jPZ10qaiGn0vndNuryhvNocyd9CWV6JYiDRsMpQE3RmDVEU7FZcLHVPgto/cjm68VnQ/R5EU8uDh
MH2mnNDWB9Xjb9nHVM5aUk+cZScOicVhntN69IJ7cSXJxvBYLgucIVQ7zLXc98yO721iNOuux9bB
naWLKVG2Rkf4lLbGdO0kkiYzhMSx8NeEZCvhMl0+bxd7YATpJKIen95cfJ1a4TyXPcjIw1TCj9zq
wVQneJttdUQG3D95JWC4q9yAxbuvjM1ivTR1hadU4ln0SWmOcrdmbKQnbqJGRBsXmNk7epkJJsXk
zvVNhKPjnx6j/nRf2trqHTqMtukBu7z2YhuJOx8swyJUI+cKoZ/EzaIdbKbWz6SorSfBQagRQyo7
vqcAwDrvstrxvmLKc4nyZ4M4IdWT9abUF5zTrhs52FaZGYNf9pEEjStJSe+sHn9PYOvKOqHtTC/g
1eO5MpjdF1HirT9jw+jNHcUR+ajwaDaHqikXhcNZkRricqiD5O9pVuK3ciqweBFCcxzFMrlUTdJl
N7xeKQKzJzE81VRF/ckV4nvZJm4eYJsnH1HPyvxB8KlTHi377VXHWo25BHLybTtJMoRR7HFxxvIU
U9N2raUJssKI2FCos56IAbo1oE2Zi6Es76LKN2O7MAIiIuMyK3Rt3jGi5qoqtNZlMmb5Q8wZ4gB5
nUjMUC0Wrt+SKBcH5Yko5Grg2X6ypPa96aFqxdRbqMcRfn20a9fOeI0Tki/c9tfq8HeVxTv5D7IK
rkHIkunDhy/lTKwihSZtumZzWxsm+WLrw/KUt/38pFzuE2Wq47f6+wPPhZakPGktSzdSCHIOhoAz
+U9JwUo5mtYfrUgMtGTo+4TaNQTjZqcpVFFXsKXnlHfL1SdMK5MsTTUUuND//jPe6Vj4GRsC1IDb
h6brHDpqbt4Jiu3DUW/E+JVZru2aAWsuebzqA1DEO9XRv1RTj0chpEfFuv2U/wieSmXaG7asPzpW
ZXd+3EfZHbm/4vj3Eb3/kvQRxwdEfpxrGcrvt4+x27rUJqH3xxFb3qGFTIDrzUu4skVNOKZp8kH3
6/dvkOfBekKst+F+zxmEbLM9hdS0P+o9+C5Kr8Zjl8Klt3Frffv70MT2298IgXiFBsEVbQtQOhnn
Y8tl6zipsfTH3MslQB5ko9PcdYcWQRdPnGBRk0GrLp1FLqTh5bozxNhdKKNxHv7+U/70lg2LTqMm
v4fo9+xjFg1SAarAw7Ess5Mu619JPb2AFI8Pjf4/zBvT9sB3mYi7ALO9/aDUTdcYrkZ/xHacHTej
3VErpfjA5fGn2Yl2EjuPLYUuz7nNyiIi6zPVk4xCPsVKGy6dSqgPxvKn10bDenRcEvMDjZHfjiXJ
MgKfIemPy4xJL1S5p3W3uCWL+RIaF2BvTU5Ue//+rc5nKKpNFN0bGcY2pWSuvn2o3ejcQZtZD7nT
9L8daaNUJqeU5Ptm0aKXvz/snI9JQmLT4KFTBZBJ76Bzvpg7YPZ03W4OqfqVP6qug6+OACXbo3zW
T56OH3RG5v5odJ18beKJaK60zWNU5dm+MufmyiB+vP/gR50vnH9/FGEqmy1oHFwnb1+Bq6N3JB8z
h/Hi2kFXKPWAiZk0v7EuATeJZo+HeLyxaoQgUPjloa/a6DAs6UdL+A/fwgSpzlbLjkvV8fycwe7t
SKAoIMm6OBRpVP/G9jzdwTOyb/8+6PMZzZi3Rhkof7GgCYb+dszz4lQTGrc1dClxBHU3GKcCk+IH
JqI/DYgPDXSIDVB33LPJNfWUaKzVm8PU1klHjvCKib1Kb4kRmENc/0Cm+6fHbQ/b3EMW8suzx+XG
ih5RjEu4Rij68T0iZDPXa/qIfUSc/MPrw9Xnsr8hl0X5vC3l/xxXQIAqzVnhhhruiKDF1MkDiPIj
WN0fxgP6mEXJWeUh/D7b3EpB7M91tA+tvph+Kztzj16sz//YNfXDT88HGzYvWmp2Acc5N16Z00SV
zKK+qlv6Sqe79dks6w/B9LyV/55QTDrouFgPsUQgEz8X4tIMpiKE8bqwXZtfWVp5+8XqP9nPdNti
aMnGH2fC4WI4R07JHnME6MguXDWynJVlJRdV4akPAok/TAD0bI5DpIJEm/X6dgK4pIhwNtJ1HHFc
tlvBzVwIkiOHv3+VP0wAF30DXYhMcKDU0t8+BX5L12gqWcJuqY27VJQKXqRha1cZ4oFPto/ZXpxr
0i0AJLqBXvpf989/5rRZ9TpGcDWHRPMjeSREiLTVo7fpfBEPy/iQg6iZPjjy/vAaN2Ma5oStmTZT
/e0Amd25Qnsyg9+wly8iKacwWyz3k51q/h0aniwBhXfzvJ63L17TuiTzSy133PoI3DVUoOzD2OmV
/knl9/YO+Z+Bo5DjDZPG2/HUpUf2woum0LHn8fuky/4fwfXwNR2d9QPn+Pu5ITDO0XWQjBq9sM5J
hWS4yQSSEQ1Llz6QpkkTr7Hqm7BuSFH9fRq+/0rcRDb3F14mYLTy7LBovWgeqYhB+pnsrPB1JLQF
rv9ff3/K+wEZOrHVRovTLaLlsyWVeqhMWmcRdGXTs7Csq/nSaG0btkDZPf0vj2KTYMuDTXhO8e3n
gT55kRShpTXDzktLisRTPu4cM5cfvLttib7d8xgVWDoXXw7EZN18OyPIXgyJDm4srGHW+cMohnnn
OYXxQyUI0ffwYL9WK+KFiGLFB7vH+8/GJYDVDN1xuxicQ5oR0NsZZGYRKtqQPnhrtJC/0o1P74Ro
LDkIve3eRrJsu8v+Z9ug7KnTUSl2wpJM0LFanejKACH2wWv8w1i2DX3zxfx7Pzx7ijXbSCeKhKfI
aNwZed7vdZwEn46KOP6Ivi0CQSJU/Wz5oi/lc826wxtLI/S+kw0YbEyy5bP2F0eatDRAz0bowJF4
jsJH1Ft0lGX1MOm8bKeg9e2s2YRrlefVp78PBweJCwPkwHYsnm+xUz06lbXIrfZLn2KaKR/0AarM
31fU++9jbThdTnaTy4txvqIovzdgnpUMra00GS8YiVH8Gp+eBdihtu5DW6sCjoyz7yP0Ermd18tw
ENkEU7z5J0rAKf59KO/3ITIuG+4WeMNmMDs7dLV866LmVTJEtdrf0MzBvTLpOMtNpKB/3d+f9YfX
hpV2M+6x7bFEzz4OuKuGioxjhbQ7aVCWEbmkO2Wa46cnNpAjbMmctaQGOOXfLtJ0BJiVgfwP6fW+
+KsjEXIhNP3g82x/5e1eR2CHxgT4hUO5zj47J8y4HEiHNIxmceVlZ2kxuepEDyjoVcdanz/JleWk
3drJg6u2t3CSm9vbUZlKWRhVdCvUOCVx6bjrkSp+9ME3ej8qUN0Skxp9r4h5zi8xbGucf16GqFNV
dXqawFBUAQqcSA+Q2y/jHukpQL2/T4ztp799laTbgMsyx9gjGOnboZXGMLpU4GVozKAi7/NuHUjk
D4NTHi1aRJDHjhUm8yIy8bS5JNWt23Ktx4/A8NsXO/8ZBGgG/Ae52RHPvuhQ2C6SnUaGJfb8C/Ra
4kZqdXRY8nm+s8Q437Qm3Zn+Pvb3i4JEBK4TFjlNp8lovR07OGLqqnkhwwwbYiDRoweC3lH7vz/l
HBfLO3UBWrMuWBlcha3tZ/zn4FqrTsvaVO/CVE0IN5UjG4iG+bxZfCo3+gIfNHcDLbUia5emFJFC
RA7566JcTZxsZ0RDY1d0MQlkIkeF4b7G8970zmydlnLuv/V9Os/Bmlt2vJfmZprx4qkyAgW9g2I0
xNPxJEjADh/M1/ffDEcghxf/kE/lJvx2XHnftTIbrR5DYKd2eAsu45KIenYW/cTV2w2GeEk/CEbf
rxGeSetJIvnNsGoZb5+5pFu3epycoVdm6z2xvBZU+uL9EKU7/uOqwfzg3vCH5xEk8tnIk5CRe/c8
Oo4lxqJ14cCdfzdgDzvAy9X2iy7lhYuG8uHvk+X9mcBBwAgZHJk5CqRvx5fOVpkXhdWFncrKE4px
4Hbok9FVRh8l5N4PDZsx58/GlBFYcc9mPyE9NlGtYFq2qv9dVLEODK6Kv0TER7s0tq1PxwfkjYmq
OOiEbZHPeDu0wRkpAke6CtNaty/wvGDql3H8UW7m/aL2oH+bhPWQ3ClqnA2rIJe/pumkQtnPxdOM
qSbI3Tj7YNt89xTb4PoAeJ8smkukcDYPgUrOuYFwO9S7Or4kZCFjooR9+uRs4CmEvKQZADlZVEje
vjIcOVvxtxtDqqjFEZNccvTcFCVNMdrh3x/1pwFRrmAf4PJq4394+6hijZUtElCTcySNx7x09BPk
2Hr3+afQRwx5Nn2ZiOXP50CHTBaX5xhGOhovdxitb3Nbqk92IGKLADUgDZKbgpsCe9PbwaBoGZxG
c4cQGZC1n2NoH8UcVZ9M1v/7FK7eZKo2SIA4mwM0FxnmaizG0I5rcrV0atu5PSqHz78yh0uCxXMM
mOPnHwZ5eGZb3oBovo4fkOvHoGmX7Ofnn8I0pvcf+/hWinv7xhZrQS2JfpxkcNIi2lKdcROnc3H4
9GO2E15uEc4WU22z8D9HYbTSaMSaU4CmwEfri6oq7fkqTp2y+fyDtvQcLSSY0aRizlZO3UerQJk4
hKvpxtcaAp5DNjvzB9HuFqG/iVrI4lN2IzuHxHRrwPF2OKaOUcgt6yGEliqyQ2wmItsnZdVU13Nc
G7dFrI/O9dSNuh0YuWzizy/a7bZPngk7iLTss9dZjbiRJmzk4aCa+gtg5JEM+4dtPv9NZ58PE+mZ
LTiR/j133w4TD/U82wvDrAszuzBiK/2WV5oYDmuikrvEAP4cSzd5rqFH7JWKvL3MU++Dd729y7Mf
Qe7eJjlEmono/mxNjyMtz0o7nUIJGxj8alcfEM5FJ2PGiIS4oZ1uHUwv0wdXjXcHMpViUlLEpORv
OCTPFgbjjliZ3hhW1Rhf5Zisdroctese69L/8Ci4Jlxv+ahoQc5uGbKEadopfQwTSf0KpcvUvS74
WK86WKkfxb5/ep1brzC+JzOHJnlvv2m15A0lJjGGredmx5WD+KpSC5ACoxfNoUlbPnSnF/98ev0z
jUiFbWkiwfn59qkuuk4AGuNI2rIUd1k0TPuKptqf35i3S7UnuFjrZKbOXqSTx7NJK7gp7PMJ3VGj
d5cJJukPPtf25c8nJMuBI4YIcds2346FtTCkuVJs/3O7HIkUXKiDqCagjzaoxHcVLUJ+f/71od6h
lRU1fnqDnQ1sNpcWL9E6hvQDz6FbIWnFaWA//y9PIcrmAdytzyE0PeUGeAcc0gte45O3Wu0uLor4
g2vR9nrOXx/Fpv9/yln2Iy0VLZcFhY0mogl6TZgTDJPh7T47FlMHZCS3rYuiw/lUmJEkocFMh5Bq
a71fGwC0uRiMD57yfpOgiMpUINgAaEWi/O1UKLZOhao1x1ABuEO36+6WCpJBHuefzuNQBrSo28Kx
M6h3nisemrzsWz2f+TZ9kmOpHfqTji7ig1D9/bkGjJHVY2x1NNbq2eZQqEV2TpSDeplX20Liqche
Y4iFXIvFsXp2I/02KscIg0ZRT58OeExC0H8ZtVxLOHTevky3pL9rlBAjOB3u6ViD1DAA6P5g+r1T
sUADevOYs409WwyKg5A8Q/DJFoXIbMFURnZnKOmOEceZ3Je5Bwxe9aWf0H4ABw3C4hV6xsunp6jY
9E9sWDRcJjp6O95UxUzeNBrCHICxj+/cuvNoBPv496e83++5fGE7415EMEnx4+1T3Gb2lJ4vQ0g+
Z8q/GLUG4WBp3emF02W+zBZtdPdKIl7+4Nx+v85JOJInoBUQ1Tfm1NsHd6oqe9cc+nCc4vbG7mng
a5q588GM3V7S290E/TD1PUaHJon9+O1Tpv9j7sya49TSRPuLqGAeXiHnQakhJdl6IWTJBjbDZjPD
r++VdfveW/ZxH8d564jqeqloo8yEzTeulYq41GV7i4SAeoqUvZxiKqst863NH+6c312KjgYzelTO
aCD9cqmuWOxxyDn3IVixr6B1ANFbZv+bwfD/abWDuhH9SqaN+AqZz/vlOYyDZuipuQ1bHDnnLGfQ
XpuM75JQE/SY+YfP9ZsfiuI9swaEOjej++1//4/YfGRkktKN2W+nXNabIq7Zh1J92r78/Y34m7OF
fiWR1C3PoEz8y3PHMhcIf5vcbF5MSAAibddM0Lore9Ds13ROSAtrbzhgDcv+0DP9zQd0XJjGVIwp
rtCm/fkDUml3q4CVgi2wjno9lNX81RICrNPff8Df3B/khAxv8jXSavs1lSqKhTk4SG5bdvznbG9q
TFSvTTav1Uqy1/P291e7fV2/3Pj0+phL4+j497P984cC4RgMBSsy2zaxyqhtlkZFnqdm+PX/npQH
4R97f/iEf70mRfBbH44zi37wr7NwldkKLaChuR0axkUp9jTAI/1PObXjwZ7yP/mV//q7EQ8zAAHH
zWCA7FfoKAYPv1GKOmPq1FSrFk+iCpm91d9/kb/JchzyaFpliGH5XPrtd/2P+x+C/NToHllO4Odb
aGfv+tSICMjB9yRx1/aYfUO1zToiKd9tFf0fp3K3q1NJvd05zOD8cnVH05KRGIXzmR3IH01gtico
TPPr33/I332VNKNNWI18m7g3f/6MwJxYuRh4BAQN28jFVb1ubSbe//lV8GtyZFGJo5z/y7umajvZ
ovjjs2hWcgQqEeyK0fjD2fjXx4yHmTgIzB4VTNomP3+UsQky0VVls2ViII2UkM5nK4ppEwtbPPz9
5/nN/c6lyFqIH/l5fi0nZZ1eOJ7omy16lqyN6nwqr3h/dWvnmIP3WKqmfv/7K/72wyGWuxELLSrP
v9wNWatPkpYwaP3aE09BBq2D5YJ+RkqJyqj7w63/m6txfNDX8qniU5395WoGK7xLqbfttrGdZj3p
CEtdIRFVtJb4x+9purZEdbRv+Q8Bz8+/Wg2wwgc+12xF19tM6xnimZnQad/FmOD+/jv8a8TDMBtv
aEjFt+fq1x5ujy6r0iZK9wMtFLSJJXz+ewwqfbZh40iJSzWZ+ueox8Xyh2Hs3xwllAVpgurE/dw3
v9K+lTKEShAbbw2vbu51XfWnETu59pINeRKxBOWuYDXVkWqHFXvIyT/Of7k8lPHbpW+B5e0V/B8n
mZkaZlMsUK/AiabruY31bZaKP7x4/nrT3C7i+iyTcMKTXf18kY7efNq6PeiNlC4hwk0wQiJgp1r9
qS/610OLK1EXgfzKf8OS/flKhj+you4uQLzAZW2Sllq7QiHxh5fa7z4PgSM5HM86JcO/HI0IU/Ka
8Gc2jdsi5W1NUbRBFIhB/OHo+s0HYgKYXghlY4Dwv1YOGktrTeXx/mSwKn/Lst7ZD2NRrv99//8j
vPH/KML4SZ7xt2KN2/X+n2fjf4ky43YL/A3e+F3guWu79589G7f/p/8DOPacfyFV5cVBBYp0gSLu
/wUcuwCOCQ+p1dwiAPzZ/HT/7cywjX8xdKIzJEkRkDe0zz/3384My/0XuQeFYJ4Gciv+xX9COL7d
zv8/oiOcunV8GMSkJ0+LidDn59vddjIfGZkVbG1/guIXD/Vz17bja0zl8Oz1mnnqhDIemBT5U9Gc
yZafnwIuToWX0B+0u0lA+ZfkBsKxzn75ZGxNxBY7ZJL1M5/Z64/gJGJjE+tLtY4ZJJhXbux2w6ao
4yPqUkgMy1x8tA3bhLLXrYfeX8atPwXeS4CL8EkP/Jats2q06Hk7qc9eW5Y8pDIwd6NpDQ+gxcoq
7B2nMVZpZ6eAR5dpuDegRX6LY85OUTCfjNE3PtX+UoY9tATUTi36zLT55oJ32E0gEzfEj/77RE1s
CbVuZKFrQKwXNpDI4bhN5SgOAUwqbQL9yDY/a+/DDTWXtnb2NHSxdZxsP/tB9FJ0+y4pDfDkY9LI
VWv25YPdSdYX4Z+d6jFOzobWMPXbDZB+IH7UF0tM7HgXfa0+gnGpn3JJXWrVGyr9kCx6f1EiqdYe
ezorvzWCJLI7ZLHUze0+WSMGH4xVzYH+rI1D+8UuRkiCebHc6FCcQmWYxDoms8kT+U0cVb5g0IGL
x5I4S8DemK+9ufTPvpyqvYdhdD1woO4SuE0rjLldVDeztstlLu5nP5fMPSbZptR18YNdVW1d9SlD
CLForNBOzJ59bc88s/OnrShDTmcjiOtr4WXaZlz0ZpfHec4iHzi/vAVmpSSekHAcp6+dA0UEqOZQ
fk75VHxZ4sQ4znpvozVMhs0sLPVi98DZLGdIntm7YskrWxICG0Zdw8kQbN5SFc/DnMXCTyJV5xLb
DSq3BYULHpcaR0sqk1WhUZ8Mhd4cNKZo7uqbA2Eu4mnl92a3yeqsfe/8YAUD7y7QmzUe3yWqgNbs
2Oto98R46qGrTetSGQqvW8L7uKjxIluBdig8mUdqwXqUVnp3rLTS3gCy0PaiKowXUss2dKTVbWVm
DGwg6uVbbnfeQ+vN848ys0A02PmcPdWgzZaozeaexXa7W9XGPJwWKNX9oZL6/NXLuyXUAe95YQZc
CAKI0y1ry4rLTVkl9R7iyR6owQeboTEc11queDC+KQ4RVIqziCwL4Ig9sI5taPO942r+d8vvzikM
yM4I5NoZcDA5TCk4LSWXZGDFZuErixVbwixf5isXOMhRTcbaSNxmm6bxoUuMx7q1gYyVC2P/9r6f
YuaN6v4kgrbcVGUVLexeBrkJnXJWw+toGmzjmx8Nnp2VpSffNeNJ1RpcI/YlwVyFrJw+TEX2Irv5
2rjNIc6sK5S5J2A6j2aqdqIH1YiB1Rfj1u2zswWVLY4nGLeCmYCy42HKK2CkSXOtKiSpYnxpPFhu
4AAYYgX4nicGY0nPc+Cw9Tl8Sy37mubm25zO3dmFgXIBLh1HmdNZ960pPuc0yWidTtNd3WmnfHYP
AxIxozV29pjS8PzOaJMIC1s71BQOIXcnt2XPJnKL9qoH8O/4Cqy44ibs4U/ZtX9CzQqpWjRXey5O
MrBDS5/W6chSIYYeXYEVytC1tnaaRU3aWWsIIR+F6woUhW53piGR7gtZ5juwElc7j51DMwG8ACSh
PqxUYy2bzfHNZDirPJ9BCMkvYFP871pgaTu3cQ5iHK+jk9lrhr9hODkDnLEieTUn6H3tEEQgWmA0
pIehXEJbvI6y67au0a8lEIwo5/wEyQbp5M0ZKli4Fk6wXHyvTPUIl6iOuoDTvnPv5rFoWOdLwOCW
z0w6XVP/DsvvVVhQbMq8+oxhOcDmhLEC1OtM8yC0OwNEbj8+eiWENLdkCbmPDGX7ke9khwLQLpPK
b4vUL9Okn4mQQXoMJ+Bd2nlwx2E9Z/UDP+5qavxdOgAk1icvZTWqfQSJuBK6B+1GUjVy07UEBxfi
WwaxmJ1V46DaMCJeoNRAgikNe7XcmZxUo5AP5gJZWZOQ+0xKkJ6bfUky94tZA9kI+K2yBlAWS29Z
UD1AObrkjfFg9MzM6r44NC6qSOTyJ6G1N1PqAKGhBruaTBkVrOwiLO3CQ/3EoChbZvxrieuCag32
Rg4LGnICjNmpitrFZEV9cC6DD4IP9eplHIZTrfVf67G6i30HZ0ny3llZBARliti+9raznh0XH4m6
Yp2FbPtszB444MZ9TPr+SJXurlqYtBLai2NVJ2PUQpHaS5iWw0POy8I1ZLHSvXndpp3OCqq1HxMA
CN0SwFAAiII4tCD/r6Zp1znPcFSgBWkeOImpp4vbKCxdSRDvOqM5TaVznmpXbO36O89XiiI8s6LF
mrxj3PVV5CQiX6cc8CcjKVQkZt1gq2O6pvVor3K9RQUqTb26r2Q3XRff1Q6Vaz8WrOOD47Z12Ihc
bRHWvArQE3PTj9w9Whlwf+u8Bj1u1qTzd2LRYUxJN44mAo1DplczJYDUCNt+XnfWe83qwGq2WSxx
0OtGQQA0QGVxfsx87ewls8aNg2UWJ3G1GXKVPGkZZwxZ/bS8D17/GMvyxejcy2KV1svkFZN/whv8
7NOfglgE1cULGbVm9otvqnAwZ4kNfbggLMV09q1Tp178GjHpYPMztVp2X+q3Z5qJfDnf2UmxGivj
xdO8Zxsq0DIw+BfY4qtZUkiL4zSHf08TwJuq8tIVEBtHq33z3OZ+meI0rNh7nxv3kCy8kRZj5xnd
i69iCJOJeO+bhVPL9Dcd08qIs6vQ8/Ib0aBSYeMMHJy1/TlU3jPwN7b0HdA4bV1888oiAsQDF7MU
Kmq7ab9oTcINpQi3EkBkibmvNXdXqey+zeunVKTPBQKlWEPa6KWYDSDQeU5xVzVPvd7uikmsphI8
HQSdIq2uMy7y0KC9x50SbMG1HnInVbzH1EFQaoHh5hDe1l8DWGlDLPdmo28A+aV8N/oXAOirPJNQ
rLsfIq7PQacOjV1ugyb4OonssdY0Ppa/NoTjQEPrHi1Z1DBhlR2ldfYGEKANpc3inKt5h8Sbjwa8
3ba8oRQ77nwsmPFW6vpOpbEbNYsR1bjUl2lCC56tYO45aOaqUzvFzcrT4iWquVFDe9xnU6rWSqiT
8HtYWZxgrkLb6IKICJXW3ANt+NboHb+WXWXUcJp+xQgouIJ5Aqw+PSUN45nmSAWg1t2N39fHXNOj
rHfNFxZwb+ro7FEM3XBTftY7PJL81RKgAbzT0ByH3aDjjdUzZW9s1lcQ3+pdhBsg2dIaeJ4cEIZu
gby4B3Xs9GuDPv4WaD2gW9MALuUnyHtbw9xlJcI6k9h7Xc7pF/r+27QoDlpRPdgpIdnIiRL2nfcW
NCVWvSlduTPgyKRmIFUjvECHm6kNDV6+5Cz5RvsK1ULBScmo1DpQSo/onL9gV3yIl+XMKt24kp4i
o45dvnsVf59qZ6WV84NkXA8CjadtCw2A9mzyBU+ciZRMOJugyH0p2yw7jBYBOPcWpP25fSkJ3XZJ
4u/jDAjT0DQbvUbMnUoZYUv9YQQC9HXVvOQ31rpnvlAm2SUxA9WwYSe40lF3uyldwP0qBfIuAu8y
FX4kZZrvoUOqkOboGR6Djy29fmPGBc+0iZNAb6itS8Yl8UhBppCl3UeJBLoMYuhh6bIX0WHh4KBG
BBk5ropQ6XLoeq+IEhRH22BtmZjJV4XUd+2UP7PdmUUW2nGotzaxVffiFvPZpn2s3GVXeMMrEtSb
Uure7INdpqbnESuALbSt7JzP2T0mSSvYMZsBo4/LcRmmY2bp31XrD6ubwIDY7GjG3VerJcwJlvII
WmiMGMRDcKyGndU67Xvdx2uv4W8YlEkHtJnfKgVCcBTLO3/ruz9Cwm31O5xQ0IFghoSmpcE6q4Zv
flk8WHN6alootRpH5kq4Tg2rxMFHZjQW341nZgdtMVaY1PedbZwyXQ8robZtOZ1wWQMBVsm1cud0
WzvZFOaYnNOmUeFoz2fYRACpAmOdYBgmmO5BFHG4JvaqtR7pZB4aDz2Bmy0biDCpvXZzjh29cTno
xdWC6Bcxw75aHOsHUyKQgQYWGtO1a85XTXfnNQrTrSWzl8ZCiZAr4nqO3L7LV32rhtDWus1467X3
gLqvhZXo1aotHByWtFjlbgx4rsM87UkYS/9L4JXt3kh7yHR+N24k4Ic9aD73QRF2r5vJa0Bhghbf
63Nc7fXUKzdmliVbXCPW97pzTDDT6Uw7ZfSWXSWTnZcid8DkjJh7mozQmPT4IlidVUQxVJyB9Ora
IbWD+MMpXOsLU0mQiggz4MWguczuyajAnlaTIotlsi+JigryRXTb4ru62JM241CQWQaTYX3PyTQ4
MzKjCIkamh+j29/yiXSEQYnpfi9tTa3HukZa7ahGu0yAPT/lGMvjIDNtp2EFXOeDGPdjt/Q7tcBj
83oXhNdU5S1Kz6l4pNhhIemcCBulqtwvgHXx1OUunF181nLlprq/YRjI28yerz4dzvqT1DHhAhM2
42e3UcOHyWrZwe/y+gtTWy5YW0iNoV7M0wFMxZBHqefJyBuNamdmVfwkOulvskCzdr2epJ/mBBAc
gH6DmtnSxtLfZXCzOdACxIjMuk4/ujzVLtBeTFhe8WGa5nEtg6oE2OEsvEADkP3+gBINL7dOfNbb
0z2RRR9EjUztu+QmYgtJYZzDlKNlSV3i5C53rUgZ0Og7M7BfRqUZ79Lid2Cx9vtSBd4T7PJubbY5
U7BqSu46y9oXaf7iZ3oNlSbTt7A14D0pX5prS6byrAXjtG1U75NsoeMB3HWrM2jBbmScm/tXutpT
B8cpiGKFvMEgz5zBkgXOIa57E3icZzXPWeCn38dlGN6EO4FFdcph05Qz0bOttPPSl9pZjwGNNvHY
HdLAkGBElywMyPe305Cm7wWHuyIRmwndlqHwdoPv5fdgX8XekE57DPpk2sxjCrqNTmQ4GMiOR4i7
8Hod+aqScnx32+61nXgE5HhMSKu2VWPdSMmJm33TEdkDsmf3NCdx6mGD2YhSojlvMDhMA+NIk92L
DzuV4mhLexxvdGSefWapkXd4wH0sEd+7er9E1CDqw9AO6qxsN1/RbL/wZ09X4VbutjE6tQHs0USt
69wpi7ROtjoqA3O666re5QnXRm/XJkN3lO4oNwvgzm+arRUrhh2YeRyMacvLpnhQQxJ/FQwI7d2E
YJ//Mx9bhAJnBSqa1FmAmQ44SXYNiz4i7Fwl9Gh2U/yqc+uRhnnO3ZSP5RxasV1u6OABcgFQH0nk
LqEEufK9zBzxlWzC/+wTSJBzPMYnWdsqVEkKKggp+TUePRi/ueNd7G7016kPuLS2unZtD/kcLTQG
NA4Jg5EusssDZt3sAvSRA3xy2k3TTOLVDrrqHtF8ecGWzRiiLXSQFN74kLfjcEq9ZXnLDV56bto7
D6nhz1szN+ajPQT9JZDz8sarwiZI9it3lUu7X48pPFNep0V2rgd6UKG7yOqzb2uiScLXUw1R694J
aiwbrWU+K4OoLjW7+kgDbL7qXssLh6QPPl3AWn80LIDF6OKamyWL20jq7XAkcWFSzavdS+CmNRA9
bVmVDlZBf9HNa12lBZ5xKTZKd9o11Fax6wGyrwahehl1ulG/azzXK96q+rplG3+VePzTYMfim6E+
xs2tl68zPs8jrARrbThafPTMDuxu+eQqL9sGMex9zye+MDMKOk1f2k+L1w6R6aTUSlm+IkmWCZdI
lu4L80R9GLDYc2xk1d06YPbBiMGIaY7wSSF9YjGqlrNxjTU9UATSk7EzRr+/19iJfkmmxjnBkmX5
lTadsVtk668GxkjcqIIAxqSIQwmFNb3pawVFWW2GJPlqlVlJ7G+U2gnVMZKZqsL9ts14fp/wCJVr
fQTz1Y1lZe4YzGMEI+8TDB46Vstr2cj8mU1VpCpzEBQX5cwVip7slhYCVArHSVEZMGr1AC7Dp7LA
/w6S/OZxD9Lm6I2OA1Z3qt8KKoAvJohrE37tIjQnZAG23fGeRMdU5GcnwG0B8AcXXVaNxap1U/di
O20Pox4kq6/JMerMxm53pXK1deEZG7ePyQgDiSW0AAZ0ttU0UiUgZnHMjDbRkBaDthtcbV+m1i38
1+N7AwnTJh+Witk2X3C3d/p1sJrvuQuVV3Z19pGaGvPOYAIkjiHqovm3ptGsNfTzisqZRnVi4S5b
9ygDukPtZ9oBP3SnR5ySQE99LbihkKjrYp0vsunFCzBIreKE45taScPjMBqIqeyeXJRBX9Cds4sg
zS8S+d6KtPgWG5RB1wLy2G4IEpqxc9bF5IhjkO3SvAiuULiWTTd5bXZf6RNoKdtLmAdtPMXZOMw9
GV+BcW5vw9sgdE1apKlOlvRrcmeLX3wat6M2O/epMH243fzzkBj6/lQxWbQZPQJOloQDkK+UwcWu
GZLgxVW5hxfKMjYLdXZwpb2aOF3qejgsTlUSDNupUiTiMjbXLEaYR+wizW5ChYepuxq3qC/st5tv
/qutDT2qWqM62ItwzKjGAUGFEhn4Z2L07X6qjPgC/NR+0QhsLk7LRmCY8e8zqZf5+1YK3ghGXVvP
LKFlIHTUkl1vyu7tmNItR8Ih3Ki43V+FgGUP0WxrVIa9B2XLu2GunQbUPuouGkQ6TDNAiZdmqbVz
VrnTB3P8JvWuRT5lUy39FWYT866vq/E+mUtzVY1eC8W/zCWS8KIxoxulJQDjnKdXxWAME5lF/wwg
S9vP7Hi3oU8Z9osv+s9kmGE59pKhkmgW63pcuSdNMyNDsDoyVPdxktQ7DZPWOoBnvp8N5l1uZOuJ
qRoCby2ndB/rd7lbe0d7QglJdSZrTqoxzGOM9ZtflNZvyD0hI11NKNUElSOOu8+kryllS8M6W87U
XNta1c8y0Sk5pdq4HJaOMl7kaZm2NnKqYKyEetgqenu5jF6MNY4JI3NTjewmNuZIGGATl1WMC0Ln
ztPVQFH5mWQwPg7uII8kps3GhBHxNKKxPKCXROUwsD3+QNlNHqzaYtk9t6djE2B/Ljr7lgemEDWN
tuSusKhpprXynhIZs5SGhLO/1tJyXwUm2i36KfncBFqabi0qxe84ljUNnq+De8JJS2+JxgrMbTNX
yHoVEM6CBlZo21lwC0J8FQ5Nmztr5ljNrUWBfHqBTOteyEiM6jybDD6tYqY8c4aF42lTjo1UFztr
5MXX694DeFgBGOYcar620hEfSvmondwqTY9Z3XYvpkCvBZCeUjLLyB+LqKsfpdnWG8KV/hlDEo9C
EdhfQdCDpPJyCVI8deVuskpvD62Uwq0hcu1cmUlxaYu+v4ttjAmtgwmiyOz0IiGJnlQPCZxVAdyn
hV5fKEpxQ3WB+Z75wqy2RTcTCLJj0K3zZBieqaK1OASzpF0nVW5F/ixvI2lBuUm0Pt1nHEbHnLjo
mdvis61cggeKUUCmg+5R64LuurToZsIJisVDyQmTrozF4g4oyrR68AO6FDqFTjxxxNeDbIY1PYPq
k6aD2o4VO6q0WIwZs4PGI9OqPtBDuxnLU1FR5Idu89D0FMsMZrWvXVrra/Qa5oGmYjuHjI4Wa6/l
J0+hEG8445otu2VqldkzGgdG3JJvzuibxdrMJDp1aKG9S5EJBGzzwe9qkcHV3XcPw8Gq6zT93g2m
5a7TPXPDtpu58uB+nqtRJ9eyvbajqlI4xHNKEnCNzT2+Ge1e6Ms1yIJrI+LpsfTqcu1objeF/KlO
QhpWqw0LYMtzcZvPIwcZxx7sP4N5UTzafgNI2tf2y0I/VWuNeGVIv35s/IZaQ+M1q8JPqrcy89s3
zpbxZLvzctZRfx1T0qBTVtnLc2Ly3uo8t37LgZnzWmOdCM718K0Q0rhWcftZBglFXZnGm5oKzMm0
abmFurIKoP4lvageH93RsOPyMojJeofQsGMxajqYDX9rkUtWkZOhVXsK2NO9W/k2AOiWgmFE2Q90
Ycoy6ikmIVvcqbgXcHhDYZf1sdS9eqSXUHW857X6Q2O1D+4gI5WCjHZLJkYEZi7H2fDlSr9pstPK
+szZZvTDAXgxzZTcasqoYVByZ/EK2rhLBum0koV80Vi6/+561B1NSWNviot5QzY8nlG3D2txM3R3
ZVsdpsY8Fp5ouE3cV8tuAERbg7WZcyO+z0YFpFSxWr1VFpzLCKZOedczfhEyAX1XoAn7SFz9PffT
9CWQlMma+Kb2BrjllFT9SMvcU50H3pkH7pWFv/a2ED/buNaQmYQuPzal8pny0UKY5tcWm7PKf0kw
va2SfPGiqRORN/R7S5fYp8bqPGJgol2gPQ5tYx2HnPId2fIYpvEt3e8B97f1/FoJ2i8owRL42nxs
jx7rCjURXzVTaF4zuk+Tmexrts5D+vkLiesSyRR6tFc+I8l4VsXi7wVLfXtii8NsTW8aNHz+9qLT
HhLhXwpR342iWlPiPVlSf4ur6ugrPZzMYo9D4FFM1YMYmzPKwJKvwip2fhA/JH3jvUA6Az1eDTF2
HejzWuPuBbGqG+rjpL8GJdXQXrOpDnWPo8vGwOBo+qbRpisJCVUA5PHuSNTN0kT5sVCdPixitqBn
u80wYvb07G/ZhBCMmCvwIm3K5La1HWjPUkD43lA6mw+TZrFwPrb168jRt10YDI2WzLdegyzvoiRd
4oiW3a0yVY+Pt+m9Msp7h6YpY9bUvtvcSsJ2FpBG/QD2uojFaXJHIPjTWO47yRAcw6jlGz1x8u6i
bTbKcugZMcMb8i6+08k/t9g0611AbteH2BB+iHriQ+iSYVu5EDriSeSUbNPiIedVd0faSm24CeZq
a7jxcjdwFm7RJR14YQ2vopfIIOjcr5a8o/JP9s5eWxq/6MolwB0DGo2dbZNY5DpVmtBElAgP2x83
qAN4SWlDWz8kEHTHHSvRSQjqKudLkvTisKFthS8WcIdB0DPXx9EcGcmI/qbWu+aZceklwvSWH2er
nU9klDZARoqoFel0EWrp2H8JaDd+5jKlnMbeZveG804+QoSYaDEZGDCXcj5SOa70leNIZ18uRebw
WMBu1TXNQH7gtCde1eNzobXNic29/t3VegydJKvk9I7RtZ+q7qbDJNz0NZNVe4QbKOkPz5mzD+hN
byvdBhjdMsmRRENWW0ReepJxUPSyxJDEgne4ZKzDRDrBBkWYeTSeKNUNz3CREB0EArojo65BdZon
Q5PrpJvM+KASS1MIPOym3ND2h2Es6N0+Ff4gDv7i2WfPR9lCoqzttRn3qO1N+NHsTFFyqBbQUVl8
TF1TcylWJuUh1rO6iIZA88/ImXxaKrOZrdlb9F/QFZAR0cOUPDFofV6Kxc1BCXAQD0pVD8ZkGE44
3jx55hIYZ+JEe0+dW0uBGUsG5QOpE5elzGbiZypGd02xVzKVbDNzUAQmE5ud7x302rsWhU89y0kT
cdeQux4zRyFS0wzaVmTAeCFtXrC6vnXj3PthNnl2vwBFpyXc1NbF6nkAo8GCkd96bnGjj7IxlXTq
ImpOQHp0wwbSg7Zy88yMeGPz+ehDMi3Ax8tGe3gY4orGc5oobe1743ytnF4+u3Gc7PAAy9AP/G6z
uE58hz6s3sW3/VH5ZlXZq6MQWEjUk2Hg6MMTAiu5w4RnfLGRTtwjXutWxF7DW4tCj80+oZ3qqsUv
lOvSjWo8C/dLl2ZPc9vXDwOeBzOjyLemOlhToMJLhASCdSVWKDJBcwz0c06ItIj8WFW5e6/s3Ft5
2DK8KGFA+2PEG7oXsxzol9sGTQkOMU3p2g+DHzHSHZG+sLs8bzgPrH3SYGvLk9JKMQ8sKe1Uwz0j
ukgZWQiGQ92XpCx1Y3yrtdhb0QF2Tjo9hgNex+puLpW/p7WYbBKv+pbG9VMR67IMa/JEqrFcQ+WO
oMIn+QJ6y+H8QnxoN365bozgR5svy1WY6Fx7P/tu1ao9al5RrEnT57OP9RPBQeJfabXrj6nf9w8z
XaBzVuSUS+OloxdCJy1M9Tx4sjRP2WHvieC9WErSJqglZHld6T5MZkVhalmaJjJNQULp+XO1S0cM
Ew4Mnu/c/0yI1J390iZVsusXK6UepQUb8tBdILJl1zug8UJfut5m0NCbWkFFM64AkYfBgvaR02GM
xdFQpndV0MUrCuvuA34Vep4kdMvWKzPo73gQsDsoh/1Y1vioEBZG4uypdBn3ZeXL+16k/R2OCXkW
Y2qNPIwMBQAMNfZZUdKRGJm/zQrV/ij1LH3tNWfOQr5BQWtk1Py1LMpn9CfGKyU76mtK2id0RCSI
S63WcmScqEhK4ONq8E4ZwvELtplhUzcoPfzO6T9iZderJsOosZh5dUKBEe8LJDiH2Ww4ZgOve+yd
pbqzZpGtFOCWSC8rYwjzlvenpZc0NkwiuXFRxs1u8GCl9rzKgsJ6lHU+39x6XjTWvnrxxrVilgF9
SnfvxuiSe6Yb9Bq0U80s1Fr2bBVFhTsE1N0CvjLik/hYLba36mcd+0BnedmxsIfi6A7dvILHKBh9
uKXKCUStGGHSoQGT90oBkpGaRNC5kzwpFHMuzDRnbJuo/HlZrO4yO4iS8TOUXw2yu20iF/UlblP/
v9i7jt3YkSz7K43es0FvgOlZ0JPJ9KmU2RCS3hO99/z6Oczu6ZJYySSm1rMpoAS8DDIYcePGvcc8
Q8Se/8Um5ZRQwPAdiLZeEXuOgmk2FcNwOnvqqgRlFCbdi0NV2GTSCruGHFHV8Qp2S7N1DyvqptgM
VUYYaOFDqj9uswN6BHhXiumpRhUAC7BQfHavQkj2RhSRua8iDSNwPBf5vhkRHkuKQfmV69JmXxWC
9O57vmBSTFF7MoPaEXyWo/DMlPhesFwX+C36H50p1VTSYJGXnUN7NHx0MsQOOJ1KAfMLfOpGRXNg
K8E7GhUXWDsDPDGp99JTx52IBs5uWuSZddWhT9NxeSND1Yi7UPD4zFki1VqidD+iBDbjONCD/lcG
uM+hwQVeVKmYhKcdnNULLYXpBQCVv+sEaYg/DpcWxlx9SbU2xmE2EcpxmutDhlSO+Kx4qwB7AQ/H
G1EnZWkfUk61IuHarMG2Ld/2KeqDapmAJsEFPhAAHFK7HQRmwl0LvJgG9myhMUVpFTG8k2QP+Q96
6ywLjGTksejzEyLVKdgwxJr0Ez0BWn8AXsHtYaGDJrFQXBbpucRpBst4YShGyUAxvAJME0ChwRXi
l3ho2SeBr7rEdEWCPpaFW9guh8uCxoQklGmZKktMggwkX8N9A0G9QodWAfPWtSmfAh0qQ9fHo+ve
bGsPXTEkUhfYz4wqCQRtoH/DGB/+9bx/S5vkkAVpXf3z73PQP8g00CVgIewMugag6tyMkFInZB8g
vgZm4/oeeIEQ8bKCkEbErNEL1AHNKTUWAAstw+3TEcUGTo9NCTzi/w1dPn+OuTRoAH/iPiM73oC1
D6NEvl9rAVOFxv+jy+vB+vXPv0M65tuXV9/r97/9TuugHnbvye9//v3yHnQzZPn0D/6FLKdo+h+g
gZPQUfkXFBz8lu53VWO5UNw/wPIFPhyyNwLUt/Fv/o0sp/l/AIULWj/u7fBUgBDvf5DlNPkPCLyC
t8uIIiUyEx79v/8LgHzvd/bvJQlE/o///7FEJ3bNHzuNgFIIAiKLJfUTUt56lEhAFY9ycofa9454
SEwaRW+Z39RPa14OeI97YwgzbQLWK2EIDdiewx+bnX+VO51YIUrPdth/Hl+YEPPf+CyCFAUEMeKn
GUc4uU77nDmZTn54X+wqcWfapHdmaK550KF8WI90RTql30YHWHoCEOGhpgDWV6nVAhCWaiKVvR13
BKy5qspqhsA1O/C09JhuAO8KC9ZIml6QwasGUiGeyg4g0asQaghQRmBEQD8SzhyKkkduXlCo9+ax
XoeiqHUsXakjHeZa01ElOgghaUik36mT+prGQ/kLcaIqgJpEzZNCxHgWKZjl0LXofcJiIvvqpIhX
hJxjgdJqElCLcF7h/ElUaUB7YQhTAFbBKSgNHjXSFNBmXABPKAeYtdTmkIyDdWkYNz6AqJEoRy1R
WBO7SfP6JD6QMflZi0A9A1fYhGc6KDgAliQRGCaGNVp0MOS66OpfJHzrNBdVIQNK8h6u33QGyLvI
bKqyzA0aymIQhRGjnVvh8pAJCW71Ef0OH20c1bUYqChPUNvW54EYg0qpRnhBt4Gadu5EQBjIhOsx
ijdUEoZA5a2Gkd6nEDUARrMxqcDRulM6n/CsiBTQ0mK4YkP7bqfQbjcAZOx6ShKif5AxOKRjFy6g
wKK/JlQA82saWV9KJWu67T9JHH8s1YlK+G2pApkuNHCpoRx2G5i8SnYyY9BAP66QlW6Uw3vrdOJv
fPt9YRC8Ypi2QjnphMrIVhqtP8DCUSYaW2rV8OSnG1YOZICkAWHxVAqEi8BOCfToT9/C3r+jy49o
8vPc/uMdJ3rTt2cIiaZ1y76gHIFyCLynsClHc2r89LjzEsKG549dYImS5QHT93jMpWmdna2Sm4Jx
S8SMk0BAHgWeFs5mA1x5ywZvztMFjcZI32qET1X/YlEtxsyZeuMfbzm9/be3BNenAIBUGh2xCDTJ
qy6dkGhjJal+EW7RTtDSRNqlGYPeWhipkSC8cuyk/lSOmV3CBwx1swBOax317E9XHGAqAW4DrFHI
Xjsi3yCirMzNFGDvLYkZpVKoaz5m02p0cK2BufsRXT6ZVQUYwQbVhvvVrOkw0wunyJxQyQM3yPu0
Nzpha5TlBdU6F95e6GS/CJNpkM4Ad4z7YOZvBLuLlYBQoIVTPAnEoW7MMjnn0Yq0xMJqmCuSVzUu
BONADA5roDvXdGrKOHz+AZCKBjuoxyvuphxxZ1rn/EaKgvsDFUeDw8i4d2/2rU44gwJI4i7athan
V3KgJFajZgqKDJono7yg98oOED9DOhb6OZFTa9DOpSLubHQn5GazdtLeeLn3Hm06gr8tTZFs0gbC
pYNDiQZJ4qYvo9yQAILdVWr2xWTyCCBAZ6MFJYOBUHw8npGZcsp/dgQ/i239kKXtyIUjBNugkiIX
lVzBAztL4JhY7bInNPzHDS+GK6oNN4GQe285C3VVQyQ1ajnYgIZn+golAxuoSIimjO3pa3O5FFDn
Emqtx8W+KGEU3nCN5ppaKFAqaOya7ll6Ss3WFnX4NWv+1tUAulZWpvIns/yPqZzHM4hjQbanHh0I
tsgj944qTchopah3yAn8XYcrtcBdfJA4AlTTSQASOSDPZJZeWd3ST77fHw8wi268gCoraAyjA1dH
pW7iK6TDd7je6CIXymBoK6FgtRLgKW+VJ6kZJAHTiNVBgzcKH8g7SHhoAb4LB8vYsH6PS0aUa06A
ZM4mSl8lVOdFaQBvY3Ty4W0UAwWpr4pLk+6Xrc60tVZUlthYROhU2Qn0F1powVXZQCBUaTKbyK8V
eWpCbCHmGHDP4dCAU3NF+UUmxSONJ4QVuRYFpObS3oka9kyH+ymgXUPwCdtGuI5a7vjSiEYc0Rsq
zg4Q+bCHOtz4hAtoQ417rlGPoiqiXsf4B4+tLUhXqEEq6FRgedW2Tnmz5+Dj252Q7nT9FnhIJXdJ
i8smsgcLC1D+zKNMVEvNW9/imKs6ELhqbsd0/qdPNdsCDoSP18pS2OVm2w6Cn3HdjAi7ohFsOFom
t/GGMqNNEyjpgTJrbXwXP0mnf+Kf6213pp3KfDzyUpzhZjswgBlHk/gY2SMONMpXHVxOArm03Fjj
rxntKXC3HBN7mqmh2JLMW08fHw99Mx65s/m5WY5BCTXqxHDYc/q42YI5oIwkq0noN8MhuTNKsT0A
NmJJKCiz7TUFkEIiUOUXUZIWDba5eFXxUkmnsd+kZfXmR4OMEqTWCxc0KOBc6OokVehh5MkjBOoh
VFGQWpwAblhiQQIJ20+yZEUEJDRoKWAkiZ6vZ124Rcy1wwJSP0CgUSh9C9Fu9BzKtb2ylN3otewd
kt+7DRB3Z7+L5QQ+vmyhASnnNDQSVlrOo2jl2F/6OnPRMRLNN7GtEUOaKgPCFLBMcGdB7utSEiCn
LZW81pGJmYLFty2iDiVwoCIB4EskK3IDSzFkdqt0uyQoqxh7HMhJJemBi3EYilh5vVv1594KmNKd
b4dchPMX6M+CdoKyIN/60B/NEjQDrW5TVw6heoOuqMvpGQX4fBn2tC34DGXHVCThbYFbjtgxUugY
i1Yco0CnXB4oThfi5jkrwe7dQ+MbfEVI5kDHVYcwCnCKNVWdaLTFsYSgqfMZtR1YOY8X9ELAnxvs
jAnBi7WHuULCMrSmiEPTHwU56j8f//5NPunedM1ygl6Mm5QtsWEGu9tJOqgHGqEQSon4QGlfxK9A
hz3R2vE17cJ7g82OLxD0KBZqNYPje3BIcN9EltfI5Ii7Fxy80eUF1lhuaxXVZ7bcZOEezOLHr7k0
jfTPRRH4HZXHwBU6sPJN0T1Amyoj9pD8Wvn9m+PVvTebJdNS12axl4qDk2jFG6mJr5+V1akWJfNX
PbGFTaijjij3mmim8gHlWYVWPymlNlBX/4g+cGr/evyiN8egew8y21x8m9cS6QqDE1FwAf8cMp3K
TGDQg7fkWh3bQOcNYMCAqxLl0iBsoLeDS7iF0UeJOgSpTtTWr+S19cwKzTi7Wakx3oR67zwWO9uV
rVd6RMuGgwNuAbqqb5F4rUGAgyTl+BVFkEPzekUCf3VXQKg1t8dGDXyDhhUEWGqEa1W9ylU2OmQD
UKqo53NryeI0Lfeea7oqfIsWhQe8eBPiu4064gHxDjtwLVHpZx5Z28oXWVj0UwHv+xC0xI9j0vJY
9E6l1U53qraAN6E3tAnV1JS2/EtxCM1UyxW4yRvJlVMZ2dOplTvPzTDv3hvO0gAUEMkUTAds8PhZ
8o2a7uUsKmVoF4I0w9PGmBI4k1TG59G2UP38MzZD9wrCLLr4cPYF7h7g3OAVhWu15OXqQ4Tn7+A0
K7kCszQ7s1yB40c/6UUOCAKXBD5qW+9rrt6NwwbUyrZ9AuAHuGmmFBS/1evW9gy+ROcQGCqDDHZQ
heh9XQSxIr2mmckxdgWFHNCSgSmw4nYLRkWXRGBSHap055fg4IGn//izLu34uTtDKqQgiEwPXuqQ
ENBCBaFLhWW6KsgwkVbBkpR5hZBdtZYTxbOA9bN41YgsGGMruY27gQyslPH4YRY/8iywtlTFDTGV
Iu0J/E3J94YgviZgNwvHgDSHjlQaZldmkgxPRS0HQncA+LMK5LCmgREHkbavdS98GxucLmjPcqAC
oZ+Mxj9uFK06MseOEBSYRq9p59zsOe4tylk8jghhgslN2w65h4KUn8I12VPHj2KHjnUmk4yKkmK6
I4UnIDQKSaX6FSH+paLwXPGxJlyIZDQEisJ79ylXm3fKHF4hk5XuQu3x12AWEpy5RrJbAjYoRRgC
HubeLrjCEf2Uq5WdGoOJNq816sl7fKA24N1eiS1/yIzgqVfaq2S7sr/zFORiurfFlcnKzuLaep3C
zZ0pZ2YR2AcAleh5PFTWmzwoM4WduQol6agZ53AFkTOkudpAfNEHUucihQCJFE6ysgjHJEort2Gr
S+0XSR8AbOFZ9HyPYi8XiZ3n4DkiP5Q7iCT4pgcqWSKPr49n8ubRde+hZ+GZSVDAAw6MchqF00Ef
MCgdFzitefK0Z5yiRm+wOqlTdrWJfz8eculiP/VovodrAYgzr2wxZGixsdw72SY2er21GLXaBoCn
6bWM+zVowdZwoDQg1JOPxyNPH+Leu84CNVQl4jGdBuZtzkFFRO01CGxvhZWse2nh31brt6MOLnCT
Awx+HxoCBHA/inTKrxDSoLRwG6iP3+Em+nnvJaYw/22QOpUGaYwxiHQmMlnApWkHgzxFAqnhhVQz
yztE+7WzY6mwxMyiHnDjfguhHgwGzPmlP4NL9kz85lHW2kYE6mcr77SQPN5OgG/v5AM53uUjhvGu
2Xt3Gq3uq3cEkz+Tn9mFMCp9vDbntfW3dCAys0zSb4KRp3KMRhsErqHbEdoxn3GzqX1tBECGCpXu
QOxaqw/BylVL2Mia7alV2EQJSJm+UlYUvzKgRUYqtJZxo9PTFHtzJ3aHBpt8zTHj5ix970PP8swE
fAKCgfu709kDhEMyWq9GHvrHL/BBAjgAp/Zn0x4CLrUyfhND+rJgDo2VJ2DI6dlKVrm02ua2maB/
9lVAY66gY0pKKtsfaZxeZw5s84ZDXXkfOH2xEcDNChBVV/bprYBy59XnunJ5HPhiWHq0Q0q7JkJZ
QHFFtcB3AcGQkFMwW5JtnoEFodOIlXup3BLZoePlAtnsle7OnqShuwK4ZXqFFBd97CkFiS6AQkKh
d7CwryI9SHQ2fAWa3KvAxYDOz2FEIU8y+8rsJ4K3DH4DGf5uIMYpIBx2EPFQk+bg1eid7b1TVmgi
A2GCldvN7c3uvfEsJooUS/AJyEtOq0ZaYks6rcHaS891cK6MUeVVXvZPg1VvWLVwasXfwqZ3wx0G
4y3W8qfH2/C2q+89xCw+8i0N/miCaecKNQc85mUgLOAvB6P5gscVQ2mou2k9JxdnEISl13eUVsR9
+YQMJ1QSWm6vgHrucuix4BYfILCzglKJEK+5PH6+pbrKJA73PfQFaMgLgA4iTMB3K4G8ltqVV8gm
bHvA2jTaAjuw3qAYwQN7rT0ec/HDzMJtMjY+rD0xZg+VQ32AcFSitZUeCio33TkBxC8ImT+P4lNk
YFyuf0Y5PFe6316j0GZnZaCEVMeM3xPgZe7StTLxUnJ8a459C5lTP02ISDwX2D5WJvvGldIRvDQ4
Yyo+zgNfR09M/k2h5VGpUG6Wc6PQavWp13KDUirLl8+PZ4iZMoV7q2aWaSZ5XIDLiyfJErUxgYzk
ldGmExX4eQmQLytD31cG4+JaPUc71gwNFB+AzE6wv/aexgxmMurhC7Xxaq0/Dxp/To7Jl7vjiUMe
PjMVpa0laEsR9VbH/TZnXtwDSzmdZr77kYvgC29RsIKdskrXkP60GV+N7Zo4+wZAWMBy+1tiNNZs
DxYj6Syck0wOIuqUaGVypyW7yM4Uiztq8InQzsLaTXia8zvfYu7EOsZRGbHTai2xGFqn0SCpbeZa
ZJDohLmqtC13wYF9KZV46xu8ISqrWKtpD94beZZHJgwYXMCCUaiFM+qoQiRBB4ROYWysh32kprav
cSsp0FIDeG5JyALkEKbTBSPY1RZrc2p8yR3RTlBVI5TkArizwcrIHw+R5V1yhdhI6pom9UIKeSvy
fVtCdEdCCgbUOUc8Uuqll9k91DbWV+hCseQW+b7/PKy+2hJUQYfRI5PUfgsGGFsGYa1N3dK18E9S
8jTZxNW0QGodrBicLJXBq+IlUHKZVCnFx+2a0H/5a9FzIbGjZvmj54LHUbIYjlZEg7cvJwj+oVt4
YvGfUaX0PXSw9p4C7Rw1USvt6qlgdK8MvnAdm9sbhPDYG6USY0cyqyUKroLaWsLKLL3XLIWshyoU
+ek71Tq0Jllj1EXUG0m50Eor0ZIT6NGKp4PQrnAmtC9lwJVwkh94uXyn1Ux3Efog2bVBXxq1InXN
vvZ207y3CWcxhmWCEcLheKxWJbVU753m2sqtTcno9lmBCTKUxhoNlES06grep9x/ZY67b/TE6bXa
MFH2s0C8M2gd3oZaZ/qWp6+FpqXgO/d7gb40GPHT4U3tR6fTeINV8n2hgK4t01alApdpCcfikG/D
FaPIpcL73MU3gsR04k4j5h5EHYV9SNijfGBcqBUDjqR61TuF9BIkFSXSRBaIpZX4tPiqs2ROaD3o
tfQi5YyfxMt4QWMLVaDyF7KFd5D/2H2eQDpTHizm3FnsR/H8+CBeHHaWvsGYM6/L6X1LNTkNX6Oa
I/T706oDeFxtsMNCFEBhAL02wQsxn5z+/i1ahUmNih8gxM6Iu9pvlzk3xRHUDSywI9eoSDvQbpDr
UmV9VfqLOSA5y8doKOOEMYSvneEo7ZGnJpXu/2pBlpAb0GBrmXmDV5YcCaeB3wZrPhVLLzoLYx1I
bZN4DLBj/RvFXaH6jpR3zT976ZI9N86uiTASyhbTyFFywsv01jvlerRlz+QLLCOo6+PlsZCmkbOQ
1ffgS8PZE/nHEAu4yBER2B3kS15Dwk8SIVCWu7gi9eHKcEtdwrmROswRkeKFGA+UCLBud6BLX4tt
uIdKEpBBl9KsnNEOLCD3vyqTNnOb1tGyUusnHzebx6+8EAG4uSsXqBMjGH9YLN0Xp7pbVJuYl/AA
UfTR6KFr9sXY+anc+Uf+9BcHnGVBUg/BJ+j34Iaykz4l9wINOgzEM3Inydxv+pk+B43qhwr/y3Nz
lVop4i0kRH9SSPdTAc6qIlbQvj1np3qa4+op3ndqYo1fku2dU6PFwtpkWjTKPKqkxR4iA+bjl76/
OQCJ/hkFaliFNW4M+TCB9JWuPfnFtam4tYvx/YyIu8FkvsWYopOKenJcAAqItmsr0MBTl6fC/4ii
v//+/k6aozZq03GVr8TvWxX5z8foTWr8e1wD+d0b2h5vhLl0/NBhAaJ05QR1Zgi2HZK3gpWRWSrd
nnx2nwW7FpU0vwYWd+o6s01lIG5GNLMDPGSw7b+YK7QOc1v8gJZC9wxePb3xj8nKEl+a/FlkysLR
AyETjwoAihZdgpWz5H6a+ydDHqJpQEmt8LM89+LCckh46+uT90q6qhgp1GA8XjkLrVROmsUksOoS
qGpPke8zONE7ymJ0mpNDC7Q3V0svDC3zF24r7lnZe+LVWMaRgtrwrpjqEPU20wn0V9f8gxdSY9g9
/lzHI4Qr2KLCShs0AISxvnyFVGId8pUyr/5mlGrva4FerOyaBfDQnzwliSGoRIi2YtvIgRbgejbq
vg66qs6rh1xmFBDpZUmFFrKKqdh6K2t7ofjJTVr5P9Y2XCsJYcCXbeypgkbLNGkGgRLtfCiSbqRT
u4E5xYZ+pS+QXDkQKnssP6uN/wZ5CYvGnZjXOU4nX2o72Zb7XnM37JpL05Qd3dl1cwcctmr5Og1q
LIb6JYaGTQ3YDw24XUiS6IytmVHzS8PMwlUD2qEXkhTlxDwgcn7UKiPkZ6EHq0XCp8uPshCKW/ie
cECu19DWC4HXFmtUC7LXsj3XNFRqAbGEagIfNSYZYLECQFxHH3DKlf0WAkMxyIz1LqjVGg4qKIdA
QOJIAMzEQFF29D9YUk9AlU5R13T7tFGLgdMhsGGGoj6Jj0Ral0I5k6TfYzRhoYPDMWboXSVB5gHi
BfSwH97K8FJC45snr2lHGX7Ey2MDNUZIc0BZwQjj56jYR2A6QdpAd/lSJdgW3SYuUB5v29vt7d6X
muV9OQQBqaarkMp/siDt5yrxARXq8lzbMOlIPklXGSHPtxKKlvalOMv4kiaGOQhkKp2S+OihykH0
GmAukIgtIeSi9emB781qG/MygT5jYTWgn6EwGQNnEdL64zee1sa9F55FWbIuBS6Db7HTTJpCEc4E
XaBBLSzSlQEW2nCQWvu5LfsuS2L4B02Fm1YdtMiEycC2NtsPQmOtz/A0Fexig94QF8CmHr/UQjmV
E2fRl006v0xhRQCwNlSod/2G2oRnz4Y4gs3rtQGuyLBJ10L99KP3pnAWXWM/hvWCAGpCRw8XbnAt
xusvwxjo3cCpUjhV1sNd4bMGJUIxYmC03g1AJf01iKPM1IyZd40SoOVSl28swKEBj9Yt6CuPp+LW
erzzdHM7P56uOSjjIyqGojVKFkd/0akSpBobaRmnkNCAiCGq00HbAVofcsHa9GiSkZX7Mkw2Syjz
4mafqFHpBOjDcRGo7JSddT4EGGQ3hM09rRYARDXFoPmEA6xHWL+yzHuCaUdnp8hfHr/GrRB+5zXm
TK8kZQu2GRiUPJAjbZlXwWTO7T5EiVplkjc+cwTUrqFe7uCpXU5rzkAWUxCpUMYnF6h5ABKhubGy
b6ftee9ZZgdNkdZh1LhYXeLwXoqXBtLEj99yITeZE8ICMcvC3s1xsRgUl7JLFNap9NpyViU9cUGm
JWu2ktOT3nuD2UmRhKim1j3eoApA1YHALpRDtFDYQMLJiP1t1X89fqGleCrM4ilUZvjQzbA30NLd
Z++F3T15R0GL38WX8dq+RStfZEbr/V9oOSfMIimA5BUcwzFzrFHtSie2fCVWRXVUJGQbPOA0uBm1
MuRiNvlTbKK9+byWdizFGmEWQVsAIxJI+yG+HRioWAArjfqU9yacUhNaR5/Muwi9KXYdxr/07Wbx
lCqDPuSmV+0UYo+brjaqvenrMapN0CoyAvUVahJKr6215ZfGm8VSaKQPnTtgPAbtGEm+QLLPWaOW
LeAKuDm9hxWJhoOYGKqNqKwPO0gryKHZg7my1pwQ7q/0OW3Hh1Qq6FpYgHH8xnS/uGNhdaTqtysY
wKVcd87YCdis7rzppGn1zO7Ncp/YEJlXYZa6azftptYytdvDQEDzbSiKdpuwWDnjbgH8zh6+ZYHf
ro9cW3V1yCAi4qu8wCOAlIHTH10j4qBqZo7Q9KOgoyrHJpRNOdSrYq2CktCrB6OIRhs2UKYpoAYB
VNEwmTUoghrsmcPKtl/IKuasHaGDa7PbYdYLYNZ1XkHa9wsyxcQJ7LWNdKTVdtsaiQqjnZUBlz7z
LM5AmroUC4rEvfY6OtEbNEUDoG2E7Wi4Z7RtJQtNL35XG8FrspbXLFzf5ySeIR6qiJqGLDT3GJnT
14amug3exl8ManO3ySKC7pRLY4TYQuGxO9ZWYjPP6AirkQOCsJmbg1oqnB2/p6gRkIZwWS1pL73c
LMgIAQTliikt5BjIQl4yY9I9ggrMpg9tf+Ov4OkWDtI/sQmiwSWkApfkqKeVAQJLcWc+XhBLhY65
IEE4EnQdBkh7YEUSvkLMPjoxlFLuXeY1GQxoqIeZ2rRQeVa4GoXcs8eeJOqIm4rw1HYX2oRwSbxr
9mBZNowSHqnaGFnN+6p+Q90eBi2Bq6MVboco2ZjcpP5+fvzcSwGRm1KDb7ua9VxvGKZoC68HFIM8
I9RpC3hfQzz9xRGmOP9thCRk8ryQ0qmo9ekmKsvk0CUqoGqltpA+rBog1K6r1OSlKw43bdhvo8VF
F0di1uE7gMeqtS/CHle5U22lemSNR//qnusdwKT5e7ayLxeOqzlzaeAgOQ151anWUdhUKsOeB0i8
36t10IVsf85PgobsSEGhaZIcwJJ69tHxyrekiqAm/1r5QgvBbM5DCt2ATVkCkX3yZ8NWD7WqTeSY
N1Lcm3NUCiWHPkNUlO5snM46e4A7BPA/ZrmyLZfGn2U0ELVnyQLatw4qVt1XfG5tFwpja62VhbOB
m4UWyiMHCK0SpDPu+7373loddPkO/FN38uwOVgSwAodOIsSDFP7j8YQupNXcLINxIY1OijA7cdoG
4jTw/EHjMLOggwTppr9WrORmd8AQ4gg+kWPKcG3/iDc+Kz9+9IXJmlMfxIErIQmJ33Wh5Fe3ldwS
O7+AJdrawbk0wCwa5KSUS3kvQoMCzlq79CIePVRvHOnYKq5D2YSRasmeuLhreMiFkM/O4kEFa59g
iCTSgSA/bK2PBVOoEJaD6VfgQzpBHYFTo8D53GUXn7ukzfHxPC4saXZ6/W9hiKJH2ClM8wj0wRM2
zLZYvf8vNLm4ufEuIXJ00ruYQm83XMNDdmXQnoTa8Pge7deu8UtxdM4YiEvIkwNaD4CPxWrgt2+E
l96KbDqHCxDKx3CR8zfFHuen6MEbaGX1LcRSdhYIIEYyNiSJWast9F2yJ3jfmc2HsPbzSx9lFgkG
F7qwZIf8RpBQYiM5BXwd9qMRVp5+6fI5R+tXUKjs+WiYGqpDKUM0su2g2CkDNANRuZMLkXS9odSm
XokBCzgo7paLfFtkkOMt4H2Bo0cgttQHt+1AwA9lz/KPbgIsLaqgDgDMK6MttEfmkPyhToUWLgTo
UOP6ByCx+Zc2yg0K9+0dRLKvSopwEZ35Sq6HKwFnMO7KcfA0W8GS38DIdy4uc5B8lrSl1EUCjhc7
B5SPA8ctsOtLehA2wOjb3DFV8z0EQ/lMzhUSbBdeD1QfWBcg2q/iptKgkWatQWkWmrncDQfz7YXR
ZRI7KZy6BoC0pDpp00aEwqR7yTeNg5aMgsKWDjeSHW92ZmMSKvI/lQW+jHt9POMLEXgOrQ9cDs4L
HW6Q5QDrEAUM666FbjX2xOPfX9jEt3bJtxeEo1UVFESGEozMOMQOIikycXBPj398QTABYmQ/A2uT
tTUOEPz6GL8Fjl9vetcQ3tri6tIqXEZiwFMaX15rqy0VW+Zw+oHgYbBJ9LgSgeczauIxDGFaQVmj
r6AHGSC9jESVBIdKia/+Wqd2KZDMYfVEzZNRNXVNi+7jnSn1jtZbXi+sEK4fEEgwm/LZfcP1/vGc
3l8Q8IT+OaWiAFc9aOkNDlnBudEvIFc4GdmB4Met2KkvvBA7B5AFJcf3WYMhwOwJYOsDN02I3XBa
K4jpjqMAeu9g8rCl29zdB37Z2HHSN0rfo7/vk1AZCJtojVN1P46xt1P12/L0IUDuuwLfO4lXmFCo
tGF6qA9Bofy1yZwlZgTP8BBp9AaHKLZRZNC9LkoGNGoe//rCw8+RX6Dts1nPtL0TQKeRHKFYWW1b
mtQe//rCQpijvMg6SOKC7XuHFzvQD0nprUoSuDZ1H3Ebfj0eY+HCyZKzhIyBi9RIjyQGGSBQDjrr
pCDQ2mHC7mFJsRGlEa6UA+wrXOCvWbi/PB73fh44uZf/SMiKxiuKwqV7Z5SemuQVfO3Hv3s/2rFz
4JYolFxeFvhdj7KjVENbgyVQD9tkcGBbU8dYevbp79+WLB/UTZFm07MTQGXB7Qsqno+ffumXZ1sf
JmGeUMIFyuHB96ijc0euHLpLS4n++cgN11IJ5Jjxwyj2QaeegpW6DDedx4+9tA1mF6yyQgkUtfne
4WCT6w4Hlz6VgfH4t5c+6GwD82zTe+H05FKtJPBcpDWRktOTyCrdWhX6/uRAkvzn5PiJ68FMLIC0
E6J5wEzc1Vei+hy5lUvP/fsnI02v9m29BGkHE1kmybY8zJdgtOLKcHuiLeg9tOBdMSIWKmKvFCNv
z2iKVx9P3P3smpFmGxsWJPUwsmm2hZ7tRxYx6EU2TGJEsQfnOOiKDwG51iJYCCLQ7vv5hnzTZHHZ
jeFWHIC3IJ9G9MyhcX7sn+DyvLIQlr7StPi+zWIeBGKeclm4rZkMFBmYREhwFxc/QiGZrFUb2GI8
nrj7K46B/OWPgeI+kCjGrcJtk4zKWKN0fBX6DTG0WlS9tH6+Ugi5v9chxflzmCIhYhYa8OG2JcXg
qcCH37hS5pqPX+L+lmSk2YaHELsnwQMWqnGe3kKlod2Ta3fRpZ+e7Xbec8GDZmMIP7CUksD5DbpI
Rblyoi7tldl276B6SVAtZgVaBpwGcXxuUF1KnYS+ITe5FmcXRhFnO55jwjbwxmnuYUkGYblffaWg
4NS4ch8o7e/Hn2BpV8wBSYNI1e0QYxS4TJWlGsIXRVJg5gsbhIawXXjrrDWDlt5nttdh/BiJBY+R
eAD2oFRDTQUBsdIGVy5hT7vyQgsfXpztcilGdRreQQmMAp7b+DUG+M9PPh9P1tJvT3//trvrhJNc
uFMm2yo9tBxIebBtQQ/n8Y8v7Og5ziYNO3j8dXBFZLceB9VyDdfy6EAWGqDxj0dY2MzibDOzddNC
Vh8jNPW1hvIpvUafXJqX2X4Y0lzM/Y4It9wIE4fxs+qfm3olAi2smjmmIiVKmO36RQRBUpVPVJKD
u7r8P5yd15KkOrOFn4gIjHC32PJVXV1tb4ienm68QCCMePqzauK/mM0ehhP7diKmKYRMKnPl+nLV
0UaP4Y69luZZGJu5ky4pakEtc8qP1d1UVT1rxfbvg75wIszlEokC8yEj7fJjbZaYLi1c1YkdTFN7
0qn6/PdnLFyV4MX+z4mpKSlKi1maH4c4g7+uQXtxViTaXc0G25ECkpk3xbbYtHaV+R1OQd+eqIbi
6/gDUDNpo8T9sLI3Lg3kbI3YepR01KgL6DPOEjlo49okW0hhgkfzz5dsE8CRWFEWx7pzkXgoiDsC
TmA6gAu8tpUzTm6/lnBZeonZSqknpUuskhXHDEApZj7zdmUHWZoNsxOvg4PJlBh2frQmKSTgfzUA
SaYkd8y1M3UhojJnB19XEHiwUTyhk+DDwTeddomkb94oGw2opL/Pt6W3mK/3GGoLBXBBrEnmduQx
j4ygQed7Na113y98gLkiArb9wlDGpDhKagn9NgeOac00e2GA5mKIBIwpu5ny4jh99jeAR76jV8iu
/j4wSz97dsRxjfeFrWXFkQsDZalSfUH33X8qeGlzuQKPIBY0Uwx69038aZM9G0HynwoPmjFbs6MM
ug6Dc+WxHipcotFfCUSeXABDavg6N4C9KNYSfUsjdP/3345QMOKMDlLD4pjHxxjAMfM/Hp9zHQJl
kwQxOz4rWGZttUeS9GLTff2xdg4tHM/GbOVCjq9TK8bw24Wr3FTYao6O2TjosjYa9++zZyE3r82l
Bn1dgSP/6xPrqHOBPn+RrjgwtHdYfL9ZG7itrubvFr7DnMkAnK8hW5GcHyXagt7k29qaP+HSW8xr
p8kQqWhxwlEKX5HIqeIKNgQ6bnXgW1PdBdf+p50asCYuJ90fAI32JG6iQ95oO3BBKjgXF7xCUXyK
/L8P68KXm1dWidFWXKuV/AivVjhAJ6/xkw5+ECTMa7vVUhA9r6y2gEoQAHmLI/2UCnfsHbh6FS8w
tnyIXnEl+Pt7LHyyeZnVBtZGlhPMQDNBmhVs4Qo66//2p+9D99uqTGoZfk4Ev18GG+QOOI2yaOVX
L8SG81qqXGqiAfsD6waMHZ9KlexqfT3uymxg3t9//dIjZtEPqCEgEU093KeNFsYiktPqhhOhb+C/
/fnZ7gj7aFGxEnFHWYZ36E4Kku5K0mXhLJoXTEtZ44qBBOpxeIjUMA1BKxs/yse//+6lgGleGR1Z
qkvWUBRHlM3HW38pcwf5B+PM39szaGE/Vh5zP/X/XSrTyGxnLFgakzrHSxQqIgBfoP6PQPeHpoRo
E7CJI615XC4s5HmpdEwjOwJquziORZAMDjRRMXCCsJD4rNcO8KWVPC+PNrahkUzDM6bEk6D1Kl3w
YtHyYDZBGzkDcBF0ZdYuLOd5bRQ8itYc7+Es46YTSZuuWysFLayHeXkU3TXjFDEk/HvJk8DNyKW3
ql1LPC397FmIow1SN9lpNx54Dc8CnICRcv37RFqw0AQq6J+7EJfMSKtM1M2yw4TO/tF2qqsZgGzh
NfshGJ36hj47iKWNy/gdv40f6bkF6OC5vfz9+UtNIHPbozEezSwGaeQwBvJz99yd4p12Qvebp/vV
IdtBxP9pwL6FXmWvWLndLrXIqrPhNFrbNsy7NPduH4MKwM4M8od6n6LrjbvSm7znDzxcOwmXGlV/
1Zd/2+dVk9lW3aMerwTPfQB52JHfWJhd06P+YzxE2+qQbKotrJmQGg1jNzv9P9xf/rxN6HP3ILsd
tImkEIfAqWSjAA7abSe6NRFlVm4i/BJEDib+U6ys/5phv72nAtKirRQQ8CSaCxB7/xgVb6P9rL78
fab8edsG+PqfE7VmXWS2LSZKNHjovBI2jOKvsHEUa4tsqeD/q4XgtxcAtgTQnUbHh/LI07RVn+Tc
KcPoor3cBU8QJcOURMAwBH4+WBe77P6xwncKNVq3cur9eZ3rc7MeSTdYn3Fg/lSS9Q6Agseq7VcK
Pb92038fGcAy/3MAy0jPiK7j9awqcbJ6S2+yGkBmR7aa7XE76K2niF0M9jxQb4KrTO2zK7L2lL1U
7NlC4p6WwMZvR3PXRQzdboCq9kAR7npIaCHQ0w+97qRkO4aD7cTSRkVbmlnu6yYACs1m/cos+/N5
pP/aR377SJVBU0jqIN2Zzjx+0vj1jkxMAw13g2zlKyyc4fovs4nfnmHU0oDsTqoc5Ofkpm1wn4dr
YosA8wipyUqItqTb+vXvvz2kao3ObDsO3VZnPnQa+VSSJxUdoPqmtEEw/CZ2DkRz4qNH5q1Nyzup
0QH+G7Bo19Crc22vKTV+KW7/MDF+bZO//ZKOWjq4fVBbyfleFzDplIGCvbHuysTZAOdQSkbXfCFn
FdmGNNtRKWzEFFQnow419MQmIKtMrUeLO/uAY2XCkkveZOeSfNVZEYD+lGX4mzCXGwPb8stKRkYO
FdKXzga3O0wVuGdwz8ZrFW5MfEP9kuGTpaSZQ5DsMCHFHlJHIzuaHhs2el3swTbRV2GkZfGDTFaU
D39Oeeq/dCW/DULRTrZe12hGlN3m0dh99Tu668P/ceoW+T0LC3tuQSSIAL8larAP658yf4vilUX9
56SQPleEAE4VszLGp5vKM3o7qmRjV8KJ12rmC5GZPpeDTEam6pRAwThkWz3yyqd+p+0UHyIw5JzX
QoD7Dv6n+TfPno1FJpnIkaNTBjb6Tu7UW2VTbrMgCiAAty/FypL7c4im/3rJ3z6xUZFOaYCtPkwa
LJiKN7NJHMDQ/348LTWazRUfdhW3MmYRJhAUhWcFIDKAjxBGlZtmi0b3PToyfMz4ZkOfYYWz489N
mN9WG/kXtsW5IkS1Gp6QKoGa3kH4jCiOPAOhfkhhDX3vdbHdNJz8xIdTjf1mvv39lZfiqLlCpMqB
LrZ0zOpi2wdR2Ib9Ibul+9K3PD20AtAdrE9xMP/jPJkrQ4SQIdSlWKLDbjyjNn7EbZMgW1M4iiu/
2BexEhMvLNa5UiRpqj4rLUx6UgDKii78TL+tjNhCEDN38hl5yzUrxqavdN0x11qI8xO0VEdnUwOg
Rh99rTXdKnoaZcNnE7oSI83TJbhwli1Uj/xQE80n/ffKr1lYePL9339bEBEwfuCuQqLHvcFvr92x
PH5xDKbqWZv+mKyE20tTU/3nU/KE1VWr4rM1Sn6QVdQ6x8rv2bQvxxy42nJL23FlES6JDueGPwMB
0hUdn3dHPrKDJeQOreTOQQorGJDpKw9Z6jiWZ4GUCimGbd5NG+hW9dvw/pDYz4/qG/FgYhHCWbXZ
w5gzjB+LMHsyL9I2sR2BK4W98gsWtmUy16WgqRy9s/fXRBswXNeYmzq9Axtkd21Ptv+4JZO5MEVY
WS83CgTLeROwEkf3ps29NlCQMuS7LglXJuCfVxqZK1GaCRBGc8RISpvWiX59MliT7WDWBjt74eXn
tVb8pfeZZasmaUKJQMXmzFsfrcA1PFvTbXppHtY6v/+8sMncskePojLOTTzA2LUOouOH8bjmNbT0
p++D99sq5X3e6VmFP62ZTxp57qNAQymWnuu1SsSfFyj5l95EMztTGvEAoYTdNYJNv40mfwa3X9dY
y0gu3PPJXHYyTjSTcL/C4EOoGIOr9ZEUrgXZ/U4D01mcFFwwWhAsYidGdt9n36rtAbCZAlW81gC2
kOsgc+sdFSLlaVDwG3I09xGXl2ezOMBJwwRCKXcG+dnyKum5SgcvG8OOv1piY8CrvjxaUMq4Gu4+
9VE6gGfyc2X+37fAf0c+ZG6/I6IU/PYBP2h67D1pX51UP30IlVDXHVh0+StPWZj8c01LkxhSKg+4
MnHxolfbRuzlCtRSIKom451ZwiHdJk0q3O+8DC1xibqrrI2Q9uZ4kz/o4KT5WqZvwQafzIUvEjXN
WLWRI9AH9dLFTZC+pVS4tmlsej1IteGYacdUexCZYyCoyJ4BjCqVrcxxlTiWMtyq9xFdU5ouLKy5
+U5XV4kdMfwYSVC343DQU0HONeHRC7pbsiI7/XOETubSGNxWAZJPsMXV5maa0EGlX1mCXM/KUfDn
mJZY93//bXPoUFONlBrvQDsY3CkMiV8YI6/pExc0DuRf+hjWS9y+HzSw9Qzrw+T0e+3Uu/Dw9NE5
jfTH36fo0gydBSKSDTOS0sJj+qD7AKzUuTteyYc1XdpCbE7mTjOwI+mJcr/cgU4Pwt6jcItzvjM8
87X86F/UV2RUAalx46PiFrYLG/XcA6F9td9oaQ7MLjipUhe06++vh07jfNyC9GsnpVdnK/KPhQ18
DtQuUF0fkvT+evCbZSeEA66FbsaVa9NCpoLM1UDtFEsGlxDmWzk2B2d4poH1CJqwbw1O50077po3
gRSm/lBs/j4fFmw9yVwZ1E3JVFX3+7I6eBY2ho2yqSSnAIogc0a0/aibJvOMGAnT/CLdN0ux8uQF
2wY4ef5zQamUy2ml4snjJywci8ZT4A+ABkQ/Dsm5CCQ3e4YVPd7UPua3HHbPCL38tTBlwRyOzDVF
dgrBUA6zYnRAxe8VvuYUEDfCBvkYbyJPvOWhOHZH+JV48IOjV+lhahyAVY/Z3giqTefCRGJN07eQ
BSNzh5Y4QXFSRa0MdiLUo0G/nx7aQHPrsN2twUkWv/MstmkUkluJDjuI8mS/0h6j6fYHLMXnyGMu
CJyHKNB9EoA4oaOhfmW5LOyZc18WlU6tnI2TdrBS9Vvi8IGwBOiVNf38++xdWO7m7MIjkPFPKgMD
Z58T+Hu2hzX3jKUAZq4zygegBTOCCxs9qB9IgmNlvPBPLUC+rD70F3ZMnzBF/TSsLtVBbTZF6hY7
/U09iJWhW7hgkbkti8kAnvzlMdOAB/EBACVI6DC0aiXnIx3c8ctykngtIb+QXyBzQZJoJ5Y0aFCA
tTOc+qCSrWHk9FO+mK0z7SbkuT4BX21fht2wM1bzsgt3krlUaTQlORL3Kclfy2cGZzCEo5+Gp3nR
lvvyPg9WnVrv98U/RH9zn5a+1pSJjWii7a4SLMAdMxxxstIjwza3cvdeepnZvaezRK9MKUd7n1V2
G0sdJrfNWbNybC/dQ+caJiiL4UqvYD7GH2AZSX7vgpQRu0/KmkJ0aTuee6mgYCuSrmPywXyMr+jo
y27DN3lGdzjI12kKN1/YUyoXsaPHwSsKR3j0SFZ0Aktzfa5uykn2vxb7CZeAXRNM5rkMbR+tBk4e
mJnfeGxlWS3sGHOdU6uMWTGRDr3vSIZPcusI42R1iiPRNbXMQoQ1VzmZmdnEQr13Y0YBOLCN5IkE
yMQS3eESdRugJ7IVXdvipJilRwQ39Ymb2P7M4XFMvaj56EzimmAqd/Gb9CqNr+kaLm8h8PmXJ0pk
65CewxOFpp4G89J6y8ufnR2MZjC2hfeftvM5LJWUiqXLEdMOkZIoH0ZWQ54wZnC6bwZogurS7p2/
P2hpv5tbovSJGsVK3U2HxIUw3YnzzEnb1yLyOthTlB5osp4GWEjFoIDbksnr+zfaJJ62ttqWjuO5
RYppWW1hZv106KPdUO07ITsUFBXqyxBuQf8UNXDdDNkuHbdltBWf2Pa7+KssDnUpr0yfX8KSP+yK
cxuViJulDdQzCIjNrWtUR6kzb5jeZNNPtEM2+lME9Jc1nbr6lPN3wSIEDcRVqtcyDSJWuX3BnoaR
ukSGGSijbi3Ma1ZsNMA+7TH2m475pcbcMtog0wEeYIErWWiAX6mUe7Wu/TL7GFCJoirgc7KvprfW
/Cm64D9+4lnAg6aulI05RljaRzv1m96grtiZrgiKU7NRHqobzZ3H7GnlaQurfi44TO2BKrQHTr5z
440MKMjgo+4bxHc0BLBpyQdyvaDGApTqrCyWBUYPmQsRKyWylEjRQN6EobB6a1tkkig9qzGYIcVT
a8D2K74QHdiI6UYzPUwMGB7T3C9SejDM6czYDU73YF9jCYBxaRh+rEGtkDhlNrpACnXCq0nl9AoF
ZBtq0MQn3UmgcebvQ/Zr6/jT9Jvd1Swz55OpDdMhizgczFFOmUgw6Zs8M5GJuFk94Gct1iVSNJ0q
QjX5mUunump+gjfrxMXnlH90lRKK+MsqXqiChNZ2QKNpQzY8e5GycwfgLDCk9mOUhzmy+inM0fVs
2JdY5QZwsS2a8aPCY8qLgUKOrNMzqcK6lhxJftCSLxjnu3UCek8iOSV9HZvi2EthYfst2OsCfw6Q
BVujR9O2XLPxDagVh2qlRLqUDZgrLqXUZDnXLfSfIxegeNJV2VAPCdtntk3ggSCtFDUXdvW55jIz
hNExnYiDBXMjArapE4OsHlcQtomb3b/9/Usv+J8Scn/8b6mTFBOqGHSgVntvOEpRYAf5dxMKeJlu
1BBnb+ugPjgpltuF2cF87RWfV45uOqpbDbWjHnIkL4OrVPiq0276xO1aJDNhzd6fOEzorZUJuXQo
zLWcnaIQ4MaxoLAh5/QH6L57cp58+U63yF9Nl3N4K8O3zFUyb+2isWAhSOauOHpkcDkeMxkp4Rre
S+0DmVBcgH2kcU5fasuL6/Ok3Ib6s2sD+YFFrrCc0Xolyui0vHpRYXcJN8HPLpo8DVUrOQ364SiE
mxReiaSffswSY+XGvhSmzV12MhUWu5KGEFFpdyyeAjvDmIC9A+duxW/jNxtG0DDfad5ktpYSWZqh
s118qnk95jIeCdrMtQjirbFpL2vX06Vb3lxCmgna5vRuGdXD7CrE7Vs96TVGeNv/IDekycFVBqZr
L/b6zX6g3/21KdzpooBmG1b7tSrXUsJ+rjAVhmZXRXtf7A/GLnuzQhSzjspW8fJdvy/O5RGZDwmk
tfInwU/5+5qEWGwhFJ7rTVuLQNbBVRhQlNkNzgYPsnitpfwH7buHSjMg2yRFojhKDlXRBNtrpXvV
lGuqx7smbb2mpceKxR667Gz6IKKLlQZV89BXj9ldhUtzl6HsAF8JR4ttLx7HS1QDWV2Kn0nU7Xgs
To1ebqwK1fmsdts4AwNSBfkzbxEANbhs2pFbMrKhabOfIo4szODHRewPwKgVia9FsF2V+VVSbOHc
Za1uXwW2qnhsJB6Q1I6lbml5KDp2HOxHBuNNTd5C0+ZzaiUw2jgrkc9Hy5XUDxx5Ho+GoLOqjy7d
ynrvKnhd3XrLMsh77xhz2Ym6H2U15W5RvAm7dqn5Hbf2xkLPaj6pzMNxk/OgHl/kMpA4cuqV1WRu
EcNpO+9TRxWXhBSloyn1KS4ToKLEAJ1TOtTBxHOfd+MOwZLVbC052xHdeI/iYm/LyUufFZ6d0yc9
GcOakLcE7RljW/5IxuHMx2Sr2GFXAy7HqbzhHF1jw0Zts0OdNmBzEKxCoWYUUA6S0s5pKx0bl2b4
FP01Eagp6hvsOEp1l8U/q7bzCKASsoVe1czC7ksds4dtKunhDtbVMn9gg/HeWtrJbuwsbMzOKH2z
NLLPvlTZjw4acjj9M0DHqT1iBAFoid1WGqkXizzbSjEg8SVrTWioc+H0DcTBTq8aviC9o2vYvGC6
7FMboFGpeU2MJn7VK/qSle+84P1Bz/VQGXWv6nNrUxDxrrSi2FSa3r4mCWjHNqHfU8XCaWjB4vQz
/hgl56F7aoxzkrSuBDp7HQgO9Ga/AZ4aEb1Jk0sC8XBk+1oc5oqbRTtBS1DHy8hhlt2hQrNtEp+b
DzkTsP37GRFHTS8arF2TfRZvy2zD693YnFuEwkkeuVpXexEIIqMDDBME3DL30AeMqZtgHza8UgpH
4Kp5eiDdQRZoLHsA47QgG1xEwRSypCskzUkLSYsR6o2LBLbpW5aiuVH+LE9HYNvLASrJRvYaNDBI
Yl/I7BjBh75EHQV0nYs1JVcbHSDChIdBfRryxxrz1nwVsqsbzInoo251h6r5KtnXiDVHGnDq1Y96
xCTR+mvLk9DKyQvKdXDrM3ElkUYvJRnkfnICJGrn4pbuJljjSn2j5DJFt2pQq61J5bMJmVzRKMdG
bXyWxNNW8PilU6wgNpBPnK65ciphMjgO71Ne7fEaYkBtUgILon2OGDobbb4Xcgz7cns3aJG95VR9
1AS5Zpal3axoaDdlprjSXbQ+Fns9Q1ICi7cuaeo2FGwUTA2CAlYDfEjm1GjCIMWLxhJvFNkNQNdB
4JsnBpK2ZlCxUz9NzLVMeWtqftmX/pjXbtcE5Ti99Axmwbm6720JsagzxqfurRAGBrU89wNaPCQg
SpIeqfIU7uxd0EsxClnclzBV9CINcD2DgaflNMNtVLKgMSev0jW3Mlt8JJltFeZR1ZfvvnsACVQH
KtEYrNejZHo9sioyOK2+NVre/e+Q1C3HA9XBHVXtMEt1O2ByW220BIbwtlG/sZpcalVE8O15HIZz
x7541jitjPJjmLObha9upMgWcQ8eUFgdpVG5Zie7rbY3pE1q0cij3WkC7tZK2UFKim2JZH8s56Xb
pPYt0mF81OM01CTjUeUtqKxSvsMADyF6R5F5smO/405zMLGznWWkrs1Lz0EMhYtcUjzIvSMV73Cs
tezHMgdk44dhR7ojQa7xXtihLDaA2aPLITNcjqazH/ifbNpm3K3BuLccZXAVSBlRENCcHnBgIz0N
ypFUB3ly4vJaKZcUGBXqc1xgYhZYyp5HD9L0nZSwS6SfSgkrdWDoTYB98y5+6ptkI2XFFm1MTzxj
gPfmlRq25S5BoYO1ZWj1iRlocETU7cEdRiNscV51mgqMeu62XTO6OciG6AnQcaTp2AXvdLB9rN2w
k6eCOaYABeNdRykh1vc27leEDrADN2tX1zeJPHGXVjWeEHN+ZNRMfyiPTRqMuh8V8F00XPVenoXe
sgw10wxh9YP+g9F00UDjYPL4cUtcqYICJYUnXHwZdNWbTO5IFgE/59iWnmrF2ESnbfldTPDZhwXX
tQZEO3dG5GqM3OVVjqlKhzfSdueRA8ALxi1SH8KnxSHPUZIFAYcFWe93yq7WfCnxmYaaMUAJHM+1
bDcZUg5CAUbtI81PLeCvOa5FA/wwj3TaajnukuRLk1P0LnuiOmXyUzlJ6JDzG74zDV9pUWJpnkAj
CfX2EBMvTuDRyLoHvTrVvd+CAkOQCBBuVtZgrT1ODz0EPhmHj41Do8a3YuoD/GqZfpeCW0+ehMB+
RMfAgA1wq3YuF6MnpV4nv1vZT3R5cY5rTJB+dRY2CbiaVtinIHiBaBbMYWVb2ZqrqoGi+HZza9A1
V+20+1bhGP2xontUo9DBaQi/AUoSGWrioNOvrrHPvUnjYzndKlxaSOf10VaFv2AXUr6xjTBCju91
iveoPxIsjin5qKH4tlT7YBvsiCgvgaAbmXxT4X7HSuxDmbjWQt/G+KJ1LJ8JbqFFnfJD1rQubRqU
o1Cecwmb0NU+7jIYwfuxjIaXRORnw0LeSEn8zDA+rPek8VMKCw0tczVD3cRtsQfdZNffBx8ZXWvI
g27SP9gEeHAV9Njoa3wLZG74OO7goe4qrPOoOBWo0vfMvDTctfmuSLinjiwUXU9d1rCDjjyAAR8B
orEz4wdVeoy0Yt+qH1nnUxHBKZn3Fy2VLmg5cRmYcwCX3ToTOSVpZ0jJMWKglo0DDDJGN7Oy4zAy
DdsTNRyqVc2+U83KtSe42EzKRo1fOxMpo46YCKrkFsEegrJENQNRjuWPqceBn5mal5UBxMtAD9tV
SGIjEKQD2KP1uklzOmT/kbSUj2aN9ZtvcQiYBIa+1bQjwgpUimulaoQJG87j8Ip6scNI68rAUTXl
4KkRrNor4ib6wS506LKp2NsTc3IL9u442FLjsR7aACaXDunjQEIuwJbK1ivl5JVGZihFHzJSBsi2
OZO9s80HOYM+LVa9LL5PZjQCRZQ41kPThHoZ7Wrb+hZarHl9Jl1Kuo1q+UPJqAbQD47SnoVqPWDE
kJl/4ig7TaH1CCG5rlvwCthD8M0QhUzNuxBjaDdAbvTPpf2uys98eiYCYZ1fFw8TCNMKD0Qf2KCX
RtsEGDSEAq5qZNdB1b56eO25MpjsQAl1UKWVZ5bWx6q34UtBpa1RY8ZKzcbsA7UK5TL7JCbzE5uD
yngvK1bThrKmDxpq+ENhZA6cjEeHDvGe0XI4DEYrYUHyZJuIcddriLdgrHrtK+VocJFsNLl/q3CG
b+CDaYdV86FMGVxo7C943zlalbm98ZwZCN8h2UeePb3YTS3gt1L+yDNcTPpyuNIB7vs981r07FHR
7RDNblkk7amSbZI6Cke9fwYRak+IFIoBIU5P02/N5tis2u2gywhfrXdZmAjSMO2MDp0vQwmVREVP
OJz3GtTFbXOYsvfUfpN1bBUnM7cTJ8eCpz3DXmqz3K+RZGr11pcYtpJ+BPIA5e59O43kvrEjsWV3
yWHk1qaJtHNtNgcdRbe4LvfTaIMAg8tAEwVFDEM7BS5htJY3hFcolE/iMMZlkE6pq4sXmRjv9Yhr
mkL3pYIFhYxrpn9l7VuCCImX9SZBGrbyGax8pq49qyl34T6WqD9a1HotjT5KyrWGkX0zPBVlcihJ
cRl5jE4DC3+JRcmpwxPUVkgOLQSCNu2lbao3odmbqs2faTI8q8jPjOqFdYeRJl+AzTttWWyyynZ6
mN+YAvWbUgLqwInqW0zRcIAZ+MgjJ8FayP28PmGHrSqY6u1zFKGVQNhhWTzauA4g1rivXVLvuK1u
FNqYLk5/NmCWWDh5zY5tWYptl+mekKAMVT4G+WYIr8vQOUSUL7XoXvXhJyahh/sY9g83gntfk2Re
lI9exD4Nc3Ba7avq/clkB4FArh3Sg6LJjsS/DAu2dbZf0SfNeihTrzQBdkWqu4Il+IhcqkbfND27
2JECSryUbwXaSZghsMehhDpUnmq8TkmxE1b1xFKoB9pyo8owUAMjFU00he6Z9s5EnKh9ZrGHvZXn
7wS9krWbog0jw8h1mzr1SXqL4HRKXxPNs2CmLksHS96UP1BgbHQXXjoTfRu0V93aIkqYxjBvkclQ
dukAXHyb7Ew70BlOalxT9vrYXabBOsYwL0e/kdxST0K5l3OEtGDw9YbbgyzCc2D4EBPxn+P0ZcBW
pdReIxFmQBE3sO5Ny9hXsxNhHwbal6w++xQVrnZ9IBvHHJlbcNVyC8Z5ATN3RnXC7tnghOmzgwbU
kfygglU2Yv3U3LNksO1H3N0sz7be4zh1msiX1K2OGmT0IZ4SCBPYHWlZqoE5PY9o6WsLlyPpBLC0
sq2xoNgp0gI9Olq2LyQXN50aER+XvM48we0Ne9G+4AAoTvbJQhRMcuYrYHMgIdw1uafkXWDft2xE
2W0Zb2PcuDQ792PcFtQcyxrmbNFVUCR9uVeL+AjoUNhy3ChGvpN4EtgKMGzpPZGQOp3O/Jh/RSV2
6kIErK+wx1VO2oR9HDZ6AbjYU0O8Dpuq4ptFhJdo9lkRe1WmITZOPUMez/Cn2Oox6u1E+ynHAIOU
zQZH+0UaSCAVQQRo1/gaoX+jocVWyL5m7Kry28TWM1JcO3wF6dIo26pQVjoWLHRRydl27N0k2x7i
+kp8tPUFbiwwdkJ9icNABTtA4SD6znu/EA79amLVYZXxXLZbNTlx6dUw01AawD23YNgMsA9G3+Ke
YW4s+6gUiIyivY2jtq/QpJbVFfJklZ7+vNPGcFs2ze4hqYbhTWfy+EYi1iJVaXVkJ0lVoA1jmFHu
Iz/B3CTJAyOeDhHHzVeF/W5WfVtYazFtwPgdyK5oxt0Qo4XcZr5pTJdJUdExlQdc9FuqND8nw0iP
CIFvthzTDaQmLugZN67VV1YO33GMixuBtXUUJWbIE3qtLfRPRZZ9lYVtOKOR4PYiIrfJpIdKFW7b
xj7ey5NF98Mq+iSMI+VbshS/6qKfYrjm7DS1bv2usU/UCDu0fuDO03la4RafBmAvWd/4orsHcCbf
Vy+SCvQ5yEDABVnhvdhi4UZGjnWKBj/flBxWwsDNEdRXxoBXH1WKX+8Q5UZap6jdhNzbE7ZYsaTy
/4+k81huHLvC8BOhCjlsiUhSzJIo9QZFJeSc8fT+OF7ZZXfPSCRw7zl/TPKdKXlaR2pJ6z0z+MLN
UnxQecYgWCL5dXpxL4HY1c1m1bZrt7Gsc1HRNvanf0kn9V35FBavP9DsJw0OQYd15+XJbSBpT+ts
mGPt3HNZa5EDWIGTtdPopvKz6tjyv+b8ejNoG1EXhyHdlrS5jXaZ+g0latZJSX1yLyxExaXhNqrd
sAVHO4FBp3rTKfgIr2Mju0OxGbPvRPdCVOfSVj0oKBHx1afGl5FmmzyE8nxvcK11Qarsi6Leprqv
tA5W16n/igdHTrZh+ivEj3B9jfrvMVu3teS1NIPUDqtfCUwYtfRObuaKfca16lNlrBynyNkiMLBs
xyC31pWXmg9rTI+5Rk2lzh/j9dDozq43aquW9pzyaGTb7KbUERvotUld7pIldeSSOpI0PqAm9psu
flHNF/2k1S+UsJmUGiCbqR3rWxgbtmw3Mt4LkIny1I1bafWkJIOqp8KlIUdv2LfpjjFBIEJZpDob
U6X1VljbWvuIJQyI+XTV1W+DzscUgIl8v4nDrPxQ2wjPqO6qzUtROrH408k0SJZfFvq54q8ezxrs
v4K3vHIpXZM0AI6DXHyCM/XxKay3jXYrs0OrvVSUzyEBJ3Y4R9wkCi6X3tJuJXnLQLBWP2Xo5g2A
Z+EYgHa9S8PeRgarSuf+aUOkZDgedSf+40oK170+q29lp3LMeoMA0NLiGT4wjtS4zL6Z8ZymDiTq
ce5FtTG/nlld79Wv1nhR85rrW5VKu0PDdD72ODt0VKmKNZ7Corr0AARKzYeZcxxfrdBvLCc23/hd
jOpS3tT4PZpPpGQJ61urMNnEiZ0m5bHu2eNZqvW4QMo0+LrIL7cewnsprFimZafQtiq9PVkNcrPP
rdw3ypQ3nromy5His7BTqSUtKaN9KZrqXeeWzBnC5JhlNn/XqnNEPklxCXse+YPOOlOqfANIAkWV
RtHUGRY7Ms9LdrPWlbHvALM+tifkahvDeFmqc6m8NeFRY6CtYMFyTwmdUQ6KfJ/gsx4UwMPMA7dK
y213rTgH6fvsZB5Z9ppbXXqG/m9Yd4UAxus3/7osmDD+Gg8llG2RSxPb4PyP38uI/UmUYXC/SzUA
3Nzk1U5LPJL38gGIwht+ecsEy+3VAAZ0YgJZz4nxVpe/Q/7Qm+4C3o4KQele6t5WM767D37WMv2c
lXbTtFCGxhWxqMXX11liEINF1NVlLj6X5LiS1h59dGW0KZRLGvol+3i0Maw3dXaA3axj2oKDKb5S
blFn2QYn1cgiBghEIqtq3KVmryM7yuL9yCjLOaLbbcfz/pJy7w8667zEmbIKDtAQI0VbbpmAWJYT
3keCe3kWwhlH9YayX1AvCyOb5YXcddFDrb6n/KNrbRVPEYUA1qmsSpvWRx2sRNp3FTiKfkLEMJae
nPlGemZ3KmWuTT3fGMq7yVgR2tVqiyhiu0tDr1fB5fGXaWelOhe5rUd+pPxoVu5o+msW2Xm6jVt/
UANIDq7h0bAnGsLrN6ooU+InZeGwlLeurDf1cUjPcXfXSgDcfSdM7ohnIM3/zdZWEf+Y6BohsnWm
FJk5Jt5nKxa2zBFmNDh201C0vil55pleROaRTdya2ylUb30VwZ/w+xGaH4NcbrqfqQp4U+rYSVvf
TIO2ZXh57RqyZaLfUN/r4W5FBBs7Ru6PP03KqEabBjZ9zY3f59DpZ0fuTviGmQU7Fjz51QJxf1GS
mepa/JhAV7zLCVegr4OSCOm2iXInb98zvQ16EtWHfTowNBpboXuspmHrya6ge6qrbNEISiTOlLfL
XKe+ccxmV5Xf118lucuVrQksv/cQmzznsl7aIpmJi6eCWpaOwYlVHJCSCNpPB9z6uqgm2Pam6JFe
cI7mI9yMJ2CYbP0ZRmD+mVW331Nwu0hIgIAXX7mBjJA2ITmQ9e9s/mjPFRdLHCRk6DOmhb96fp9Q
AgNl5Ry1qq30oYNGZ9QZz4EdwT82U7ddUEtqxmekHDqV9oLMm2I+pPlNnvY8CXkDRmgr2PEax+qO
Yo+0E7CXaO97AvhgnMeZIEhbYY+U3gX4bhUkWWh0Z5yBxBBjGBuj+a3CI3ktibVVP3XwnJixOVjM
U9V407DRTXIH3iehctA9btbl54kHfiL7NcQXcb7MSIpY/evKXzq3Tj1xsivBCTu367c0oYrJP3Pc
ZmnpzBNMmDhclDHcrIbpRxHVxd2lnHnDWD81yrJR6Z3S+hqNblsHzbRr3xrVTSgt/mP3DJFCqvcI
taLphrcBQfmn8TdkTizZlUjpcSBbG1w+5hSMux7+YHBl7uhfJd1Jv4VKGTTFTlGoukP0z+w/Zumi
virEEMjjpftQFr/iJ1LcdVmBKq9lRAhg6ueU2LDFh8m/VSGMCckW4QlaaWy5ksFl2Bb4HPzsCdlx
9J4i7SElnJRuX+wB6y35N46cvPtKciLqCT8DjX+ThH3XOtkchKLPwqf/qZlht5+p+lMPD0BeiSkp
/SczUt+y0uQhq5+aBqXyC5D3/BjOzbbVD/DYm5yAa25dYQCF9WoFfHC+acpjIAHAvIh/VXVllcj1
QI2qTTPvtYpremZv3RrZdyP9KNr1if9TysHJJhfn/4Cl5yOnbtKXJA6IjrFsrQrgB1BxiQBD8fql
p1uxKn3xLecrn/jLKwbp7AbevIFrNcKbeIM36UaLZcxv5jctv6U8U3FNsSu1gdNV3fb1sVZ8gxjg
2QMtQRBGvzSFqAXqRnYZ3i66JvxW3DaSx/NmzP8GroXopddcI7SHyA/r0mkKSmtva0zkwd5qbkDF
0zcR9Hb1oao3vnaxc3JaY3V/bD2g6gnLw9eq79OQpmwdLGGwG4YaoeFbW9416JnkvRN+19aWeXCM
Bd5j/+y2Vp86NtuKClupXUuqnKH4Ie3BiNz0vLZ3RQVfkbgJaXP+oLdHyAKm6HpxR/RSAte/36pI
AJJj334R6mZp+1zz0yzIJdtidrXCV5Oml943Tc5oL2f15RQyM5bIIBt8Xk298EC4hTWgTL7KPdF6
jx9Lz6ZewE3J9hgHmnGUkPnJh74JLPl74n9ct6OxrbNNKdzD+q1+lHK4C9M3mJPn0mMNiPRb4mC7
j+6gAum3s2Ir+aXV99LIZS5hW36zwvscIwqpbL4EZjWJQXvVnBRKjJO4Y3LWYcjHjTg++4MTJ6vQ
dvOf1spEVb+qc7GfdZY21Zt4tjJsqBvhVcfsUPyqivRZSXhvc7C8GSIDd1UrK9wc+6V0er0+GP+/
3ikBrwgdX6aJjorOrqqHSqU2zhX9YjTyhwAAsRG04clhV4XdtbD2XEMmyLNWZKBE0V6OutdWaXbd
Em/lsrL1oQ7aOvwT0/qfNZpfgpz4DdTyJtMTW+0CPcu8YlJdw3RlfeRi2ZSRp7LNnhEyISDdmJJT
xT9y/CWjRpD3oemzgjdAGcpWqvdPGC52RP0Pyr74sQQlSBQKUPHsVafmNjSROyx/w6g4KFA6Li4w
50DlnywqrkQdiD8TNGxTpeONmttK3mp6JVSLNiR/s76ToU5mc/gsVZdlvCGI0JwOWUMfZj/uSeer
S1LTQxl7DSC1nByrq9V9RpropRMVO03mRUZ2AQLwsqHZ5Kl8HcfnYg9QOwscAe1zThapWuYKmtvZ
jRqO13o9gKmF6/gpmbdESS9VuE3505omXFXhRs9bm3FNUDp8juMD9+a0eKvFjPWi/UXT74TSOgIB
IDzZJoLCcCR1PyFdVCibjiiktjlqn0MvzHD/RB8WgO/+PEVBOe4WkFjIKqgEJbpYJfwFPM9Wk/ar
DuQuu3XGKbjuqgWYaLuusHEHbuFksE3dU+dbSfcpcVu6W2HQDF1GxlHsttVyrH4MNFeZMZ4Bl0Ep
xvEsDDvhuvYvNKTjoRyNT82M+HSdXPYLI7DqCG3Dr05USnWSb7OyJRquX7YRBaRZt8859cbBY+FW
21fVuqJ2odoTOYEg32QefeZkvqNJJYl5nzJliAwI5LWY1NpAGEUESZWbaeQPAl53X7nxOUwBVQIL
SUU5uc0/I5rAAgLvNHKWqwPTWuFm0MThTPerEgfdeCrSd0s/LNMxg2UF6NV2ao/eDnC3cVpY58bL
hwS0/4NoHNiTG0MeI4pEV9Yb0ceNdOv/rJ88IcM8cfXwu6afpEuS26wPnxI3w8JfHuJ7VT9ylGDW
tB9TDzJzSjxIUaV3BOxd/WibL80oMUp8ZkyPjJG5B36nzBsrsAo7Dk955uflzRpf2tEV8pMItzxk
+4F9VTHvy0cD6vkrsmuDe/r1TxX+aqadWSz9aJUz0eZzF7XjOjsan/ds02Ko24vK4GqX78nkIsgt
3Dj5rJuD+GXyZ4bMnYufsHofaNdTszMrICQk7JGqHtYqdXqV+xPHYCftoqrbqy0cIIlEUIyFuF1H
NgmQY6A+j3e5Z3Y66Pl7tkKnI2cZEAfknafy8eZ3om9mddk3zHGy7lj9yyqd8saeJwo4fYI2PHUf
Gqk98cMuzecswvPbqvK7POUUKGosl+1DQbbSMGw895tMZrBARZLbFYgfIwNKHwujb/rZvUqsJrXd
K8G8usrVOo/te3NPLZvnARAUsEKKILeEv7z8RypZXXjWZ8mgKX20wCxRGoil5SzlJkIhWziKsalj
0ZHPSQkd7jxnt89l8cIwwAkkml/NdItOoOdYrGGKThbXQSXxoU++2u/qgY3Goodd3jfDF5bcF4P+
VXX1BGjM9SscUUuUrxOtGyTB9C+EzfKTx9uo9xIODXE7sypVK6VLh0hBFfu8Z2AV5NoNh8MaHbPl
s0k+oti1xH8iFF2i3vXM8rWXWXRnHe5xn4PAW9A/lKiLif5mSeLXUAj7qOGmCSndejfB9oX6Q085
Zp14eEgU0o4P6ovjzGHXKFEZmi+LRsSVzpeDUF/9nUOSNgVfhL+Ow6048QGlt2FsPKvI/MaAw4G4
W081WroIAhQh9vhSh5wTkaPzatfVdxofE5DpiEYORCRRG5htYS85aAv+7PZLE16VYkIcNKHJx+7J
GxIZDO9IH8vYS9eSGQJcW+eWanTXyCZ30dDj5BHAg5Kd+nza1JJxGGD06doUbEW+DNGtb5FWbyIL
gdSGeXs0Wtb77BrXJAKMOfGtQgtiItdBpsegcGzhBZmQ7IowzyAm/d2sH6bk81yyjAMpCtOhrR65
xTORALgwnZpxdZRM2S7Ni9A5z496vKj9qeBfGOUP/mlGiozRvOTqT1jTXHpPCUQOJRZw+VUwMjfW
vJl47YrreWRODlGFc1QUgfQnA9pbsQcy0iwrcshQVp1Svws1H8q+5ihcH5X11UXR86/sef5TVDF6
xJpwUA3m7sSW1es0xyi/ik+ubFMCTjT0zYhEuzCyf50OhJrPZNrcwUGw6SAggxj4ELuXMv7r4OEX
tt3xb1U75z+hyomSmAFqPWJHazgTRdP8qBiJkvZjzLOdYqLJitOdzA8emcZ+7rR9MUu3gUyCaVeq
r2F2VtEyRuG72E2ds1rSaejH0G3l57RZfcZ56hd7Yf60JPBrhG72wK8yvCfWVZZHb8533QpPFV7K
CERJufTRrpJhDq+SEGimu1qho4+/beXGsCu6sVULm2lXK7eJ8JbII5P2t159qUBMSb/VVOiWTdqa
zlCCvGe08xXXfuqPaSFfcxWsWoX5L3YaMYrFt9oil+gXEda5gOlcH1PHRRpbNypFeefm9kufkzfB
gmuvV80rpRH+CeUjjVPbZuANp7KFc834HnqQEm5gaRLMYMjMRxgvu3kxXqNhN8tvBrLiCgtB0tw1
Ibp0gNotC0ZiCOMhgd0HTjNFu0wgdjOGFk9TxNirZe1q6FFyU1QEQk3ETF+u1Va1oltlVC5fpFVW
33KUubKmbIUGNWOx3lfxCQFx5ESihe7/mMcwuQih1PCpDGRvVK32XliVJwjmuFOnES8AuWobtZSD
wYpDu0mNzB7EZvTjXv2KWiPyYEJRLSzxwQwRkKjK6Fe1xHRfnkLB6/NAlSz8bQ6+g0mZ3gXu91A7
L+Mr62eb7i0T70STOCWKpPJL01XHoJR63Wgt61RGsbGJE8Zuo79EuCq7VmAJxSpjKdOlUQdIOAlh
QybhMZt7JaEup7rmprBvJGGyTUFxNXI5ZF5UyzH726AljlQGi/LQTPgv2c97ngb50VL9RsOp3dQl
XAmcpfkk6GiErBTbIMhorZtjG9d3XZduEfdm1MsuYnZ1l0raaSR4E5hgYYo1gbBmDUeMGSTUTfTK
pxqTURnH47btipdxGlRYrRC2i7LH2PSbRuTLxDBnG2YR2qHQqbQKqZIbR3zehgVNMsjp4kDw0BrS
ngvZsk1OEWGuj0r3z0rNXUHQSDMOlR1KlFtY6FA1pf7RhBejKrZJNOCNGxLw/cIXw5M2eimN9Ba2
LCV3IJ1Pikm5IEkB5TFVGJxtpkhDIvbfVrgt5uiATylh6lyKt0XfCa0nW7tK86P5Npp7dXgKoTa8
bX3dX3isI6+nPB06S13B6lMBPFJBAyYhzZLcdFbA/SXjDas613xJSFOy/uvmdge+wjZaUX7VvtY0
mEdsNyfobcHYq/FV19yOqInOsRJwJojehJtlYLPI14ANwMIghaXVpPEER4PiIn/wKpkYjMVwlIhf
t95GjbkdltgbUCAMMotl8x7T5zMMQZMr20btVbg3RqYUzSGiZ87f9+ZaAacO5rfBuc3w24+PvLcI
rFE+6/YH4Iw8/WMfJUepCnJ5ouLtVzUBuws2lFbeLRoFfzqfQy1szfhLURs3FBzsZ6RF7XKpq22r
FB+i5Xfm7LQ18herDR9t2agsIiEiEtR4s6Q6QqU/EkNamXwGp+mGey+JgZzGtyXMbJqh3LlUbS1M
UEJUAjrcsVv8rjWI+6T70PoZ21p0B3ExCfKNElfSwl+pQo/KS60M3eimdY9sOBXpvi40peL/gD6I
a27ytRCRdHYCD2Zk7ZFgKw4MIG9HNxRelqbB0Fj7eJ5h8hSnR8U0QchXcwQ2VmuzHXeVB9RWVSqS
sxH4xhzLdJ/ODbhUfG4wtTXAI0NWHgTIOGWUghUl4jxUn5NkeYmZnZDnHrMkvYRPgyLdE/7AeL/i
WylQ3ei6LrriUA6eXj8VYsdZ24tqal5XpJ3VpFte+RTtonO3p5jK4jDe6uNmNYvAQuqvMVCpbCcp
3qQKlYJy63nlG+ilsGgZ2XrR1cfHuP5Tm0Bm71SQk7UobWLGEzx6ghPp104+zobFrFM72uCEsraR
e37Ev64m+i/UXzIUCC2DcmkwpeuPTGjYYATdmYt7WWdvkrnopwWaGywhZzV/qrelTHHy8WTUZz1+
F1pQ6p1YVs8XrkzInSz0r1rnQVM+0LR4Q4YdTURBHCvNX42UP6O+5COJIl9JICsaULhMVC176c1t
JiHb7/86MmG6mRnHuiHhaMfTWP5k4Vc8AnfyCpvLLyKDiQm7SPHj96AUiyi5re6tg9fhjhDPo+ob
4SWUjkrYx+cM56aCCvGmzetPUo/TLu3ezdzvc/1XKxIq70dfQy5mpWicertSTvpEZdOYQ6w4fW1n
/Wuiy7ZOPqwx2Tlq3Ezpg/6pvKN7FG3IbKH5Nd2kz4EYzlVzWGIET6hXTbmA5S8cPW4DPUaJ7RJv
Zyy0avN0bSbCpZ5DbQk/IcLsCYGVC5gnP7h8kZ0g4WpRgYhs3fW/hGS/QuJ4Vd22nI7rtE3CvWye
Oi21I46YbHwf2yukE9TyVECkelYJ8obo1MKWawuS5o0i1xoMTTxm/0YhPmVM42q7n4V/w2R5HNqX
RG08YXpTFZXo1QlvguKUmaBdqIASihw5w9hx0uaXSDe1oG9XMkAY/90qHOBNpQv//FGObURMDMi8
tFXWvyRsYkWxHiKptBNwCgUQqB9TaNXlZOb6U8Uk+YUY5NVjXUj8mFW7XWVbkj77sNpZJKA/Lwo5
exgG2in+YveEA+Ehpb9iQAArdxsDTL7Hq1EpeeIAhq+LjuUUpCNfd5aymeTVKeoYgqQgfdmMJnQF
rL2p8FuYOgpS1I0I7ZPUjyOvJh+mAsDOkmCsF5P9btuY43kWF9wtY5fUhKpCaJc5xLXas342BKLo
3QLmoHjj+Bc3hnlFGdBsxrgczkMMos+xP8NrRbG0OKKIz8MCqEpfxCFt7LFW3w1kKBg8Kl0716Xi
J/hcdi2uZIwrQhmYhXIbBQbvYTF5YVdElLMcxs4z0emjrsn9XdZ7to4C4o1A6sWSCxB0pE16X44O
8zC6taGam0ZOT6Xg5ghEhoqAOUVhXTQEmAXRxPWYt4E8CkhaZzBABrHLIES3aMydZVbMl35eHrMA
bqhoYuuYMurhyrCujVTmrjVfQVyz9t4+N+VOjv4qi8bfRDorDKJqPWV2ZRlnuYNVzk9y+IpKPXez
9F9D+Tv1WS2XZt3cQvOiEGCNnnAQaXU23+fsO2T5apt7PH1KHG6x+drr91kD1ZXeREDD9KkIuqcq
ZLHCv8fhsTlaE96BMG6aF2OBZAq1XAqMJJYfIW7VAuI0WuHkqjB0LIYrcfSU53I3QJyHa2OBpBrb
qc3UR7827iQ3GJrD1zkZAyU0nCKbpVfR/AkHweZa0JokeUciRUe2jiCjVWoDRfAkfLVihAMlfXRd
8RutMSjZvV67bZOG7wLwgji8JjOQbKwjuOm0PAtiY5Z5fVD1VqJT8PhtOIdMzZAwAkQvqh7k4vcS
K9jCFXTFyneRmAfAi2E1RehkZhNsOUjfOMe1igPT8MvyTyl1CMaeSKJZGvbiHEuEBX9X010f8AmB
yauqxX2X+d1SBDooXjQ8KlLSh/gVJxZyd1SIIx83x8P0NkxIQ1WxZFtJHQ1ERaaIcTLUJOgZo0HQ
waam52+Ttl7ZXKBlczZ5y/zsDPEalda/oi4YoMEv9YXWiqV9hjsgevSLon3vKUHtANxSfTwQSJwK
HrrxqJ99A0MUCmYVQsR02pZtp02fMnXqyjexAL0BoV0oqF40Hfl3nWrhB8AvB1jzq8v118g3i45D
ipGOEraXnQkyBiYRrsJwNIs5tDv2C2dp7uQ6omZRIruYQDlJSx6wdUkD5yTLXFFpF0o3cKOtbj/2
20FEBLKa+wHXFLbiWULU0pp23id+Ei4bSwaeEe5LxDfWSFShvQBBHtoR4NvUz1JUBcini2hqP+Yl
3JZDhX8ItRoJz0bPfy9hP1iWl9UnnmnbtbxYGtGG9d8UAuRVs/UxZC3Uc8zWLeBwLnQVXEatPcwJ
MxmnR2TtzbbLLTNYrQb4NVZf6NtLPGYh0YkqqzkoA0ozU2oRG4u7UGYYTjsnTTW2uoinsBNH5lKc
KJ2GNj22YAvV8KJPOgCSoR0Fw7wZWWNL4bFa2hediV4xY68zAYtNm2Nsn1nMKxBgUXdvMsQp0xxU
qnJaUIzivYCHXPBY+NP0KzfGvkgtlwC0awP/xb/vFXS3LaYgGpttwo8ldWj4x7dKmjwt/cfBHyxV
sU8sIwg7n+U4Hg7aW4hmp67156YJ5SFR4ZRAUI42MuxdHH6GLacjDwrimjhZX+pI83rYbYqcgWLN
t5qIuGoSDpJ+ptnGxm4N9SzazfqrotTqw2HblP+sRmmIf3hOThPaOHp9hrug3gbjBx1YnDwiESIF
HdvgJMJjIqdb1S1+VRCNdnG7bHGmesRElqIeh3MD4s/Us5J+htOZ8bTqwbBq3mJEF4Lhib1wk6s2
sGLFa4mPt5cnF6PM0ZYt3VdMFPBLFYzCfWoyXyfJlhZbeX6vMSPJY7OTVNE2k+5Jc+hS3tr5SE9P
9XzpJw72lMCW4dvSpjhQ5XCbaca/WCFCpsn92VBfcmqImxLjTYEgT850VGYIE3RpT9eMo2LeDLvo
0I23aUr8esH6p9c7BQsBpkCXQMWnD35Q+aSEEbIT2ZWhbtiRR+zzFWgZa1KkzbsMtYcGSlfEt1b/
EpKbqDv4i5CvfS7yl1x/G/DyUkOq6/BZlSse0HT6XuYKb31dfkpVeq4TQmw7pT9Ls/EWryL5BXTD
1tayF/J9bREx15WYNrcSqFjKVvn8HKKYH9PAgtjyPWFoEaP4B1ES9/Ee7Jh3i9OzMjI/qpCfZ1CZ
h6E+x+GNZSauIIX3RfS0TXrNkLq9ln5rAKfTbRHemPeTJjyPGtTVTACAGE2IrcOefQNInv1/12fo
wLVpuohIUleUttYyBj3LiWkm+Uam411uFmfVit0Sa/I1NIE7IITxTCb97JoDClxJiji7c8mvteVb
No2vUn4Y+Xk1aS1t6QEL5Q5JVmFFR1ObHyjYq8xyxxAReTiLoMrVczqqwuJNakHzWYGdKO0Hnovy
yYQ/0x2YbOZ6YdcldkMpobIWduI6MgLR9KS29M0EdWl5TBpgErm1Dd5msvFVU9lnBeRyb4a7OVNu
ahp7maY4kTVjxPDr1JcElKVI2wfVkVu/TI+CGV4xQ/TJ9zQZl2j50KIfrL5Q+WyhuiY4cnyVtEsq
KOcOnL016qMwi7auml6li/rVmDOUULGheCxxBDgVk4cV8V8y4bqaSGgrzFR9GGFG2uzYtC646//H
dSFHVCplrCdmI0CcNViBh4HvSZu9NUZzhGFyLu+m+UD5tyrfNWSBguRhdGaBGYYDpX439fWVnWmr
c+uUEtyIFYnHEROU0H/Na3Y08v3SwHRElZOUOdYKA9HQEmTz4sdmdBTQGjQz7aFpvZMjDY/MrHlD
LcsO/h831xpQJ3HXhKAGSR2/t5nokt/LR4DvJEExXHVeX0zHqAvtCHqlWhd0+fTcK6bh5NWEhq5r
pEe9WnoMtELEq3DvjNYeLE7UgAYHgOutjLhtog1Ax63m5BEg7UmZPjl4B+luLls15EuzsVky7F+p
BrJmVOtXBuw6uvF8qNYFPbfZbS1W5tB8rUsdNua26t5cvfRMElIDaKD2/mSGN96vUiROT/itEMkr
c2a36sBbktcIE60aqVRaC46kmL2dRB0fsFQWu7ybyKID5E1Tp2VzjxKnga9ppmln1Pp11bva6bTq
0nW3JfYVxVETZV+DEEvKW99UjNARi4Bb5aGyaRosaZUnwroq5kzBEQgT24pSntJ5wDh+x9K2tcTS
j6RM9ldp/Z71K820QKRnS/gp5jt0OCv60xFKKQ7BvJq52mGVetC1+aKh2zR3DcoHswvEWPoauxqR
cbGbAWLkcmeOP5GyIj9Pvg05BwsXuPsscsHe+yo5zISAb8ba/IpXlrVQWfcqDP7KLDHMJ/wuoCiL
u3CRLyeBF3sUNawI0oZGog8sQ731kyh/kh7QK3cutBNMJjTxgt9YaI5xWzoKjvxUaw/5em7V3Jd7
vBdwR0pxactPI31fWu5BvObmPp/QsrfIxZUjBdiM8iYg5ZOv8CoD61Ti5E8VIvysxtCKCq1bjUMr
/FF7peX4hvUWG8xTpDQkNd5808VBFJNL1/UBPUN2kcQuFO8iof/FceshfpbpRY7G0anWo6rToIUq
Jw8hRBLuVqEBWkSIiiWxzIOlfinkF5n5RvT7dUdmLMD+ZiUHyZgxtK7vT+Ircqt6i0M3AZXUtgBG
/6PuzJYjN7ar/SoK3UMGEmM6fM5FzcWq4tAkm03eIDhiSswznv7/0Ef+3U2JTdt3jlAoQuoBLBSQ
uXPvtb5lWdumuyjbZUqbK7i2gnWZUWSjzrZeS52hJY0RL7nVUHegk0CpFB4Rky8S88nj/Mw0AX2V
1jF4rXDoaudtiBTF27gJYjzJoVyYfEdMB6ILJpqazfaKsqL002VUZ5t+7I9FzXDjFLWHerwfrVXs
2EuRHJr4qh5ODoJREV0UusajGSb3RWrtXc/j7j3L4rLSsjPHZcpbSVSZWCO1J8qOPcdy2n0Ytekj
rWsVrqbGO8ulXPoS4xZH3Lxhrj3YX3XrzU4zdF3OGYnat3H5KI02xbeC1aHsjRXu1NUoGuQPyVaL
Ech6h2D+RO0Tx3S+efRSdKex/rWWv86a4lbv2mPEOKZ1AUdXB60LsIlp67AKboJ4fiqiK1tGZyV3
WvjGhqnL0qzafWOePH20IaJSwsZBvWjRzehNfY7ZmOLuxgvybxg1EAAwENjENRul2PsJoOTORlQy
Ttlq7J5s26Rd1NIeCIotXCz6qRUn/76FVO4uhRz3hj6Oq7K3QHJmxzxWkFlCqrCsa+iuOF0wbHyv
GZmlc+wth3Y75TQgkgp3J52ndqhvoyrnba8D0m8zG8aK1QhxGWiGcztz+/SVw/l+FXR2u5cGjYNA
0kuwJLpNb0AmigUKS4o23pXTBdLOxPiWVPlyqiEVoIcvmT3fu2ztQ3BdMgSyMU7IauPH1aPVXFYO
ZokRP1g/pK9Zjdl5rH1q1BZlv1F+dTtGXWlL+dU3z6EpjlVpnHkzC6JILwvYRU7uRbu8u6poHDNT
m4xkEdAE8xgcuwbbIpaZwbY3pfNCuBGco3jY+/1rgEVZhhzgQv9KdpRJmTcWF1mFSA1/fcfJs9R0
G29fb1z48+mxYBRi6vfKsL+BPtLydp+q+N4M8ONm6UjsspVe0zXdUXo2Fj2v7rJXCJ8MXA3rmnet
ar944HqQ7Ufh89jsRaStdbH23HbPdGVbAHoqVHodwsuibpqQqsEWpEQnmQF132g9BMlFmq4C5Nmo
QqMRdcN4GUE1X1Bnww9A+htq7mU6TUuz95dxvQ7r+lk0xZZ3adXV4aHl5GQm2tJm+ugqRtelvxV0
hsLh2hopzJxrj67rqvbHaemmihIbOpaWdm/p/MBFG2LLtqZzRLBT+te9ZW+oH7bFXF7QdSuLByy/
bb/xItxs5FM59Mj5rFgPSrFBROTlTKnhGeXuhY6GL+Z8YSTAnB38x341DJQSWN7wL5J3uZqyjH2c
xGy312ZP5BXdnTy+KcsNxlu8+JcRw9CR09stelH4ATqfeggEvjGaDJsgvfHatT9+MWCyaHteSyyt
hdxU2kPfIKyJN629HKoHdN9BftnqX2r/LOxvRmPf+bsk0FZDdOnHR4X2VK4Gca3Kzdi/ZOlaZo8R
U3nnIbIZTn1tmKJG9yFrRf9VV2uXEKr+JGhwahl4mozz7FRzvk8vh5SOuWfMIs/oGLgUNhcJi4bs
rhx7lQ3novuaWdde51xogf1QsHcq75waeKV354wma729LcOzVt6ZFMsFfXDV+fm6lo5/4bX9UtR8
aREej1ZgAuOwUhJN0rfuhSyBHdao7HPlWgdzNtWWpQfyk7H4soJxnho1lWh9Lm2kPVPMEjWl9BhT
86KpUGOZ+bhrNY9JVF6f+W7OstCOYtshwFqW2K6M9K7Un1U8bku8JGPR026cJgA4XcRvsg+j6e+N
uNpXRblTGm4ppW0NTAAeRJj0GM55MMM6nF5Cb+n58YWeN5IWs3NWGDonDwP1NF3NvWToX9PWK/r7
MFGPWSYoYBxmG8bWlO51l1PFIwc+VDYF0Ygdr0wf4M4dQ51DdI4nOA6vOjdj+R23HoycId02zoUp
LoS592gJMYHU3aPiqF6PJ882FnZZVmeWG/qrOLS/MZsAOMKYuwpBSDFYDPnGO8N6DoS3i/F4JRMT
7QQFPlOOsDN5xc2FI/BkAcjS46fUQ/UaMpoZhbWlfVtYFLXedFaZySk16+vIQvKrqVstiA4+2gxb
C87tOjIXXoEJrYl30gt3YsIQAWFtyMcVqI2OAWB2BftnYVZfixg/Q7/OtaNP0PtqTO1lMduPEqbE
Vy2Pasfias5OZSdhoStLB3W3Y5p8zuYL3W1G8/nC57QYigGzQFSni7bUv2mlf6/FjIWZTDkOtIPQ
fnHYrCu1NhDmy3o/RBsnolwJx7cgjg+ZRMGOUYEKys5p0o2zsjPbtrJdu8jYQiNb+85VGESnBm2O
rdOlmOtzhQM3c+SZUQF1uhEuGDkXLVBCY5fJWlOuYjzxbbSxcRfW2teAxFTJZKBRIYKNq4CfCFl3
bJeraWK2m40vpUQGojGSAfrSjRiivPTo0jWsEJi2EZIiVIELk3lgqrJ1bZVf/Dy7cFR4GdnVfki9
y6I9xT1QpbZ9RUgTaztPuwgSewVy45vhhwc/dfRlEmJOoMpnDCkX9LBOiY/GKR4QFP8aR2XM/Pm/
gQFa71CmSZBNqSt77DYLffk03WF4XszIxKt+gWfwE2TiBzjq95mkRRJ3ti5sFHzWJtRuiuZL43/9
5APM1MK/+QDvU0lLK9RHZQrjoOt9MQtERXUaRRgjRbSZDhljUd63SY811q5sKvqQmetrG3iMlawp
RH3wyc/xAdXLfEdVTxqRVZ1EnTMN5zM+V+FnZwS4mVbou/ApiXWplpJOCvMH7RTTb9A/ubT70S2Y
f6QfMH9VYzqT47IzDBZgXdhdTuDrGPKGNb081NLXCfGczG6w16atOnTmvjf2Tvs4NIAOah4wrdw2
Eq8ibpCo+VYqsY41+cIuVoc73l8acxl301mU9B6s+krY41KMVGqSD1V+Cce7jGW4fjRLYxeh/9Al
JvM4cB7D/pY9FPMTlsylh8PMLwaiJ9pdbGtnyqqR10N+n1oqWozzPNgmXvx04QQ3JJK4FYSzkjf7
USf4t8h2ZVvtjKQ5y0INLZJFSCtV4YvifCDKM8H/GxTOO5Mp7q+/0g/SMq33Iap9mNZdEJbmIexr
DSW4anwTomWm3Ue5jqM8ovPw0gvUIlbncsx0hE6v1QbDYzUKg6FrDc9VoubmvSr2DtRHGD1ZnR2a
HllumYjqanCpWETu1ze9dGIm8L1BD08izMKKFDEQVBP+0tYjJPjXH+r78/h378u7OI2uSFSeZvpE
umR4vFilZ/5lvo0WT6uv9S5pFvoWvYy+uNOW+AURAC/O+sV1u/IWdNyXwfYtWD5jrDrpCLzXv/6J
hPPRq/OONRh6mqg1NzCPgeh2gLd0hCta+Q1u/rfKFYtCmvRcgzX9yHmyh1QXKWwU99iuTA4bMCkZ
yaiGkvOsZQbXUU/vSij+T3F9F3HgSMG02pdleCkNtXORr7cBKPmR0VkPlVW3xTna3cv+WS9ulX0Y
3uxxvoALhWzapdmX2PyqgX4s1kh0ggs9BMU1ax7ORe/h2rrrEB1mzhkmXqtdo+G8sr1m7V7Tap/C
29He6DA/EhioJ40qrV251LWM1XlPzoL7xkDmjsYJx+V6sjCSb7KePv4W6uKX2SNK8/mtdxHw4Kdc
Elejn8xnuHrFZd8+mmw2bMg88WlyUEyxpuKCQfJQAC/QzlCZVt6w6CGzdQuyrRcZTR1aZf1X946Z
tG0eTfZmiuC22zGPwcVX93sHGFKbnM/osdS8GSAEo40TL3XBm83B3kcjQZjahAikf7ItRNZhSy76
dI7vkm0zDMVC1x3e3uBSVQFGJ+urEtZlFJ+CHKGPvEjRVEJZiOl71etm3NfCQpx67Ynz1n8loacZ
LsyhXNvl05Qd8Ekxfv9aYSxzSCspWHWgQ2H1MWjPieuEdcIorysrasGJe9ei6C6rNnsSibuSHOQM
6pg04+AKfA/gxXhIbLnkeBRV6wH8ASdoytKFFz8JP4MqUWxCBscVcINgl/qPtX6ecTqgF1FYHkBe
eF4CRAtarV2iWErNczbmiZGDiZ4446dK+i2SWbSGUwycpaDyNUl+M+9GHA7Y0OL6thrP2uwgkE1U
CLgRBpYxXvYoZlOw2zcPEp2v4+G0+qUt3pyJFgfpfxgz3OGytciIvwJtYwR76cD9idbUv717KGvM
dQl2v+C+FtE3Lwy/Jtku05eyuE2aqyITK6MLvmgUs2nX4eMm3yzzlmGLXaY2w+2QJwsU3QW6zjbN
r3/9PpsfQP+/L6c/bEetIeJYh692cloH5pBLXZlvctBRiMGXRBzTZKQVpRcPGgoe28tPYwSpYLwI
zGjuOTGbqqPXrE2vCzVuLWRXKQP+kEQtj1ykAO1MVbW7vqIlhdumrwoaEACq3IisZ+eTCN6/p0qb
zruqqNGqLHCjiHXuzVpr5w4mjeKEIPyTVIF5YfvrGmza82V/uEMWyrfAoGXNJxcoMp5U/Vk19Pfl
nPme5O7LOndUnauTLRb5OYcOzn5QCFpK+bfxxuKwYa/8u+CT5KcPbpP9rubRcsiC0cjnSDjWfK1u
tC9Mh2Zmav6/vMC7ymbwqj6zYG6cUB9NaPXOnXtxgyZ+erQ/YSR/UACb9rv9MCk1wzNjLhE8Ds/Z
c/JmvdVX2hdONI2x9Z6bk/HZlcQH3/q7bS41YleYKM1P/RvpbOxzjBLRL38RFmjwZXUWvrafAIM/
qrfnp+OH56uF6qpIhBJHP6HJHWlsoqzbKINyYIG/fsu9v3+Gre909B+ukelzkaK04ciYCLcSIMAK
QBzSWHC1dhAvvNrCpaw2qF1OGRqOIjlq0bMPHV3zJ+RkwyrtzieUytprUtIHj5J9UDN8qrSNl52F
CausQXe6QANf03VMu5WdypWJeDea3QZltvUZQXIOhPOX1N6XUD0bxnUYdyv6dkv21Mo41eDKzJpm
bRLdt9l5joQcnodUbBnGQ0VOZztspPa1CJ+NRL+qJkaPcbrqQjSCBjRoGTMy0Fqy9L6W1lVH4neT
niP4GAqCGIaHIgKdTiZDy/hmlGeaRGtExX3ss+dhuhUVY6MwPa8GTDScRJnUxgzNIlW4y19/Bd9j
iv66jGAG/PlrZi/uPDkWGAJgeWFyhPurdY9RTZcErXuHDcJBLxJy3J+UcaVZFzyC2xLuMCqqPqwW
SCQHE996Qsdc+ae+dN80C3dM2sxWvseCZ0enKUkXqCOsI7zCtgJe5xBih8GZl7TI351qiQugdDkL
U4cke6OuGfafeu2sUSfNO+vSM+kYiPNuFHoNhbRS1VfFuBvj+rJjnKAkg96ibbaKsd/CDsMrO5LP
uW8vc++l9g8+YlEdc1jaXDNRXBfNcJUM/ZPpdztrGJcm9JVBAZsXwbk1PQzZ3mxO7jR9UiwbH52s
3u0DekPLxXZqhkjNNtRAGOK6/qZZwa0VYFU681OIwuAOuk9OHH+/nlpi/v8/vlNZ1o+IZ/RDExTO
tVsl9QWTSAwjaZ5LOPtZBiRGuSvkdQmAPM+1L3/9KH2EYBfvSPG6NuksTaN50OqKKe7kZ5tkdK61
lsIwQxWYuUOAVfLC1ht6oK9pqa87rUbP29M2aely5zRPpR55ny0vHxUR75blwZK+LhKZQ5jqmYUh
3Fnqj/4jWOuYWQOsFc/EYujtbJPu1ArtZYEg/NW+Lq6i7rG/1TgLMDR86s/59qACbaeDhiaKNx4B
OxUF2SbQeJ6cCrbHzo0faYpCsRULede8JeqIip2P+6pIgKd7w452V5EVQinwTO2oIesYF84ruiWt
XidnNaQCLNSE3m2RqjcZJLZF+YBzutIX6SUwTM9aJ/UVNJQpDBAiHujZZ58EFnwPivqbNUC821TE
aJT5BD3qCBV+Y+6SM+YgR6Sbi5C4am1x45E1Zi2dM0Jbl+FGorpcaISdFRuH3CeHc12y8hdUljsa
efOfWqVLXJYreCxLi1bQo7nGRbdVS+yMF/gmztWWYvcIXhk17pbp415t2117CNfeBu/WJ+/dhyXk
uw3M8QK/cnI+FbHNSzz+W7HVr/C+ApgmXrxfwWlaO3tu82JYWCvgqMvX+9tglWyoQw7YystPNlJj
rmT+7vbOe/kPb2Q0tcnA8i1IiGPMucKuspxvkbNAnruEJLCINuHtJ+/g39cHlni3nFd0AJJkvpZ/
0q6zPTkIl+MzRO9ltv5fNuLEu/VMNihPKjG6R1+iSi+Tc08g/8uGRHzyzX1wlP+O2v/hfjV6V3pD
0rtHQ5u9li3ROmWcA2TXNlKVn2bMfLA6fE/3+eEymSkr+O4TTQzGq0Xfrqzxlu0HnYO76R1iEuqD
R1ktP6t2PliYvz8eP1yvzfuu9BUq+66FWQ8KUyvPUjq9UOygtfSrQhBxkn3yIHxQvX1fo3+4mMko
11KKER29oe2kP5oYy53Pbt0HZZvxbl0NLKcYE8sknSdwr7oSDyA0xl8/wB+1lox3a5Hrpl7uhC0t
0CoHkZRUjPCTUDrNEsMGXO3Bmey17uLPLZDzXBgDo+XIhmpFWkC4Tu2Q4pEAWajaJpCCtmzoXOQy
WAyT3iJIFlBIRtSXhOPAYte16ODUQt8rL9QPLYiK1dDgl+mwjkO3yrx7SwCFJNrXR9UWTdI9eqkB
UNT3YW4pXb60UG2XqhjwCigrB5QA++7Xd+KDugGZ4M/LRub0vt1aRnoar2LUkAQBvKbFRjBFmGX9
S6RXTK5/fa2/f1oIDvr5Uq4fFm2mcak8Do29l1UbtLvmapilrN+v8G/Pw78Hr8QlqjHIs/qf/8F/
P+d4YKIgbN795z9v8pR//mP+M///9/z8J/55ip6rvM7fmve/66c/xF/854VXj83jT/+B1CFqxqv2
tRq/vNatar5fgB9x/p3/3V/87fX733IzFq//+P05bzNmiV9egyjPfv/zl/Yv//gd8cgPd3n++//8
xfPHlD9H+laCHCCqm8e//rHXx7r5x++O84fjEd7rObqhuyzaLBn96/wrtviDkCfXcKVwGG6Ykm8m
y6sm/MfvlvjDldJxXA7opvSs+aeo83b+JdP+wxBS9yQnUcuhgvv9Pz/9T1/Qf31hv9EJucyjrKn5
YX7atfjbTdczSTs3LDwk0ng/G+n8wMyUjThRFFW96S3shKEhjZkTYm/7Mmw/iTP6eVH51/VIiuOT
OQZixPfBksKpZSaxpK7TpMTRAw1yWnla4H+2u7wL3vvzQp7hSd3EKejq71YxEZdernnC4z0eUNTH
ZVurbWlF0EcDbHGnONdowTlY1HK05I5vnKlEmgWdYp9krR8eiT9v+o83+ecXj5/FMhzWHm6v5dnc
6ndFu2VFnrBsuMiw5pOdVxrBjRN7QIHHiZPnr681l+H/VYZ8v5bHF+mignCZZL0PDR7QJpY4U+S6
HQYNblupXzY27uWmk+md0VThIQun6FITXf3Jov6uP/KvS/PE6nxCE4uF9e6Wx3qY2IbTSQwuRn9k
1B9eNYZTnZw+Z4SKwRlMn2c4sDn8rr4Iuc9bxbz9ph5sztR64fhAPfL09tc3xJhX0vd3BNg60y3T
NHTxfs8xiizuNMuWazsvi42XhO4uM0dG/aNAL4oelyERBDqzQtmogWJA2KZlB8iGzmq0fMB3v/55
/vLGWYaHbM3iPnmSZ+Fd4ZoB7u7tZhZbTSPahjgpHRoWcUXzpU/7fp8HwaQ+ueZf3rr5mrzrUBJ5
4XXv3TfTpOnoiAmcYD5AhVeK1d/JsB38+pP95dFzPFN356VOd4XLM/jzPoPzu/a0iNgENywq87w1
uibEe5K0GZoFLX0etDSR+05kbrHLiX37LDjU1X8u9lyTRUUir+Pxk5bpmu9Ll1hD5FPBfCbuR3cg
bdYJoIWF6QpdANep28dOePrDMAn7oQS9dGslulEd5ShLaD91kT9yvlWvKpjHISpMbUh0etROG/CJ
BmL7qEYf7jumazAx0kJxkQlHXfQxgkVsmNZ4o4JUL29Hr3GuBIwSkMtWIN4sYneaC61OWx0FA3vv
bYzQqIB6OpQ62UJZO9oI+8YKwbPbKGZKWpjUFcpJ4aE/KbsaP21liGIJO0Eeo8KlqaC1CaYhx55w
V4gG0k+cRBG3eAShUjo2bLtM6Ga/zUVNqhNuiBJERF3ajnNRWqr4auZuhCdrmGUVxBaVkhAlx8a4
DJAM0vKyKjSXXkKYQS/N9YRpRF3jZlsVhsD0x7DVsN58nQ993VVoBHcEtqr6MiyN6S0dC5EjxEzD
55IANW1jhralA3RUHHu9PqIZBna0IV3OYuWEF9KIh95yxxrLQTg9RKIBhWFPLfBEFhJagVVfNPeJ
JWXDqpGSNzoMenzfTxqBUrmlz9Zr4ZrU2casLhHY9DwIlTXWu74ogwb+IovhIi3NSB70yKwaWFYy
5oSmSVS38STQZE+aXlurGk9sunX8ztJ2hS00EA+iHU+N21ugWmtyOIqwYPjIjMJG1eMXaqd4LDGF
YhegXVY34DhM4m3wr3Uh3JMxr+l/+LnTvVW5DNF4sSw6Z3pq54O7rUqFqtxNKvNemLDo+NROT/iR
recQpFWVApUz/JgDRdiF+tMkK4l7pK/y7HosIt842G5tyFPuChm5W76eIcavhZbhruXuDdvAbhTD
dr2vSdbqSbtxCf2ISpkdph5UjIEvh0WoXo+mZRdrVTedxSqZNv2yHHyeusZqGKx7sctYKLd7KCdt
YvmQb7UoOUvUgKQZo+MsEGO3B1ykSYYHQ91hPXM9QXyRP40Sh5pk3rPO64Ico8lWEIerWoGnrgcT
LjscBAStlRVHN4Y7D7LGMe9XrbTsZFXaZoBPNJIOXmfPibcEVIANg5VANpdOX7kCCzckamU0qjzH
VRFgas3Cds9SqvFZLFmiXC2V1aDJn9RjZNbOuCUCoIo304Anhh5wyFlBGDH8fwcD38LRm/E15l+P
iW8ijqBEMMQ3HlenOY5hlhFmA6k2p7kpIQxNvTspENSq7h4ic85L9Tq3D56GLCD+wo4Hn7gDA1/H
tiPj4166RkJWolMPpMYNUxivrbRwAOBaBcquIMhB8kxmrxNi1yANndcxsDyIY3z4jiZZXHraA+4f
3GAQO4QDuKxsBdE3ITOLpI22KRxQJTMLICtdiHI13W66My2ylrXyubPLLEFZj6wSOoXTeSBpStXD
MUQLCddQRbpHQkoUnSvR0govigiKmUJk3q3wCvt0d3HRvSjfEvs+QhvD9mUZx3wKq4cwTkxzqyYP
QpdtNtqblncBSo1qBKZVBjEAhVqrAtwSgcHQu4/N7qgS6gNmAW6p76YSAvgqSgObGPOpCWz0OGOE
eWTJl4Z1UNhlcp05gfZYp453gSsXcpU2GXjQkzwXcCAiGTerKreir54xke7gC29eyPykyK8VWn46
P6Hv4wiZvAYrmWHEI6Al1dCABkFwM0H3sY9iMmf+T6N1JDD1BmOXIioY6Jp+UahNzUFz2HpZJ9tj
Z9nesNXAsLcLmSBsW9eZIu60U2JcpWPVcfIIenerRlN7ZVmWMC38QON0GgrzRSaUx0tKZZgTRtSA
lQ50s4MvLUvcPJllZmuWYaM5RBmWyl01TOBLJiurzf3kpmF+Roe3IrJJCJabhTuFVrLtNbtyERJk
cK1EKzQBiq8gdUZauRkezYLgBCTJWfFlMtGXzOI296pyJLOKDE9Ee3Tq0jkVXk/QnLJ8+oAV/7pG
/9cCb4MjQmiPyOI3zS7QUmA9g2PlFrZ3iHxZeSc9stxJw0xQVgYKt041xWEglgCuZzR0SIMLbFdp
U3DqrLsR16w+0XBtFfnsi4jVjx6d8rE1xh4WwK4vIhOgF0NrUqgyPmLix3KfTTqS1ibLxTGn3kDx
VueRDsY8rMcL1y0K/TD6pR3dNZqq8mNppZo6J9YuxEimpFateqm6CaEXaSKZuGA41c8ZFqyTTCoi
I00I8jB7CXaxaoiAXmhmiBmoSa0KPaA/oOThbgax6yE8aFrjGztF04Gtka5zyKuqmDDf6qoZzqo+
Cttvpi1IwLOSzmy2UTEIb5skRrrHJVpB0urLZnwe3drNLgwnoGHcFBotacst854RdpvpOFeMImov
ilgRedPz2N5VBfvesuxNAvEiN1IAzoa4v66qKRhvm9DOhlOXEKhymYmovnSR3CMlKA0G53mq2Set
8hV0dwbXoO3DNAqupaYFOPentDxWuUOcghgqpjtTV6j4jAlOUD/7oi+B4ashrL9VBd1+jHVEaF06
hPFc+i7ZJPetEfl3kaWpeKew9dYrX8tQN4elg8rBDHnl73K0i6iKEz2INh7eHkrDyPnSGAP3eWhx
q2/0xAiwdABqvRgrCSKrnoqA5auQgbsYywbLvFGN6hs5MYC+bKNmTfF9H6ucDcMIbgM1EQoTx/PB
/E86zRSCcbCdjG4hn60o7m5JnSb5ptakd8mbL54QxobQ5rQ6BJ/vjC9oRKYrWcRwBTXfrK7jMown
zoRTeR77CDkP5MEO6tXq8uBLI50pANOk0Ar17Uy60Ts2JLzYofaEvpCar01cRRXCJzfu+4yor7UT
pU11Xduhfoodj/lUo1l1fjAqUTW4KRpsTaFQ4KCVmfgUFHqYXkV6NyvfbJezeRi4dzrwDg0fnQdu
1DUT5vilJW1mGZ5elXt7ZG9fdyPBf4s4lbgNq4i1gH5kRffMlj6gJjfQwZ4DE9O8VcdS18OgZpkh
FgLKO2AyP1K7JMZgvgroRAAmFaktWevN8KtKMr5dNUT9jdaasC0ZKiZvhhcYUOfGFLVb503f4tbB
Om6z5aERa0LCDPiG+IGwKei3TuRWj3k+mgi3GmF8w5sPz90Np/CJo1rRnIKJ6qwDude71ZW0c8wD
XeYn0DjLwWnueB5q7yWxEFrf63op2j21I7rKdeV3AYVqjAQ/JgHOIibSGXzZQ31xpT3uImWHBIm2
Wn5OaJHJ7+lMjIbk6pjyGvOPEx5MUEQGQrFR6ihj0sz3t5PX+RYLmhJ2RSOSOluyR2aB/mqLwiP4
NnV9bnWjsL/bLs3JsO36B21KIrRPfdvealHZp+eSchV3rajm2CYTNioRS3jAK21MbgFbDyaaPhNg
FdmKilAZ6teclHvNC9euoYgLTMcGtpVuzFHhPqSNjY0JvOS3pwXDbs0aMOEXlf+q2zFA7wTD2nHk
BkoMWoPeLirbRQ+uZ366G+0kTrYokDEhtSkRMp2KSDKcKst8CKpau2ezsRq8kL5C1B9yDFkmRdSR
VRJ3zNjs2e/v1ZEcZwkVtok0GNhNTCsjvKdRbtVsXGesw1WWx/jVSg/wZlBqqb4M8tnXLhHzXWWN
BbttVDEagNwcO/BsvmJXTuAmG6i3ZBOsCr10n3WeE2zgBW85vt6GUZ2QipwmFUyQ6QS72Ysd5fJo
+S6xtFllmxAg86mlriwigRK/qN0rgCRJsRtl42HvcY3mzhwDl7zJfvZ/20nkOksz5WnK+6ib1kGb
G69NnhHHkmc6eKycyIl4J+CrENPlNJN+1miadU+3z7R2Pu/xediE7pstYj4BTukRI1csjcvWLmZr
TRLxfExW4Rxbr0hmc2sQh/sx68Y3o54RpjV0di4blDLamtYg7hrpDj3QMa2FLDXOxJYpjdzjlBvg
jIGopTAupNlyiu+N3jlFTQgnI228gS8gsWqBrFevmdt7LA/durPKgjNTMxFkZPXhjNfU6ZwPUmAg
nCLdtPDauhoQJS6+NVxDizYCf6e2jjgYE/QI0P6OVkjorbXB5hCr8oAnqqyizlr5eR08mrEx4xcm
pHXbJmu7+y5OgLJnfTc9ZUPcyRWPKgbZcYzRBJa1mLzZKxOa27HR53jsKmvrHWlvpXpJbSfInnXl
DSRC2pVOQiMKbm0Xxo6AIh9QXW8yG5DCBeuT0y1t/gee1yYh1ud7P+N/1M3+sFX9U3v7onjNIEO+
vjanx+L/QFPbsGnR/NDc+Utb+6Juqrz7bd+0VVv89m+/kepe5U37G6iKx+zlx/74n3/Vv1rdtHT/
8KRwDXs+ueuGTfPrX61uw3L+8OjKOI5tcxa35kbzf7a67T9s23Zdal3TmhuXtEf/bHVb1h+WcCwa
uKa0aYfr8n/U6/4+6fihFUjH3HT5AVxdhzRpiffqiWJMM+ZOyrmtbOOFQp0Gil5x9mQLO+UTWnVi
9kAGZZAYPPd8Anq4QV5ybHR8JJHRnVqUMi+9VVKlMC6Cld2Iq94X5VVdc/xMR2/AB1s1X/xYZFvL
VDZkXrzAqgskINf0WHd4jaijMKu2Y7AOJPqkdvKflW5euQXn/DQrv6WhkWyES9yKqwcvOBJxaGsg
FlHoX6djsK9j797ozKsCSABZCHWx7rMuBdA517UkeoACf2pz9eCnPupgL4qXeu/dVOTcgi3QADFg
ZmFshmo81+k0yjF+kMn0VZTBrQjThxxUwMItvL1ItcfQAIrZqrfWzznr6dY5gvYNLstqb+YNJDhR
341VgfGyKoxvaZk8RYZ3Q8DU/yPvvJJcx7IsOyK8grhQvySohZMu6OIH5nQBrTW+aho9vR5JL3hI
fxmZafFRZtlWZpFpL164IAHw3nPP2XttBMYcd2SVX95XxtEV0lZuTIJs0hytRerv/KaiRSRUC4ga
uclKaOnzQBlh4ddtvmx8Xh1m/X7q9FzcqSEaJ+59Y8TGjNVpSqPkYhVp/OmqwG1qW77ISTkgsK0q
NiUFebXH/8EMezelispI5n3jhc1vXNUz5q6JpZ3R46kaEbKzBEEVSECRexpmoD5Im7VoK/elyyHY
UOxD/8N2e4pbvDltnJOOSiJDriAvzvqYWKWGcMCq9MTWrokGtBkyzEGE5wvFsEneCvj95ijnV0PP
lKcm5wkITG/EWhLny2IkOcWQg3cpFmfblLZKx5s2/SAhUdb/TCX/E+r5Z5BPJHoNS+0ApS7KuUSe
KUAClA1o3X4gMbiV+gWPSTCvQSCsvS6/NaN0ihFQ9PUwsvU3ZWjz1IpiO/S8fT4L7LZte6hjbN70
NWilqVhkPXW4tJYvVi21B/k0bQl+ZIi2Vjrl3uAHe4xBjBH+ywPmQX0Z5e7iSvEwNyswxbpinivh
6jPP1bUVLt6jVLX6MchF8Ybet5jlU9ifl4uz36Q5k17lHGXhexf2F4J/5TVH9fGQd1L/kDRI/uqa
p8hroAlpY3pvGC0hVbEUINHnpyCuO6Wldo4CDhwzQhzjmdDIFbUF3YLUc+/dIrxKYw4yhLufhVyD
KK/IAZyueZpXlLVgLSSF6I3CqomzLfzpkHqSu/bQGvFeCUD8jWOaz92QT5IJbmcepTzsFRXATO/1
lVBxNYcZj65OFexIUuft7cTaAGjk4c7SU6GZwXkMcQJwN4H65U9STw9RajnmapkOaia7k1NuHwqS
l6IaLx6ULNh56sWteU6GDtKalJDqRk9nH5epWELlBPUSpDx2gg5mXlE+KIFV3VNImLh4wWOhgAMg
RI0JDURfxBLJs4L3XsrNwbNiArZ4veZg31dqfspanifZNo/FyHuSO3677ydk9nbyuFa8unNMFRw5
6fSfjEYORZxVjqaSl1D0aCOhP0I5KyUYsEbhvnytfxndGYivsYnknBRohvAWMIHxIhn48GQQcgua
Q9UcUA4KfIV7XMSQo4TMR8WIgyuC/7NMGAFdXCO7SRMYldZo9o4coBQILNg4Mo3amVYQvpZI3JGs
VHqeqDZSQU9Si8Gh4797WR1vMOWns8Rm8TCL8okouidCRuSZ2bDk0/K3nJ5wH7Mkjk3rRXUbTTeS
6mOpy+C/JFpPxEqO5OLw9KSVde+27AIyL2ZmpuVT47NT5O6rMPzPRO/KTRajqjTztl58/exUUyNq
HPgHjQnHeCSdqsFNGo3RdWhj2SFlAbusl7Uz2qp4C7qUllSnrVJ/uLhB+KlW2A9HWINbGzdvoUjZ
vPP4yMbplOTgxyCeo32R8P3snke76g4ah4jFWLItWSJ8QRT9VDaJuq0tX5mh3rvkFcaWvOVBVHUL
YWSHpGKeGgYW+NSWQvKlTYmc6yocy4NNn5fksUEGSUbmX99aRy3Xzm3H50728js7SV8KKQRoQN3n
+TwLUWF70He5tYQJakSEsxTpYyQcmpRHxfNolI9pfadFubmAfUGDSpqM52wHfVM9xUUXbTslfM8V
EBZFU6vzrpGGeWeo2jbW22DtqQINoWUpNInxebQdZPB6FOdOm1DmdPKhNtgLr02reVcBDuhd4z6L
MSF90U3IyuGhrv1PauC7UWSnXo9eel7WfPD44lAPrt7At3oq4QjFcJFq49hmRQF1qTUJroqxDAlu
aO2VT8kY29PAjuXJkj6IC47Atpib1I5feA6e0p6H2hTmvZ3Yb67kv8uW2S9UdWT1DgC9aMMIb6dP
T3E0XLw4f0K83M7zPiwPcH7Iw6mA3NiG9MFOU9HaDD4lmWykIiFoOE6SF0Vyt0NuMAbwvXcJP9Q8
YnAz13OfSEvwGPALqqce1uUs8HiNCpeZrFd7I5nDpc86dxtZLcyVPgnP4G/YShVvZ8h4LjtsKItS
lLwEPXqPe+9z6KHy1tCAGlaZPPObtZRP6Sw54lsKcMwxHXsdnS6bkDV6oUIeMa1xlODzyY1lwwI0
6hHXkGQdF0kKP+2AT1spce+Ujj0wMPjMKE1wbTVpm+h8nO1Eum90lvKmITJr1KcLYrA4NyHPPr2w
iLAWGuVY6DD2EvQiGyWQnnK6gn6b0czwsPKqckb4i9DdAdKbIi6Kz9XwahZdvcv9wRFZcNU1dgG6
hPBpNAEGEnawxlu3QzudaVJ/4fTOOCbi9+ORYTmK3HtfyOc6oH1pj2W+sHQ+GGNhaqsyHvOjVysV
nmTfv0FT1m+nlXLeVP0loJvyWrakPo1xBbKheKomfkcQdekqBBIBi9bN8K1Q1OQqS47KeGZp4h50
OFglENwwVkoUggs1jolCVV6zAQtw2GYvmPlBQ9n6qu5ASrep9x5EFY8fy1UUsfrLGOYWhUfliOM+
W+sDo3g5A9M0FBC/fGFXK0ljhUQiTucn59HEjUikoWDtlhjqHbsirzkZymc5RCTvqQDFgMCTT0/u
coors8Fm1na8vkGOfQBGWIXGYAKCV6yRgc/lxtN+LROWnThh4+1rnfHTwHdysoUirhhkaJo+NE21
WQ4lD2ok+hYWCu/b0Lz3LI9evI42QzuV2H6cgEPUaPaxZEEwSJFvuD0p4D7YI8vXKKcNPCD9qGw8
kA9zHUXv1UXCj2d0kK6ezGYmcjhBlcQHnRFGv/laDAPBuRYByjbx9c86xTAXZmKYU/Rc2tyt112v
Vivb1aJF0CKptvXYXrY1T7AqlGHnpexv08JC4wljbe+BHITNPlbUy8x3ihnYe+EEas/opGQnCsOe
yxgZ2lb2/Xr1P3Vg/afH2v9ABZZiCgORxH/9pnL6Z4fVXZO+Vn5Qclz97Y/BXx1Yf/lxvx1YjR/6
pKUyIJUJgTjnjwOr/kMD2aqpTCdNTqxoKn47sIof1LGaZpr8d1NVJ5fqbwdW7YfBD1EsRUP1I2xV
/TsHVo7F37Urtmpr06lXE2wSpsqJ+rukoshgn0igKx70NryN6BVTCRjSwtDDK8f1nE8xGUmUyvm1
Dmt7GaUmoVqRMA6GmuevNNOGRV2kI1jsWD8OEkvuVxWear1xQBEGGaYgfF6j3ikjkNhNWbPGE07o
kBU9rNpeC9ajRtGly67Ab9lle2XoA7JV2HRHNeMoVInzUIEb65ToVTPTYZNUAb9l5KclCC2pDIky
BGBaOKYUxusEwPhyrAhz6EqoYxHnKZp79O7znHVhzPwdNbEF9dMATDWdTj0KjYoqxx6ZSloRaATT
iq/KoJ2tNNkHZfiejMGVjjKgCv4CT8BF+KzayC2WVjY+V/E0b4qKu8aO95JsUTuGY0BMEvVuK2Uv
zDbplmc17lg9z5cdhzCMtga6C3rTc9eKPlVQeoJm6Jb06nEd6NHVH2gvVn5255ntoc+nA17AmTpo
OTnTYJgW/vBqTjup7w3BisAPdpFSBhxDebMJIHDdWPVYkwuNBmjn6vWwMoaW8pjC5OtkS/+awqk3
rVVic5NK4Sr7PjeIdis45Br9KS9e5JrfVhFOE7ccUUQ3bYYdV2H6Kxx+L91Q3qUDJpSxhgWFBIVt
nfykrgjZvFvp7et4YykyMcFKffAH1rYy8U0skgJaGjg6Ui7eJYOtuCrjl4KKAlrP0G+ruAy49z1U
oqFWIidr+nrR0saeoxNm0Qtkthluj2pTK/Wyz74G9QD5Tfg5tQGiYXqNTfxi2xE0O2+iaMvZ6ev8
EYTYheO0yl/y0OZ0pFCrFqOm7Bl2ZevO0sVxmB6dXqsOts1mYmfgsHq3afakWWCfkkaqmVlF4sZt
TGl1VRS5OKPQf8pRM6pBYzmjra2zIrjmKPY4w2V3vlH3x7xPXyq3vHNFSDYM1NeKVxsW7KZyclIq
VDEjsSjLqpQiwFjJ1Wyi9yFsAL4L4F+B0BjtalW/TbNYLMXU47B9NrHEl7Z+SbXMMBjCE++3TqN3
lShumqxnypN0pSdZhPOVMiiK2OmqISJsTOZokKmAzAxa9JcmCClKXbPpSUdn3wyH+KSW4L57iThU
L70DFk8snu1jS1fOLY1TiFwxjx3B0npuSMzvEY0INeEhNGDrBZIgmCjh1FaFcDvtpDuQXvAyGnRS
JI9KIYa9gJvdpF3sCwXEcQ2g30VZtEedXcOo141F7Y2HTueZ6XXupxxQVsRMt7kWtbLP+6C/CdQq
XY0VwyIbJMmcsS9cOJtZQuixeXYKhy2ygTpH1wrGT1Y4LseR42fqF091z4LQDJC+cpkWQ5HBBq0z
+02Du7Z1peDTtcTqq+BFMOIkgtrJawv9ZLIsaqieYDglAhsZ7STb4wI0Fng41eM3In2h2OMwxJWE
hWvLh5iu1jqz4Oa0Aoc1wE+yair/vQ26Q59En7Sh20scUvOogrpNFNRTQcBLq2xyhLqwhizjqfT9
YlxHkEVgEnjXUpVfLRlat6QVwSo1poLQbaKlQtuK/CxaD5EgiMYaqGEsvWWlTWltZAHk+tCi9MsH
HRSgHDbriI7ZDdq+cW31bvHUcPJbWFae7pM2La85IFnCXDlvuW1z+Hpu9JqDNR82+K0WS5xdwm6X
onJYywoPGfVJsJYsznUwVjk3iV9JGP8DPfP/r0qQySX9zwuQQ5a+vmXfu+J8wy8lhvljGv/bNv3t
SQSlaDTef+mJ819kW2ahgieom78Iw38rMbQfpo54GT2QjQJdnTrZf5QYpipMjdJDmPKktv07JQYK
0O8lhipbqs7ZVVc1Rrn0xH8y/Ji+TEJ9O9AEU89VMfecZncGwz1H9TgnGnt9GEynYYiNEGQubwmH
c5JVsDJvRtIJQw7bw2x38di88JCvtNW0FcyGJ3gH24YYDydcdk/DWt+S/7gli1BH+oallJL5eCHS
dpaskzVtq+VY7gcOcjlBvcZaTS7ysGYh5vgBCHhOIExyaPVbkLQtL2yY90ssvMoCmCBHwRfdaebn
hldxbubugsn5isiOhb8iR3OGFfWsdXNj2Dc7ZILN7NLM/L18VM/xRubt6DNYDNt8b2AfI47jeSc5
MT+E6OpHsS63SLWuwdJdNOtLN5fuMBLOpt/gotG4AaCs7Ul1CRaIqOTb9lk9wGydneGYL5QbAqv1
2WV7vlzs2WE3/cswL/fxplq8CLgpMGT35R4WFyo6XtUOBMnsaXl/782uvZPjaWsWyS0snll0KVh6
TMJTzNlOhpM343ZQYNkkMF18gsgdk59tzl6C2T3XahZuaqfm70jyfrNnzDfmpjW7ls+YcW9rJ5ux
cMxINSEjLXhQ1PSWFl2wCnEgNh69Ps7r2rl4G1fyJl/XO7y40TSeXSr8Er5vr5+DE9Fsq2rdzJQb
BopQxRd+slBvyIqEvs4/SLM681Q+kcLsWA6YuQ3PwaVfMDl1jJd4CxNOy5cKiHnHNJkQngCzxCeA
z1I1JzjrCt0iE7PmI78hjVB8AEw8w8pexU79ZuSE4852acBt0/QNXt6ZLs3B7g3c65Ys5Y/2gCIK
KPcshPiJUzOl20Cb90Hj3XDhDi1g5kX54m16JuT+BoS6vzml/oaJ98b/ZIMNyWcmsHfpET4tbzRH
25fPwwuC1V6lsJqVGbyhtT9FkXj0ghylWxWyY+4rvK7tI35wPT7aZ2wNTr6yHvMDHNODdlfuu1Xz
YJgn6WpfMyCW8pRTzmB+TgAaD2F0pHd8A5gK7eah6xYy6zfhwmjyltgDZFiFU6brLAFnka+6Pa2m
Hjr1XPHZwJwBsIVy0KpNg/KP1MlPsvhAyBGb1enL/L55Jd5a39c38P9JFutAjDREoqyJPdr6p3AT
7nUGt58u1snRuU7+ztNpv+X144O/I4KXJSDrZ4y1fViTs/yeZjmZNgFpIp/Gi3FIdv7K3rg4O+FW
L7QtYbs8YGUAUWChv1V8N7X8ykHD4M9pZmRL7wzxk2Lb6BxoN/0TT10BKfZROZF0qT87EHlJPX4L
l7Mab2mLc1QcWrJoHRC1+htvjFbTkoHM8jSsCagGu7yjQuXqiJLFwTuSdPIgLUnM5BMsaw/DIwGF
9HyrK6/LnRNClD+Bl3bNefvknsOTt+vfDWtRfEhXYpNpxGAkr7Rl0a/1Veo9Fh4Uq3tVw/w6HAif
nC8hAC9aFGib0bnJl/ruSi77gY9NsAvfo6OxleBpvKaOMos+3JRLQny39RxfCVkg0OP55B3sV9K5
gX2FJ/VWOwU2vHIk8c/jsKnnylk7qM/WPkcLhBqza2Zv8kYZD9bNAhTmynpyZ9KBKLC5mOVX9bTR
blfQK4/+p3a0Tu1cWwx32vZYbGDYL5WC1hszoA0cYXERJW+oPObVzF9HDsvy4vXVXyMctTfy7M5f
Z6dtuNDmj4t85s+Og7PQz6q/eFMd1QFD9g7y10FY5Yin9PVZYzHPiLSbYY9eNA6071cIrzPrCwvH
EGoRr/X5uOj2R3WpzI+I/y+IQcTNuOUtcEiaJ5tsT+bMgkT0jcyX0Lifgcibw4mHB83X2CvmfPFR
33YOL4h/HvdAnaZg6KAgvW0j0jkRos8RcOxt/anrM/4Yfz6TszG9imN9GZR5tYtX+Sy+QJxgXYRC
jhh2X+y7JQoxzmWEOX6G6pZBUDxTytk4H5bAy5CK8Z6SDX/c2yvGSLiz6O5s0SmSuZo4MapRwLfL
xuF7jJm+ivWlBCbUmiPc0eUDMEYEYLm+1BbeSV89E2PAe7CFwyxnckPzVDrotBf42LTXB0ZO27v5
+lMid8JRd8bOWj4cU9LraGxxOHll3LTBab81D8ox6uZgVrlEqIecwtFW0/9wATA2noMTfZpevrki
4MW7T1/JXiRjo9rzoqynlCvZ7UGEGRxiZj6RHi+DO5fe0W6YtQPnIRA37uJsO3rH9hWvhuCm9daC
gG72w5iXLCF+DWeVtczJz2vXNlprmSCCrcFs7u/3r/AO8s/PGopvaovVRzaZ76qfv+g/sHdlUMFR
qv2r4vFXqcWdH0QZJkK6V7//8R/VFr//vD/aV7Yq025STSGoLr/pLXQLgyC+J1QZ3/QW2g/Lsuko
KYqi/0P7ypRVmTGKMDDR6ML8O7UlxorvtSV6CyEEPw93G44wnHjf21cIdpAKpcH4IBXKoxjUbemn
57BU3uKET1OoazuEg0sGWDv66+aiirMPDmFkD5E0rOkHZTqkhpW6b6UDavNbsrOXHvFfXdox8gku
UTYa84LRydJwwzUtsp5OztSayag67OFuKKOz3aUXshU3ZjG8wP4lh969J96FktJgr7FHePX21NLP
so8W1CUN2jye6bV9j6bpLpEKIgyldevRN8rQNdOxMT6VDuBXre171dxYinmfmdI9LUYQbUScA4Eu
mnjdWBKa7eQ5ScIrYLMUbVXmgqhiKpZE2UfJQBioCae3ugM7LVImNXoAEV2mEd0hnZ632fCSpQHf
00fPkoYhqQyTnMBVJlVKfydMvrhUiJFgXuR0kyXH07KL1ck+P9e6EfxtpSuM+NX6VqqkdYgrqkvM
S6X0ZCQiUiDAWV0K4ZLJzY+qSpR1nSClOCJbQBrVrT24n2pHIuakyZXamNxMm2vbQ91dYIopYInL
S2vSncpopWlfcHgo0JKu2jA5I18BcF4k834oLnwvJDbLXA+GyY+lnowtzqJ6zV9bwjzSHksWbsAY
2AqLYoqD+AgJl53ZEjzM1ifnDM8MzEGPAJi45E6MVXEJvfGx09zFIEtAU+Ud2YdUt2NxK3Xym55R
NFs9HSFFVSAqVuWt0hj3st0cJf1edMMHI8JT4AXPqRKxV1Tph0f8BBKbJY0nShAr+RiT0qNSwwyK
wr+exXHIaCKGhZtXob0mLe3RBkaJoO1Fbzzst+YxNmEL65r02fjVCmz0nSeQvFYDAQlxBZFNH+y1
kEiqyOEqO7pLiRQWhHZJa7yRj21cXCJF3+hmdonl+uyODZTS9FaBKz7vsuSCl+YO7aOHzmC8C2ID
NS2YwZGMu3k8hO5s1AjjNHw4/q2qP7VWOcVLuGs54vcQO2SrpMG4VUomQFh+RAp3uFR3OM3Ore2S
LCfmJgnoLne+KcqP1orWKGFJ6E4OSjDdAgLBejG5gdpyYVackawW7EZZr1qzWBmFsvfrDnhK495o
oc2AHQ+/FCJ7r6dY0+FTBfHcqtJapgks5ypsfvJ2cvmlo4ttdeq+6eIzvWXGmh0TYKmx78HIg+BX
3mpb3+R18vXSOt26T2XpM/LF1kTzmEtcHNEpe2H710GmsaYpO6Io8SV1YhvLESlc+W0V9XdyQeRv
iPjVmvqEwr/6Un4rq/1L1lmfbSrddAUzGVXdhcP4EmYGWTwU/mny0efqrtOZ6f5pkf8LT7Dyl2sj
Yjh0aOwQmMC/r420/AOcoGCg0qn55Bb5U6jQDLdSZMm599b1NP1MEhTddO/V1VMI3goE9PLfvIqf
BwzTCo2yTreZaOgKo/PvryKxiw7KdCnzKgAeah6CjjzS10UrLTw13ttxdhfmyQs0ul0+uNus1M6q
FzAnSxZ/f+//py2hb9v/P/2q/8D9H6+toQl25X/RPHqNX4dXRlZlEP/f//4/VTT926ocXt9fqQXW
r9csef1tjlX9ucf0+8/+oxZgU6ePo3M3v/pCv2sv9R+WgUMVS/gkvYQY8Psoa5pXySgyIat/6TW5
/3/0maAa8hNx6tlEIYB1+20C9+vj/Qv54a85A5PF/c/KSxWGl5j6WYZq2AyyfuoygeosYzWVywfD
LVZYiXaJMBwUKU5GP4hvXkZJvgqz4d9QAZWfTelM0CZPMKp4i3Hc1En7/oAbtqIWda3VDwz+F6WJ
yEaIh8CGvTvpdWQlWUgdA5xhbA+Fx9woaBm4YNosZwltamqDFQhYpxLVVvTGchJIhuNAOEC+TtX2
NizlRRw2Dn6KDePyU5ddlURfoTOdG55+TuLoPsuvvlUtjSLZi4wMhsS4DweS9QyWFFsfF1Gf0a9G
wTz2Ky00ns0apQPGxXu5lmkxFRwo3C68+iJfYbHFRsBZQgSvGnFFOIStey+JFwy8n+l7P+A632hF
7cRB8O6z0US+dzbK/rY1ON3CokcUX1rHLjbvg3K4nX4kOuBNy0yIqXi3IWnmprNbopQItFyizHUk
FyA/VkspqpYNoMi+kbYhqfI1qt2Fgdchld23IUckmHZgRaXw3febcElfn7zXLn+yXXeRa2DXBuqB
ypf8pYwfWB1blLbawzTv6gWqQLjs0py4imNTtB0jtAgKLBM4gBmzABu+GVfbPDecVCR7xWL8Sdik
CIYFaaX/xsJuT074n55TpNEyImEqD4Px6/fHpaiKpOkVqXxgUujIZAP7erW0Cf4pAv08uA00RqO7
UfGqtoa38+14AXxyHsUm4VYtNt38Lq/NZTH07MdB9eTF/SVGyVtnOXQ4fa26tROOgCAUYIWBWDOp
OjOfI6rQ3gww+og3jI+pUZwyt78kIJ19n9seGntNL2G+E/jZubTq+l2R0l3o6PJPdweh8iLLiGdq
J02y0tzi0eCeWdoi8HA8xH47j2N9FZFWINBtmpiBo1jfFxUbdislL90kH27o8E3jlGbIn3FCbseW
+CxVJ8/bO9tGQn64uQ/jHgZrf5MXxZ3tuXTuSEuPxIMfZGvNVh9awk9w4s4HNznhLF70vjjCsF4i
LDm03pswhWMkycnDfMRJYB6j4ygIlsiVeqnFCWiaZssDuvdH999QWhX5542OdUDFHc/ip6lCY0j/
/ca2UVkmaWdUD6Vs3+eGfR8SlYEjfQl4/KmUGaF2CkMr6AV5HR7qDqp+md265NHTbXD1/iYcCvza
4T5AZiZnJNOGGaoZ9ZDjgOlSMP+udC8GEgdjc5+PxabRDEeOx4iMqH5XFhizJsUoA+MEBuFA4Y6p
fFHl9aPLSliRVuRrYpXyeQtBEQdEkuRGtnLjckuMNQaJ8Ooi+uta2pMyPpsi7S6lFTp5o/GK8HsE
ycKoGieq6yUl9krzWKyo9NGSLtumpTJHUdxPlx7NTkuMPQz03G7JmDP4DEcLk1Uoq0k8zKuDp7U3
CUE6IXOqxOwhEo8cFoBUK90hsdUVGtgR9CkiUPpufCQc0INHv7gIo71xu4nt8G5bJvN0zg09vXHr
rcSPpakMf8uSHjExGnp2CqepOMepTa6x8mNY/NMm+hf1lcYm+w+fZGXSYrDdUF6pPzEvqJ0SQw/y
CsI2wv2aJcUjfH7Q55UA/l0MN3anry3XOzO3POWmvZDCfIXjxpF6LiMPR55mz8yDFzZENBpG2TpH
5kCRDT0J148hEMlCR0sYZ2TNY2WlG1XTHgo3eJs+JSqfWw6NyxKHijvYG9KBjiVN+3/9Jv/qPYLc
MDWAIiowHTQqf2bPiZjMTiMa6wc/NLGC8Ts7MGNDiUGrd8N/szZ+0TN+XhsBAYBRMfF3IID5/tta
qdSkvGMrFVm9ZXC9JP3b0TiPm96uLgj+NDtqb31fQq7C/z6TG5puSuv6HB7SX8pFCr2/ricmBdC3
20vhOr1hC6qOLtPe+Impo+mRZ2pd2z10HITGsNhIoB/wySEoTo19axkoSqgyYrEqTUF2dL7uIM/m
JDAlfJ7kqHGMzDiGcLpJ8JixXm/9xtxnTJ97GJph6u0KVlS1TTeZ3RzUNjvpqn0imuNRjN6OafM8
DdSHRGpvjZq3SUzjY9KERw3pYBkzNiiMpRd670lSrFpPd6yhOcix7mhR8FGxa6tGf1OF/BJKoMRK
75BFMIHzBoZnJrx6yx0uCl8zI3vw2cPUIfiCmRSzzqsSWm9jT7ABKXvI3/71EzU9MX++x7RpVIzn
yJ7kqTukTE/cn8hyueKiKPK5rAZZSSW7uBa7v9y6/+UjYhAbNpftT1f7H3Rq90GSldIe9NfHtzr+
t+/8tY5XzR/4oDiLWbplWcZ0JPvVQ6WKHzIEH0MwxaXXNy1pv86LJeuHNi1ztq6qsK6g8PwxMJbs
H4Kv1Rg9G4r8RRP7O5U8P+/bMwLJCnOXxk9kP4UexlT7+zMSdkauCxwt5KkIBOM4Ruzl4OHi6SUU
VGFOlyjI0XYS2BktXHRQmzEr/UeMfmCBx6ayl2lmyWiUXR8zVV3d25HqfrYYYcXMNGBigGyKyfPw
serPqYb9Ux2W7jYwOKrSbFLR2tvpCDI6m7KZ7co/ZaY5rkVqGm9G6CbHRmqYRwsRLTh7x0uVaJGu
BhsTC1GedS0mZrYHUYc3F1FUg/Q5tbXsVe94FW6GiXbe5TZCm0LLaKij9eBvhtZ1y0UyaOMNOWfG
e8DB/uPrtVSuGbmzUtORkcodJ/gYytd50PlT37fBOTML6b6oenlDdRbxU61GEwvXa1QGZQnBpPhP
x4NZm9l+NM2ecWXZIhpvFN5c1qISIfHae9JyJGkyu4hTRRIhThKVKtiGsTiEbVhJcxFGwzLsmcKN
JnHwaRyot+AVjb1X1cl9naj5M2E37rPSKz1yY7T1/Xw0xlQ/qW7OhEkgDAdmrc5H4THeBH3UYEj1
kKJ43ERrCGyGj1m/DYMGzk2bpsWjQigJeFsS5OseIpHTyYG8HkpgHiz6HAJcuYhu9baLsOwmrbi4
beKfukiNMZ2WWpPT1eurxzyx9Jcwl811lXOn/b6t7hXFlR5bN5rCUCt7E0F1WbhEeWxkO0GGV/Uq
eAsDo4sxvuCCFu/BEOoqLSetuukNAjVUYT/Lmtwf+84fqfBEd2OmCOT0ZmRAV1jJScj4vaxo0Iks
7NRndBvRqe8b95kwQ40h8ID4z+PcQaKXjMrXbVZ0T1qsu7p/7IPQOoxpmz31hDU+Fb4/PAReYpxk
kD+z0uJLRCSiSzvShWwmlqRlTq0x+qSLrFMkiqlERYhpWSsRDyVB9GNLdgd0ALsvYRSk6U0Q5hWJ
i6QWBFmvvfqTRDv2XeawbYUWqKr4PKSkVmWzIoK3rLhJ/oyRgwNtLA0HPVe8UxI13stoSd3qSx5P
Ah94SW2MQDeX0YGqPjpoSPnOsUK1PQR4W5SR0HTh4+OodagNhdHoBDEgcKqSyjrENnhrOUxlp4uR
27edmd4ZbpYvB7WRT2ye5clXdWmRBLhbJvcJWK2AABx7OGjqkHxOsvijUQ/+waWieXeNANVjhN67
IgtiHUB3P8RDRNkAjOgSD7AtiM8w4mUX11449+KSsDHfK5vCIQcwW/te1R+/bDGK2/b+POoaTOFt
5RG+6cJ5rS3VPVReZSKaRMfA4tgdArqjW6lXLEwxTXTnQqDbqbpO6FHe9NG97KvZkzegSPcbXz2T
7FvtSoMJ86ClHviMKH/ISjdExO129bYpx2aTB6Z0iDS5OuhB0FxaL1b2RV8XHQ11MWKvUotTM8bN
PjfH9LaIWmUdY6ZYe6wzmwR3z7LPNZXRYWG86ugYt4bvuQ/akCtzTxeRk8JAWP9pz/mLwviL9/zH
Fv+1fLNV2QocDFNA0WAX+bbFu3qlpHhMd0Lx4ksmPHRxNCIMVJ8NjpcaMJPhNca8NTQ0mKnSPuWq
ba1M+ANPZDZ2CAjrdgX6Sn2MRHHEOIDgTDLUuyQ0wye5CqOdRv28DNN83PR6kcJBzznf2AmE8n/9
XoQxdUn/eDOWQUOJipTPHi0vWJqTSvvPb0aogiJTy/Ndw2Di0UoFq2aA3u6zH8fmBe4YGStV0cMh
+rq603UepiueTtfen+5CXlbGOvh/7J1Zb91YlqX/SiKfmwJ5OB0+VAN950mzbA0vhGTJnOeZv74+
ynKEpLDlcAEFVHQ3EsiMSFvivRwO99l7rW8pgisD9+9CxEhKjd4vz6I+VM96XksIEFCmAiDRVPSE
ZoDOf7rsAhD7VkERuTOGFhlPPt0g43SrVNNN00y3TzDdSP50S2nTzQWHLLqif8cdR2cFXvh0G3oD
NyQLWLMDsEZwY0SAdD3duHngK8eDCgZEqYMN4eP2GQ3jMEdkGRmPTiFYmEXOgggRmvhGTV2YFgnr
RTIcW2OtLl28pkAY5l3lbkOicEvGYibCSp5oLwy2jTolM6It2qes+4x7FqkV7331LkLMMN4z8zY9
3ivkGIckHN0AXgFQ85XhtNLfkd4+s2p9jpR6nhwn/kVa3qf9pwJqUZ9sRUae88OUKKbHJzoTlBwe
1XCjoXhuHG3hATW6dsg2rdmm8FJlTJ8f0jBYSqW/p8lWehGTOeKQ7SurYwA+MeUxaiMwK5r2wceI
Qa6oGWyjZOXHJALvbbu68B6gBoF5mEU3OuiEZNWOt0p8PTBcU8+i1Jzl6KaSlet8kWIzPIAK2nfB
aeOs5HA8aDGGLtA9DVEGRbDSOccgQZbMR6R/jft70U5pbNAwzAFmU4rJA4sSKcA5BboqPqVpe5Ig
QAo7hG6FvmftWkaom7w0mluphnnowgRL76MQ9i0NU0hpO8bWMpQa3UoklEXddeoml359TaZ1voTn
yqkjIFNpEwagyqCsKU40yoGUnZ0J10bgsRpG4yQpx1UdOc2C3F1t5qb9jWO25GqOi4pai3xDDDfc
6DIwjh1fW4VmAoxparXdWjobikDoX8euu1FT8SUe1AVVz6MYHTiY+lUy5VmV6aeCVmdfVPtuYtXX
2a7LG0QRuXujNZs+zU5io2S1C9RTXTW8GcvNZWE0G1ukmz65xC1OUJNhPIyNthyHbod1fB4D+NKm
VADN1Wc+ULuZ25fDwRy7dNcFwhekXw3lEuSFyVpOA8ssyo0tk0CduaG+rA2/OlGle1Y24H/kcKJm
/Tr0vAP5JQ8RjocuZW7Y4KoF39XMQ4wVSy+1L+NmZF/1EAJVsu8rsr6FMR/kg25fqeVC0H6W+iHr
Vm34JdPp2jCztTH7DiGSx/BYkI9C7hAs5eVgIjFPvNMU+SJTs8gucUssOiJ2Zb6Oletx4mmRMlw3
Kfrg8zxbcZepebAV5S2TbhebYGpcmzXSEbIplPCkUm89lWmppJhN9rZ7aYLi6Wk1RgKKzS4gVKu2
pw5G0banjVfOCkOd54RhePqWLWSg3/rDWemsxbUvpiBvext75UoNttB2Zg2RujX6HMGTEtL4qK+J
IOmJEhUKqX3aKcyQZVMgEywfbW9rxMeIphBjSeBf9yV2OzN8RGw9PtENQ2o3r/t8nraHCj2QOIsF
Zu3ihCfQJFw8c+AI7EmAaLFh6SCp4H5Sbm6IxZJJdNBVosT6bh7qRGUVYjaZRsvumPzK5WguKEQM
MT1WDbHj5UrvNrZNdG5PWkc2a23kqGI1ONqqpPoci4okz+s8PjHMZK02X2vSowbUKEV259G9J+yA
URkBJmWHwg4MSVstZX1u089uuU08oq0ChH6yIL/5hEJ9KYL4wfeuzPLM8YZ9qN2UJTJtnRyE5Gse
j3M/pu4Nt4Kczrpt8IRHn/VyxGG2BOq10GL/nPyvJXltxaMH3NDDxDIZULRN6pwYqI/iq9Rjp5Jv
SmLONJeESZlfq7RQEQzUwL57SnKl3XQWaan2we5vtWfek7IdVLmh/7HUvA3YzJnRfTUiDUboKle3
UP6Wwr8vQpwg4DvMb7v0nzZY2Bz+9dXKPs+whZQ2ljr5rt2DeCD3dC2L933mciOFZRcvDCm5kcDC
MFUHpD3kjArq9LQ0BuDtua22d0XAFBoHNTsPPTmuVWXY5XVAcZG5Mf7OTuPkuVMloDwXBcNUH+Cq
H7cYzeOVWlnhXk0GnrtRkQz2tey0boJyU6eVQTiy2i30hpjnqiTst2xDljeAbvscgfsi8sJz1ujP
eRJwj0xVsY/SrqtXge3si4bRjz/sBvUij/eAXLcycNmCJKQLR0929pDly0xfRm3xKYsIgLZTVM+8
JHaILQ6pHwEvIpTZxZkBcq7d6MmwaoW/iXOkjdVYrxMrJWBPNGN3okZlshrzK9sZyOc79dRjJWnI
mV9aKFD0m7A8Vzq5TUjXATw3Y2C90ORxnVx4Q0JKTfkkaDnq5OJ5jO7pMZt5s4zYJTo4EPyrhmFR
sSc+4USUHjiNdmZU7aKBxWGNurIhAWdrgfhatemnmqtj49MgR28nXcYM1eMY8DpWzgbjPvHrbWa6
56n9iR2PPyeBR4zIR1trnSTlJlGdRVPU+1HalxrKkHjEzutXMyu8yqD4taN752f5Xu8vtIIous8A
uOaRg4PJpuR3oGh+XOe9G5ZT5qGjoauhg4eZNPTvx4ejapZxiRl4H9odpcOo4neOaTQ2d9RC43Gk
RcQYpn2w7Cov543PoEFkpbrycgrA58/yW+2rvyFS++mU+s0s+x8kZWM8rIJJo8D++Sx7f8+zGESv
u1t//tiLHUIe2XgZCfP9Jlibth8vdggJDZ+JM/0rbGeg7WnpvrS3dHEkMIHaDuNt4pYnW+X3MbWu
HbE8MaBmXqdC3HTk7zS33q96lPkMobBVvA95c23urKwa4KzG3TEkWHJOQZfM/TZ+wKS49oS1bg1I
e20DYNPeBhq1rJXssuiyUHhTeNp55w3Yd1qrXGLavvdEpm3sWAQL9B0RaicNN1RczUSXiH0f09fh
H5Z6ld5Ellg5znnd4h/35cHWyjWRc1ej0XzSIjI/i/hsrImK1mToz+3otIPSsPQ7fy6xKevyQpj+
Y29hw54AgdKoPkVh+gX8x9ZztHDR+2F24LSeWFp1oI9Gb0eWhFknxB+XfrHydHsfAguegT8CpOlZ
7JVHDuZASPfjeOnU03DYq56UMr9w4m7t1pJI8KiYZ3mw77r6uvXGU3ewNoX/aLPjV1KYZ6pqX44u
Su/wxkVYXyU8nfKmw101t/vgOtBOCx3isNG0bHtrba5mn0pDPJohZSEDvHNNHZcD2wWQ4uFVlEhx
XJqRukNIdEqnUVlWXpzNnZR9hRzqOy1o1W1QZxM4rvuc5KSYMhvYwaLKb+yBThewg3ZdJ2V514ZI
70XP26IuSaPDaF/lULQtZnyeReOrlyQbu6W/FnZhaLREKnk2dlpx0lgFf1GrrpKoQwsQgsdAOgO9
CeHgAJyOUYAIPlnZGG60TD3EDNkXGbYa/DDu6vdXoL+3vPx4nfofqJN5WSUoQX6+uJzdK3GgfPGD
e6Wqmh+sMfz0yxrjHCEzeeueelljnCOWMSksnJ/PnXCWs+9rjH40ebZtx9YtHcPVtDC9SGFYfpDI
8O6xNanyIiJU4TekMMQxv6msvq0xEoHXOxGMI4Y8zBFJbDIgxWvXYv6aKgHKbjGWdw4FxqwXDuIP
pUs2ahZoa4FfkCo4gGorYpFvswZ3YiRlcG+3ZbYr1d77bBqZuYOQdRN21V3fFBUdGVvZ4/W9skoQ
yaYsgaBEDLlMPxmQBOaEXEgF+o4fxmtCL3Y+9MALX+8VbZE5DKnB+J8qbkOEg1NHn80oMm6YnRvs
ggdQxy0f/hj0FvinBn35qGOvdnMXuYhiYOY0LzXznh5vOW81uE1+ULmI24CKCoy7pC6Fx0yfsmNI
78Mmy0nGg+hazMib5lMO/O2NiRLlixmkLkmNpUaEBZSWQzdY1h04KbHzotFe5oVdoByiYBmqAT5b
nKXeItXjgPmamz3poZFtQhASm0yxS4RrafplRAu5KkeCw11GL59teN54oYm2ElFUksyoUa17Ae4n
eJPLirSEVRxHzc7XKAQ1e2CJd1T+MXK9ih24Rd6ynTqXVknS8cyt6cULKlTMQ453QgpfhKnaaLeu
SXSwzo75S8VgUM5C7i0IS1ItYJSU3Y6sxIzGomotTeCfa8NIa3o/fRwet3maH9MTTs/AwKYbN5iY
KHEEpti3omatg4A/NmpLbPJQDU8sWbbXTQDqO1Nc+8IKfecULaVySL2s/TRkcbwrM3PCxxbTZjWJ
T8c8i06cvtDnTLIz6JkiXVi51lrs8V2XzoEMAcb7/nGTs6bXYatPgmn8AoK8lN7Eh2bA8GWdB567
jPwQR6laqoD9g3oue53VkHFJ5cjhc9fq4YOHDZoWaXuOypAYyJLXH9taeWpDmJ5VYe3yWuFy6SLI
F+5QPZmJG500xjMWVrx0QH+rgvu/c/2kO/rz9fPyPvV+sGryM3+smoZq4hgA0qirE6zxVWWGOBQO
hUQAa/C/r1ZN7ciQFjxFldmibjKc/HPV1I4QD+JYIIOHOgsn6++tmtR4r1q931dNmBxvW7yd6xmJ
VQfuWhP9TRs0Grv4mj41QR/ryJsY9Ow+lwBz010w0rfIVYyBgFtrUtyDcs23aea5Bz0nVugMFkOI
rS3JEhiC6R0TWwJc4RbtCpkn96XntttAcZOVZo41MeAGRk1Jf7g3Gm8+amavz+qKhmYYmbzrgy8F
uNtV7In8hMUCv1Dk1PeB0zHyUNGooSoIVnkRYSqzS6t7GLpaJeI7xD7DEG+XFk42Lxu8sx1V7y63
SF+QRV6uKMMFiN3EIEdBzUKeTFPV4DpJ6xxsPDtQO7M+FwHMe2aDOQ0TyOxDRyZB2pBE4mpuOc+d
BIhOOhI5CcFz1rb5tQKC/zLzjcmGAOKK3IQBjZo/PKGza1ZOCVJ7kGk3T9WYlPdqEqNFoVg6WTqh
2fKviqrVGAEog1R2abPOamxtltkI/g2UVIMazRtTy1Y+M4IrLx7kJBlnjKDBx5+zWb2IDdNf+np6
3I2Nw5cotGSD6zTeKKLs57ATvUeQ8cldHHr2hQQwtLaybiSmmvABpS7ZhgdVt4rsjPhf2VY7xkub
1BI3pAn6S63yhzl29mqe11PqnmvEq8HApZTCNYCDX0b2qulHuabxeOUX4Rr2NhLPLAIRYJTHz4Mo
s/TAgLutsom9/pBwvte6jYCJMejViMbK6kICPWwacFpj6qA1azyxOWiwoqUdm8re2xTo+RKLAWIS
dOWBTnuE/hLdCRVNyleMnbtKp22eIdvaeX2OkXjMUKe4av6Z2Ij8sm2RefteQ3B7JC323XrtUoTS
z4w7iMDQc8vPTUNOqD121dJQrGTjJCK+fl4X/p9eICel58/XxjNE2G9LyunvvwgydOPIxibPwmi+
g9qy+dSEiqKZDS2GfIsl66WalEesK6qGk4rGGThcmmcvxaQ4IqKI4pSOhiEmicdvLYuTfPnP+Rfr
APtVzF8W4qPnbLF38mbmizTTMns4OIDlwajaODwNAhV6LaBvmg81nvphaQT6i17/p/1BTse7A5vT
Vlkz2ZPzNd/na6q5h6Zb4yaXPkOX1gpBaCs0/TWoJPNXl+Ls27d5HZ/2tlyeviOHcnA0mRZ7f7b4
b18AGGMA7nQpfnkXfWtUt9aqZ7lf/uIob2Utz4cRukoAEqYMBonq9DFeSZ8Cr/IalQTSg7SUimpG
AnxRzfiTPVjtriYIZWVGsSaWLEVySRYBfbDeQk9LvIbT3Qe9T4i1UVnWYhRFucZC5da01bIcmSia
jFNSJDPWEsMKHnMnYoBhNNjF6mH4pBFzfU3nsQM64iu3Nm4vgoAKhxYr7OwT2Dqkgzu9P1yEiRCf
jKYrbmtPs/ee3z+YVUguObHQaNX6huk5sgvCh/Skv3NGqJG/6MT94FrovMsZPiEBMjSb6uH1ScLF
kwitU+sDLUheGviSFm7TJ7+44hQN728utkc8IJTiXInnEfarS2HBZPGqTlbMhPzPLVbXBn1pl6+Z
jlWLjy+7/aNvZOhAvCZ7gMMT+fYbVaipAzN3qwP7LITb6hz83KJw9VVI9GfzxQtXuTAJpeDNEgXz
wSxXTVuvKwpeyVxFlmeiuY/UcBsU2ZNH5pDfTdSmU3BAs06cmHDvIui4fqeTTv9Zmgl9VShMKD46
/aCVZ22wo1LJq4upx87w1Qiuw3ZXEYiLwBuiAEnzZIvRlGBwJsNmpeD0C8c1zXnuvuvKPcU0cR5F
NUl2DMBI0gjPB+vJxQM9hkw4L8iUXMXaDvHNPNdOEiYpmIh0CU+w7fjHe1uPT2UuNmlzUYblL07u
5HT964WkYUP8HkpNw3wnFWsCRqNZRecp89nO8q8rS6bqKozSJ+ywsDwiLTgINqKrxPGytV+3/pUW
RSdBmqsr0/WVReK7U7QK0EfkEjMNDYImkDQbT62mMUoMjXExoXDOw0oNztwwoxwKx32vBPGy9kEV
aFUPY6cjtCg3621km+0eapR9bBm4PlJ8qYuyiFO4pFa+jUi14Cqlw1qgcd5+fKNNPcq/ngskerhx
8cQSu/n2RqOWInSjIUXKrKS+sN0gWLEWDTvmhRhNUr396oDunPk2FUXYEsvgVanYgmqDwN856DFc
UiACjax3E+zzXMH0OwPf5cxTM4R8wkKzIbSL39xEyRLx268u5vtIzWkdJrBGUOsDiJ0iTd9+AaVB
/FTbWn1Ihs4AkOhBgfAca13ng7GsJEDLWA7RvpN9P8u15toOxbD++CT+4K2jczuxPZk6MdJ+dz91
qdGqkYiagyIp8l2wtXslGs21NF3rF2vQDw/Fa1Ww/qCGff86SKHIQWQGLUYgk5j1xqBhe43UW7+B
c/3xt/qrspozO0F9EG+iZraf16hX6x2FtaxMMOKHOFfrk0TCAdVDVL9dW3d7Tgbkah/IgN0BBvE1
NV8Sc0gAiJING9svzNOhyZD712F1UsaJ+EVk67Pm922NgSmctyJNW/6bdMe3192zM4pNqRUHrwSf
UvlWB5NVBaEQVrnEhYJVwPakpL7Vb5BPQE2hUN6YadetUm201lbcEWmoxCSJja164pmQoD8+gX+t
gvC78dK2J7MdWvh3VZDher4lBj0/ZAQ8X0yQ/6Uf9fHOGssU4ZIfoX8ZCf3WcTh8fOS/vD1wT0ru
xqlewN9mTg/9qysHs1xjspim+yGq5NIeIizajXR/961rUOBRUPIfjb25+a4Cylsnb4s+NPZI3/qV
isSOVlKqrD7+Ln95605UKdZpYLfGtFy/e7gs+msj0r6RXFptredluWlG9p0UsuyYock8H+2/YZPx
j0vXmJJvf77XOARPX/z6KUUGHrzJjNamn/u256CBjZ5bOszJaJzoqMC/92IQcxOVwbsU6TJ8OqFz
R77sOQz7CCvx1MBhf0ELclKOfzdz2ke0dthtWOxXLIZrvwV2eB6GvVoRVM2iG0SFyvYGox9wh7d3
faPyPlKxOEzI4nLRkPazH2vjNCNXaNG5dbPyzFg/8XlPYbcs+qXejzhF0gEJs4pw1470GgcT8Lkx
q4x1RDEkau9BMYIbmXjlXJiJATjUPHUsAIERc/qwjg4tzkdyJ8vryOocUMtSbIGJA48Jp21OXCLU
yQmGZUYXuAUI+CT76qPChvbcgoxMYnceKA0oigSsAtIazOMhUmSLXQdpATKlqRAbp0OBK1S2ABiJ
Mz5TyDCcSZU0NrY6E/koDMi3Sf2Vg4KSLMrQvjCKxvj2OvitJ+PHk5s3s+O/18L8502YWbw/eHju
CQm9j3/Qx+THvj07Uj3Cm8ALCz/G87CGdeyP6Q8oXR6mF2fFlMT+ffqjAkVhr+FwP9O+Z4vzx7Oj
q0ek0+AiZl/I48Py+3t9zGkZ/fPh+WPC/OxUfvWqqBDlsskrlLUg92CuVzn7Rxnt0ijYpnnXzfLe
v01p7VBp3PZ4MMjm6hAT51uzZUbpRkkxb/TsVsOKXyX9rZV5N0O2pNrbSXHnDzxIYXMuSuT3rZZ8
dZPxShHDjT92V7UWpgDHxgUhvenMqHNr7lUBoSW6f5K50NAU5DmE4Kyc2jlpkFDMHDtaxznqEt/G
/ZwPsEOU4d6AJeanGVMQjAVjDsVKaxgmxV+dkMSPLDjAEbyLa22TG7AmRu1KVJYz1/Hyznlrbywa
YUwS0Iq2Fx5pDH5lfelr43ZQg6fG8ZlxNRS4QrABGjcNfpKmlg9xwWxan/gWLoG5hMichhJ4XEEo
Re5f9rRLQRMRoUV0iRRhB9ssuM9i7coDyL1gt/ZU6d1FnLnaMScr9esKZd+56CEuyRFVT5Zkx4PT
JvDKa5IMUptNm2+BSG9P1GmPJRNthPfpPeZSBZqpjguQqOuCcMoZGI5ZNI4K4y1lJmKERPwOmCwX
Jo09SHAdYn2rPpdj5swi68RRIm1rRfpaUW3/U+TA8Auc29I1O4JKNUDo5UkaqHLZ55GzGDHDLAfy
wTeZVW+8IWKGrdZX9lh3K4y2LTtG4B/rAn/EOmiC/uCbSISLKlqrLY7EwWna09ErzcdeFh4A9C9+
X8gNPVKwDj06IXzZ+iJgB0jBeebAtZ3nog5QwLL6yqFIl6EdR7sM7vrGiCSzwzqyvvpRtmzDwTn5
7yoEfrwoTuvqlywfysDj8v3vZyoUJsLJfvXmX5ZpHdTDefOEtf0JwnD9fYY7/c2/+4f/enr+LUS3
Pv3Hv79kTVpPv81D6/ZmSWL1+PkaNrv3y/t3r35+4NvqZbIQCUFjBesXlmUi4r+vXvwJdiuajdNK
RJvK4E9eVi9hMbtGVuOwK4JmjtX/j9VLkK7FXpMRDK3CKUPrt3Ch74RYtg4/AuTvpMJhGK5BlXj7
5jcVU+fWGIqF5Uug/bZSICuNddzUkny6AhiaHsIGisLeWLu+M94JH0+4CmGUt2dn/GJPPZE0Xq2l
3z4OSTCGBnsKFPr7wt/M005R+oD6NGerhoi7cXYOumAgdFkDnbIP3HvFKFqGjDUdkDEnwpqHFw2r
6obHaO79OyTdxhljlweLRMOFa3T6pTtgHphHeWd81hI6QopnKLd6iWpwVpaAVOAzGjFJUZCTPguP
8VJlt8p6sGkSYkJSSqIyLQuVae25DmJ93b4cRjNbVm7YzSsrCoxZSakPxC/Mjk2l9o15advtUyzz
2mBLTzjsTFgd6YC67UEvihLGTq0zWHdDWTuzRCFE8xcbjGcMxp8vpW8nUqePTDHHAZjovb2u4Mjj
UMH6tijsZqmhTBIkTg29g7cdGU6tuMdt8qjlGlC8FtXSXZrgCPEvihauhOqtMvvSxeZvr4Ic6X7Y
b4sYrGSD6p7/OyCUy40CkK04Jwy5MTLl+NXzc/btc37QIX6+K3kA2H7BG5uAuW8//VhEdeaFFZ8+
agP8BZUx16IgXX98lOm3vD9H5ARMYXSMQ0GkvT2KZjMtS9AhLuwhBZ9lcklT97xJDrGd3I12N87i
IngJIfxpn128LRe4MtwK+LtVk69Hd/q969ojpyTMrbqkfi6SZW4k6qEjC5SXS6D296YIdQZ4RghM
RPOycyOBfQAqTPW/5FmSHMxgyA4x/N+zxlDR6OKmVA5qKMLrsNCiT/4Q6wRTdNGa9FtTLELpGb+6
tabN6ZvTNvXuGXPobBZQ1bzve7GQjObg0Y7Cz9kvSr0jXjVq/fkI+GImQitblbAS5mNLArClNvEq
GHSeOTUn+F0jUc+sfIwXCuDr3iJVoxZ5RSiBAsYSGtR6gJBgWhWoFXKqksmznQgTYmKmdIBoHX1t
5epFPQ7paRR66aKhhfWLL8hS/fb70Rghym1qiqMeYmF8e1uYrQJHh578ImzBbIoSQ18gW2yxxlcs
3Atp05X9+Eb8y6rHEUkXgcuD8cqm/fD2iDEUePq5HJE9+tVQ4FxhPiIWkYKWpNKXHx9M+8sNyNEm
RhXiJ4CCvEXeHi2LIrWsDDSD7FXncQ0BPof3Pk+NQEFGqEua5kk2y84o8CR5T0H/9eMP8LyIv7mB
mG6zLPFtVW4j8X5talylxMLpFQvPcjzAaglkryZxt7E9usSQm+7CH0SxbNLSnuFgc+aZzv6vMEFj
1kiDAFqN1YFGqYOsGzqGXl/BNmEohkoGNHqtLoRvMGOPJvox4mcmuX7Hb7P0hVPhxfdiuGJJf27I
EMsS/s2zJI2KmU+vbNm1jndRhYq8agm0W8dYrpZ2iJRpZCy7NJnZJLO6ltkn7kl13pRYHnpkhUGs
h/uez/Y58Itmx5AI8JDNpeujsd8/n77f2k3+va3iP67P8mGb5f+kROHF8f2buuyPBgt+xCPybUFl
sf5MnZE/1S6KpR+Jyd5OUIw51VJTEfRSaGnyCJAM7wAeOxot6jTweGmx8EcMQ0kvhaMueUUA4/he
YL68wT7iZb176vhEFtOoaUFBUzPRAKan8tVucWSo0eAjJJVxMs6YanDtEQWyHPLsS+bUDzKQ500x
aBtfRPmuaqfJn4G3+eNH713Lf/oU2CqnpiovVhSLzyiAV5/CiFuKy04ai4ZoTOyK7Y6QlSccu1e9
grsxVFKGUkjasjQ7VGPS/eKN+wzB+/PR/3Z8Wru0WGln2QjQ354FgjNyrWoKEsQMqQQL8PX6HEl/
cZonpk8ehjqiwdAVTCUz4JIq1khZYFwcq6jDOJySTph0uMi8wnPyhSQVYWFB55yJMis3cZzn2X+h
dfM3H7b2iTCd8ulfJAZX/1o16eN9zS7iH8C0nbrPP9/czIe8bKrXD93097/tbRBSoHdAKUEXhVHS
s1jsW2dmEvg/c+EkdztPmOSV9r0zYx49j/3R7cKdwe/LPfDyyE2/jzuTTiSwDO4OnuHfeOTeV1qC
9xcuApXXOCNEchnePXKZY7Ra5QLXT9qxLGex0xUajvcIT20r4+ayNNuWzLxSOzi54T50FIMgGgyt
fOhD6E9ovCoB0cvIP4Va3+GVU2R9n5lWfgMjAqtX0Wh2vSzCGp6Ezag/XaWYfY3Vq9P9spK8roXf
Val8C6Y1FFucL1YvJiJvH5kyx8egloo2N7UhmZdBaWFFI/MnJPqVF6C3rBLs9GFz+/uHZQ2gCmJV
NNgcvj2s0+cmAlxHI1BxmHWGu+CrzYSanI79uMvJme1KkCAfH5PV+3Xl9fxVXx+Tdfr1Gtn3naLn
9XRMtd9qbg6lu3MBABXi7uMDvZ/dPh+Js8n6QuuQ+/bd9kgtsfQqeYhqlc0xdWYG0YL+STSpD9NW
uaoHh+EMRu9hlhFcS2orkrx+JLl22QeetaeRDGzKVGkik1RqBsBNdIS0XdBEWy0T2r1qJqxbvc4u
lmxmJzvL9QqRLYrcKP62Rv10RwHG56/njTES1kdUntrU1Xx73rQmNUSahSMp9SRAz/0cguK8cyEx
OvC0+iVCPVzLbtoQXGknbHwRTBbjjTPmdrDuOjPej12rHbtuOnarUkP/wVa3aJ98A4/8zIgLeSlT
DYG1YisuVurGyMiLiHOlm2nP31NMXxnnc7Stoxxu79jEnBMJYKSdudOp6qaT5njdOJlpavjIOsrz
+Pn8VtOpDqaTXkSDR7bz87XolK5YArN0tYVlSOy0eq4TzQQ92Hgawoz+2cj6ke1MXWa0DvumLxay
IcdZG8f+q9HnXgeADXEp+g2DndxYO/rXKA9G8jQTxrNsOxTFm7XCNYp5rrduT/JRZ4SHyi97fjlQ
t3qeVCXBEnoRWjhZDZ0+KvY7oS1tzfC5uANivkUkNC+8pEG3Kzx41aEGRnLXpaE716wR+hzuGZHP
kiLpr1NQwME8EiKhavWaC5/K92qI9Pa2MHNVZRIMKupM9Rw6nbUbJxfsgbItBJWhXZlj1Y2P5pgk
kPj7MMCxbTs9QBTayN7M7JSgWCKiHC4yQtJQmVgD7r2gql2PcW2km7BywjKaD7WR2AhdyPScN00J
tVB6VbyFFZgas8QLIhJKVbTyVdAPYlWlBFGazIeHWVABsMadZJvRvFPM7kq4Q7kTapCQHgMqWmPw
Qm7SHLkvKSK0R6pLWiZeT4iYJ776bu90M9Zj/SkLoD+ALBY6W7+obe7xgHWfcy1DgtAEXOjYKxIg
/WGGlr9nBx3OFTiAi75ti3KfcNX6OVV9PCxdP+9crFUqwbSytDAwNRlpnNMiTYQS6BxrWrqtaRHv
ntfzdFras0qwystpwXenpb+aXgJM4erL/5VgXo1q1AHz0VGcZe7l1rL31IDv5oC6pFvcK3JhVSqe
Dt2KnCsYA/i5Pl6a3msHhEldw0DQtmiDGTzW08P+qkTrDCk63+ZUjsI+TfXkUYIXhSlGpyhrgkPf
lLyZhPiaNxgxHPKxR5r3holL1/Xai2EcNuhffrFn5A3/dmHmM6EV501KK4mX6rvl8s8TE1Q231g8
f3kZofXHGcw5MZ/PT1wrYL2L6bTh3na+fYb/v+/5N6vxq3tk6l6/dKWnVIT/+PfxfVkxIotfsi/f
1GLPP/qtGNNs7WiivzD0mtrMz+LVb8UYs90jBxPAJDh4SZj6XoxpxpEFyBfBJ+w9Crap0/ZSjFGL
YRXHI0V1N5VpOAF+oxibXkF/Fv5IODT61dOA2WSvZcF3eXdXawQEAJRKLspeLQEPaDi65WXbWRAj
GGX8Yp/xtmb6djSaiA5zP5NGzvvOnhV6HW6ZPLmwgypaga8fvdOO0ItMr48z3Q9meEaDzauL8ss6
7fmYKIssa3p8UdC+b+IkoeuLJumji3awT/vAQb1V9+u8CpZqm9nrQET7gNLm44P+4LRS4FJ8oxyg
lHl/WlurdZpMi+MLMZrjpq3ltu6dawrVfRxgAf/4YEiX3l9FIQHFUWqY03lFRvX2KlIspjKMVevC
OTXblQR/SBc4elTxl/ZANMLHgGZlmt403qUWnobNiaxP9XRjklXkzlVvIWpe2/fOCHFp0cDr8h5p
pfTFtd/A2trW7Vfd2Er4FWRe+as4vDKqU8vfx3JemKT1zgkdKpO1rG5HEhxTjOE92oKrptxOeTSH
8DwD5qE/DtmV0V766Unsn472raWsR1ggcu2aF7q9yMW5alxIExMs0ZKFELMuPwdrAE0XQMAmWPdi
o3gEOEl7rl9Id6uv7Z2Osd9PZhmAnc/jvUVEq1nP0SMFt8Z19CDyeaScjeaXWElgUpF9CpMsO+sq
UPbJk1RvB3lpSsgO7mxo0Qjn56J4KJBWVFmI4uKpde9qE0izM/OaVaVv24zYCiRBenHjjuc4ziow
y2gWTCYgfYn5YLixoVZp+rUS7MseXyyd6hGThLZX8x1j6OosDebCnVnKPCMS3XNW3AvelLa1p5C3
u9tGmVvG2lMWQbYli+wXt8mP7hJa90joJ8UvW6+3d0kReiWh3o510QXMuC3LNYAagCMaVAOcGpSu
lawC/ZB2RTAblOKKNNn2F5/hP9k7s6W4sTbt3sof/7m+0DycasqJhCQTMPhEYWyjeZ519b1Ed0eb
5GsTdd4VjnIUUEipYe93eN71fHoveBmocqJrwfeTQc91gfhjE6V106XprKvnzvzRUVx3urFdHL1C
aILwXv4iAv93R5NYIHntlfUlVD4eTRPkri/Zhs9Zbz0SlgBI1WmkF0NyMzVR98XRPi1utMaMlZRK
QZJKyjqh9ednC0aaU70yZQ8T2gZbIfBVO+MR+sauG/ODbsWPc1N8aW/wMcdYNXhwQ1a1BAgRsF3v
oO0/r2gQFqKaGulDM2svnbGN8sF8tDo0vLGZ1p6EII/5c33yKNXAejF5lqvoIc6He30siOd6cH95
R8d5ijH/mpLz3x86Y73GHzYYxjNUfRVRsRGuUwUfr0oMqi5P5dC6MGdp9BvutqE4nbmlCWKhGo6J
3rZzugXQthMRFgXuYNigaoTfKQ8h3m0Mwmq2eum2CR5pfn5sDtIexjMeV8ts9zQ7asc66j2f0eEH
KSfw/0mMn0HEdSDWIvEX9rovMrxm11CAfgk37R6TdmbMb9vX8BLt5UODXV7oozPyIL1QcEdlYNiM
9Adn7Yvk/X0h/nw11goblXaFet/HqxFWZIpznVoX83EkbP+JtDeR7ZJXoGGexAnejEP5iMQB5s+B
C0HCF4CGbPwaG8LSbp5qnMmwf7lUx/GQ/C5f+Rwos5Cq//2uWZ+Wive79j/neRXsNqE4jssQWZdk
V92oFBqAFOwavzyUW2GLrKt+k7i2z+nt4gf3w7N0V9zgeOcZdhAAIqcj7QTHaGfB33Pks7JTSvq1
PvByq/dK3FrxIoxc/KoB2ycqc6yPHQA1fHGwNe5sDSyv5g6mnZIj2sbWOAS78STdT2e4D50B/40f
JCtESuLWOBbqNrBQdTosmt8GR1L6Ofghli9ddy6Q/0B/ec5uA7v01S386/vqWN7JqVNemmOy+UrZ
+V66ur6/ZJwIopihMdTV5vzPNQC3F8iZUCQv8ZO4l+6k3XJH6nqb31q2thW+qU+wrKgn87Ri5EPb
3NY6iqhohnwKSUnnjN9zWuoUe0unnXbNeGoaUFcMOTsNbtck4c2mR/4a+2ixo9rDZMYcnRghCoN2
moOADxYWlkNS5LQ3yUEDbPidfccwQWHu64qXzsdi+iLs+535Lfmuf5OOENV84cTGQ96X3CcTtkD2
yOJx6UVy64s17CLN5X2oIc+rrlD6QrIZF9cavCz1KBlgopB80WVepZWf1gy4JLTCuJb0Y682qjkh
xskZ6roEx+AYP/V7ZRc94iroZjd15IiTJ4h2yQRky+QluEM7P+q4X2aH4hBvate6L3eTh+eSj5uq
/G3VLB7LL4LKdzfZD+eIOh7JOoJkZtJocKwUgz/vdKWWU70E9XyfmZs435TSPrFsc50prewwk1n/
D5Rc7NbC6HsXhnu4ZJlxrw/3SQFeda+Ph7Z6Ua1Hs9u3YLbCozY7ouLOwRZyRv2zMv1wxbbjuzff
RYErNLZyDxgNOBwiJvUXjTHrR3iq3mTd68vHcH42mztKSnx/Jb/NNgyTGU/E3tMMB9FbCdKrdGP5
wvRqi5PnuC+BaOdek7kBPvORH4fbzsAzlAss8dpZyl1W7gfx0cgp+yW3S3qs6k2UrIss0V+cQBjG
AVCNnd6wXLl41JVbGn+8mAOeovQquw0DNRDJWrt/bSXy8kvaHxLZL9N7NBz6/DoTK+p4WSwtwtbC
rg2oUEAlG82iJsJH5GTUsuGSEgkmDhZWAmskViE8onCiqBcv244pZNxOqf+MJLiNcZNPZyM6YdHc
mrE/mE+x8SAXk50nXK3xH4YyWIPoBPgr7plSJbXsjw9AkCO6W5ZIPBcqVChqP7tAB2lQB3LrLLXx
xc5xHcpQPVzL9aiOYTQxIHm1cYh5ojIHnTZnBgB+QaVVwWlBuxHrFbdVfTmKcP0GcjhE9ti4rOkh
4uj1+39EFQhs9FZTxPCS6Hlt91K9uIwY/WRUbY3z91ECGQ86TzEMyk1Y1246hi689mY1OQOBoARf
XOz35vefCyshFbkUiSqh1aqMWishf5wQFhxqLEaTeJbM4FsD4MYncEQ1ueLPaDRBc910CpuqkDO6
LdzGtXEPpJPh81C8N2Y1+4eJLKdDWIPydQW3kYxfRZasTVOYU5A7B824URExRerYgdur/XUY0F1y
TOi4xNoX+/K6qHy8CvR1MBdCco4uDQHix6swxUpnmGUvnnsMFzwxbUXoH2GLuwRP3t9DgOtoFuUb
QQpRisF0LaKyq8dbCDM1Csu8P3eYzQGV84BPQ+RYoojM8jsKbd1Npa96KoTKnz4h84GIPFC8s+7T
Cr36hI1cKU1VyecUWaTp5MkuAsGaKU5a3lJCV5Ntb90a4Y8CLwAFb99kYVEQb03xiBWLXZUvWv2g
duegeiqAyk6HYrrM1dPcvtb4o0XTZfX26F5j/aB2N0TLKVA8LN/nbVEf52ULM0NSGQGMSOJaDDtz
5zk3XHwHnGRn1NtULln8yPDMOwrm8bJFQDZV91BI6+BU9EdNB+j2ItYs4KpwW4NKn4+p8Fau4l0Z
Qww5puruG2y96rMennvrjAddbZAJbaHDptBgQl9WfiJX0GavnG7b0B31LXvcYNxn4s7SDk3uSsWb
ZSTEAze6dWcafOjcFbKNGNPyyPas/IBCLOGbmTzKy60cncmwDd0N+EwxV1HYy+rvlbI9/JDK20K5
j+uHjPRW7/aJtInGCvjMLuFaCWy0KLCEm5jpS+DhXmMGrqKh7vX7n1EpgGf9IUlcU+17C//Pggeh
bzLJAV5XtvfFTLKzbWKnxFPO9GR1R/6sGw9D/wD32o5T3WmUS4vFuPkEtVNSPFnZUqOIAxLnda1u
MUljrlL7wp/mOlviqWbXNqiWrtM9jGp8fLzquBhDQwvUcxSHGQm7zrRmZWKBXCqVPWtCQ+OpMr54
az9F05oGb4acm/YW5A+ihY9HjZZw7KdCVM4A7dF6A5N1cKgSaRCY5SGt31oBmKGtMkDZh/dKtw+V
fVBspOCo1k8djAzBbacXAfNnA1Obo5zfxrJop9q9SSqAW5IEIshZZY7UEwgam/2IUxWlHR3a8akF
yq0gG4/nfV36g+UOewyGsOVUHonqllMQOLp1bw29h6PlOjwb+oPiy4ErCk5r7hecCCsQGjDB2t8h
1sya12VeCVZ8I3LtxL11P6TH20Wxm/EuSp7LGZxxBjoVkbPU3yzqfWVgw948GYAYBidu7jLFNya7
iP9TfvO/dtv+U//1cXE02IhXqBT9Nip+VzmL2dbMyheKfI7xx8bCF3w+RvDaKfAwO3wDg1weaYE0
zyqgIeY4gUai2J51ewju4ZJMSN4YjlWcyThW0U2mvq7/Ab/ZjrGE1OlVu3glLJUrAz4Ho0HEfplv
y2WfGMeoON7h3o2RugiLVVPVncrerMy/p6HzUuW5N7kEJX8xN7fLpcpXBtvKvlvxjzk5WtR86BGU
GAJfotiTp63wWp2k9mjQNAsP4QAu+imYH1d3IZM+nDz/CNV7BSWT1h7VZSPod5ViK8QBmKw5OeDi
qrmb5x8mE5WlSMJ0Fujpif0Nvoa1E3RnOPnxAAi13xcmQzyTi/Z1WNxG30TAh8IHTIO8oH+VmNFN
gN9qDX6e83rJZvLBPt1CH9Kao0xynZDD48MdOnWKZ7rh4qVy08vHWtnIIyBpmKzn5sfohtJpxM5z
AQUrHDNdRSZypwW3qHRp7W605pfC2hYd5X7axogLg1G7KZpTqz1JYbBNQSvL1V3deT80+Jla/1pO
GsSPeBeB/zCnmnmOV2Z1c+O3qEd2nVd2u0S+VG6KBgfT2je6n1LsGHnAuu4rRrmmQkGzmRfZg9tF
m3jGpvIhr/bBvJuYweip6/X9KVRmSEyvVfZLUx5ku4GNMm20lNlqYuZtMruhyV5AmO+Xpv3IzdwU
35/kV6Hyo2WTB74I5O8sPPaiK/1itt0keanB7YJ5cfAMayaAvBv2g+G+u53gJU/+wFvustFkm2g3
4+pgbNZOW5l7dbqfM7d67NIDZVVwWfbiTSobj62EO9G9qbINus3QKXjr22PcexH6TuyjgfHWTvSS
hja43oPll7fpD+FUA8gFxXOevH43woWx27ueWirGvdRdztH3ECQy/gPb+hInnB3gZaBi8a46JN9w
xAqc+b5RXfVb8UXOdzX8arIUG+/Tr4okMqFL0/zjGlkSy+epVchn0Ikm1u8Vum+GT0gQIxvhVOz2
kuUlALR5QalrhRlN9NI6wLhWV++6W8ZFHlvBuGnF9Is941MsTP3QNBgAhACMwla+Cj0ZS85BFfXT
OYnAXIeaXLppMcT/NKLUiXDJIgy04QxBmVd7hAJ4qaajKJ6TmKii0vonMRJPqjiQ5C8/OnE5jYn1
xZqJkpWr+mHNpFZJ0RLhD4dn7bwKKBnPEuQkmSVa2jaCHNHA9GFLIQpv4jz06wL3XMQSng60Tb5N
hE3Ec7rAzD0jTFWqnflbit1Xlp8KGlnp9NnBkM5hgi0VeA0shqfhNtZYMw5z9LvXATz+lvJnoz2I
2evQn+rkVCZPxfC2mD6j1wO0cgQ7i82YD52GNHF7zSHmlKjC20bt8wwwOoURTjM7Fk5sRFLJPsYR
0XBB9gBpymKHN2aMWXnxQEQGvTcpK/uao27lAwWNLYHIfeuRTDrUC11KVxvJn53aG/zWC2/N++B7
+RY8pm/Vc+lpbnmgj8LP0TXya0/3hpf0W/4qvdQHaSd/n+8F/tZOI+OOICpE2iiA3Fz+FOF2kfx0
OQM4mosdpOlpvC82prKt8tch/Tnnx0k+iAOIiaOY3HXjTmBaDIiyDQF+0C5JfSOWz7lb1De84PC4
43qPi4RFESfcZbCYFN9CRz7hT0d6Y4vADRFMnMWH+iVF0fAyU+YuHYN6p8TKxhJoZ5NtvMSvf08Q
SHQ/PzxMvDAQvlZAPmcjc4cEDb3Wco4kxBjbSd8myY2q+tIE/t8jqOTreO7J8Y4WnL26VyS2+t2q
3Ub1huqhMF778pZavLkcgY9TZWTia1glOx5mMuhUQtI37LYrpz1nL8JzlTvlbesQXFMhyGz90gUe
igyc4+S74DI/6zBrZr+E5HyvPg9P0htuCU85T8N9eFNtOaF9fYz8lF9gfc9Gd2rs8ia4633D4xx3
xVP1Q3vChtBPsdPTnPTCcv+mNTYkD6rKku7GkttXzKjZ1Ta6M0BS2+KPonWNLdZ6DfNoD/qd7lf7
6DtWEBkeKV67696oBLJxSnb7oh1TTu2oHDUPObSXb9INfoR+eANc0Q0d0W88MhjhR0KBhhcqcZTv
1FrES3ATPIgj9Q6qPuIveRdumEpREvSgdn3EJuBW2Q5b/RfjtINX+vIrY32HOeYiFJQ+H2p4Hs+8
U0XlJYubpt447zVqqLgEFFuRntXwqzLu52E3K5eoWjbadGNFftI6fI/5mXVTKGzjLL4U39Kj/tKP
Nrz88Jg/1gz4gFurPP40gasLWwYMJsmBXdbqTpQ6NYYYHG7cWu1hEA7mcCxHkWrdczvvR2qYrO+v
w9bYmLnTMeAHUjrawDQY7mGsSI/jL+33cJQ7uhg2RPwRZj89ytSjggTBvUEgHzrB4FfpptU2cneb
ZkfR9MFR88MlVEjVjpBJ4Q8AStvBiM6cXbH3A23PpFCTHBTJ1yQ/UHYSpg0lwPN77MmbcKv3b2pM
PHVRaBEP27jetOoR+yUMj0ZSk8TrOpcv9mh1qk1Zut3IUocDo5MGDoVtmogjXQvad3Qiv8giPpdA
wAWunZ53fZwiWlfxLVKS3DQYNz3nvdHbxsgbjpk7LLyBfkeUGvsuPUvNjS73p6L0IODIOJgLgpOj
efMFJf1ix/5UkeJ02DbwOmOMDp+bqw27UZqpHPtIOkvPVmHNnqgBPK1K2hqT+cU+Ravv01IDmIHI
YHXQZr7luhohZoEypFK1nCc339b7/na6GZ+A9fiWN554NeKaMVgnj/b99FClTiN7EiXiR/mEkIs5
8xNV8mQ4JamD44i5KkjJhP3YsqHFyfEGn1bz5/IIasjRfsDzQ5ald05moHlzqWW2PNsn2fDy7i5r
nXFAq7duUH3iTaXbkJbBsD4lb+uLfje/9FDrk4dQvYVJrLA8n+ZTdZBfmm24g6DqLftwE2+sc7oR
vO4wn1Q33VBb/cbP3bG8PxU/xpvqVvZH1iXlFvRMndwaPJKB2yaehrN8g4nUpkuPS3ea0mOOZDxx
1dOUOFR8UZ6yHDJyWg+eYNxLbDmSoxrcG2c8CY/r2ngUT5x++L0kDH8UT/TXxGflTWCNzKBM20Zo
By/LghmxTULEGqOflLPu4h/tSLbmLzfEt75qs9+6sr+8NYATLVt4LF6txKlah/NNH0feO9Ouf3Oh
16Vmu+z15+jclnb8UD6QCgn76p75wOj3UKy7pvXLOo04q0kgTpjsstvXgUWLVlJKgmH3b0x/Hes7
kAXfkr152++trX5OfmM9cRj3zU32oP2c9/IxfbXA+LFinSgK87eAh9qjgiWa5ao9KTQeHAdNWV9V
ACXZcN8GB7O9HS1X8NNynw3bebqZhvu+O+HhEkKdhj+FL7PiVpIfmyw6LA9uJmysdmMprtBvl3gT
R/5oOFQx1MrRv1Ow1lczPrxEcPPgabHTb1Zhr8oCwUZ61Z0qDC4xxel9eT7L6jFt0QM6LZ+7uBH6
Y9bdCV3gpNrRip+qcB+0tvEFYubfvLN0KhAhKRBwVproxyAbRzzDCqZuOS9LXt0JSlwchlxC3z9M
qld32vyP1whAX3hGGdQ+Vlfyq6A2KXVsXUYhPQcUlJ0uNlkxm3pfiumv2RS+IgmtWIGraJbD0ZgR
oQgzPmhe1SytBMFoH5npOYGU7C5z/qrJRX9SjBRjwe4njJUgnsmSoq70Vh8mI5owRy4KtlSd7Qr3
PmpPLa16jIA6hONOZUH1ssL2599Dp+vbwJWnGrRW10UdGb58VeSsp15MuiSPz9VilbR2eh5TXe9c
kh1nGeV+9/fDvTMC/4zy1+MxKkNPcpVBMNv88banQEqXqs3isxkv4yGr55spCUw/baPWjePlZ62T
Uc2JEnuzudBoiUzDpzRcOKWaNYehIWfk82CPlajBVreEnrJeZdxUcfrFHveOtvpwppjXS3AjVHYV
ro12dWXaXKhRfyrLRf7eczzG9Qc7exDu1I12CTbmHl/We/ql0QWfuN9Y08BCBWXwPUsdAbQA876w
vpKTWvo5ARhWfggg+tucgkvsCzF26S4hCXNsMqUfKWb/v/TqrTpsrXOeHELpUMATgDWPFVeGgzte
WjScfMt0hsXTTCAN2Q4H7R6raIyGOsqUxNdunR8x5knNeyE4j4T7CQY1HjUBAhH8pWtPEez4tfTm
e3B0tQErcl0lqGQMCiUSJyZcIpZjP/rWsfqhsTKYrnYijLsJAjHSHb+4xO+il+tLzAglbR3+weP0
ag1IGQCi/JqJF8ASNzhgpa5iTBpummyUlTDJNm/tj6Fg/6xSoqtcvFOl4C2x0nJHU+T090fz+o3V
V9QZ+zpDXrgMQ6/7+GSSCkc6r2xxkeUYu54wu1PVEdO7+KeEx4tdPM4DhPFxsr7oJ62/9+NF4LiA
PFmcgPswtP/xuIVS5ZbexsVlsAS/kxB1VVMCgEIP7FyOZYpZeuv9/aN+eun5qFClKE5SSYByclVG
EFSpayWlzi9JmQxeY+B2qGMFVxPNJ3nq/+ODrS8Sln0MBQMjulp4p3DCklvTuK5J/cwEDAG2Yv4u
pf5xzpjT+vvBroMzfj1FBKQNhIPrtnIVCSq1IlLcDsdLsKSU3IqWWFumZfP3o7xvFlf3TMN9cGW9
ishi32fo/mgBJqoytVKtDxfzSNGN0qsNYRh6um6LC68/QZ9jkvTGWzM7aa0bip5GvIOgtXjs411Z
HJLoLFjwQQ+VhvfEprQ06CF+pnly7lad10/uWN8qzQOWoFkIQ38zCa6lbtvU7WIgiYeOCQMSResQ
qh4kvmYB7+FZGi1qV3ojnaRrPREqQSMN3fghf5CeDBxwdU+JneqW2IvvZ08pxrO4iUJSrvGtc2T8
Sjto8u6S3eKLBFxkym8TwwdqQhLPxIApOAPSm9qvFS80Nsmhw7MAef24GY7Fpv/iIl93/biVq15O
QXyMFuwTjE8VhTyKM7G/iCncFHzm6fGtjiWTM3TNc6+VdxHl/L/f2Kvhx3XkEF8Z+sw8RuvD+h78
/3FjCyMai4xZoAvdm4Q0cHLn3Ig8/BvRdg2t6mIxS0lomLaF0IVejZ3BP/7YTBKYChJtDd8j431b
+uMMxHAJo1GbiksmqE9ZjBlgo0aYH9Z4f3WJzLx++dYbZfbFJ/+8JLAEo8eUCcgQX680kT+b2i2e
cQ1mAs1lZhoCr9SNgBZPizQnl0Lhi/riv7nKJjEAEwxM8q1jA1dLgtCJfTAyj3mZR/NSi9K2LbKE
lsBbNJ5KoajYbfuMCQtaSFlVfhEI/pujozyFvUj4QWhmXLOFS/b7qIjn5oJtDZ5k+uIORXhUeo1x
9zg+zjdjnSQ0AcMnOnPPf3/APl/mFaICe3ZlKpKvXq28shpXIca+zaXNW4zgocRDd2G96HXQIu2X
69SnrYWjURbDJXVV9V8Xsq1RbJD4MWeDtKLbUsgaO8BPS2j3sv6kyFHkyAXwDklJzS8ep6spXl4k
oFpU49YmmIwqRZE/Pk8Rn8YQKjpgeT4jcmvEB3BFTtFf+k44FI3CWyzTkp46MOoWG4KDQtQEWr3T
rRAJZpWJfreIvjGq+qWlz/732/ApPOf0NGCp7PY09pmKu9rskyoTEOOG4nmuO/wTp/ktGurW18sK
u6aU7j7BAPi6mFamBVWSvJokusYYNJZpdqm56neMknk5g1OMhp1lLeu9JkfxViVfnOqnJwa56mrc
K7FZQyu7PtOBeTt9KvTqYlXot5eWjolV1ZITyOnPqEZR9vcr82kDXTXZOn0PNBdACOWrdcBqe5yC
wX9eZmNSkJSjW8mCPvviHdTWyO7DBiozdUtorSsr0oJb8fHxGLVGYcoqiy81YrUYE0z5RZGmcxst
uwigyo2uolYL54UmsFpXB13jPCwhU45Tr98FzL+dAIOnPvbyAU0YbT9ADbyttFg5pBI1BX15Vs2c
1m6T6HcMHqEbWnrJX+SfJkJeIQperTASdpwG1VKKwnI23Vq1RrW7sFQnw1nQEEQClU4V9gL2Mmcr
L9xEAV6yLIu6wfWwve+pjgadOdxjTpMFsnVGVjBrXXky6m6+7eIvwtPPmROX7B0Nsyqh2Jyu7kwb
Y8TYt1lyYf6daV7gK84g1qVrYJjoiAslvxhTlX3fpycW8wfe0NHuROu32InHVA4AMqrDNwaxnaWh
DtDIuO2qSIO/2L6uJqrXF5/T5BR5v6CHkNx/vLO1DKPBMov4sg4cbpRxUO6kroRBNnSyPTO6n/VB
iZqgKnDjwKUh7fptW0c80GqHNQaFgFNYvORVlu9xpb3JjQGEs9pv4qxtb1QhPHSBJG///tB/CjV4
BJkEgOGAHIOR8KsQXAEjIkTaOKyKLmuj8FDc0FuzQxHpugnw3M7MqXf/+TFZINd4w1ipX1fHHGUN
ha45NGc56X7iEvc7j7JvWZDucmxuS4G+lyBGX4Ti0vuwz8f3jnifg61aOmtdUT7enVRRGlnPuulc
4JtUQMS+GBZzutNTUdgh6M5QetZy/KgPXb3PdTQ7aDOZ0g0sctTQGWssT2Oc75jnYdBcZCYjNltX
IVNr8bc2cH8LF6QY8qvRIf991ScgMcqhoeDH7I883A14nGTqNinsOT/L0+2AuqdKt8F86jLXmD3A
g2hxBuupzWpnqB5z6ZUZ35b2Xa/tVMu3ojdkv1lEZVDfBFTUcxVPlq35rdDdsXhWlMPIoI1ko5Jq
T5rp9TOdMAQ/tEl1T+8dC2ZSP70J1TmlOp4DMpvggx9VHVeix4D6nf5NzXBkSe9CTrg5z9TMSr8K
QbhQib2dKxePE+GFVZeGV6ztwBcZq8yUX+WlBcMVbOcIITdS9cWy/HkXsEhAocTBPUB9eS2CzMR5
nHtdZoVUFJQTE8XNIL4NkdWW4/Bfdpf/q36FNfjT8szheBMsdgP4JteMtVjLczGu1fHcq/4o35e6
HSx3bcvNE2tHaz0to1CgPRvmD6s6BtzEEuuu7jnCz1x5UdTfkvp7GilxVaew+p0JR5yw68VT029L
v0Hz1peHQKQH8yiZj/OMXXfyLcQSp+stXFx0P6ZNJiROF9DRQFSB/489prugP4/RsZQ3ofncW0ik
ql9y2ziLQv2CO9T2MePUid1hViNN36xgP0cNU88WWZnmzIB+TCopU9vthkjwlLFwwOIjoFNHJvdV
DNk6Cstp584D8gh6aVbJPANerN28Mkew+aL/1+f4Ayu/Je0XZAC7kE7W80Qy1TD3JSDkL6gWhM91
mW8GTn2mnt3wXZkRJgbtqa8+oYqxxXi2QXK6SUqDe3jRvjM6MFKLb+zkaUCslDmyed9U5yT9pdI8
TmWLesDOBL1thQ9WeB83L6V+FlHMRM+Qai39UOOsszBQhNAtT84BJ6NaO6vc9NUL8ilkzBPO5qgn
eGL7jaC5Jrp0KtH1zsTg+qlkz3OY0gUHQJ2FPlr/KL9Jlyly6YBLKuKu9EZmUkF1DE448vrqXrin
Kzi8KgdMIKjPx5uycNTGG1kRmNtHxkG9BvWa7JYo+dgkRTc1X0f5iXnfMoSozq9xh9HtUy9UnBo+
C942yTbDlofcONjHyBjH71ZLSXIHsree/aTxx3UaD/ueScDyYP3yNN91DSJ05uPa6ZsYzfTjXvry
ZaKPiwp3jFzjafwFg5h2Xm9uGC6kQdvID1a6DzKs6fZh9xyau2z5bgw/Fp5Mk+EVxpTfe9V95KWs
YzwndEWtTdl7iuma0wE9PEshf/DDboRLijIq3ZGTTfI+zRAO3OS9l1S3OkKRon1N137yZKftrpDu
VU5eqH4N0v2QXYLpktBsbDWPYRGz2ens6GX6WESY5N0qmACGmyjfq+EmSG5wpEuyfd2v6b2yQFTF
3+hOKg665Baqn2vnefzGIJ8yPMJRy3d9eTebm0n1q/ihSRkNPEv9qafxH3yTeT1wh9IszzJvELLn
2hb3FmwGImRQe52GZPlFoUldd/ur/QYcifw+Gi4R7l3F2diCdyWEzuG80ACM0ZZmCY7qWKD4syRe
kiQbd0utj3dqV6urw/pNMWGfGmBnvIlEqih1L1MXTidwqjKKuTol/DUGpXMMPUfHkAe0UOzeGh7M
pHjogrV/K5deZoioH1YhWIFYq8ujaVNPIRWYAYuJoWWbyiy8q7ToG/x6CUxCXqOWHZg7MT297pw4
09F7LuUmHZBm/X3f/5x+EhMxcbjmgRaIv3f10R8JvlBh3yJFQnaRA3E86dHg1krhyiq4zGWQ2IwH
hlnM8HXqWyxpxLD/Kvv+dE84gXU+cJ19fB/a/xgDaL00gOfTsgvJm3oTVieqAbNfdepb3CId7Dp4
JFlDcbiZ8W4v0uUXQ+P0nCoe9L9fi/Xuf3g61jNRoWfR/sGD870+/MelGJcssjJ8Ly5LJr6E2sLe
PZNxlYS6Gx0jFYt1/e9H/ByerofUFZGGsaiR/l0l4EWuZO0iq5Q+27FzzRLzsy41fiqVZZ5yNWRw
opd3elPk6GHbwAvU5q6Z5AeFzXBfm9hrt3r+GMrYzHcmXpeiWgxO16S2Jf82JjYtpp+nL67Su6rr
42ViymA1lSLoR5N2HVLHSxCnc1ynyOB4PoaVQz5MIhZyQT+40hh3Ho5kkHdC0iVMgTeJlYenDokF
nFIoVNngq/gCb2ZA7Bu5V22txmsm7UPJD4NW97UCa3YT23CbZQgxRtu1m1aq9O1corqKovjnXBjt
zSzlm3HGMPjvd0T99AyoEiOZ3BJNZYwDn9WPhae5moJSXdKLzFCFjQHQwywm278f4wp1SlKifDzI
1V0PQg2kShogpGlFGh2Lkfux1IAOW/+lmkz8QdPAmiWjFJthM6W31nPd3xVTVvmJIeL3R8YtjfId
fnyFPQ5Ivug6OSJSBndJZnSuqHyDidmlHGIH2n0THnbIWEIlGL7lcneVr0L5z2/xWkyXqWKZgJ+0
9wz7j3enik0db5ZFOOsdwqbSiBavFgeKA2Y47qKKpEUnLujDG21ay7thuGKJTB2B1mh+cQuveCTv
l5fOhY5Ycm1hkKV+vIedpQYzaZJw7utso3XKsKk7rqKwqBjOgzSS5Gr2F1R5aqo5sjQrd1bcESQw
J+GFGkGYltNpSSAN/f2+/9sTk1bEA6AHUQFS8fHEYKxDKm4a4Vxb8+J04XhWlnpHfJC5rG0M/xbd
ywAkZQq4h3kkHETqCA7+0chShanF3iy6lPn0/PfT+jeLEJQLVj3uHpzLT64bTT/EyRxW4SULzOJ2
IZ/VlX4TZOZ4WIpgpwdW41apGTqTOmEcyU85elvpB7A4XiIcpvJGoUuqioWwDdsuJ1bQ3wormv16
LkRnYi7i/YT/j6vy/1lN/7h3n7gqmx/Lj/936Zq4+pNu9/4//Q/eDp7HfyO435+w/8Lbqf+ScfOg
xb2GPR/xdtK/6C7gkYrAdq2yrcvVf+PtpH+R49G/YpSPOgR16n9CVHmvsv7PzsFkFsdf30pEvIgQ
mNe7ev7bTjeCKoRWrWWdP/SCUdwOKIEsmLkBvda9EChF5oSVtWtlKgAjXwLzwrgMKO3JlaJaIbNK
ZeXYkroftNoSZl8aGXiicbOwvExTctcqPHBNVLDCjBMoLx7dJXfLfhKEu1ZsydwyYYIrVcRasina
JCIv1CVmPOU+XINB7FizeWn/76FdWfa7X//B3nk0542kW/qvTNw9KmASbjGzwOdoRCOSEiVtECoZ
eJsAEpm/fh5Ud98rfWKLUb2axUT0qllkCi7N+57znP/9X67PBPvvcYzvoUp++dz+Lxr2+sfX9q9f
+ycIyP0DZpYAhEoRVmwOvn8R5x1+gtEOQzEdrpAe6n9DGQXsIJv62Atv7V8/stlSUvxztob+3wpL
/6vt/+Nbu2nbKTwQohl49HDDrRjyw9I29ZabqZWNecyOYJzfFuJtOn1OUzSe0162F9o+heujHSRl
fHF3bPqHuLijXQPty937HsLVTWWRgaKLaa+MT+3w3uuxsb3L1TvbkCp4P0+I004xoYnlegowEkRv
g+5LFN6SARuCWnAe//78+XKQATWZ/84x+D//liL6/2LcwXZu+ffv4OX4+ed0hO0//8e7B2rXY+3b
2ObgQmj+MSn9Y8oU4g94nyFEyW0jSNuXuflfRND4D6pftEThTNnbr/MF/HPKdH1yjiig4sWl+br9
2t+ZMn8+ktB6RYfCm8zGKrA3KenZu9eaMiQt2nUPTTX36dUi3eI6L6WTXqzR4sWf/K7rQ47N2UQf
+Ic7dP+PF/xHiue2Gfnhtf9raEzF5KsCUAGptfVMfnjt28EURSVS+yDmotxbbamflFhgLSw2wuff
j3V+mVScybWlEIwJEby2z53+cSzCjhwsTIHe56pRRym9r4QXr0dTZ8GzM0z9bZ6V6hXF34tj0hdw
aQkiPRFnt9a3qnXtSKPcR0J7SQiV5htBCNmz1eOSrob+IRgj8cqY29/88Z5u10mRnROGEByfzvut
/jzRqhF4xkSf4dRPp9K7qzRnxMRic//YjPDzf39nXxqRLgpCQ9ZdlChnT1FpacY67/TeV0NFkN9Q
Xgchzgl78NR72yLs52+Pt4UF0HRhhYdRfTYeDSEZGWfQFM6z63ypdtGS57f0NotLz3ZfIw288AzR
Rzi27WIdZPN6dlobZSyLYnVR1VRDBlNT3zlWfVM0M7LS1r/wovwfU+e/rUX/fDwMvc1/zTvKwQI6
Lxd51ibRes2iWlcaXkTwTi5lfOUjpnzlHr40yNbzhDvHbpxF8eevwbVW5ESSrp9JaX7upeooSpsu
ii5//6x+vXsbeijcTmsclOiu/TzOUPUDR1UHj4UazXQKxmYp7rygc7PjbEHZO5AOkkNaLQl78l85
pJ2PzbTKgRHrL7MnyZPnbna3KZt2yEfEDotGx5P10zsnX+xjipApyYrWXJmWG/3KPHN+Z7dR0ckz
N7MF3RqDP1+xqUwa5llOkXht0wYLThqMuzxyMnP8/a39ZaBNLYS1mbgu3hVOxj8PNEHk6PLQN/sp
LDcGR96+dRt7uPv7o4B9AH7hAtxA+vXzKGFkqdrycxvWpqM/VWUsqRhnufOafPiXhwXA1wXSy0Eg
Yk06/8yWIeixrqVm788BfQDmVHTzTnNnB8183bKS7EjtoGDz+6s7K03SXKYER+gk9HWWZZsk2p8v
L5rTOpNlBXzLPfVBlUQkG0h2SBjipQWht4wPaT+fbPZYvx/5l+slwpPnB3sePeL2jfw8sJi1tKwK
sd4QetkbVXnZfoo6nfRRu4hDJjqAYJN2pvvfD3u+4qKsoA1KlZNdBUXBc21F2MaLoldq79No1MFB
oPZNZ8CDeljRYndW8Yrs4ZeXlPGocuH6p0qyHfx/vsymG5U9pJa9z0ZCiOug6y5QMZSvfArnKxCk
opC9OHUheysxi7ObGS4O33RUR/u+0P71WoT6ftQt7mzbWg/5WphXVrxf7iLjgXukrBqSM8ln/vNV
WaPo1Gpy8mvzWNLIimmdoqMrxqSYWC5eeVV+uYeMxh4P8dS2UYNb+vNos1ibqSCtZy9Du7ocJ4JX
Tb6Or9h8XromFFrcyA32QgXp51H6osx9y0Qhmc19+KW1u+6LKGUrkxq68P5vvoXbFbkbUoaCdEiz
5OexgJkAUq+RGy12Wh8GmJDQO9wC3sGqX3nhX7x57hboxV6IzfTZZWVhZcrAcPPcrOyviW6BDxQ2
8u/OktsF8VEh+mVXTjbZzxfkSj9Wc1lFGOGX7mlp+/Kqycr2lUf00mv+4yhn1xI03iA9n9euCVzr
GrC2vtfeDMgtzzxycfL63e8f05landnxr8ui/OFuBw3kLT9f1mjRomH+CsETTOpd35fFoyKR77oq
dHV0SmAC/NQ9RpW0r0bPmvegq729cWfgBZV/tLPlNTv4NuKPu9u//kXsw3C8bq/OOdo1Jws11A1v
TigXfHWko79pOic8StWCQbXnr7Ya3fe/vw3b1/zLmD7UI05caLjOS6pz05pubRyMzsAvEps22SkG
anqqw9l6n3ndQ5bO6maq1/Di9wO/+EkilGdzDruaBePn25+PKdFzjY8qb1i8TSFoDsW8GKzW9mve
pG0e/vUa/2eos3k6ak1dKMM1zrkiZxFjoTtjMMlbH22B11xE0jaPQ2GBEPO67m95/P/5mmGsJM9X
IGAPzwbvkIEScsBDHUsFej823knLuP1PJp3/GeUc1z1kOsjVQkvfeMt6LWbU620c9Tu/F+Pu9w/u
xUlnm7KZESh6nvOyaqOsgZ0TD86Nl1Mbht2nsJtfOyi8+F4GPucEju3cxbMNoAUY3s9KbtvqB+1V
7JnwChVG9rzCRvzcOX57xXme1PjhVbTryyNHyLiwC20v6NmLGbW2alxGrlXl6CQfOucisAvr6M9d
frUOYtwHQWGOasRx//dv7VblBcSFKsg/f4qmsAlYsBaG9orw0bSiuyrcNXtl5nvpy/txlLNbq0Op
bE8ipbB6BxqIhRZkcCQhf2s8v6J2feld+XGos6VjauImjHK+vDZc5GUJD/koJ1qWv79tLy0dhJYI
KhEkO4Gr//mJha0tu97lgog9pTvnomOTMTsyh4gWJBJ0fv+Dr+3HAc+WDtsbbcJa3XA/BHX9paUn
RsR1XbyXan5N8/3SHaR8hTGZaBt2E2cPayDNb15jlsVlHL0v4QhDa1Tr9MoS/9IrQTUFdZjNKi/C
7ec/1KoGKfIh8/mmKxGvO4676bWLtY9QyCg//P5hvTiU6yF55WCOlvzslRhzO8v7roz2Q4tEp2is
7mtIGMXFnObTKzvZF+8dpRuH4yqSlfP3gvwLM3IoALNGP3ln90N/IKLlNXndy6Ng+rI3eiCb2J/v
XRRXKGbGjJgI4mvgjUX9G419/fL3t+21Uc5mJV1JzjEWT0iPJbN8toBa8rrmPxplw7Zw6uZIfP4e
pJFdrAtzXzeYMJEaJahTlcUrr8BL14JcA0kxpUPauGdLYrWkRpiGa+GkjCDfzRrmdu+16swLLxpF
V1bdmOo0Tb2zUaTrz3OpemePShR94biScnNIyZPGcJVmr9n+fh1tKwLRUOHIzdHzHKFgfFHNVepv
WBIiUo4BiZIDu0hlW5d258v2lULor7cQ+x2k881giBPv/EDjuEWE/oMGiTU20CZ0OKINgHTz+5fu
hYtC0LRtR0mi2groP7/aMppdolTtTfk3gP8bwh7osT9mUKGHqAL58fvhfr2ogFI5dQqKaT4zxNk8
vjQDWwrSdfZdYftfKXCBiNLtql4rx5zZRbY9GXqhrSa/6ZWoY53tPXvU1Lr3QUGbRVfqT5THwRAe
HEwC+rKK9aRpNEnhVc9CExtxshdPjbulcUmFLJF5+RFnAX7yQNHbLaB01RF0TqeCV9ClEbgCfua0
zTG1w9w9pHLBgLIszuidfn+/fn08CCFwtrJRYOH75eycjQSbTSMJB+HMN0t2r79kBMyLoTiuVds9
/H6081UWIHGIJoQixJbQS8Pn55eBJ2Y492BxbtEtAMpurOrjPOQYFTJ+j2TOaE3LV/aa51e4QZAJ
oMDCiwucWtL28x/WpVkS2123IibG08TRda8QVFFK8qxyX81t81ob5fwF3LqddNUB/VHNoYZ0NpX7
cbEOcaVSCjp5SCHCDsTHMVjcV2bZX+/kFu22JZFxH5EMnA1jYRgru2lDL9fhUO6Dug+/6QYiRean
/Se/mqGu/P7Z/Xph6M22/7HGU5M4dwhTCVbUikEvdpMaL3rZAl9X8lWXGFfAA/nxqMVxjj8vyBWn
Hcg8ePYJy1FJnJR5d1Bu3VafCQ6xhosQX8T4ULhGqmM22AjEEp3OH3Lkovt8dqu7Gv7MXbZ4K9rt
3HiEtei4tfZZl0+PpGaknwnBsnBOWvhNmA27D6YCO5c5T23WiQvHDVOIeWUKk0M1cXrrNOzMg6BR
92x0Ya1MVF7e5wbtKGlg5aMb2fLBcrd+sXHINr8mQq3vUYgScLyyt8rhaKw06irH0bdtOPpkowVF
8+RPszp5aSEubfLRqkMRlv7zksVw1KF131ru8K13raJPotnYpF7kzlfw0DpRjiw/ORr8Qy/DGiCJ
w7JqdWP+5M1FcyRhZd6n/EsSOKjI13z9Z7W2WZHMQk+P5Hd3qLkX3SJLLlsnTZbBgnJJeFZZ7HUW
Zf0pq1SQHWzTREBCzOJbGFxw9xeTQF+smugazm6DU8cLSYqzBGRGfzK3DVkkh9CfR0hNssfMMw62
l3D60TewLroj0k2sF1MFFyjxyKwuDwBqowRgnbzRWQMnKq5a+2MI4eN9iRLsiCYPWpGPXFz1ZTwf
rTz3vgl3wYiMdgQdez4XCoU3kZ1LhoGxzNnvvp/60MoI/PK3O9VmWXibA/YAx6gsvCdNRiXymKJk
hLVT5H747Hm18pMuHuz3qhPhB4W9tk06y4mxWkdO97kuWyJ/K9lm3+sJYbXkEc9PllN35GmNUJA7
Ol0dLUYEkpEMkIblc6++NSbMnXuZ8Yt7D1fNXagdXAf8WUlx0lSCgsEauP2R/hXtsVJNtQOPcnaX
g67H/iIFazwehnpCuu91mU7cJnWC6wy+9kI8cL5AmmTS8U9h4xf212Vuiv7YxkP4XHm5dTW6k9mU
7Vnz7BKV4eS62+tulh9c7eKAk5aCzNR0cEgO2WQE1oeli78YZ6rudT+bIyI4TFck01U3ynJTsGzl
KHbCriewipLQR2azPlDoLSRw2KEtMpLaWtUAHJ0KrbMLYryVD+8cXonfLccidHLM5JXQ/aXoTd4c
2yKub7POVHgIulUq7EOyv50kg+0UBHEfkH9U1PsycCdSEFh39U0JyMNrHjqOMdRa1iyt1nfevDp8
R6rvJEjKCA1j0ww6f2CBnMuj6yrjH0KAK+VDQPgdX7YCtpCRCU+UbXcXD6XV3GaTBD2643aQL7T6
mZz3ZopIj4zJKxF4lUb5flDREEH5i63sU2tXrXcRZm0FwLLMLGK2o0neWWTmbfmBUskYp4O2c1qe
PSr0wi7omSyhNAvOkRDmhhVOC3+YDLwUzLIsQbtFmbb2gBeBdRTVEJP/DDv2iLZaz3tlt2UHUTDq
76OFL+mYr7W5z2ITtfs0WFr6TKvmqOUNWfC1SUe8wha+MpSrTGPOscknJFbRoFCRg54t2oNnzxCU
I9tyo0MuK/PeyiwgBJYXw+cOizJzElWv+V3RlyAZorHtSWe03Tt/TRWES3uw9L5zpAiA2dOWzx0D
ES1SGHFCNwutq6hwsq/ZyOq3H6VrIhg35QoklNcaFHZbgjMKx9T8qcrKJsC3jZaPiOmr8CRKhyaL
1cnsc0DMOzm/XYZVxuToHCBMFSA3c6fKn4PRGqDLDUB7iEJxYKZoT6wn5YcbD7oAbZFMaxc0yWjs
YUoyb9DXegISDB2JLlWC4LxaDr0tCZrvMw+gzqGdIvhrBdEy4WWoHBXcsLZTo+UdaJwrm+j56mg3
RfgGubWOd/FkzaSCx+Gq9kKs7nOeDTHAK69YwZ4GaRkAdFj0dxuxRH65RH0FkjLPgjdxVbBkLX5v
uxhHVufeHXqNPWk0EhPOlIffZ6eKb9k6eeIiL2b/I8gdY19500iSDPiPuLwQPXGKu7lrmUe6Ujjf
elXAfhGN33+smzbgopTGXiR0FobHNXSmZxNPEWa9wlT9xcTS8ZYwS5cFojNzvBtN7anET6Eu7aYh
jd6k9G2+WlUXBlBYFaCscpjw9WRDWvQnp9Oe3NVzGHzhJZsyMiDx6R8c43AFvacXjFcoD9DqT6Iu
T/kyem/zriz9Yz5Yjb0bVLd+7bqSOSgKNATMuQ7H6ShEC06mzVZYVX0TCkxNsohJm3AlsOBIlOxH
JW/DJ4+/6KIvSGu1Q6foTYd8lNZHexTeJwU2hGZJ03gfStFU8KQnCR7GocF8If0QWI0zrNsb1aiQ
1J7ejd84fpnhj+3H9NtgiZUYEl91YRKPAq7DEOSTPFYUOlwwu8V8Fzl1gNass6hlULmT3UGA7Y/I
nffWiMSHbPX20tLVu6nAuLAfG/IPWJXVMB99odY/TcpkfRu4+fwODEkxw8jM1ScREjFTTbXtJlAA
eD+mNmu+WTNz466fppyskEAZfHWFBUTT0RIO6txMqoP4t+ZR0tk569tiDTzAuInhY+ulCq1Tp9MG
vFsLIeKkO1MARedmg+upNJeoHIJ+kLnV2JlHeuhf/GjFJjmEXQhjp217AGleZOKr3NbAVitVI9Pm
EyuKXb1ac5SYinl2Vy9eLpkJMq8k5Rdce76kFe5dKgz400xBfhhkTl9fjLqzj93YEdURxmqcP7gp
M/3l0lekGGmpfPdzOuvNZiBcWd12raFhn3R53usDCa8Kw0FWe8NbM/imwnYlu7z8M3SLovs6rVaQ
Un4Mi7k+CRUsRr7jTFmb7laF02xVx3a2TYZte8hE2b4lDVW56XHxpzF1Duk6qp5TveWMVF4qt/ah
pHD/8HbZPR4ke9cFViDr/WTWpfha1KSsfwiJaq0BV0tfMRWxYRN8aWPXHvsm0PpYtwW8SX+q5JwU
WTP1d6lbl1eIs1EfMsWD8UmlqL8xXwMLCYexn3d9nhuCYRvKUMkSDx0850Ll32SZpdgo3XV4tBu0
TEfhk6vT0mmooTjTtU2mmf8HCG7o3jS0dVhUFx5o4jHxAVzu2QjdjMIt46NusvGj4G9bhyjvrZM3
TIs6Wc00dftoZFOaNLNfRYe0WdVb/FgiuF5VZX0gvoHvQGSh0+1rA3cAR181OvFxKH1S9EY7mx47
rymhOqum1LvGiublWJsyu7KzwWmxnvWreTeOCywv1ow+eq47Cyxf34XF5wUtoNk51cTqZ+LFxMdq
bkZvp2aqoztlCMBb64mYJO6g3+/yea3SY7bmc77z3DSaEwhxTnmI3CV+yAY93Lp9UPrXVmEt16hm
gjWh55h/JCvX+1iWbZc/lX1bDSeRm/IuXyUz1jgU09WoFY5P4uA8cbBwH7FlpNn1MaxXt9m51Csy
4o0dXIXTHIn2aIsxum+1rL87VaND8n4laUSbgYqts+cqdy/KcH2ow779kxnRfWpaR087303H7GS8
knAaVBdQXTMTYKZqp/z7prIQJ5LI5q/aknDRgZxR3kx73V/ocurTAzq4+nvcse4nFGpgSo7VtNyv
ooqwSnRO+q10g4mzSx+wdR+0qb6tEcvZocuH8Y29GN3uZgypitNbLTnDpc541bY528JFemF/rFkR
jlZFvWjvOSWhl1Xs9eJQceRRiSyq5UNn/OfU6H5n19lnX3njAWAJFy6CSeId1fN3fLYVvlbFX07r
5c4J1+JujOavhHMXe4pN5c2atVxAIceIBAA/7eR9zrf+1Ku1+J4WPmy5PIBwHoXzcAyaHNc9uwSn
3bEUypOm/n+kqWIdyypz2SEPpvlzrpfhubTE48pBCLPQxO4owZbGZlW3lTgtC4al0pZmT3r3ECV5
4OK6nLPAJt6LLXC+FAGi9jJ9aFRka9bVwXkTpdalKfEAKb06T8JGA2yqEULwpKObKIf27Oo4fh/T
gLyO2SPsZNiu5L3Zynrqi9b62IiqfVT9DMXTHcXT6Krl7RI1bolRtPjUEhnPIdQQVp2sJafX7bFh
7zCRucrZ35+KlNwqJqzwOYukemxi3wD3MMut8BuMqsPIpsoCJh34zZNZ2wtnJmUjjSbzxiXbc6dG
vuwkN/hbFpvYerY+W3Z9KZ6LAUKz0zXlB8MKcrCmKt4JNbQ7P12jG5KXCyz7fFt+YqVcVlfpRxmy
HubDLK6ULqbLnAo2MWj2m8mA027FacIak6BRJaUiFR1LIaW+OKjnpFLkb6BccJ9tjtgXYbdWMGlX
96PBHUEFsAau3VZEfcNcCe9MbpbjCJt11SlcNWuLFbGrYk8c43idivgK5bbzXS9yuFRL8SFuRH4L
dwlHrrAl0Zm1Stbat55z2xve6NFvn4C6TWSyTTo4LiIl82pQrn0haj0dbF5Fz+CE9qrw48JxMzHa
vqTN1D2PM2VdU7fQfshDJXlzkNccQgtN29WOPxZDGUIYXdOCKJE4SEQzRhcmKzMyq7riEsFecF3L
xnyPIsu7qIaaLXWFfTXmGG2U/SnoA+uhjqv0ws2g3pRFXlyAQhNdkluA9chDve8mX96L2imeiiKQ
MA/m6iZfV9AkTbxe6LBnLlv0txmlxrFJV7inZTB/oB7VHPq5mpI0ktWXtMrMVUfb8U3td59b9l6c
LLwwKXsh9nLRxbVq2uKzlTXdE7Jf96q1RklODBWHRAcB9ziyaxSyw3Is2VLWoDhArSQ+VadjyaEe
gnmZXiLFemviMb4WC7LXnQiAOhvT8gK3lXIPwPOCfU8p9cpuW7CqgXO11Cq9JCuqup4r/71IPRJQ
IxCfrRT9tQ9TnvfRrN1zkPfhLRKZByaM8BvxUqwNQebdh1X6fRLyeeYaPnP86EYsy3X3aa1j7PAi
KoODX5Xy0TXNdFWbYrzwcNTW7ezx3TCpJnpIwS1TDL9HjsG2S0zqY7GAzV4NJ+B1BsG58wDRZKxL
HkF1TY8SOuGgT2RSJZr0g+NpMl8RsUckj82yX3auOwXYv4VjoG4PLNnFWk3s0ItxHU+jLZcVcEdL
cHvbBXsOo87DknXExPHP98dd3FJV2M/pTNKDGGrLYt4a5MOq4OFwBqvd66CjcJv0Sngfer8BLGdl
gUtiUN8ccxHL9FiJjmB2Mwfl7ZrFLWgEKhUpcIOM3KuBpwX8limi3Xn1MDV88H30xWGKrfj0Av9E
Cr1bn+plTRFpVRX7rVRW2PbzuQ08sJUtJVmVU+3JY6uJk4J3aEgqS9niKBrQPEd/LB28cvVY9rui
92bnsmojNe+Mz81LLL1arMTEDmakxOdLtw/6Ory30iIgoddYoZ9Ukac/WqWr811J5rqb1FbmPXdW
RowjvYmARMfSnSZIGr4COzAAPS+dJv46dpb8M5im6b5eGiWJLxJZBkdAr19ai4DRPWtb4x2nkZQE
9v7dCLCuDF15KIJOvGt7i6kNTWUBeNOKSNso2Fv2NzNlFL2rJlX1x4UjEVkVuh7KQykD+dguXREk
MXoM8i9FRTJkRN/uc+3qLemhGUMvmdS0puhnJ3gxWrVbLIiTRf7bSYv0Bsoibif4lYjU1qJUt7Hf
O0QoDtlMwSkY+nfhpKkbEzyXPgu/WllvR12QX8ZW7Ps8ViTbd83Sf+6qZWguV5xj6LxV6oY3lrcd
mgmxjcyu7dIONbGoWGjcVrOlnNn6k8SYDsPHfom4hkZTNY0XKkcJMy13z816gBBR5zZ65659P+wH
p4pulraOHsywAAcirbrCYhPgAt9jbR7sfShg0lwOC3tsBAejOpbrhsrS41SWR2demCKLFlk/WOtw
DU9xGwXjlVuPNpmENuRqnfofPVjgOfyQrATIThl2Qo9c62Gn9biYCwAb03SombffB4OXfstKVp6d
Dob2ISoKmb9x2dRhXds6NdR86uhrT2tygUYIUg5EYZ4+dOlCLLPlusZQ9EOtc7AKLzU7wXHrXb2k
VLJ5AUuOfVEW5AeUXoA+LArFQ6KyalkTMYmRr9PVXnUEfLPcmG7kQAb9jwJSHzUhlFecl8Q6UkCK
drK3I06PTTi7T11kzdn3sgRqdJhrUvkuHYpuNy1ez/kRRJPoT1bHJ8UxZEANe2gFN+MYFTbUmr7t
lmYPp4gFxPYW398Xpg+Ir2jjItp5qbKuQ04rX0saOFhUjcav54xla+818pDboWrLz84al4RuFjnI
tVUzAc6BTY5halrgganwp9s5DyH/5F5t8UbmjfO0zCEox2nWi9gj6RNlUvcodHciS3OdLCNHsquh
dXjw+4FIrilInFTMrD5Tv4p3Ex2g6u04SDLLSoQ9gdjlbl0btm81XeDIU+n3QdccfkzcdESONT22
razpIXRQ0J41mZO1VZMr4jfUa4OQxFxOU4RxzLXNxnioV6jjsUuW45TNgsiaQNXpzaD9EMiPX/jI
bVJ8zqe2ryTidaT0LsqsXqqZTABlJoJ7y5kc1nBiHk3E4huC3ExT9fe6ckbnxtZtY/Nsp45TSTPO
NrVxr5pPAeJrjqJq4D6lXtbAG1liIk6pSkzWMy5bRNKzYnd49DtUaG2SYhqy368lHCn/uK40BK5j
HZbrFYXMZbqXEjHugSnfXR59GXGuOsyuZ/Ekm6Yog1NXpOPwVNag5XhzLKXeptqzs+9jZzfWVY4o
rL+KVoiGRyaWYXxU8eKiTOvLPP6zy70+yHct3pa5IcZYWP7JpzPUXkp2uXHNBBRA2+LLK4bbgprf
xlLr82XDhjV0kUCF9rPqbNgZXa9B19Ow/j5Jsf5Z+ZzUdhzHVsp0tpZBLa6Wvl7rS8ozU/yuxsOK
hLRqLGORZQ27h6xjzoL495JaOjJ4F6+Vt94Z0nDih6J2Kf44RbGwI5pFrjN6w0AE50sd+5V/WDlI
Nx+on9eKYCQhwSgPThmx1y4t41e3QYOqqj/RrvTMyfGdsbroXKpFu8waSEtTvlqIgDKxXgP2eS3d
Jpj6Uq6wy1u/HE593oGYssPRCq9UmlogfDzt9aQwsAXMmvfNsCpINMO6sNu2WMqtB+UWOblT+Hms
9R3C4zIf9nbZTI21G3XcqZNM/S6+b8pJ6+u0i4vsOuCQT17IvAhoxnQKiv3QLyNZ7CM1m+rCqsep
f6A7lZIG01b+clsHbkcjPp6HPrqqUgS1JpllG7V3/dSFw+fWodn1qCEvNUQRq9Xq+3+0hf+/vfu/
HJd+4r93KV5149czn+L2C/+0dsd/gBGmVYCvCicGUvp/+RQ98Ucc8GZvFlXbhnFJP/ZfPkXMjRRt
kXNE7AlpRPNL//Ipxn/wf9BKhXbCf0D7++/4FGHW/9w5hamDRHQbnyUBV8G5bHxZi3iSLsTemE+Z
OOVmhozUuXTdhjEOL6bRqglxzuzyUkhO9kcrbPYcmoCWyFFM15kJ1aV0vPdoFzlmFdH61h0mCEqA
4RAV3hIrpd9ZTeg9udYYw1+fV3XqvXLduJzmzYq1sEhkP93jQhhupN8E8spTTpwd6lXyr3CtoBmP
cc+e7ArK97QJo72GciOuxKLeBfYob2Y7mKd5FwVtkdJbc9LqW+1vZxiONQJrjYd1r4B7lRPfAB1E
Zwe9pq7sE4j1mAX3ncjIHkI8IWs6MHBjPSXCazUswXDdh3l0ML2GaQ3VZEi8FAB/Yo9NQ0Eky/zb
elTqEgCMy1aOgn3iTKbFyYYpa5evHtllbVU401abVSa4pQqcuzt7HQf31M5rIB5Sa+w5ApV21L3N
Ul1cymkV2ZUyhWMTAZLXE6CNISyyyxG6zJMnZ3g/zJWBhGbvMZOQiY2R3nKs5uPQrGv4pgaKeDsM
K2qRjEbSHT0zUkI0YvPIbpzyRsTlOt/Wcc/fZdsZMqW3sf/Zm7ORa0CKUEN9ZEG7Cow1e8gRnDIj
Oisno5dAaHb4+KLluqRLjrs1Kkmfcdf0nTNmuX/Zl1EK/R1QS2BdxRXyCTKF6CVTP8V19SUL6A3R
BS39kLioiGASSh3TBJk+qFe6kDMpG04Eumi3MmjP4Qz/0hHS0Xzs22m0d3UdmOazmReHvFAnXaCo
ohDyvrV1bhIOgE1G3ICm0qyAz1nE9TT0B/vCh68KsfbL5JbY89bVOP6O0oP9kSNTAUuMDYP96I61
zk7sWtL38Dizz7WgGsJpnkpK4hdVTJeizKvHOVM+ke6R3hKR1pAFj2iEudvldhlxbX03X0fBqngk
8xze+QIE5X5zDd3JLKRFxrLKWupQIxj2NKdJklKR+A6xtQkSV6fRNaIq+jEIwtNlJ7q+Kg+tJcI3
rDMuPYohjC9qj2ppkleK4ByDeIiiseBm6VXEN5UdUS6uWYouSR0oqDqZkpwDSnX6afTHfNgVqpr/
jIp+KpGbiPBrHkqAeXW42h9wE+p3Xt+5JJNDY2gpn5aVgLzmOelOQKSD4dZSHrqZde7FJ0zMVp4g
KGnb62ys5ETOWTd8mzE+pYdFNMS3TP+XvTPbjRvZ0vWrNPY9DU7BAeg+QCdz0ixZg2XdBFyyxXlm
cHr681Gu6i2lXNL2vmuggULBVbbFJDMYsdb6pxoG89qiHi/2SJqMM7sPIeR6XnZicJgbW61SxHmW
cGdJaEmnXj8NPb0b1rKBHMUDcapyOzPUMzc2muZs1fbYXpMfSVu5bkksMlIzv9MaMVeb2e1ZbXPq
5zf6Mj10mLyeO3rRpkHvzPGWuGfQjiR2dPCYKGrqAMNj5V7NlYs17+ii7nebsP2hCP+xtozaxvu4
ydPPHmgIsyecBPZIaJl+RmU/AmXxg9xt7brjBc1sQc6ZTjqYMRmSml4B6zU7Ylk9ezvLsU23lnlq
jojhYHNzhneOt2UajI9f79rhTz7b/x3E/4Dn+t5BfKKGb3H30qzi+S/8PIht7xNOzawOoH1UbQvX
+E+/AOeTQC5rMKzXcVFlMf/zHNY/GfwVB7OAZ0uA5fD+6xz2Pj0LZjBTJpfl2dzy//3nKz1ye/Df
L0X7hrUQaV8ymBAnL4GR8IVdIGXv0DJ+Sl3FYBCc1RjaEQ8VOj4GsDqkRezB/GVqBYVFqxjqCqiJ
i9X3MOIEqNdYLcpGNwLWZJzjy5SWU+B1JXnqThzJYxMRcoynpKzzwPHHhjiIOKogWxN0NZJfRyLp
mUqJS1mblLnFniuNj02YTDADpL6wn+CFWesMMhMpN0xcV17vGVd4AoQ00/B9KHuB4ALfrjAP85TC
DjID+axWVWXAN9LLNAV77YlUNNwac1MnHsmkrhr9TJOEIuyLNotOmzi36X5sM2JqMdrxZW66c3E0
wK6PApm0hJUORUnkmVdIAmizKb7Q5+587lLvfCx17cz0GUtxg42dXMFYjr+GoyZCtJjT0O815tMj
TUJ8iaG4vMMgG7NKmhJ5V3T0swFTEXv6zHvq0M/VmnUtHRmq775KNLHJwiJzj6Ni0MQxPJ8h3GZO
Q5bGNPdyXU8lRpypK/Gr9KKpqc5DbSoJDO490+RIKE3jXPUR7aLD2JR9yPD3QGLGvEtVZEVXReQr
Yg9Dq8PpK+7kZdfUltoMFqNIK3S9Yp9YZXUy1nVh/+HAyGD8aHTmU8FwiD3bTy4zqs4qyHnKMBJi
51oSYX3aNkkP42KcJ/5v3wzzqvKsAgRwrB6jlHA6Ukdd+16E5rDPaBmXnbY6F9b0jXksNO+cx7iy
OgGGa+Nz2WRf3DTjPKKomoMktDJMjZUuNirBHRpmGiUigpp4Y0zjRZf5DpY+VDs9J0ddhIHvDliM
jikY/S4px49Els+y3tevDlMOXJIskrCxFDjkNdpl5LNEZkK9wzjehlrs7Ex9sfWl/M4HJoUO8Vsx
Vd6qtmy8zXBvY/ZaFM4eSKo6gTHjXpHpTCyEV0VnsjAAE5Ynx2zxIxM++5BZCmGW1xyNMPo/2JiH
vg52N0k9zVJFmEetxasksWR6KePW8/imE7wmE2YTwMCjnkGYNNuHcZ718cSqzNTfIFXs12kDMxXC
gz1jYwoL7cnpnPDJHwX0GM0v9pqf2tdmlHK4JHmz5I8mSXkSmXgbF1Hx5CTemTW4pI3wIm6BlaoS
xEWl69D0/B/+JJKrqpq7h5w5HNHMfTHlsHEMi1SwyJB3udC0H1Moy6va9rLz3IGmtJK1VZG61vIj
cD2PaMhHqO47knjg4uBRyQD5xbZ++fO7fbVdHnQtfNOLbtfF2AHXEYizB0zqxBjdfohMhSQyFp/L
vOnvVe3cplFMGlmYdUdCD3HSbfBzrR3wBy3tXFihqr10tcE4cvq4u5XYZ67TrJ9OvEiLcGDu0u2k
mf0HHNhffFSHFFwTUQHfO3qN11xivy8iABy4lnNjqi8R38ZmSKp5WyrdZLgJXR9SMMxKXqXyo8e0
cKMP3gx0SQYSFHfR1xwmGvp+E3n5BEuN9BznqEgBnoyk8SEnTNWNp/XGOYQmHL3iNt/incW4sSz7
gAivLZgBee6p/0PmoXZqT2a+Ab4wj0cIiR/I2Q987BZzDiJSICnBKfdw5XmT4ZYUY146kVpnHgHa
+J60axW28hoIkrNjnmgoWuY3EYibMtG7S7WRvTUHtZveE2U27MFj7XtkkKRQ1aZ23kit3Rhen+8d
EOT96GZqFxamcWVEEs/v56X4W8XWRfWjuO6aHz+6s2/Vf76yWXquAR4ZeDUxIWz/u7yZHOjcfz/1
uMgPZh7LH/9Zagn/E5sxAlss4xhUPGv5f9Zai0PQnzMO0/lERAyzEWqhn/OP/6mtDOeTIwCF2cuX
AclvzjieN4OXbwGyi4WFjqcA8SWkphy8gXEHTzFPkF0Ymre41uEblW7BrXVr7Y+TcdnHs4afd+/1
9Rl+PiQcpmqEKgKICW1Sq2i8CV+0qqdKk/DLdK2S54lZ9riRE1zKv2mNF6KH4QNoow599NpuIGgt
xCcYE2IvBaZM85ThgeEL4mL6/k4nBYQ4WgRpE9GdZkEAuV+x7zt6rV91nRbdF/MsYL2R/YczNe/N
SKJ9SMoKLaFJsonRiOyEQU1kcpw149ccJlCzNscGPmPqu5Ca47puyIQVmpOR8WqUZDTSdx8jdScp
Kq8ZBQWDquYZkXmzALFTa6Qb0kHImZtFFqfbNo1j68YHNDoZuzRyYapaCb8eE5CROJz8adWFtTDQ
rCiQaiTj9goHz1o7dktiRdbpEFnXvcFNBuWEgwv1X/OByPn5aH/11XKM6rjq+CgnyFo6NIbJpMGm
jmZ+PUi/ogdTwHMrOeT5sHdk5lwlWemvpaBZ7MzIPddbvXMCJ4thExiD6+35wcUH5giL1ODlRyKO
CMUD/luuQUeLS8/r/d7IqjCPBh9DAZVa54bmjKjaBo73aOyOTSiT2xdv3S/Owl9cD2OcxVEPwzy8
GA70MXjC95k511xvbOetwoXyq/TKbp13ZftoMPD4OeZ91bq8PHsPKxgPCTZQI80ShjymdSikVFWb
evg1eCSKcWupFg7HOHcQQR7L7INbYwM5eJRcatHpc3TZy3jg9aNswSsc+jNvrU3QeQHLysd4qOaP
dLxvLsP2g2Ea/yZpCAON5Qm/UPvEQ1cmcxi763BhOWMzVG8j5po/D4q/fW7msy3Gi5WBPYwpsIr2
AcC4HCvk9XXSYbQH4iptIgkQZ/kbZxQa7pjhYE3HmJHH9S2gui6+ZjbTPBTuZvwUFolZbUCFSk/C
k2mEPZJ8IXp2oQgftItxgH4P2DXY8mtih4hAQhPHchwJnQo3d47tQaIZ0MNin4pS++FDs8/P/NAi
clqNMzkVA2yXzdwpFlDKJtmEsBKE2ZJ5Q0ZQMHcCafHgDXP+NTLsWhuCyMc5iykstIEOnJjZxxYE
KrsecLldNC9NCnkqQ8a7i9tW2leFVvdwIgYsGnuQu8jK1zOCseaEcxxgLxCa0mDatD0bsAgk1gzP
iFIkJmAMbRRBmDputtcKMYXbwshLcnthhOXnxgxJbt05KsFmW7U0YScKTwlWYp6n+ibUjS5h7BhX
xGbSAUzyNKefjjcC6Dk7lwO6hFsnZ4YYeIBe4g8mWAXGKQyG613ktW1xopeFvEd+p5HjMAPQ3Y+o
xh7nRM+uRJpC3161tRF3l3ORasld7kdJc2VNtepv8Cmvkr0Xp2V8NqdF1a/arMizhVc1ODG2kdjb
GVu7lZPad3PV15DFxiS9C+PJTj7XJrS4MLCaKD6fVaGZeHmNavpDZHKJlOi82r/oGTFhdJR7TbTl
ioQQg/vH8OdjW/wxpVmGHoNgjxUCENHDV03a6juk+jTpV0kXemrPDJ984dkBXyPwL2807VZTme/e
QrSHvBvHysu2ZTz79uJolHe3baRK+7pHMTTeAcuGxaYNvREqfY5teGB42tRfZPVchNqKaUMm72H4
WM4xCjsCFuCJGcUD3wW83H3UDa4BzQThoPnNDJWrdbvKGPP6EZc2dxjwmV5m1oXnx8g9QqvXQE9j
w1y7DGOvu8KB8YKHVhqSymD3xUlmSY9ur1HttIeL62fHsDfcHbIAy9lVdgm9pRoRqnAItJW3a3tF
vkqnaZa76fjcjJKLOSq2dTMrc1+RC/p1MlmT61mlAylnnV+MazKsCCjJ2lDKTZwqtD/JMFUkCAyN
7I69jsHmJqsYKmxspibDypEesPQkQ4IxYH1vRkvEDGa5VX/Tea0BnW2wGyiDbmWvo2aED6nJgmGP
0giWW+emBfdtLCaaxNivSA8pogjWnFOB554CXo7hVmdSPu0jsxInCbYAxQ6iqv8Ql25IpHUDy3oN
fyGptnUduw7hEHWETy6UH/0Y1MVyVp2raYxzmDIQ1dP74UXfqUbcRNFoavvSUkQZIC4tztteuBX7
UVWSq5PL8Mbuud8AgJbDxeOcydPAUImVz2eT3ZCJhm7Jt3I+8uzw5fLJM5frKLgRUZzPxTkO94i7
8rGJTX8/cm6wA9kz0+gdgKdjkiKBIrcGilpjO58xcPHiul1r7lzl9i4eCml8ZOh/EEXPeB2VKRZp
eIdx1KDSPWwoi7wrAJQRBo4g/QUkglTa53gf1OlGVa5f3Y25NhAZ4hRVvNO10HzoeE3806Ks++60
TpFp7+pi1L3A6JD3oCZDmnP7/lF/cPTaJtm2jDk8YpcWl1L3wLSqKGQYxU0SwSgo7At/1HOG3HIg
z8PQPjh6DyKeSLfmWqQbcl5x0FOEHxxWVJMVG4MbwYHtiy2IA2nE6HbWtlmKuwnJ6ucK0Jv/Z4bn
0tP0TclojWFhVP2eanX5IDhlL02Etzh1WQc3jeCutbqFbmKiinb2HDXhHzb74biKETr7p14j7Y+U
2gcVAauBMsAQuqCUc7xnm9iXFUHCDMjWbHtYG/UwrbuC3TUby9/UnS9rDuEv5lOUVNgk+/RGL6/S
Aw9GVQ8Xi/Al7Onw6tv1PrD9+4vm7b3YS0oHpjnPNemhNLYuqXuyPJ6Y/nQ6mjzbPBq01n18/yoH
kwb4FdwLrZpBHDcg8+HStFpzADgkfhPvfncj/NrGAygztn7pc0J44bhGARr/nG/8Vu/9t27HFGb/
7Lvf7dBfNexM7f+8/mLj/uo/EHbhhX2lfjTT5x+tyrq/BvzLn/xXf/M/fjz/lJup+vFf/3gsFbAl
Pw2S9Guj48XI4e977ysu2LzCOZY//2fzjfU2iSy4arGZ4Z+wGPf92Xzrn0D5UdDjDW8LXmyWyj+b
cXBVmnG6KWyzee//pxk37U+Ywi79BWbyC3Lye67crOkXNTDJePgLwSSD88BUjE/yes27NruoUcl2
3TaVfUbIYnIc6+bVi4fxi5boYMnjs4A3KsnUNi8wO8bhQFjRbmqesJr1YrN5LNC37Ot6kr+3MT1f
xVmGXvAwGO8dGrklXquV7FzNGh2cfjI6MdmkyD7iXqNu0jVj//5N8Q28fnLP2xGFIwjW4oa3/P6L
LkWOoYbp5diQFpl+Uy4Zzsgmq/XskTKxxA5Cb53iD/pr4K1fXJO3mtdauM6hJ2PZSX2i4OCaWZ+d
JnXoH3VpM8FZtHpMLHqEoMIC2LWno0S00wfjy4Pj7vkBu1x6iY5z6J6s13fcTwYi8Iyr+zU09GGA
2MhEpcX4tQs/uNG3l4LpxTWWjI9l319+/8XDjXGby3p8R9ZoghhX6FRQ5KE1gYCRtX7/e2Qc8Oap
omHDfoEliDYTf6XXF8vpKto2ZrSUQX4cgrpUOX5bbngdG5FTbCgDmwdPD6HXxrVlxPjKY+uTCZU/
ZLW0dr2IhmSVoG+CwdjLO/g9UblupjR+whHEWo1F4d6PdVrCxR9x5mUon5gex2VjoQGqSnqwYK7a
9n7Cp/uLDZHjQTOi+EY6jGgDkRJxGkjZdfrazFpbBi2G+GIT2eNQbr2wmVE62fpp5IlYBs4su1N6
TOJsbFVDNDAg2d0JjvNHOTfK3sCly1r+r8l53Uem/zSWsa8FTt1OybquW6IbosKRJ25ioOXsfe/M
T6wQcV/j38FLkk9uGfZZoLKq+M64qjaOhqTF7qbrsvw2jiA6rBH7wPZu1Hwbz8K7mcRk30ZNCUhV
SGek23ZN0r1CTvSvCX67j+bEUGqdiyExqHLz5Dx2Bm2C3uPCSJ+6KCs2Ie2KWgs8sAU/RIzdyhrh
8ECwbru16BzKWduZkevpkPy+tRTVDPqcCMKOGBzthOTSvFkXVTc9Vk4R/tBdrT7r06TG9Lapo3td
JPGNPsQt3JtGODdzZw3UuombfffiAXI1Ay/9bEg05GnJNG86Vw9z2OHwp+Y5ii4gTerHeWXaZB5q
mgYpsPHo+SlvYc4M0HYILbC6YYsinJC6qTTQAvUQX5SwtH2dZ865YcFoJC838b9DlGyvYn3hROow
K1EPZg1zUNSC8A8R8KkgqubkTiqEcjBsO+mDX4CsrNoENUhVpTa88HoUJ6mFQnJrIOrVsc+pxguz
Rcm+6Q3IqHocmvM+cuxyHcoaCzhQ6XTfYfj6HQeSAnRwmjs86o2MMf80OONT7zXlXTYk07cWdOeL
pjdzCWg3Q5BnT0bjMhqVc++J2lz4xWWvgsTtzS+03VlgVUZGNFPZOShGG29H1dz/obzO+tzoFUFw
5dw/dV0LAWZAmg4judCvTGV86JZ0OPFhB/MXpoHHbJKAJYZmr990DBJKq2OyikMcuCli/5pQvcG/
LUITpua4SdB8tKiQNUX8XHFd1Y+DdQItJKh9YstOx/xiSOr1ZJ158oYxDa6x27HNds8b0v9VUf/A
gOvF3vwmluf6m/oe/8d/N9/+iL+9LKae/9qfxZT4hIUXNkJLhrW5OE/+VUzB3qSUYRYK/PgXr/Mv
9qb5yWB+4/KFM7wUlk/v9CdrBGQD/ydBoUU2hY6L1e+QN396vL2opmjTKdrw7Sb4y1iCLQ6atHBy
QwjSNsYrtVFqxIYiBY8xhoAh1bjiGKY3bVMDghyYmqkPK8PqpruZ+Z1x1LO7+AFO4NkTcpnpOgx9
ZC+m3SV7KBzJzoxmgloJD6bHcwdkPrEf1kscGWBcMtUEkiZN+F0UIQGgrXZbzAzvGk8vTox86nT0
ULL5Eie86mYRa98lJc1nxK3GdhBjEvCgvzL7SwIkVwlZY2pgKFQXVntUNWn4bTQz5+sUpg3zAjf7
zKZNaiplT3pEFh0yf14NPje5ZLx9TEwamHFPMMzg1RE4OKxrVdiXAvMWgrdaO6ikNVyBy0JHI63O
jVFBlP2utXtF/Kgf2fiidl2By0qH1BX6Zo5JUZ3P9olsIYUdIw2HyO1FTXINxGf2WIiMJPi6rUy7
M4aw5JbS/Zwl5E/MCFdcca8DOI23JhY3xdEsEzSPTEJ/yMhBbx5lOoIAD6tpPKDr7BYafcz2YPhg
JXkSIr/ao7KQ6WNalynHDJZCKsvvcE+ZfPgUg8ydeud5sy1vekq/ECk3qhsj2th9r+r+aYiI9DOS
FQnAVYt2SeRKGtoPwy81hX+EgGDr84WFpr+BLavKRlvnnB6VfjbmwiOtNJwZ7Z3HjALLCJkaWhFI
c6HpAMXa+LwUvnEGfQ9yxdyrBo2JsmUYmAUuwQOnKB+YFXRGbdI2RzgZkArai6T0SDBtCW12nb6X
G4yInC8ScxWNGESvJrlyHsOWAs/zvynk6caqFKl/4ja96E6rDDshbzU2RaO2eDXmRG+OCpuijElt
oJRlZmeYR9j9Z8fOe5ZWbuGeJQTIv5hljjpXNb3/xfdT78ajKDp3UDuorR516ZXrkMbymZKlEEeD
rDBvQdPl3MnZT75HemHZF3XZVw/jlBbxDqYlE60xzsKgHn2fUOEyF5cep2IaqErLIRzWeRrdtoOb
TjtGjLAeBrcYHp1GpGGQMhWk089c75Gccnx6XDxkohNpjvMQQIfiiO6E1vrH2L/O9x1n+Rlx5m14
MptDhcyFqWS2Qh1txpum0CC7YO8wXGBy2o/7vgIYnGkI/a3lTs1VlSvzVgiGmGsZ19PXgqS4aY37
S1QSw6XSbY8uFNGj1xnH4OQTgzrwTphlvXVTx5NsUf4a/m0SzTCw63KKjppyGghD1aqQgX041CgR
Q4Qx33RvaIYNhvchhFQXgdJxlKR1u28hmeHwg7IDQ+AQRwNY2Xq9HmctnW8gRABblhNrEWOJ2rAv
EPUowrAny/3ejEXmBBq0jHBtDk11o7Ik7I4q6JYzrLc8ImwGOnQO99jBLsjA+QpUwffzTUd0w7Cq
DCf6VqW5vS+NIbrA7ron3rbANA64IZkANnxba4PBMPlSJGS7k7BC1LUiNtD+MTNevaxMcnh9qEHh
qgzr5Mn1sAHZDlmZzavONyeFbCrSkT9pWVweo/YmzjvUG2c9tm5OAKzCaGoqw+KOibh5PzMDxcgL
N9gvAF3i62goMgv9xkGfZxQTcu5KyFaxVNwU0x3kaR3AcxhGG2skADgoYhtaSm2rkAKrklhwhvUF
Q1z/i8bGWq0GMDJvG3V2flS6lR9vvdroZJAvI/hVPvg+nolJPWcl0sMec8Aa33voXnGREV0t0Uxu
GV2X66LvgMBOEDOG7pFZ+yUGLdozsasFFCu6VV9Ils/OUmhenHWMhbbcAvZEMzRBQm9h1i+8a5TF
njMTa6rpeu+cVqWToAQImRhh3QcdfXjIaSI3sVlbThwoU281r1/nSVklsJuxk9YI+3YH00ptYnpF
XvcCe4CaZ9rykgzIwM+hbWcF8l+90FkddWO2i/LO1iINBMRQHv6kVNL5enzm8xfP3P7aEnWT0qNq
NeR0jkXjtNDJCNbx/jb4uZso7Bnwbye7LVZsO/i/m4KMIWRsaZiPO4wUsISC9q+k269JwRyV2iCC
s4aTXEQSpWhspc6YXmr2LGHmVbZPlDt5T9qjAPAiwXsIx/rUTvhCtaIwHvCNmdLrydXAc4SnJn8d
4p10Hde+WwZQYfQOSzkxOYEu8665SjAPU6fSst1hnwgAuL0Y2/YpE0V7Q+pMN246GGchH7DKf0R5
xMwcE7C2C4w5q6egxC/yAeglmm/QhOVFECKRG8imNFOxy+nx3AszteLqJLTNBq3AqMNDDyuQPmyA
aBf5CjIY/YGntWa3q5dgm2TFO9g66zb3enHfYycEFXxqnLm76GggF8+ZELp2laCx3bqU4zEwYl3M
OAMlbMeWGVGcW/Pk5KeRrsKjKWYjOR1yBauQzhmF3U4v4sw+B7AczctZJ3I3GCGXpdt6xLboKhlD
aKlm3JsPYYsbBaTTufLBzLykPR8cP917w+RddNyRfwfeVXpsKij3zjOIjPZxpvecUGmTaj2uEEyg
i4suNWBteIMuLvTCTWvU0R2eCMkyMXkkuissAy9Xw9es1kIk5GoMz0WvTdeiknhzRTbbJqrbCD2s
bSLuMlaGqcwHI24iQt6JtikfUNPG95nRxSE6zdRDXJCAwR7lWljHV2jpimtj0k1xpyWjO+n446WZ
eczOAQSX1Q7Ob0Fo+M2TXXJTd6WXFyShJ3kfwYTvagHBQnmtPGky19Z3STVk8xZdP9zcTrYMT4KY
NyImkqRG+nYc2nrySOCvU20QO6ByjViL02Wfj1H4oNDLPiTg01ZA0gMfNIHdwXeaYV2/KSl546PJ
6ltxExaaqHI0lKLL8XxJsOTKRzVuqw6y4KlCyjd/NrwZy8R4QiCxmevSd9Hi+LX5UOBs1F7mkygu
UYG6D0lm6/UGrrxp7RSeSNaqMMyq2YCTgZ8ulNiUxzYPI+oII4/7B5XoAvuSus3EdvJ81e8j1EpW
sPgZIcPVw8lbZYmV3QMeUuDkUd6IneXLOTpCczuBejoVR4Ezu0nurrK+4xateunFROs3mCGFAnfE
WJvsLXVXdGaMg/mlyMiqNFHb3HjwkSdcMHDm3XQ1IH7QOj1VeGdwBOsl9XAbTYyrHK8HVa8z26KV
S/3mi+53VRXYkVKIqxcjsk02w8C+SEXVpReYeaBmV2nh7+cYZ5fjCXuZAN+xEXtV2C7HEjrQN4mZ
Zh/AdvEe6iUqYZ2zaJxrLBXzdK1LF7sF4q4UKisKfKerwr1UGsOWRNntU6mL8bZCRLPrF6/YfWaS
fjjzqk5ba2pZorGLFMrhFo5Cs882vYz1Kwk6eoHvUfvdjWJ8jAw9Vmaw1I4Buk1dsOotuwtwGmO9
aEQnYUiJZQpbBBMff9X6AzZmECHn0IXKJENnCx3fPpkZLOkYDeIM9T1P4SVtEetIlOV2JDhp87z1
j+recu5LLU1Oyq632lWIBKoLUqK1MC5J9fGbaOrJXlluzcyio16MVkabOTl1tWzcU88pozPNkPAK
yraBsITMTMfboVTuJVW6/w2+QIkKvWNJdBhttvAmFO+LlTDzWlPl9jfRjA/ifu6i6dLpFz78hNXK
Hj6OYvEv2uGN2zUoXfXEL49ypCAoVcCXsectDbdc4UGgyuNuVEa+GZCU4XA4srF/gPQcTGvNhV4q
GJXig6qD3XkH3WCJNxtR23g2jGPG9p7OIrxOCsmcMcPognTfAqo7leqlFXflHjUt5O0X/fPHg/fl
E+DPBauZAAUHA+dlMP9ijMphWeNUxkZZ5bo8R3prEww2tU/vX+UQm3y+UQuq/DOpVX8zQJ2zpRkZ
MHIRI4PMtVu3eRUoJ/aR2AyltvKx44JrMo88BWopXmujdiCMRiBYN6R+RdUHk+oDwIEPRKQcDbiH
4fcSX3qAUXaJVsrMjkvIqpa9NRya6EJO4dX79/2rq2D3jjk5du8MAw6ukuKM2bsRNbzAA+uI9sSm
0JAfBeIcjMK5F3BCPJsYXsCyRo/y+jsUo0fzlngFswG6Z7ZR3HjpHerplrDpsPw5fPpbVtTbe3IB
3wGpcMsFrHk29n2xYiyPPr2TQ0FZ5PPSTBCcNrqs+vaDlblwuF5OShbDanwHwDAInXGsQyQD3EBx
6PBuSFn0ybbExLJayalhhGtVxYbZZfwRPnQw5udBAoM6aNfBLxZL4oOXgUxlnwMOjSPC1PapifGP
EVHUn+iRcm70ecgf2fRH0t9Zpx+sxwOsCOItey3MOfJLUB6zXF5/h6mN1a+AHxWQq8CpmdJUPI2Y
z7ELjKB86w6YaQSCw+fyg+/zzerhIYMiujxmAT/fOLhy6eiV70w2c4Q0A8CAd64xKmpzxOyIisyH
99+Iw6i55UaFA/4GJIaxOrjm6xs1q7jKY8OjtumxH6Q9GzkYkmyabkWfU2ZxffdKikjcYcoqi51o
XHkeV2l8//4HebO8+Bxsu6Rw+6bvmguy+nLjm1o9MS1N5EHSgfpgKDzTQhgNtVSg1ykWAiRzfbim
f/EtO+zzlkkEHKjV4ZqOJYyb1BvYBjsh7vISTpURxIkvUGgXeh/u/NCbcY5JGz/MP0hYefM9CyRx
gIIwXZfkgcMHj4pg6YGjHEtHeHe6mIGgYs1rn8LIpoX5radL0qQwFqAMHb7D5fyDRTW1jtJHG2el
jP70RKneTQkCcL5mbZqsca9mib9/wYNdabkghxdbLQNf7vDwgpWfdJGJhj0osZrbq0T06+zj/fxg
0TA2Nl2Xd3QZB6M6fLPT4locVT42tF2aV5vGT4z1bLeRG5SDmewdffzo4DxYMD8vuFyOxYqhzeFm
6+SoCntZoekLLfMho2H9MrL5MTERKC6YA0UgRh8l7R2sFC4KwYWOw4DxSm1yuCMAbzSgOAudURu+
S0YwgV+q75npjB98ab+4kDBdiML8w5liH+wF0RQbldkkYTDxWqzgjU3IxQFYEjP9XWR6wYmX4AMA
XBfy9SFzZ9CHSY9pAtA5VfgILTeVUZ6u/eVX7y/FNxR3rgVhgrIC1JQ645DMkElHJJgPR0FlcUcG
PsseA8+h688SzE2TYzm74ZVVtvJ8zmm1VoB9HZ5VYz7LXW9nTnYGtRIvlPc/1tuHbS/MLOIyiKAE
ITl42EWHT3HSxoyIZ9o6qTeYeXkq2fjLr37/UhYrhxaZIuHNw8YcNxpxy40Co+5vXTXc9rm61fn1
71+G4pWzi3wTJFMHd4RjtF3BsA6DzkhAfY0s29jJkhPTNdm/8fCQ+S5aY1Yqi+j1aREr3ED61AuD
ocU3K4pneY6gAMu35Vfv39XbV57gFyAoNmqEOJwVry/FgCVLG7S62GHKZM+0mfd77NV8hHFogjTK
Cs8EipTH96960InwzlP+czjAGGGBYGLy+qo9fGiZWBjiscP5+APRa54PQqkLv+1Yp1E0fMFnD1KD
B5wDnTn/oFL+xeoktwOBJdYmaH4Ov0uaZUzY8Tbj/O8r89LVM/OhzJbaIHdyPtD7d/v2atwqVCOk
CL7PdQ8O/zzPKoXkBg/VZvE60Rh8O93tv7AXvL0QUJ9LZYWAgFNwEVO9rDKI9fHCPpoYdM7j85sA
cPZvvQnOQoV5Lsexjj98el1VjrEjFDiHgw99zHd0V4+qB7biV7/76Bzq8iXWhdt5W8IMXeeFllHx
6NrkeHm3cz0+/nfebRbCwmqDGMeO7R48uEwIKuAanNSzo/KEeev33LKLkyTqvr9/P28KBwe0nzqQ
qp8+jT7s9TckcORsko5xR2IbmK/jJbX++G5+cRG8CtB1Umt7by/SufkUk2QmSdYoimtbRO0Tb5S9
/e1bIQZnCbCCLEjbefAO50MJZa7FlTDtrfCK86U4qTv1UU/7dkm7y/NacmuxWACiev3AqG/j2I46
uTJLx7TWNvfW77AEoXz2EYx/xPP+5eUgRsJApBRBj/P6cnJqC+lOjErNcphuM/gnR/XEqILc3HHz
/vP71aWgD1NJ0kwTOnaw5nAantCbsivgISLHdebH5Yme0riXdex9JC56syQYP6ASxk7E0tFkHfaa
KHd8WDM++SASi02N/m+jRyy+92/pzVWoGm3IEPTprAcyKl8/PQ1D4x7HdPw8l+XWMnFdV5P32w+O
q/DQmP4txzFn1uurqCrpiWFPscOkaR/2apE50KXn7mdqSbv+zfxf2jXadMEmRMFP6Xjwxo7Kaj2H
tALwjDS+w8YV7oJu1Z8nowdvT5zwA7Xzr57hki0FgZN9702ZoSeJVwOp+5heM1LWHPTmo+8l+9/+
prgv7MFYDbr1pmaStDa4UuM/G2HROJ3o+Ug76Mmxnv7UP/+rAxxr+aIYFXnUZ8yNhH5AcSIqAyJv
jMrMzGuVAq6ZXblKvNxvVu/f0nPQ14sRzvOVlsoMexTYNfz79bpow2HAjpd3N1v27t5Px7NYSvOP
HDbCadVa2BAPpLtcVEQXAQjaVoa2DovV3YT3OQkEUUrSBgCJ3qwKS9dO9AmvM/gNBAcZXY55hTup
c9X14kGU/5+7M1tuW7ui7a/cH0AKffNKghRJUZ3VuHlByT42+nYD2AC+/g7onCQSxIhlP926qSRV
aWwQwMZu1ppzTNtQ1mmUiWtHy6enyAMwfUHhc3y0zRYeRx10NKKcGv0WjVszhuPBFgc7rMXhPwLJ
Gu5TQadhR//ycx1Ig+jqwAq/Cqsdoq0+n7IeB4xD19TUQQXTvMF2b4EqepRT5YbXos3ht9AGNG5r
oAqTLxA0HD0CbOZ4izCAzlYaNnVlnJg/p34gvoS5HIp82NgDbOmxdK/bWGjfEtxQtK2cjqLPx6/j
/TjGhgJEWKd2x8K6/G6IZBI4ZUjG6EL2sCJVChpPZ8fxuyOy576spXQXTZTry8NjwOMA9MbyYLol
5SQjG4LrwuvYQ0qFwK2xmva/d1v4iDloIaqaOTzYW+cf9KoeWTYyo0RkKchGUvFr8DAcZUV/Tm68
fHhchYmU+ioVMqrlSwVw4ipIVZF7rKBKsRWP2WZNmJTvP76X5QrEVYg69ag9MhFQkltM1yTD6p2I
VKK7iq68xAAIJExkASeAHN3umYPGiVvihKaywTLnjfByu5Am8CrLslNWnVQgpeUsCyGNy78ngd/S
Kj6UOf/8M8zCG1PIxc/y+jn/KZZ/1fxr/mMd+X/DD6LPRon/7Qe5By/x/EbCOP///+Fe6UgO58oL
gD04AWyy/iNhtP5FwwYJOu6gF+E7c/e/JYzOvyBioV3lT6Lm5gj5Hwmjwd/HVgPzN2Ud0o8JOP23
D+afDtGH4Cv15Qj6al7HOcGe4qW6xymKyy1WENHBVktaRV/HhjLz+wx0dEDl1JnqB72JyZoQhHUV
Cz1/1vJCqGtzBgIaL2zADE52taJxil80sFMSs4zWzYcNAWMwLdMc3cC6DPkBlzJVYA86ESBzl5jK
YDs0EPSqVde1LqzCTonbZB1ZPTEzhhoEjzQTUs8fUDPLbNbvVCRLxHbkREwNqj0AWW5rrY43o9bW
xQ87L1gjV6iNI/KLtdZri4JAQMfs7mOnHcApuWM7tDgnbJtowLAtw/yXkTeyN9Ye4Y+bujPaYZdn
Tic+DUGN1xR+nmX4dQNeEdJumw7WL0PrQKKv9ZZYk6sOmpd669LY/J6ww9EQn4+0BYZVNxRJ+1Rn
eVfs7WIANTm2Dgw7LQkAPWRe37j1mlAepCqrHGv9N/Qs40OW2OKm7mA4oBhcY+cKd06hRT+EYj+V
gXHdhv2qp55+1LP2ghBY0oCMn+Rn3NWZRFSJdxrreIcwtKg1FR29R+MjKa8ULOiPE4QMKraiOc44
kI1VIinJPeXIz/ocpCbPNK6gf6ZwgZPwMmzb50FeUzPcEjdyCevST2unW6tuMO4JGiOx0IycT3Zr
Hb2QoA/dPYL63kytSWIE+hBhI1tIq6dxqq8qnrB+peRlfZCNuJnGyOz9caQT4sjoTuKv3yJyTwwS
qLrDMIjrKdCtrXBmGhkFi42J+O/LZJbDNUVSE5aXdlRbDKIMDA4Suyi17iU/EulF+ARU0Ng1kH7v
cr1HWzr2RGuyCQhl01zkA9zRYU4AoPL82EL9XPcJmUWgu6nTVeCB6zY4ZEnS8AfRk6ZDZns7avzq
kfy4eyrVvt7kT1VKihadLBglTWfFa7sbqnrtTlX0CFS6PNh245H6VLsRaqroUvV+2o4bAky0nJzA
KDDoqWyOUqkRejrsdBV9IwNS6cZrUhMSa1MahvlQhoTXbSoQSg04OlJ3CRyA8p5Xu9giUNOcmpXj
BMW2b4br2AHv7vH2V9BIrntDrda8ez9KvHXZROXOssdPfU2WRxW3vpza4oL+9aOWyS1goXaVB7m8
nUUELBmaucYAw1iI54Q5/Ft7K62oStf52F1lbKX5L8dDlHXTZUDMwFZ0/JsjHLaEpW3fdtScSD2u
gRrR9F55Y5gMcKyr71rRokKu4+8N9KIK0G3yl0PsRbVGKfAshGUcW1kN/rzlPMwM10vHxptmzyIH
Mx126IdrEsY60h3ddNIjZHMmnMlKNltRkCs05cZVwtZlZSdKcCU601uDw7d87sq71WFz9htK+3a5
NcXwnGrZX9LQiH5qc+3adIkr3ZmlMh4RmmoXSYbAdD1G/Gka+Y4vyXHeSAW38cEhupIoIDuK17TV
LVpM7Z6AA7kpOsp7W92gSAwjr74YkR/wsRUdYDmU3HAdYFkb/Qq9Y98d2Yom+U1eK780pbsRUfXL
DmyEtEas0J8cy/YBtKvr4wF/SB1UKlqHMqhtqTIR6OEy1x5VKzhg1f4yOkWmfM+Nmlgd2101brlP
NDTmsavCQteCwvghPM4Cqixg9AH/vdJd7RoMGzlBRDrSny+VW9OODk1cXceEeVzCel11VWbeZD2x
mykUfGY0RN1q35oo0XmbIbAH6uDaL5htHgG2broy+vpnI/PgVxM53zJP2Rg9kYiekeYrkiehbA7B
56Afr3CyK/uhzadHvUCJrAZevU964xpzjJGuo5IN9VpUefpcBkpxExbEYGigzv3GBJ1RJLcQM67H
NGwQrqKb3faOAry00xhZs7QMV5w7c2bDFegPTFYW0TypvNSS6QqhubHhe+J/sgf1s4Ybf00ER6Tc
aWFtXXKoz5hqwAxUSXnvtIHvTir/QQDssMAqKhiD3AgMglBhllfWNZwI5LBBK3zbjly5q2qmDBxM
NHgJfhl70qUFC0ZYCrqio3MfGNFXK5BfHKt0jiOuqqLelQRHD309bwfFcQqC9ZhMe8Ta3RfiGtSV
43X7ojla037wCCDM6pu0Jo2KwId6bViM/bJ+ChsV+jMRQOuZh7OJdCiFgnZ2F/9gputWSRRaV/Ay
zE8GPOO/jP5nVmUb+Gg8QUWI9DZmcoBTcee15Alqw0UbpEdOGhjOq/omphG2yiC1f7MEZ3GvOGaR
8cl2n6vW6o/QqBHbNrtmCm7wkF2pZSd2ykiApl3W2ZZOYfndC7ubCg+EjLQrxHiHMcnuUn2vKgMq
KsJBiFgNyfCEijg0pR+p8opkz2M4at260JTHcbRQiis3dUuPMyyafa6HP5l8Zbh3cLutdYvMS/Sx
W9p2R1f5VWl33SzQFtmWzcHn3puoxdgJLGn8Ul6VenN94cLM4yz2ZZ3+qJgny+pBN767mPn6yFw1
yV8oh+mYlzfsDbYqkE+1uQrQTQ44rKoifKBQxmemMRWh4yK8VghtrRAGZLfXjXKfK83nutvHlPXp
5TElEyc9/XRtGPMVYi5H8buh3maJ3OVFd21PTD7fJoEIlxkFXf6qt521415z1Lvik71lP7nOcrY8
MOPqCTldJ1kGmIxjMrAF4b9xfxD6sGu1Gmbyj6yxbtzYuI3ycpOSf0pqBcOoYn/x1VKOuWFCCKmh
lLoJILzeu8q7eVb8nGaOb+ca1bGNbv7VqDrzlB7fgszkeYWHAV0wkZP2pglwJkJ1c5X66GGbXAWh
7HsWba+8m0SJmM4EaqFvI539x+DdVOByRJrvOvu2JnbI4nPA3Bcl+hWqL4TGElYBCpvqLiFUMcUt
4bhraaFbBo/Y+DPDZ4fydj8ZF9ZY0DAxLigG+FrFaEEMWuFJPMguS30nGC6QYNzIAbaGXWvASb2q
YhkOJ0H4oKLviXIsDshN4l04si91UZLXQlyVScu3X7RfxGgaezSmqCJtkKeETwRxc6fL+FPe3DhR
Uu76XKv9rp5udFdcak1/qbebxoCFqgOf7ldkhjBFluknCy7602B4/Y56lrvGPYIeNqlz+Oa/nDG9
9bxhH/JHVpJ4Gpnn98iyCbq3rG4H5ZFwqpEA2LS5bCAkrWQ1Hl01uq8Noikt1ju+v32WXZTEQwD7
lNWGf2EWLb6YhYwOUgpGN1YQZB42256Efv3a1aPnSLf3jpN8LkPIe/CX74Mx2kSAQI2aUA1H7E0r
e9C5ctHEzUqxEa7q7pMZd76HFXM16ddme1fDp18h5PSrzgDj7KxZixE8xmuEyEctVtHthTwY8oGT
feQoCSvGOq/cHXGP43YK203A5niMrbUnGazxsMuIcsOJ065mHTeCaD8K8m2lqF8Mkt1QkfvBWN3n
ZnmdDCB0FMd4FGrzef5TdpM9qUN6HyfKN+Imrpy+/aRo6q9W6R8lIcGrhi3ByoOV2hJiTEXIU24m
ibWP/N46S7b5UF+pmXZQjByePXFQkYpse9DvNVM8DniDjPK7yPi8HMy0YFIu1cxmBNjfNDF89VAf
u41zFXbqxp4KgpYGb0tKxkURV49DGVybnbXrSqSVSeflHEYKi9Rm1XiUDvYSkOzBxnKtkT9LQJ8F
Uk7Bvrq2YIXu9djcOIj5VaWLaiqv9ujnIV7LBO+NNYVbDgUxvpfhAvXPt7aPG4iiQ70LGs2v2NGD
ydgA5d10bY0UPYNkf/AK4ysVx8uUsdIOQNYxQIFoV/mx6ECzxtviCzqEsJuUvCIbmqAyq+M4Rfri
5NojuWGj2BWV+qzD6Rt04uuwfrjMjkmA+xYPwtz2aM0DMck+VrZnRygPXuA8hFlP7oq2AreE3NEe
vlvpZaDoBC1XmFZ1jazjyLuxk37wc7K7A2O6TDx1FU6WdYAplFzaA7tr06p2GP+YhQx2yhCLUh1+
H94uqV6A49noOgnqSDkJVZFklo6fYifeYyaluVmQicvpgZ0Ks8ymFuW3LLU3GGd9SatcdxAszswp
KzvCCjxE002pVitovDTaN0b7KyyVTTcVd/HYAwjsVmXZsPlr/YFnZBY3Km6CvCCD02JnHEh2VaF6
N+mwbK1+Z7K6pSGp0Wnrq3lCz7OhxKw8ifaGtMH72oquRMhhJXyW7Cd9oqC3oW1fpVHvJ618KnuD
3L6M1WNKlfSB2j7rg9FMhBWG14lAzBTEyi/bAHDukm/QNxPyznC8tLXByvwMPhGZlmOd/UhDz8Sv
4Fhs89S05IRD1PTIachwk89Ol9Jscc2BvTgG2eBHFsV4mNHoD9MnMmoyjNZF5ZkXjhFw6pnyUf3p
iET/ock2/NREhcmNa7H9HFVN/s1TRW6SUtbmv5qA7Jh1nSQsLzkB1ffmmJGthQ58rK8i6SV7owXU
6cPFKmDCe1aNzFhVEtqCeard9JzhSFKzNGGvE9toULEGbfMMOy1hlxe5KMudIKSJmIJvo0CIRWk+
aoWhZM3Ko29E3uKgFGZDArM19ng3uo4QNi/TwfriSlDUNSXyNtw6Ruds1DIYto7dQKJOrcKKNnqk
Xdv2UH7GFWEQKBap34zag2Lb5Spnfhh/6FgHhYSrDQ6ITdSwSfaNyCScyM2pWK/Isy1T/h8KVvAq
bwKAecCKLnEJZeyuehyBvoKU65FQCIepmwbvtRX3YAg68P4By9/YfDHzbqZJN1mAA8bohL1N+zg8
Tq4cWj8gVvuaHyYfQqWrjlJXDNQ19eTc547DoInp+z8kQ5U+wKGyHuFry1+KpZEfPqmNl3G4Iwtj
rWozlBnbKicLOZCchDbOSqBvmRkbOL00IQ1N1Lgn8AAIutdhj4fRd5gwnLXZc9zkoNzYnwJgWw9k
HYDdomWIbV2rLKkcE4GffU2qhWVvhV1IGCAqQU0bYyoIxLDs2JIrh4rpjfkSzBDMGQ0u+VCUmaqy
u2RnSYjDpM2BDulLuIP5EvTQvoQ+hLGW3GstXSS2BHMsRIWVHAgcBornmPiiJ+0lQiJ7iZOQf0dL
zCkTtBkJnCDOBA++JIaCKGMCKfqXcIrZeqKsx9k89bcs4bdqpf9/0nF0nerz/66GPhZx+/OvF2P3
/9nkcfPc/hRvi6P88X/83TOEdtbKo8PTaADO7P9/YDnav+h6U+RDATFH8cx5Af+F5SDqtVB7IyWg
CTLDxP6dCqD/iygBmlQsgw78HYJ7fqM4uqypU7GdxZ3ozNBhI6ddFPBtL8+J+kp0n9/SE9noFfuY
yseZxtpcX31Vf+XO5vsDezYXOGjq8AhetzxcQ8ZG1UBWRtbfrGe/7zel60rWPDU+ao6DOKMnahbz
gzEDGcrbV+/mhGdg2aXg8vBz+IdDKxE93eLyBG7mRBSPIFxxzG9IfWfe1SLDN5rKPXOn8/Na3CmX
os3LZeiL6otLGfggdF0ZTD+rva2ZTw/SZo+A+xA3syNiDHGQAls9/vrxHZ54jTzfuU8GjYlHvWhc
Nn2jWFmucIcEoFLx8pQtlrFzyutlq2x+jqCVZhaRinZnhg68fo24puzJDQj8UzkTHschK74pXHel
xbl5VNO0+/HxXS1dGPO4meV/6GNtSE4oUd5e0KuIiu2kA0S5Ja5UwwG2V6iDUcEP9BIqEp3nbm1z
PNl2um7/AiH6LYaoSZKPVj2e+S3zI1y8WX4Lki/Npp0AIvTtbxEUOhwtCk0/7/uKQovjj0N8g1ke
3EgfrA2YB+syEFcWv5ngRm1Fs8r+FiZUeRS1q9cf/5wTQ/rNr6EX8/pVuLlQY1zGhm9R/aazJ57V
IFQPKq3m6MyQPjG2LESh5AijJtD5fN9eqiVOFGtpM389GKWg/txnldDPaCRO3g9PZRY2WWiwZ5Hh
q6Zo5lAVKQrkOXOY+AHBATUJJ4l2QJ3/CZH7n3KCc5daDCoyod3BTkzDx5fG2u9EFE666qoNxW/S
9/4evrB4Z/EZRhdz0XYCo0mNiRnJryglYWpU60tpdO5vDwUAYXwdzGvEPSADevvowK22ZkVItG9R
yd8X+TTucXXmezYe4g8uhQAICQb9Ptoo81B59ZaAbKJSMJ3Kz2XePgGTUHYT+eFPoPSb3xSxzAwy
djnmrIBGmLyca9oOcQllAozvEjJoVHL25kR3Tgi01K7yF/P3ezq6VZYG1oa3NzQSV6MaJfZ6Vm/t
py2M5Cgm21urNrVQCZTle6L3we53v923F51nmldPsRucOncC9qx2oLlY+OuempDqtCuNXJOLj6/1
/uOdXxVyToYh6u55V/P6WiUhbaZFlgxvDE5TO3iAT802OH58lfcLA2JR62X0eSwLLx6aV3dkaC4b
694SPnVNbWeIytlBKsIuKXMeo6ZYZ5QAJ16bBUoQbqYzew2Wg8MiFC0CKU+dT9RzOW4q5TpwBurD
1A8PNcnjGw8z9ZmJ8P3EwTdszg8R46PxzkjmlFFoeDkhEqlnEARUNPkhK5vWdxOtOXODJx4oqkjU
ITQsEFgsRZ5RVJO1hIiaY03X35RW05HKC3q5rCiwmpHnDmfu7cRSyyprsdNk30I6s7WYFUWYikGv
48bHYGpgp2oLTFV2Des+k6DxgHzoCam1jfVc4fzN103btXeeJuu72KsxyX48oOarvV1s2dzyjJnS
wJeazmLmjNsidfKsbXxrBi+vhjbTMJG0LWnkETygTyIZ8VOPg60BvUq05Byv/cQAY15mzobOPzMz
FvNCXwgdtAfX77w22BqFUvl4zVqfM+Vzl3jRvu5Qen98z++GF9VgthD6PO+hlpgDOV9/qhDQtalt
SVIBgZNsRB/TgCWnGbha8fPjK71/2VwKPxtKYu6NiXxxqao1QtfGMUc3j/Oknzt6cOHSr9o3dmsA
YaklkrYSDRjJKKaz1oPI2bvS7A5OJuvY//jXnLhvtDwOQOSZD4qIbHHfRQYbXgeA3mKeXzmKU3+y
Mi16QLGWnFlU3n1WiH1nhwIHp3mYv8DUXs1TUwEtGwtd61dqGW2aOAEIqITDYxBRKQnHzv3y8a29
m325HkJMNNRInOl/L5SftkL/vQmYMZrI836knNG3eD2U/cdXWZKl4W6wH3phdmocPV4IYq9HTtIH
AWIvyW1VaXCpCRrMtBDLzG8VLEQHiNnNJh06MespIkgvYbJxoEodZOW2t7mCpZoqdWhSg2njzce/
7dQTsMw5PwMF36wXfftybT1DaVvASZ3NfkQQGMN2KrPozO5xHq9vpgsMmux/+CeXQBs2D7FX7zXu
oMxk1gTlKo2raB31U3qMpzQM/Kru9AuDzu6VYEr1dVqvOwtYgHJmEGvzjbz7CVjTeQ/ztL30a4WE
0mvkaQo/jFIdoadNcltQlPQPdOuyy2p0CFkkQmqQg/PIGPVuhSSd3AWe4etTo+0qkI1nluWTjwWf
PE9l3rsvZxRyGnQnLTq+rKCMaadUKmeFUaotbTj0MTssXcOOSmOz1QuY8WOlKcGZSe3dRMqbQcGJ
Q8ay2Tku9x/oNQmgcOahSbTtTcXTWNnpmO47tNm/JsUdGKOTduYzfxfXRnnNArFKpcEwaK4vQbZ2
pw5KWGZkfDrGZ7O5LsoWvqHiE3O6mnW3mBL2hh2uh2gk4WZLUXEPF6oHkC9ktLLo2ubhdPPxl/D+
SRh0qamxQLt3OEcvvoTI04ZIbWh6WI3RHWl069ei0urbyWQLoSQTrbjRqb5/fNH3Ex5DEtcwewlE
rriG334YY13IDjaF6hfCSS7HX6lAblTlG5a2/MwO4sT9sWTinWXdRKD5oq1+9Q3m0izQe6WTD3m0
uQN62m3wjhT3KX3bHUJR9zgZpn4Gqvt+hLNs4OCnvjOvH0strWaSDItNd8RCxFMkgS450BYVu2ys
iE/ICzfe4VZQjVXmdeN1q58V875fvLiuyYaJhYXK9rJCQRfLQqEdT74KuGlN6kR4GTil+CqbTD8z
zb+fSvF+sSPB7DE/4WURrUqqeT82ES6cWcFfeRHET0VnfP14wLy/H0TQs1wYSDdpad78ll+9RQKi
QE+5XESqXXNfa8B4lDIyfqQNna2PL/V+bHIpTgEq5npgIktDiRyJpNCiZPS1rsn2tjArKNNazJwt
6INE8ei5v70YoR4GXKLh0JqJ9fMTfnVzkvtCWNmOfgDVfGc0NaGesrfOTHnv39N8lZfjFlRzNtWL
q6hh0xlVxoeupGTvJGhmAN+k24+f3smrsD9GH09JiuyCt1eZ4O3JIRajn5EGvM1FYl92STicGXMn
3hEMCdjsqLspyjjz//7qiaUEdFBdA1otcV3sy7KeUVJB/ck0I+ADcB7OPLsTw09zqUdTYQTZgUT+
7fWGtEuI0+Z6uRsrByNRFA8lZlY4MJ+Gc8vjqZvDGebMb4nt9pKuLrKWqrNA/aQEbeQn9I0TNfyl
qskto6c4M9pPvC/OVZwk5plqXpve3pkGfM2uR7dFbVt7nJlIN2mjutt9PCpOPL/5W9KQU89mo2XO
IUwaSpSKRWilGf7MiU1ls2N8bZmSLv7kQhzSOJ9SoF0OcqVrGkyVRueDBC0+1ZIMVmhY0zGYut+f
kRgNGM7mdRyP5aL8qLh5H7uB2vmqp1W3RmkZG8VRqvuhGowz7+gFKfF2EzfXtv97Lf3tS5rMSA9d
h2N3XTnhsUfV1KwNdM34pgstuDNa0dvbXNE08JVeMxVso6oBXF3hsPGDa1V69G+NXKzItSWwaJQ6
yfOF1rvQpwuwkw9SKaqfjdXrOuysfHT8fILB6n/8bpbIEs4DhGXgr8WaxTaIgLO3t6E0URL1Stn7
5FmpGyTD4qob2vbLSFLExvIAczpBgIYlNyflqIs42I2OWf3BUJwf5kxOoXq29FJ1IwfaUSdVuTTR
b4UEOHPqsruL2cp45lInPuR5n8dOB+IEW6vFrDFiJ8ZpjBexzur0qkBfjNwwVKpjgzJ8VUVGfS69
5eQVaSmA3CZ/4V1CnVXwCvq07X2Tssk+NuxuBwEFmWWIsv3KSKvoTAvrxPRhslGhv8MmiX7dcvqY
sBCa+kh4kFeWqMdGZHy6nZwZOSduC1cSHSRMHGwCllCSNiNcsZeE0tQJuZKJzLpDnSbNblLj5kYR
IGF/f6SS5wLghfIqecXLPU2e6Imtl+3gkyPWr0KCzRBT6ci+CRR+QOahPOcGkHqf0q28ixvP++52
bIL+4LtnD0eNnpWAspM1P/1XyxzMKTsDfUEEl91qmyZNi71CTR2gCAi942Bm0Y1RuP3lqEf6urRR
QrQQLNc02k2Ktl11C95OpQI5zgHPZb6NpEDD3YclTBc+RfwK9KkmV+/OLM8npvu5H4VtjZ0UXuPl
wOf8gvZFkX7ljrG6IrVs2Hm51G6LQsofH7+rUyOQEc8nPSdhYvt7+4w8GQJczXOeUYTwIyqrGsKc
FW7/4Cp8zC7NPhX4x2KcS8VzJ70iDI0OXrDLRFIeKg/85MdXOXFApF6Ar4hNID10x1s+uCKSxELO
6Ut5aP8lsxo8bj5FSERTSHt7NQ+9bq1T2H0cg7xAi4t38LoXarb3DPuXKqHwWuxItqOThrcWdNt+
NVLl2A2a2j99/Fvfn6v4qXNA1fyBI16ev9lXY3OILXPISp47RY5pP1ZxfszCJkEyFgQXMkME22mV
+f3ji54cWA6NV6gJQJFmZcLri9bgffrSK9GvtennBo3/WlUR9IXelG8+vtLJYfXqSovbE1Q4E7Xk
SkVfEGiBhvoqmjJ5phJy+n5wftG2NrBxLFbEjvzygFIcOamuG4IJ6+BBxqDJVoXuJedoMidvCZsN
pQ86xeQdvX14SRp0pFgyqaUy1bbjrL1rhFqduaVTV5nrptQ65nL9cvdaOwMLhiUG35Sy22hj1K3S
ajjHBjr14F5fZfE9ppoqas3AupJzjrvvSjBV7VCOT2YVQLL9eCicKEtjmZ5LtAw6CEvLrofUzFGF
xC0ZBuBGQ9PFFwQyVh76MHc/y8bTDoPhNl+GSs0eAQsrx6Dt4kszH1373Awxj4jFVhBFDvFOfAN0
Ie3FuOwRcHmKKaQ/6lrGTD/Em1yNPg+a01wQofOrN2K/6BCQx62YVvYQhwBi4zPHoZPvmGIRHB82
2o6zOI0nXRCpwwQhlLDJamf1WrsqIVGeWUXe8Z/mVDX6WhoYLaAByFbeDlinwvrslDxycP7O5ZSH
6V3K3vWatVa4vg4+8RCL0NkkUOq/KzN1PgBV+UWnpPeMG0Q7tw8/Nehe/57F12pWqSPhokrfDaBN
dQ0PgH4GWGDd/pNv1fRYBCjR64gcFk84TdmW0AphIRgNgNiBiSi5SsMzk9z8lSwHE1KvuSbJaZM4
j7cPuOkkuGkZST9hz96tYuSCYC/n3tOdqaaIw3scB0cVxp+BmyMpfxc2N79g+jxkJnPW5XS4+Irp
2YbOFFrSL7GOHuo+adbw65tPZ77fU8PVRmbFXop/4Op9e5t6HaU4XSl6NMYYPWe6Fca+M3XKw4iU
8VIrB/xCQ9ILLFpF9IMAhiFaQUXv6v3UaspnqQuTTkSg0NiNQSlnZ76mUyspz3RWFDgUxY3FU6jT
Gll9r0qKGaqxAx4+4hxrndvJdfOdXeIINM3cevj4oczzxPLVz/tKc64I4dNYbJvCsIv1NGdOG8ss
3sSRwERYJqBkra9aqzx9fLFTL8DhydOGYFeNqXrxAsoO/9fI50LDWD8YtUviQWJ1f7DyoOdzSQdl
XmJP8vYqvZbi9Ix5jsQHIP4v8tup7Zv7j2/l1CcD5nbundFuxwj+9iIxwmq22PQH0FeLp6D1tOuc
hI9DoTTtt0AxvU0SGMSzqFI7c3un3piDigEyrUefdFmXpEHXJyUaId8IcUCRhhod6or4sk1uw8dd
5WqePn58rydfG008CHyI97RlCHldwoLmFw2+lJ7nYxY0faWPk+3HVzk1q3JHKOkISIB2uZjl46jR
XRlrgx8E+EINMXgHWjHtXsX3feZLO/XyoGGZCFspESEwffvyssa0UWWnmClCQ16nWPQeA6ctdkMT
Kpuc174PCTD+UuiB8QePkpKrOpdFWTbNxRdQqY6gQ0rmeW4M8VNcVsY6z0my/fhRnnph1DSoR3ES
gnqxmM8njOxxnxlMdAIoae7JHCCrXnp/Mm8DCZk7eLPm0Jt/x6u9f8UiXNgkM+OvHbSNJ73xwh6r
2v/4bk7NizQt2Uii4OGhLZ5ZHTIiG3MYMGEF8qojLDnayE6j8qoSIkLsX07Ii5rJMxqXU2UqlHEG
/FPWX1r/i1FSFS3OIY29pexMXL1WUTu3QTuKRyZHexf0Q78XSEAvpjLpb6QXFbfZVJ/D+57a5xGy
haKQI9YMqnj7iM1JE6U28FVkMtC3meb1F72tVs+JCOKLcSrMv1R9Mr5yThCEQwisEGHSWrdhlvxm
iu5ctePh//eXLGa8hMiJKo0mNvR21WHci/Rt4jXnYFQnhi6acdYGagaU9pdbATAWZoj5ne311KcR
uAVjwvORVdqZt3viOuxZ2T1Tz2f/vGz8VrmmV7loNR92XH4cEvKwIPufI7+eGLo0eUE1zfI2WmOL
pYiElbqxjEjzTVfBddPb4w9I+8VFgz6HJmBoYcdC73Dx8QfjMSYWazrDlXxsB74uqazLN6UTJBZG
mebLOtLv8BpFW8iYwzrF973uQH4fCI+uCVaJxpkSUalnDkonZnJkMlQdEbXPkqHFXTcRGSVRGGq+
p3Xqbc5BaOMUzXjvYNH++E5PXomiGFtGOkAMmLdfh+tpU5jhFvelcMdLIoLqzZTWyr1qkFX58aVO
DBiUMjAH52aui2rx7aVimVQyiF3NH5GXrQbHljh1ouDMXHdiZXI5uSGwQCKA8HPx6tzGCpoGyhgp
rA5KJs8W0ecwcbvKDwhwmhMt2ug60i1hbsOiSIszN3lCqsO+6dX156H1aka3UxHZrRfrftDUzS+c
dt1Nb+K2neLZ0FnmZnFB/lG+MRVHYBlwB+2ChBPzSY+VSyjUmzIGrBKaofjxB0/fU2fNHZvfd4Qc
WfRTUlKk9aMyx8g6jJnvjLZ+5vb/lsG8/XTYd7/kP88tc45Cb+9fdTrpKYLkUwLGSBpyAKh8mTBB
mtr01RgxqmVuk15YvUt/DK5M9EDiVJn6Qos8VMBdUFyHCg2VdQsvRsGdr7XWQxc3SkgMl1tcDd2E
V66DIWiv+jp01UOde/imQQi69j409KTaxk3jhL4dhnG1LbGRfQuGCmMwdraScA5lJGY0iIZxN03d
yKG+FXp4zCOchyt+wziAxRgJBMsbZUwv8gBFFU8qxNYSNwMCEjXhOO1reijQuAiQHUPjCm+jySwG
nFyYmbsB9RYeR6uaHmU5JVTVCki1q8GtCdJye1OGGyLPgvaQyrFq1zEWC9x2Ebxb/pYSao8uHepl
apfKcEX8aq770H3Krw2kN31XkJxTbIVGWY1U1cRyNk2P2GYldFG5F5k2phEdmXJ2oUTSsC96mTgX
M8MtO7hNJ8ZdiuCyRnlIu+pSGCILffQ7Ybjuzcq+DwbsLb45tBJ3ouvFEnx5QrZAKWIrfTTCeLAe
U1dMd7olR6J6s4GMHc5dSr2NOuK7wKtoDjnBZMx91ik2YAaCrnFV1kr1xbIEeWi60xyqEdk/uW1x
Va4zSWxhQekiRd8+1spB6dkvwR7oJqIiA0tbJeHojWQzBa5DcJyR9JeZTggjXkEh4DnGZutrbkq5
OmxpKF9knZ0SdhMEzjGxHVA2ZjDpwwWxRepnPcyTcdVaqXEdh2MElSZirt9T+ElwZra60Nf2EGX1
scZSpOO0Fs1s7+3qS88I0NfB85uginZY4Nda0Dv1rnchE9/oTqE8ETnRfyFDGYShI+kaAIkt7O8j
I/bZdgt502hYKd18ymk/q1JfcdL5v+ydSXPcWJal/0pYbnpTkGEeFlkLwAc651GkuIGRFIn5YXiY
y/q/9wcqIpN0KsVWWm+qrSzTFJkhiXDAgYf77j3nfOpijkyHa9UkUpjA12Y4dEo88z4aGw30VlS2
rcfTWow43d3IPVVb6SkHAyDN8Vvnuq3lpwQ24YJsW/hp4J2KdJX3qvEyCnBmJJ4Y6bZXGuWlhMBp
EpKBX4X0AMEdqxKNdcliSW7CLObi1ioIY4G0R7MkoCEY36dp5e7IVi2eQd4k54M29ulZiKv8NkuI
LURyQ9i2D6UnVleEioYNd0yBUrfwWjzAQ0QwyA4AmgRTaU3JrejJ9UYpMYTl+ahD8VsRolvnwewl
zXcLoE3pZzmuXT90qv6+JR+0OqgJ4srWThpZt6Dyhn5LvH+oB4yRjLMsHj2LQSdpiDF6GmXd5t4s
/diceCjB1BUkL2Vepa6dxgG4qCuzd5ZFuYK1OeSDJFiTIj/nS1vIiJP2vWGrQzCg0T+SS6IoxFdZ
SQKLLjNvE9T8ke861QwSJ06TbDWiQWnWaKU0d+dhlVZXiedS0AmPDJxAyjk513mWyT8mSLEL+hCr
QYCVXShEaOVi55kJ6JWkEgbjqKar6FnbsBz9fKyJntGjFKByp+gMkMc46eALq5moVoNr9emJrSuD
FSRz45FFqcTwRxTyuMBDSSNuVmxdxJ0+qJCCu74o0+3kNTyduhq7BbLvPswOmsHuiPfRcftCZWFR
YPodtgi7PENcjKNrXSnxUOuEDcxYtAmFHbQl+jKBENVJjO0hGtyJBYcOhY9KnxQaq8yG7Wg3RIMy
CrPnw6KXQktXBSkZaH47C6whJNhRCTX5iExOjMqFqgyzTUwb8b1KflOOmQuCm3BGndHaf4gan52L
SmrVy0Sc0vvyriyWomtLbxTaaZDV13Zi54cpiQgkNwwJCwuJVE3t6DdTrKX8NvD1GyKmKu6ovFTE
JzXiB0Goi9aDyRJuARr0CGiM92+6CHFjT06IuUrt6IrLRQiBFk5kaqn5CkQChalo6pURZt95K2HB
ThWoDAhyfQ+GX1B18ub1Df8/Xt2/8Wy8KXY+MJi/PRfP4p05d/nzf5pzTSy4DIQQ7u3Bl03tCxNV
ihT0E6+RhvydP825i1z+L9gyHGZ+ewkRRry/+Id+w4v7I/b8bXWESmJxfLyW2+wwPuz3cTlavEht
v4TZoWyNNG6q8zkz42RVRa2HAT7PRzBsflRLJTmmwVpYW5px85kzs4jtbEJYlvhWXam3uiFqWs3p
3OJd0AtKO6cQxbeJ3DgnWPCwt7yJnG9umc3kfYVZeesamCv9jgxcrcJ0XyrOEHS8YlzSOIzFhR42
rgn/lgJa1ETEZdPED4nDvr/R7IhYvCivY6MKEtmkykuWd2bRBGYfa/hHVNapjBVcSRdBOrJ0vLBq
pClk4hgUeMdumBK8UksRH7dqpwwn+ZCIeDXnqk74RT6lhW8ZsyvPLTWxzR0v59gQ/jQ3xLVVE9Dd
B7dVmb+4sW1EpO86iRuvNUfJINc7mcU7AT18rG/TASPUcdy1LfltIbIGZHpDZz1Q+7nqdeglFnP9
DNoscWaJlSiEA6ZNWoJHNsAI30+jHJsbUh1HLaiasSBaYBBhsRQKwA5WnodWsgionI3pFC6mHl94
c+jdj8zNq104ln18MmILtXN/YFCZNivDUqbQwnuAzkIPUn4Y7lYEmBWpsGjgCKEJo6qINo2hs4R0
q3JgSSfKIq2aqLjivZSaE1+M45RAMnx9xi7Zv6gABYl7AOLZ6dSioorjG+UH1xlYTwvlOTIKNEs+
9OPRaI/zHyDokrU5e4LGB+/XAgJCIErRQn09gM/YJC91Zyr6FXsPsZ0Tp4lJS/Kym1Ct2gfkMCkh
Lwt42hNtqJB9luZHNcqIdEfF2hQnDgN3khwWdjVegcY4YJRsV4diKLToQMb6FAblbPL+77z8YiBE
fdWaXn1RdR25CzYE69iXg61dGIrR7lq9H9Y1pMwbvRq8u1YtqkeSsM70pnJu1ShVJkTmhnlRGk3x
pFMX1YFpdCaGJkStd8QCoWYZUzO/q9RRvaojjAGir7xvSE+ikyiiWltZlUZJX1teSdnSic2QKFdG
1c/sKsr8aEpyu/XNyWrvB2usLvJ4MO91syE/TicuIySlcmHv5rOxcQfitFoFhFIx6MlRJlRls+R0
GFD0duwzUG1Icorc0SAgprBekIOXa6I0rJWc1es+b0mk6nT7GOAbP8LUm8vIFZf9a6mcm+ML8VXN
0TSV+roUoRnwcGRARdgcXMlClmXgjVZKQopeL4lWWVrY61xkqn3klDmk2AxkR3ZYW4njHSWJ5hkr
txlad9N7ocxOc1Ub07VhV3Fxx32QDt8X25IXFHIIkUP0RV6vCitS7G9RKie+3mkkppOQMotYnHgG
CyhmXOmn8xhKIL4kzDpnntI6NhmltE78cs7il4zirKfmsqvL3u69cyCUzaOrZa2zxFw7MZyZVm/5
SUl54ymoKIlvYg9Aggg52ndQmYVYN2qvqWg32rlalZOZ6pgr2hhSZKq1MlAjVb8btL7BQqYZdcMG
qgIKkjVp5mxis0zEQyHjrDmE+FemB0oFTHRNXD+BTWhCIgOusTfE/a1h1+64jbK+1AOji9L4uK5c
Kv1wbOTc+k1Y2/mzMwg9PTeruqo2rVE2jXowA+2YrzyDeQ9BrLWeHzWC9G2xkujpI+IFe4r7N2+4
8x+vjD9EV5zz4Vr597/tN1OQBFBdA5oBlUYDbr9DRXAS43GnC4l8a6E/CQeNBe6gpv3NtsHrcVDA
0wJnIITJ9H2RY1H0z47Rh/5MgthjFQ/To9bEn7kBl9bP29fichRKuCVsni411vr3R5lxQuY2W+Il
EsU4wFqQAL3MxaUEbufXVSZPppCH4teX8EN7ejkqkhvsRHTgmY7vtSryQXgu39ASO09br1VGg6w5
lagv05nTNQCJZEsrhVTVsvZqwnYqAxgxs7mvv/4c+y245WPQeKE5Ty49QoS9S0zSvAPnhgDSSES3
LvqIY161ZFm5U7P79ZE+3jR0+BaxEXadV8rc+8vssm4mpUaqYBsJ7xq0vbaZ5fTZeO3j+dA5BVuK
zoBBFLH+748inCLtydMLfdvjeZCeLldxJMJjsour334K0L/iHkdiSGMdtdf7Q82Txc7QFqFv0ds5
ctnExYP+mWLtJ+eDwWlJamG4vojK3h8kty21jd3U82slpPiJTIKO2hBjnZ7l7WcSmZ98Rfai9ufJ
tvHG7k/YCciy+wjxzCKVvFPUfoG1Z8kn98HPzog6lA4zigEGaXtnVFm1AZd98PzZSMvYJ2OqzY6y
XpDJK0psdJ+0ZH92TlgyFxHTImbaF3jbmPCXvHfPz2zZbfQGJxpKt8+AWMuHfruGYO9HVmTTsjeX
uPp9Z4HD8AyHkun5sVUmvuzj7MjueLgbpe8OS6F+//Wz9JPDsS1ALfmKgDHdvcXDaV2A0NKG+Zwq
ye1Ym8aRknv6UdN55akxTeYnDsiPSyQifNUggxuaIHuZZcz1pq8czUOq1nJyfIigtp+30QN93sq3
e+10ssmK0/vikyN+vEs4Iv46Xvgsc2gB9o6YRAZpXBwRB365mZ169HlFeEGjwjX/9cX86cktiwYO
OnQ6+/JcyxSyRw3g+FTfpM9lw7ABhtNdO25TbiItTW4cOdDl+vVRf3aC3Pw8BYsiGP3G+xNs7Dxi
BekcnwlUv1VIh1/rVVZvZJXL7a8P9fERwOXP6s6vNN/5It8fyolYACl6wav3UXeUKM5SZ8r+4NdH
2b8nlzcJ6hfkj/yDJ2F/5W1BtY9OwT2f9/HjAqZHjF+IdTvl/VlhKeHm3zieQ4IHIw9e4PvrSBpG
+eSmcG88B5dXbNLY79B13PUsK51vOlHxyWX8eJ9QG5C0hXKDFzfckPeXMelmZdFRuL7GPIP+ik3p
rcdOdm1CaztEPU6C/2TXhG7/+kR/elxWFXU5T1SDy4V/8/C1Y681U0cAbz0U5nVeTVogcmJjRWO1
TxOS4CulpMP/64N+vGd0SMNQjTEuLfrEvdvTTLzJUSQcsDZpeujmuWo86rRuV78+zMenAIYI03Em
jSBEGXi+P7ec2ot0EbItbYV4Vgwl31mDym3qge36N47EV7IYVsgB2Ddx96naTHWD7KBUNfmN7XRT
+eYssTARm/iZ7u/js0BtTCMEmAjQZtAU709rtKOm02yaoFC1t3o+24EinachMuSWFsYnLtWPXxUD
8IUti/QEV9u+FSZ1yiacoU/TW+nVQB1D4kSt0vvk+n3oOC6kDJ1FmTNCdEN/+v05xXE15rFwXH8K
5yFcdfZAOnI36d20spVSeER3u1zTFML3ndK7DfGHKvHyvqHETrWZeDysJerBLADuCPUzV9JPL8JS
UuCXWWIn9j6dxU4zlAZn7VR2Hdhhp24mO/wsx+TjowhhCwsQb3uEVKw976+Byww5drvC9WN4Qccl
hs/zSGV2pLmyupqctr5L6Nd+4jf/eGrYi8iUQF2FfJbze3/QQXHCjsgB15dc1m1sTcVKenn8yeq2
LM9vKxgMxvDKeMmjIuX52JeVOzkEB2WUtt9MonmykilT/CTP6EQlgLHqVQNWQjmN65QwNmiExmch
fh8eGVyZyAptJHm8o5DsvD9LZ5ZJ0doVxyf687iLZtoWZqONB6OYMmbVbfKZN+DD2sPxeEQJQKSI
Rh2395B2HiDhmGXer53YFDdmWIazz7sjMnczpErvk/fjh6+R4bfNxgfpOfpQ4kHen6BewXUxcSn5
WgvnygvR+mBM+O2X1HIUVlSKeAxWyDTfHyVvht7Fkmb5eZZJomVKbWtlpgy0UtcCmALV9zq0+s/W
huW+f3/zsB7gdGEoQrwaNeL7o4q5DRmKk9ubeRFDGG28S2ztq/CcUzeW11bRP5phHJhOfx2XdvfZ
0Zfq8/3REQAhPUTXv9hT9x+Qtp3bQZtyi+hYq1krJojCOEq7IJut8dyuaaM5dZte4MIZtgqT6oMu
sIba/P7rF8ze90v9iAZ3+RhUdEQV7kufUq0UzO9A1qeOAKXQkuBDL/w3dSyvRwFMu+jozQU8tLcY
5Fk0zVUCmsYChRckdUy42Jxpn1zSvcUAxzzBPXyTJCNqNoKZvXUuEToiZn1oAo+oeyA2uJYeWpm4
eaDoRjM9gHQe0o2Ma+yyQzfl88Ovr+Xeo7kcHw/QUvJQji/xae/vJ0uPKjeekScYhMBd8uYgkR1e
3KhvFNzv7e/tSDka7zZ0zWgh8Wt/8OfZtMgiMdpt0EaMITIuPUCQLO0K33YG9zMX5Gud+OZ25XCL
JZynhcAOLBHm3ko3anPYJFrVB6rhKohCtN4Tg2830hm2PZCQ9rBLmfyhSiHP4xrxhU7cuKAzv7W9
XKlPzcZjjo1hq+/th0bFLLEye+iwK0ePtOveLosYvE3iVPgsxECMPRPJzlnhvlPvp1xv1HWaaZW3
IR+OSFS/pXIu78JUNdMf3+L/zAT/Zqms3v86v/e0/KN4EP9L/pE/CFaRZ9Em7bT7/vcff+/HbNCw
mO0Re8vrYMlhe92//AjuNcwvON5ZQRAwUG2gRv3HbNDQvrD7wBSvM9xfWjQ8uH/OCvktWhBg1olk
4bmldP+dYaGzb1bXKQP4TGwbeTlyu+6nS+b9gALAQrtNdOYuTY7rxjiNqvKxrHSAOnrOopCcUwbc
dKF7SHPyECvGSZX6uZkdYemygdeo35xKcwLFRhdhjM8R84qpiI7NAJbajFcu3GjJg2z1ewbzU2Am
ZeT3plkGad8+9Ike1OiKMrhMs5THwoJKg3s+0M36QTe3un6QXnnpGdSGBmmC6U/VJnTXdhmUh16F
cnpruYe1e37WMkpxHELmgzg+xhHSbWtzXRgoRNZhG+gaXBBfaTdT6vvSIbyfAQaMFX+s1qq5qrpz
L7uA5ZCUl2F6hKSrLgMrXC1j0IzexFbPTuEAeOYuv8qv0hXyFzQqL/WNoV7WJ5bqg4PjVyPjfTwf
55t8Y90q4Wqq/eLenbbVFb0TpAnXihaQGlxDREmeY+1SXAHjua7z01L5ytgBGcjso5GKfMUog9nP
9eqkTrdq427nNJDKuAVbAV9u8ONiXu3y8RhD14HdXZQKorZN3cGO0/xc5AGGV1/bEqTY6qQTBd3d
9KTcK/fTk/r6T/X1n8uv8UP78uPX+EF/al/0p7/+07+kD0yFt+ZT/2I+WaxJ/qDorF8TDtZNOG28
bZ0d64DBTA8uCQQGo8N2dJhXxX1OBv9GpfWnl99qnchi0m59/S5/MI2g73I/u8aBfjmqu6yFx7P1
taDcxfMaVN0Qbb0GA9UZ2YCatRniFcIZuzxr6mCczxC94HXiZznall8XPmR55jYHDsOVmWkdjDJ+
EdYmVtbYV76NgdujP899AwXtYc3fXpS0V2MwNn7n+d59H5hnfrPmz7kPpbmGGuPcb4vmIK0Y+J1Z
FSSWaW2o26gLHCewxw1oj+mc84yJ70dm2K5gkA2+eT2dx4+huvHkeQGVSxyOSOiOQiJbD+IOvohc
YkcvI+UpkmeFfazv8m4TbfnrZfx1HC9H494Sh+e2ukmVO27VyGSRJzEP8M+KQIJgIUq5U7khjopg
MFJMFkZOv8sy7EBBYh41VuMb43ncHRj9Vp3BqK5qZS044dLaOFBbT1DDBAoQqqCKtlZ4YoQn1THI
g3EDlqI9di/uLdqyHgLoOPDOmvYwjoFi8nwHk34tlXPZL8ZmWvrNKlXPmQQOL/F1cnqy2qxcFH8v
mxpPrHI6PJwovpX4NGG9QJjBPG/A7lVy1ZuBPCVDQjKOXHvGcYME4Vo56+M1P1Gf1la0ltN6BNC1
oOX046x4CZNbpE5+NiFiPR4CE9Ie0kXJXJwgpq1usatXLN8iiowQbmA/ImgSFZ+YcuDFRzmERC15
hNQAfumwSY+z9lhEnV9lxx5715DJKZ/Na9fVufpAJZugGPzqAVu6LOqXDMFRNAVFPq4dypHLmYoh
rkgOIUbfZYE5083DVKoH4jugbChrRLD0AfCCBfITICrl/7vfz5Ax8NH4RlN/3MENMpj6BJpzn4VT
EDvP3qDctukmtw7yajcZR0uaRl75bnQda7ema3GmW6FuMvFVqF/VfF0RG3DqPugpXecYYhHKsflw
yI+MBRHmrtml+2LT5efqdI0CwKw2fXTcnTi3A+uh5pcXxYWnYnPyyRZQXv+HOOtO5Mnrv+bf/fgd
leUVvpPw52VBgyzw47+WDORzeUJ+iRx2LIzz0Xw7AdWJ/IzBMzO7FYE0kCPOa/PUCgNteuS2x9iq
jBBiCibTp9aUcyfdKuqa5Ouk45mqCT+Abagg6shVwHfzigLQaZQginZRpbAlFL4jdhIFILZWeMlA
GqdDvBVxtWusm2IdDuvBXWV0jtO5gw0T2ncANyUTfkbAXFVB9wzADXZzCy2veHT9kCOvoM3Mnh64
HV77xtuWwLs6n5m2V93lg73JVwKtpFMBuvK9B/s4feyGoM5kYALmKE/t6GvJ6zFkcCYOqBgdB8na
Zj6tJlJQAtA1o34nyLhu2R5EvcJMd1wnLs8OqgVXn9dTpp+3EJwKVBZK/UCbai0OLR7apL01rXFd
YUjzWmujO/M6LcNNPlQvkZUHFe5ynY5K2pUANodVpt+EWvbIi/1bmjONGJXRN9GtoPpZNYuYn4SW
sAPsAYFkni/Ukol81AeRZ/hupwWdqe2ksNdKXh0trCBrcleGQoJn2ayH4WWIjl15mynD1raBUSVq
jIXkXDEIGow1M/EZbK/MKblILGGuFZhqYzLTscfo7GsS6pN3VoxXWjT6xLKuM91EBFqT3OgwP6ii
wh/6eaPQxFXGe0vrT7NUO4bKcubk49cit7/rwjyOzLNY/BtV6ln1LK7a5vm5PXmo/hvQdJc4EWY+
/7oC3ZaUnn9cdY/fE9k2yVP7tgr982//ow5lfLmMwMneYCvyZw1qfaFXQb/ZoI1AW/ZtDWp8YSxj
U7LSDGSM57IR/qsGBR5BvhZF7Stw93fEaktB/XZTT/3JamaQaMivWJf2c+GTqgagicErqENv9uvC
NgG/4iwm13LXu/kmBZo6O9otqf3njUkJHnXrqXROaMaa67KVR1ZhHxR4nYntP1MU+7DszVNSfo7c
IftKjOepGs83gMdHXoPOYU5roG/kgZYBnhP646RGh42pXpYmLiYl80SAd/d7wfCrILLMB+Bou8BU
fFkM2zwHd1Wm6aOTZfYzMmy5SKV07WYE9L21rBoFKfu8w9512mBINWM3xoxJ4GJ1X9uMuBlDz8d7
dQrhGUFACxR0axcx4u1MPkQZPHjyOKgsKvupUpMRMKmFi6WRxWHkDf1GIF4+QxIbH5ipRCJQ0SZe
JnTuDgVYTpByY1+CgL2KVKt8Que86LrxTSm6ap62aWdtUOoIImQxrBBtWoOmyoRrHajCua0LlsGp
89wgNXmVFW5O7IzVIE9Rq3Pk9TsjHQs/TOts63TNVYWZCAifxHudh+um5M+wpT3MChldeEW1a2sw
FQXLKhOFICyzrdcX67ycdkNf4gCMDycYc052JIfsyE3FzjWaoClAP7W70jWQ0wl2/6XvWvNpktR+
NVFspWH8dYp6/kB5Gpu8brymZQ9SyUcrcjZC78756r+N1bweqijQ3DvUgJvZq/3EFLs530pqIcW5
cgovoINO6jbYVc7JRNeTevaxFivkBo3duagn8a0CMEzN2DutBA8aVU/SmK1ValGiamYld5ousq/G
IifKRXiK0X/XzHmzGYV6P5IMdrMw2aBNqQdjmKZnZEkZSnlohemz2R/B+NvwsG2cFMmHos8ZMgnr
qkdDxA381GQyP6e2sQ5klxymhApmIR+xqHsFeyNzJ6OfNpmG7R8y63fuAyWYHShwfKwM8XVYHRV5
fpaHDlI5nW2PrK3jkfiqnWFOqLpU4IZOLZlFttGZOc/Cj7IYhJg33NHvdoLXlei32gL/3RZcIu/g
uyxJ8P96zb3uxOMfO7ns+eXb5faff/dPVbD1hR4tNq1Fd7M09dnE/4nsoSeACmlpRdHzwmbP0vpP
ZM/SlEdvhasSU97iWP9z1dXtLzQDiSczGBGQisha/Rsr717rD9MU7u1llkveEwb5V93Sm2mjphc8
Hhaif0cFmNpBMR3K+C41sseii5uth511g0XlzYU6/9H8eiso0/Yafq9HRXtFqAMjHEBeew1H/kVi
A86zVloFcbcF2UDLAH39lBSHvZmcTk1JwWgb27TIz/FdOoEs2FFlTXyTssqueI+A/hOpufn9e/X/
TwQVMzICfAzGhi4de5eIll8WFP91ub5aX35dr/73H7fPsn1uqC5QVFJr/bO79dMf+Y8qAwWianDz
LonlDHz/uufpgxGXri03PWUpjvc33S7jC6WKh3mcv0WndJkJ/bPSQBBFfYIA5vVpMH/nnv8hYHnT
k/3ZtXg7Ywc3YDTAYrUgKkLLbyzrINLseI3Dfz5I2gSzzNDHW/KJTqxcuUjN/itl9KqLqJctMz1U
DRisTSe2pBGDWM98h6Fg58nTrJb5veuOYdArcKMLZpK+rkf6lsrj1sDfz4yNELJJo5Zwm8k8UzMv
WafJ/JJb0TdMVGIzwa47VvKQzQr5S2peXA4VG5ECafxF107YvfrS3FVaDhi8pSyfBrEi6CFGiOEl
7HT6sqkvG53SJR41ZOddMm4ndOp+7mAqBgawKUdsfIJtX+GaG68Xt1kaV+dmQlfEIrPdxz94XZrG
Q9wkp6KwL9UYcbelEl4JpT3gD5+WhnM6l8lXvKcXqaIdM6Y5iRN9i35+XheZ7I4tJsJBbxmk7qTV
HFg6GN3G8bam2ulrIdUToype0HWHQROlWmCO+nHRzcfTrJKUYTLqKHq38wdVfZZx/iBD+zSKR0lH
UFH4fSVDx9tYG5yDvLilu4OtR2oVzsljUbF/0no21zI7MipwhKHwrrIw35Wee9bp0bwt2nJ8bmT9
gvZJBrEVLdOzaddq+UpmJI8KqM3huAszNP36CnluyhTUpziFPO+ciSR/6aaG0WHVtVQQBUJwp6nO
7Bn1UJezd05TIMFGrLJXlVErd/qk4ihsFPNUNPSz6Pk3W+jdjt/BXlyH6nhQSs25GrRHh8Qy+MYy
OZyS+CqO9Jn6RxSVbxEjgjkr9Ds8nrdJMt8UsYPLkBxYwl+AdoqxPJ9QHx+3zTCcz4vro1cG5XAW
8puUsbctyEN2nfypF0a9QS+MYVMP16bVO4dUWCkF4eLQ1KZjR1HFVunHG9lWU4By2jUDvaLvpoP2
TFW/0vMDzynOslReM1FY0wunGQQ/u3lBp74hwCqAuLut8WT7sjOCTsTrvkr8OKp2JX3LZrqvJ83P
uppWkR3ISVy0Qts2qAv6ojqqIz0Q6reeUtRLx7XVFGslJFsdfwbh3ERJWjwc6LrdfOs052o8bof2
MPXQ8J5mnevnNjI1Ax6vdQKZfh260GoVRTtzeAX75GmvVVyioic+4Ob/4ZtjqZWeSlCdSRS38j9f
d5zRc7mYi979n/Xr5OCie26my2fZ5e1fL/blT/7f/uafK/T1VD3//W9P2Ana5adFpCC9XbyXxMV/
XdtsmmfxFP+xvMrFs3y/7C9/88cqrzAB/cKGELbgMtdawqD+WuYV5BJfkN4gMqCK+VGl/FXbKM4X
d3kDsdIzu6DQWgBzfy70iu58QbZG4Be6U8oSojx+a6V/r+AgBwTbHEUUTk0mxcuY8f1kETux1ibp
MJ0MYB02i7r7qB3S7syFI4p7buiXLNsBJX/rMjYw5sNOlGKtq1m+Ghqcy6lFooiRS/ZvZqxuFJu+
R4cN4bC2VdKlsEteJ4WtrFIxf23G7qaekochHbvrkFpqq4Jv4/YT8Y+S+l9Cx/bU5JwWsBXEmYww
l207ouT3pzXUkVdWEHJP8mp2d7g41fuqh3nezMr29YOquK0iumDnpp3gaarLzwbTrzCrf75C+Qh8
AiTKaGOIk1mGxu8/An5ILzUqTT2Z435z57JhYtdEMsdBn9Fzdptxo43s8gje06M7jeDSKujJHLhV
Z628wJpUVn4JRXHw29KbD4qMJD8f1oG4IxYwfULcW5xRhXaHgyEd4MjwLHajgZFZied0ZxOpcNw0
NTbevPQkj3aX8nrg7Zv6mp57i+pCgceSMUl58xz8rHSlJn/TqHg9b0ZxSyuCCgWyBrf8u9KhjrtJ
q5vxpMDBeplHbT0zh/AUVkeTd4qWQBD3+zxHVYqbM/ZHYuAOR0s7i/Ua/O7AdIshRZF+c0AjfarM
WK76+2+F54nHkXKeHQfl1ftPl2ZJ6uWDpp+kNFseRB7nue/ILNxa9WR+M7IBmjaGtOgsjarxMO89
bKwY/EbfltVYMhtw85JmaRb+lqhpuWrUb/oiLSB9CJ7DXsEvE+nZWSOHEzA5922G7ad3cfr/+rt5
lV2/P/sl90rn/BE0kBezNJnebGb60IoaS6nnE1WoI85CSCHwj3l2rfgqq+v2ED3S/KzFurKOZxWj
UJErzaao2uK6yJeXk42/DOi3JCpypkND5rVJYz0sDOyTBHxet9gg8dggQT21ZZqsDG1qwZAL96LQ
lEYwq/IeJsR4EUsD6ZO+1BLzyhzd4t4pmvvE6ucImHyRtX4o45XZElJKlINFczVswabSP+HAmV1/
58bLVmgN89/MDFm+CZYNll6yZhaMx74rtJmJlkpxip0YXdne6dlkAkyfBKMjqQEzQVvKWM/uN6ZM
Kztgyutc2XFdZIEkps1bDdciMJo0//7rr24vrfP1Y1kOdwcNRfS2H1IjpZRtNlTedCKqXuIgnfWT
bLLJQ4DqvCtgIgeKMgy7ueyHr/Nc1kxwLedgyrPi7pNP8vERWsT9GIMWBR4CkWXv+uYm0mA5p6JS
1BNlLGtgN1TmK3M2+JJSabL1lAa4+qhME0RW6nSPRqphPCS5gNloldU6s3mWUEqO9urXn2wRqL29
u5cNOrJAEAOLqMzYF36CqW+jvA37CzA8D5XOZXKtOAtUhDWwn38PEILiiMRuOhZoVtCVwTPcuwzK
aEHpHGz1Qo5G/Y3U4HhTpI04+PU5fXiTEZJFiaDRAnFByrBIvL/ayiI66AgNu5hUafg9ray1rIv4
aA7Bf8PJlr5aGPeVE2Y+8uTkPi2GT831y6m8v7BcUjxEOHvI1SQv6P1nmD2ynZCuThfd6I1bR4pq
M5iqZOzHXRg77mnvOSeutNMDJ9R13/L68MRxs9NCdUwkv55T+6pBQn9ohp+ZjvbSVJevAUE2EVuQ
qOAusSPZ+2yptDo9D/MLT2hDYLcmi06RoLBgD+nPaa1CrK3LdRW31iVWaeZNWmetsxzOXZ9O7Se3
4FIuvb9SfJpFZ0jZhmhlGSC8fTZw645joRr5hVZo+daKGN0Zo2TwtzptI9O+sgpzDCwjVD9Rq35Y
Hl4vw5sDL8/Gm4fS1IHT6KmaX4xDwZC7kuoa1mbKoEDUN2FNFkwi2OFMTq2uOwJ4gsQQG3xU0Wf3
64eHEGYt9ymhKRSnUEz2rsCYaeZIoER84VQwbEKqYnisoj0IOwOJfipKJvMyC4QSCgaP30qr/SZR
IoyN3d4MgOzP0y4xTux5nFE15M0n38/Hx2lB6i43M2plXoCv1/HNdeoUz4DPkSYXRtTFqzF0mgu8
LAcWEvUjRK4s8o3anaZp6x3ZPdMALaqiTz7Dcke+u0f4CEv2L4AXqngq7/dflZuINDbKIblQzfC0
niz10iSWZE2zKNwR4abhgA7jU7d2qvNfryU/+2psDBv8JDCebDreH1jnX0fFHHLg2kIL23F7xEWW
BJ5CpBr+m/yTe+FVaPrhTFFtLa1demr7IWNkihao6dL0wvJyGB5hyljcpp8UMb7aJW09+ZVs9HXR
5ZE/2GMbNLObbAdVEEOsED40qv+Hs/PYbRyL0vATEWAOW2XZsim7qlxhQ1QkL3NOTz8fPYuxKEFE
D7rQAb244o0n/KH7UYRhsxvKIt0abUfbSfELVJ8y/JFzb/hRBThCG339Zpa5svNRI1gQ1rs5Z+9s
WKLRqQh8OWctNO2xpEb0ojaN2EqRNm6oUH0LlUk7JtH1hQhtno6BpZzkMTDwQL2WF2aWt9i97DWw
8cKXIrA+Qwpv93liBzt5DH5loXPKHG0Jwj8rNU/IWY4qIr1A6FgnSFGXX2hgpxUH8lSoMsoeCR71
m1xW3rEDIVA0VUS1y6p3QCJfHfvZMbJn0Yn6lNXNvgRBuVVXlcTM/9eNipguOQG2GCj9XxljpL7V
BlLGHaJUvb3WM+tNVdsXwJnKZvSQCLg/2jsz6nKbYsMxsY8twj2URWbnYmzzqG6GWrygkgaIoOyw
q15Lhq/Kq7Ifyz96qpyRJd2NkiDGATGarkQgURqTq2Dct0KSa4Bdh9YfjC8Ytsc/mW5jSRp+BkB8
XyfkBynx4nuGd8Yc1U3gnRSiG8MXlXDbbYHNfqnbLjgGTozfeZoDtV7pMd3LVWPHhNZ9JyJcsDlr
G8UMtU+AhptnxYnj37ZfNChpKK1YRZVJa0OtUu0prY3i5JvS8JLGhvrt/hzr0zmZzTEsOEwmJmvE
/8VwfnyfLNujhidS/yVOJwWNwi62MUSgQ+qM6lo0irYhlFfXCfrNGz+K9t7QaY9DNQzfgOU6B6RZ
dWp7qCUVfbFSmzDYyEodrJGU2JgBfVbVjroHpJiow0n08yqcatGJOsKb8jZ6CSgvaw19Ter7108p
+xnlq22m0SfPAByp64ho437yqY9q9TnAOghmQJ8fuiKxd0VqgsmpHfWoxmG9txsykIW5uTE1MIiw
QoFqDJBhHuENkexb/SidhxzolZpU+SY1RrHAinp/VuYrMAnnAFMgNeffLs+541cKvarEf6msYtjo
Rm4d1RTX0oi3CDCM4oP6KuptJSnjp5BaEU1R0bhZ3n3G9W98ArObPcROjKyenv9UreQLFDxrwzv7
2Rz6716XBNvRT7Y4GHT7Qq29vadS3NFblqQokyUV3WlSZl8ztUimXA0uOEaIl19jy5SY2VHSWYN5
tBpLNT47YxD+vr80N8IF7iE4OKAuoM/TBbwcxpNyqkyymZyF4GChMUdQ6/dkx1rq6lXt0m+3dh2y
Vhs7kZ+M0kgW3p93aP/lh/IL+MDJ5ZFnwZn9ArlG8LUfjORctNZnke8t41lC2Mr6FerBtqitbQVE
gDKz0w27cuhPWuHsux7ocfDPVwUC8M5CpeL9m69+ETYNGm5uE3t2Fr+MRYz/q9yjQ47E30HzqD4p
g1B3Ixov6y5Kk0c7E4ipFEXCpVOl+7Q2aUZ6oBpkuwbThiz8ZtJi/CNVlfeA3nECmpf+RI4eHgFX
ZC8EXNd7ZXpMSF6m9i01zimh/RDzWWjt4RerJ+cWrtx26JDUE0609IxcJUnk5ZRyqXsxDHJSU9j3
YZRYDuR6MLTkbAdttY8aEIWxoqEoNFB2v78tr4MSOEVTeA0YCdvs+Z4IWmHKWeeEZ3QRfXChtbny
vQSPFUsN15EmL634jU/7v/FQvJ89kKoehmVriugcxvZR2OjyKFr9WEXOIdCVba4FT6mdP8ToMUiJ
uRLSoWjTfacN6GsWD36/EB1c5VgqhfTpFaGcDh/mHSn1YaJ9VJLKfijjM/bLwQrnUQxmw2DfIfd0
wLKCGFGg60aYb6xDqfe29+f+xvbHXoBrmqSfah3Z8OU6G2WbxoXRh2c0A8e9aZXlJ5QyrSdL6x4C
3HUEcBXtqdOlZtJZbZyDNnTPSSrRemuraFxJIh0ehggPYl+GEZt6ao8IzuA/OTW0glrxPt//wdfp
BoaSiBSg6aAjHzDnLmW56WkaRbRzNQ4a4YudrM02NDYpdM61H6fjrrIkF8DQUrXxxuVJ6UKb/oKe
MzkyXM6UFacd+8MLzhTwhl2XiNfW1gGZteof2fbHr7VCT0srZQ1skfDQBTSShXD6euPyC6adAqsR
IMWE2vt4JtWiB3jSjsHZqarXNC/Vc1mpOSJiabowyzM68BSeMRQzzInkLUf+5HKoIQy7Im8yhuqz
A6q03YQj156wn6geraR6zlPHfA4wO8yRs21yb+OXTrymYP/cANNb+O4baz4J5UFY4+JDOX+Kxj4c
EbWzzLHRBnHWRkdaeXVUPdtmZLyo9vhNAOsract+kpM4XNB3v75pJ/aoqUyBHg7UcxsfBDqKwlKr
8Kx4hrFHfNNYO2rrbO7v6Ovrj9WcygtUxSbExrTqH74uq9CQjbQ0OIclovVO6HeooUX5djT1T1OH
9v5oN/YQNzt659hvcNXas9H0woy6Os3Cs1Q4n2M61CAQqF9SSOiO90e6Tv5IkyfJDaCkiCHOewCl
WnR9FcXhue2UP1k9aFvFU8s3345/x0Mt/zFoM23vD3nr4xhUYTbBEKHEPZvKAmFdHP/EWQk16WTi
/eE7pnQA7Pz3/kA31oyKOg1N3IBJYObqFEHWI0PE2+wWQm13eVybB1P0fxu1yx8HGbzC/eFuZEtT
cZq9QYjCjFqz46jkWAGmcHzdEY7+E4CbcmcHYnymu0TBwxCbwg7bQxBZ44kuGdQoekXfHITJS1FY
xzLw1EPpGyO9DOSrfyNg2O+bvP+nBX30GhY5WMMxEgs+FzfWn6tq2mSEEA6rcrkYaB/biI9nmluW
FlyrNg9fpEw/1RbBZlpK1aZ3sur/M1HWBHiCRYtqz5z1PXjI3tZNoboGQv4TzLeuPkfNP01S/xJQ
HWr8FGOkUvQkWcutU6P/LFZW9qB7+ypNVpHRfrFHbIO92lzrnnIIu2bhTrmeFS4TKiIGPYfJR3o2
K4mHGFrI83lWM/ncNM5r1cnacwHcWZdLwD8p0nb3N8/1LTblqRyHKbmgpjrbO3lejVJReP6ZQlqI
OGhqb+NYafb3R7ku2aK68WGYedkBAwoE8EzLh5I96TBtIkTBW8NB2tFWvpnx+G20633iS6dS73/h
DLTULln8AbOZRQZ6EhVy/DO7YychTw4nCYILSeGuydVd60RPQEm+Jd6DZ/rbxBmbhc13fSkQlrDb
UXzl7qIGc7nhO6+IdLROuX0KrVt1IWMNzT/F13F5qb7en+73YuNl2jKVuuCIImuE1dc8DoqRI0cI
XfbPWhG+ygpBGKAoJN3TRG3Xqpbt9AGIDpmL/zgVo78rcmE/1rqZHvSKqxgzIqguqu6cKmx+/4V1
jqwoGt1mCNup+JtXHjX2ZizeqC901Uoa/L1kRZ610vU+eZScIIg2XmzlG4vy81b4qrlO+nh4Cu3A
2anGED2rdgxns03MX5qEEjfoIu9bPSjeyWaRFq6aW2vPicKFjUaeiiTLbI97WtE4US7EuUGI5sFM
xr82jWGIQ9JOa9XmwbBgn3SjoLJl+dmWxrHyJdeWXIuv4xS6maTVpNhorF1pqNQArW1RKsHZYBvC
BYj+OehcwDzoohNZTrFR6uZPEtfyv/ub4ca4BBCTwIeDOBlP3+XGU41+9FG58s9+bg6rkED/JWts
/9Ub1LNMEHfsE7M6pGFtLch43ai20saj3EjeRkhBD/Vy5ExqmqKgp3CWVVp3KPb9qxG0xT9JBa9Y
+ELwNnYelF3pTe5r52VQB3WvcBm5YQ3Z0EB0YGXluhva1sv9ObkRwVJX5H6lFIq2HpJ0lz8N9d1y
qhE5buioP3NqIev8q0ob/ptJpZ4GavTJrKNTY5Jtdmry0FjR3ypSiqch8pfET27cwFPFhVInuG+k
nqb1+xjhlZVfmkbouKKM+p8OyqUr2RqjhV1wHfzQN+RpIfih9o2T3myUWFD0HT3bTTJ8QeKgP1VY
AO27tkT7/P7k3njEoK6TrVLC5aIztMuh1HTUhKnC100ot20jpw13fuGnq8Iy8dHWsnYd5xBa7w96
o3bEAWf2MOAjUkY44nLUFFF5swwDx8VEDTiRXurGuspwdcx08T0aShiyrRng0TBw/aJA7G26Ed/1
0Q4Ojl4UcC5Ky1mDc5Qe0JFq1nZuy/+qRn9b+J3TRM+uZiBy1GY4iUj4ybPLaOykoh3lxHb9zkwO
mYqBeDRA5a5LtfnKBfIzhUF/6usBg5Eiso92Adg2bILfC79jGufyd2BmwekE+mNOQnTTe/Vh2zkR
SMi68PJzM6b5V9OI4yMJZEgoVuIoSG93Y5KsHXA9+CLpQ7dtieM37dCvc6lPcbIctmoP/rKTYM/X
Yyx2fR5kq3Topcc4DqT/+npSfSBaVInakPoz5gVdxaBqnnGZnOWib9C5Kqn81+EXZ4Rk2OPjsLCb
rrYww2mkt8jbThnDPJeOSBVQzdN8UugmBC44JvCs7QIJ4zTemUFabXh044X78uoimAZFQY9LAGUI
lB4uV6RkCyPGwKAdlZg1tWkExutkONxf+Pe2/MXCa/J0KqdCgQmdZK5PRt5qZrKcO25UhXvKJJS1
01UWhaumOTrCmoz1Nom/75q/cfuYScc+kl102JFipM+SP0p9tMHx4Xcvun1WhDsj/+JB9tdFyz/1
hR/7rjo6/7HaJAHM5WWCBZpV48rUkkeoaJJb0zjYWkn7ao1luJ/yoM/g1aJDLBoJRpzzit0HNLsE
VfY09uhdob+dTrxX6yAcDHruT+L1bTMp8lEXA67Cr6JEdrlWZOQItQ+Df27opu/80hMHnyTpWLbl
Sg7M6KDndINJGfxnhHXDvaNwqvQuaPY1eCUflguIdqdk0upB/MXjp38BdjXu7//M6QxfzB7USdZ5
En6Up4LNtOM+nHHdz8taQebqdaA1v0vSX379Am8tXcWiSzb3x7p+UsmpCDQ4oDS/ULmZXWx6NEZE
i+RxuWSbbpnpriX6blWELWGjn1sPgVmpj1O8q2d2+GgGiryikfBLawQGFvQbd/d/0HVajFQSD51K
Xgzvkav28uttBN8JQVTnDJHJ2fdNhYEOSR9FSrBDr83Yiaeydb5Pbhv7zrbLrZUVqrRBnoU1LFDn
QrzcW3tGUX22QQT9hpVKNVj26rLYItLtrQbH/gc6GOvk+7/8atn44ZQQ6cEQxaPzMrua9SgfR0X2
9PMYdNuxF8ioqNkLDTqeCxpA/30wIJLUsghCpgEvZwk4lq/DXNExe4uGk2lgSe+ldBtrZD4PlROo
C+Nd3XJ8HMUXHQ0kTil75XK8OmUDJl3Dx6W4Z+Wqgx1YKy/dcjdHYRfC+GUngo+7HCVJzLxA0F0/
YxXTr9scYQ4EupbUY9+rVBcHjBuACuCkIGVMJbrZFgOXHMax1FtnPAnbkyzVzRcUtNFnqjrj1dZS
mapnQoYRokGxqqqoW9dgG61tJ4GM2TZKgyYlUKn2nBGc+OgGDN4/qx6sb/ZQeZ+6pkTOBMFEZGym
gHUdB5RvyOLkLl21fWlvVSvzn60I21iA1WB8RF9V+H2R0h8GvzcoFaoSoLkhg9pMVJIcw9LuV77E
f6+BTOY/naA95DJl3LXjlWq5xqcgyFcF4r4SUjyxuqFB4vEAgnWMcpMTokgIZKAMuPP0GJB5ji8X
yj1W7G0knq0lBeyrk8BLhfwhgEDSckxQZrExWcsYNLkjQ0hKBfIXabGq80rnV8UR0DdwKfcPg3YV
FQFgn5iZhEYEy/b8Da4TI2prrMVcpZUfbOu70mo/6sY+iSAGD1zi0Imw0I8sGF67OMKELOZ+iw8Y
wqIWsaZgulW1+qB2DcRiOB3/Yh1+L2cYHktRilVexLuarrLwJIxTXjR6FDCoHnMaSSlFu0T6YrdD
vaYd89IgLZQp6VaOpU3dLfTHr5KB6Svp/6HXiwoxGOnL09EQvHdyl49uM7Rk+mpZnXq/iP+Isf18
f0JvjgQn4X8bI7R2L0fqfC1o7UAf3Ta0hq80udFKr2Bf1/WSCvd1tslHUVAmyYXlARVidpGBCFSQ
qitGNzN60I/67yqOX2wTIGDWVgfRZtpKH+p/ovTQ0UTiI4zPHY9yhHd6blPAl4uFzXSNtZl+EY8i
cSSKCaRElx+PdpuQB6QG3KCC/R/hmHLMVERErFpHLQS4XL4t1d7cJ7Fin0KUdrvUfKgS6AFaj9WU
hTPhrjVz+9nScrhnXVwuNNyvbkmbeoQFzBU9cTpG83J/JpP8WZmluDiUhUfDLogAo+p8fwso02de
XJKMQlw7rQx9ErhVl9PQdk4N20GV3Yi8b6eoXQdR0YmNY0csCvXMs783mXNGwFU9mDGKMt4IUauD
CbI3RRCi/5M31lMbeH+6YEJECRGwlDDeYbXpi8KgN+aEziFUI57ESfxsdjaiUM8VPZAa1zJ5BVsH
LwYLBtkuUUYV49W+ih8cnHWehB9Xq1yv5H0GlfPcp2Xw5vlaecacTt4nGvbGsgyWTulTPBXKEgkr
pWygIuaVg8ZoM3H/dBDDwvL3bWNJ1krzUz4p0ymbybG8wlUm2SMquXPSpPodqZXOnpEb71gYno+K
11DvUyeGqa908G4GS+woI6hH9nm3DWoMgPpBFQ80H/8mg2j2LRqkn8TQ2TsJ/SUcCxw2Yq6IH10v
O26do7ROQ7/feq3xzKt9qrTQQY8Fruj97fBuzzvbDrA/YJq/J59EaJfbIY/QZIq0undNzMnRhTJq
/8Wvo1XneyMI+0JGnml4q5TQe6b7brlC14dH4IPiXI6F7Wo4T56axBL7AhLoftSc7LGGnb7pKr9/
zsGXPA5eZP3VlUTbUPCXcU/Iq4ND9XVhY1+/FTQSCP75A/KHcsflh7RmHxmYRXVuaXTKNuhIRNi+
sAlTRf7L7vpd1MJLVvXQ1ruoL5UlpMJ0buYTCSgfXw2FmJQc/nL8pKDHUclJ66phaL0pUgXu2ert
h74jIiUAGfbo1xdfGsOvflQSWUrTl5tKgUzsN7bY3F/W95Ly7NfAgAJyZXHhAbydXXYDDqhtk9cW
LOY4PMpmAc7VHg3rZPbD62g3MvRjqxabKGw1Su1h9TNpsua30uAFScOh+ozXCworBIdPYSk7LwVI
9sdBS61nCbq/G6Aot4OKlazsXE429KbDXT2G7dbsfVIbZ0h4XquArnqil8ZRFbX5AwB48AkXvnxJ
D/sqLJnQmqDQic6ppV21fjPNp+RZ2g3aK3m5C5MqdMHchJCJdQUjwK5cqAxcp8HO1GOmDAliFtzN
xJH8mMh1YOtzFEZsV/Gkamfl6fiDBMJ/Ek5euU1UypuwVJodu7/d6/2IG2Gst3+awMp+gsKDVzzK
6hq76iUC3NVlSQGBBvikJEBN8SpTGdDb11Of2mVe0ORso8w85mrnL1wZV0EEXZMp2aZXTJqizzFN
yJqEsoqclOuo9VObqdJbrXYPkAaVX/c38e2ByBQpIE461LMTFSaBgX+BiVZV26RPpoWumeUF1T6v
1HAhNb/OTvkowHxTt/29SD5N7Yfc3ISONdhqbLtSOyR/0jTUXshB5e9mmVSuE47BKR7ENxS4ik1f
ZFOAmDgI+QzGyhmT6ock4dUnEAY6DMmQ8LRI4Tczk9pDRxLeIm44ojggGc7f+zN09Za/M3FpbasO
Gx+bzctfPTSxjd96bbsyJmOrHjn9lSk0NPr6ru1OkT04T5KRDl/GIgq294e+qskx9ATZnihMsHid
2RloMyMg0Ysc124wSZK7V6u3cA+30TqozQBRQG+p+nTrYxGtoKZB3dXkay8/tjR8oUWRZLuczmgz
tpK5afPUf2ZZG0pgqDCcbHpLNS5y/VKF6Tq15HOpoUNVniS9+RWXg/dliPFfVtluLQblk5yW3UrD
XHAzlnb2FLWNshOV5+zQ3a9zpBBsTFRjJVunWuXvRF8QNvhFe+qMklZdMcg/xnCiyQhzxIN7nGTs
h2KSiRihHja4yJ5GQyox/w3ajRLzagXegO29ERjmdoQxeajrwHpnJPhbNkGN+e4Q79qqHFwJv3af
Yg6CgKFUt6ssxw2tTRB+Q6sa+S5QkuJQykI8BOOYI4gHTVe3vSMM/vwY+m39FDoRHn1Fp2srChwC
sSnELsxG1j7f30HXkShHG8w7tEIbzjDH73JOwzJQRNxEmptJqKR3ooU0WCTVk0iwGkNXQY3WNVP7
SEz/pahjZR3WJv6YBsgbYsVPolZD1O7SFsJoA07AS7rqyfJ0sZUVdQmscH0X8VvBKEzuRZNGyuy3
Kq3ZSJWI6X7FlfITE7KtNkKe9kfxen9Wrh8zmhAKVcKpPcS/znZ5P4oc3E+tucp4JlgFpNpZ1qFW
88+DqSyETNfvBQNMwFHeTMBq8wsWc3FcLGNDc0HLtc9KVRtoe/TS5j9/EY8zi0QpHQjOHOhj9iq2
MbqkucWAN27dNvI2ToJfgd7mK8sDeXB/uBsfBZad1j5XOQgcZ4rTPtzkhZI0ha3Tpxyljj4n3ni0
1LyuWVina4ghRVq+C91wFJlBh8zizSEru8YkP3Bl3/9hNAEA+sGD+FfJyJ7JZv4ohj7cjX1cbsMq
0V/UIPp0/0vf44yLII+fMJngTF5u4Jrk2aaM+3rslGLU3HqMoq2WxN1hTIV9rg3vBTjF8B1GHk+C
UWbxm5JPZhxU7XsHinUTDtoTSjRfhTF0TzAYmsdi6PqdVMv2XrOjbOfkXnX2FYSgg1Fvj17cUbhr
q8ch1tFDKyFEV2qOeG/yGEZQc2IA29kWRStrVUIV3pS+CB7CVMmWYq/pop19szYZLZu802TL8yS5
DLCOcZxGd0XSoGxtWf0pzgixtChWXd+yi6+l5JypSHHj0SkA1qBY7ff7E3+VakxGUdSyJzQHxRR1
Nu9G4FOUTjQNYeMoOzaG0VCXTvTHLEHNNknrn7VRpzvQyq5ZDNr+/uA3biKsZaa+G3k8wJXZBZEp
CMx2Vq65cWCc1LZW41WWKk+NXgJJvj/UjaNE5o2PAkISkNPnxWjFEsMghZntZt2AVK+T/ijaQF7Y
xbcOEstIHMkDS2FibqokmbksoaZNLoll00qNOwmEI68fHdGphVSF6N60aMFWqbU3Eu9vEcHbuf+h
16EFOu6AUjjMKqHmJOj58c6IQkmzGy1x3M63Tqo+PKtDkryYVK2xmM+SkxPyJCZ5uxBD3ZhfSAxT
vYd4elJiuRx2xMdBp9rouFkSKbvcwY0UYd2leP3mKAh6cdezWcEIX46SKEmLN7znuBLE03Ms5JOm
9PHL/Rm8kRNBD+N8Tzz4qV8ym0Kj8Z2q6U3bzWPtTJfQXykQeB60IM9PuakXr1qmD0/4jryFfi+/
GEFi7LzKqnaxnnbHyPLxWjDqhQfu+qBidEmnEqQ+DQ5rDtctFHQsIYnYbqsPP6S2qh/DAvqg52S4
W4dyjVqjidbtOuQKepA83V54i673Fa+rw/Aa7Hnmf9ZdKZE4UiKFrEL36uGhS7tsgzuEQIUeC5QN
BvbphqLlErRpWtDLKxKOAIHV1G9BjWD+MsWBkO2hUCy8wrNvcdQCN0M4IuvCV1q3PzUJiaWFxZ/e
1NmIkwvCJBEHtZlddrnFojZS/KqURpfYrNkPpSH2uTOKCb5ZPmEZvsPAT3nESDXbwFVIMDpGOLUD
x4BYvNYsVWJufD/0FPIE7i0oZ/OsSJbyjgSV67nJU2MrhzxSK1uEyY+IzspjlQ65W6e28kd2fAn5
gmY9jNHG6XugRhDIUaiS0bJRvTHZFrocnHNNo5Sk8a7/5+sVGVYI4XTfFC6+OcE3FEkpFyoxJYrN
5tl00qe4aYKFI/BewJutDYEkF/j0aIF/nq0NoOMmRFBTcf0sGeNVEFTBOhR1v0uG+jGIEiyw63HY
po2s7hyt+VSNOSrsuuf8W9gkN5aF51IGbkfviHBwljF60tAQxiL41Q1KdPTDMTvmukECRAkpROtX
yvUfXjC0GzNton1cWQOmFsWxgT74vcKF5snJUYwh58MPmq5bkRx9NUkenGYpq76+NQgtZDhmVMjB
gMxjfZOGbyWFiumOqjT+9SuEirJW2eC6vRo06xD04ZdYqcYfGRpTC1vivXhyuVqMTf2QPtvUcJ4j
a6QGK9bO6U3XcfCat6xTXWg5Wv1IV6EYh/xs8qdo+99ZaKPdGx1Ts3mwKUis0pE4DzqLYx/78MlC
Fre1H0MTUQF8ZSqj/Ss5xvH+gl4HIuxdxBaA0CJ2Rd3k8tAHQQY20A/058DW/6WtyJ+T2M83jt4G
CyNd50RT9jDJoBLuwLucrp8PIT1G75WU5J32nCuDviu0RNt1sZVtKwAX2ylxXwgHrptXjIWEFNgb
okwH5sDlgBj90hCpY+257BDrsOVE30uxgNOLHfxvNXWMB7NIA0wwiPeNyOZvHkp6mYEnpBlIP3w7
tHZlWwh8yc2loOFK3YtaD0RxahFskAkyNK3Lh9mQuN2zQatN1/eeAQXkZb7NhuB3oH+T0PkXCBy1
kfnYpukpM2KMNIwMI6VftTG+mH71WEkH00Zb6LMkffIlvOId+blUn4T9YrYgboOYRFzblA69ceSW
elC4fXWos30rWUub/Ubkx5cQRWPliUUjsJDLLyG5H1OTPxTYgregRBlfGstyhRZ2/uJ7drSp0Or4
1phKtUYBKt9XubTAsLm+k8gk0KOiYfCeK852FmpbquOHpuqanVBOOYKiieZsm05/UtoCtJ/ovtw/
NO+5wfyAs6sAPgP2Q19gFhL4Sm2WQe+TDRvJg45JWkujAqviTVRV26h5tUH76xKQdFnsxiFFchJo
pJkdkyJ782VzXYyvvZ2vZeMh8E6Z7q1CKXeHfltHwdqu1UOsreGSIyZav97/5TceEuYK3hTXiApW
0pkysw/7rpAzKw0iTXVJq/vnAEH3V7/tQ9fKK5wJUWx9JLrzt4Yuyfuq0o2tJ1SBmwhA9Pu/5N3w
aDaHFHg4BhxQct/5k9arIrXbIMGBQB3BHeiPoS2t80Q9R6LbOtGrEr4kTbixpeBQDPWRQwRSYNhK
RrGlZnR2gp0aSOc2f+ulB5CTRvkWSgikog1n/xbys4F+XX7Wouyz6ReHAh+JzlLfRHo0cSNqbd+1
wmobys8Nwp9KSmPFDwBC1NFvfBn3hTq+wKn/FKcFBbyaPsgoWW9p4zxNygGkLksc/knIcRZ8aeTB
75ouVFggG1+ui5lNyWreym6JNpMuce2PeK5HX6W+WzeEPsI6D+FnCn4VzcYUCyThtsop6P+N2tde
Q2e3damm9V2wy31Y8zCpcck+Nrb2Ay08E4uP+AU9B3dMd3X9JUNWSDYO9xf0RvIw6QezraioqATL
s62FbgzqbWUzunpgjKdAUpE8IFs8J7mX7MSoxvuwyrqnJvPwWpJKDzB6lAzo61YNBqty/Gi1cYPT
YGsvkRWukycADESS3LQI15lzN/GujbQhBxHs9jVq7xUSvMLsjINixzau6ZZEcTepfxCIDjuCuPZ3
nY5ih2grBi5O9jnzkv4bZgYLl8iti5OmL9xaUAw0Lt4PyIej2PWqp4cxlDZiIeWh0tXvhLfBMaRL
/9ImgcAVpJS2WqmCUaPS/GAF2pKc4fXrT+ljUkaHiczUzF2JW8kJjUwD3+Fr0UFBJgCMAIytxzEI
lgKNa97zVGahqEdOg2L1FWPE8JDta2tvcCt7aB9Q2zqNehE/GNDWnvwIJbqigyZTpnLw3QdMW4MC
StiwbTA+8gonmzSMeRVzTTRPTqsqPx3Jtw5q6Zsv8jBaT5rw5IV35bqtTilhksSmoURgj2je5aFs
lEjYReH0biMnD9AqelfUNL5XgaxSDxTIGnNDr8ze0l8qeQgeZUHj3HNE/1C3kf+AEKFYqXYwPFdl
0rtKEtrPnWGhn2XVpzIKii0Z1N73K/QL0iI6N7X0yzcRZlm4am9FXjpwROTECPIAjFx+BrrPOiC2
RnsOy8nFyfc2wHjcdtSatZPrC4NdnzWiLvJk+lhAnq58Z4Hu2YFRFNpzL+GAU2A8tCmq8u/9u+Z6
38L6oV3MnULWw4N2+UVROCB63TiYw+lB6hZ29ToIx3gao/w/5/7TQLRIqWthyDo3IYX57rW6WuGa
40vpwSnaP2XsPISdCNedEp1SYv8VmtP/WcYJuDr+MYgjOkBl2X2X39dmXuSEMqZrwnL8N1wxvqtD
8BnzCcAsjt0cogDTovtTer1u05DvHjEgiq64dB6sbCsZ68yVfNs8IfujnmpjCRx1HalNCEDyV7IN
+KKWevldcqe1CSofxDpAP7ZhPdjUXLNwa5k4yvWq2q+kuI0WjvF1JoglBH3OSe2BZHAOeLTs1PfE
aOVuOhjdnidYeq1yvXkuQ/unU+on2uMKNWhtOGUeJY6F83DNDZgcKT4MP/28D9e8wIFkDKMqd0e5
RIH7xYufJFBZXetsta7ZUFT87CXtQQfunjW/MrulmIZ2UJl+KsKaRtmXgtg9qvdjcWotDLtM7Yed
l2cHQep1o7wGzpJc462dQL6FmhtNewhU0///8IMdOU1zexAFBWOkmmvPUbe2ky1Zut/aCnRcyH94
Aidr3MtRZBmKtBHIOTI4kX+MBR6rLS5sg52kqyFsyrM16ktxwI0xkS6CPc51bvNxs6VQi8GsRtNI
3Km9b4J+1Y3q1ZCSDdL827BAKx8R5ab9hbjEc5h/Shz7NcNdjMf7Qe2Ss64F+7RbOhPXtzO4hAlt
xNYEyDev7PZjNjR5pKRumHVfa9PKqIjI5nHUE1Q1inwxLb6eBBB43M6EQ/RguNguJz5Xy0LwzY0b
tzrWBHHs78rCHt/EoAK5UgXc9FgPu+eoUr1jrTuv2BeZX1JREA1Z6AyWHhizlWP62mtSp+IY5tb4
M3GM4PP9C+lGqjIB6Ll4iY8QTzJnl0UmDIBgZY6WOMHLocJo51R3molHnBl965367KXVrsRkHKiG
ZKZfitEo1hn5xsIbcL1AJLa8nES0YNKoRV5OWGgrfhdXoBflEnFSDdX/XVM5xT7LDbqFSrak1HZd
b2Y8go7pqqRHPW9MgTgswgxKlitaHzu6pMi3Rm2HT0mp72q7V05Zh64AthNLTsrXdJMJg0JDFAze
1EGZPHE+nnzc8DTJbq3GjYRsbEVa4asxGNKDV8HwSOpOegn8HspQXiORBqX3u+D/gpEQhjt62E92
ibMkl3Njt5IfAoQCFMUmeM+bPlxGkVb2ckLTxk1q1TwQyXoPBg5gG7p02XfAts7/MHdeu3Fj7Zq+
lR99zt7MYWP3DwxZrCrFkiw5nhCyLTPnzKufh+qe2SbLUxzP0QDdaLhle5GLK3zhDW6XDJ8vr7zz
A5C7AkzMXHjWkMxa3b7N6PdlHg4dhXBSUlPCM2qS0Dy7PMp5DANS6Y0kgtwp/cf55z+9WVRqQlQl
VXlCLKMGP5jWB1MqxMcpsMKNfuuvXmjmD8HOBSDAN14OVTRJOZqmV5yGkLjBA9NCTaiaNu7Zt5bE
MqOfqb/AKzhcmbe1ghV8UNKZTPRwpaULrY84/xJA3WappjtyHZZukWtfi1Edbjp05F6tBkq7YpBh
J1UMc4MuAk6Jae3o2vQyEBnte9kLbSj0CloCCXLQhZ66o9Cp3373S7CuSEsgDIP9pGa4nJ5Kbwzc
7hXvvgta6jQxvL1cz+pDX1G+vTzUL5I+gpA5oBT59hz5q09Rp6j5AocpT1A9XhqyvHe4t3luH/v+
Pg1Ny044uY+KKNC8N6dZi7GpNxbePMTPn2n2JST00qnaYXGFQ9TydZuhNapMaxo8RANh35uh74bW
aH7ABTA89nEeHjutrjGNVW7zLvG3xMfOeH4KSk7zCYO+MXtLXaOwwjE0wsLsjfsWyeeb3pTLq7D0
94M3S72JkZtF7OpAUSdy8/hziP3KldBB/2vIN94VQic7cVIG+zGQPw1e1h/zUGrdy59pfeogZgoa
jrbbXM3gUp431E970/J9OCOjGj50Vvk96HuNmotZXYlanJ+UCsCsEmbtp8tjnilRz4NSSCVGJeDk
P6tB/QzR8zwJo4dUUf2n3rfgF2kRCjIJLU9zgHuNnGpwFBS5cYZayG7RKk+dWJ8KzL20YishWF97
b48jz1C5OToh21rOQQuUAEieGT70gvU1kptPqaIdEpMdmZV5t7Em53dbrMn53X8abLUmyZlDyvVG
+KC2oXnjxY0HUgCt3MtTfP5KEBfnVi7BLUH52c0qdb48Dl34IDdW+mwmHjkIX9mphkE/SmSUG7t9
fcRT5sBOC/Y8lhFED+siv0w9J/Qy3qr3ta+TpsZXWtwUTjDisHz5zX450ty/IUXl5lqf8LkqkL+1
Q/iAS4ep2RnaXXYydMpkkzxGzuXBzg76t/ci6gX6N18p4vw0P22PPobJyREPe0BqnEKJ9oo5d69C
JAT7YZicyWvfFTGoI8rhMHEMfKfHo5hO+yKN70YcxFWJonhCAkNgYyOrsvcV/xY1mevQjzeC/nU0
NT/rTDhXZ0Ae9/nqWZHRM7xIt8KHoBhlCCCZ+W5q5MwtOnQocjHsd/moYdRUDFt556++CY0uDSlH
sln6gMtZymKzqrKekcNUw7G3jZSbMPE82xfV7DdJR/NL0hme3xMkClf8cihh0ketCpHhCkIjdXqs
ERzB6vuN736+SeddCiSPZUaUuG5rekEsNFHnRw8FvEaaBTFhGEzC/eXV9atNytVAesbSQsBk/vlP
i0tH5BCKYh8+eJZ3n/hed6qoyV6XQj/ch+ioXf2/DDfzdFG6wEFldSED3MFdpGCPQvNAiFT/QYhZ
upZgfpUTeXAvD3Z+rzCD1Mfpk+E4QCS2fDfkVuUiGkSOuaHT7CEKXkuxRKqrjbC9Tc2HSK6/XR7x
fBEqSC0wkW8VZlCvyxG7SS6CVu1pg6s6uOJkqPZIf7Z2p5T9xul6VukgQJMg7lDs4ICdYdbLseJO
g1CVyRqQDWUv195+oAq6G8waOjImYkLfCDszML9q+ROWfcchvEvUh3x4H6QPdQXkUL2WwDDLAeXQ
BEd7YZCdysjeSzMvXOqbvZkoKEnlG499lmfy2NT3qFXOMn0AfOZl/9OC64tQHyzSy1OMI40dpXjq
oVNO7BpEGJ+XWvExQjHQ1ptGv5fErrvuJFReIsNqNlb+L74VSQ60XFIPjVBg9a20qqn0KEacG8s3
6WZuzR8HIYTTCnh746Xnd1ret8bsIABMgcOJNGTVbkLGXyutVBhOWeCj2IRq4H4Qq+zj5cV3vpWX
o6xeKPeLQq88f6SMaYJNV2QMHEzpECs0tfD7PVwe7a1juH6p2e8MarqBWMJb7P3Th5QEhHfMqh5P
fibthdp7LkzZc7D6nSv22XRd9p+FyL9tpdssetD766h8F0Yfxuikebfy8M03T1r0IONKmI5OW3ZO
oT8AkzslxUsdf62r67T/7je+M4kI8Oxl+bs5fZ1apOzxGLBcSi52633ukRcfrWvLRM+lQfz7U1M8
+MNtaH3tLQWTggrG9TESIseSnhTtUZieRdElsxX6x8ZCLyw6aPgmdle99AHZfEwe0TrvbSP4IVhO
rqV4jhz1WWfoa+Z/7LE2zqJv9NPjAApL/WKEr1n2I4Uhb3oqYcb1WF9L8sfCujdbEFDyLkNKWAC/
bST4bG5FO2e5DcEyqLFZxZi6POWD1f5HDCEcAnIp0IMtLcrWkj4gw699a6zBvynlwEcePpWuoEuo
tzmwPhvdXZw3L6+CtzB5tQpIK2a0IJE7Ct/zLvtpFaTxYELm8vpTUxWYD4jXUXEcteYFCwkKRUHy
ShMw2U2J9k0yI0eUXqKRSl9mtwBxSjzrlOsunG6T+pM5fJ+kV0s6JiZ8DuG+VV8EkBX5VNzF+c3Q
7KPc+Kjm8qOWvhgD3WOUMRzKdhunwnkAA0SY3JRmB1fuGdVXE4PA6PVEOckh/GsleBaonDohJJ29
mmnZDZr9toLF8MawZ+1c5a1NBx50dmED5LAKyaUyQ+JMG8ZTq/KRIqMuD8OE+GWiec1BjUDkoT3c
SZ9CxTs0aZY8xa2i3YV5UjzEeMPfNW3rOTrQ2N++sCnL4MuH3iiY5jNgZB7HWpBEvniqEaTNEa/e
q11mOtTM7HIGol1eTucHJSYvnCWU/RRrRoAuV5Nopr44hjmjIXm7H4s2gwA7bIEhzpqjTDa3NEf/
LKGJ4PFq6xjQc2WpkKG1p8KVx4ncXAFltpPkqUtT1mAX0ErT8B4SfCfyQWdO0tfIy77peaHYWVU/
oTV6qOLE6QY498pkVBuRy/lRPjPruNWpW5A4rbPBMOLHzYi8QVFoPRJfivCsWULoeHgZPdFiUX5c
nvfzu5C/kKlHyhQkMrDu5bwjvFHqlMbFk4w76a6xgnrf+fngKvpW7PyL/QVLn4tKo5E401uWI02p
OgWCD2zBQO5s54fAGqH9trYXTLd+cKCo5n3rtfb95fc7r4LwxYk5QBEBtgYANk/4T8eUkuZgi4Jk
OvWwwz+kgBRvaH3lCO5L4ymjoH0KsrLH9IYcXxWEb3kjoF0VjoXTKD5QCvK8Qwcj9UqHAW+LSdVh
F9XHXy4/5nnAanKfchJQC5lx/as4IcTdIxprHe0OxcshdtXSY1bW+n2hTqHTh1rkKl271f38xben
CAICGdw12cxaWzJDyq3yeokvQsY8DZJJtRs/CKAA3cYqO8MIsu9gmoOAhHpD+rQWchyFEZiWaYFZ
kSN9J3Wi/pBU0/ukiCcQl1ajvo41Gl1WkTzSAbB1fCk/F5Y2HFR0FT9XQ/ys+F217xpF+e0IDV6K
Ti7H41GtWFPIZNyzg3ooqhOtDR9tJE2wi6FIN463Xy3DudP3drfM33m1DJOyADijldUprCdQRUkw
3pgI+NkS1MG7RhHUfTSUrig34Z5ARN+FRo8UeFad0IpQXEBZ2T5vxc/QziYnmR1YxngYth7y/BCe
FbBoA8CxYIeuseBGIyPNrVXFKYAG9l7V+uJ+MqNP6RBan7QqiO8i3XiRrLR5Jxidel8bYQvAs+4e
Eaf+GIUVPYpSTLauhrN2iTIr51FSoInJB6JcuNzCZtMCDdfb/NS0n0J0yK5lr6qu1UTrP2UZSJ7M
t+BmeqN2O+ER9NBgCuOKaRF8asX+uk+3nCd/NUssF7h54PvglK0ep20wv2lrOqqJHxTPYZ0H+y6L
J/fyifCrUchdqftAxYA7LC9fugXD3ZTA7E+GmQa37RSi+quPW5Yb87JbBnEgw2ZuFo3aWeZlde4k
CSgHscxLiPjkQ5ApS7fERnunCwEg+yH6zQbJ/CUZi1o0gaMCkHX5Ur1mFtNQyPkJd7HmRmxFAsDe
2Ogjnh9rnDM0eYlbZiuW9VaTG9En89ZxMs99H2J5/ZgPUvLNQoHx8if61cKk7DS3sNgvs+zZ8nVk
aQqMRLDqExcZIh6t5B1lIzroUT0ecjQhvheVfAybZvzSDWPoAHNtnVZWYpSilefIyLb0yc7wsszv
fMZCEmae4TGswpuiAYMRYeB6qoP+2KqajWk9Ml2Y+nqQmdNYdPK0V54Cdswut0RXbHprN4lt+xHf
xZn5qVo5zfq8t60A3RoL9d1b/qxpx2nTuVGPIC53o9Z9MdOotZGWHJ+7xhKv6hynQjFpcJMPlBD4
XJIqXy9P9hweLFYq3RzCkxnOTc+Uj7uc66IdJtQ+R/Ek1sBX1GAKkQLMretWQickTc3wqgON+ZxL
RXgVisK0UZM7/9aci8il0ShXZ+LbuihnJkFlTVEinZIhjZ890zoW0TQcvUTZg7QE7d7V3gG5ry9Z
EcWOlnf6zsDOQZ6wyxunPttoAp4tch5nZizRZseK4MzFxpf0huZSKp1o3ifXiewHtyP0v5cy9bby
zbOTaB6KfiOkO9YX8jfLmffaoBk1K5eoLuTTg6AZtTPI9Mgvf9+z8JBRTFxaqcnAlIBJshwFakES
IG8vnmZysJPITXpUcqlHb2wcTmyt6qnUtM4tEVzfuPbOOAJceRR1yWCpq0ETWJeuAYuXnWk19Qnr
ZGzl0rj+JOASshvSXr4pG2k8GoH2MRMBIka5D3YSq7/T2Abm02hgKUszucM6xPeeEsTGj0WHr25e
lV/ArD+QpYu2FFvN9WgN6UkIau5xyjI/1GTmmyCQKB8LZLP2yoAra18I+wKExC7JNOEzbRN5P3bW
lunIWazJ61KFhazKvzRLVoF4kodWh7s0nceyQhaV+tXOmPD7jEYJowDFatG1MuKtotF8tC/3L6PO
LRqghLgCnblpGpMZp51an1D5O4DqMOoPGhVAoeiASLstsXWpxo6cH9LqGV0cu++vG8gYQvbJj8CG
p49+Xe/mY7ZQVWqdj16PYIRczPpnRyHCy8p6KXp5HzfRLsnvm0DAAWGPfHPQ0v2Q0mPhKVhZIrQT
No6pxq4vM/0Buod3cM79WHOEJt8FXb+PjGgPE+9oJL0LD3eHGl4KPCGokPzMguOgZm4dJbs5UEwQ
RUz4Yx5GtcOxUX0An8BVwBebrqJV+8zEeJr/+r2I3bK5V5Nw5wlXoLcPiSE5sf9V5GkG9dDK8qH2
xkNKjQQBqaoLIi5GqPGX99h5+kuBg/6YQV45143XLelMr0V6VZV48trJLoSps2NMBtFus24FZfRP
I7N1GEAz7WQ9qeC+1BMClHF5PerGD0Ep86tEy4ydR4vCwRjadwUYB7u6MpU70rctUeEzzQvQ5Mh+
UepizXD0r402rNj0JCGRKTFpTX7MirC8RaVVomjYCzfq5Ev3gZiEdgCkW+pN1RWrxnPrRJFu8Jj+
DMThlBm0yGcxmdKZ4qjfe4qVPSjptHXznp+RYAxo8VPmpetAH3J5eumT2ij1CFaqoFqwG9PB34+y
UT5e/n6/GmUmLdCsIfCkdb0cxSpErYMY2EL1M7ESyxHC1UUU2i6P8ourjmgGxBrSSHNJbB0UVm0W
eKJStw/YIBnXdMI+y3gh2FUqvw4ifD5FTfF97A7U5Zy4qhGwMaLJslM/Dm+YX2m38Tzz5C2PDuBg
tMlJ0kDpIt2wfO08rbTKF+LiobIyxVHyuD+ZGardWehr+7AMXvAo7twegJ+T5YReGNgbThg3T5ef
43z2ZxgH84HINfTz9bRooT9E+L5kD5NlvFhqhKOaL+Yb1+DZICpQeNwvkHGix3zWJMms2sfsIxJO
E6Kbt/ARqf7VQ75xGp8FU/MoyBqy+CEokQAsZzQKWaaKNAonQc0nt0m6wm31vDtaBTgI0wyifRv2
+pUwmsYBfKCwEaG/aSEsviieZQBDZ3lyyjPUPZfjK/KUKZHWa/daHyLGjj2rLQ241ZR54O9I8VQY
WtQJbSukgm+OqKeF6ffR6hQ7jJMHpUaqrJbj0UEQ52PUdQCJfKHDXrEy5IfBioyjSdv5Jq673h4x
fHcvL4SzC5TsD04Xwl54zsw6wMunz4c0bZpGi09xWko7qk8ZfKqIglHfHCopvNLDVtzak2fXJ4Iz
3NWzliyfjC+3HLNSh4pppMWT4qLkNNiZPPQR0iHGkKvfjFAJr4ac2rQ0Tdodfhj4XHp6cVVPoXkY
kXd0Ls/AWfRJbZJNMGuWojZGbWf5NBYa+14RTgVcCxO3FS1UPpYICv8QRkHd2P3nG4LGmYyNLo06
sJLrXRcMmurFAnCFUsjiPWUH4ErIKG6MchZ9MmugdGGhzF+VtsryhVr4DSO1i+jkGW22jwJ8UGPk
y/bInPsfyrQPP8a5F+wr2l4bI5+3RREEwzgU1y14jnMWuRw6HnpPbfWmOLV9o+2GQGzvcGCI8B+M
9rk6xHsfXqddJUF+ZeBx0CHW6ESZ2n29/EnPj4RZ3IgLFwANRfg1WswzepVeTZ2eNA2cCJIizaHR
DEeKxv6xiMYRGXQaPLnaI7Hs1fLGLJxvKZIqJPIBT76JfKxi0l7GJWIS+/QEtSawMwhTB7XVuh07
8F3UxaabSdGWp9p5TQ7wA+ePKZLVUGNZV6SRQ50Q+TLley4u1SVALVwivSLdNbHqf/YFMT0G4gTB
P0fy1KbsE9j50CLH7uvxXVbEspM3U0HzURG/aEXLpo+LWLlREtH63f02M6uRxIBdTcMVWPlyjURT
1pnFMIj3qiC/p0veUXFS0e7xuo3r5+w7gM8gCQLeQpkWTve8G3+qlgspeIkiZ6BJOBlp+tnAdjLL
kZ6oqviDl3pbveT571tcBPN4dB7mAtRb7XE53lSpWUWrX7yHetrYgTGEju4nycZbnR1X8yhIRpPr
UH6m+rocJYsTD7G4XrwXhBQdbLzhrmRObJsy+7RR4ToPnhhLhcryxmXjIFkdjcUQSmk61eJ9oMtP
ygysxdwldlQQUa9qO3SHrhbvvEJ+CvXalsHZl3Zc+dbBT+mWZoP5/fK2flOpXs+wCs6BkILmAqHj
8t2V1qzCwSrFe9Mvxl2mB56LFEh0LeVKayeiZx0iMYiPkydGPwodZ0wbTnLwxZInBeX2JrVcDLXq
Q+UbjY31eLb3aFUcdDMpjyhNfh/0JDgCnxQOYqy9enFc7MpKHjmmBOVG6+P0Ppzy4KXUvfFThXb7
Mcll7aYNVf1UZo3kcJ5jv6p25S0XmfUsZe2mu858di9ngCYm4BziDRhs+McvZ8Aw8ihq5QJ2odTq
O72HOt530mMcyY6V9xqsZP533Vfo9imm75SVUG4EDOe9csoKeDURdYEMmsuty0fwdCOS/QwuiJwJ
14om3LaKX7tlZQw3KVp913WQvPRTF91kIhqCGEwW8A4iBa+NOA1vk4QJVfxJOuBM2/3Qm0TdeXWF
QXMC/T4q/GNFkHOIuLLdkujH7aVBvK3NtLguQ6VxRAHpfWcaYVROo6LfZV6o2maeCreSIpX4LWac
9QaaTWH2cHn1/eKIRRiEOvms54No+/o8KQehiNoyhmEzKsJeRYne05UaoY1QKjkuw6a9TQWr2lXx
dEz66akpk12iYH0rdrV2lUb0YAkCG++J/qe1o6hxas1e2Thdzw89HhIOCGkVMQYXwfLrmD44qsqs
BbDianldjwGSiQnMpcgEoxJW0WDXnSJu3HjnJx+VWppOlLwsLr618l6EFVEx8zFOpe9PT2iGVXdi
EG21+Oa1vVj7M/lIAZM564EggLa6V9FvLnkJBBRE1r88qr2bD33sNn1UAijd9CA4P/0oKtA8Ioyi
vg+kYX7rn+4PU+ek1ZJROkVxgb53UevURNqh/pT3quCWXoUzgRLej7UkX0VKoDlxjm68LAz1To6S
4QnY21Zod/Z150dCzIvYgoONhsrykbIaDRBjREkH+blP/Js6SVqk39IcmIqviuH70dsSYj/7tm9D
gmhHvIc8500/96dZwCB60Mfck05jqPlOg+zpLhry/ndLwKgg0bOcRV5pElEUX76YKCJbHdMQPamV
5O/NKTE/tUi3H1MhV54u7+Oz4JDIjGHoRDGBMMVWOyQq+gjZYWT0xCpu78P4prUqjAAtS0gcxIUU
0aHF7sqovV9DEt4Y/Bwhg8nXm3gk1SDaLWtMxBTjZxbqTXrqkb87IL3oHWPNqChISBLETeytRLcv
xWfRDAq3qxMJl4K8c1OK4nbRa57j+/q4caSfh+3zQwE7Zl5mSuGas27GncDFHqSnUFHrK4ra4i7P
c+sQ+5VmxzSNrjpRfhdogxOLEapNYXz05GSrrHqOBeMxqI7M8jakESQSy0WgAKnE4KdPTlkp3Y1i
6N+htam4RNkAmaQy3yVwOnZWK8a7IcPcO4mzjeDqfH8RVZA6kDxQTTizyUgnP+Zq6eCIt+qTqgr+
VROhmiUERbNDy8tNlHJrS//ircFpAZCGoyNikqPOAd9PGyxBrrOp0zw5jUVWIcNaWF+qQMCNrokp
XfamCLyDykFExYxFWpduPVgUCS5vivNdvnyIVVyRUiOKq6pNTkIcCvtSFyI3ySP//W+PArmfHg8N
Wkj4a3hY2liSEKdRcJL7AIydKAm7PoPEdHmUNzbq8qKgDEPLENo2IoDUXJczGo6iWjZjFpx8q99x
mdtp/CFRwh1cpf2gfbLkh0i7bpQPap85RqTagGhtK2l3o4DVcHtveCN6zCE+haLdhC/yFN8r2bWm
vra+imH8kxy89wZcJWKgl23vmDVQkzI5Epnvzax/DxHq1vS7D0X1Jccjza2Kr6gd//73ggDIHQiI
gItgzUqG9NP6bSj7JzxVbsxUkPGKqDcjnrNiJSAFExAhUoIzSWAdb6MxOxChlMEpRrj+WGij4Xgw
9I6jle8DwfBdLDoqpzcjyzHA0h2zRJZsAA71xhf9xeqcWV/gm8HOksytbocaUQ+rRV/k1HeRQnMD
s0FxrpBeXjfnmx9uGetmPgGQq12fgkVrdX5oZP4pm6rnXpysp7I2mmeBgwoXlNAgxWEBv/vtQQmn
gYMQ1wPeWgf0QQ2IKjCRFprEOrmaMIq4AViO/4o37JNY6HZEoltOp+cvSkrMRJKqYqcNuX25P2p1
COgKNxmqKuADNT3SPojm1OzMbJB2LCP/JizT5HD5Rd9sOJa7klEBJwE0AY+DSsVyVCulj1aOVXZq
rNOUe44U4G+oJSiOpXYOw2Dq9y0c7ex5AIMr9s+JQDanul5/VXjHglqVHt837RXCLbZhPnbhF7W0
HH0cj/F4lBTcaaB/wc1K873SB3akPEnpnRLcGxZlYF+rH/VJ2o8imPU6QeOxtkOuVStM916THmqk
Mjup2TXIZRp1/JICfHbHBMysWQFYDBrcgvqqP16ekjlT+nlGKElQocNt1piRNwAklzNiTOxtsQ/7
dxmXw7EU8UUrMYM8Crmo0JtDQ6ExOsNNW3XriHyL2hZDo3WL0ApB++znQClhObRppcHEpZS8QyhT
thsEaJ/aRHuo5Ma/wr+FFprPXHtm6rlKxPbW2149Rg1I8lQfkcvqUhlXXj28Rv9HdTiExn3JkWlg
3vo0pdhuDd6Hy5N11u9DWoLM35xlB1lFZ1aPw+DHgVrpwiOp9xERleI6N4TwVARJ7QqFVh2Ftt4l
mljshJ4AZhxE0/VUQXqIzNA6Dg0Oxy0ldX2UsRvvJOVpNLtq1+R+/JDKkbyx3M8CvRmxAyEfcxJO
UJofq02WC1bZGl2lPHqST6Igq/UeIkH+CYT5F8FrUSFDxMARZS+/8ydTs0vdap047NqdWRvxHkul
zsE9PPrNKxjYHp29OY2dGRxUipcfPs4nIbfyQX70cj9wI12od60feBuVo/WB/TYKFBnszeDg06Vd
jjIUSZD102ylMYbFHvs9tl1ZNleXl8SbCsvPqxiAH8AroN0g/Ajp1/dCl0qJ1CSC9hhJVrnXK3V0
CpRe4UOLLygDXPexEruxmTzrs0bHWLdu1kWFOw6I/lpmU7l5OsRHK7Oka8RWPla4+Nht8BQEYYBU
svk+0sRh1ylZfk2dXed0IANCWaV0ZF8K3Ew1ylvLS7VjEBSZI01CvKc4qzmqmBoodzaovuFT7WSl
qj6bsZ44amyU6MeZycbNdbadmQhmgY4Chytx6Nti/CmGDIt+shpsAh+JdVxtj967MzrdVehS5r8Z
nPwu2EHxOxVfmtfwydu4wuYls/oKM7oe4M5cjiRLXH5shJYbOaga+RHA5xEWp1oZO109SKQLl7/3
GVns7TVBXSBIBREdpPdyJKwXzZTdLz8Wt+ZBP8T3w764kvYwrW3flWxxnzrKofjQucajdjCuxV12
8HeBLewvP8f6/lw/hrx8jEFv27ATS/kRlWBbQwou0b4oxaGSdeCbG2t8vZOIlcG1zLEXkQlSIqtX
VpW5mhKgtjZImXZnmP6HOrOsjez714OAnaasx8W81r0loCorL0kBT4e4KeZhFLoYyIUbrzJf8It1
gi4JEAh6/bN0HdfPctq0PkDKdSqyk976uDfDtUYOOvdnZr63QyzjC62B9KEEM+cI8bS1eM7fccYS
/l3Noay9ZuxRHB7hoTJ6KcY67MkxnzOsLePK1SiAvWaUAf67c3udEp6yfMc0ofKTIjxxooKbtvYE
7PiYkFA/Xl6Ba3Dk3+NQA0cDhFoYe345DhojHrtBTU+DGA1XQTb0dGpzJ89jg+tcajAXbYrKqTyt
2pkxmq6A4afnWhO9g9ThSdekXW6zEnJXUqruZgzGwJ5iqN9l1eoHvxiu2uAYd+HXHq8/p5GqG7OI
n6CFR4dcLr6Nuhdv9NFXwdDfb0RfiB7WjIBeyyeMsMa9JlPSU2n5j6NKubfiO2kQQW1UfEJb9dGo
LCTR/L3N/DauSoeIE5yIivbsciZHgJAGGuYUZGpJe5+kSXhdtKR0jZr6dlIaH+tiyw76F4sERAoI
ZQpqvO4asRCrXCR9GSanxlCDozdOppMoUKPe1sh/fBv+03/NH/7eWfW//4tff8uLkeZt0Kx++e9T
8Zo9NdXra3P3UvzX/Ef/92/99/KX/Ml//ubdS/Oy+IWbwR0dH9vXanz3WmMq9DYmzzD/zv/bH/7r
9e1veR6L17/++Ja3WTP/beiNZX/886Or73/9waL4j5//9n9+dP+S8qf+R/Y9r6qX1e9/fambv/6Q
/iQbnk0O5ksQZME8p/3r3z9R2SIz0p5ghNLpnNZledUEf/2hyn9Sa6KZxI/Q1eH2+uNfdd7+8yNq
UbNagTQ32UBs/fG/nmsx8//9Jf6VtelDHmZN/dcfbwXw/z76IDfC15lFYuZsnSW+Lm9STBQataJq
43m5+DXEhBU2dz7Yoz7lcEPpyNZVkl95yJW8x8S34RothfdeWdxSj/QPViK4VjM6A78nSscOkktv
2mo3hB+Gijgx1FTT9afSJP6wMicaum+pWH2Z/KTbAbJ69IqkO+DZl7i0fANnkvP4KtGn1hHrLLc7
X62+gPX4Ug7mZ07oaJflys04eO9FPVD2OFwGB6+sbiTqDIQ/2ftCl9r7qY9e8fCxyxwtrdzHCzjp
04/l2HVuXY7GtSznzQHZkdGVUslwI6E2OZiG5hsqwe94lPQO6Tanz/vKtfqhtjMV894KvYUT4XC4
T6UxAi00TQ4S6Jhx9HoH3DDXd3Hf3DSVJOxHv83cydSnfdNXlCJy5XuuTh6QGzPC8D09tGbQPUdJ
8U7xi+/gLj6qnQePtQ61H8IgoZ4eBs9eXKnH2OiPVi4nRyG2aCWkxXQ9dWb2d0z8W/vxOU/5Z7nz
ljv433fhtyqv8x/Nxd91eM3nTVGvf9Nii///safnePD/vKndusmzcLGp5z/w966WzT+RfqXVOXdg
oLvNFeG/d7XMhue8RmcGtwfakLPs2D+7WrP+RJWS5IudbYLKmokZ/+xqzfhz5mTyI5QoOPkJdH5j
V69SPLAL1IhQpUR4gntjxjQtrw5kEuSmCiMMArBQuDGm+lPh6/VBkCbttplgdNM+z27oeliodCXG
QanGNLYNAwIV3kqGtdNyr73OoDlsJHnLiPztwYBWzWJJZKCWvEYAIV4C5jshCS6HorzJmparTK57
HjSuPEcTzN8rR84DogpgkO2SpKPQtA5HVLGvwnrAptwoPE4VoEXXlSI0H35aGf8cqz8fo8sQgSAY
hAtjwbykRXTuBqC2XuqbBQ2oUGnF28Gbu/pJGYqhjb7R+0yW/fc+sPuHYuy3QGKrZuA8Nkc4DTuw
m7P+mr4KuDwMBrvcACWsTHr8xadef11nxUS7X+s6EE1Khuuo3u8tPUptzjo0frFMlw8pCsr3iVHr
J4Suzc+XJ2RFRfz7qeh+IPs6V7pBcC9XoFGoOKB6iPN6Ay1pUJjGsZTyGnSDkI02TizBu2joT2HZ
1jfFaMR2MEpAHPRO/BhnMQtQsh6FNvWCXaUYwEk2Hm+OnX669t4mzQJoQL0POsKZOIU5GebkV5m3
G3yU2WYY5E6M1OplyNvhaIyx9BHByjzEujIXD5IUNY5VaVw2g57fFLXfbFQl1tuCb4imDmfGDMxC
Vno1W/qEBW5QV4GrRSYbEWRc6xZVYLpGIQqfAs0aN3SEfrVqAKtwCNFcQ05ovS9ATSdRGJSha5V5
sp9QUZPtOK/Ep6oChxRkYeD4Wd//gOkS2EFUN/djocVuDq8bV6JAeC/2wxZFZJm9vq0ZlvLMqwIv
NgOWlmtmqGsN7xk9dD0yzkdQ5oNbiXK3U31vOGZhVztGlVobU78MeRkUxA6bdq7bsX84MJeDym2h
tJYXRm5ueP7BVOruMGlJvjHfvxgFGWn4THN/iThwXgA/lUEyXaisMPZid4hrJlRvIh1YrZK+u7yu
z2aQcBDyLxhVAOwog60S2SzkmIgjuL8xeoV3uRyo2LF4SWvHb5TjNtQPkZDqD5dHfaMwL3bTzBsg
weHeIl0B4bl8u0bFfqQUQxUdy0nwjkKgCT9UaQhg4eAhuk97qfadEVtH3FiFasRtOMtRRqymXqZL
ZQpVvhO4GzsbKZrmKRbKIIDZ1xuAkvNIc2qNrhyCOmPxDgUdo7QNdRreRZHm37KUlFPUR9JjqSm1
5hYNmY1d/k/qzqzJbaNZ078IX2BfbrGQze7Waqkl+QZh2RL2Ago78OvnQXvOjAjykEdzN+EIh8Nb
EbVkZWW+yxJ3z8lqaHOQD9ZS+k2lxm9SN67n40A4OHZqrtdvmUbLomKcYlUhDCCGij7OfjvrcKQ3
6zBUdVOtf0mb2X6r4nMuDmOq14/sEwr3SDpOXVCYKbXxIisg8+mDU/7RuRnO7K4mE/RJpqEZT6U+
2uLDPIrkobHrEi/DzQIsKNax/LO3rBWkmLGUL7OnZ3HgFgqdFS3HhjSM1d6gbKRMzndFz9s2VCp6
3PYgT13jxX9MWSxf0LYFhF+14h5g9tpOIhxt5ViyFYLT+ZKWXb7qMTYloaNXSlgj9XXkUWJHthyq
0FjL8W1a4jh6eyNtB/xiH+mbXCsgGkoiuzA4xXECZKuxwgqERbTqwOIk7tyhrojf6zRtx56+IaGP
L+QPhArPv6/rkoLUyWOodcietKVVD3EK36YxGvORfb4cbBvYxe3vuzKpsAAQHgDLvdFt9pOKEGM8
rxQPtNrr3xRQ7mKoraGpxW2oOuQn0A3V35/TzZCERHDDh1H8Of/QGplnJVnA+1RZZuKmpdlBk7ni
YEgMB25/3sUtRrNoU59iJEa8kPrtcrMCw1tbYWfPFQYyHhqTIsuoK3vrG/Ca853xXmEXu/2C3wN4
MsYjr96zGUvHkvVQpE5Y2T0JTuV6P911Kr9n8FY/wbXWv5quGKajWrfaGlYtRjVq7MzNhqI0kMFt
3PpoT8VYA4tq1fcy0Zo0NEW3nHD5cfvw9vRc2d0UodE+gKvALO3rSHHnNRP0NydEmMd7plJbBbKJ
1cBuunuCWNeGIh/digRUK+GenC/6OI5IOovECbUUAfLJVRC2VhSKOUTlO4twZU+D+N1OLLUxYv/u
qYFuaefmlA3CbkV4aljpX66kX43vdpDpp77Mn8DOjXdGvfKBINjBpVBWoUm4r5nWHrYUqbI64eAg
tkv7bcNzdos/JPO9ftnlruYFgVQOKJhNlHCP2Ujn1SmXDniPoP0f5tgmRnIdWkSDSjXUir684xV4
mSoYKnkgemZQsTQ6YudrF6dGUXl2ZYe1DdWkU5b+GeUOcWczXvuqfxttW3QHinI+itysPzyzs8LM
XrxA0bLhaFTp8NawvTqwC3lPAoH/Jf/H88NKbAEZjAwIMjhku+cjloXn8Q4Tatjbo2KEeTaLPhCa
OXoHqsJIVlHbwVgKYGjz2GFPDnZl6u3VjzttGaFLNflHB0I4kmNo8JfhbNtUNChYQQRUjLgIpnIT
TAeCBNW1WgGvJfn4QtaOCla8NOXfWVwvxzQzpp9dldXvkqEv9YN0Bm7u0oDugRsld6uP4GiCKHgh
s7fzWrV/zjlEDuipJjW2BjieL6yu/CZzRFZ9U02wec/VdviR1pDz/bFJYEpOhj59j2vSr8CLaxDd
6ZrLJx5p6t9mC8EgYOmrz90wyM8Fq/2zSLv4bazPXkYyssaF77Y9ukcZXBwUcaVTpRwm1MVw05tr
9AbNPn70HDSemcR4eW8pYEMC0y7L+NAV2VL4S5W2kBjAK2PFNTgaAOe15PHXZ86TMRS4H6BhNv/Q
e+nw3kfG7C+76WVFDa7RP/FYGL+UxbJs/Y9JQ2GuNGAKe8syf4/RpCv9rnFN5KnstTD9cRL9l3R0
RHPoMR8q/LnWq/JQZBJSq5ZiY3lEYApA+zgbveHzowhIc1tWf69Lp6Cr6uV5iGsfP2SyCqZwaBfb
RNU74e+QElp/o56T/rT1ceK7iiwZDm02JR9LMBBNoMupeUfnvXkhdYPaoMSZtfoZHm6u31X4Xvmy
UiiZTwVGs+Aq9BwnelMbmZe163HO6mdD+LYhVOe5XOd4OA22238u68pOg3SwxegbchGPSKzCFSpW
1/voGUJ6Rznb05OqlQJ5PQ1WE91dr2NaM7wt/SwX8RMrOMOhxcu69pcVdVF/SRRn2taWf9FptAyP
19gY0I2ue6xrlNb5lKtCacKsLlz3zeRW9UmxRPqPXuteAQ3UiE9rP4GxLHIpTpkhhAxATCcfRnvV
PzEQSnlz19Yv0yzWj+zrrEb2qRl/yLr1hmNRz/xaveKS8y03lu/sNnPK6PYdd95J29IqDjmG9Dgy
qKDp9sEymy0a35qmhzJVMR4T6FtyBetvBluZItIOtKbVaQqdeAJYWpp3+niXr1qGR1FnIz0C1CRx
PY8xAiym1NGiChuhpMLXqlWGbYkjm7toTVD1VnMYzAawtK2IsOla7x2NJuedzoKHrjVMz42mLP7t
Kbm8qjjOmxwnWQqZmLXF+1+efr1SuRMuiHYoXV4XSHYW7xVXer5Mvd90PH6dftKu7eORB0aQdTeW
V0A3MZ3eCCk/TnAVxyVc8lo841xiPi323P2VWo4Ix3xEwheJ3YgHSB3AP405znEaOMNCoHLN30Ov
br9rI8e8Pn83m45Xpuovc4BFJT2sHE672tb9szpM3uQbNjoMtdv0flzY4kXpx+nOZtxpkL8Oy33D
m5uYBdhyf8mteYOaRIrOUxWPydsmI+BTBmxOYkCiwI7t4bAa3C22Ujjvnax3TuU6gFeP1az7U2nW
6uvtnUCjdX8HUjCmHeSAC4HZDCf3fC9oSHMrxmgkZBDj8AhRY7UOhc2z0JcGVM9ARcBGP7bOMLxN
kpzniN6wfXwwjsZjwh7+Z1yomQbeKpzTXGgqe7rEL3eTxTZVmC7kl1gQFW1z4slMrBNePD+iceQN
YavJsgmaxLBeikFVH3S7mHTuXzmCzOi09kHP06RBCKRGgRF7Xq7RWCdIor9s2V9SKxF2oC6L1oVW
oRvQWPohe1vqeoqtq66hjl25hYqbSaXYfzfA9RqofHKaTwYSBzj2We302XXb2vAXEwRs0JhTctJY
h69GY5R9YExJjf20rNyFfznrqr9lUptlVC0DfjUl/GLutUxxtW4OHISGavNgZKjcWkbTfbbXae1h
5RooLBF3jSDubcD6iL2pa5jNdvupcyglRIM+V9oDGv3KGvaW+qaqW1u8H4kpWIrOEC6CGqmDFzkk
RpDOQJSO/SwoeKVN14lQKhBcwCD0MgnmZamswBhk/36ue+sfHOmFcuReLKsf1bio/Sc8mlTj8+ql
lo7jY73JAC9trkaGaJzhkYu7O61TLN/OXWOPz9LJPTMojBjb56WEpIVxXi/b45L2RXZwrLHVPuiF
OxyU1DRkOLSuGuN6AesssIZGNkFddikWK9Kz/abPp09qMlsu9QsaDqxmYstwGVpQxHXWaDLU1Rhr
5dZQu7/TOJ4+cFEnfztsIqwhi8z6TtJrG9gFCkTGUWNvvqIqyUUpUrX7xntyoHiVt3EepHUm45O7
THiy2t00UqurCioFXp/lkMg7xYQykPafuk1v0jfmpTz2S+1CDROV86mWk9Oga1EClsmyOg9qxxgG
X+0guEW9Mg/qASfWAnWarkAYMjVH512+ZC6WCRbNRr+N+3Tyhd53L2QNneoruYfBQ91m1RKCXHO0
Q1tm1efeqJUKuOZkkd4pY/NjAiacPjRmA0i6Ehp6UZAHy9IvByxMjrJMred8bWkhgvR39WdPbOPA
bukexGymg2/Vi47su9nZxybuMxCe6wQ8jk04N89zF6ufU02wAemDKN/tKXccX3hV54TwI60Cem+R
fk2seXpQMGXCryL2ZjV0tNL4ivaS/W3oh0Xx+wEZhEAH4GyES9eSFvYzvgLbq1Wh7bioi2RLifnP
SaGQGEJTm7+uyqrLIPHYaT7smfoo23nLbBL3q1IrtDHxXPBEiHuiRDS76dTPQ9cnXZCxqR7n1cx/
oDukIAKjjhTpy2z8rtlIsgSTU6rfCukpn+jsYrpLVoktbW9MSAVQpvmDox73IZ3Q8luRu/bXUfeG
T5aWFz+n0R7ftLCadXoPzTL7ldmtn3V8s7+XveMo/qAOQxXkRW/OAep3euJzzgacUXCmL6NSai75
czNjhM7Dum99157nOojjxbH8yYGbh8o5eFTdTIoiRB1FyziWm4AUSXUZyEzW1VGQ9v+JCSXWN2Uh
l0d3nBqOhZXk+klR5IhdSy9Q+NDdzP27m1GexMKkL+Ynp3RgAa+8LN/Hs5y+zpWwTV+3hfu5GBLr
sZNSM0K9xHOW+3xNsOiNcwMpIkdbAllObhk2U6ebgVZUDqQ3sRjWAxcLUgH0l3VxSkr000/N4Egl
KsYqe1uJFp3MtucFGBhuiZl0aycrfpGaHX9omrp+gSiq2n7mmdka6frY/WMoCvHMTXLl3UiUTCjp
i2EMeiZ2gGeZ53Sh5kJ9QbDcc32DU4k00EqBM8h0M31RY90ouVJagSbz3KCplqm1DCe1oH2VuCjU
0tTvhR0i3jQvR8jcyU9jkYX9MNWD8oWVbiV9AaOCsp5OpNlWUtpjkI5ahr8fHjtfB94IfiOTvIhy
N6c0UFa5neKKO9ifxxgAQpAMdflPpq2qoN7pFF8Ql5MfpEqjIdQGXKPlkq1G0MQrYmvdYM4Af0wz
zULV7JU2mgxR0ely6xnDSb0efZ28+WusyfU7fJV4fEhrwS3ajwYa/yzm8DybsqbH5FjUavtaWZwo
ps8wOa2R+W6/ZWdDPWhfqxao0kMqDPh1ql6NcZjH2WQGSomMqz9XNA/+rRD+Viv+f9Zn//8NQLPx
Pf/7ZvshE+Vf4p9fETTbf/Bvs93Q/kMK55DU0mhHwWF7VfzvZrv6Hzo2BgUaoLyvqh3/p9nuqP+B
7kkkM2mnbTJ9/Ef/1Wz3/oNSLW12HimblS42XL/RbN/n9+ir0G557epDzvL2zQ8DKDSuhVYa2XM2
oKFVumhq2Un62avRPf5lUt7/Wy251WcGtweCgDyaZwTzsO8T0vEoi76npEqWaX4ncHY2h8k28SrT
nJ7+uQC0szrg3S1RFncKU1tJ6NcCzuvgVHAsOvi0BfasU9VM+lxs8GJpKtmTQCro2HrSCAGv1CHP
+jro3bh65L67K5m6rx29Dr211knjTX7BLm+mKadI+JZphGHuEuSUq6KlXaBh1M30dp4ahyQeybCn
LpHpcdkkJBLghifQRHYwVBM35e112PESKa1uC4FUDA9NpoNfdp7IK1qrFlriglNHNfy5NOv0cc2t
/oEtuR7iVdY/K09vXd9Vgf7XWVEcdKvwPkAg0O4gZC+xHoASgTbQMaUIu1kunf+UNdbaaqX6FPWL
kr/JhbC9gM6ud7LVdCj9QcGQQpk6Nz0oRL1v0MnWn72RJTallsRDVUpd2mcaXaoX5miBiXtTtRWA
d9sGQziAjAiabSduVyCeaTl0i73kkXSn7KOpjnO0VisyAK1rYZCM6kGJ4Bx6Hq04dFLJQhL/7o6j
zLX1cjbE3Ks2wxYszicJ23WLRNfNI4ga8zuZNSZNrLZ8i8SscgL24oSLlZA7L0lb4D9QDJk/U/35
y7HLe5XQy3gB+QAqK3Qj/IsvCHIABQdP0H6KRJfrGPCaxWHOHbQBkjY+3t6m+yIvu/TXoazdVzdx
GifSyopIV2U3+oujDDjPxPGfVrUs78mSnMPtAbf6wm6tgXuAHsU3AfLfvmuYaV6ulE2HjnbqqUFn
SAT9TWHciYLbab8YZTMb3CTcCe272jWCnLqi9nirUf2LkZExGoKeRUJOtuaTJf7lFKYT3v6yC0AL
c8nppGFIGWEzGt3NZY7oUkbRNI9sEIKHoSqW93lHMKxKpYfwNaQHq5nFgQPgBYO78pifEg7TVKjO
+4KS1FGj50+KOXjW53Wcu/rOObvcVgSAjdEC+QDOyV78gjgF4Ig0KurqXj8K2bjhXGY4BEvcXm7P
xeW22hr9BD4UJqHd7/2qacmDa6zNbZWtMVB4u/kxP+xTIkF1ro6T3AFPXPs0GiK0mDxqWxAtzw9v
Ndc8m1BTicAnpwchbesYD+p8shvVi25/2rWhQFJBA2ZnbYTO86GGoiWKok8auSiCRlTry9DIUzhC
03xPIPSie0kXGMQYfG4SFEqDe7p/YaLsraaS01l4sxVUprI81uM0Y35Sxm6QTw26/S61iLda3S7P
Q2E2bxIF7k7cxR7AHG34kg2m915my/S17PQmqpV+tiOzGu6Zxl6eOPY+zEyb+hUcgj1IxpkwglJj
4Ctxo9UH2jIODmBQJQhvAKfsXj30AijH7bW4PigTRBseLOOelrkWVazVYikixL+p4RtV4X6wOFQP
rbKKn4DG0reFYSjfb496bQfAjfuvUfcIRenqK8jOoYhSum5PmTt+KNMSR5t1vmcdeRksmVQdpqvB
I4iP3O011wZmFvOnyKhzk0vQM9/k5urewTddCVznw5AH/1p/nqwmazW3hW4Wy/IxlQplAyPJHiD/
aZFr5EMfSKceqALzmmuseGugzDMUEfwK0kdUi+QHZQYph9p382xNi/P+9oRfiyYABLmoaFUDpt3V
7Ecnc5cxrYtoJLl9MAaQjChs238MqVd/mTBNfbg93pWEiQlBywF1a1wZoLmeT0itNrQVhVZEuEY5
33tazD+W0Wn0YJx7vF2nzpu+QqsV78VkuR/cHj2pE3gcc/FLr1hpmOmx+tc0rrYKPBDP7Ts3zbX5
2NgA29mB97S3LcYpk62WjrDlhn76A1FrRaHgJJUXgm3xJJA8+e3rdOuXQGwhtAIa3uf1dFkNh0pK
FeWJlldBpXF/ZPr2Cnf4qz735jbIR+F9uL0O2747v8Xhl4DyQwuIz0Sg53wZilTTpqXqq6hg0/mu
ssSRBHp1AKNbv7O0zPVXXSsDzUhmUPyOdmcbXDnnDM9b4jWsoXl6Pjzu6bJC3KKKdPSGQ3pabVg1
TQHfZblH8Lo2FNhCdhzcGjbctuK/dD+smry47CeuZqdWwm4TRsj7zvEhnfX3ZGWvBM1NZJvrBDgw
XgNb0PllLIeiYT1QzIy8uJ2RUtbcQ1GC/ll5OYRaFgOAGybrTqS+8oEw57miYQQCxNkPOhrdGo8N
zrtpO6Qfu9jZuA7r8jQUanu4vWu2ZdntGnARzCXSEi4u0LtoUdCd1yadDn2MA+Vp1swJ4Qt9CBFo
B3LNK4d6f1+d1rT4+fsDQ0h/zXsQytzrebNdJ9SxDAXN5mT+Wmpp91Wkeno0SIKoSQ06tS23wGul
y+89oa5EBDIFukbwfVQTCZjzNS1NszWp26MDbXrpu1ImP3Gusg8D+qBIpRv32mbXhmM0ihpEA1L5
3RTzzOaNgiR0mJRe+ibRFudLsa7Ni0xF+VGLY/3OzF4dD0gIuisbeH7/SkHSRRo6PvRhM/fds+Cy
8juT7DIZ1xSHkf7OW/ByByEwwPGAI4G9HpWM89nMHSsZ02FMo5VW1/b67R97XPWitVSHo5K274tU
/UOk1j15utdu4/nW3ZQN6JTAjAQKvAf2bA6jkJzUNKIVSrXRLlGqK5Anm49OPnsfEKwXIpoTTjVo
FwXOJJXapXhqHHs+OTkpIEBYNX3S1Rm5tjZV23/KOgY6Oxm59+LkhvduSNZma5+ZU8ZLtkdONJVC
xZqzsNT3y+TROzPBLCgh5rTqn1oT5ziNpYsbaY2HgsztA3Ml8fBQEwd8hqkMfNO9gEiLtKgusD6N
ZA8yocTvJ8KCpQnLec7DwtXiYFzxuxAqaJ5xyQ3+ngJIha7fQafuD9W2Wp5SRbMjRVfaOyHrSkWA
38Yeh6KDNRGqqOfbQM+mPJu8NIuaNdWD3lr1j4AX1aBAIftB1VLbB0Ga+31JX06fJkzKhlkJRGF7
d8pql8ET5h3tcVhE8G30/cOyAg5MKdtKIlsD8ZzQYgj6ek1O6C2Zd+68a0sCDGF7MpNw0hLeHW0s
oMpeG7Uk6pZR6XxtMdrH0WicMKPrp/me3uefrW5GmEjKZPxbUVKILNM8uaFtr+6jLXsZlGulHkZ0
Fg45ZJPszq65vL8o8FJN3RAJNOj2NOVxRaCh6RGAKHOWpZZ6gchl1j43VuNGuoLWWFG193KBq4Nu
s0I2DmhijztOOndUzSlOIjT0tJySWQPFWAWwj9qSKL5iKk9ZtXLurfzlA2ArZv/fYXdx3VbgUChp
QZADwX4qXWNDPyEfdvscXvs4kL/kdpuoBg+1842emHpN/5qwk9WGfbLWog2GYhojN0YYsM2FFSF5
e8+3cqcdthVIodd4SEpvslqcsP3xWtO11GozjTRR1kEpkiIwkqEMbUtZP3pjxttxS+0LYRILapQx
qGjcwyNfwIH+/RGU59HYJbHdK514TczDZfsRdYbvkmnOyYOTlO1bu+z7Dyzt+MVpp/TRItKc+iyp
TnVp1c9TgXwonFz9jWUtoruzwS/TXo9LB4IfCTf8qP3tqtm8MFuHwhGJeBN1cyueFM+ZDhlGnz7i
z/1zn1fVsYcsGg2UZcPbu+ECE7PNCaD3jWzIJUjt+nw7DNqcjErM+J0tcSHkgX2o0LV89tp0ClZF
n58QIp5VzBnL/HsHkvmNWDunDdcYvfhaaYw71/G18IcwCHkGMpwbge389wC9kKNsoT71SYZc0jhM
hzlxX9zEuhdars48u/K1Mrk5+pyPxAuvMhZ15iBguvmwtKb5baSShp3Q0s1+rxRxADLJeKB1n76N
x1n/dnvqryQedInQRkYIG2OJVx/6X1JzzcgaOy1JPEqT6t8i4x9A+AZEpabhwWnS/KTbWR5MbZv8
dXvga3EGYVJ6Jxs0jifP+YdXazo708oUl2ozHYXwyicnpgJ+e5Rt+nbpDRoaXC7cpWjW7zFedk27
CnhOGg2NUKNMFdDIOkQevNpJPhmtqO4UNq7FNQDSJMSbgCt3+flXKWunZXgxkcdl+vJora2Kd2iM
ujytZg+Keu6WB7XKy3vcwWvjAuizoXFsitr72ZyLfFXzVMkirV6y46g731MFwyx7yn4aSqY9SPue
e+i1jcMtgbYM5ULG3UVw9OxiNyHlj1qEVENvBXRUpIszhACv7C+anY00uUrvfYeFx71Dc+144ku7
kUcslHz29zFW16JwvCKL3FxU4VDVBgKcbfoAAc28EwmubaBfh9pdh0Lg+TUOVRYpLu18126tYINm
Bdjx9ocOr/Y7G/bqQvKUQYCBjAM9/vMNRJFFyTwNCmRckge3K6DbBixEMMyyx9gEgFW1lNPx9im5
Np8MRW+E1JMttAu/Ztd1E1z/LFrNhE7mpuGWQFM98Eaf7tw01449YZWYCncOsOFuPoshLzzSJhqD
lNgOeNSvOP4meXT7g3b2Qf/e9Mg6UxuGc0gBb7c7wcnI3mQKI6fK2sdFb+MDnWsaaEomkZhxk+dR
zdtv8Hiaj45ZawdPNv3PHg7FUQc/80ASOIXG2BhRoWj0p5BUCU2jmiJIm82dEHxtyekDuuh+wfmF
nXy+5A44bAgbMkedQc0CRQorbFoLrzE1c4OxqdejWdnGH3dmaGsN7SIj6qn6RvmC/YWxyPmoC54r
0NvbDK1cTzzr+vDF6LP1ZYnxz1MWdri2qXS2GnhPxA5Po63fEzG+8t2bmAgkVwg6xqsGya9VIaXr
ywSKYxrpmRgiU53X0Jzb7MHDEjWEjJIdUa2c70z2tScWRRq8JGj9wjR+lQr65cLrjNpKUlSTo2Z0
22Pa0AYLRyd1AsqvPd2psTismlm90fp+fKtoYlr8VeLHkdGqNe4chivnjt+CseFGrGESdmnGYOrV
XCVmEgk7UQ8msfudMyZGaAAAvtOu2jb8frkt8BkUwmgT4hF5vtxJUureKw5LQyfXfKxAKX4zKrvS
IkmP5SiStPiRG053TBPPQ/xMtO3p9o67ttyUAFk4Ujx4x/vIBsS9n4c6jWg9mU9iqI0T3JbsVCba
T6lYho/38HC4PeaV6E1VjM/ePFZQ09p+0y+Lrc08j0Es060B93U08mQ8KdngnrCpLh+Gpkhfbo93
5VL0uP3RKdpuRjhu5+M5sxmjECkYD/xClKB/c7B7DQe5sPt7aMz5uQBNdufGuLKJuCs4QJTFSKK9
3TeC5pzzWdBK4TIG32dO1rE01OxgzFbx4fbnXUwnDxYkOBG9ZirRBNkNJemzrbziQcwp5rC90DpY
jERLgXt2qMSqvPNpl4eVrcrFpJEgYrbEkOfzqamlXkl0XcPUHLoTtQgrihVvU5dXC/lHVmjLqYdQ
GyX2qB2KQdSf0tyrIllV5Z3zc+XTN00iBL9pC9Fw3B3VDpjuqPZUqWp1bQITJaBIloeJZlXdVofb
03xxR25fDWceSv5WCnJ3JyWXRK0E1k0IQRxRZc2uFgQKmwbV1tsDXf0o8EuvA0Gp3v75L8cjwWKC
R1mvhHmhuBTnYhkowgJjr4G/Txe8S26Pd3kt88Jhq7JJoeM4lBvPB6xVDRQxPdvQHNrmaLVuE7Zo
obwBGZf+kB0d3FzPzadZnedv4Mb6dyaI92+VitJ70o0QJYQ3+02SJQ9SuuKbFE77XNRK/WMc2+HO
Zr84y9tvJSGiHU4nSN/HKy8Bxgv9QQljSIH4FBjp93VUh29agWtD0Fht+61eRBO5LTpPt+fp4khv
Q8M2R5cHcQZ9r3pvVRIGG/yXUMVA+DTmUv/UKZ51aL383n14Za+BNiQjA/aNlJy72wLz6hU2/gxb
J3VJHocSfgZV9uzl9gddG2Vz8Nt6ec72Yjhf9xXHThA3uYI1mV6feCwMT0PT3OvNXxmFJhMNGIyf
OUDedgf+sp1zLTZqCszop1Sm8SQhNPv6iMbLb3+L+Vq14tX+SsE9HyUDzc/aTHHoJb37IKSSH9xR
tHfeHVe2AE8r3sdIkNGE3rOEgLIP1LD6rWeVVSe07IzDaIHcbpvhnkvOxVCUw8Evbl0O5J54jZ9/
kN1gM05NyAqTZW6j2TRwPEtXQRmuSv6+PXcXZwp8P3uAMMpTg5bZbqjJbJDtTjDeSdpce2w1M47a
wkpJyFEA6FLYIktsfaqmXg9vD3zlGy107hxS3Q3ZspfsbPsBd1hgkeFUuNm7UsRJaDaDGyEo4d7J
c64MhZYC5uBMK6XGPdwMY8jETTosayx1BjDTj3VDI3BxMM7Ii3teFFcmlP4ejT+ge6jK7mEDo23L
BDKZF7oQl9tA5u781MZgeCA2dM5fg+iaL1ZS5MFglhgc//ak2pSNUMVQQdpcYEWKGNpQpRVx2Pbu
n1lM0bJKILm4MfiU2yNd+0xUrCnscQlfCgOtRm5CTVgAg866PfgdmP+QIl360RygkQTVnJqPZuWJ
L0nc5N9uj31tPW2KjZtIqcZjZfvnv0SVzBph8Iy2F5YVD4CqdZzIGHsrNDQ0Hm4PdRHA8FoBTObZ
dPbpy+8NH2KAp4YoYy/sJk87zeo6Pg6K3d35oItbf2sxbUKNVBhQbdxbybqzlkwVYI+QRF882iWc
6nkxxFvQWvpDMnf2728TrOv4NFwxwInvkXkWiIK2bnUXsY8GZG8KEpNuuYKGYGPduWeufRqIe1By
dIkvkXLFlOmpqgxuqFBrfuzrvHrIadaWfo3JjB6aUz9mD7fX7LKez3R65AcsG1cof32+PwZBcWwD
CYZOTznIHxf0hnyY4FpUL8n4EZLthHl4uazhIg239eNKcR8Vb8UE2ihMHNlqI7I7zIhu/64r25af
hUk858Wg2bkLtaPSGh3f73Kxp+JPlSt+DJF6WY6LO6930FJXxgIDsM07tWRUQ3dpHeR/nNpF4tGx
q8Ed1AbiJ6KK/dSo9MPtz7oSCV5Rf2SEoEphL5/PdpsidFT1sRu23Vgd0lwbYM1D9QxcVRRBijrv
izusHzqvqn/cHvnqR7KWYEzBPxFrz0ce4Ok37sJHrnmv+XKMJRYfle5bxSjv7altws5e69TgVPJx
lo4HMzLM52NBV0M7J7E5ohUgS2l22qk1q+lYTKZ2sl1ZHRZjjI/SBIypO/lySDxT/P49hhIdkWjT
k0Q1fpuPX+JevsLpanrNDRfYjf64TuZjKXBdssRofr09tdcWFfgMdTreeZvj9/lQCczrfsmQ90Bx
G75YtrjBQPf5EJs5HCc0tXjb6sI386L4bYQyM71JT6NKsx2TPVEGBweAZh4iiXHV/KhWZzriwWwh
DKGvdzgR1/YPuTxVVoBCQEe34P/LfErTkwv6Hi6JByTOFf3mh7GoYWJO3p2Vu4yCm4beVs0l3AJg
3L2aJ4B5kJFznMcqAIRYsYjQmlp8/8rafsYXrrwz3uWXMR7SSluoIeHZo9awjy6WplWcsJ+6H23s
lg/jkL2bpTkfb++TawNRWAFlD4YDWsku1Na896y+sZCqAgnzoCbEVAFSI5TOvYvk6ki8vV4Pu0qn
4XyxxOIZ81Sij2CXmu6zF62HRFbzVhdT/h8+ijuLJ79DuohGwvlQuYbFrgYdPUwhSp7oNRTAG8cq
yHocLn5//khItwuB+5gizvlQkLK2umhjh0ac47bQmWkwK1haoCBnR789FKQCXmMomvGK2Xd0G0VS
dl5LJMkl/QR/GGLtodFF/W5YrOn77bGu7Pet6EZHf/ssIGnnnzWosdXBEUKmfnS+Ap2d342JNoSr
AoeWHN26E50vszTQoa96Qbxltx7D+XAlnkdSaAg4eE4XoyM2elHulNnvFpwI/CzVv8gsTtbuo/D/
MfDFReEpzmhaVtDPWaa2O8V5Xz9Ag6CXcXsWt+Ld+Z1zPuDus6DEdKwj+1ArULfXTMWNKHJIBHpW
8202GVnUeaK5M5fbid0PCgQCWRDWjxO9yxxQt4nn1mMuB1HZbxBjQv3DXMoHd06zA2I6IpDr7Jxg
IZmnSizTy+1vvrZzIGpusvLUW/Q9yphn4CBzDGlDZV7jYNKKMkDIqDpUrOoDmF/td2FVLCqy6+Bu
wTFCUtlH5nrk5BkLB1BtrW95jJm7r8jJenQrt75X3dt2yMXcoqO6uZxwBPdlRMkDtTA6Pm4WJT2d
KZlPpVMvD8Ao899te/NdnAmHHhoMRAiu50dCOMOEQ5K0w0nNethHhr4lDB0i5277kQs8f1/Cbb5z
7VxbPOg328XDvUO59HzQPlHGTeUNDZulKx7oFfUhClIdf2oxF+5z9fejJ68/qiQ0FCnL7LNc0yU2
6xkf2fRVcxhtR4J9NJWTp9bph9v78rLwvU3oRpyiAEx1Zh9jhAFPv83YKLapeHMwakNpBi06XI8m
kGZEQtG7n1sSIxXYxsOstX3UZrjILLww7nz2tXDH5uHnAH5DvWiX9/JeLeJxNPjsZsnp2FpTWDup
cSc7uhZ9sKt6xT3ybNl74iqyS0FLjFZYOokb8qIqfGTIRt8Uy3iwY2v8X5yd2Y7cRpBFv4gA9+WV
ZC3darXatmRbeiEkW+a+7/z6OakBZrrYiSIkw9aLAEdlMjMylhv3hn1aOQdP79u48wcFEJULom0q
+7sTZLZuB8zfJpdvlhLuPB2E+rzY5y2jZzOszRzG+TQ9eEl+5GxlZ1dkEvBEgkWjzn97dteSt7Fr
DSu0XHRE8wzRIzJHwWJBl3mCt4QqY37g4GUfkhSVpi+5Gpx3uwC0Nlel7I1VEJmu8XnVayVAO0E9
ECaReZ3XVnbvVgQyO+3SjRJfpY4n6EkmOA68LUjj6QjcIzNFeR4gAYGGTn/vdhNno0WHL9UsyuQG
WDA12oKE3sCpaqz0dHAh32ZkNC556/lizFpqe2DPthRF7A6qFXZ2MqrhsuS6i05e5P6dG2mVPWR5
Anv5qHnIXCNs/xzZM8iN2Y2PWDRlX5FGGPP2giiAEOF20WlljLWmUUK1DEYmpmFw3ielu/11f73i
5O/fDhEi0jwFJk1oemulK2G99dQYvseh0U2/mOzoHWN2MB7Pw6wkgdkm47elagvkM2DXfFy8htju
/m+QuQTiAjHUz4g9imW3v4F3sWhyQUxbeBCjVcOynW1nmrsQ4FVz6XUt/c+ykcA5uCayqwlO6H8p
DcAj7zbYyKx6iF3K4cuyqfjcboQy0GupXE0GnEB6pBwxCcgsAk0DV4xiNF5h5wyqWl9SO0WJvqpV
+6VXFRUBTfx4DIX/aUgZ/TxYouwMCVgxU2Rw3JP+7nZWmaKxSwc7JM3NgtWM6+fZW6Iv97+f7HrC
T2qTYYNf5hveWmmL2HRWg/cSUKMBy2vsnqaiLAPYW7yP903JdpCKJeziGiNDxLG3pgy9Lo1pxpHb
ScRErqXozOEqQnsZBH+3lEfap28Bq7jP1wZ3gRwsmvB/QjAeDm0+vdMgZwmN0SwDe0Strm2R2jS9
OT+rWu++b5v8izvDHW17URzYUJQdPGOyX8P7TCEeJA3VyL1UmN0p8OTYJFtbW7VfUlCyXaB0jTIH
qWKV3+sZbuxTYsc5I1e5Viqc4rR8grZCoRABu+NyXbeh/2l0i+CKtQT9g4hBNXO/R70xau5CbL8y
2nhaBmqhQ2c/ISfoHHhnyXm+sbS7QG1mQgveYUlTtL+aLq8uy6bYB6mK5DhjhBBFtINZ0O610VZB
eFegZCxk7q9mtxJuFtEc9nF6FHJJTYFv1BkyJoveMyZuVlVP46jyPats8HO6LI9N3n7cDJi8fvri
4OBprUDXgUfY519z5tVMzlMRcDpzOBez7pxVYG9X163Mk4F+2YE9iU8HjkOLAz9Ha93cfakxU9zG
QPkDWiOGbtLeMYJVq9RrkrltEhTwOn1y1ATk/S8sk8kxlxILIwf72q02e4ODBjrViHpzn4C3rC+U
J0gu8y16NjvrSLJM8nzSbqR1Lyo6Lj2yW3+UCeFeM95IvbRspsZSbyerGyHi4UZUAfTf5aWLV/hU
U7MPoNwcDzyCdJtf2RcH7FWtMZvGodlwiOFsmttVz5X81Be6+zh0gPoNsOSBtWZHQwSSaJq2LlMV
RCe0HfYxgwu7H6pUhRNmdd9cE5hAg7xWwRO0XnLtI/SaDS2HFHCs9IP7L1suMRFxPK6GB0D8/avl
rlnTFQ5uJWQ4PLnwEkW+MaZGkK5197zlY3sdy/ancVe4N8ITCmb0P/nYO/cGgCPnkeaSZi6FQZKF
MhyKKnvCkR4xmMj8ASUSBkY4wigA7D5nuSKYM63UPTcbKsFtsoZghb/nPNFFONhKyUvKqv7f1M7L
rZOtTVbhEPghIH5x20y7Flqk+WsDzaRFIHS+fzPfTn8JGACb9eM5pQq6i0WcOBHyPzbpZRQp39vZ
Nh+9vPNOThtRjYk2VDBRSOqdMcgQS3tXGwpzX/maxhDGIoampGb3Vx5bgvcy2/4wZsX5+/4vlDwu
HCtUIwWrCAiW3V12oZWDrFdzwriMxici43/muG0f7huRfGGeFZ7wH1Uoava3J9hU27Fx5tEJo5n5
vshSssuSN5PfpM7RsPJbqgEKpa9t7bLedIXYfIxgF7LXzqnRENocLVTsav1HT7z+e9oug/aBoQGn
hA0vzT9Dk2vGkLS2uRLkiQ1SzKG9gND2MsJf1yh299MvreAhohlEnZoHcO9IHE9RxwhUTGhnyvCI
OMsSFF2qnZK5dQ+y1bcfl+yCF4mRJ6o6xPy3+66MW666WWGh+2fpz3Nmbw/IQA0Hz89bz0iVmahB
ZPsiUNmFp4o9GMmmZCSqBGlnd2nqB6Ix6jp5sayMPTbVx36eBWejZv8sjoj0iQyO8IvWLK3E3fXq
BuZU6ORZYTTwEvSa3sBN1C7ndSjy8GfPMKZoluH+ydpILm73MmojZDmLFnUWryre50mmXrcIGk0y
mD9/wRIZhRhZQpBlXz0ReOwF/hW+mqcMgKdHQbjUE9YumhHcN/X2aeH/T3xEzEDE8maQQK1rYORF
ZMIOXmXXuE8/48+Gs7PAEA9rPTT9bX40vfDWB9/YNHffrF0VOD16bM4WujuqG6cB8Ps2SJcmOaf5
XB6sUXYJXq1xfzy3xRtmejnYg8/utDl6e44Twzu41dJV8UqLSjt5556dbuuczagiC2g/rPnB7LUo
fzST7deIF18V240v97+c1B61GmbbiGuZsLs9jvMM4Se0TGaYqBkUAWvvnl0dHqO2pIIZW1Bq37cn
veS0JanJEGOCxr61Nw5o4VIn5aTkbnlWLTj3owQ1HWbMk0DXRzdQFLu46J2RHTwespWK8U1iLjpg
bzITu+uzuYeqGRLsIb522UIeqgzVtVvU7kFblc/3F/p2jJZFUvYlt8dFI2Qufs+rcKvtJr0FYm6F
OkSmD8Bt6sfIGjY/Q0UxNKxiPEVwHkIQnijfXKP6W8vVo9KfbMmAVsXAjC3Yz3Z+m5d07TRnIf9u
nPzUWpmDkoKrWA89BBQPq5IfwXzePtCsWdC2IybE8vfZ39h4c0JH2wrHnpu/ucx8D3aznrqo/np/
e6VLwxjVIEE/tE+R2iK1x7ahlgGxWHNSp7TyJweir9Feine1ph9Jpkt6DVgjT0dFBtcN38Xt5zT0
bplraFTw2wKaFU8Iw5c2PNrxqPu6lzYPhRLbgbbO5gcIz/pL6SVqYNgIIt5fuTB0W3Tkh1D/EgUj
FYCW8FOvzpUOOHSg22gRUTsRKWjMH4OqhVMrAD4tU91XpneU4cCs/DyL4i6ygyIY3R2mIh+LPNZH
vm03eBSSu17/fbaM4mGgTPKPMSrKv9YKz0LhpOaLjiTWZZmV6agoJz1hoBvEaByMC/tJXDvtjWUT
OmMLHMTXss6Tz4jk/REXm3a+v89SS6K8AH2ayzTD7oMzoUo1ICIcKQfX+D1aR4SfTAXqdwocB3sr
M0VQL24o5Ua65beftFXteFVUTOmruV5T6ASQc8i685oWRy+11JTwvoBECdT3c/Vxo5j9nOKVMrKw
IGGy+u8tz7Mwsqf0n/sbKA7i/qAKAAqxB8AXqH5vV1UUg9ttlmaGzEp1X/Ux5X0xk6NRUIkjgFYH
tCtwUIFR2u1dt2mDNtKTD7M56U722Dmf3aWbnhRb/30Y4/VgUZL9gw5KIHkZSKNiuzOnF/MyaYpp
hsXaMBCW207INXS/KvUIc8v9DZTaYggEQC8m3xBCMXA6m2WVciyYA2FmWXceB8v8Znhb/um+Jcmr
zHtM+kaCLpCJu081VPQPHYdYqhgbwzyPlhH/hgxDDkRz3DoDjmI3BbboKY/M9s4Hp1/mWVDLIrkF
985/+xgEXn296Vdigll1svOMmOv7Ph3MUHGV4WORF1AqOFkvhB0167HKpubEYHr+1/0tkG22uBSc
IqE/s0cVL3W0ut1CtDwo5qAGrZ42j5nLkAkohKY/8C2yQyu4Vv+3uked9PZq0JjWZzUqSXVyjzAr
o7fgz9Y8nLtxmvLQ2tqf1rIhtiO1+n+T4gi8ejaWZJ3cYUU1zDOn4aHXSpQztcT9EGnpET2m9DQx
4QdVLjKchD+3poylVpOiJV1c6goyVdKt9rIwp3SychfZAArd+adocbo/FXvWDsIumW2YDFzRIBIP
9m6ZdDjmusVhoGeaak+eB1tKrGtl4NmdcaK2OZ/GuPyaxk1x8Ell54fDw9NEn5Xq2i6vW7Zhm6jP
mmHVOerFSZPCnwrDvNTLup1+/qgyWM5o2I+RZHu3v5UJ68lmU4626+Hfysmtl9Iu+guDL9bBomTn
1NQorhOqo9T3pgVGbRsGvBoVHpxrOPWT+TItHVOMqyoYd5xv9xcmC7JAyNDoZ86b1u2+wLMAHc4K
gZBx2yj5iqZH85C0mfVuifTqm0ex9uPKlF6IvDNEWMps/VautI7zOu0PuqqS8g/Tt7hDUfIXi995
xNSb9NHuiC9dsgVf6ZT1qamBr2+d9rlptobSvJ2+a80ufqgiQJ2eWqocMruhxpnDEBYXNEQt4wib
KAn+cJFMIzCEBLhuP4gW1ZY1RjPPd67AtoIKPLpMamz4fUzMMC0Mp0FBeUTBLXnIb4zuvFVTQHsY
UeMVszoTSi96f0Hm2Tp4BmRnTaB4kHcVytb7CmIZIeU8z6kdpo3+5+ik1mUbwAlYavakRWr12/2j
Jq7jLjgRJSZRCccg5Z1bH7Uq+syInGaHalRrQixG97vSnp9TbSqvsdospzibVd9IqP3NUZm+3Dcv
8xYWsvYGmCFmPfZgYMvLJgf8DKisFArLqE97f+z0OLDSpLr8iilgEEDGiVv2+cIG01dvCpBuUyfL
FTL16kTG337INPMoOJd+QqZKqDh5P+YybzfVivKmhHOUXvac0tCpYv1DO85aCFEf9FEN4oW/sLRX
9nYHE/rGpp9hqA+9RkEJnemTgBRuO3mKe9S2kS6NzrmgXaLjuM9+XHdNl56CXhhDAvKOOkWx+Fnb
FLFfVO30Hvmln6Ye5cGmmMYkHm6IkRlxhF492MiIjlEyUPJnttsJyjHV/TZCVNPLop8epd6ZEot/
ZartvXRkSSAdthl9Gm0cw76tpoMqsuzKUWCi+04VmaqIcDOvrPT9pHUZFyo0FK8XNPMu4uaR5j0W
eqxerIQAsEAd+12dbs1X3Vv6I5F66Q/Aq4OBZmeZLtj9AJSHesjtkVgfUPrwsxzAhTFN3vcSoSzk
ILjvtjEpZ0WJi1Bz0yNiANmlR4KDZhhPKZw8uzelNuFFJsATHm6sVt9rmhJRycQ1/li2NIuC+5dD
uloxacRuw2axB0cyOlpUVoQ1vdcWH9nG8cMGtWaYDJBW2WlaQtWoxE9Oo9nvN2s56tXIAjE6BZS6
6VtRENqdKdqBWjVauHPNS8rMV+fq86hmyh+aFQ1nfebj5lMzBF3Z9wcOT5pPCLp/Kl8kT/q+xrg4
/ah2C0ghTxu3fyZzGc4U4uurW0/etYVF7clR6s4XpQ6wqYx8UE1pjroZskdTiBzwpfnm9n4wyFB6
BuNXmsvUsD60RQQ/Zhwdy5nI/BJ9SDhfBakF46W3Z7rI4ApBxZaevdr/Zxa9dk6aJvOXwhxOVCqO
Zu6lq/rxkACPpFezP8JV4abRADqyN7ss2BY6T/a2HpVeZEdXRADU2hjsJhi8XZQS916+jCS+rR4v
RqAM3fq+K+C5PK+QoaV+3+txc+Kiw7dKiqzF4egUyy+gGXmewbvTpIECCEqP258BKTCyJxqVtkjb
4r9VXhp/mufqUalRfq/jxUFoZGzOqos0olkW9dVoxugACy/7vq9/w95pqlmLGB/ozXSl06xsSfek
9aV+zUct91UA8df7XkP2gfFQDiNtzCm9mVa2x8W0HQQIQ7Ou52ttDfrVQ6Tgj/tWZJ6QUgNcvozZ
YGf3cM8JVUsajha6e036TzS0Zum7ZTGlvjdF0xGuReaKXFPU4pmygdVot4fa6CBbuRG/KkbWMWVq
efpjk85FEriJgQzToKWMFVT2kMX+AIH0UcVWulriBuhJcQZwGN6eI7Obp0LpO0oL1uyem7JfrxuY
JcYZlvkgbxEbtw9rOZZinAheDBBlt6byebWrjd5NuFlqGaNmN3iBo6xVOIDlPKUws4Y5EtMHcZjU
6o/OsE5/5c2haStIi0rRuc3ton6o7fxjzdTZRYWU4Z2CXuS7Kuam/vwRoghHIfgHwGTf/q5NktEf
xbGkXkZkCtXtkzalw5WJ00PNKNmlEAEtZXdDow63/4A6Y26xA+NY0WX1uYZW5/2MburB1ZMdU5Gx
gYUS5LL7FU1FZ44QClthgiTff1bVV3PYQT5/WdPKRPdTSx8HuNeACxXzwWSK7ITiagHZ8x8Xb/dY
m2OsJxaDb+EyJtNDnxS6H7Ebj3EXH9GPyE0xwkAEBMfWnmzK01pwezFlYLjkkIp0hq/9Ek0Iac7D
QQAksUQ+iWwU3P28xHsn080LmlI5eE9nTM0ArpjocZpdq/BNezQuP30a4V2n+/1DQfsNFrGPtWlB
C8QOhzVOw8HUFEha3fV9kpNd3jcleREwBcaJI0KfbT+La5sMRBkZNZIYDcfvGWoPvoGW75exax1A
teURQFXyGNPuEv4TzlvCKnFsX4XtjjbnqWrjUjQhlPthLhX1YxNBk+YXc9/M6OE2hXte3M5kanFz
ChQr5/Xv+2uWXMAf0khUwkGHkIHd/ga3iA2CZSo/o2lnnyZv3E49Y5rf71uRHRgK+4x3UlihpbB7
77uN7BUORIIbLUIlb5jTf9pRQYmdMOQgF5KZYk6IugO5Mj5st6lF7fWIDy4mypxJdzXc1n6pYiIb
Wz1kd5Oa4kVw6RrSxdpXslaV6vLCgFjoTM12ir0oecgRISZkitODYEXymUSfwoMynosAeur2M9l2
NzJOiq7QZKTLOUkL54LQc3xwryUXgGAM108HS7D+7NI4c3SBlIjXhhR5OCEB3PyFKmz5j6f031w9
Hb799KkQnBz4fbjwWdTuU3WuU0Q1pVWYTfrmA1pJ8PB643zStfkoUJHtH5QjopWFZpa2hyHx+AyW
ttFcSjtdu7rtNJ7aODcP9k9uxYSywCMmIR+9/UpRmw8NLVyTSKCuroQk+pPL5Nz1F7aNrh8QD0YO
SANvreTegNpaSz8lRmXtrKTTRnY/qe8nJ/v685YYfMHJ8zxDjr9bTyWE6WGdofLem+azivD1dVmT
NECaPjvYOokvhMuHKVz6wowd7rUIywotX6cnkqy0QvONuEEwOFKSq5I4fxtKkZg+eirqtRsX6IWt
nnj255cKuyADlvhi0Zq+3VRiLAavKqJz5oDVCyOcn2qzpnSZGNv6531TslOCDSRYGRSiergrkKpR
lZcllAGh2Xa9IJtfoZZoPb04WJJsS1/b0W+XlDf63DIIx21e+/Gzg7zlw7a6LROOWXFunW24TGVj
nRKlRjV97o+kPSTeEbYSch0QytSd985kyBp7Hnp8/jZXxRM67cofjrqtvhVpH+9vqMwSEpoijGT2
5A1d3bJtdE1SnQbcmOfXqu6835OeLB3SXPtgTyXxOOuBJoRYUkD/xLd99WQv3uIiKk+vD8aJ4l9v
NNVHa1DzrzGAhkfYzcpnazGmX7jwNCXo33o0KKx9A6wHJlFk0GmGa5aj+D7QFJmqaLh6IA3C+1sp
XO4uyxHvi6isQPzIEd2tz9CabjOYlGyHhWQmj8bhktZ18S4xnOjcDVbzAmO88p+n5kdlHdnjw+tG
YwhQFaPHO9OdrjeTkiT0NnOdUcaahk/lbLnPG2GcerXqDgJL2VIJ86hliCE0potvl6qk9rDaBOeA
9nXrYYLZx9eXqAsrI+5Fb1H366HqTmkyjKf7myxzAAw30gURPG3w795anphHaDeuXoi9NvCWJSl9
1avaA+8tM0MsK2p1FNzesHm1pZmlZSP67nlpfq3RV7g0hbYeRCayG0HIIDhZ6U6wotvFdAmDJHEE
H9lmti91mVuXpi+Vi9MoFWhtqwmySKkPLoR0ZTxHnFPIet5Iaw2NgXx8ysroChbhrDN9Pm3ev/e/
kmxhPEbwvcHxTj1u/5VqJfHoJMEqo6u0XOp58CHp7APi895PC5TdxzodD/yLZGXi8RNoXwbv3xD4
Qnyt1uqqMP5gjePkOwjDv+uWdDlAZcvNCDgxIT+Iwt3a0iRGOrqgXo82gfK9Wa3ik9Y4R910qRW6
xuC+cSdgFm6PRlIaNCVyJvedxlaudqysmd+Oo3lwAiXvHDzeQq2Pqhpwst1izHKq1WykDWc5mflc
acq3CC5faOuNxwJE1oehm76oC/oO+uQe1WckTw+cjvSSBG09VIS7JWoNoIgyigX5Wuy9q/oWRlkz
txe/0xbTOTgcUmPQ8Yq5Lt6gfWe1ha26M1PR5ilX70WNBuekWyXtYnVs6uV0//hLjbGbfD0mdYkA
bz/e1MfxCsbSCeu2+Y5zbP9AexSxgy09mi6SHROmWVkPAS1AoZ0ls1cq4oiIfkbZdmc4SebNX9Hs
OuppSpjygNBSZBKDujiO/bBFMavU7lo+ltrBWNmsevI0NVV/SldnuhY183thMW9G2NopGovLFOsv
EwT955TafBx0c9EyDGnD4h3e32rpAQZLTCEFqRdKCrdbrcH4r2wjEz46T+uXvEvGR1LkZvTbZYzO
7IfrQU0DF53fGmqeBnZeNu1B/C373JQYQdmISi7j7re/oc5axt3zDrgFicB7RvvHp6yzl3M364ex
tsSzgsOHNwVcJnWxfaytpVY0GhQ0qNom7kM91MpltcYusDlyf8EWuAR6nPa/cJ7J0QUIjUj+DdeG
mtm9o5SACvPeXv/UZ5RrPa0Yv5QkNL9wT6lHU4Fz0W4DKnW7lx0g5wL2aJyCDju3H+mR81+uF2V1
GdtONc/3T4/s+kDQy0CrENABjHBrbUIyI4tjTk8CODt/KdwGtmqzddZfGNMg4YSLAQARB2TvEUbo
XxQyKGbEtuaD02nuPy30Pv/dX434tbsAFJUz5pTgHhT1591q4sH2uijCx6nUgt9BZa+9RIwDBkmq
jwiHL+lRliQ7+CbIc1F/oFaz57lCvzn2AA1CfuB19tkogdFl+TCexyo6oh+XmqKEQ2BNA5T6wO2X
ojU9aShpMMGtIDrWD0Z+7aZ2OtVucoRmkrkUGtT/Z2p3nY3OdOqu9SB1M5hPGGz6FPYyfB5Q04TR
efH8edO2U2J2g19mTnPQK5EdScB6cKGBB8Th7pLpesgs3aLdFZq9af2WM3FyLudyOIgCZdtJLkao
ROmSTyjczOtcrCCHnjOwFfkad9c1WpFdB6L4BJ34fL5/KqVPB0PFYojuR0q7+3RZXIOZb2NQRa0W
WQ9dQRYb6OrUeb4CKSe0q22Mf15iysfP9hajnIK0Rt369mprn0H0Lxe9aud/58FU6oMfJ9ttZtoB
AzDXRAa1+9Y9Q0yFZoi6v1k2n9YajAcg318AzSAyTwkNqJPID43b3Y6TJnJzjcn5sdOik2P2X2u1
Va6xtv2K+xQjkQSOIJAoj99aIiJfrFkHGgn/MFIWdtlBcFCoGsKkOTWkA0YA6SmiVKdpEGuRlYm/
f3WK9KlaGi0XtHNWm3zxKBNes0LVP+ZRYR+UpmXvnqA7oXIAAQHUqremVOYqkqEUKBkmSU86GW9Y
uTP1aX2N/dmZl0fFTpRP94+u+J/uHaqgeUIRRIj97WuS2lolJoM03MVuSJ4Wq3F8XGtT+a3Xq2HT
T0eoOKlBohESpx8Qkd2GRggsuGW9wGmHmDoEIJr3rXUY7Jl6I/krqY2jBpF0V38wH3MyhN3bXYUg
R/FWlQ5bjIDhc2EM1idNKcfztBkFnCdtqgYDpHdH0aT01r0yu/MIFpOtA5pNeNhZ1YMuLRoaYc3R
UJ98M3mbgLvQ1NjX/UvDVvREEDlUJBpknJaGfq0Fx3TAaAsSZ+SG8J/fPzGyGyHYsrUfORse5XZD
8y7vJ1A+tCwT037u19I4xbPpvM9dNz2IOmWbCBaUsQACJXqzO1OxisDIQvsptMY0T/xSBcflw5Vw
mKfJDgl1LUSXiF8ZBtoZWuk2VVrJfHs/1ah81PawnSNtbpvTolcIrReee/LGdvj7/lbKnmEHDCwh
DYApMtTbrRzB9MQ5uVWYMMpyydxh+Lp1GViMJDXeWYZin21wEwGc8h1zr6Z34HBkqG+6zvg25jKp
l7zJwOtCmzcQOHQYW2jtGLCpX6wEqT4flXWtC7ttmp8Gs0EV3RxngJcz0PjZb0bXhCbEbeujHrXs
OwBCxx2JIA+ZudsNgSmbj1uIaKsujCfw3PGZlDkPvUGtMn9zWi2EFag+2AepVbAb/IMHBGR6a5Up
+2keB4LKzFBFRbE2vmf5kr2DwHF7rlPKb4xXHlGLSjefd0VQ3alisHH38elEoSoFp16YgPg6w9LW
B33VJS+wvzhBAnb4swdG76nisUMHQrWJFaL0L7eHfuv+KZTdMjF+xEkAcmXuAwTdSewJlR02fUqi
C7kCFHWqcZRByq0weg+HMOXU/aSTshRAd0fSeHvesgdDn4snO7OUA+ck3Or+OROENpwhGuZgOm4/
5ZIphtGJ/MCbi56qi21fsiVfLnOmbw/D6NR+HUF9b2eNerm/ixKWK9EiZ4iK3ASI3j5tdUYNJtom
d7Gajy+6q6hBVJTrn/DBz+NJYdp7vOS5oTf+ZLnzE8qmORxu4oOXi/Vitlp2BLuVbgYdD0jOVKgx
9wSEddRC69A7DrFLtH4zFlVPAXu5KLToDdS2j6YWw4HTGeYTlKRHHEOyp4k8kNIoVWx6+7urjFKw
ZsSb0DqIyjF7Vpq+CJNKVz7EZt5On9UkNo/WK7vHIqvQVSo4Qi7y9uMTW6VWP7PeOYo8670+OM5v
OnqF6m/60uov+Tp0p95qjYN0RrJSAP44LEC3YkBXnPxXISLucc2YKYM53dGyD4XO9dW2svy375S/
NmuqDsxJHg3UDEhH0cfQBDPwrbk1r/OWAhTnbDTsl2LtEBRisPSLHVXGGqyTZ76DsUb76FVCI35T
jvilZculNPNj0IBjvufpXIsuVvTCdEUrNmp8ZYK2wM8poH7ZutETIZW7/Xtwt0RGuLvWZN9QXAh6
M+vN3erKFcKVbnDCpW+SP/t20i/OnMcvTN/Y/6b5WPqrPTS1n1rKN2M1hhBqfv3ATUpuE78BMA5k
vqC7993u3s5QV1hWKp5OtV06u4FbgHm0a7Q5pW/bjN4xje6U57wrswOvJgm5SN/o6TM3Q5K1Z8AY
S8sGKI3ptUzX39uhcf9kctV90DbP/e9gq8VpfbPVYKfpaIh+zR4gUxqUPBLITcLJa7JnwgDvu4P2
6hJ4iY7EbJRpek00kHfPzhwrjb+qlaqf05jf51dq1tenlKYShIp9meDqOr05+hDyX8hJoHTAw7nv
HNvKmJRjnkLDGzlrgeTNUD5RPTau93dCZoZymUCE8C9aBbf3rLXqUq1TzpwWJUkdrmkNWq4ttuKP
+3Zk94ndBuEFuoA0cxd9WGOdDZ4BLxlwrzwOtDFrP6q9HvkDyQq8LvHv9+1J18VoCwwOyFrjL2/X
pRl5tbouQXXqrtXfoA3Ufx17PMK6SFclgE+AjVnTnv26bypTXR1YnMptm5/NOqPnAQV32CrO8Bt0
FUdXROL74SYwuZeUOYBN7Hx/7dLzy7LFCZt5VIpAhXOjOhtWMsRBso1lfKk1wOsnxKCTv+7vp9Qy
dWryWUf8sXvo7Ma1Vq8nd3CVPPu4mlH8kbeCg6k3Nu9+qVExrJU1vG9V9grQ5xHUMfQB3xQLp5Yg
XMkI2pvJM0aAUVv/vsn1+AMDfEzdapmhtOc0NZLvSZd6SUDrdf2FSgy01MAOBA0v+LbdntubVkH0
Tc3c7LWWZpNaxZ+9KvdW31zao6ka2YGijAUECKQsIgq7a9J71kgQR3g1FEl+Rm8z9yN7bZ+qOPq2
kdAf7K/sq8LuRaGZ0Inu0+6VdY151mnqusy4Gk9bZHTXalQ/WGvVXrwV0Ho3tkd4T7lJcl3oAMgH
9oMrUaHYJQVCtIOgFwPfNLdMww/uCkvj5n2p7ax8h0KSdYBAllkVrEBAKthW7uqtO9ALF9m3RKW7
ZFCeKJVEOSlWPDzEW+Z9s1EzCdCFOiR1kX3NV1b3wbINpTBkZnQllLVXXzwYwM5Lqa5f1sps1IDQ
Z9b9cdSpY9ip/azoo3lu4W0MtWHebIiZQDnaiWp8Yhv7P+KsXp8RERhe7t8xmaeEW0soHSEHyJt/
uzWGssZ9TRMiTJZ4u9ReFT3349Jc7luRPe7wdovL7PLU7BOjbo3U3KIHFKKAAIK5rMxAzW01JIYb
zj9vimkMKoy016iLi6/yKlLVVFSavIFIVfMmxKSVzPQzKmAXyKfSg/sj2zsgCgLpCKHpG+WM0iZI
q3IXSG9W5GfkqJRzoTvTweGV7Z0YwPoB3ARBIH7FqwUtWY4gtiGqbOX6HUBefNW77Qu14CNIicwQ
6SRRlS4khvcqe42qjU3RglZTOhpnUW7MgVnB55THRPs//ZEQKWIagZYdadO+xVVteVZMAupYMxT6
Dkb8/KSDOw8YVewOQlrJqojxCG/YQjKXPZ+BqecmM+yA57c0jeClH/NzTWn92wZ//C+YIiMHE0cT
gjbB7kvFE6wBM4O8RDlOc6Gwn5ycFFaDPtOOKr6ybgz5n5jDEdgViHBuTwV5UKLlWeOERabWF01v
lSBFXvK0TvHoV9SYgyV32lPvTqsfrTHjdKXWXpJtqfxEHdeHvrKKA0SNxN/R8ELFVFCA0/zdPSer
WxWdXrF8dUzbcLAnJrBqjfhYt9PAmscjylmpPThA6JHaDEfvg1eebATSWuAZyawo4Ec1azut3WL8
uRqRcY2STj+IYmVHyaPGYKJmzpT2XiBj7A1oDyeiIGVu5u9ZVscPM5HAaS699gDQ86PDs0tRKCKZ
oiisiUx4t5n5XESA9niyFK2e7KAe2NpnRet6WLjorf+GXLT9X6r33RgquNPI34isYXuBs6plXjBb
Jn+1SBhD9FIYPZ57p/mdWFhzTsnWlarfW9720sxgHINm06dPGVMQlb/FBRPuzOsknV8QyydBaSrV
c1YIxhFVHQfdj2NkQv6ttUW1fBTtR/ucENTHDNy2EzW9tu1+K7Zm/K4vXaH4Q2NDY7auldoGajfU
a2Akbf7bvNVjc4FKz1BPWdPrSmh3ZfdHlunWP1tb278nZez93iVRt4U9dGNHPYW3kaXo4WnkquAh
+FMEDK98qjkqoIa1CXiCqzd/9+2KYk5qDZfWsqqL58DL2XhEt0MWaTyH6sf73u/twRXWeZ0IgQTR
yu6JGpE8ippc3N0+it+j2zD0Pumo9d62pt4M5kR3//0FiyCLEAGDvZgX+Ha9+cq50RyGll0c8rMN
CiRYbaN+0ZykOfXN4B54wrcBF3VWEhXYY1kpRY1be7VnJfo60eYb0HeDwyQZzobuDkGNNgAZtLae
M+amDrb17fXEKB0iGMYZ7wWmcWvUy7O4NPB6od3bxZ/DlurUIifrOQI5fPAmC09+ezsxBf8PhUeK
ySA/b03F2ajMa0R+mXAZgzJVog9xploHNXvZOXltRfyKV6c0XY0lrWyq582mOI9FW41PTm4UQTKp
VuYb8B/9ymejBwWcj0Ebns1bg5GrFcqMhyeDHYZTrW9FALB8uRRZB96TKdeHDCXKn44F2EsBwhTg
N9EjujXK9KZhMdJDX2pI+t9tM438MZrKl7k9HE6RnRCowJixgJKUasQumavbcegVi2s/mhVsJebU
BnBJ2j7sMEesxrIbgFKyIEaBSYmn+nZVZBaC+AKAVzygmVxNlhfQlIs+QdHevLe32fJttzwabZcd
mB9T5VRN6Q7sw6p0a41u09nKFPDgfFm0tPttKlz9BFdAOwStUcFHcN+zSNcpWER4FWHkcneeVIXP
Y+hdAIVtm+oPKMBOIbOK7VO5MvRjIMBxgZegvvyKUVJyMaBLrfR/OLuyHrltZvuLBGhfXrV0T894
bI9350XwFmqjRIqkKOnX30N/uIBbLbTgJEDy4CBsUmSxWHWWzfHzZVxDAwmwF9HZA8j78h+VIO+u
LEtm1tLqrO2do4lu1xasZ0OMQWoHpjfC9mbvQGQGDMW2XQtUYvtctAT25WVfZYyyOXdpsh6U5rZX
1O/xkLSCCoD4idz1egOVrUjsZarXQrdyfDE9p3PTavVPWy78EdjB+MwaYr8kfCgz1+HQ+Lm/xnvz
xZRxOxrFnZtoGjGFTkY4Y75R9U/UjPNLDVp5Gvr6Qr1K/7o/2t5sUeSBHybiN8DEm9VleJquFZpL
BSldeB0tvHpsWG/3JyYW/t62GLh4zjJ+LdXcvZJz7P5zf/zd2aJHDCcBUOOQwV+vNqz/rGkU01qg
QBFDeiJoc7+S3XOoHCe1FnVE0byRETGfF4KA0CNDIQ9tefOD/ojtGjaLU+mDM9nK3nlY9Rr9NI+y
s1DSKfyF6txilluohdtPvtNW7ytg1g6ygm04xG/A2YkACIDMLWComwtzRldD4COvhd8lS64Bo8ia
oOmyBhyl4v767g6FnYT3ARBaqNtfT3fVhLoDmiYFtFHUa7/q7JPsbfZxmvsjnuPOUDguOKR4X6Lj
vEUzrrIOYiFg9wFYY/gu9CieBrptnmhrHazfNvZh/VAxgSIV7hLgira2sRNpLMA3iF24XVjllr1C
/29erO8Eaf3rBlKTXtr7VBxkBXvzC/FIR2qKv3BtXi+lhwqo28NurIiEHWUlVGjSEl3QC28OfQf3
dikQRTgXQE+Ak7idYSkxxcCx1mJKDNtjjuYFhYEmfKBofHxdvLb7scZLBDHewD05K4ttiOFAkfEg
Fu0stNFDNbRcYGRuuBpw/lDxKC27kK3+ZBHfegxQQ4Moa7+cqnVCg0aCs3Uw6M46I381RSQIIYKP
Yv78jxO60qBz7Y44BZ4nztkhxDpVwVy/m/HyPbjPdqIfHlPoIwAygNrvllJHe1TenbB1itLhcRHj
H+fYgeh0Td2l4B5Tr5IYEokw4ujzQc3twcP9dqZGWAOsQTiamziwOZyeNcy2FfROMcLbJJ8pqb6Q
pBvzhazr5X4cuI2zhu2MR5dxlUDdYhP2ajo2IzxEnIICjpRFtFOPynbXR8YSlnqjkB/vj3e7so4N
gwJgwhEPDEfl+iPG8Qg2IYTSixk8sHS09fQgIvnDU6x9GzgDe7JE4jza+NLpyvouvz/6zsIaeUtk
m+Dio9y9udXcsivJ4E+6gDJ8/2TV1b804ORtJFr7dH+knXkiO4EaFaocsPzaqlItoVriJUYomkd3
LobEbd9BfH+5kKBHwXuR4mkgcLa03GbI/UYnB+WK3/yMPx9EaIAh1kKcBTsVmNUtJkVxdOZFPy1F
2LqVd/bCsrVTvPhciJaHpHoWKEYkGWy63B8xc4Q+mZZgk9W2bF46PJ3omxFunE1auSRhmQxq+PkY
tsnyJJGrsycVUokaFsSq6ksnmnJMOY9R6WojVZ47qnt28OluQw6aE+gQo42FuaFbcb1x0B3nDpED
Tn8ZD2d/jOfCYbZZPNRNOsJqRMNyCH/d/4z7o+IEukZO8cbQiI4dNK1tjFpT5Z7BstNnuaj5dbL0
8t9xxrOdTn317f6gO7sUWOPYaH5CSRuFieuphtrqkwVuCkXQlTKFoYZ3iYJ+LmYRhwfbdHeoCK20
GLKDNiqX10MB3+eNoYzsohbMPzMgoDPEYCuDjiQ9+IAmaG13JLJnvEkwDrA5m6EgtEz7oWrtgoZx
m3l1s5zDMq5T24rDN0mZWEVYj0+o34/F3y8n8jlkd8DZAV2wyao0XNQWBtxfYc+gE4YuvqZTRTB1
cwJycOx27mecNlzQ5opC/2brwcAQ0QGeaZCBgFRzAbzu67Im44n26HW09swf5CjHx9kDKj7tx4Zn
wFvKg/nuhHSceLzegYnHu2gbYuuIhKBRjtg+NjyuG0XVYz011Y8RkLBXA4e4y8HFvDOgUVExQr4A
CAEkf72JvJgQ1+N8KZQ/Dx/I0KDCTUh/qeEEV1h4gh6Md3soDbMRDSVkLuiVbr022hD1OHTe7SIO
a/Jk9bECnM0rIcdQheI0dPP0YRGR++H+Nrrdv0h2jFlehLwHnUsT8f9IP3wlvbgasKwKgKPMFLbg
QG/1n6p+7J9AKvneDwZ4FlgHDcHbI4pYgC4TFhefE8/P63G9FkndMuLGdAORvLSyRYO2rbvHuu2q
gyO6s7BXQ22OKJmV37QDokESNxSANqhUdiSI39ijp09ryVjmeKs8yEB25weYkQ22thEU20BD7AF+
qBXD13QGv/kC5DX9GQW4T3RFk4OTcTsU3pMIckYXDlzmbfasWUgCKZaxUMj7sgWFoufVrd75LLL+
Oq4CH4HtAmQ3jiGUDa8/GgQ06lCMK6B/5dhlFMqcp0HEfhrVlvXu/r68zTQMFAOxBmfeyFpsbgtW
QxIRvDUMFbnqwvQkUysa6cmZGxRDsB/TpYc5HjRzQH5f/t5oFVpDtg/NWlR+AIMBG+96qlrRdYCl
tSjsteYX2c/hp2qKvBTFIuf14Mo+Q5IkHvqOqRdcoutJgkiZT4AbdBmZ0fE4iA57HxnYdsfktQbW
vYlGMYSdxxIK6QVlq4ZgC7U/ojmCrpcTH5my3Z6X2MG9iSctggJKpputG8IBmnpr2Rck8PoMQpY/
dciSx2aSohgmb31XLfIIrX4bhsyYyCxN/mryy+vltruo5B2Su6K1SmJsoN00tKbleWk7ldfGCZAv
i3tKRHXkKHsb5qGDAZl9fG1Q29DAvR55BcaR0N4diqGrAmSujnNhTTyfLQUvxBWJ0sv9jb23unhe
ItYjZTA41+vxuqYvB+n4QxFQHRe1HbUZpMDqIl6F/9CM7WdUM49a7ntzRFER5HIjiYnAez1mi6Qd
KZ89FOUwu1kT8Qo4owqHyZ6bjAxx+NfBDyfnj/E2cUIHkUiG2hmK2Wd16nIWPQ+L7M92zMKD3GR3
aihywaMBFyfeBtdTG6xWsFLoofC5P6UQ/UQRoWfWmxZiGVAnTv6+goep4fkDUV4kIqALXY+3DKKr
8EbBUs4teYjb4dfUDnAhHiFNOaogOVjJvXPxG1UAKwjkzduIK9xw9NpY9QWEzoJPBB3/LInqOh/g
/ZUL7kTPgRjbrG08enCrmIlcJ7Zo0kGjH5OBwBtaC9cT9cFz7jpQdoqqrMQbcNOXVyGd2oMq0w3A
AHH2j2GACLkehjDmLc4S9AXa+jXUnCXJPX8Ur+KSvJSwJn6sIloVFUDS2UjAy6oarLavlX4FHzmJ
tH72D2iKezsK/SGkfui9QVp/84XHmOGtLSMozK+LLngjebEKmJnbfNWnuJJHNcvd8RKkCCBGm1Lp
ZgcLFcLKFKScYnTj9ie1p+gLc11tZ9MiaJtW9TD9uB+C9kfEowU3uCksbkJQ2AiJZzo+7cyFn46o
7RWqLvnJ8RcCKHp8RGffubsgMhSYshpkQ/DMvf7GcvGB/w39vnBo7OYwQY6zeE36C2NcHuynvehq
yqS4TNAsAt/qeqhYDTOESGJ8vLhKnn296Jz3Q/S+FFS/gvwXYt6iAH67v6A7o0J3C20pKKsaMafN
gk4oRkbz5A0FVHLFZZgn64FOgMsOSPgzNYRO1qBbdTCoOYCbA2p0LKBT+LtDtVV6bIDObdak44V0
ogkVDb98bnv/ZzB5KoeNin6sApf8Nqp5EtrpDk7JzpQh5ISCE24TvOi3apYCakSr9iBl5uhSZT0H
b0AnBILo7tR+iMLRyWrfPTJ6vCF64ZaGChGKQJ7RsL1Z6L5HZS30WJwDKMzCAp2UFbLAfAq+Izf2
L0R65VJQWMe9oTNww09LI8svyUBqls+hZR3cPds1ML/GREfISwECCCO36822+Gh30taNjcfkcmmE
UsU68qYI5CjQT4OKaTnQI1rWNi5jUOTecERF5QaQgK18CNRgraBquzKPqqr/hNXuPy/jITN8u7l+
jwIAEhC7KKHegPScMkENbKIlBHCo98q1LP8rTRKRlx5Rl3mcupPwWJDKuh6e+ik+CFDbgGFGR0XT
1Ih9oztgFv6PR6mnVABreD/JiWLrq6r3Hj1iT49Mo1h9/+TujYSMCHUbABEMIeZ6pHkcPA1RCmC/
8erRadCjJJWCjsm/2v3aH8A5dgcDFseQp3+TnDaD8STQ6+oC3h6srcj8Mhwzjc5ok3nuuny4P7O9
fWLot/8/2Ob+FsmqFksBUT5KxgB5jsdzBJjM+T+MYl6DaI4gLdq2FPpw8ZxyMohbMGtObi2ChyqW
0bv7o+wuHAAh6FDjnsD+v164SDP4qwI3n0PmkL6UmnwEHk6dFjjyHsznptRltp4RxwS2Bw/Qm1YU
lC4it2EeCKxAqaIg6nX/cL9PMlwi6omNlZPxEqrZkKEVZ2+c4rdIlP4Wvf77N/zGcwDbhJrpJiPQ
jNM6FsDnQy+yfpzd1klth4cXCFsvuUOs9dGSvj64ObdJAQZF9gXCBwDsCOlbArUMG7+y6wbBLGQq
p/YodNb0iKRl6Y5nC0/ag4+6NyBSaNNcROEUKg3XHxW0lrJuofqEDnQJvhMHtRTL7ebxGlqPTnPo
ObqziTAaYFQQAkWqtZVnmEjHGuUnEA2WzvAQMTo9Vv4SniJk7QdruTsUbihUfxBa4Lx5PbW+nLqk
13Gcl67uc8djdspRjj5xHyy/vz4aqIdCORavWCNFvsmfxRziFdBNmFXD9aVi5DsDGeDFEXgI3R9p
50oAsRlKN1CTglrQNsmRjTU58H6BgsDYhS/L5I6f0Q+uQWYL+g94xoZPfbmSzCa6RM1bk4Ph99YU
Fs+4jwBpBJp7EwPKceGAbQOpSlFZOzli5GcdtyIfl/n7/YnuRE4U01CCRd0JGvZbkEgFb6JonhHT
Egp+M/et5KvbJuzgMtjb/oCi4cyB0mvQRdd7hIV9GIyQZMnlqOl7OdLqUpNmynyh4gcHrbvs/qz2
Ph9QoKZLAV411Duux1MwGI3WAI3XTkzqvDBi/aRL2L3YTu83cPCpxDmc4v65DBX/3EeCHNmu3Dz1
TIQx+piG74oDeFNqrnUSotCb5KDg2+Skg7HMSq6674CW2x/HivWnxiFa5JKF/gxDGyELmB0m79HO
pXD/SeroU52Q6T9srAhPaxgHmPfQjVBCiQaf7NcEmq+rdwJ/ZkljD8pDHB3Bg8O6kzAaUS8w64zu
9w3YySd23ECVIslXDu0BRDqWvCyVip00IIF6zRrhFYoHRxt6d+UBdwLO2bT+gei4/vaIs14sQLrO
u6GqPzbcrR4gWsXe8IqEZ7yMBp16s2u80plNUmIH/cdawq0dqP9pRXnXVsN3O6DlEYZmZz1w0FDU
BD4It8+2utERv1Oq5Ekej86QSqzbwyowYLWg0MkcOdTpCFfX0/2TsBNJEJvhMGIKnKaKc70aAeMt
adHNz8GqXPFa8GShg2CCkfC85veH2jl0KJ4A3RHCJwb73/yUPxJZHQCt7lDccbq2xgI228A9hIKB
XN3KTOKZcAm7/qPPaVfQFVqW90ffCWTYZqBRIo7hYbrtYA1EyCZMqiQHYNF7GOHhjreirg4Cy95y
wsQTYh9GXQbvgus5+lO4emWLexXU+W990JOPBHvwCTapR0SonZAJwJWBCRoNXCRq1yPxmpO5p1jD
Cci1bOBQsBmgrppFqzBe3rx5uL9+e+OBKI8LHE9N0FE3d6tdczrankiAVZEUXPX2g4Db/dniQ5+x
rjtqJf/u8P35oscGgd2r6QBCph+Fp838xERafKQxyVVf9ae6qidIMkci467LHhdhrQ8Vj6d0hJ1k
amx+0xqiuc+dh22baBE+qCD8CYE9N5tDFNHhvacPFmTvUyN8RDg7+ALoy1x/AFcBm5okXQJaZe1h
O5PwZaR+lwK4WBb31/5oqM1adLg1Be0xlO5semmciKJp59VvA0hRHBzSnWOCXB8pL2iD6Pduo1BF
KtVoKH/k3G/J2V97tHxXazg4JjubCW8kKEdCfgBqXVtFDQLIr2QwCIXKq4Xv2q8xSSMinIL5Grwl
GYf/3l/BbenYhBvgH34X3GxAITYPQHRe1zIMoVlVwmn3oxOjHhWV3bPF6uXLgvLfa4gtyLRf6+5g
pjufDlkayny/ETqgFW12yRBSN9EBZmocDGJoHaQJmumvfcLpQRVqd45GbwkDGoNAs+h/xNdqWVA6
dUmZTxDd+QUCBtTWKsvuOVSkefNlCYj7Ohqt8jJyOZ7ur+/uNGEobKhxQJlsyS7G3MaLoBGCJL9x
P/EFOKMlDsouTYbpiEi0NxbingFfQPsYWN7reQ5N5C3hHCIyxNRN4YQaPzZt+xivoDf9/axQeDEv
QfSUkapdjwRjhhlvTVZCBq3mVoFyD6CJaqKDyqp2qpeDK2rvvQ3Qg/EJgeKPUXC6Hs8OahgRx1WZ
62lAuTKhgfwauo2C41dsp9bagtJThp9WyTuYsVA/63vBDjbsTgDAbzCQC1DUTSH++jdUJfFBBOsx
Z3jmfIbyM//I8b44mOpOsoPqPtrDKN795vZdj4KL0xrCIULhbqJ2U8S0GsCsA8OGKyf3IS4UnCxH
OH/ri4owgKIJ9ihKGsg4t6qLtju0be3bZb46Y/A1sHX4odHkw1/vmqtBNl8xaap+ZQ4GmT1RgnKC
w+YOFTlRrvW/94faS2YxluHYQrkdwoeb8NIKWraRp0qIkC/0sSVzMqYqkt1H123Xb44V1o+LNbdn
rr3mE3GbOQPEjlWPIh4HmkobYPhpWoajTWSmuLm8kSigeoJCMDDh2yaHpStP+atT5qpymjNKuPMJ
JnnGeKnkacePJFX2dpNRGMMb1XTqt6+WeHGmABYDGM4lVdmmIyhHKkWZbJ0u6JjFb+cJ1arXgFCI
ozxlJxgBwIfEHecFlZubbnLvzwmYGlYelz6ASZC+f1/zjsM0q138v884fvfJISFucCfbyp9lRZ3W
noRbe+cMmWi5jXJwzQvt0Ppyf2PtfUDTkv//oTZRwAG5Ph6EtiCtRb28mxN1gjzpdEosJbMej7SD
8faWMYDCGXAmEMcA/vA6HjgJLzUPFgtyOByd8tLxf7r1/Jk6Kvx0f2a7R8aU0iGqi2v/BmM+RRWR
josvtiTD8m31oA+aevb4TXFIE89u6L43z3Zo+nZVCuGM6ALNEz/lNtCxApUk1CF9nt//TXurbQCv
qMV5oKluzcO9UlpdZNlWLqIEFC4wD6c3HO5saQ99hwtou+pvvdlNIIwMpgevTbz3t0CPpWPcspfB
QkG8lcikI/HdVxMr4Ib1ek0C+h9CIqodUCFCERfVpM3nrVWJhoLTYM3jnj40VMFPJgb/pTb+1/fX
cm8nRWD54EwCRXzT9ERK3ra6QUQEabz82DXDFwBYkpMTkf+yZ4HBBDkCXTjkW5vY6yTNSutwtvJ1
dqMvy1S9jP6o87p2j8jL5v+0DadAVwBMD1QQsKdmzn9kdktUtWxJsD/a2RU5a32RltZ8tHJ7uxCl
YFCTsHDxjX48npgrqjw4g364jOdYaP0Z8MAytTrZnkgLwvT9L7U7K9SEQcEAaDjavsgtO1KLNlKN
qh3sfI4a/qKWBoD0+8Pcbgg8ZIAmAKQJZK6buoq9Qq2wh6RREVTh8LkbASDOWL8ML221MnGQPe0M
hqwJRChcRvjXdk/M0p1huzmQYnXomnkySc52UEbZFLn6IN03yef1poBEGdwXAM4weutbsAiD3AAY
GD7OlPai72CvkXPPtC1S+EaqSwUc74PDAxWka+Anc1p6iz441bcfEL/AkGfAYfnNarvelrA8cSvN
Eyt3Zt09zZI6j00P0fz73+92W5pRDMXWcNtveO3eJBfRjB0B9oZAgMqq6VfIinZNUXFmfbCcvnbz
+yPufkTkpZA/NpiQbaGqXBhsmVpJUIYak0uz1iW0ILhfVOhx/PWVjsn9MZSZ/B8nWy1ED4k/kmIc
2i6XQS9fsRLPJpeE5bv7s9r9WiEk67FpXOQRmyICLAbcuKkUKcQcw3jaEeK9TRL6HyaEzpKJ9aYo
suU1Ke4nfVhB6nWox+RcBewHoWQ61REMoe/PZ+8roYCMNqvJfW9AF2PprZ43lwR8zZpcQqe03/Ws
pkNq1yjh/v1YQPobSi5uTdxh15/JievGnqVl5Ty0VV4BVPcgFjEXIZB9f90ug7KKeXTiG0EOYCsH
6VOPVYslK1MKoQ8r8cjD6HDYTQXzEWhmb0fgQgao93eBYmsAY4eaOINyqwKUVFlIMTtGzY6f/n7t
jLyBqfMDML2lofqkj/yy5lWhxzYC7T+UaQhPg4vHyVH03QkVBkaKEjNqzIYpev2ZpjmpNDr8dYF2
P3kl4apz8iwdFZzS7gxUUvj2/tR2FhBEEFSy0AQEF2ML1AUAvXVCHlQAufj6DWx0yGt4OXsHAfD2
dWO4SbC0AJXOALk2hUbfsgj3xqQuBqf0MjV6UxYCNAzCfWO9dRtSFzXS54PbZWcprwbdRAvSUk6m
KqqLcBwGgAv66W07t+NTRFf9PWazPOBD7iwl9JXBu8B1hnb01rtDaVe4LkFUp0J4Gb5kcoG445Hl
0U6FxajuGesOqNJh2292SDMY2QlocBervVpFmcQim6OxLAZEkyxsLPcy9T05S7BDH/HB4Zrttrq4
v2t2AhfI33h7RNBdNf6m17s0+Z89HmmLJWBV3q3DdI6lVaLj2Cdf/n4ovK4Ri3E/A86w+YqdQPsN
/ICmKG06Xths1enqsDUTYxwf7NIYv3qTjhjLLtQ6wTJF59D8+R83GUh9Lh2qDsYZU7w8YpuMLzAi
ac8St+kbbpvSwzR0NfI8CvWE+9Pc2awYG+Ag/A3jo+1XhXhu5JCAtoVFrLDw1nlIISvvZB7HJe4y
fSQKuvcF/xzPnNg/5spJSZfAx3ggDIssbvSQxcQfn1zldQcP453Dj+qOgaEA2oh0zr0eKtZU2p2X
NIW7Vva3maLJP/td88JrP+rTDpXAf/C6o+f7C7o7QTwQ0RZE0Lkh0Sqc+aCB9EbBA2An8d91DwCM
OI8JV9XBBPeGQvg0mkXoOOMZdT1BW5jHCE/w7XSt85I09SfXAp5hhPzywVB7a4ncB6xrFMeB0zIx
6I/PNoy0GwW6jQWMHnowZflwIjYsUapl8t+suh3OIcgKB2nX3t78c1Az/z8GjWTgWXAEwbmIbPYY
SuJkrO6Gx0Gp+jGe5N+K4OCkGzyPeU+BQA/q/vV4fgVJn7asugJEvWdKNe50VZ2RfoXnEhzlbEji
ozxib11xPaGdbq4MvOauh5zcxQ55outiAdoYdhp4jcHINShz8LCDKh0Qgs71GP99rxVCzeAAAUhh
PHu2pz5sbWIl7lIXsheqmEaYOlhJJF9JFfz8++MAEKbhBhrN5q1LtNUMwCWWdl2ANh88NBCyzurZ
UxkbLPEfTh7U7QEEAzTkFoPpqnKcIi7qohtr8iYgfXcBlnx5WCbvqPV/e+Xi/QhYKXIyg2EKN59N
NTF64mvUFACk9W8BfR1e+ZIfWfve7n+smoeqHsB0vsFbXG8O6EtMpTIEKg+etxADUKcwVqClD/Z3
vtRefv9LmUT8+hZCwxhK6niCoPQMHe/r0YSz9knNgMSO+oqe+drFJ4B73gSq5WlUTfpBJLKDhp4s
z54/HzVwbg8CEGEowkMl0JAst9X4SmmqnBnMsLYsA4j5TcsjvCiG936iJFSFuQByMhlf7k/5NoBC
k9JFyQv4ZChfbRvlcdtEfh8nosATaMraVogzbJKtDG5yf2sBj34byCB4BGE84Pu3AltzmVSTlUy0
ACkSNrGNIpATJ6JPhtQNo+YAUX6bUWC031wQowiAeL35lgkCWTi20NcsPf6oATvLV2g7ZG4E0BCN
+3e09LwLgCoP9xd0b1yAn40rAEhw8Oe6HrcfweWULlAoXkOj58numjc6hBcS0db7irry3DeQqncX
bOX7A+98SSCvDPcFIlto5mwGrm344mBhu4KMo744U7te3EgpANLizj5yZ9mdZYzCCoiU0GvfSsBJ
b+ahEnNXCPAm0K1QjkgjQe1Tq5Y3Ldf8Q5/QJWun8Aj7tjdNdEr+56SCi2rzXf15clF+t9qCBTby
QTp5Z16u86UfbXqwhXaHAjEDxBDELxyR608JQ0BE0VqYFY09dMLAHQuskbzxOesPjuHeegJcBCIw
YJLAGWwjD2+SrrGGrmhjcCVBIxRnZk0D2MGu82nymHte3EDloIQc+bSb1ybmcR32cOkbQiwqZcil
tnrFYtKCtOUM6wJ4C01eireHA283Bje5VFQOhVhbaZdVVnrzgiCE3cBzRfjg59bcuDmBF9acenKd
w5Q3Fn/voB9RQsPZ40OqtfYvFOh5nvXgpbI0ApPn39HC/Vv0i0++LxE4RlmUzAlNxZBwDsoqPEpS
5kcSNqRwtNTZUi+4WVxa1Rinrmb9ADJDz5BfSu+fqWs5vcxTGevclcqTmWL4LzFQC43ZigKpnOqR
tQ920FKRUUbcLzVku8dcymp5DU0J0pwVUdY/wRIkD31IWpE6c13HZ4JZF66qwZiTw6zcDNWoShS+
iS15AsfNnFmNADlSjA4gQ1jCiy0GQlMonUAUUSfQTEkFVMOeRV35/zZQXR0z2cC6AeS7iXFsWtep
0phbVpN2tb0+TXVleVDZaRr7YgFLA7zHhBdfugwoXZ7LJe7eT8SBCmJNSHRufQm/TxGz5KfvWuIH
QFatKQbK7lE1MvKfGI/rKtVuOOms9K3p0jKPO6/jJbRftaGtvadqXsknvAbcl2mt9bee1t1XSFaP
3wClYVNqidhO0G3x2lfJgJ5WUYoAkK0ysMJvToRHRTZGsSYne8T7Qjj28gbXzMjOuJzrF1uAgZy1
5cQffOhQQZxa1mGXTe5EeT5xKFWnNiQRqnSlo/WDW32j0kqy0gXGT68XzrxuTBNIG7DMUrb7VnrA
Fj2sa9npTHbKi4rZi3p0AGCoCTsDfwbsT0A7KE6hpCM/OZUoXztLK+t8ZL780lTWbLCvbUSyeJ66
Z453yi+3QRaY1gwsgYcJ8M7vttJVm/Fh9rxnV5EG1lukg3BnELe9yp16oJ/hoFkO2ZKs0+MoiGQ5
NAmGy+T1oZ9adgmiLltV/7GbCIS1BC9nmZWS40uQjsOpDMAJ/xcqWx0wQ+ASj2moyPw5LHlbPlIM
9gM8Go9m8IcA0AhvZWQDQN4s3zXknZ7anoc/Ia+FW6xNypUVlEJlsGihmtQWXqSGtyLxrCgVdjLa
KQlldRIoc0dpUwbqXxdVz5+VnehHHZRtd7at1f0gIwrLJWvoQ4E1KW1kprBSO2ETQ12m8Um9ZBHr
EgLte6sWJ1JN85hrSp36tNhTP0By2G1pBomzYXlZ62YNi06TkELuawhfjZ1WcYo6lP2NaLtHfx3w
2ov23BbXIGvbHxOHR2e6UGo9Vd5EvkPpZXkfSBc1Fb+ZFyfrUNp/JQQgABkYvLX/w47qJHq7tFD/
Y6jBT7kfcQkqv89mnq3l6jV9PrcDq05LA2VkfA08ubOeTIDAKBXCKxpAmeSrzyzHfynd2YMNiJBA
CaYy0rq7TK7DoN9nCV7JFGyV4BtVsG06sSjshn8BGQK0d4TQhV0w5PZvlNMou8/8rir9DD+iHB4J
hJ/btI5kpV+T1lmnFKgY/SoaW8uHxPIAiKG2xrH5Elg+ABaz0/caR8mKLtDVGadUObYQWdSVpfgw
zb63nIeRqDbV1hr8gt8neYYiX1h5EHd2lrekRQqUcS0sksZMzwTpakfbbwlIZWMKPWnVvJEwwojH
dOBR5bxrY5QCsjVs6o9MOVaSRn49tXD4cyYgH6AsBD0jZmkAJMUsh7wineel8VIt9TnxJvU5CEgZ
plFLYvdhXi1kcLjzo+pEl3p2TusKdY3TAr1799UCHR/6a1odUr73xqoX74Zy8N+vgKfD2CHx5fA6
aFy3fpYxtDJ/dlbp9E8QOEiq15E9d+4XCNq58XM8sdbJUWGz3jFWsQ4BgfghgJ0C6rpeOLte5i9t
U5+FHba/ki5SrwLdavnAHYSbU8SgIfuQRANHWl+rikOqig9r1odNiI9YWwLOFqGWZ68qdXMKWgYF
ClpG6lfl1Lb3rENK/53rIVhBsQklR1Drlfvc0LX7yKxZlo8hAdc5Z2Edv4uU7dACvTQ6nhZfDf+G
KupDALCq5aMl1dRlCslg/aqS9RyeEvweL19VAv85f3EYebTDcorTueNW/dBZPuT2VQzFHkguCfHk
+XVAvi1yGpp87IN1zf2uYyy1pWjdd4LXffUWG5C3WSi9zuIZtbHdXkfIxCA6X0egmnRL5ybnkLUh
T5vR9yR4yySK3gHXYNk8C4Wi5WmQtTXnE5RgIUIm2nERpw6T4c9MECBi7Vq1kmbQsdBeWo8qfEK5
dKIPybRGyam26YKwac0KVbQSDnt+ERNey5+1t5Kv0gsakZGex1ExqMD72EW2Hl81xI1rQP5g4PQe
EO+wyXs/hFUMZIyVB/5C7FZqnSFXlIgV2Ulc4TZ9niJGLVAN4LmdEIjxVXPyr+N1lf2m6xx7+uyU
FqmKplvByZ7Rbgy8U9jTNT6NItSdAaeGYwFpVohkCEkArjhp6iz8i00g8GmlFaBI7ckS1gRJr96H
3fxZNk3LUh94++YXkkZon+J+RlWbw1CPn9GM1vJDaNnjkgnGK0RFSIY6uY76ASj5am1x53mLSnDk
ncE7NbGKOKB648jSAXgsnUZrxOx/kjpuhtToVXlQF59ZgjohaOYZolevUxJ7M8tm+CH8H3Pn1Rw3
lt79r7I191gjh7e8ewE0OjA1k6hwgyJFCjmeg/jp3x+4Y1ts0aLHV56qkUrVbAI4OOEJ/0ABGr8p
J1D1nB1AqnhyrSUUOV9Ag0GiZx6i5NgPdjmHSR/NyaU+NfV5pxRFtkm7trjQvFwp9yXa3mqgjUX8
NGS8Q2Te3LwAWw8gKsjSVqdMUsje8wGAWvMm6UtvOpMmm5y/6PG4BFMxiS8zkibHoZo9ENOdM0VB
X6W96kfwmA5THI8mIrypZHMbdPm5HxKvx07Ejg0/m+R8rAZpKSSfqh4HM1vqgzd2+DPhq1McUT1n
yy3BRyUbja0g963e1NPrVJWkNpqZl6WfxzL1NlAkeqtlD5O6GXSmvpRbKdQ630hlrPTtHBUk0zka
YsXGMOb5KKaqMwKNclrq14k9mYidy2IIqDnbOpNxGeKrGKpM8izKTE5FUA9RDmadqlwVWIVLQKxl
aGv6LAg32xb1ZM0XjWsJ8yDMxND3RTWl094Smmx2sRJJ7h1oSTljndGVnn3fNrPd5oRAvYg8QOqt
E/tmZlXeZWvWhbxsssTsubcGequvO8tsuv5sOkr7hXC1bT47bVNHx6j0YvZAlTh+jH3FyvvmfBj1
hVK2Pkm51yK7vIqBbsQbp80TeTAjV8Tdhj+U9KVL4tKi8l2JYTMgKVmFtoIDo59lLtEZm0Np+nGn
0UBHFESk/uyVKPlNQ+/WewozjbJBe98Yb7FQNj9p/LZlt4DNiP1J0bsuLFkHzVZXZ/extpcm8nHk
rp19K2I8CkglUxEaXhQN56PpiXtnocwZms7owKKpYpwPMkvI7tjIQlH9yXZe0foSLxqHDSLxs8IS
7EQKqt2XE+EzkoQcLcNG66L0uzU57sx6yaxv+hhZbTA6XnwjiEn0DSgMc6/YKmpkc+HReCO9SSSu
I1qkY3NmigvmX6TsjAwWq+/RoDgKw6unXSX4rHITM9/kYKZ/4I2Ch2VDr/Q2NcfpqxzL7KotDMrE
aQ53/iJvCpP4o41ii3rm2Lf7RBUxZJIaZqoeJdGwsbXcSEJUycwi9JpB+2TlidP50pxBtEESr45Y
dcAjVQqz8wIIDPp1O8Fw8GFaeXJHCtY+L4ssz73edZv9VBbjF1QCvcts9jDU6Qcw7EQPGt+wB28W
+zR3tiI3lGNlVj1bcGK4hx4/0uccR9fqxh17/cjENDoSh1i5A+/gJIR4RX4G5CH6ZJZKKfycbOI2
yqNY3ZhpV9/zWGZy7iRVzGVSVz1OyuxpQaVo8tKzJ1Un4BVLdG7Xk/lZqESxPEo0y30227WxEYaF
WAfZ2/IZxwxWvOH1s7kTHXaSh9ZtC8efSt7Pxq2j7pjNbef4eZ/FqCbUA6Otctadq6Oufq/MOOec
RY/xCU8u/VmpY0QhZ+lll5NsOdncflBTvxjYfkKWgvklK1pZhS3keDcopWUVQUrGY/lzmsHxM125
+Fqcage309cq0ujGCJ4ZhQi8SR30wDBl74S5MWgXdcocRXbbiko/E8VSBhRlo2rvjaZZoTWAcnZo
6ZlyRj6hxFu77uzvSa+A81mGrkzJp5ci54RpOEMWo/LEFZFYX/lxJSxtKzgB4NjThHiRcz3hNDgg
hLTLrTx6kkufkSv0mWGF4PVt2691oEoGeW4M0yfR13RKsec7Q7ga8SZiG+eNLvjdoN7UAu3jqrKD
fJmL3dJH4+RXaWlkt/2gqd8xZbT7IG6dvNqW1sT670ilM9YvQmacC7b2PXe8It7UlkaQn0d2pZHQ
W6ApauqWUyDtQi82GY7aua9Bnhv9ZKoGMyhqcMYUjwaKrPY4AlBXKhMaTivsxyHpuynk2I4FB3PR
ar7mqa25qzNLz8NqarMh7C0H/ZO0ll6gVEM084Ips+yTzK4zX+u63g1sM066qykqmqsSfSzpo5Xj
uZcRye5+KErjM6CsqPfrUdQCRxXPuMsS0M1Ue9JlkxTr2WD0Oj6mqtoR1usZdbFg6p3+1jaFnvi9
nZjZWdXSYPQhf5v3uDKKeS+azPsM0da4yLpY+6aKoioulhT1Mc7UpW2CsSqMG73CL/06q+zmMTOV
otouRLUv08JhHBTc4o8aQg07ybw4l2NJx8knSpTpftbrnvE0lLT2ATXrEvWOOvV84a5SBXpqErFU
i/2tqaYhPitEhY2jPbrmEMCzs2iWmVbpoOs0CaYppt8cYbYovKu+GmeHcg7lliPyrXnvQzUQN3pc
Rst2VKf6pcyneQhca/KIpqbIoiakmcnTmpFwuLFjj1vS3eGZg0BLETysUiTmip4Bsd0p3VrthKM4
9YBlU8a14p2bMtGPgJ+1u6rx1CRQh7k/0NFMyJocJ7upTGse/EZHxsy30Y02fdcqxCctMtMn3ejM
FzlJj9501NS7SaJBFpCykYqbZL8WS9Brz3J3GYQvKxdFzbRuioj9XJtf2PvdGrPhfvxm1KpSMPZ9
TNNX5u6xXLUlgVIl5ffaHOW4M0tPtBvGFEcUO7b122ipdc2fpsUofaVG931nFMQCPmPcPTZqVvV+
Ntj95APLqO8dt5YXFoSB2q+YCceuzorPKVJsL2liRXsiWWVEobbMiD2EfcjHpf0yDhBF/Kb1KBJU
RltSL8cJlc6tI5WSgDHXzmRapOnOKPWY2lpHidvH3HFCRsuL2eaysRvTg417eRPQFwJHU0uVTEAt
a/1Kls6M4U/SDx0Pbmp7BqOKse8xzCbkdwx3uNnRgstKo8038TzWzHov6SbCANk8UXBxVGKReLrN
CN4rbIVQJ/Kz0VafLVrbsZ80WeHCWCrEUwkjzPabriNnnbrJveq6rkZLtsy0O0NRtW9ekYxaMMlO
/y4Lr77JmPBLYLX6cObOceMEiiQCOdg9isTUJq36DI86zw2UTJrbZCavxfRVdUY/19zJDp0mGhUC
tLGc2Zya9AsKPsXn1tPyLyJTKT0IdY6trYya8UkMSX3rZTX1S+HZQt9YjWV/jZKpYNAoNi00lg31
KTVz42IEBjcGaqJgk7U4Q/zsjjXxYE/uxD6gW+pX20gaSlrxEBM6ja24sJFvU0jU8+UCF+YlCQZv
AZele7V9r4nMPOj5kH+pLES5wkRY9gvh1sxqVFr7TjgoE24Sdc4/U8LNnrTCmnvYYPXwqMFy1Skr
LMRANn70CYSMHpQXTub106yB0Pal9KYHAJylDNBmsZml+AjpYdzUGtFTVJK7NWIadmWEly6qfZa5
b500Vv0ir2dqIm6vJJs86tYdGy/dY1toU0ytzHK/T0krXgaYYcKvXBffF0NSLA8clIpuIbE6RTCL
tv2uCnbdkGllvcxsyw/AxOuH1BI61YfUIoKIlJoNtCjapgucNFfGcDE03KNqJ+Ou806oLkUIunXo
CXqDspk8u12PQrc5NMPIVjD2Rnr0lBgtS9uR4yYfUI4MBjPlEBpJiF40SRAFq7OyDmVf4vtLmmM+
yAzgzpWVkxgGHNjSYXnIEgV1mRQT4q0oVB7UNJ3068p0mEPLgOFkkIyjdaTtiRaV0Sepu++o9pLd
1baZnBkUGYtQJllx1hjTMGxLVZGer5WqNQW9PTRa4OKLQediMu3B14XtPAK+6Hgtc9TrlGwqZPA0
Ssw7L9NGI4jpayCkkyf5eYFBmnJpZGT5m8HwlMZ3pUHdxostE7RDbmhE5YNbUxMXWXs3Dmqebvra
nKQvS69PjtTu429SR60bBk0ur2VpaUDplso+llVTxIeCU/62rpMBtkJC8B9Cba97X8BiE7DZJ8LV
SqvNLsA+QNtJ0WdF2M5DeddJh1S1nxyC+YioowOpY3uXNQrY6IlKOV5B6KNO5ME3Xny9tznXrMJy
WoJnY8n9Uoxt42tUG+/0alSSvSey7CvxEHmgEjUOguIeRRkYnqVgQ6InfRNXRv01dc3oUz9Po71W
kRGGl/Ql3GDMyGiCRQjrzKnyZgjKuKUp5qGYXfsTAVq5m0rLnQ41lbqv+CSZN7Hi5GnQctp7fsza
LzbqqGk9ftJRfxkbk4P6FcUXzUdzhApb5VrK14n04pgslrxvhzm/rvOG4Kpya/eeZcVLatwoP6/H
iOwehpSr36qeoqQHvHAN8Lmyqda8wh74GWU4FzH9llkrkGoQ0iQnNEkisoEobrbIKjeRO4DYwyW4
yQL6RNbOjAcdk6cqN2uOSLu+YfeoruuqmDJOBQhUmy6ytNCw2sqgjjVol4RvA0sJQpXlXnQNNdKL
jpwNTUAkvfbWOA031qjN3/qql+mZJwXbYNwLfS9KO3GCcbU+CerIcl+U1tKOMVsNS7iJZR4WzuR9
QmhHow6bVs7XOWoBGY6edJlgUe/c5aKrMlwobBh6Vdk1jp966NX4bt44yS4d9V7bqi71AE63NgZw
WRVlRD3PinPf6JxerGGsuytqynebKWu1+940i09W3JtX2NHOOGt1KpXfOp7mHbgEkz6UUWUNaqCK
h7KWlyRfOtlHYg8eNsYVxyu+zymkCL9dHBIiuARquXW7qFBDu/KsYyV7FkcyZTRx7NicKGwSa6qb
wU6aG4e22A9Tb4cMBWICIXZ26qy+G5cAE4oltp4KU2ZPGNm1MRYFWb+P8XDML+qqJ9PUOQJIXWxn
OqP0htJ2FzsivamMleBmVV39Acj0VwCFB1RxpUUR9NIGPwFIRWrbtUh6047uTUIvL1G3jSo0zCUT
6z6LxfTp913odzCSXNDEwMFdZTbRHnvbNBWFRHQAGw6MNKv5yojEFOSCrTMWuGpFWk45jaTiUBZi
3CTK4G37MvtIXPkdcTtuAmzkClhfhddOwClMdgm/PylBd0fd+cIcues9mT+nS+PIEF11IskkRiXb
H5aE8we+VxtvLAT4zlBUoUL7+0H5FStDgxVAFT5mVATh574dE6lrdZm0eH3Cr64uSOHr+9Yo0w9A
t7+2cWkLAZt3Vw4JutKnIz+bgr7IUoZqjJQcXcuRDcC2zuNqSXZ/9YFA/sDyNwHnEAWfzqqE5mhb
xF4VesXg+X3SjOd0OdQP+u/vAGJWVir6BIBxsF5c5/ZP4Le6lIvhTiUPJDr2gNIpXuql7e6tyIaJ
uuBr1yntdPf7R3tvFGlwWBog39WLYP38p4tSjx7BTblluCTtGNTuZOxNr462IqmrDxCF764V4HYr
ER3kxi8kBAVDtAUEfRWaSfzQ9EB5jWEQAZ286gIjjmivI5i4RfRSPNTG0gVFodcfKYr+OjeZlD/d
w8ncjHUlNkbp8bwT4kGEU0V1kSiF/tcBDqsXO2rNAA0QUTnZh1QHS+SZWkjItShLCDV7ok6M6ewy
mE80YwgHsnxIvoKp+UhC+b0tkAFeFfwwfkaI9u0bhRS5sB9lVVgVZn+ROi0YyjnpQBWg5icVGsi/
n0HvXg8ZHhvcNPIq+or1+GkGpQ3cfKXoUKFVizmkUj8GlpLb28GiGdevsry/v947nFReIZo0qzeq
w9a7vuKfLghDM1Znq6jCqCya5JDPXCmodSu6mEc7u+omQ94KQXuuwtsG3+aRrrGRK4vt6+bghnFd
Wmdln+uff39f784s1M2Q9USM3D6Vwesry0gjdCZDDJbzb0oPpVxB6tn//VXeHW1MtkFvA5whJ3/7
8Ek/STJAHVTZQg0g9ZT6mGsjnWmyvMuOqOKDvfydTQmnFzZaRJ4oEJ+C4hO7ba2BlCDEFNU76H0v
t7Q1LapmYL7USFo3i9PVw199ytX3AHU/9HrQUdZPpUqXNtdMotYqFFUTvThWlj9AipqvGm1aDrMJ
IfeDx/x1b3q9Ipxq3JAABp6yRpMSMYB0TurQsWSGEK9l3puFR+nMXZwgBeMdVAXTe54lZTvNAUJR
gof5/bv9BRW13gOKqTboWXCRp5Br2Q1mls0KE1t1bKSsFvcsN1em20C9vSpifeuqjRtkbdH/VUk5
rgxDgyFH54EbOJlVtNEMGWUCbXJct/e9bOMQIIrwm3nEG2owP5II/2UWr9eDsIUtPfvUL1ETJ+gc
z0tZ432jZ49uYjfFxiGNelrQW20Dfek+ctX4ZR5zxZV6vFqkgOc6FVmYSo8mIChvaCwDfnSOLY5D
AjglxYbnHGiDcwV+wvlgS/jlcF0vCgzeQZcJnO2pH3faD5WLGFwd9o1b+Z63wI2kcwlOsPgoRHnv
+dbjm6useIVfRdcV3aRLUoWpoxatbyllW+6RDdNc31hUuSNxyL9VDO7u93P2dWG8QdPxjEgKA6Fn
oSIbdDJ16gEgCXCgJlSgjN1K0lhqYh6O4EU2GoikoVf7QK0vC9smdj+DR67oNg1RfJGAxaIlAbAr
TMBz3CWJFrl+odPw/F/sJlCl1hiRNsQv5F9iT2NI7KgO3aau9grFtBDccbNzPWo/yTIPx9+PyXuz
m3oqWHvCufUYfrtHx14rS5MsP2zGdg6suUi2k5KY52jW5WhfZR/xYl8n7+k74DRcCW8QGvjr7QUb
u6QTWsomjEaTsrMaLdcEF/F0HmFgdXRme5FhNyfGV6nozlWmVuW1rQ9d5JfdYt40AtD7Xx9ylDbZ
vjmpPIRr1un60xk9yKYdRBU1IS64ZeiJutlTd0lChLm0rQPa4YP9+52VpiG/gUkFhkCwmk7iLaoV
RhWrI0OeGem+7+STNdtx6KKYs/39y/3lmCecgxdPmoWwG1SAkystZpSYsU63JCNYFr6tpsYLSnkf
CRz+ehas8wcVLl7pCm8+yW7iEd8WvL/aMK8adQvCB3Fpw1DO3KVActECn9FGjnEgY/hInerXbHKl
iQDOZSeBHobs59t3hwO6Vzuj0YYGnUjS5xxMhuMkG4me1RA2vWkfZD32oZ4Q55jSa45J24svZEgf
me7++lYxRzQAtGuWxko61djOR9JIFTwGAgFutFemcfrhwdi5HqXV9h/M2HevRVxJEk/BH4XHt09N
z9EF/8y13FaVfjEZiO5q2eJP85yHv59C710KUqWHmbgGBPlUX63qraZeXKsN1VmYG6ZYcdCj8lOu
tdkHu/Ovk3VdhVAv0RJGsPJ0J6JVYoBz9XiVU74In6owkNBExE38wej9QiVhzqAprzF8uIFxHrwd
Pdhi7Wj2GU5S3fwgpH2vwH7YLEMmQsvGf3oxKD85K/agVdr8gyX53njyiJQ+Vg0eDty3Fxe1aszJ
wlOOSuFtOzo0B8BI6T7vluaDS/16zL66AuJczvonljh5TlgHWgM6pgudzJLbolHt65nIKVSdqAFX
Q45k0Wrzug9qHe+uSYe+2X9c94QGoNttouZYrIIgY08Y2yE+lKWrbfWqEdsKN8oNQofdocw8jxNG
dneL2bmPFZ7VH+3s7ww2iR4VImJCiiGnDJrFjBEczqsOC5DeDkCkq2dOCTW37byPqHLvzF6mLNMX
3WabV3sy2CXmCAn5eRfONFU3VJvkeU15+9tfXo2r+sJKHOVC1F3ezh40SDXOx7YL8eyqds0wJyHO
dbo/Vdr0wSn1a2AAuZiMhuwNBhlb7NtL1SjnxW6rs0raogvdAo/OWBjVy8Si8t0JhZwPluW7F8QC
WuUZdAjHJ8dw4k4aeBCno8uEnOMIm3pT5NYzaALYB1ZefLA63psbbJ6oiiEfA6z55GzEjTnBA6YW
aCTERpBWluoja6gGM4P6wYp4b25Y2LjCNOR0QAP47VACl3amwsMto2O0b7QRB7CNZ2eQun4/O967
DlE1eQOqLTZaYm+vgz9ck+R5jASvdN3Qi+QVRJCPfNPeG7dXl0yWlQPB8OQiPQmtEkdjF46Jh1ws
zYJt7PTLxqpY579/nnc2MKy8Vs8KQgse7GQjEZolh25qcIMzjdX2F6m9KBVgXIZ0ukR73g76dPjL
0pBMe3hF1BfXCqxz6lyG1VbSDNkoQq0kc/e6sdtDU7luZqF9cOC9M5LsA6q7WikTP53KBWiwCqvR
q0ToZth+jDkWdxm04WB0abr9fiTfmRkMI8pAzqpNAKHw7cwQK+Wb+EmEBWYu13ShHN+U1vDBPH9n
BXOsaQQmVE0969Tb064Q/ZoWk3le5HOYJXWyr+i94bVA249S8v8iDIIQSjkYVVk2w1MGqh4JQyvm
XoZ1AuO7xyLWbyvCwKxMpn8VHf7t+/T/4pf6+l8Jivjnv/Pv73Uz0w9P5Mk//3lsXqo72b28yMvH
5t/Xr/7nj7794j8v0+9dLeof8vSn3nyJ3//n9TeP8vHNP8JKpnK+6V+6+fZFUHh8vQB3uv7k//TD
v728/pb7uXn5xx/f676S62+jwVD98edHh+d//OGyqv7t51//52dXjyVf2z529cvfDqJ4rJ7F6dde
HoX8xx+K/Xed3Qb1aB05VReF+T/+Nr68fuL8nf18XcCQq2E9rtXPqu5k8o8/bP3v9A0QAEBXgs2K
gO+Pv4m6f/1I4yMT7UsiTtTESZT++I/be/Oe/uu9/a3qy+s6raT4xx+vevv/lW+SMyJGTK2XOvrK
b+VceTv1MVJDMauvzCB1UnEjMk87IMt0Dwo5DVHIjA7U0jgE+oV+N4oaO0Ak6VUWFfpZmoGn0xB+
w88vuYvVHIJTmly5I1R04AP5zaQ51z8N7p93//PdGm9j03/dLePCMoWbjZz6+vlPuejoNlFWK5UR
oJQoHiIyUAfKT+feN0ZtA9czsUGlZHHQEb+gIwDq/zYBmYiPgJNpBzgleHkixVBuM0CjewPGFSjt
QtYUdPos8a0UNoNP3e4FqRR5pYKMv8paGIHNbOYJNedsuUlsHd5WvVh3NMohxZkeWAAoSritB4oe
PYvYtdcIwHuRUTTdJkiRZbCElfwapJ4apIXT6EFFx/abl5do2/9+hLS3yeY6QvyvE2LhGrGyaU8O
BTkWC+i4FsJfDUQOxsFFktfDxQACVOyTEYxa0qSOAVET6+001gEpiy4Z4aY4NGjiKgUmwQ+EhTon
Wgi0T79JWxixILMtQPmm8ZEi7quY8NsZCG8TISuaq6pDeeHkjunICnwJLC3oDNC6soqKg1pbK5bK
rTq/S63kTNWb6BOQfkuSOUfxvujjHyYOmkaA/7XWBVnRXTqwsqGAxK2j+KOhzg9qa8iHqGyaNOij
fARDF4nkdgA2dAP+u8fzfZnBwBHQNAEdCqhqozFl35YM8jVo9gKdfBT8XN+SI2QBJkzy3C92PgQU
UfGHUsfKDfpZzsVGTFNzs4xShpHS9C2qxXM+QZxI7p1qjL70hpYFNODLW5k6zWOv8hiZtcA/Xbym
31dTnIBLK13la6L33X7WXPEsCCN8QPtoZ/d12c2bYQGZQtVQuYZi1xzrci5S35NaevP7CbTubz9R
al8nEMGYYZNm0vjgAd8uMQUmZhepihZQNkh3nRNht+VkDIlRuFEaTHGHpscI9NtXKtsNKy32cM/p
zVtqhIUVKIrt2wLfQrMbrlMncyDQGKoG1iRGuLFwjfYI9cqjVQi21/JhYGaX3txQvm2XqEMsS2vm
yz6q901SdaPfIVSu+apJMDiJPg5GbbiYI4EQhVX0Jl9SJPiXGdmPBLbFY1Up/UMx1Ivc5jk6ojVA
/csK21MIjHae3UkMGiAoRXMXGCp6FlBc4zrnoWbYEOaozBdwDHytMRvI59FcI96AO7WhCtw1hV6e
KyB5LmEqWjYulXpztSiTSk1/TM7qcQTBkk6yyDdLYbYXSbkiF3t4QNepbh+ho06bCoxKsm/zG71v
VThkS7JVKZ9v6Yw4n+25tASYaiu569wJloeTKudqHfeI/1nNMUMo8qvdFtMFUmnFrb547kc5zTt7
x9rt94j5Sb/t01ZNoS8wazWpgz5ncqVzB9WWYPCqxaoAWoRh41kGILImE/2gX/7aDzndBKh2U9eg
04kx2kl2AxbQBX2U6YHQG1xxlWb6mlHSOu8s/Vy4Q3EApN7uMOgoWXhJgDdwA1C4Ty4VD4FCr2Gq
jEL9yKvt1QXk5LbQI19t78layfdOonltMuvJLSByovKC14HpDLusEZC7U6f3l2zVWWsMO9BAh/oV
dS/fUeLiU1xHMqgTmHm2Mai7Hsm+Degp9UxJUYlEpSa+ALM+lRgAGN8JD9qgFdZHvh+vtb3Te+fO
qTeu5h+kxW8X8tybcKoTOAyRYmYXdpXNEzQzfa72UQ5eOSLCC7Ks876oRanIIMu7Y940P6CdQyLJ
rYTavTP2DvRuINr8WZbq0VwLWyCnm5iaqZ5ezWrbntEy0JPNOHLC+FGFrhA02T6c00VcwStugWvP
ANIZx89g5+ZAQxE3HNF0Y7k0anNed/P8rKswk8EtQRkUnXLMovG42J0CXtV20ntd2rQi1NzrjiXr
+uuoaUsWpFkzXfZLwUFf9tO5kZnRrYVd7VVZpcxcdQZG3dGxB8F+DnUAUpwyeu45ZWczC4gQ0q3A
iWff5exUJiimL7p0k7siyrQvZYp0t5/qyTAECmWFWzMXdeB01nQoltm+UGX6qbVL+ejAv9los7A3
0eu5QXacLB/kre+d6aBJ2I6RkVmjn5P0pM/MKtf4DyhsGt2DOTPhZsHo7qpiCIXEHARuE6wsjtHz
NlswxlKpFeXx0u7Svq+3RanCu9SybdImWL2WJrTyAnR008wf9T2N9V5OZh0ScxzXaxNDRaH17awT
8TCDL1U5PoYy/9y2hnuuAPg2YlPbVpltb5lNxg4gN4YCiR0HXdt+bYd8PPPcMdvpVDiZb6YRSAVY
bIV49AHeaXtO1RjseZxtNchLn9p5sVbNaISjEbS/bZJMCRGAt77mkEsBh9vJDl5guQdk85GIx687
1dpTBYpBAZCYGbDE2wdU0jRyqZDygFquX9eN5gZ1vYyfIat5F12ZO6FWtxNH1ga45OBNKAnakGKp
FMNp7+1nlWPto7V+UlPk0OamPGr87FEocSBr9PamGreMKtUutWD18bpGIW0IlbnrA81BOMHVin3a
VZ4v3S828DYC/rOpH72/VDF6vQfgc6sKENo1K8jg7T2kKSRDVFBhQTXjdys17f3gDdoWeP/yQYv7
1XztzSQzmVgOmBxOCm9NXN5eahJzphQqQncinorroXS8Bx6M+BvOxQ4pKeVbin9gHiBn2FwLvRLf
aseIH+gpQxyMJl34g2Up54iSp9KH+qM95XW/9xYZp35bmIPtLzOdA3ARyy5D9aPy4Yfm2a5kz7zU
bSKizhBm43ezh9dIXnePFbyGwtdwCzpzYm9yQ9PIPmhFWm/rB68DTE+WziwtDZhWpyU5kjiIX1Wr
BiNRz6aasD+ibVldjIm7ACc2zXCMnfG2qwv3sGRxJn0xmsd6hXxssCzix62suyzpbVubyq3mu7ZQ
0ti3Z015isdUoH4CBw18xH3ZVUL4RTNAWJxLt3tszcV9IG6wtoMS19LXipxg24JyP9Lp1UKYE6a/
8sE3JkX1IIMjdTTKpXkeEbx5Vr0y/RrjPvqloIxzbtC5fBqlSVTdAA66yFvdrqGhQMWG/VKjO5Hk
B22R9L7LykEDRXe/lvpQfGkQGwAPXX8iSxu0XZOIemdqGVdSI1SuhZ7+a0r/pbLGf1useFPg+G3x
4/9gWWPt6vz3ZY1d+tQ9FvKx+7mksX7lz5KG9XfKSa8lW9Whqfe6AP+safARMTQ4MXoKNHJAjv5n
UcOw/44BGZuUQXsTpMGaevxZ1Fg/WkUXKY+BJaQSp/2losa/zAx+2iFQ2l89Dtai8qqKht7b2x0C
D8okozX3Q9P85LAcmvvyVvuy5vkSARW/2djhc35WniXBcoH+TevXu3GX751z73x+sS6GZ3lg47iq
7ouDciyes2dtY+2L+yUJne/jg4z89lGEalAd5qANvb0eNId4Txx6vhyG5wQqvO63AdS1TXvTntmP
ybX5I93Xl9aF/ggPHH0yDRbFQ3cvL8SZsqUmcZSbYlttiGwP+YN+01yMYXSTHYxtfasHelhcz2F7
06EpCPH8vgzTvRkH3rY61jfjp5FUNvHFzXLh7qaL/kEe2lvlaHzXz8wg2cL7v7B3+ZW1bXfRRu7z
kC7PFsrJj+y6PuMur4xzZx89lLcrKeO7+0OpQUqh9RzE+97GZshvbb8QG/esPUMTBxxVd/S21l79
FE/H9qzxrp/6y/QMqOtZfJVcz2fecX5gCC94hh96WG2jw+KnZ3aghtZ5dXR8x2+2xR1xzIHVGySB
CO6hvYVl2FyoZ8ZFshkCdUsd6T46q7Z5WAfmRvrlbnypom3Xh8kXa1+faVtvS4K+7y+jmw4Sh3Ie
fXP2+Q59jmIz3azsbMuPtikyQEEjg9TerKpN/HxyiUdJ/FRo50YVjOfWoQ/soNoSPnJfE7DDoAzc
r/JupktlBjA0rC/LRblPb5rzdkerJTu0e2tjBxnPRW+ZYckOycHZlvt6F5/r/5+981iOHEuz9KuM
zR5h0GIL5YpOTTrJDYwiCK3FBfD0/blndGVG2lRb525mrM26yqo6K4LCgXt/cc539tVj/yZdl0f7
lq9wIn8hcuUg2VGM2vza8026MX3rXtu2vZt9xRg/T/lhuhEb+3s5doM7nZx7zOcn7TA8dDe26SrJ
BgSLLm8dvlHDlbbydRoqgew3G673cHy398t+qDw2JkF5UG6kB57PyUuT6iYtt1aouPWRP++nnuri
2D0U1NGhxSeyKfzmFVyU297RqLfgi1ztml9aWXmmP28TXLKyrzzOUUgMnVSGcuo1V1MogPu45Yfh
z367QUiQefHxtvRc3avvs5AOP7S2xVc4PMbcLM9q5dPfC6La92+0dQCjAtgKHgPFQCIbgO+ifSuP
66EKh5ua0ElYCPwVXxmPkezNOybWuoKXO4Z7cHVu091uDBXzZcRf7gzf3CPu4nwX0cEoXdMAKLGd
tePg3n72IX6/OSgO5FZ6bkSaKLanp+lueTCeSlr7ym3KA/8/A9bH4tWF13+CN3fnJxxfioc3Ck2x
t6ieybNYXMF8qrjqcCRVBhMD6Fj7AovaspU/Z733Up5dOYg2eucu7+1+PVUY/519HLS+Qoe1jz7r
x/EW+ShyaXwz3rwHnxXk1nuxT2+Mx5YAKHO7WA/RtcW5NITLvrrSN0ReyT+Np5YFnN/fjA+NX1me
ooWI3Y6LC/JmPRrPeqh4qVf44KPIiq3CmiIbk3DGAIvyJAVzpuduhic22cWFJwZ+4KO5PuqN5aPY
fuz2vMKu+SSrcCTcqb6bJt8Cc1EUrg126Vjf6l82xuBgDmH6qPs2DZN5ZxXH4j19kHbmxlHDypXa
zfxNHIMnt8Gprj3HpbXL76SAl3oHw8jog0F75/crvxDRqOon03cir/zZdCcpyHU/3zQwV/BJrVvd
DEDmaEVQfQgJV+/WwpiClaU70C33r4zJXHTY961HQrXim8lBUyjbAvzwPBFkAmJOy5UTgxQvr98S
Jjn4uIRfRJ9RWoRaqD2M67ZMbmcF3dpeDfJnbL/Kq36w1GP1BIutPI2ndDVcRBX2FvUz5lWxkRHj
mt6bZW7OQJnnPAlN85loEEc+4RSttyJx5cGDktpjv6r89WV0fGPd1IgDd4vzzu96edBy/kLxIB6s
Z54pr+Lpvh7u5cnrG5eJWbcf7nL/gcwdw2OwUKHeDxfxldhXsYPJyxen/iTfyYY7hbIajFKIe30z
St5WG/3qSbq17/vtF9mFlVvKPui75ijp79ZRlkZvfGlvYLu4fWhE4qjE91Wo3TBJmw23erPGpxFy
S9paGxUhVz1J3vxJhN2mwp3lWjt2zN7gp/ciWAIzAqZ1zHwGZMkjf89L4SV3iQUXQoS8HIovJXvW
4c1RdY7mR+ny1/pZMAFZTHacG25MgJJ50s6O9E1rToHSBvUCO861MYfrPudbCfxp8qXnwnTLV0fH
Me2q5TF9kasX5aYb3jDRWjDy4qv+Wxtmt20+je7JuTHyw7gvnStd3vhtMLq8VKM/zd7TFATiswQQ
mkFa8TJ3bl39FK9f01EBYNY0+MQ4KIPmCDiBwx2TgjtbHKw5/+BuDIdMxZmI9zdN5VturMo1P3vb
Xe3qWU/10MzLEzlR4kgnnj9EmYe10ZmCaoMZOtuPO+Hjwf2w7+1rZiipPxwhG/Xglz/4t+FY7Jer
6MbwSr/9wCm540vxoTYeALIrm7kk3q5tszO5XfS3ZDd+NK0LTelDuxVb/WBgHp0AirjY967s1sdu
bdwqW9MffTXkZxUY5UNr3vAfaPhlRhyEgvGg1WGVbHlWGYmnI9OdrWEHFiFpzS5L99HKWmM7GCfB
8uBr3EWdP6/MsoOq3AO2y+ewtjb7ZM9DxtM8HQm2wBU3blP/3d4mM2SE0LRDYe6j4Vau95Du5sH/
kjtP1v/YDP+jsvyxLvm/vy8Qf6vJNz/r85au//v/6P/Cclw5jxH+fT2+/9n1P5e/FuOXP/CrGld/
oEyWqajpClW0LzJTyl/VuMruUQP8z2iAaJKLIObXhlF3fqgm4RQOi2hUOUwy/lWM84/YLJL6yCCH
P4fg5J8U45eByF9KccjhjHVp1XW+BZQ/f1cVZ9GYM0rWIbIxNVDdVap7FcIWMuNFFzKXTV3lr/VK
Aw5ke3VcJlXYLxHsxYx6xfzV56J9nbsMu2Mi5Y+RGEsaxzGrTp3MzZ3VBTy8HKqePUbqS49+5JsG
+V1PrOjz8kv/R8/d/5/t4GXv+188f+/V/zq+Lz9/24xf/syvR9D6wQLZwMDM1pqJMxbKfz2Czg/5
IprH3QPN/49o9V/PoKXwoDGvAmeO0INW8c+G0JJ/oGnhgf7j0fwHG+6Livevz9/Zh4ELhEeQmERe
k7+tFlJwND2YUpAdZ8+419dLvMsmRQ9xsefbhHBl242ntJ6CTurG65YQ9vQgr7JfulOcxcUW9zOR
p3GE5swdWkODDgEnaXUlPUF3bRFJf5qgigLYSi3xVihJSn81RKy78KXBhZsVuWArrcYQxTRjGly2
x7LbqI12i+R4/lYO7eous1L0rtbQoo6YITcrA8gWrE1TvWcrtHJPjrLxYQBhNoC+SL087eUnoRtx
uZlSpzwISV47X0ukJezXVm3ZzuVCC8quT/YC+/In3qkdIRYApzJ1jvc4+efJW8xmfD6bLEpIiW27
6VMxhygSlGJTOcOjA0WnCG119du5TbZ6ZOYhRKQ6DZAoRuEKS+Jd7RRncQnkzt2l7dX3ucmGtwrq
4bYWOu6FofwVtfQ/r+H/vrhn/v1rePU+TOn7b9fAWar0xzuo2j/wmhLIR4gSMQgoTv7zFVTlH+fs
PDIIcQUhctL/1JkY9g/ZZpKNiBExBaMc5iS/RjKG8QOZl4mLiPtD4ej+RzoT/fKa/fkaMhlGMkaA
FF+dI4KvdN47/0W6kc/WUlmgAH1yN6pvQH/Oa8UmYvXZcG4KTYp/5hVkXSg8s/0awZEaA3sZ56Pc
9i1tjgP5wuxWAIaSIgHPijIzzoJFa5jQrpgivY4Mg9kzgIPJTOBVBdstfMnKj5y2fo0wq4xBxvNv
7h3wR4gNQPm1QWnlFu+SES2jOy5yHSqGFakHbchNQeeQ5I/81gbAr8U60+vVnbQpDX1gNAx1l3k+
NBLAZkIshQfYkLlwYgBoDuo2VcI80WUqu5n8BA97Y/bCAl2HkAfEbHJ7CGBYGVkvG642Sdp7kc5s
DarZhIuwIkuUt6rIpX2kaAsNlFhvJyeqvnteuX0OyNcHTTzfW8Xa3UUGWGBfXtWesFlNLd5LNt/j
aVFGOCLaKDtHgEjLtaGifqfL0pfnZZnJbppHHJekRqZlmHa28rpUxtR5ZqPjbG+raH3poNEBUXGq
5h1cI5u0IZeAcOSIkgafoxsUEVj8TkGgN1hfHWDQ2FuHhDaYPDKDNbkJ7bJlnh77adWN34kRp8+x
zpcJIB2buVf1lmR5cIUY1xSykI5KArZwny1d/LQ0Ohg/pxTraSI2pGGBkrAjHe1+Lf00VohjLYY+
fh7kbGaLVMLf3nSTDbX4LFagQDDBWe7TnoxRTwckw/QHHiM4aszejRetlbUTC7QEL54y5WscHW2v
NVIJgFnp4tybpny8RoSRqJtW5cfh49WM2tVFNBths07jfinVsfG6aIRblEepgJ+rlhMTtt4yYr/q
oD1tp3pUXqBJtA6NRacxjVInimxpYUnUjEhvFr2tHV8GZHYF5y6vfNRpfA+T1caQwk1r+dDQS7/o
jLh4Zux6/tAbuZhcRR8kei1dT2gsRh1gJZAIHqWOravmqWNVXXWyFCV+kvbtnQ4l5JQpK6RfSDn5
l4gqFr5cU+YTCGYzAd2eyQ0fFcjoYBLV4ArMfi/DlKdnmltBx7pY548eaFvZnNF2XRvM9SidYPzl
7HnOehywm4K+kerM9IXWp/nNLOc05mSvVMxP5mbZYEsvHQ9GIeRbU+2SZ8a0KEEyPYu6TdwBNnOz
QVufmy7LzvoDtU09QhAVINpdx9afEAKswFKujwXgZgX8K5xxRqhZITIvj9k1gBNyhrd5bLVTZKNj
8WEH6gkbqS7qj5qdQ75QtNwqNznkw3KPMb/Sd3Fcj90OdVyZhX0B5s0rVTBRmyIb0uyGcPlR3gpL
WVk39SufuSIlQID0LoLZ0hXOauDHtmLhdy2Lm41kU1F4jePMldeq/TrvZyWJHq2l5k2W1xrCSdqk
053d2bWyx7NYGFuwUrp4mPHnKG9ppeHRtCR4nLBJzwyltlv7l44HQXeTWkyMQDptKj2VzFAET7YC
o8ZrTPb39I89H9BNmoPluouFyrwiiSTQmOrQOeKKwEBN2eBF0pNrhB3p92DOkMqS3AGFUM0FHC4t
zbV+M5mr/IxEyEEmnTfZZ97P1kBrh7Lat7Raiz90adLfunqNv6Zx0OClQacLkgpJzhVWydVB7yTL
z9Wg6j5mzLhB262gHrRVPT9Bj6WzR2CQQWW1zfhklWrfXgGORndWNcZwqsqoWPxR73TMubBi6yBG
wl+5BuFMuafXUM4CLVLN+E5dsE+bWlORn9auH6yFJOhPuBUTbzbFOPoATVfV1apUe1yB6fUeiOOx
9gsZDqlbZ1OXb9RCjvZDrVSay5ftT62OyEUT+RABpG97C+FYTW9PNjP8+H6Al+Z2BqxKNonRqAQW
8appOK4y6JqxULKdJEvWNzXnbCJRiDQFlBqn+C4yE0cLDAGIykujBCJZ3+eT7Np6awW2M2kcMk3D
NAY5GH5wUluBQHeVbr+kXADKRqK/+ujkJuo4PIA/+51K6ME+WaNh3SZpTmTnVDfDZ9+RJc+wsl0f
JSWKHnvLtvttaduvklVHrl6iYtwUSWzuEVyJD0D/8QGyOJyqrB+jyTXUCc3ZXD92oCOPou/L77Fd
HHsjJ9WyHaRk4PzkS3w2bFi+ZxRQrAqx2nCZiAKeJBYMbjIBT44RTRHPbxzfeKAtHtEXg62feJQy
xb5fbXM42a2CrgK9+nhr6XoHDH6NxClPpRrqjj7KHMRdbmysks/FTdKl2K0weiRvkeGmhV1rEqNc
WdkM+jtfVNWn3WBZqwwTw9jCeAAzOEP0nfI6IsS0ABIBut+EYiTLzusErdMiESFK3vN+XBGLNRkk
yTV36j602Wrq3tTMRGBzHK3f/DxTd4gkorw2SzbZ+hUb96z1lyoRAzDgbr5JOmCVgZErAH0g6zSF
K3cVLn6kLjLsPjCGCjiFBElfIqLlV1zs/1TFVMXUiv9FVZzC+Xuv/l4Y82d+FcbmD5vSE48e4Wcq
mZVMOv4Yj5wLY5Sd6jml82yrO5sZfrWmhvmDQpVML0UBXcCq8i+FsfYDMj859MZZl33+6/5Bd/o3
hRlJZbjJdeY2aA8Y4MgX7c9fymI9QrEUN0bjW9jOwLDDoyTJtdLVd8kGUeXX5bScqEOmx26e3wq5
jzx5Ta0c7OFaKMGiJFbv53RZh6nPyiZY+9LiGK8lWwrUKQYMO6bt5NxWcbb0h3lWpMXvenN+/suv
/P+kzL5kfv5e3/MjMAVg7YuXFmTT7/W93SPXW6UOHrBYE4cA1zYZN/aa6Ou+FUh7Ye4X6Veqdg5Z
mnL7M+W6N6GykuDicSHGhdtZ6fltMwiu9ie1iZ+GsktvzQi9o8d4iKRlVdEyf5hjJucgsw3KIMdM
d3Cr7TzEGq4mnkRkULyVLHNut706LExNZRnyGUUmUEOIxMVLNAp5L8qpY/LcC1TfWpcJ9daJRfms
Lyk7J6eXi85LAPa0lPhD8dkAZJrO6oq5AKq6RJEn5Bp4YQcTHBL9jPkXbKKZGUEl7BL6OGPjxAPv
rsBQY1tueXouAR4lsKW5TTRE2p7TYLxze2uymxAuPWzUnA/5invWvgN6iS4jtjQx0WinjoBL1/es
NEt4OlsTPCYTdxvwfMXBbO/pp6Jmo/QqF51pFc2XDSlm3xJnf8g6u/TyLKu6XUF1/5pZUOPcNDun
60pS23aunZCw4eG3X7dtN8avBjrm2ykZtDEsZjWdCJyyp2vIGdwpMoDVxFcl0POBAvo+Zot2HnNI
Szyy7YuQYpTppFG/OtX6FQ0dC80yEdp3y+XUn2MwxaMCrU/yIEyrP2O1ReMFsQ9E+yJl10rCxP2m
niv1qhWm0N2yqHkDzqjEUos7hEVWhmrWkMX6mGuxJu4tMwZunPblooVza/Q3cpmyoFYEcDS31iZV
8xExG1c2+GHFS6KaCEAblGKMb0E3nqtatT/Ty1lsXs7l7HJGU4JzXiuXszu5nOPm5UxPL+e7cz7q
18upL11ugPVyG0iXm2G+3BLt5cK43B2krnKPoFzkTuFJ5H4pLneNjmb4XVxuIAa7zutiAhlmabfC
Pa8u91WsNCL2YZHrDyr3GRNgbjbpcstZsxCjq0UFtx9lBzehfLkVGVMVO54/7kpxvjalyw1aXG5T
cgTEieacO7Yr7fHWudy80jQMhN1zHSsa2stHTe0zeNLn+zq1Z/Gmt1OBy1hCj+s29HCqZ8BZTnbL
5dZ3avSi0rkUGC9VwXouEEoiWMgfWu3iuzKW4UiLXT+a1BRcslQX06XSKHiJD/K5/CjPhYhxqUng
XEeACNm+XyoWQieiRxgtfNiJxNMnzsUNNt3G2cHW7lfe73P9o15qof5SF1lWpXwsI/XWhgQU+8UZ
x2nYQqegnnIutZVzqbOQjVkBQEqqr+xSiSnsxmLvTLLWgvxSrS1dQ+XG7IEqLlYo6LAhUdtN5zIP
yMm54pOsQQn6SyUIXJmqkEwWKsREVqMGfvS5clyduKeKPBeUqpH3J6MCAImSnoIznipSYstLHTrC
4K79CYAGySncVY+DlPMyL5cKtlpjqlnyHKhsVUFLmEdqDViGCDMCgPT4rtaUnkhWvl7OLOJcJ6ez
yOoACT71c0bi2OKvdjecco5Wx8sBLIMIjEYaFMlILFbO6USekmzBK+vTmc01/53e3oxyKL+I4hH8
FoRrzXML9a8Zi/g+cYA8sjNOqWWxb1TVwZEXVlSJgYPa1VsnSt05JQzQqzX4025nzj2sV1NJlduY
QjoOkxJbCXlCSsnaiB5jRRyPUi0ccqVMQ4Yu8XXare2wlTo9agkeEJZ9VTKtIGcDBv67Sv/4aKPC
I6eiyM0vdXT0OQCAN01XJgd6+WWmKHET3nHTtamRVb6YxvwFGL2z7pnpFmhmMpPNY6NWy4FuyS59
Ycvze06ozxElf8NwAArHJwIjoD081YMLt5cjC+oqwx+wfOqDk5rDQbTF8pQsWlHwkPfVHd43+8ZK
cvVOjeb+m0ZP/RBTNXeYEvBVury9OblKgK1Y1Tq5ivBZYpxCnzGQ6VFwcINfFkl8k5UWVwUs94pl
KE8XWTVRrFzZzdC/0+mjNa1w+NSYYujsvK5phsVLB2t4SnWyAt25X8Fp9ZNFjmbEBFzmr0rHNrSX
aXjDhU5o1cJkAXsSiSSIw4WRfyaGYWBUmGxcS23dR5kPLw8seLTwvy7KYbL3w7hosafzftyaWjlj
DCZ9OHdbsdgLFiiCzKCUGxOWCx4x3xKiZ1Yzpv2K6lI38iu1q51b0Q3D41zKxBZUg4hul46ND7Ol
pKCDwKZoB/+zuxmWs0MRR/1farWzA/I3i+LVOP8sP5hgxL8PjvlDf9TH5g+qNZ3q81znWmdf73/W
x8YPZHQG28MzxtA6F8h/1sfyD2htTJSphNn7sPn51+CY9aGO6o4CmZ0f7BwqwX9QIOMqpnD8a2EJ
QYvH4lK74wYGUfR7Ybk0RhJrZCaBHWbwqo3zEgxEUrlOXXSfbYPcFE4dgKSsVO4WJ8LM1UpakMlk
yJAAiPMKvhlphJR7jDnVDcNwpKxq8WH067BZFSF8rYkZNcbDe1qayDWi57rTX9e59JJWs0LbSL+x
aj7KC/k1ZlLQXyYNyoSOcLcB2mFiOHtrie8tyf7SdfbqKIPb3byC9W6SBE0KUG/sBoV0AOTbgSiO
PtrZEa+DQkrCvCbpwyzIKSORAOVHLFvHgbh7zkoUaHBwWEIxaES6drYpNahFlqpfQzsGg53UpX4j
R7KzjUwxX+HFJpso6TO/H6qNpS1PdhW9xeU07HM1v0uIfGCjynfpOcbUbjJjyfdQZplenl0p5ai8
0SrdqUk2b7iaPi0g4tB0iwzMMZAlJTrYyYzzJdbssKpRgKVC26QDdV3VxW2YqU6EBcdcQ3klyJAP
p0WgARJyZb7vwemT+ZHsdzGYqjuJdPCZOw77eS7jQz/Yb5hqkKRYnfpRM9BlvN1ZxhY2XndIMmgn
tO7I14T1VJ2nn5VULsdiGSSvUeXMywhkYyjH0BdM4w4f3RViZiUsKN+vRb0o/mBn9BjLInxmkfeJ
jvSF8M+eZguwuJqqR3JYMr7RTqGiT0DwEizgGU33rC0ozCJqbP5tQFjitE9athTMRBfUTqPxbI71
o0x+4zlSYPWLZHrmDMZ7pixHQ8CqFc08XqsR8rpuWGyWdvRmBZZFWGXLNo3QyOlRyT5RmU6DIGYJ
OO9Dr7SRu/TTcdBHMtyqqg5kwjUwy0DwqbTQOH8HmV28R+TRDJFyZbQDUU5cm17bJtfrFOFIjNQP
eYnNYDxjzoumDhtdfh1NnKq5KrlKmZTsYbRDMaC3i+MFZZvDcGmi7Siq9UaKqyfmM2F+bnLUWUJJ
bpxI9YqgzptzuBh2GwwTQ9C6mTuvUys1KLWxexSNvLW1xCKWS/+KBUkkdSVOZq/rrOllaZfglMQD
CEnG6cZXmsLHJpmjB0Nqp20aZxp2u2QDCtjEaKru1d7eKhpaPVja5g5MPpYcfkolJDHjzG9l0dCT
AbGTcV65dtq9cp8ijAFUx7VmRXAJFjYDCL3kaZy306DtZFKBts6ibRqjyjYTz9dJHrqPwZRzX4EU
4tfnDyFONBGaUruE6WS/yWP8aU/t00R/ieQmXnxCaZkD8j0RV7U6G8aJmLosvs9iKq4bZ0ZUrPOL
rnvrkI+QFull16uZIei+r1ilVpCvfNKRHVc7T19rJeUuJqM0IW8HB5SK6tLMT53dFWGK38q3evFA
7thrmopgWJvVt1WSYyUNhyCiHpQ4ClU/Z6O60XuGirVhr4QTtDB7TAVBji0N10a3BguzV29YbZRt
VaNtjXRMw7ZBDhqzmOe3luv3i9UbWFYJaWGYXvhYq5Apr5z+vqIsh1Ibdn0GJF0h9YRgsgQket4z
X5jSO1nVDiDQOVWklNCcd12s8z3Y4F2k4XYmVBXbRck2yFlli1DP4dqJl48uEvlGAklve0YUfSVx
qnFk8K/UenKc7BzZgrQO8PDgpiMOh8r6mKLyChwrr2gd4+zKWi2MovZUCCf36U23lyy1spU/1phP
ubDIbmWiH4UR9WXRoRmrpXE5ZJZk4Fdj6D2AZ2RcOMdbHH0/SdOQXZlQVgqq6Tir81dNo0NKWuFq
BKzstJgBtRUJ2/3ntcl/Q8/035Oe/D+kejqTDf/9XG8zvg8/y/fit4X3+Y/80pzYLLwZ8EBUkKlE
WEb8KXty0D0BXcBRcEYvYIz5c+OtWD9YeIPWo43CSMN2+1+Fi6JR79iXwR5p4me+4D8pXIy/GzAB
RTIJI/+b7w2SnW1TPf228RZlPpFMhii9xQVWNQyDapbJflkhkEth6Q2KcZ7OxN92plSPstVJ4TBJ
d3NkbYGHIpVNIELpcwW4f1RZIBh5TOIGnRCDKyuI8mQjqpbJ2sLoiimz9qGCa+fobBqW2eKtzljf
xQOJHpUxXpE+ylJBsgxP1+S73J5eKpZ/LgEF70wa2GXnU/xtzfYUtAvrdFW034aykiDNRU1UkumR
7pdvpqZ4qHh9wvOanwaKFIOgs2lBxmRUK7eHPUraVJE02wq7djgI+TFWMoW9kqVxP9r2aXCAsvkF
e2Ak6B17PmQ1+ecyNMPVojDH4R+bR3Wal7sma+LV1Vjv8XZqOBDyUjc9EdWrS67RtdUo1zO/y6Mt
gN7oabOfiADZaFCZfBaKHid4Qg6XaPrDSECC5VZgUDaJ1hlvbURwZUcC3zFTuusmU55khlcu3lJz
s1ZS/O2Qlk1uj+Nc13HCYIBtdOw7mfpKtmDvK3VPq1KiRUj1StqKHCANJ+ZLXKZHve/WkB2L8bSU
yxOiDHXbCjk+ViQP7vrKVt9rbJux3y4Donz28G+FGCDSKiuaHZEz0DDm4lUW5vJlWESwpHph7nrF
XF7qVmKKULfv8rrQD+aNjmTf0loqK7UjCoXwq5GQacsRxKWVgsX63KU7YUjODQk1HKtYq/ZsgFiS
llX7OKioiBqzR2btcJ01avECELHc0fyiniVk+sB01PyKiVJxKzz/X2k3psiO22lUgWBUhHoMos2G
7TCrLIyHfC6vIoFtMzCMJN+vk5EZ3jRHaAowsxc+VByk/3PcVqzFudFZ0BZ5th2Xc0kWk+pIoTGQ
MCyslTsMhgh5BNoVhvl7xVDnwJjYpFSVhYxwTWyE2faJGMxrTPDuIpFvVTbFSaWG8suleSaPsPe1
bnmQWl1/yAstP1h1QhKy0uYIpMee1BKScKxlOTWox9qXiXXr0WhhggzdNARGNfanWYLFnBI8+mnP
5OghhJDWB7M/Jx2nfIBxbC4nORJ9OItyeGARXV2VpRE9ynXpcA9aVe91s2Ef1A7hwJjZZLmSCXSP
W7C4mfu0fNEWXtlirOUrS14pftJxyeoblYkLz0OppSHDZOlUl+Z8O1YqG0gW4gPvfsbskM9QooKR
ZEAJRn/XdfO3HE3guTBWe9bgWK5pk7G1IosjFlAb96nNLj5JyhuCeV9yefalyZK3krhpSQn2Z0PP
d2ZnpgyBy58jdEaPrGGClCc5LDPdwRVSjL5WSTlhTorj6ZU+M8pd3Ardc0/Zjkg4Dsmzk+6jNL5W
s/4rkrXh55B0TTimjoLCQ9fziMQQXUkS6SnvTTtJr7oYlG9/3eh5aixBLPo1W4IeFHvqhKYRETTk
9wKJmmxrhzUycct3ef41MPl8IczbvIXooe/bFl1eN9yuq4R6Ph7IbWKx7UrwNbdtq5fbZu1UrnDE
hmQzGZ8DmgKG9g5dGXPzKpmcoNDJGIxi6veePum6ku7NtmdFF5lWc7Y0iuPYzjW1cZZdOXaevGbO
EN1o7Todo7SMj+NYFTg1NCxKCYFy1+XYD23Qk+9q1NR+Ir0aIutg461kilZ9qIu2A3CTuIBVUTwx
aFLTOd1FUfcwx4Xi9458Z6wwX5vK8kUzrJ5mnNXj2Twjf2jzfY1pmjozRU7IrKUYDtXS2rddEaW4
qpvpxsnKnDQtLXsuLXl0GyrW3pWjFs+3ksmQRYbOCFEb5G4tz9YMRBlNBLGuKPvAMPhrt34SqXRH
w8lgR2YPsWvIH/KrNNG+GScFUoE1TBqn5e58ZnoAhY8rcIStsSoHPi8kKKZc79KK1HujbdnOzglD
4LwNrdRUbuxCqsCeyPMXQ9EiZMVssn5ZlP08pA+97uAz6Jb6UTMjGogR10oDIsmnphcBvKx4W2JC
DXh+kWKkCNfcapAfik6q76ceTTxCqhcZFcZhaDPKtTj+4pxiPVBLXssI8KNGS+xao1OqXp6068Og
OM8GtJywqpKQ6gB+x1Sc4oaYvxp9pY9YgT5dXrrbWCWkihaGcZa6ushLrow0Xt4GYH++HcfgmSHk
heYqcJ+jPKvnYRMR2RQkpSNuBoU0RTV/0slW37QV4Whd286hrec25poxfrSG+CnS246Pubf9Orce
JrG+rJPIH1jtnTEKYqL4NcqtPvUMIecxAeoFK48aBDQxhkAWWQQlV/V1TNfZE/vJUFgFeJA1jqun
87IbzpPOBAwUBB1xjsfkHpMjmx9ULBotoJUF6YLHxZJlj29Rxhgi3dlYgjlSlsrTsugmj5Tr3KL8
qMd+CnOkO1iF2IyT+UD41MzBBKkTDXcePY7zGmaj/rKSI6mlE+um+2Qe+5QLqFeNTN+DctYZE5LD
atuuSjZgEiDalq1nqYjpDDR7Un01T+zhve+b6mZx6ptKUUOVEiMvqmeObgM5nYpIaGISP6fg1ocu
yUI9UrcDAY0nWCbGRvTJdnaco2q1d3VFBJoyLUftnAelxUiDTPNY55w26YJoK/bPG6aEuKO4Yz1X
p3bl2UoVZoLkrvTEtfo+TbAv1HkCGUUfsvBYsCjxOvR81FpmgG/8mpxQ9GpRcjCdZVclKVop8tmm
7nNswNHEQAEeCDq6pRS9TyclCRNIX1spr2Vf7XOdIorbzvQLKEXsRAUnF4lMn22dKA8NtiOrONdp
CdOicy7skyEQ6RkMKXxkTM6DUNGPqcL5aThjdRwVxu7TrH8yCi7D/2DvPLbjxtIu+y41Ry64CzMN
AAGEYwStKE6wSEqE9x5P3xtZlf2nsqr/6prXNJVSOAD3M+fsUzFguUfjjPHOCvv6WmdwQRCTMtoY
WEgB8bAXQkO9AXK3Dh3YEpCKCNZK1kvbRurAIGWusju90zRxyYauYNaviTk1D5LdT6RiMiWWiAKP
0/FbBjHF/gSrs6jhf9uln/8/KDrqnP+tX7pU+Q/C836Z8m5/4+/tksbAltU81DRw1zIA9T+GvKrx
G3MAoA3AI0ymtpvS4Q+PiPUb0l+wPJBvTP33Se4f6mBd/AazS2HGSzYTyn6oXv/BkBcxMh3ZL1Ne
uGUkU5i8ERBgAN63P/+TDmK2c62FTpK4sjGexkkqJk/vlv4+zRoSj6ZRaYgdq6MbbHxrJ6em4iXZ
MDrmZPTXTJeLNGArI3c4hJMtF9OKezUQCwC20liOLFfSvWSNPyj+Bw6/tNnLQAZ2tonTOepm8SIr
DLKqtj6p9SJRyE+ofOwwfVgRy7mIBC/CkGwf6kF3lIkpBaIifcGYmy9U5hSF9Y9Q1UeN+Hhm0TxI
t7tB6YZRYXDYrPoxZrq1i3V1eF7B3t7pAkuqyQZbvomEEEZXwYCQ8ewJVQY2zST1n9WYyPFTttJL
7aehNIKsWTJHaHPxtBbTm1rVVL48z/G0r6i3C1JnwwW772jLAROpmQfQgvtPjaj6nWRdbDJzq+WC
6PmlXwqp9VV1CR9qAFmrN86CejiWTCLEtzpEkQad+LAUIKbIGtZQXf9Mpqr6zYoG/TwbhKLhgVX4
w2hBp0DQL+iLriFLEvTLjoRy8sXGdyCXgkOukgm6bUrzmo9F3u4IVze8LJvDa0e09oeVtdOu0LfR
Wk2mdS+k8MqKNB6PbWTzcCuQHCLnaAppOxrmJ1tSxH2n58A2ehjWnzKDPNdY+HF2utR0eM9gx5Rt
pqYQ7GwedMMwDe/ExebnuJPEcdQjXaImEThkbZ0kA6se2Xm12SEdmMglbVu+ZaFgnkgqFLFm7TYa
NyRxGvtMMIuGTdRntYG7zw7HkzkVokURqT+H25sfDMPpo65lBbCAdm45mB8W+1ZFVbSwPh9tN+tF
+qbiyXA2yWreZeolo9Ul+RjINUJWOwlmFG/AmNCfL6vOLy7NiauXhYEpP0Jqy+2IfC0XrKbJtw07
CuW+BV6vDxXOj2I4zZX1LTJYJ+eoMggWhdYhymlPMzPsRau7gEAuRsZxn9i4bQmrpMCchG9LYUhg
Zona0TKdks0kZP+9vo0CrE6dnEYy7sNQvTfmyDxzedFeoRjMM0qGjFxr1qPlSBzdGkK6Xb/DelPR
MnM1xOuy+DXeALfRxz0QOyKFFJVIoRAd94ow20X2mhzYfpynPjza2f2Uk3eJngGjer8ic+gEuJKw
749Wo0eeoQ3SsUcbT0C5/SjipfWJ1ml2PYeWm9tzH9A/v6AAdPSeIg1WTe5V9cZGkYAkJIWEd7rv
6sidDZILiY8cESaZKT/ycpIsctKX5LrM4TmsQhSBYz/tZV1GJN46ogJxIuXPtlwmz1OV01vrKaGd
yrO5ZMZ5bNBnEKPIDdGquNoIn3FiLfla0y1G25o+1tqEfjS2zzhm2Ig35v1ixq+RPeaXqum5QuCl
tC6CHaY3MwiDeo1vJbOYQ1RkzJwXeZ8YhvHRj8g3I61gcSO1JRG7Uh80kiW/mAVEA5Tf4hk1f7H1
BaajpkioO263L4FcMdohIEKSM4yzGhSRXE0uUDwwCCIf93WHq2AKkzvKtZjSeBHg8VgG6TE+jDF/
XtZaJUB66GqofWPWX0tLc3slO+fVGJ6NZULc0RXCi/Tcn7Uic9j736+jtN6jF7KcZIp+DlONLzQW
UyApieHnsiHJNLVGHdSRudwpCXt9DavGidy/IK9zplBmbXmDSkjmJZlWjVKfC/5F1AaUBxBA2WNv
Uu7jdZohecLwjYDbms1Oa3TFo7dI77lQVOJue/W7Li/WoeLi9uap0e+Lrkv41fuafXbe1i+1lJOn
msTUlHvBU9TyCoxMO0tlj6VKVtyh4Efl6k202v60YhWuuTf2VEfKIWfrx2gdWuMuXratSE54+K4n
BRzRGTapOtdJWChFYFb0fKGFtGNlEFPyyEKzhoREGWQnLyp8waFd+PJYowJgdMLhh65qzEz1jiDl
+iwVJFfGrGweolHSz3gWQs+WeciRJxudq2xjCbc6CvVKl7SHBGUg7eaU6MLtRzN5A4FmXpt5sPey
KLJLRO66g1xsB9tVXLqsfZ2Ww5jzzoXRBppSenFlJBcK5Fs1NJVHJhgi6HxcT9hA8qs1MYSS2rCl
jq7mDBg5kTiNoRcE1BvU7cwNe4hfq98Tv9k2vfStDCPpGMtddcsjReyVdAlva8fzLNEAI3A1qQOL
LM2ozkkjuFaL8lqMqFxaHU37UDf7jBRdbZxceRsnYelzBdHI3hKPmocPYT6HCMr25YDeRE47aFBK
fyQXPHoIoVeapnhErfKRWAs483GUAvhhrS9mVDrKunEF2yW1cw/Hx83WuPSWuL4zLPOmyXZ91AjG
PAyzpD+mefPVZcrXSLd8rqWx+lzWAZWD0hTOkN6Z1hz7TYUpQnDlPTQSH5qp6/pYjhrr3bmPzxGQ
yr3ZqeTKGmlxRk8v31hEpkdLzMMhz/niVdD417Qs6huYK957VygfigWHpSpDCAAVOmY71S+JaWPR
W6rvqoI7jzUb1+OgvrTSuu50yGQVSr9FZR8tuCXiMBgyNBjDXAOlQS7wmAOJelkQqBC4mDHwpdGe
yX29S2oa9ZgV+a4phmnXG8bDONfbPwm8EjodCJO+0HD9tPnHqLGPrWepPTbMep1G77pLKeKzVkwW
Sqh6cVjpvcdSWz/K8pg+ZtlUnwwcANz35XqQawqlUkkn0KZDgVG/EPvJNr7nWBp9fqQQ8jxTYVoY
1TqT41rvank+VrKZnmWZgzxhl3bAiD8eqmXNP7tJ1UmRXWTE+tNzXZkvaVTu81abjqOCUakTdnkz
x3D2UMlUBB6X5vM00ZyXFMZXVvvPisWyx9RMF91qx+LR0B+IOE4IphyrAOh/BZESjqhlkchDQmrn
JUS3Vo5qoT7cITtMvjeaLrFy5u4QPs10fZIwbj32vSR5bNxFSUKzoZ5qJSkqt2+z6cSNlAMkMqr8
PRMyhp6qtd9XIhhelUlOLrgvrenQs1v2JC1f3yd8Qvhklm54K7pIPBjzys3Xz9UL00f9tgy4aIxY
MEcW5jM7chFonOYnHOAsoedYvkf5x7637uL4aVji6PtkxONXNkelh6wIl2xbsKiobSm7W4eiCVba
269aKceHEaXoKWvSxA8le/Fi/vgHmL3mKGtK/IX+9WdaEGBdTsYQtNiA9tGS9Wc5moyHXhM9Rgkx
ObpZV9BsJzAz6qLLkZNXkhos+ohqaBUWQ2XEdZJrgIp8SvPtB08nHoKyBuZxwTvmjp0N+KhTiRju
BS0DOdxpym7Emk9zL7Sj2cV3cwJH17B4Mkq2xNyi6td9PWba3do26mdm1IJ3BGCg7Nfui3sEx5OO
sG8PBwM9cM8+6Wi087eZdWraptnPnmHjrso144Xxd3vi+qtvk9V/pMSoH+aIciE1qw7tk1G5DbHg
OOXE8FwjgtjrVvKdqLrZUxV72FsAVqLYeo7GZV/p8gGr7VGAB3Ssygx9bEW1X08gPdbsXAxqwzco
d0/lED027AiMKr5w3u36NL3J3QDYRVqdAcqmlVsVopTe9CPorrs1jA1/LrtbyegmaMz1vbKkuyTv
MOb1lY1oYuKZ1Bahq1NTImXGoNioiifpHfW1anqdjiiraH1KkORQokRoU632027sDlWsZ0eu4+Ja
TtoUNCNLBIX//yT13HVRSySUtCilO8imdc9Yv/SQzEn7Yk3jSxUXCBsSu9sva2kHiTGmLppatlKz
wkMunl/ExDiUUgcCUjaemeGpbrwqn9mcpbtwVO+XVGD0aZbBm2fWSVs28Dx5jSyWvUy1UcqYRjGi
ZMesC7+UtD6yAbIPIU2EIy1a8YikOzwsEyzJ2YYEyH4uP/ZZl+1QoNnHAcHtPksTya1iJo/rWtbO
rIahl5tTEghFOkoz1zfxG3UwirU8RxXKcl0ItK1y+6HEi75TUiaeWKi8lsAHV12n7NwMZEr3bYr3
kPt5C+JD97700zvix/RSSJJ25Un8reyb9rFMReirvUqltWQ5siKY6mvFsF7SONDzvuHOIeW0ptXb
tXZfHCOIhdZmL29NtgSdZW+u66c8Von8Xu2gtU230gZnIjU8YfyLriad901mv/Q8T2xNMs6okBI6
MJiHYuGLb6No8JBcaYdWm9EsrxIP0GpIXRFLa1Db5YfUGD3fspS45lxaZ0XVw6tlLd8tIy4Cmccz
G3I3JoadIx9V9UWQPhhgxMRAVgjyuGet8kMWeauhxZ6QlJWYH7kJZkp+LE12G+RL/YyAYuPBSBOZ
6v3esuP4OZcymOnRJbFQTuHvnCxeaRxPZYawp2ek6IRpzGjWDh8448f9AoRZmfiHu3rktAkDO+In
UcYKe6XkNbBOhFI+iybliEN6QI3SBBUKEk+ehv3c2vjd+P9orXEnZ8u+zbSXPGWV2adTdkCaMJyk
oZ/oOIGBGxnCsp4Kw2yxEyvdEVjznlVt7JlrWu6jeKXstvOnMpI8SabMD4swaMcOO1bYI9gqy95T
EIgkU9q50mQBElLbjCWhmu8laYABlpJAP+u8eZ754O1jRyv7EqssTDCokCJYy66BN4DKTVXK25LX
bZCtgxnERV8FS9qFAeEqzKMlfKPqUlFvmtTKq9dF5XJIZ4b4SZoASpPSH3Os3Tp9X3RGeouEnAZT
U8RB1vWvba1IDhF8bw2fzc2VDKsnj4azXVyH8SerRrYumpj4tpWDncpuo4ScvvVrZoDjMYq3LK2r
YFVBJuUTk5yxduTS+FH1xZtkqiN/hU5YLYbnrAJgX9FDZIRqLeIyDfZdYgEPmq2PMLITb8EO4ebC
OPVZigImnS8Tsx7HjpUZniWrDzVFqVy264GwKsrUOsXPwQ3hxrE8n1Jl7vdj3mg7WbVqZ0EtwzID
sdUagSnRRbUQc9PWzjpgKaOvLU6xLONHFP09Kv3BSfvxDj7ld1MlyNlucG6Gpe5xeI10lQC3bPak
pdxMkEET2Lyjdc+v0+35FtjVMzcZ4izycms9rIYAgGXrgan0LFIH/JwdQzDKiVgJ4oro7Z254HBg
JvbKHXG3uWSY+we9ys5mQsdMRUlWVU2dyriGjVM4lvDpiw5h1wubjMwdx266qcyteOLBh9CV6pSH
woCbb6euDEf3sFSFtGvUojopBKcCcWL7qHYtjYqRdqhqIlu/X3hSl3J3VJrG8hacpu4sNbhEumtR
T9coH+j6ODetZpNJF5MThuZ05HkTof6dfx/XncZNSGgPhod3mwLF1p4STb3EzGsgt8UD60iAX+tC
yGJP8JCnLJUeWIWoHXUsHgAF7LhPKqdjBaLXUxYg2L/ado0psLPqj1qFeKaNdXIHfSLG2ZJ+JSZN
7KDV9aFZMwbbbKYQ//DZZiGzqFl4ZJJphIRrLt/GeKLVSPnqkl6XjookG8dC63RmLNKnIis8q3RE
B6yQ0R7WEBGTSi38SgEQl4hVQymvdF6qIRockn6+hqtsu/bEPp+mI7tQxm8dqfbIlXtvWcN+ycL+
YrKtZPQRjWQGNHw1c1o7Gsp/sw4vU254YSU+w6bzRSo9FHTkQdMnD2gKNyxf/tBi0Dmp+XJYiuje
qgDOKUVxXPp2H4noheXbD7lgVaDkFToHhI2OXpTDrlBbGGEqj0MVXMfBAJ1o5gVVKmubsCjuVfK5
KO16X9hoKGZJ9uOYZarWsyVKrQu2a2/Cegb8oHxI1eIJura2qy3eCltnUGH0CNmg+/Y4fxuRcWAV
MBJ3LqFItRGiKbNp3NjMr3YMjhHUwyafYI0IieSqxelx23+Z0+gDCBp3RhndEC30B301ZFYw9lcZ
ze4Y409naUd5MX5nWhsgIbuu8ogdTDJdqfqZsaDpzGFhOoWYTI7kkVlF+mAl8WO6Wh86my2/qBYg
FEjmgwSp4X4Yo/dcYwsZ8y2oenNsW/SBKZLSUR9V5ncZjUyMTo5gznts7RyfJDWMVv5mGPaN4bTu
8i0m7hgN+0IBg4dtD0F94Uhpfy/14wtjCTAQWNCJIUsKFlYY0UxcbWy8Fo6rNQv9bCmv/QjA0Py2
VNUXznKeRWQJQu0qbrZRJg6FXX7DyCjtyfQBvEggAsq8yGVKPOzkpfOrGo6D0UVsssDV45fCQNxC
rZHak5z0lyFHaaNkzU/EGi9Ri2ghVd+XIut2amjRLuloOERiBi3TGFdjEOZwmjcudvLVGRfrCp7i
jSXAR1wB4tPw9TOHSD9Hsza5dNfanaKxp9imxETrl+EPxu1Wqv0+MnJrh0H9MM3myJE/3OcReqJY
Jpa40rjwMdk/4llPHbtUKzKZjWEn4S1hxtkMzqwwGA61FFxHCJbUyJtnaZLf2DoWrJSxdOda/ULb
hm8SWALvKyXSS3qsVv2t78tPs5zBBILXNzRc88qSQAdkIIOPTG13o2b+AEo07ay+Lqie0307FVdj
6eGHRly3jKyhpCnlvcRfdBYxyTjR1EMol0cIFoxIDXJDxm2rXILW3036HHnysigeEgVBrQ6PUVul
yF0Xi40q8eH7ppF+kFpiIjlG91Va8+CYGqA9o0oxx5WMU2IVk46qUwpoNObQVtWaaYPBq0kJp1qe
W0G0Ie0RVMJom5b7vEWc2ZSyz4gJQF2bumiWtH2cQr3o0iVlP2k37lRLX2Y6Hohr/Gnh5JIN5Uac
+aE1h/fIAnmqrhqh3CqoVS2+Lil4aykOiCc/gSErduuEojRHt7UNt4drVlUh4Dh55vBOkYeMQ+Ga
RbzsY3i8xKrZ0FzJA0eRzGFqztkDM4udXMVeLikBsjbjJY3z01LLH3TXkw+qf0S9FNvtLYn05zlb
9BM71m18HB5nCuwu/7koySee92MsxtcBSKjSvCeq/Q0r39sIlOil6NsKA+1qHhWZs6jSYbM2cero
REI48TJkPmkAAC6ErrmdWQaKtfpzb7wIVf/oe+UlS9kRs2Ny+basYIUMwLPEos6q0a1EGpEeasue
H9/srkjVV1pJ4IgzGG2pwTfOkCtz+6hkS07NNhnasTPqTwQTTKrMbDjmGoy9DDniQW8mdUerIQJD
ma4Tgz7gTlSDZK7cL1AdRZs/kctzb9XSqyDQa1dnUuWpcr9FLlMOCbH+iOW+uYSjxO8wvFlVNTrW
uMlWrZCAgjgklZjEHH7AxdjPq4WUVdLbE+P105zbJ12zzxAFgIaaK8w1SIVqFdu7yuR0LMwigx8p
NT/NdZqXXdjG+9YQV90k/aELs/t56NnN6MpOQa1QhfqtIPhtTnlQK9nsjYS+CGtag7IQ175CAE2W
JSxvudadfDQAOUx9EViUHDsp7fDjJdRqYlLuxyFZeXF0AFOcuviE2GZTNsm4JXYoFzI37sgrmlF7
ObLV2Q8x8wrm3FN1zZvu4/eN6X9N9H9TLHw1/2+x7S3pP98JAfhXWWa//9V/iG7p5n5jPUsoCZGX
GunM/9csJBE98BuINd0kgkDFT7StcP+xSJZUDUDcxpnSWWL/zhT82x+bZEkVEOJslLz8JRX8t/qf
bJJ/NQsJSINkTwi8Sjp6XIWd8q9rZMPuMZ0M5Xon5kryioHDkY4WuAnr1Yi60PnTl/QvbO/bcvxP
a+vt9awNd07CngUmjXbh19djND0nih2rd1LJ4FCO9dxTkwqo9WjcrZP6Bkmt2hMHk/pSeCuKVymi
62AItfj/+xtRtw/2Py4p3si2PFcFciegjqZlbG/0T/vzai2MHo16dVcjy21WVl9hye1HTR+fmu69
K8rQ1xLQ5JUec8y34ivCVwCRS3P1eRB3pdndswEt/UKbnhhm4d8EsfNAcx/0KWCsqKIcaFqt9cZe
ZvHDwvqwfqda4D5PpurfJjxs4uhfPg+KBIP6GHu0afJE+ovrqxZNXIi5US9FjKnJGdrdsOy0T2HA
UkUUrR6B8uj5Edli1O/bPsi7+4Tpxc2GZQraVA+E5Bg/qyM6uLb1u/q9s7xV9dgBzpnD520yIKuX
6rJU5zTZI/PJMblIwER2ETnOXnQguEYznUh/KKDUwLFKqUn36g+I0Zm0p4RZ7yAW12UQf1PeYEgv
pp/QIC0XXSWf4QCYcrna5YuxZZ9Un6VyNIxgMA8mSlaYZEHF2Y9TjT3G6BKuxJBhsHyt3RfQ4Qek
1jROiDL3kHB/n844se0kiVs/DLcWire1y+/rZ/O79p02jaGNebNRzuL+SunavzEeprmrQhdJswSy
2/A/Is9mXcim41t1L31jQizbJOvs52IfSjTTn3PvobVivgg9qv9McKmFlL9ucard8K2RAxbiWb6j
O88KHw+bUHbqJb2YB+Gaj1CQWG2EPzusclCO8VicImzdjnjs+FQpZGuHXa75hKfNB5Ltx36KUfiS
fFsjN1yCtTnAb7ev08s+vNjn4RTeMdwST9WJUObz/GozybqUJbUHJbYbfaxUbM5ybPfiED7g9yF1
C9bCXF86etzZ124j/qZpZ7t4u7Kr/T33pfP6vfgoL5bwi9pNZ4ecVEf1py+0a+F9fp4c+2wfYpjq
sL0jp35bDtZ+fsE75ITwePmMB8L/mDTnHnPIuNgRlFd/pV821pCvkkNKPjDBFUcEYPvqxGyVm2+9
pRe9cvlCv5e+cJJD07sUudDLnexHdqhel9S3H6zz6tsXyBIH++d4h5r5Hp+XtDj53frObdt6+BIb
iDztLrkRxndf3rOosZHrwnBAJMCybHJoj2rx98faf4/Bv6GB+tOD9Z/Mspct9eIXBdX2///97FP0
3wSTesI3/+Ao/iGh4k+QQOlbiCZ6fixpPJz/cfIRbEGMOTtCU1VtWdZssDRdNWxBnpr4jWguFScK
a0o0IqTY/AcSKl7qlycm/z44LjTMummR/IjB5S9HnzxFhRRlePUEoLmEPbc66cysWMjQdZU1w43l
vde0m5K/oyywhueh8ntKO2OJ7+Uh9TUmEHN6Zm7gdd3jxPa/6oJWftF0NaDjQzuheFFTOW2K8WwN
LOV+VXsyCV7X+mKwS99eeqqf1NlHFeCMJ6n+rBi8SMxygujZmO/l3DdbfFAAmUwnnstDHzEYqXeV
yuODx1XFbLDJfaP2DVqfPG6PFf/JzGUXyItVFEyHWQTxIE7an3mRumzieOjd6oj5vf5Tr24G87KE
KfqIJiirv9ZJ7EL7ddnau6L5UMLl2svLgS3aTs+wvEVBK7RLJsM/lGjOi1cr+zAFM50qctApMxKE
p8KoQgnxzdtey+JYzj7Vuj5X4hGplh+P7wyzX4QVeXM47cXCylCbqqAIX+yRbNQ62hdVfIKE4xE/
tFdm5cBsgy+RUbgy7qtom5EnbmbWAT5VV5m/sBL4KGJrtCEJ8I3DGM+sXb8P0SlmtiZMiRC01lna
O+gJjmZHXkijN4WftMnFQjmtBrn8U1k/Ldhf9rtiIEtgEK8UqLuWjw2ExqT7BvHqabCg/pmBaCMP
Rb0vd0iczVc5YR4oNQ6bELZB0o6JJ61G5+SKH9LA0VF1cN7tMneiFS9QNFznkq9cb5gYzvtMU5wh
1vxlbBhJDl5bj54513eajDEIDyH9vZxPBDWyKZVw+WMijRuSk6JtVLJDp+DIp2mMj0ncwfTsnI6t
w7gkp5p4grV61Lb59g+6F6fBzltyQLKTny0Czdo3GZGUypkLcYSJQusQTcnvq/kzAmdDECdgRgwB
0KbxT2lRdzA6X0JuO1Pv6JN5Ngq0XDxry1B3anxJq3Wte+FophehAi/V/BgZL+P4vUbaXJB+AIRp
wBZUcidsrxiJN4VTG3GxU5TfM+YvHVEVsgZV/RNWi1dv+Z0agRncbRbz2qhZ3ZG9/ooEcQlhquhk
wGBlhIYalJh6kIvz7oFpKrPLQNElJbDIEhorzpa5XNy8jJiSLvuGHAOc3y4dGuP8m4EUQ6KbRiac
zVfWe396Ev6LWvcvfrZ/PGDQjqoqOlKd5J9fS0z6UdWOewzuav6VTPhSi+ctVnUKGTzhGVBvkYaN
nuX32lpnvUkPi4kCfQSwv2JbCCe/ysP9bNT7ETr9iH8zooUMSVPgiLcBgdbKRzk/rCDYLLf/Gask
/PF3FFA8NlIZclYpQ6cUYVpm79TxVMUPRN1VpuQgonEWXL86qjBTe6NiUrWZtdiLvXXP3M0G3qHR
4h6nHV7Phv4jZhqWltLJ6E4Ne/i8O6Txu2aj20MujfR8esp5E6XVYewmz9RArPhQYAMQ87+p2xWO
kz/Vuf/8pW4NzZ/q9sFkCFehH9qt+bPcZze9St3N1bvOGaabt6XGTiu/MtxaLV9ZWoQuxb/5XbV/
dXDoEAysTeRLQNtfSu1yhF00bWrCTDE9jQIbzR/5tVHHBBab/gcT7gIfP7A80XoylY76oBuHUnpt
zMMcell15VEhqy9ycuaulxaAXKfI8glGzIyEYVNQM6OUhn8Th/Zrp/f7F0cLShNqbu/c+mvnpXDF
0HnlzMPtj4Gh3SBvFsXzkq3/5vvZWrj/6UT+eCHMQRpTK51kq7/8QtGQDzIJkzvuMpXAn3xXRIRI
+QnDuObfvZb5Tx8LRDlRj9QRWw9Lu/3rq20AGlKk44Fk27NVGg9mqBySbgqiogpGY3RLfXOQxyya
tdephqMqNF8RBxCZoiDzcbrkJhLOciWWbkmfN0ixgsUmYqa35LjdyRKJOOfjDdgiF0FeVo9phO5P
e4m5eeEy/EBU6PH8d+y8OSQ4yuTtaT6gw4jupu5T0RO/F8ttxaRkTZfZ2CJkdPm+sQZPY6oaLaRU
KTtTEa5tfC2CtapmM6pkJcfiAMnQjrhlMKi2A6njbSy0Awak80zzpUNsnqbZM9s8UCMyQEhXjptD
jSeDnVQQQTtavwrpFmXdsYUS0JmMm5gyhjPqtjuM6mrVESDE3FABr8CBaGGl6bHj5YfEquGQByZk
HpyCmlnvAUTsFLPbtXwN5vcxavdT/U0SL9sxzBDPF8u3WDfY2iygm9fAjlvaocea9NIkwXAoX6aZ
yJPlh0LOKPkbWH4wjTwtKUKK/MdiFUd5EzOJ4zIwcra/LOWHyVdAlLCEHnMq34lEABlwNZWHtLiC
qBrkQ9Y/jJwcxrjy03+LspH13O8nQFF960mUaSzhyGxZBqkmJPc8Ka6WwnvCylZUElAFovjixV+1
hVgcYkS4W3WKtt46ZixOOjQE8kaoQlasd+dGl/no2N9XEJ2rdujX4snKez9mGkwii3B1VHY5TfSM
IL8j4yllh8yH17C82hxt6zBwSX2qDfc9SVqr4uE+dhAvx3B8AfikoeKby2fKpgZwsadxn2wYpoiz
Dy+RiM55ZLsMIjyd2oyXK2MDIoQOlj+E7vSSAYEmR0Tt/FLzu5igmooAE+NFCSNvHJrANG5Aj3mU
m8F2pGo04uzP3JpCRirbQEbyk+eGQ3KxSH4AaL6fMy9EMq2kvc+lh/GNVMpXC8sfNiRWB1Ggzbof
CcsZEXpbFI9LfBTEyKMbh4xAzApBJ/GKmB3NZtk9rKp4zLXnUYwXTR92umkcldoPo2crLneNpbGj
15wu9oB0uNC2dkX4kPFJLOkWh0R0DsjvPpFBUH1B9pPhZcnHcaEkAJo1mfvJ6o4dAUkSVawKe3XC
k2wZHhCph1JHGFpPB6Wgga2/Kjkw+ocap3KqsYgHzgKybGJAm20jgOgVjBfXaoosWsLGox5i+0b5
N1k/V4OQs5i6znbMlSNSeWms6yAIuVsDUFKgHjjEC5uDWnoSybdhfpI1+SBZ/DpTjJ8W/eoI+Kvs
cbRdQ5mkJ+QGQ/cpVfxe+us0kOtGzt0yTcc4jB63khJhgzfYG6aXDXs87uP6s+y+1VkN55wzI7sy
Udz3w3c5iZ915KQr42SDJRH1ndYFUnjpbC+yXkaTk7LF+Rhhv6DUFHBYEtYjimOhgaLohseK+0zG
aU9vUWAXn00u1VsOSIN0dxa/D2Cwd/DRTfUS8Zjtxm8ojrHHcV1C6uv11WNMuW1n3EV9reRjJyGH
4Z4fCbCqDiUq91Aim0slbydjb42yXI1fGrKPInJ9lip7saE2TuiHrERs6kBnUPKraaJcByiilavf
FDAM0XtoS7kbB4Ysce5KxCDN2GnlsLs2JMpGxhykNgHRxkGDazMzyzAMbuP2LWqXPXqFA78W2t6X
IX1Wyq+SWkkiL0UYDJRk/QCsCznHC9tOb60UN33M5x+CtqchZGUGEsq3IEmG3y/rMS4Q/gBNkuP2
/7B3Zj1yI212/isf5p4NrhEMwOOL3LMya83aVDdElVQiGdz35df7YS/jlmb89fQYBgzYN90ttKSs
zCQZ73LOc+6N5qFK5mNgU/Myjxe1u8YRHM8DRBLwOwgk8A+uZmfc+vmFo6GxmIm06aM5nKKaqzRl
DnIiesXCLbf8KG3RbizjLoElIulX4MxsQbOtDfbRPnJJ1/s6DB7LXW5bk+wKrlYi2aax3JJWwLLG
wPji4qetAfChbOccSuhs4aJsQw+diHzxpkvm5hu/QayVFFfa/2YhluCR1wXWiYN9H8asGr1sVa3l
hz9f9eowuESDeQzp7FPQPiXmocNf19f7pD/05heMNiskixUDsFLmR8+9hVk9IoYf7mtjE/eHkE1b
cOW2Z2e8sJCrgsOyifOts6zJI2+zNa7eQ1MxSTI+m/E1oPei9lHM+bB68Cw4lYm30mI/VG8zBsbl
dbL0Jqv1mwHkrveqN+GrddDla/0MfQ3kAbJbae+a8bGW4RmGETtw/kKTJZ62V/ChsNTfJqSCwJRj
ohiup1LeGPTfi+d1BtFS98WbHx8SxnvGWJ3aAWMMgAJ62GQbmpi4i2MhbvrkSy/fLDt9smqxdq3v
WIdXE6JJXWwm2AHpyHU676IoADhJYxLZm/kNp8o6mXdBDsouACd/dNAoGcEW3PSqQ+KEFHwismyS
PMATnkRE5ar7mS9Mz/GaaTpjLE5tLlVMoSyzUfyLlUZCY3HIwJKAWLirlqUWY7/Iuqp5mHrlPmud
Q289zahS7MLbjj7jYcF6re53o68W3epLxaN+KBCA0V5F5WVszl2HFoPUhTQoz1Z6wZi1atl9+UO0
VfKV5v4Gi+U6r56C8dMwppvGyY6Gy14UOfHUJN8RWK2qFh9BdMzVlqkEX8wXg6lnq9Q2Z+7speO6
NfNrhcIxGHkQJx1bLNr5xwEYFsJcxgvdtnHoV7isS2LqQAOsl/fvT/RHcCosFxUZ0VxFFe67XD/G
5OCigeGQg6UA6gdL2Yp4ga0eja0wcTygTFL2GoZjxueD72YLumqlmR+OfLoO79Bj7VrN+TVJ51sR
sX7liME+vDJ6znPg1IXKEPUgENNXrbnwJKZNgld1Qs3jFKc+5/At1mniUpzgRYqJKjPHG4N7OWKu
0gbfKzBdjZ0eohzPj7yDG1mis/fJBovZIwoHRD9GFdfYSEY+CUbcDL6WT6LwnM1nh47fCPRnbwKJ
IB47ycp97ZQHt0l3menfREuV4jS3Oh6fnNLcxO7BmrIdWKxNmXL1mOW1GxYMubGsBcUm6Z7HAPlN
o4mp40rVKzI1NkKPNylzfsAh12VLdDzlR1Zvx6VrHfN3zDE36OCPKO2CVQaIcIkHyLpvDY/MXqRX
2PeOoQixaA+0q2Asqrt5IuWPmAAt5qOiEGV36pfhVorsm0M0AegtfNMWQ5c3bOI7e2yQgFUoh71N
IDkdCOjGjrIbljRAJAA9wthy25onx5yR24yoNeKdK75k/gUnxLoPOf7yV65mN1hbk7l3M7gFLZEc
BnGmYUSu4VvDjD8ysIRPtMrFvBmK59qedzjotik5yfkTTYENRcacQbakM8+wXV2+h6nc5/11NmN1
rKHAuUQQ6dfQf8XND0K03w84pMeCJW2T3hpDfUOgw3FuiZO3hz1DOI/NC3wPSDbxw69Dhr81ef5/
EYVkL5vF//V69oKJ6vMnxPmvf+T30TQMR8zYLP5oHRdsOV3j8Nm0wCGdX9jRujwKyN6yyUSm3/zD
3QsXXQpA5i7/UEgEmef8Pppe3L2sYj1mPOavbe/f2slapvpxm8delJ2wb7q8Pv5jsEg/jY7GBgUA
W8Z4jQQvee5Sotk67Gdw7GYPDGxKEPuA9NFTMbagqHqgGoGigC4cIZSyRnSTkTFQkrhdFB0i38Pu
HzZRfVtHMms3Ef7YD4SsEfxvGOQ3pRX108FMA1QkXdlUNkw5m3sHGQmUQbdFJItAKrpqdMBJZTt7
t1SNDQkkiZ9C1MXFtnSLFt9tVgXOyutj/0GKRl9ADdN59/XiRegqZo60HQyImdOgjpvzRZMeC0mO
ZlAVIHYbLM3BKhmzAUK7EySkbjYGxFfPaVB3igCcZIIK4qYo4ZVjfhLsmzDjZ1c2STmnwZU52awM
3d4tCNNMGRk3QuzNVWEeK/pwjl0GiT4hZdhv1pMbkYDZBvXZEX52TkbLnsCphhEtq52DkKKqo9UY
5wYS9dj1jn1LHA8exdRIsecFlUxaVM95+6rD0MIia4s+POA6I5GzmvX4as9u9eDkfJWrqjMpQIgT
6oGpO6SVoDuvX7PQc79IK/SeZQg6OqlUdRuIuKcGRLwBULF2Is4+HHMEo4z6xoHcGfcc/XZBTQ1/
fFFWtlDhi3VbgOgMG0Z8VOwGEqTcggmMWbAqjVsZvGbjHUxl8ChovieqAxS0/BR5ha7VjYHUQRRX
CIdjexen4ztd2b1pnQtQ7b0/vzB1FQe7mNubWccbxQ7CZlfc2pncmk72MRv2kx/ETGWZmsPsuvWm
bI3l4NoiEkZk8+3YdY8mdgHCz57T5lOXw121zCviT7dq1zo0X+MOFBCAj5w5ctcuHzHDvDg4WvB6
1oPr7IOoea2ShWSJYI3UnNqt7tEHMcyldHIYSlfZtF7m5YO8wlsHhb4baQLsXVbbZCgH0R4T8nn2
8WjYDuhCtFlbHSjUhWFrPypPOBeRzsVXbTZHZ+Sa84dxXLSXhgaLbj0GvWRyjUeyH0x5SbyY7VAJ
q4fyzffcbW/hgWfRFENy7r7bSX0tfH0HpKM85R6kzH5ohscGnmVNDkEXdFdR2Nc3sqezC9mf99Wx
VefaZnQw1A+ubW5jZ97MrnpR1rs53UyM8BO1sdwS78mLwFTJauaFSoO0Or5IykUbHjD2s5mUZccn
3ze224tgBml0GbVvycYVe+X8Jtz+PpjbiyPxN2uxLkMW16WzwSdJO3yTCm/no1ozZXjbKGPNc3Lj
KvYUbbVDTQ7P1NyNQ8tiXJ/CZQKLL6/SCy1eb9Ri0Tbzg+dgKXH5WVw63KItLp3xFKVf7S4gMJzs
6+nVFnpeKXipgKHN+BQH6Q7Q/VqNh9gKv0aCuXbI/gcnFlzupv8SkZsqQpyX0QUP/WM15kDJXPVh
sLDhUjv12bSIsqjfEGVvDPzQyu3WcV09yioljnoYcfSRiCD98j6juQ0EHW8lBh5U+ato23OPAt2f
BKDvETlAW9rHFk1nT+fpGiwTxpgisvFuu9hgzzZ8epjACLZC6n4f196wsZ2pWhdhche7hHUPKcgZ
ttimE+zhz6VAbZJsZ8Vk7o5pNz4wzt8MVf9FGgXFne6vJy1unDl5sYW3L/A8ogU09gyXj97sX7J5
WiNI34GUXM3zrRnHV4pupEgNLKtcvX2T3php/KGQHTcW5u8SLhSEuCrFF8QzXe0qZi1JX4vdHHC7
Nq9Ob71V2chsL9OXBUDpTmpDYMR9KWPSAAD0mOcw8fdlnz6OhbyRee2iYpgk3oOSVSGyyAfbGI5E
3Wyt5o5x2sxs4WEQ/bmGs5S3732PO0w1XX1J5Xwd8tA3QmyTTv1gD1dqqHd9LZ/aMtmUGclMdBF2
ux8H9otxOYyncD5LANu1AeXV0vHtrKvzrM1zCpLbdbkb4YdNFWZvZBPCOHs4MlR6k2LPdurzEGHF
TwrArk2OcLgPkYXQ9Zm6Bb8jzZnt0aBUQ+pwbe90VfqQjCceKmC61wDFdp0dfG9G70ho0iEeZHDK
c1W/Z55INmbvH2RZ3cqeCehszFgt+v7JHRC7REywKNK9MNniY83Q3O/xlezntjy3qbv3MDdwrs7t
bdx65yb4WqcmPhta+rzYtX0G3IFnvQYL2GX4qe39nHQfSwiDOYk7q6jZzdB/LjGT9CC29zHbRzXn
t3K89RF7zs2dyQx3ME+ujwoc6h9UoIMqMtbRgsDNd2duqZ6pSYs1dlZwRGTCEdYhJ3N4j8vm7EqA
Q8iQ3bl7hRV76vDmrxyG5pOgl2vjXdWyx4H2sZPZsRqYdYficXBT4BaDheBWng3Wm3FS3mbd8rAt
nOypq70vPgwxbrOvlTTgdLQfM0n0Q2MUH7U7oSl97s2BgsWlYcN61QS+v20md+ek6G6CunjFATts
GnKkJ3ySm2m+U9Yx61g4mZqbrEC7HtFANltfZgeHiTMP3/dY1O82yuyV2dzOvn1ttyNOf1AbFoV+
K9i6MhIIlbHpwkEdwLjCxFJrz4xfa0PyfSXncKise9B2G2N6Ns22Id1bKg8XJLNCs/L0lkmWVyuG
de54yH2PO5Wdeg83bXJemyD0T/U8HsXgXUMO+u5xrCUWWldkWWzc47U3DYdiOUuJoU79W6t+cZlt
cT4+o1C7QjHG0mpS921w54fyZdTJscK7SbYXQp0P32IG7xbjqTLLrfa6tRHinHbiK63CR92VCw+w
X9PK7Tq3jdkFRDTEOekV2nxB4/y1LspNrLEA1M1N1y5EZe6koj0mk88VjYvfUd23EOY0qtn4GmbL
1VAmdyyBBbGq8KeHyXr0BGoCPATT0WlR6/iNdw6d4OhIzoNsLeb6QLkV3WjeG3lbbaL2ndWbd2HN
OU/3H1vbWX8roNFxWItNKBBQ64xn7vieCQEOmDc4XVId4rjz1lXy5uglgCT/UoZAsNX04Au2+NOb
0yLYYBQv5v4+poXVbrEmExkHIfUaK44xvqlQqPXROSWwMBY5QljsXMQWivBg84BPegsMAwVtRtSi
1px0jNVsfy0bAHRxvvOQbljLdMUY71SHcRZjtYOmqfUF53LxLLC36vjLXL5EuiEzp46z25iZKh6a
1SBcbKjTOiFDPl2iRfBn3LAOk0zLQWzwlYkrP8LTQHcaHmIbORcI46nnjU4nZCivdeVdBtsMXryS
8zjSB6oSlBegcWxrnQrALjPoPxoCeD90lJAoCJUjNw6cJdOrFrc/oRgcrqMz7QZ+kJGJ9a+SciG4
PEE0TOb8ZLG6nJ3Q3fk1ABGnvsfVi8kExX81A6wYSoACbeVcl4n93Fefhhvup+K2N09Z2aJZzzeK
9F3CMXdp+eGPIwOTs0TdgSNBkfPWeFxeJOeJrZN/Bl5/xP/alOwI2uJEVlD42ufRvulHmCsVhq4I
MQaDoNqwt63rXlJFsdWiKGybvZUO3afr+Tx3WpL90nZbeBp180yXDyaGVQkdRkI/QwpMLGkhXp3K
ogbO72J8inmFeyMequqIiWmt7EUDAwAomkx3k0P9WcnWuSysGPAYeVKRWsjwaTTg2PPzFdp7lxiK
QOWg1snHaa0G+a0R9WYyzEeP6a7C2AO1PWo5xVOcV7ItEVrTOM2y+WDZihvW+dZ2/XCfI6t0qkW9
4O6mkImo/HT96a2qr5yJmpzFE4oK7UfXk+Ud4qnz7nPcDuZ8ig37M5NUMHi8x5r5ZEAplCtaCBOO
W8cdFKAtsl2C581qS5DOdql3bPSWC1q+i+wdzNHHeOSL8rJjNH4M6XhItXNNPPhelmrfpN6+rz9D
M996MSOg4GsQAd+D6A1uaa1TSOSkR4ZFfgpluhO1WukIqU7/0MhDlj3wsyrCyRFyRN4zASgcLvLe
ZlJmd9a6sPNrzWax8+XBDYng6r87aGx7e3rEGnDdh+bZ52F542bd3nPoPYf6zsK1pjMUj77D5JUl
66axjPtJRO9Wh+/OHJyNV1sJEYU99suaBc6kUCPNgXFxZjyM0jvL0Xsbpz47hFoexqoMjgm5Rxvc
JbdKdpQ+JvtW/ZrKh9TvN2lkrq0E0SL5TivTS+t3B6dVJX0iwOJ1llxZur4LAlNueyxGJpkeIY6W
tIZgmF87uJSKqGO3IyY68RpXv4UgEUq+s8k8/CRRYt4ElD95sxli6nqQIE2lr8MZX+iYbcFtkh5J
ssgqtiXBh93wFvk8z3GWHWZKxYy2ODTfEyKpDtpJzS1+o0UbQPnj5I82dzoMg+1UW2ozECYPUa6/
SokkYM2ryA3hHmxjNhJe1xyUxyap9tJLNumg2gqDGxhWgrt2kSjNGfR0azk3TDV9k4vFuyA48Ypk
qPZkSwCVKebtT0P59Ta2jHOSVF+rBoW0bXh8/eNeDUzQQJROG1JRT9phzui6BvkmJaEr2CpG3OnV
sqvO9z2iTjH0gDWckzebR5dlbdL418RXvuQTgUhMQyefYdqMG51TzljbqnnPwn4vKxu/mFWhLZvR
C2sQQzjwWlJY7ypHixXu0xH9kZSMxpnVsmKZfECiTI0lyi6bOtXNTXGMy/uy2cP9FNs+QEpbHMXU
fce6v3x33W72F5SlZsPFjVRr/BeUPONzpFTQrNvUb77EVcXuJe6C9jsYM+CJLO40a0ll1sEO+aKf
rTRmYn8DLxXLJC54fJTdrJb1Ihtz6mlrcm+7IqOXStmC8P5ziGQstgp1Y3atwpxZWeN1Z/tdfISt
pl6DgBjMQ7ikI+9FQS7Quq2q8rbPxhL7PeB54hUrTp+Wu5WtqGWVBhkUE0Jn5dMXkA7HB2pXmXod
ZjqLfd16Rr+uC78NeKuzYL1emjil2M8W9rYRNoGSFeTLu5wJGj8OagSTt5l03/7+/PI/x2m/LT/B
ftSfn+31e/nflgHp16Kc6jiM2v/+4y+b334dfhaLXvWHX2x/5Qbed5/19PBJAhV/lL/o99/5n/2f
v8fFPE7l57/+y9eiy9vlbwuJGv5BCeujG/onE8qujvP37PPf/ZHfjSMeDhAfASwKWqQtPjngf4wo
jSWEnFQrTwE++TWNEcb77zNK1LOWiebGh6KAB4AUx3+bUVqkOoIKxIjimHg9POvvqGcRsP2g8vFA
IHosMQm08dDoAqf4ST0b2nYtNHkJmFtjDMqlPZN469twsKl6eBDsfCstb0VhspHKunF4yUQ+njwC
ojjMeJwFB1db4XOU+LTjDWGfeGHdNEHmiIlxl2XZ8p+2qHJqXboQ3WNvWEVDauxyko94MHuDfgPo
US0KQx5Qe182VC+uZOuyIZkpO03LKBCvBlWhpyb0SA4pd4i2iFOSBH4ENtLGKcEPpsg0YzcYd+Wt
mnyzYCeIJW6rAd/u847WCa5pA49Q24z0aSQY3KxnI5Nynfq1+wGjZKQ8LubI2kG0S8pjiKXWADMw
pVgAc+Ak924Qz8hHQgYWy7ovJcui0KgWfUfQlRZpJL+SwxE952SjzzuzbrNxbRHDdu8CS/nudl34
FGBmfqqdgrej/NB5IXwwerAJXSB1rYUF1DGybVHtGQgIDcB08JB8AnOauq8zPJs8XNY2swwfdJwc
32ul9UtBLtFbHOfwlHsdkbpjKFEiPaHxJghY2dSkiYPDgfFWfa2w59C2hMHDYI/yhZSadOGdJekj
BBziUcwm7h4xvQdspm3Hv+HhXXPItb56jVOzv09bu6oZH/bZviwR5iDPZFcU4uOGqIWk+aruU0Ya
tspRRAZJ1Y3b2bREde36kKlBN9c2Qh4Vop0bXae++BAUGeQYff4eaN9uzrZu2fOEpIOWRN8o97vW
qGM3DIzw7DBgZjyjpTu3G1zq0F9lY5QuLK/aXQJawvzesQIkY3yZ0HcJRCjYrdIOrupckhPnO2X8
afIQfaU9CfUe7msG8ECERovILWrVShD9gy4bhRjs2qYvk/UM2YiSIs1FsOM+Qlob1FYXbPLGxCAz
t7Mn0QEUHXQVmP/ROxWpERMmV4zfM98djSNzbiZ02p/z7D6E7WPsWLOpe9C5JHPYxBsT+WzUr6jB
0vDKclNT41Gvg0vbdwXATHc0R2azbuhVH40qhD5N9txfrHLo/RdwSyhskW0LihePvEJI5kZw6bIk
bNedkaN+MN1UgsRKq7R8MMScSTCVRu4zIBRoHA4RMLGbHus1J65rYeJmFymjPXQqBzYheKxrq6B0
YDZhslhuwjZrqAoLK9kqcgraO3QwpdiUnk1KFS0O5Lu1K0Y54e8FmkP+LzGcu7bSc7XPJ211V33o
OQVqpUK07D8hqtNQesh++yTszw1DMXKWSVes1nlUaLD6KM89vqLGafgBhXlvFVF10cpMom2VuF57
NLyxecQDjtGnzVr1DRIThletEuM9HXLMMDGjI9wrfBd8mNp5JyWuf4MfDIMnHMPhRtps9dZjEI2P
5cw4eW1WBRkRZsBWBQGghr8WjawreDxWJfk91ozy22/El6AASLyuPG96T+00eGUhFH6ypCi+p6OA
7ERUNJUZbjH2p0xRB3NfiRSNbqNkdPaAlZA2wIbkm2eCNVlpPQ+3lq07NHahyMQNU33LBn42g2KQ
xux/eHmK2NwJJRVZ3hAecAx9p7uvlEhw1Ggrw3yN+5TleBwRgFG0Nd2wQVzlY0mrFWwz1zkl7WAh
uuolGovRsz1v38wx+Jc2Dpl8T5FsGEwhMN1WRZndeBBX648Upy7VXBhh0lahL8lRJLeXutdN5BXV
RC2Rtxc9qC+yuGIegQK4HPp0WEn8Xt+tf82uHg3W7N5wnQjiB0ndDs0DyzEWETmjfQRDI9LIxG/6
t66Aks5YgHiHVVpN8UfQE2m5MbWH94j1WVQhgMjIgsc8j5Fi0tVU7f26RppSF7p6sTEEfvaCMFZg
sOYt5JblmaNrMW2m1GaAZI4NK4EuTJdOp48bZomTHBHB4F1gLRc31ndv8Dr8d9kAhjPg67pv1eSR
6R1MW5yeV6nM6UQJeCUwUmdLhz6ibmj6qX+k/EaK3TXCvdj8hf3BHL2xReNTdB8xjEBUxpmhPvAF
owwJ3EXwreJ5RqWIUlmvEKkFBva3yj/aPZmRzKVE8ty3klmRM8cEcpQc49cBCaIp1vysu9hEpJPX
pd2w27tOkL3CJG+MY6M8daBEbaO9EfUIGRpSMhkHyF6jCUQb/kg2r/nSi8WGkOWUAQBzReTfuxpj
NVlj5UNIJKy3DTwrctlvCIZkwFmA282KuPDV/7ESsv+sgcJ8/oMKsvnHrsu/vbdUbT9Wj/9XFpPw
w/9pMfme854oKIs/l5O//qHfF972L56F91aRVWOz0FzW2r8vvO1fXNP1iNI18cOSW8yq+Y+FNyUo
iYQEEnKWsN9eIqr/WHgvmd7Ljho7li0xY7l/p5p0f5aMWyzc2bJZKLhdYIE/W7FaMGU2AcZgfSXt
Vi7GeK/8xZ+TL2T/qVF7O3K2RM70t0bv7a0qPrq6LXemnTym2t7ibr8wt6PQG6PqXBfes5MhQXIy
yGcG5dY2UrB16t6pjyINhlXqLplvVV/sokQz9jOCzxT3Fy4JR2PFQVA1mvK7LBkz9goTvspfJAfw
ph+xa4rOuvSCLBAZMicwFjRGxu/xmi9l2B3ziqdQOKysVrCNcoPHrLd/U/L/f83HX3RUXIP/7CZ4
Ygr9+e0fpzgPvxXZDzfC8gd/vxF+kUL5nqJnwfht04z/cSMY/i9ILTAFIrdAdWFDcf+3O0GYv2BX
t6XvOY5yvD+3VaR3LhHu5m+RWmhH/s6NYP/obvFc6NzYt320lpSYvv2ztWTOggIAYpatd/qCBmt1
sz6c7k+b72pzGH57bP7WzlKIT8zk/pF32V0R523zr/9imz/6WJYXcwV8AZMwMD4K3tyP1ok5aYEF
dlbEYFRO1NKiqKXPgZQyKMpLSJB7mHrqVBthQyOATeEZWyDeb+rmI4nMEvTxEPrfg6Swvo9NXlwZ
sQiPUwpWfcxk/OiHQ7kdKczqyzzP4x59RnlH0og4icl2X9k+1vtCkWWz8tqSjPjCm8w3coQh71oa
mAwYFhBmbYpezndzG2HWOFaoK9IEUE8V+6T6iQHE7JDoTt0mKscK1M66zZm/jmOwCZ2+BJIWAnHe
Zdznr1CcDGJGWruvyWyAQ7sTQaY+y4I80APNWVjgDzRcZ6sm+Pb7OoGbv54an06xthp2X3lfgdUN
WaB6R+jvvf+AwwvrfwCbYzySBkVPGPcNQ0N4fykfX4eSf8iccY8XzVfElXjgOsDyhIdWiYmXUGP2
JWJ+czvgV2DhRoJRz2aJwd5s+1OwKX1jEcSzprzOPJ/woGEO02SdZuko95njBtuAYGeSngYw45rM
x4JRpCVTitIe/YPXuw0O6NSdvrWz6QVEW4rJY7tbyPouGgKrPU5s57AG5tB9GdpP6QV5p7i17ZIM
NnbtybU9AeOBjpSO1s6uFOkCghivLz0FY3lVK2DokNdni1CWyfmwWuCR96kapnrXgtVhRtc07RZa
qM3KNTVROrdJVN5KdK3dI6hGjP2ZYoyOsDRTzZFYM/PDtLppbwYRtG5mqHgDAPXI4cQWzkcOENKO
6SAcsCY0E1YEx3SeZqtGMK2zor3vh9KpN2RMxo+qlUgoWajnX1loDN96dlmvBVTJaxcC1QFosjx1
BkUVFV0vSQ5SPaO7yFzEimlpPCaqyR7U2Fc0MVMMBCuLqpPbhSjHY3TMF9Ig611Q2dO8bSf2Eqtm
CJPnwqqru7pwUoFKZ2gObPkhRjFAwHaRkzb67mXx+HVJJ6MQ9Jt53xVMSVaOrLMet70S1bbTsoqg
AOCk9Y2JMdKsk4PQhvNcWZ3yNinwms868Brsl1pSPxJtS1p1Pcj3kLaM+CN62UWegEjU9+xqa1F2
31ZUvUjmE8KzVj0ZU4iyzBChfZ6lS5i7E+h337Dsbh9pIJb1MA7XwvKcu0Rwvu4GL8IPUJOXc83e
j9kFu60FAWiGpXcUhZdeo9oBup5z237A1AKhB2fYKtd/eqb/B48t6p7yT+4yunSSN2zFA9ox0YZ5
yxP0T/6/zEoQ37bCIpd8U5gYOsg3+i+8AjUSPm32z9jXf3yFpkmqukt4haomO00ezFD/b77CTw9e
VXaDk1FmrDII6rwH2Tb/lVdwTeDSNjUaMSU/vgdrDoFRGuwMOzBvnnuodP0Xr2D/OABkK++5pu8r
ykoOREAqP7kgw9Ik7VkvxVRbuON11JXmZW4y/wUqlWGdzLoC9gGjjvkIM77r3EVHY5cyRRfGQGJD
FL0WOHK77GWk8ZVrurppfq3ZF2cHZjY1FmrEKOPZNJZkaitNEK/98y/6R+sg74CrBwmohCjgU4DK
5Xz806UEdXysRMXaRc3W2Wy/AYC8cgtzCxH2L15p+UL/50X72yuBM/AcaD8UCuZPX7iBVy8ywXmh
3i8fA7/Wp17O93mU/ZX38j9+IQJ/qaQp2heJ6p/f0sysKYtzppmAAjcZHh3s9c+xGl7/7ifHABmq
syQBB2HjzzfhKNLCBzOO0gLXitMzMk1z/8tI6ooxJH/xWsul+uNnJx0oRebyD0X99dMNDz+xdc04
d9gijsdcozgD0l/OOOhPkdz98/dl/VgSLV+U5E0t2AlH8u+lTfrz55eIvHH9kaZ1RDGWimfIPZwR
2KKxqb3L/qEOrxCLOjiX/uKFgWL8+/fp8walcG3BFfLz1TggmAshsAIwsb3uUVo9C62pVikJxX4X
go9Wo7MuplR+Ixodgz2e1QeC5qCyN2OFUA8wdHHgoI9vdbE4sqB254QkF0FEZed1xms5ZOm+90oz
w6dh5FBdu/JpUjZXi9fp9jGYYutLMDfqLfAFfu/Gzxiu214VxPiZ0g7IW9ZBPY8dMUygsEvGu0zT
nLMu5/ZIngm/G11d/4HjLhc7GdrDkyj9Ua4Z2Itt6jX+A9D6oXkIW+nmuPrdebzKCGR3TmE5mB9t
WcYYzwKg+4YTgDMchDFfmaWELOrEKn5wupC1uRlOtGc5e+dwVKWPhbZdQp5hZV2GRsT2qfNLW1zh
u6wu1Yzw6TiWXr2bSqP5Fk9he+cxHzzigc8PGV3d1m0XgHukkfVtQB/bNRtK4eBUHJqeM1iV5pJW
XZiQMQvDXeb/Eh1kYZUfoK9Zts0dYPtNC+N7vC3niph0chWy66ye+vfA74pTBcNqE1WVea+cxr+z
ahsjBhPJsw95fG30lFPrMOu03jieSaClKvps14ON6i7hmDJb01XVgNZIcKVeN0YTDqdQMC9lcBsQ
4LfWTZt0+8aOOo9IVlponK7FcCELERBUE2O9YS53pXneHbxiJHHRr517CkPCz4h4xQ4dQh3OIklC
O1sLTbfzbAgrOBu1QqCbBV14LrGoDFd8mVirKoko0g/6K/pcNt3MsnG4uqXOHwfuGhy7CZHnOYOD
JXEjgcBs2xFb+TYc0j3GTOOZXVGPZanrmm0vNN7HYhJ1dEfxAPmI5D5/J7RAz8Tspr7u2h7oMiQy
oCVASo92GUTFQwc9vdyNwaS6U8ZHCSPVr46QAjk88nwapseEa8chy05XYsmLzxJqlbTyfPWIEivd
dnY4n+o2Fxtw18N08Br2MTBb7MJHvVOoeEWFOOya1pTpVcUeQe89lr44OYsYk/3tQLIVPE/TEdY2
GIPWOEyeSocLiwP9jliD4AOHXOIj6fA5AjDI9jDMM+UR6pjX8bl1crJGVDxl5Pzg8Xur5laX7cbt
cLLCusCL59KTYZLSbYqe26qlccxrUxC5Tn35Qm537e5iuxk2TgApPEfGeUEpmwBVIe0QZ5Tdvtsp
AReu0Q0HY0JZMQIQo3x2y++2NbioijLk3trwD7quu3e/MoctCveGm2tcdBHsE1S9ieOKSAtW3f0B
AbPx1ATaZlc2ZOSA67CLvpGh5z8EQR8bGGHy+aV2HGwKsiR5QUUaRKYHAXQHp9a7ash1B8jBU3cH
ybt9RVvmv09TZeXAIdngGahx7/pO83MYHoxDu66yK0R9loEOJ3KsPWE2BvpDA8Zh7gZjuintEUA4
GWnRsI54yP0Pys6rOW5ky9Z/aBCRCY/X8sUquqKT9IKgHLxLAAnz6++HMzFxJVJDxnToSN2n1UIB
BSR27r3Wt5ZQ3xxN4zy9VGUdvzKZKs8S3uSPNHFDfz8URYB914OqCOE3Fig1IV/Ha1WHydOE2WEh
Nxhq79BJVRuIfTZJFrkofg9dQ8h7bQ3BRdM9c/ciqHPnJPpyNG9jj77vVjIhwhHmqG4+O3YiUD8a
xBEwqByD5mAkaqYzHZbjPTvMoblWMs3756J3BsRUjcjtJtl0SW1vSEsCuoa82CCFPYYamjDje+Rz
lxtCs6Hgp6Ouv3bslmgy2ywdpTvELkrSdDJOVuqV9iFGIIJhvUj1vmwkDqRwkM3e89Lqp1vZ2GZR
xaqrgoHPsO4nY956eZDQLxatcYmFRzKtCMhsmsPCeSr70dmCOK2vAmwi0abqI8KY/W56hszizmeJ
SPPamOaxf2yUYGjLPLG864w03vcg+L4PPREhqz4gJ2bHsKG2tqBNfesp9xGblGNUn3IVKQ+tOFC7
Y0MOiYKQMc0BwaTzVIPcU4w3rnK0z9XO62bTvvM6uy2+dGGDZdNOzD65d4VbbEXRi6uePSB8uT4m
UwFDcWPfDdSP50bm+p4d2IwtDqZoiIkaP1ikmWBhJHQvjEBNm1lRjRrLl6EmqDHpDF52De356NVV
fK83nt1jQaZxMPrkdM4yOpCMNJnPXcagZK8gy5w8hQmkamuw+5OWVrRsw9VxMo3qoah1QMjc0CX5
KXJ6R28YNQdE+8Al347mVNRX01gA97G9AOGQ7CL0wH2o2qbFQR2ASogmN9+l7ZJwQ/Nozk6GMzOD
hREfXnTA03LQmWu6BNtodWC0VRU3pKK0EGMj56WIYCxjpZ3GYRdKEArzIIuXyBiITGUBwPSNQ2bX
ItlJSU8AftvkruQpcR0SMTMzlvtIqP6umxPtnYs6HuXa1lMkd1k7qmZVTYF1sbu55MqOw75G7fca
dYkClUwczIOVtYItAf5eNzXDLdoYVPsTVcXeK1KGHsRAUI4gTwKA4sQOKxiEVXT+8ww+Ikd3dVRC
S3nOAnfoQFEQBnWxK9urt4QaigfEZ0a5bxk+oSUQhDjcONYUXQw2KeVuqGf7aY7jC8u0BBYjFiRC
E459+iXLomC4KYwcCWhbNjfYZWz/nERgcEmVyVV/qhA40fYgaIcQ4JKGMhteNfEyFYyqwDAbGGrS
8UqLjOjdmdJqzLocPP+Y5zx32qepPLVDBlHJStBvA361t1aDpAT/QiO3xTALZtY4Ng+2k/ekmIRD
igLQtwxsKiqVA5UnkuUaVnQz0bKRTjuswvCVnXyzyqU9pM9DRzgY4sA88G9cOafFSY10rDH4+0R5
gdqPjukya0UcOgMfCwR9CJjb1V5L+uestSqTB8z4iXOM5j4rr8g/Szd+M3Tx1iraLLrIcO41oQtV
1qx9pGKbwiijHQ39mQqqnh79ltCTB4GIViYJuUwRg/6S3gyUa+tA2kiMPRX+VTgE8S7qEEVAEGD0
z9OP1bzHS5vP43gYBZ233HfUvKki10c6nYv2NwN+ANC6pY+GKB65okEW8kSmEFnuYVvoe10MDbgK
bWbBoXe87iYOSvG1aMY6YyHp660x6+lUtGDTkUEEdg7QRIwM3sh/ykHCpNjkmNqaLRrLSZ7NrlVU
vYmtEeB3lXkdZDb+flLA8u8pL1cKAyOIjmVGEhzRSYN7GvXg3qXE892Nk1f5r0OGEfWZ1Dsc7u0c
pLzSXO8ruk21i616xme6KN8bQ3w1Rtv3GQgH7f1omSUAIzIkTmYhfZoOflptg2AoSGFOEWLt/NCw
oJLFCMxrTblIlFo9llf2bITfCzOjGCzM0vjKNqpnkJ4Qy/nglRgi6DkRnUT+ZAzOLg2z6afplSF4
NwWDftd7hcGANE9U8eBAij/orqkRqymg80eTNi7Byj7aNHp9wda0KjTG6HYRF5ut9dhPBfuEohbT
1UST8EhKHRp23w4N/8wbQ8OkCyKyo+2m+V0udBWfziZQsuw4Zdmpx5xUTqVlb8vAjVtE/spAjd6Q
2FvFETgH0pPHROSP2HE7SvmWzhABVvhhVmK0uuJ2djo61TILmBlRR84zEs8oZLuRzd79YKaQYwfy
0m78Ji237DKcm17ApKuQm/4G2pI/8cj5iGAz/9QGtUngaWv8lhFP1pqleToOIgiHKyeMG3FaciOo
Gqcy+uHadb9v5rk2nnorYyifVj5QsiqVJWEnlhI7ORMRgFAxdfRzjfuUXViQ4tkeO8LZHGMRgmC5
2Kguy85tjvpry0xgsUE3lbkP1RjOx2WuGx1zI8Y2INtC7IuhbPR6yPWQHqHSeOZRpU1Unv3crbAy
cdN+SZSHFaPPiVTddjOz8HPWzwOmQCxKR5bF+MimCsd13loi2RIiNv3gbUCeYTYXgCLGWJhXUbPs
uxKiGWRbYul0c+0d0qgb1pWo3fZQp1E8XPzR9miOuWZ6h/K5+d54LWgXJgz70MOpFlYB/juzycLq
jKRl+CJ0p0ksKsehJxS9dzuWzagbvS3BgBh8Krro3lUX1mnx2JU+7cmO79PbNladfbHYFKOlCQt9
GXVu3Rtj2H7zWynGLZKl+RTFojtpJ7dfx8LEdR7ZBWCBeRgE6YsJ+dYXNxTAdNLaTqqV1RvTydDR
RAySjT8/87ry0NpaDcveJMNS3pAQg79P/QBs198S/1K2R7qO2XeSUHHX6nBDgE1Q7+ZJhtk12N35
qyOpz8FZKCAQVmKwJZza9CXtpKnXFq/dfK3p0eMD1QvBDnUOf07YmoSHgKDbIOdseAW0Xo3Lfxjc
IyCTbNe1DjVD0OcoDzL+MQj0Lsl0t5vGNL/UqEG3QjQesi/fIl22FD45EnH0LaW79lhPtebhCv1x
3XR5cl+pVjwrRKHfy1lktw69qC1Ck1YgGK7Cr6aqPRp0sjn5ZqJu4rnisGMdNfXWjgf9gios+Z1X
+UBNPgaIfe14unH1xL68I/drb0veiZvSTbpbEAzmPmPU2z4RBj9dxS0BbbNEaLzjkXPAVKI5WxeD
+8NtTYMw16aHIYD6/J6SFHCjlnZL6YWBoJhbCiBkCaSyllNULzmkDjtNhkLm0XJIi3M1qIosybDc
tQB4hspOd3z05t4yK7l4lCD8UyY4dDcA/iQgfCM7l+1mFM38m4VGYp1BJ4YjMB6OE/U7Oo65LF9a
1dfI/+3UvsliK0OFrUBfsZO1fvgA6reDaqrjMHtyWJd1OyDbVuxFQs8OvvpNYRxIe6VHZYwtOhCr
NXhl5FY4Q+qyY6RpsoNTQhyh/4y1O9iZ7CS/uDF2mqOJLo2meeOWV4mJOS3IQ+T2gP+yeyPxx6+G
ioqL2+C6coxoPOUMa86DCrHLWdLDFu27xUFPVnZRIYY3sQCwSLKrbjsyQA9uFuCw9dm8r1r2e8XG
7dzhW987xabzzNY9kFwKFoWbwOnhlghk27UgwtnihWKshpEPsEYgFD417ujvZ4kS21WhZPo3UX+D
lTrFSTsfIoYERzUGfQgvwyIWbdDtVTHZJBEzyrmPpWTCMiBjJtgGBZ1aFYQ9bjR9+Ic+H2Di6BZE
B5IY8u4aMhwOFYFiu7hCe9OESGNWVS+HnRwMXjzeVEGA4v/W2aKd7te2EsCThynA9Fe16eIozuV4
bxAPxDa5UWe7xx/j14wPw3hK9s7AuubIqbZWjBz4j9qgKJ7ziTCTfcb6Ma2kk0c7TILI67kQKAVc
U59LGSgCKDrl/IpaQHK86ctvvYM4PPHTS9hKS1/Xcw8VjOL5yZ8y76FA7N1Ttnp99mP2g/plUgbx
vkizRH7H5eDxGWsNx1kiF1t3vY+dpJsL41bOLv74YekNUgeMPlALs/KmQ5KCZj2X5IK+VoktWYzp
i26UxcZilySY51bUr+ZWTNmSrSPJ6VvHKsx2Tax5HZHK90OHwAeJNL6zZRqRo1Szk1pJYBbnXvPo
eIYw15pn6q4tHf+XSzDy7VSYA7xrM56/BKA/v4TtNFxogrGXDJBwnHyeLlwffouksWwyttBxbzKM
mxnYkIQzJw/Y1skNsRJvG8gyTHY1c2lM9jk3wVYxT7JWvhc3DvEd0juTGmKAhbJUdO+qCXR1zSSe
6pc7D2fbatQP4QwQ6BkbaOSl5MDKWhzbiiH/LsND0LdnElhxthfGz27qQ9g+7Md/hb1rkN0XwhYp
5RDvnFDNp0F5WLo66QtyLUrVvnp2Ye+FV9mbpq+S6TB1kkMPrTXxZAut7k2jlrdjzhcXZGRoZEFB
ekWRDNRDsgtv7CoJsAY1uLlJZmgJjK2T9rGq+1fPV/oae+J0sXWQnOdpIWjFYEnUlbOP7zNuv8MU
djnmFpt6fO8pp/8yJ6hQr2AdjKy2VVNd05OfKA8rNk2jGcVHxD8AcZTTuM/sDYerwcf6Z2bDCIMJ
GfzPmqIS0nHgFxtdc2us5CB6rHVzuZnRihG97Gb6uaMO/p5XiwJRuWwdt1lnQduK/Sqg3Bbsya5J
bCaLUCkkwitcuHBzKDub63jwWX0p2YgTT+epfAoKGctNQqv/dox1UK1Ub7FwNHZH4nMaNNq7seBC
kPDYeSQAt+wtEB04w3ezH5JknyOhPppxjvQnpNZ/zXooUDFBIq+GZfs1uHdTXoVwFsSOzQMwl6QJ
bnks77OYzkEM3IN4HmLaj4HqbWcXtEkOio46Odhh0rPwtXVwWaKwDjYpNvgvdaLttWpbhuA5UKIX
xZYnWJs9IADSPnz17NKE9ZgUpa11sSqGxaFO7aNb8Pl3YjCgx6rUp2yytIktL4nDoV1h/6UxaA2u
ug6jyf9JQ/NXZRb3IeAMZ9WOvnlL5HslAU8BQNtGXpg/YKzs9wkwgN/EqEwECLchhadvIHwsvYqJ
8xJRU5wJFUOMFxpxBP6wdUrmFMTVv0a1j5STbc/4bEPQaQhPztKTtEogyX2fS+toztBF9/1s9ASh
DK0qtnbh9qgZ7R6QdR7B1tqlRjxlW0VEFvp1YejwcSQMs0MtHM2Q6BwznOBdiPDajwIolS0BuO0+
Q2J6NpLOhGlbRFMAKIn+/k0sXXJJIkU2AROFiVwamuMEQBpFck7tskEkaUeTB0ZvSo09OhX3FYkD
QPqayslFL573+xola3YfycZ/rN1CkGbCnX3uvZ7PAcNLZMdgyAxjrRyaLAQh4+xJCX/yyLiiZ0+A
GAt4sWKT2gyvRdwO5rqxmuZV06abf3ZstPI7Td17LFkD8fUiGABGUpvmvYwqvN8h7pxHY6l2DxHE
FqxUlRWuCUwqt7ZhFLcqdNuHHg8ZffNGyF9zYsW7sZSjAcmshOzfjhYSe+HG6Tnnuu9GS7l0oKXY
UZsk17buwnmfG5G6byOzh23tkNfkq2C+7UKRkBuH1Li0WqC8nhyRrbYCG9vgjiEy1V4AMU6J0Fwz
q40gdBKJOe5FVQz2yXJKBMhuGz6Xli82BYFH/hnZTDWxE6YLf+lNHux1wk38XMzk9q2iGTjShqT3
4lnhBJ+26PDzeDtrY+AGiuifrnojSp8TRTuAtdkF0pDn4WZ24U9FXcjC7GVNxXvXZwJUja8cLAu3
iH6aB2LN1RPRVTBOc95Yv+yCXFa45HCDWSu6vXYxgeeu27EP9tu4OFW0Cx9g7gEWy6vMMs/42ILf
ecfOFYl1jxg5Dlvc9tCgJnAnXgQfIJ5rfPBRF+SHscTGtq5GLz5iv8Q2oEpd7bMoa75izXOuQ8ig
RwEn7EFYAjF2mmsCxH4F6OzvC6NVuzT4iaV0CvAbbhh00jlAjxuBkC1FZTCOkeJXKweAGXrEurkq
yzBFJR0X8QuGEiLJk544OeYj3M/MlIMnuoK3Os4fQ+lk1cZyYxB2Q9TWfIsVCpJu7Nlo1OmJbKju
0Fauh0ylnfrTVNIIOYvQDqKdHaD+v6o7NMDHPiUGc2PzVd/YXVPqbdmTdb8KQuB1K6hWRnQSiJSq
bVHO3dkOQxp8fOPYyJmmZ/mtIO+WRA4GQzji0zjkQ8ZkvxAs6rO2L3FxxE0Xl2Z56Uadz53nBnUG
uICn+xuDPgnevDSBA3Gn2ttESVgPvFHMR4hf5a32SirBjL4jl4rdG7AcHWX71Mt5L5SNz/ZsSMgQ
v5JSe19wdCYnYyja6VZVXS9XzmiRaVkCsouCdEg2xUDG5SpjHvE9k02Z7BQewOEFiX9EDQhmM9mr
2uJlqxKSqknCBubPFQ3ucTvMJ9Ibxwyo/9xwZn4X5Xeyc/z7BFBKeZWnE+7aovSMp7mtxa2IorlZ
iYK2kZM1hdiWYhZs6qAsUugE7nhd1LP3YomlFY4BxDWxOefumXsp3FFHiV0wdX15NXbS/k7FyRWC
RQUPhVnXU9X2M/Oc3OpwKxetN+/Nwve7zeIqMR8htTdybVogC2gszj3H641xzeAocpkSuD7uCN9g
uc5dbTxX4dgc8LRgaS6SfPrOFycJOW/T7FvGaRMNmpjGA0PRnOEKOYCEVRue9TB0/mKUsbCIEL1K
Q8BJ1ZAusyd9xIwYZYcZDw1k2taZH1Mn0USHDuP41E0WkSpTZJ0n2tX3TNHTb0sK7wGNdaGOHuyU
DKJtiQpsdMwt2kF6lAXRu2pr5+CgSjk1PtbyDBwDjYngoRCUA9c5aMH80lUhzPnCz2f2xtqX0w4J
Q50Th4rnZ4P+HPNr1nnubwKXQRR3Q90xrClYH9cWXvRj3FNDfMcvoaYnwy1lfGnDIhu4ZckjW0+T
TUvf8dXwpDXQvw1peOVTO4wBNXLr00Vnum4QZ5PQNsenHBjo9sOuZvSVZO1XK4qKYy3m+GDHlQX9
Jc3nZyJ6bXSPY/YQOzV9JTscQryqlouvnD6HaFZpk4xg8OqhFuduiGRykzlGLC4xEWvsGrm3PBxx
tX8sClBbVylTZvakMVcfA6zZv6Lg7G5kNjQIutrAvU9M1mHScrriDkBE+2Cx7ScO1NB1QqyuW99D
ohp7vDcmGcRZFX11KYTalcY0+tVIBQmPbdBOr03m194auFai15Hi5bI2eW+PJ2OG6rOWWM5asDV9
cmdFuTUfcwc81wtMq+EmT1zwnGWU5S+lQIGwErLtHjvHVY+TS2TDynZrfNhZUl35c6PizUw+Nggi
q8/gWs7sIcgozkyaSXVfnGno5fd8dvxeti07+0c29QqQoqPupEthguFifq6biSRsQrI2FiP3jZxz
TTSQUlimHSYHLmEvxgScwF24aJOFIw+kcJ564yVNOyafnlDmfVr25k9b1DB244So4yxH1Pk1oQak
9zmhi8C91XmHluflqJy0PzNzA+9Z9/7JwmpJW12JhhyHJsz2gxIYfTw3sXamnYp7XZl6byZuA+c8
meynsMUGstI9C5LXNX18wKc3MrUsgJiZvc0mKylJ3dqinQ2wvdTzb15ZEuFqrSAnOGn+CjtHXSMt
jO+AB6Eq5LZaUg/p/1Wb0kAJSVJcV/eXxmzMO1x3yS4p9HgjAmF+kaqTZ3eUzrap+aMapvfwApLW
KbZJwwgRmXsNFbKauEtsIDkArVyA09pI/StGP+MLnaJyR+UsyJib6u4EhCy69pzaexa9mzJmMPub
euiDQxJlzDtzZtDsV2REA5/BWElNyuD/J89SuNV1G9ylqqdTRYbutolcaxcVEl9N0iOhrPPO3xQs
Jy+9oLgX3JpbNI0o7Dv8mMXvMKL2O2MKCqurCINfvIFJDaSBIh0FbDwQI5STpfCQynb4ZkEVLRdc
N6lGURQo6y5Owro9oOMj9bmz3cMYUOcu4NGKO1oYxWVC38A4M23SX8IMyeZqsZSuBJM2daBdOT01
s+jEdcwEkGthF3AEBqtHcTsEifXL4jHch8Je7I5dqrpVSdz2JYp8ug4IWeRloIdJJUXXDb+rCWk5
Nhh7BkUH75v4bP+pmMms3bq695ptmyaI3PAR9JsitebyGAaREW+ghmD6o6Ko1TpnRngg/GPOH6cF
fqKNYjib1HUB0eescruKV9oJ3V8v9/lclHeOT5EzhdIiSbaULfFMrcAg5C5f3C5sKapv6XP60Tc9
NyYPiiKZA8clNKEIROo1wYKIpYEudxreCWVWEE3tuAobXHPHHnAAXWefRhqPeMMm0oBw77FMGusW
9/gqZqQ7553ekvq5Z73ICND0sgS4epdd4r5kLM9XcSKabn5i2h61N4mQYUr/0IoOzD+jx9pIeK6G
Pr2JpEuTGqFehKKEOj3deaXBFpZNPc/FzAUDhkP1vBlJooSzN8bqh9IZCD236vQ3J3VYtAhzL+7a
qgvGTcZ8KwewXVZbn6lEeek56sWeyuIUsozdsIVxb/tuVPcSQxZcHVEysdBFuwtCg/2K32UYgPs6
WGr63N6lVWvjYzOd4tD7rMNr3xPiwuCMxm/Dn1UReELC5sTLRl91rtvfDo1G35g3ipQbBS4gW410
FkC7hwSjo7zoqzsrtc3rsTRi64S2rhqPlpvQ4vKVqO6MrswY7mgeFSb9CXuNRt1GynZ4NoZyn1Lf
nGQYz6+hyoYH1SGkxOjqDGcV9HO7rYsohHvkUWDt6gCR50rWuT7SuTafXSrvFyTnEx16x2LsYDfy
FTcpKSM8dmF1N9bA4W0ng0HrjJONiS9RwUs+CnUunSWEI+ZrsXbKLppirTqjblZenzL1Enl2m2ou
0I4yAWS3HsrWZWbqu+U9U4h4ekBJkKsvlD2qRWrWxAdHxdnvVgjf2BeBpeM7tvK+3vfUMxurzWFt
CQ09c6VsUrS3yxgX7LDr45kDk5teWAYylEui4v1BqNFezZ355EmMxSGNLejCk/iKtA+kvnZ4/5kb
djIU/Ly5Bzaxs0M7gplpzrJc6DRkPtQy04Um6W+tsTNgJ3YUAHAeHBLxTPuMW6CBg4Iw7smqI/vZ
toRHVpEZ//RNPsoBo3ENrbCv/JTdoqQzxScmbXDy2/EFX1zi7pLAVWLLiguAXvMyjIieU/7PaJrN
7EiCJ20k1IkETlDAE8vn1JW8ngJFaSP9YfrSlXb6PRlL67XxNeF8kDT8bzHKpm5tNXVBqrUb+T9j
xhcBSzzzF1qog9esDTTVLF2GYkyEKfE27TCXbCW6DHLhvKmeD7gngntamMhAzMhPHnShRH2ThUC8
eAxTh4LFHmp9W9gxiHSpxx+C9+ovq2rgaerMZN2pAnO5z1N//GLW0n6YGkOCx1NJEh6W8gw3fUxr
aUc/m/DTwcRHfEaLVhJoXPgSorEZdF8Uu8lTOsaZOlatDr1Nz0JNopxmmIzRwlxW6kjTPQCtEYhN
bTdRtgbz6mTbGQLeSJ6x0T5b/Wh/j0sK/LWVEwEL70dXHQHsXeUemZ2P911mkPb1X904l32pNEt4
kllgwbStf/t9a+FjpQN9ATxEyozbp+cJOzCAZPgAyhLi68fq0PeqXs/3EaYGEvIsGuI3QuVqkLqN
+8lame0FSOd1wYMbePPx46P8Q2jLLFL4DELJh7HtN4JuUaehMXUp03icpsK4JJCVguqGWW5t3318
qH9oXQMbFsUSAkdAkv/mhNBn1Xlb0NGdge8IET5mVXj/8SH+cc0Cj7i4wLM4H/HW3ORYNdiVjENY
NWzDx3KGTLX5+BDv9eMgekF0oC8DH2X/x8z1h348iyu0MHFDtmAwbBoDgiHBYMhkZwDwHx/Jf6cN
9oVjS97mgOCks5jW/pQll41nBWEC3XyqwbXQ1hsSwRbh4I4/Cv8qIe7p4+P9Jy30b9E1l8w0AzQi
qMgJlPr7gFU9ZwqdrQ1QizxzmodCXpVqnwTXaXINZlsz7nU/EV+//8YW2TMaNhN0iQtK+e9jmhFD
zQBt3KrSF5PgBTiSO6vffnxm/5GL/31mgaAD7vJ1Sax+NuyUPy/lCHgTIQk1NBzOdbt19wD0N8aK
DMwVVvs1ReYmWNN3XDcbve6245owhzUXfUWrZG1sGD9svY2z6T9xCLx/IvhYEKQl6m/Ptd/errWf
94ly+VgyuB37584/f3LeJuf17ry5siY+XlyPb79RI4/oUvvYdprtct56ozfEM63pBa3m1f8/b/xr
ayaka/Qxm/8+a7SWa4JH1/RS1/UnT5BcrvZfn2oR2+Pp8VxhAeRecDV/fhtyqPPQLwi29qcjecAS
ky6AsXbtPrQ7eRMejOLkrnq+gad49fDzs4tuvnuC3xx+ee7+eILJktFVmHJ4IyaGYGXeww8tj99u
ISoTYw6hc5Ucw119+IGUZVWu8GNOq9+wodaf5iIvLoa/L4QvWagwpCBgd1np//4kLW13b1RAEO22
XzdSrHX1kjruWk2wJkwbmTgUCUu/mi0pJWpLS/qYpN71xzfJu2UGcwpOHt4xJhZx8z+ZyX9cDlkV
uAGCmZ6n5dxWcU1GWHcBUNuuB0PemU26YQJ18/Ex/2OpeHPmPPMCV6KAiMw04O8zB2iCZDeWzFbS
4EY1L/VAEdnawz2w0PNUYu4e3BvmuLS2HYU81u7uRp+4ICs7l818aKPouo7Gyyef6h/fB5/KcniH
cDGwnfz9qVQ7MezE/bUKu+9VbZ8EpbuT2sDrqmsfmFg0+mRK9E+BCfDfWUZL1nfTlp94X/75hQSC
Pg8sKMv03zwensmQNxqRWjcFSl3H2ARBvhqwstMgO2R07hCN/fj4zN9VAcs98Mch3zwSpprQfZQc
EpRZ7dAoE/FqYEbbK9il8SdL/rtV783B3nz3oxMhjB84mEZURZ3H/NtjF/rxGb17r3AQnizPMW1e
ZnyZf3+V6GintC8tbyUmZ8usaQ/TkhaR9cla9n4tCfAMYQBn/Q58LNV/HybyjK4zOitks+ffTaX4
TQofLbWifZpnr3r++JzeXTjfxncHhwO3OPpAsaz2fzyppqN066SgNMrqq2WfUveTk/nXn0/lxO3P
ZWNFeHP71wHS0qhCszbN1feOlsY8eJ+cwrvrxSn8eYjlI/xxCkZqaPQsHEIgqWIrukoHbw0uqEMo
8fHFen8DBDZYNJ/qybVdSs6/j1QXVmN0jheujITkcDYkkaWfeeQ/KWrfP6wcJsBubFqWizNuOeE/
TqjqIlN3cxCuPPncQRJHj1KiwsEB0H/x/idy+n+1779/TinWJUa1xRaHQ+7NSQ1gvqDYR7SsOSpx
XP1Rh3pLeMJ9BgAeevn644v47uvyOB4EBpN1ml/fLkVJ4tNOl2YIgvi7duVNPnaXcoLzXkafZNm/
OxI2PB4gTirgIhK08fd1NJZJcJm63ipuvXt+Z3WINKT9JrX8TdyJT+70dxUIFZFpeUsRD9sBG+jf
RxNqVD1qV9a7ft3aD9L5PeC1KgUTdm9b6C+lHrYfX8l3t+NyRNvjFgmoeJy361FPnlkWEYC9qlJ7
7SSgCJxfIQSi//NR2MIBebBY9/CDvjkvWrkTKDUXIcd4M9ZfHRXS9/qkXvjHN8UxfL4rm52CsN+s
EgyLax87PhsfsjdplNnqystfpv7541NZol3+Lo7YEthUiEwriQx3nTc7U91ZpNXCXyLZzpBn/P4w
3LxmPOajBdOsd36H1tChk6efW+vyQBoh808mpFuTtMtP7s53z53PdtVlHrGsuhTrb5atoW3yYCSu
ExqgPSDOQdPiQ8d6tGydE/lj0uyz4X5/fAV4vt5fAhyMi5UbdTr36ZtL3aCG1FaDJXSz2Zw2m+vN
6Zq/2y0/drvV7nhcrfjlerfb8Xer42rfrY77/eqy56f/+cvFfvJ9dVnt+ddHfr3w+/i92+Xf89N6
+bHmr83y03q92qzv7zcHfpwOHGuz/MT/1vxYfsvyW5d/2Pw8Pd8/n36e6k3NP51O/Ph5Wv4TPufp
k6f1/R1n2QLYigP3kp7IW+MxcTY4rjqJwgfiXqZ+mII8tewcuo8fX/D337JlWy7PDoZgZMtvDdvR
5DSz6lANV9x1uib+LHFOBeKuOlnXwe+PD/avk+IhtYki8myO++a7LSw9AIum85jl9R1G8SP+akTG
w1mbxuHjQ72/jSybJdUUnJhLBbGc9x/vqCyyUj1HpQczMyMM7Lltmg0NwjX2h23Z/UCB8PHx3q91
lkOdA6fBZWbNg/P38WKZWbWVxt5q1rY6ibDIN0gUqqvRKPQny+r7hZxDQZEiTIkajxL270MlrRvZ
TpthS9R+dpQMG4A3TcVmnOAJAhhM3KvIm/QJGc6zhwrnk/X2P5fur30MdbNYygwWddCLwZvXlnbi
Uox5QVt8Va2+/feu2rpFNLWatnyUvd7hQ90U61/DDn8BNKsHXG374TSs+tVzvRGr3z/Jsdx5m+nK
+OSpWdaktx/NYqNNy2N5ZszlW/rjW59RaKZeW/mr3mqZU0AFsD6rsd4fwnJ4UJa3gWfa7x6YUU8Z
grDeY48KCtPAFtxcfXwrve9JsR378xBv7qVa+r0nlebeTWR5ABo4bZyp6o/Q+/ANA9DfWrL8mRma
8NQyv7V60fxfa6DlEwQQNRY0E/vjN5+gyMMwtgEgriQjuTVwk3O1RBiUEyzxz5Kt/7EoYEZ2wEDR
j2Ur/mY7gSNjYmzC1ignwE4aVyK4Lsg0gSP+8WX97DjLu/ePe0PBU6tGAL+8WxeG+HWIgiiBTNPk
nxQL/7pDAkKZrIDd5dJn/vtATZhnUS9RvTSVvG/q6EdKMsjH5/KP1QZjM+WOpIWy3Op/H2KIMzTF
Oa0EhfB31Vp67SyRgrHTfPKwy+Xq//1E8cX8caQ3d8IIQsCPK65ab+NwTO5mbrz4/5F2Xr1xa0nX
/kUEmMMt2UHRlmRLsn1DOJzDnDN//fdQ82HcvcW3CXswZ4AZHEDVtVlVu3aFtf5pJZ2J8cyTamrC
3feGOX9T2hK9EsIRvcDu0QjgfwhKxh14B4wwElaUz1HwkVELXb6qmodBPcoMMugRxF038ngs2Qmu
n8L6jsGqzjkAwTgX3y+f91vd+f0x/P4twjGAwRcBfcUx8Fum4hi0Hwr5mw8mjGbcsfANpVE0fkr9
Wz/uGUjZm8lhmjZSoxWzIjM0VSZ6TYxLzAiU3tQKs+Y4ylqG+KED07dnXu2yoitOYio6FyYgcJTo
xMJYx0A+2BP0y9g1/Bca1QO7Ev+wpLyvIFr4Y1ELlJxGmFF5+yzIdaf+WAVDpZeJBmq8Vb/20fRY
NsYts7U//aTcCtrv/YUXApBzNHu4FQDpPZclDWpVgaGEFWvSsarsn1qigurgfP1TlRDDg1iV6fko
ylt6fxJipp6hzAniRNdq+7sQFlRWgGB6nvbUHjaqiWu38PLSN+mXUC77D8rKiSxHl5qq7EOKc5QT
7MeSDut1oGrS8Jq2ZRUf4IDnxUUn0n7VtRbCLzB4uK2kKBlgxg6m6JqleBN2Omo9935dDv+AdOfM
d6x5sXtkMQiR7Yps4XRqZ5q3ByYX0n8nnzVSSO0j40VlKf1BrlPnBpMBFrzsh/5zGdasDI6aCU2J
XubpUdfikSHAMKqfLXMOPjdRG3+lcdxex/B+/ONbcXvNfhgc7X/8JcgBficCgr+2cz8MLBLa7P9K
6S5LxgCmenm4moGP2DcF9MaX5a0ECLrcqkJiRp3Kokt2bmHFAn7e2bnjMjbpmlp5A+c8cOcDqCdM
NAETxVzVZ0A2nvR4hGGd3SSIRgpW8xdWSBCNHy//nvdpvUnDESABi0UtxwID/8y5nHqO0wi0T1fJ
9ScdRNy8qcEjaK7iOfxiz8pG9vs+NqE3Sz40tXi3YZLn4oKkNCW1k6EtMSP/Lm6sfwdQvzdM/p0T
0zhaHirgsZJ6gcp/LqQa27yLNTDxeBLtQMmeIZUA5vlPLUeQIoSlCYisuY+R0k/sGtGP6MAmmeia
WfIfBkDKjXRCeHXJVLV0Kpzn+rSMtBcsytJsm01WZ+DD2zHqudeL/Z/ZgihH+DhTXEtaUwLizljT
B6uAnDw/asxZSXbmDcXVZWHi42QRRgkaUDkeebKiCcLCdq7VdESpDmh4tg/AdOQ5OL4UeWuAs57/
ilj2OBZ1Hz/LLOdtmIh4fb1Jt3QKCJQnKboK0tsxiYDxgIMkmNm4i3nZPrA6Xe0i8HU9kDm7DXmi
my3ywFBlPgiOCmCFl9M4CcJz6/eBzmMW9CS2NrsXp4Fh/koJ7mHsuXyu7x4Fgqg3mopTUYCzG5Ge
lLDYgG6pGL03FeEXgyEshk5eARi/liXz5wTn18TE6IbwNT0dEoKlq7AQbggP95lKaxBoLOwZH7MP
6cf2wH76/iE/MIAE0A2bMclD86O/Bx7D+NOJgEXvU9GCl+S9SUzRF9HTg0Ijt39smycV/Aj4c5QN
TxEzTlGWYD5pXykzY9F4yjjcsb3t1nRoQRnaQxrxEPfOsWTP+fLRrok8sSDx9ZM3RtDLIC57UEE9
9CBVBobyUSpqWBdTl+F7OkaGtFG/X/MSPIQ2AV14wxZl2gBPlQMPB6/jH1P2JP9ZiZLdFPz4C91O
5Aih1DeqpofLqfRsf9jdAzSSBwDCP0jJwVb/4suZmKdFi51UUhPuBsocSccSUMm8NRxeUXaEbrZq
d22tXBk665obufjqV9MtmcISpSVLFvzeN8rMeFtgBVcUeNXZVDyJtRp43Ivpg5M5CuPC/n0J2uiG
Jy4WePoOeYsCDCzSqFryPkUoa9E98utoqqAozT4SAlmvuJKr4198thMZi/InkSZOco1xN2SMsUVL
LLn1IwjYbP8TYNLXVvjGkbRx6a6dJ0NSS62Boo0jC/FlQTaBvCmE9pf9M8lzgq8MfTXD52xQQcjb
ELZ2RZ0KEyJKAflpaMVR6VkJu8L9Lx1GK/ayXFn7DgyF6w+3kfEfIPP/s4e19tnIirjoWazl2wnm
WcJWJseLSEmZD6PSkruASDJsDRa96x8s5kELgS46vTleO4KcuaumpjJjGPqGjiz0E7xuvX0IWTEx
dmrAq8cts38ke2fAunPZaNYOlaazYdLPoTBpCYYZy7FlwNtaQhwxklkw8hk9y9ZLt9Qin4AEogf0
+bLEtSi2zC04Jo8fHkCCD5rsJMWNxJkqofoJtpWbLlP3oTF6db5ZilhKqqLbncgS+zKMovZ6nnCu
evIrnCAP8f3cMwzzuQ7gustBNGjZ+mTt4iOgjS+X9Vy7e+mAU2qlBWpS2jx3x7wL+6aTufgdSJ5t
/8khpcrl1HWARczLjcC2JUzwjXnuDfCpENZrP53gqLZsRMWvFWwi2lZpaflT78/0t17CZVvPoC9B
E44o5UVNvwfVxpWw+vcZbWGZ0lF1Jo3Ozy2Q28AuHf4+WAeflLD/oWZbZbh1Ebx8GIqUFbr85yJK
udacAtIgb0h2qcmSUBluuJW6anmMdv9/EW///iQY54CYMk9O8m59LOjI3I3XyXF6qL7oB/OT6X4v
/wWVcc+I994+SlSjri/b3mrcMmig0INiHlMc9Zj9FhSelmvVkluP4R8IKnZ5f3VZyFrwt0+ECGkC
g+ca62oI0Zznyrqmc6LONnAymgfOaPbzsrDVT3YiTPAmUEGnysgRprK0rBSpB9f9ZQmrZ7Zwe/BE
pU0jDrhJeR5Z4MyUHphxJs18P/KC9FmJm7+SA4ECQWEpBAmxHnhZnLUjWYVODYh4Xjj7pA/znaI0
W+Wz1S/EQK5OoCVpFJ854AqyR2YQ/uB93LfmTRztjPYfo0xcOf+s+U+XD3DtExHqlj64YlLaErzK
AcFOyy1Mvpxe2yZl82OjQL/2hX4LgHvw3G2naraz1EaAOXwHFMutrJtw68rYkiF8ndDUiyaPkTGZ
gEU8AslFon35nNYuwFM1BL8p5U4uuwYRIJnAsaU312W3YwvyspQtRQSHMXIe252GlFprDuw0HiYa
0llbb1jz2sVz8swTX+6WxNLDsAQBtTq00Ls6z8lQuon5M99qQq8q9PstK04vxU43kVojqfRb16x8
LzMB4dhI+JRVIz6RIuRDUCWAaTFwbH00Pxo2wEIV1zYL4aaePPdKuwvBIxjYy4iANISrDyKSIjrA
V8Zk6Lj1Y7YOd/Hvk0uEjaQm15fne3cDM/Cn6RHQWzehhcMs6lG+Zi1lB/vks/1qb5joatXi9LMK
vjzRqFYXTFWPZZOXoYY8fC4OKfRrIN/djDpAhXZ4nAd1F2bx8bLhrgWtE9G24OUhb1yWUJfHfHQ/
jj8q4BCHPYB+Uw9M16fLsv4PPZnuhkGKN6GYbNRVW0yVjzBmdvzrdNIytrqDLyDMXsfVSLKWdobH
iuunwnFu5GoqD5d/wIqyPJ54PS3TxTxMhXPuoYfTihpW7oARgKz9ORQ21uUZw1Hvb+Kt4LamLuJ0
lnTYn+H2WXzs1KCqIXYAruPuCaUPOtQXutFS84KrF5iMpB9+TaG5n+SGSdT06rKmK+57JnqJiqei
9RrcSlocXqbcx+U+rV5yf0PEirsgglUrhmlBExLHKHMTkORRaqjJVI9xt5NgSGVbq79ttY1O/6ou
1EuZb6VaaYvzMIwSKEZkcYy9eaUCIVe8xMPny8e1qsuJiCVOnR6XZAaJD+Erq9H7uLuvGOyW4Bsd
r5x+I1dcuY7AA/+tjGATcw1uf1LyYdrkkEU3U/ltDB77+MdlfRZDFl4NzPSQz/McogUgvqTTTOob
FbgUACJdBYJYL/+u7bs7due2QtdyfYqSFCYg2NVQZZqUgkuxpQj5Q7jY9v10EzxNH6Lj9FO6Dq4z
pHUbw3Zr94V6Ik0TopUFPZQcSnLppXfhMb4r78JDdG/fyYfgOB+NY31sv14+yJULivaDAkcH72eY
QQT1LNDZQ5D9yOlYvIdY1AVD4LKENev+LYHxjnPTA+fEGZUOCbL00I93NuiS/u6yiLWCx4kW5hvz
14l529JsDf7CvTM9zrvpA9BX5q96Px381/CbdPiL9x7NamZiEKQzWCacGY1ftZ9ZMIXEAO7lOHNS
AB6bbCPjWnOkEylipd8qOw04Gh4Qnf6l1ZlYu83j13b+8+vxVBexCAyFVyeFEbrEjpvmuluAsxgf
pPjV0T7k8+Pl77RmCgyRMFLN+CxTPsLBMc9UZ5ANlcD61io1N7MBsLYM99ZsGxuntybqjfbOYsFI
YQj+3OpKqGcBAiAMQQKRmscp/tZZG9qsfSD2Ey38dZnIEM2gHIdeb/K+9KLwV62BLXeIGghE2w1N
3s3eUM1j5eG/ckRDCNoYEIuU2B1Ne+UQgJ3gUlR7MPx9upfuynwj4q2e3Ik44clSJlFm1AlqyQ0j
NGAjjwN4PBseuyVkibonDuu0Tg/y6nIfDZ+q4SptnuLg+s+N7fTYtHMREtTdzGijh2KgQHGY2PJl
yP6ykLXwuWBOLKtcDCqLgUfqeNiT9ZHYBsOumdvbSXb+wkNpDlO+YhrcIVKf62HYYZ+pPtWlsNJ4
rIxeweSRSuU2LpxHPfxha9nGya0lCyyoMdTIpBNddsECWh56Q7CUFKClctu+clXpCVxQuOkkNzI2
XuFbwgRLqACHB6dvefHl+6LrvGm8acDMnJR9t8V2tJyUeJWf6iVYRCGVtg1RPHkW4DFADTYMr/vx
Pst2sHMAFwrOhL1hH6t2fnKUQhiqwUaf+pb3Xw5dZJI7XwDPgmkHiqLLdriW+GMjNKEYSTUVsQTZ
zzzFA4nLgmFxV01eKuvF0dlju4Z33g83HpLr5/hfYWIxsmizqbBUhJUB6KFpfge80xVYYNfQJDLG
Nf+jmmPn2pL8p2Npb5Hwt5aqYJihHA8mKFIEdYPZ3up5DFR3ju5zf6u/pmycpypYZecTdPtFxUEt
v4eKXrtyY3CXTHdWOe4zaLJiOfw42l9l098V9jMp2zFmjwaM4Y9q+TkYdVqqkStDI3D5Q68a1DJZ
zgQMdThxmSbXpFQrwcUEMjgA/YS8IGr/ZXZ/I+iseiV9Biac4ZFSxOql0shhq0nc1Kb8ufE/tdrH
Oj/OAHO8/oU6rGhD3UwPB5js8+AGmGAvQQVUegm7QRPlDwfg3mb6cVnKqjbktqBCvyUDgpQK7AVg
C5AiAy3Nb/GSFNziERTltLhp2W25LG79xj6RJ1jPXMzAcnfcbhRx2MyRf83ht2IEvaXTD3Q972dl
+uzLz1ZTe3Cjbtzfq2nJiXAhyiWj1DN5zL2nyumtbXyCcOwTUHgH6HA2JK3ZIrPNvP0JPeyzCzdT
AMeUrxVIKqq7zNrX1V1o7TeOcnkdiDGb1h6WyBwfbN2LtieJQlTS9rBGmdvP/tlNnwNWK0aDfq3+
AR4toOFdNf4Eb9vGF1y71k+lLgZ1IpUH7gSTPVIZIyha2TPBp7ms2MpXWgYTmbpYeBLZPD2XUDG+
wEfCwfRRfU40Hl+RFvzoRvasZuANLwtbsX+2UXQWJ/E0MgnB/ofJnM22wf4l5RfTyztzSq6lfNrB
4e1q8c/Lwlas4kyYYPzWGChqOCAsS2+6seYScodhoz+5enonCgk2npbzrIERU3ozQ16z+qymT0kz
gFHz67IuKzfdmS7C9T00kgxAJnLAyX3uKgNCJuaNHEBvbOce2KfnAJJkkJI3vtfWEQrGYc6q0w+g
S3oLF7LJQEkGFvlWU2/Fxs90EzzLhmQRjE50CyTYAW0wVtqtubgtPQQ36hjYGtMAPeJRu+3bEdQv
B0XSjTi0clmfabL8+xNvDXOHfGREzGwdzfbOboFeVRd/gmc784oNm1g/NwvwEoUHpio++yBPzAyn
IbiXE6C2zW0VbdWc3nr5QtBDof+KEF98UDE3+QjSmWcctKvBm/a6N7r5rfT8Qf44fA3uNE/9zPzN
fXn090ntJj+yf5OtH7F2iZ39CCFowLACw+VS3AUWCUo8R7kbDc8uPAtcEBArugW21TO3xK6Hqt+q
C9EjdHqpVWAx8uAuZKPlMcu+luNdz6R0MG4EkY0PaQlBRBtBOq2WsqvJougwHW1QsP8mfPxWZvkF
J4ZZMPQNJOQigZeGDalSsB/iY5Yw3lfuYuU45FeXBW6dnhA4ItqY45whcK6Aud/N80M0JF4X7Qbt
22VJ6679WzUhegy5A9egjKRGPk4dVT3FzZWtaujK5X9mgkL8qNj+aruIBEOemI7emdFrnX9rFTZe
5G95vJtUoF6Pl/XaMgohlgCkpOqyjl6a8tL53zZLlVvnJuRMStWbpjHy91sn/A5N5ZWc5a9taRwu
q7HWmjk9OrHt1Zpl2M+LcYPM50r2wY5BjvFSTab7eG/mu1y9MfItoRuHJ+YZADqNGWRHSzVkb19D
JQn7y1V+G10TP3RA6D9Kn4khYHhfVnaxtXfhUgVORwHnaa2GTebjq4i1h2AXZfK1RqHCkn6CvL1x
06wq+F9J72rZkMFDutghaaoT16wLt2z+xq9OJAhRF6KFrpOXu6y2E9fqfxrwxjUbWqzelycyxBhr
QzpbsznmGelX0/k0Bx8YTRhTVnc1Jsg3hK2GJJa9yXTBe3LEHiEEK1ZlVgM+rD5qCt0aGwbauy76
WEobrrvqWieShJAEkG3XJfoSLZon2dgZ8t4ptyLSugH81kaISFqgRsU8oM0gkTD1e0lr90A2KSVw
DDDB1AAxQtCsMW75kmRfCwjMug0n2/oFQoCaSngKyxYtG8hNtZ95t+FMqynvySkKAWoGnsrPxkXD
/CUYnhwFMuIHv8Nxd1kT72nt/W8GIu6xGzPMOnmIQkF8RUvb82dvCH4GrNz0W62oDVsUqxrmAEkA
dEpYCIUjafleX6LpS5/cGFtttS1JgotpSdEOVrNIGoAxk24jKYRgzgW/cNwarliNfhr1IJBrGdAT
R2aqeWrZNcabZftValU3MH+0xkOzNQ6+6l0nYkTvUqO0CZZKzWx9Nx2+zZ3pb9QVV037RITgXK3d
K521vBwH+1PY/jvp15fviS0VBNcx4srUAp+TUnPgDZNgBzGM5v/7vwkR/GfSKxsCBpRQe3MHgSok
WUct+PI/CRFv9ww6opY6Ae9S7qFY3c+S4VrRn0LqUG7la/zXssTrvO7BZG6WMpZiPYf6tyg4puPG
6MNbIfXd3X0iQ3AUFherNFk0sRTXuRoy1/j4TX2IP0Ib/6Haxa8QXO1S8J52zd1zAOg4HFO30kZI
XXXWk9+gnafplc0Esr3kfKMETHT/EoGoUBcw7d0pzvg3T4ITWYsPnDwJpEgNE6tCVlB+99VpN1fp
ixxru26Q93Ae7qoqOxhm9vWyvWwe8+IaJ2JDvwBeePmU7UG5U4CQceeDuh/+zbx42JnX87G482/r
ff4iHx6DH83Ny2X5qxnHidZC8GhBsEnn5c0cDN/08lnS5qu+Ng+pAhV6a0KeloBeclnk8icvGZYQ
TIqw9weW2NG4hJgcZF/w+fEQaWtzayOo2EJQscy8VsZFNXW6tkdoW14lfeNK3hIhhJS2nnWZOx/7
hMxrfMrTH5urDW8b/ReOS7yFJ80qCweMdy++g53sqDxFLmNyDySh0BMH98YRutbyVT34T/Gr+Sq7
w5X6ofOc3bN2zCBa2sgJNjQWL+oqt6WpC94+3ue0e3CaJz3auGzWRbAxsrQ5eTsI9tGm2lDJi0dM
MxQ5MeiSzzB3XLbB9cDyW4ZgG52p+iMoLoTpdHqOstaNRv2QjL5blsXXXN+aS1n1MgZSZECgGdZ/
txkNXqiaaSQdFmtMFTD8Tnfo62hXlTdhDPPThlmuV4hofAPXCbabKa4ZZWbeZCOkGV72BEorgLGK
F92x2AeX6YP+AWKKy6e56tEn4tTzGAZDHczHFupF8ld9urGr6xAgJ3sjSVC2xAi3AXhCuT0UaCVd
2Y/TXr6PbkBCT1/Lb7WrXMfH+CZ5MDx/f1m5VXM8UU64F4wkZcokR2qr3THPKI+vobSh2RIm3rk4
y/kAxfC13iMowo9pwjxLaY31ZPlKSfYQzkJwu2uCow5U/Jy8/oVOJwKFqF93qpRoEjql9qTewU0x
eH5nMIwjT1toVKvHdyJK8ObZLpN4hKLa65zkcc5DLwqs23Tc2PNeNY0TKYI/q7huE3RIMdOjrd0M
+kMmfzC2FmHegUi85V0nYsR4b/pFMjrLcOO8IDZ4qVy7ZvgBduKxeOkLz45uWauL/NseePzY06B7
/Ku3tLXsYILbSKNKOM9Bj0N9MJcGGJ0pbbwzpm/mVnRctccTGcJpghbCdB09iOW9Hmq7LPthtd/b
ea/4vyp9X21BEqx+vBNxwqk2UtDKtY9Kuv7FmKBl/Gw6t5uFt8VP3zkZ6N6ASuu03Ezh4OwpNYp8
+XbNNHp99SP0N2xw1dJPBAinNugwpJcWAur2mGQ3mfYPPECX/XbtHqE8pAEaz/VIZ/480AJ0IIV2
QKCF/DV/KsP2Bi5jZT93sXHTskb3IZD15KjqTXZ1WfDaJ2KOE7xQ8HkYcFh0P8lS1TEfDScfCRjm
k2U9MoU4qrfJVgVl7QQ1FfRTcOeZ5xVnZQZ1IWkJtcW91J0fydeBMe+kXDteVmbFEphzZDl7AXUF
ElA4xcawYBmzjdST2X735NCX3bSstnJD8VuxILXQJKiOswyEGLIQY9m1nbQqgmYuq35EDkDt9q8q
AuSi+hDH15b6h8Nab9LA1ZABt2Hw+q3qfPKBQKjUYGBjSkqy5ytN8x9hAnKVrr/XwWrT5q00ULSH
RZy1DJMzfw8ary1cirJpwO7VOOwB0V4Iu72hDQdr9hS2bi9/K9EkFBIY7N2QwXRdoNkFr4V5wS8C
SPBcvf8eFTKkutZB0orPl6Usf+U0NrxJMamBYuAIVASLSEoWoMcoDLyyUX62ZX70y+nzKFlwnrP4
SH3I3jDBNbU0gKgArGU0ETCvc3+au3zqJSUJWLP5nJfthzCyPMXcOrx3GdNCsMBmKoO9YOKCLCy4
baqOdVZIFNtvv2Ru4gYukKs/X7299/in5VckLYEVWFjWeTVknSsUsj/hw+YTeuqx3gH+ejzeUR5w
wWW9/KXeTub8U50LEixv0NQRnnc/9OBmfWPOqGHPiD1zr/H/NJRc/pvxn9svX3b3zv7+48G9HhfF
jw8/dfdOd6udsS/3xv6n+6C7FDDc1H097j95V4+/ft1uVWreO8r5zxW+AHzvSVAHnItk9bEXdXnE
e60s9mqQPFnGoGx0Tt8b8iKO+XemnkEa0IQ7aFTAHxgg3PLibryBgPAgsztpDxULVu0BwK2Nz/7e
jAF+B2KUDSO2TgE0OP/qZaeyTAu/oAe/6U1TyewWTcNtqW4BoogJyX+s67daQhRIfclq7Qq1Qtt3
Nf8LxKV7xkqu5m680sCeN41UIREzdpeN7Z16DAAtSO0wAxHKDRFsbw70RrPHKmFpa/ZMgFqNxHRt
7Q/fuwpSHD6bCbYmO7yakP4AduEAEQ2J1tDcGXXpqnMC6/yG3yxuceY2rJEoLMpw6REOwDM//1IV
s5myltNypot1ZcAvSijcyBFWTgsVll1norXJ0vO5iG4OOi2t0WP2+5cwlA8N4Oxyav25zXG9gUq4
gFgQaARNdN9oKmXB/YopgRhaDTXIXZJ+ufzlF8M9O66FNuFEiPCizUq4vFIgFb1xadMrARTHDavo
A/c3AIWp/2841p8ui3z3aMfIodYCn40wqlPbFc6vj8oB2tExAio0egwH9aAzFzjW8k9FCR7HpIcX
WH6Fjhd4cQCz9GTDQt6FDgcjp0CBlRgsTohm2HVOmvaksN4gM1hOk+Snk1vG90pjnkSBWGTHVuj0
fFnnFZPBsaCuAlUdNDARtmocoHqPTXAT6lit9qbBSggYeNE+GHDqy6LeZp/PPin6kYYhzWYrkiT2
3DzDGLClvlEi1v4PswICcg6d8vzip/1Vk7x0KftCwV1vSbdhuhw1Q3Kfp/FoZvGhTORrqftQ+/9Y
1rUxXG/8sBXXZPiVXU0W6nnWicnHXE9DUulm5M052DGgUsdkUU7ewO4LQEF2n0xFZDIKU0N4HUlm
114VhWo8hKkq7WVWNfyrLLKD8KbmZphccj9tBzmp+jjAhNrv6n4q5YMijdKtLUe57ikJNMdeMQyg
SFZZpX3prAjOThhlWKW8rNp7kya0LRi4iiwDA4NDnZ95bfhyMlFC9mIopzVlp4TebF4Dpdcz9arm
O8rtrlPvAUW4LHjFrpC7TGGD6AMmghAj5irMfamEmzXAhbTE2BWNtAusLSSJt7F2waaWu+ENNIjl
XvFZZDajY2R1DhZhukwOhaB3Pjr2s17vk3lfA3TbRvvKv9GCY1+8SLC2259qmfWq72V5C4ygre/H
7iMwpJe1XzEo8nIZehGcCgIQ4dTNpK+MaCgTLymOULW7CmHrsoR3QyzLnXUqYvkJJ8+NbqwAWG4Q
Uf5kPFzPvahw+5vpy/Bj/LoF17wSmAwGOrAfaM017qVzWc5cjVVaIMumKMZE09B8bFX24Zpds0Uj
sWY3oFfKqLdgrxnCVRxQvA0ihwsf4uur1qe+nhjXdvGnwBDLnydnAlwX8+ROfpfOqP0oyXXslYBr
3wF3O+/KwafcMvdU/6LA3LiZ3yWhizwAarjQgKR/d/kn9dwrjQklqBOmN2r7NYjUQ0BuqG88QleO
DznUpcDK5CIR8yWQI3s1iBr0mqoP3Fg/W786BpL9+bL1ramzUF/welK5ON7t8qNPSOoce2n8TTF+
9f3B1H6V4UYKsC6FySWYWKjJikvmESzAYRepsRfI1+38a8b4gvEh6n9dVmbtzAhVIAJovHFJas6t
O05bklvfibyYTPooRQaVo0qPIteJ4mKjQrUWr5hGANF0Me73d2AMmURBNzr2mAOXX8bMcoC1CGPl
cZxkCIwn+JNVV5ZU+UeTD9Yhh0D3OY2C+S6D49p6qMENzYjdvJSPjBXJEOrKjf+r8evx8xwG6U/L
aowry84ZaJt62/qqx4Xy/c/PC0xqmVSF7S3KbefnVXXcU4MMZk+nTzs/hOjdKa4cf6uFsvb1T8UI
N0iu+oz+W4iBCvYwjVeUKD0jSZjdfLmsz6ognbKaCaEYhUkhFjh6pZazTr7fZRYEZzmYG6+KnVRP
FG20n7MZkhhclrhicazEUksh/kBhIyZ6AFYpk11GKczxLBvAQq2z1eczDHFZzLsUesHp5fohcqMe
Eej8Q2m16uttG6aer9ea23Q08FX1ZnI6h+Fv6HFAf+y6f/9GJrQ08ITyHBXv/dav/SmwkOmwkRv1
mO11qTzWBY/G7CHZwgdeuZjell80OKKMBfP9XEOILAyz0BJwS2zzViZJzHo2OLp/oxZyPqs/XNZt
7bNRWSE7t8FyfgdbVfk2rMIGRN7BbN/IC8SsbezVZiNErJgjUO8KFRywK3ldCTp1xpBIjpRTGy3M
41JEACLJHbKwcfNh47ZYOT7snWcvyO/EWNFAGifWCChj7IHM3e9zuZfuCSI/RkaL3Rgy9P0AAv1G
fWRFvf/w1CmQ41nsz51/Msm3pUrVbcixB7p5FevHsgR9bXblD9nD5e+1JUpIW+xZiykdUPhNipfS
Dl340GGB/xJu1ZlX7OJMJcHPIlluaYwiB2rxXdA0e6uNrrpZ//OowSOF/1DQXoAwhDglR3Kt14q/
nJy965T6wwKmk0f1hpWv5K7sUsMSxu4agUOEqdT6uojjrkm8In4dzJoH/qfLn2XluBZiHnvpnbEo
K069ln6ZhGbRJZ4ZDnhqdii02IVT/c+NeyEKYyqdlyYI74KhyUYD8g7QLp6VFnfA8cNkIt90+S94
gdwomv7845x57WKLJ+l4pEsx+TNeq9XO57QuNaCJjXna1eZUb4xBr3wgRBEeANDj4SMiyUd9ERE/
EGVU0rU9WR8nZQtRekuEoM1khH1Q+oioy9F5moM6pqwYBE+XDWHFP88UEQw6nCCenR2k2AyCzsQe
nQ7GkyZtvZVWwhxyFiZBuKfoOwpviqG25JnxgdSLKv3TQtnTO/7VrIb7akruNcnequOs3bsn8sQV
pcnWwjTwAU50ygYWg5pRjKIPLDdQq6++bx8CpgXDItnw21WpdNWWwjMPG/HNOaSB0QQRGF5zkd7Q
FyrTf1TYjOFrzzQFcOINcWsPUJKX3/IWGzqxeHXIrUaqkBf0KjP/kys1hssbCAz9TwMg6NSJjWnv
xPvLRvMOz4an25lc4X4ESiuQ5RC5ij8ftfCgV4+T9nnQjy3aAv9QNJM3R/mha67NrXLDqiWd6Cz4
helLWRdkyKarhOWY4PWP0sOUBvcAabizkf15YfpMV8FD9NHh4gc+FfqLu0DJ3KoJD+awhV2/6ocn
Wi2WdfIl5zIOunqxnMlx9qPRfhuaDuL1IIbhbt5tfL5VYVRY4XSnfgGB37mwtE2DvtEp5baGVNK4
rN2ysn7mS60v8j/HV0Xn6tNdXkeuJl/LxjGMv/um6fXBl77YiD8rpsTmNHw0sN5oFj0GITDIdtHF
qT8Y7lA72lM+K/LSPTFuR2OuofZzWrcr5tRLfJVbJM/Cfdf5nRt38bBvtMj+m49tOwyp8Q+DSIJh
9yqEWF3ZUqOKmn8yO7rhFg7c1A42LsbVL3AiRzBizWaxr3P4ApKq7Ojze0zGkwF+i/6q5YEnUIyg
xgLQq5AYBRWZXjl2uIs0Oa5WOJWbOcVf3LxLdQWAOCAf3hXtqfKMmRwOKSwk9FSC8s5I/buutV8u
G+7aqfGkYc0e6m5KYIIuVtlLId18rCE2888mqH3XtR90dyEoMS9GtjUftla4NR2KbXAk8bZ5Z5th
H9ECiabUS6Vk17fXlEGK/qvJY2666aQURNb7FFgd/3BZzcXkhXoqOhJhKY+B1eUI7lkMudl3gcxd
KUVsC5f6MWkm2ZULo3mw25swfRm7onatTfqw96EVoARgDMCjZHNSfiNzOglClcOuRqR1hhs0DiXp
ubXupHD8IjWauk+otLtZxw4HjJWv7VBOuzaedK9JoqdA074NSvACQHLyQTKn+ZgAJO8GcHBvtL3e
J0X8Pk5mQXME1UGsraXsuwPBKtO+1j635euQf7l89O8v8PO/L4ThPGtCPQNPxS2UYyK9WOrnMX1M
s6Nh78pga/XsfRJ+LkwIfXqc63NJOcz1050chG6qBQfgTjZWGNYiLIuH/MMLnZKkODyiNm1Pw4ta
MVtVrm69GMk3TXuW8tGtjLtEfa6G26Y/yP69mmyOXqx8r6XGC+GFQx2Zwt75TZNbfZFWGpw6qvJV
AX3cx2n6vaX/axkeAzN1M4BPP+yd4dlPmoPv3G/2ld/wp869afEjxkzeIKoYzTj/CZJZmPbYY9TW
VLIIt0t8djSim1aHeROoculjFyZuH+PGpjeyJJcXh5GNlW7PRi8TlCqjcuFVRQY++W6iDl4bH3vr
cz5+GuqdJofABiZeZYSHwQbww/dhEPik11dTHrmjXbt58x1G7l0i3bflt0z/p6k/OfZH3TnGk3wM
mHyhwJhmnzrrJs+3Hnkr6eG56oI1R5HlzzmQrvRKk11opu7IEyyY3FD/OHY7lg92U/xkdFtjUStO
dHbiwkePx1GS0gGx/XToBpq3nOMnanAYW3BHic297LPvw+WZliImJeuOic3YKzSvE9sa0+TK6U0y
jiCDeSqD5ub0S7bLjRRqxXVPVRTb7xEbjqaU94ZrjCarMjMQZJkbQTJ0WbV3ezEL3CqXAA8mntAL
QfC58frT5JtJh5xpHr3Uydza/5Sn/zjGjdI9WpbkJs5uTnZAkA91sjOVg6r9omzhDobpqtngSjS+
Su1+GI+NzHKJVO43fuDyA9571+8fuASAkyvDzyD5LRQO32DMs7Vv4hmb1zPE4fMWoyn/pJPiMtq9
t4KHOfpWlJAnZm4rs+I9Ot4UQUfgPMKDC0HtR7sP3Nr6oDbmRrn83cjy2zmeZJlCEKAOKU9TwzkG
zFRKluckz1F4XTGoxTxS7AQ73XqyacFSSXeqV/qx3fhLL+yN01q1mpNfIfijWvmjlfj8ChnaVZ0x
4gWVoMs2krH3826L0Swga6ASMfCmi8rKzPfmClA9afWYqYewvtb01A2jzLWcXed8sYqvMgfOy/j/
kXZlS27rRvSLWMV9eQU3aSTNvvqFNTP2cN93fn0OJsm1BDFC2fH1dZy44iaARgPoPn0O/n3XptIV
rbexAX7kkeMdKxeKky9hBgw1XkVRWnxJOywkqTc94JhFWu9M+coKcOltHAlsK4J8Q1uiQSK7XE/z
kyoEDnptexQgk2Qmcn/VUNIt0821zk5ihUxqB73sVwMEZnNZ+Ze/eeXSR2cPzL24yargKJBPPVpI
s9GwxlkDqPM1kH3DeBOUiDSt6k/ADQTDYnfAE0CjU+LRcay6B5bMEKEsD4was26hOegleNg10mdj
SfquLR3wCP9UO9TMLw/y/CJNx/jbErMuoRkEqtLAEip+eBhAITfyOm3a6hAT+/8sMWeBnGPRghSW
QkV0AhyVaKcmSnar8lDT3yi7s0j0e0zsMaAWtWnMEcJOXAeOqZJFxm+zq6pfnDy+64XElRGbQgmc
TNeS6MvKVRjvVAvXkOfMelWqZ8Nc8F9+jPMBaXfS9DfgEAG3tlvKz7hqztbd5ZlZj0k0gwgSO6R6
v7fxUejUlSxApRAfrAvB9RSB3qAx7kLJwLN8UrxUVr1JXJDJMZzcsn6kwWfTQEsHpN/+Yg1O2fEE
29c9/+iDGP9bIhV0cGCaJoW+eLTDSBI7SBzs20i2LQGd1fGuFW/HTkcv75+fp4CQUNVbzAdo8Bg3
ySF6M8Y5AkXRRchXCYdgyFyITnIKH2tDhB0DJT8KATyDOAttir4WAxF40oTEFsJoJMkcVU4+d8DM
Bq3g4f8b+EFAK0wNjrQ8RS9QMZjZ3wyYAp6Qg6HkcTQWHC1+UEPeu0AlmkBpdpsZoxcv4BfteCCY
M8JuHAJoH/xth7lAZEowJ1EOO0nTvk+h4pSW9Kx0uiNPpW2V2kMQjltTTPeWONi5Gt3po3QTq6qn
DSmnqLY++UffwtwV+tTK0OyIRe5pskPzB4hB6odygbxDeKOMdiPmV4a273POTqN/LxMZNE2ms4Dw
ACwQ49cZSh1STO2myZUuQdyv41QD1kd2ZIGJp9KgzrFYYJZz6zo0XiZli96TdHxRpru8vAJ6TZX3
Y8lxobXr/cm4mE2D2nwYqSbGpRlP0vISCIGfiVdCcdvEX1kHFAWwLX9eNoc/oTtFxhll0BLsqd9q
HV6t+oyRqjr2RaBucrBSlYXFebTSCTtbsiMzzIQ2YhPNBjUzhbldjX6UukHhKtN9qehAP3GyCt/g
wkvmmJnELZs23eCUSstbKQe9+AGg8Tj8lUUWMg1uXuBktMviJyj/IDnuXz4IVo79oyk1WAL6LMkz
qcsQdpU2ckdLvBmU8jBkJmcX8MxIpyu3ZClyXBnGWGn3bXeT6K/Ln0oifQebf1YNnTGnJspYjMR+
wqqli0CgzWgPwv3/N1dMOANtiagB3YAQEkW+AubvaQqvrJInWkW9mPUHoNKAtYOIA8Uinw4krCch
p6TaKBwpblwnJDAPUt0B2LgTdB4O7vtex1jDHYAiDZAkQa8UcxaEqllpbYKVqaWrYf7SInlTdJu6
nGwdmo+RdSMu/TfXdWNAZsrwRaP1zenB6je99tNSr0XlZ2n8hAClKt9aXeG0Zemo404w3k0dCq3g
XLm8CGvh7uSD6fXy6PAqE1Q+K+pKSSq3N3IyIwNSdp+KVfXoIcvAH1fn8TOED4tdNC+xLYzijRn1
Ge876GqfTZyOewN9HQOKySyTATnFQI0kjXRTlbuRCeJLWWnEvRRAXmbQQioZMI62aiUPUZbnENJa
0DETazKOegDZwMrFcc+1kAxYmSXi6UXBKd8zdzQzAhatMTpFI0v2ZmUi0YrXMM2IUT/p5raeWtsw
HgRVcC8vyIq7nqwHMw9IseF9W2I9ohopEFnvRDy2+mGb5igaA1JSEZD0t5zjh8bEs8k/8lomRIe5
bMadAKP54hZIoY3FTJq4cIEPs/tEhU7pkwkuxssjXXc93JW/s3kyGGNPXQ+EnUqhT9iZ2tiQ9irJ
TAQZIDod8zozboq5+VL1/L7Rec3pa1lUnHf/GGYpbcJByTLMMn1UP/bjmyR/hZboVOZj2Wy7BL0q
y11l7Op+Ir3GOQxXIjdM/3ZzZqYjuW+RwIRpXcvtfHgb0RozFBzXXUFFmidW2JnV9XoIZlhJcMQO
aevH83M5LzhtHcV8b0wiRQVBjtQoQXMj2ksaOQt4isr5oUo6J429snuVLWRKM7Isr3+17LSgDwlB
YJOZw6uFFGJezdjpZf80zbtM2SqZN6DtZVo24Qzs5S5X7bTYXja7ln7DnPw2K596WwoaX8Eq8JAc
LSQTUzdFXImz2O3QOtS0jimZdhm8D4kvQW+4zFANMqCwDAFKUBEJ97nsyIYdZHaCNGRn7lre99GF
P9uCVJNSRsqAdsKffl6ZKEYdCZgVXR2dZI5JShnK+9vA2Lbp27xwXOSMdR7nOwXN/mOPcUShDLMy
bjEdSTxtkMORYnAaS15VbTPhKq6eBvNB0w5Q6ImmHqnHwwzJ9ST8lUxOLN3pFY+GeH1PHn0P47Jg
jc6lIaHLo70W/bJtssWTEPL6+EkW7LR/nlVoIGWP9Ywv4sTc/xHq/5kMFmGC1m1tkiA1jKxqhzvV
PgsqTw8OAQpfOZ5P1U8r+kx4EhFsKIBYMnqbgWnE8YKmErbVopRNc4iUqLXrhm7G2taUly7lNY6w
fsVaYc73rClUMZ1gRUw+WxDs9U4dfWqpO6c1SRLOOXIW0llrjBdrAtpzjRRN4dDMIrNha90tOMDj
oXf61olKp9cq8Fo/xyEvec2bTMad5b4WBQ2gTrvrfTnZTdmvKeKhuHhTybhoB4oCKa9hw5KhJfQ6
5tt88U28ZRpD9hadk9+gf9txQGCm8rv76+j6oc1N3A904XLTFXo37h2x+CkEyXaRByBLdhOPh+Ps
1GAtMoG5MishjhssXrYNJiJf5cDc7bud5WYkPrReAo5k+372njJ/uBoJinAc71E5I2YitAY2yAhY
RjhP2rmhYdgdjzWWvVz9e4QQg0JTtwpcF/PkGHoBoAc5acEt/dxHW8PadfVzlLkGT/CdZ4gO9Xjx
Jtwe8wCGqtmro5+LeFWg5jM6vc4TymXTv+yQ6MY4sqSDvD2aVFgSy89yJLoBNmuDlCXn3rK+NiZt
7cGrRmRRrHOCFqNMT1s7QZ0jB8TP5DEmru+u3xaYHTyLETSYdconISVkjkF5Gpd2YKj7oRQIwHhO
OxqcXM93A+r5Hvttk9nRphZFVi3CZlzUL6lslKhFFDVKKFm+MdpKVZDNAkSdxEk6v8W9mttpm9c7
PTOgfF3EgvIh90v72U+lsG+QvtmL41T9UNEjcD8IiXpA1RZZBtMa4k2+tJ2TVHqDFsHO/MrQ8fHc
g53oQ5WVyK7qSXVmMBihjNYJaPjXwxAdGkbg5cBCg9AbsuIHYwiHAzIp4TYW9ek56bpD29EX0Fyq
k1NbSvw5mHO1NVNL2yxGq/6KRLRIyWOa17YuaG6iTA9iZeR+WmsPChgINyr6Lt1GiG9LK+Zds1f3
APpasM/QoQN4+qlnCoVsgJYJnEKh9AYNyFmIiaEQNd1Pf67cQY/SI1PMsaM3o2UKQo7InMhbXcBD
29xU1pugJuCT3KVRRUTVzXT78pVyLUIDhUHbtlVVFFmugLofE6FQsSfmCcXcNvPQGGqPZb9ttMKP
UPaac3T0deLLZbNr8wpqcMC9Kd2GynYZFEDc9rOZtXbQYrMbd4OWpHCQ9iMB5kKUeHwPayfrsTkm
lAWRoQniBHOpeDdmrduaT0n3pzADGsWOjTBRzIDGxVIOMBKWv9C2FQOild3VjUSycicHunN5Bs8u
m9/mcAQY6FFCq6vGmIuzZQQQu2ptPQVUJ3gfAe9tLEcBKmR87LH/0LBh4Q1szR0JpI/L1lcnFMqr
1DqYBVgUXyaoVWKWHfIH8k+g+u0YEKyaE9nWgilYS/6xwSxanYNGIJ0aLFoEdYrFH0PZMRLcIN7k
/qfacnKu6yNC9yLQgoCDsw95ExTEoTZipxeKQkQI86gfk1Zy7kNrJ5CJVMx/jLCP9nQEV76Qlrgu
l+1zVGhe0Vju36zMbxPMBUivFqHoBYyjrWKkoARSz52t8/oj/8cl+Z9Thx3JHCxGo7c4dYrQFSpf
nRaSJz2u/6+1SCxhv5RPBpDeA2+TrS0TPcD/c4abzPCKOZLkvsRVoQgWIgHdGSAkpgb580k8tsLc
4gQjK5YyRVSsZ1fTelTZvSj4ddnG+hQq2D/AD2KPsNjesLbUtJhhpE8ewsUXx6dF81M8zYPQz2NP
aD+a6Akv2stm13YVGsj+scqcaKogly3oQGjkfY/r51hKHHXYCcNWSR9SjcdZt7pcR9aYQy0zYmAa
FFgThLdY+VRBILFwT0665mc3oCMj7K1rKpMwsGAkqe6C/ka2ricReIXyao7A1YjsUAmGdCetBM7Z
uXaIHZ/YdPBH19YqAjfH0uHENprAX6YJ2nLRdT+G140xvxtt7l1euTVzSOWiZUVDyFXYgG8pnRXH
KJvag/Tcpbasg7loSRwk6yF8wKsHr7nJsTHGTZROWeQyhTFreAj0WwmItVH7MLPS0Yxt1P0hzJ2e
ZbhkoU8FVwHEfGZXB31RGYHUt7YiV35oNCSZNLdIOYcW/WbWT46tMLs6ERMNkGUcWqV1HaQd3hl+
Cu7sjGNm7Up1bIZ5oPXjtMzqAjPhUmyyTvXboSeNYoKxBNkfpKCL6UaUeKIeazvt2CpzWlppEFoj
MDp2KL9Z/ZfcXcnW42UH5M0f4++xYSktGhIQsLopI7M1R6Qy5TfAkHatdH/Z1upwwKao0RQrENRM
4CiMLO8GdWjtEZ4ArjaQh2pvDRrwL5tZHZIFMg565KOxljFTdWUyA8Hf2hqebiACsW77Sv1SwtLP
J55Uzsr+RZUAVEw45BUF/IOn4aJJYrUu0qaxNXNzI0PKbhyulZhXhFq5YpxYYTZuMatQX4cYlZ01
m2rpSMO7lq24NwwgvQuKPAM0QYx7z/ocz2kAA1raOnlikEVSvbJ/XBrgCAPhM4Kyd2sGnAaVlXiE
RgAZrIZg/kK3F7NQVhBBi6DpGrs2cGsSAzLp6p0Bbpek2Hd7sK7e/bFjnNhjz5QQamaBAHvC4Ck9
Sdpyk+XbhcttcgaIQeg7McQ834tI17M2giGp3lbqVpPtTkd/hZtaz0DhyEjeZ+lmSnxt6UnXm3gE
Lpw9sLLVjr+ATRzjYaSNlYwvmOdDBriybG5SntDWWXaaGSbLAZCHPV5HdP1SYXYDaHuqEFCPoWwD
flTc3xK3RzSJpPGhxJOHM8D/YdyCCCzoT0CQw+yJdDGWeZT7xlZwaQSdFRV4yuKXQn1oBUgaG1vU
wkkicMyubhTrt1XGZcF0JI+iMTS20XsSiIll8BG1ngjuFegg5akHwo/LPru+kL8NMj47BkqRCwuG
2bSH2ryxJhTpOQ+Y1akED4FEaSvRCc5ieWfVCKqwGuGuYtxdT1Y0OWI9B24gKbkzWUVFFF3uiRXJ
CdHUBZU7tVT+YpxAtgCeB25Q9CgygTTXu1lIR7TjhXjeBqFsy8t1xGs+WovWx0YYnxEydCYtw9zY
RR3aU/qayb4YOJZhjzzt4G8yEeZeAj6b3+NhHKUTraYJMoxHn9wQTR/VXay9RNXD1PnWhEJ25Wbp
Ico+FNFfeghIg+0O3eqo5b1d9p+Vw/DkOxj/6WJ0Y2UNvkPIgetUngtxdnC3JglX1WPNU9EChKe2
Br4YdMOdHoUpykZaVMsYsaLZM9WaF+yq9C4PR1odz5EV5koUWVWUqRmsJFruSK0zzR+meDWIu6j2
A203GLkXyPs4PUiGPfVvWvoVLB/opr38GWsn1/FYGW8Fz5sIpVAJwSd2jRnLWdpQRiUdlHn1BnlL
nj7U6twCGABiSRV0K6zKMLQHgkwwYG9ZrMrJWg31HUN+1zqN90pW1u4agG2DsghmFKzj6TJmSR2l
VYQJBr7Eqd3JAUCJzOCATa9RaN0upHZHN77qE5J9oQXJi/fJy6/KzW/k69iRfBxmL5kd7cXNn7bD
0NPm6MNY7DVyqQA+jPiw2nxIgwhUy9uURxC6FiBkkdIHADKL1xizrosyzllWKI2dN8+1iBiRbLr5
SgMfu8wrLK/N87Ep6uhHD814tqRpUTCcrnVF1C1SmVcW5FlgQlBed9mYLrBQ5jNppZqkvGrS6slx
PAgmuqALK4/VASbiZKs1u0h1x/w9EjeJ6vbCVdDuJZ5Y0tpOkGURBWpQl1By9tNp65sinxOJeoHq
iaZbx3uLZ+K7gsnGbhkstKJpoX0djJmnNgD3wssBlDk2MGZXrdf60CRqP2P/ZXZ6ryK5E9gBQSUy
N0i7KV2Bcx6vhbhj84xnCGWuoZ+JTmrV2CLiNG7GhnoVL39jB3d9U7TQ9AV/Px2mqY9i0sYY5jzd
xLqjJh96eaPJD5dD5eqCHVlhArYoCyNlykPATkR0IWz0EM2OvMaMM3AtDQ4KOsMBUAE7FH5/OpZR
znraBorUhplfC6LfoDfPfA7C534hilbuUus2h33V9KzMtXg7bc08yPSRAgaNDgoubK4jm/Uwksq5
teXppgVOZjLujOhFmz7l4hEiidHitPoVOCh75QYquJcneGWb0/QREIHAiYBsjtkRrYH3J5jjW0Db
hZ9mVYOZSONJi6zZgOYr0I+UdhgPttPp7dOh7WZLR+60AtBPmjVPM1LO62zlTAUMFll0XB1QfWBR
3+Io6WkzRJ2tRSZZYndZVNKYX33stlBQj3m8Jiu77MQcE7r0aM7FeIE5YQQnm2CC5mMizYA7vTZt
Lq/Q99HEBBQZ9GwgUgSNj47Ux+n0RaY6NIGVdfZ4VRJ08dqBUxItIqnTX5U+ugMXUrofplMT7X6w
I2LYaGx3PnMn3UM1gRhvPO6ntbk++iD2LBWsTB0XFR8E0K8c/5qNyEHIjpqMDOGhambOQ3/tQYwJ
UCHqgo2qoT3idAKGUCtVo4A9CQp3REATCMh37c/2NdpYKXmD5F1pgJLD5sw7/WvP5/23WSb2yFDv
g9PC7HPuTiIJa9L76EghwVa9jffLxvKGHRqWieVaP5Ciz8m7tX1vN0FIFBJ67cd1uTidN3OFjtZu
sZgPAx1CeLoqALiezkfYxSJqlfiw4Enwqn3odJ99TUwn2IeuBKYUApirnW95BDBr2/jYrHxqNggz
QVoUmA1bhUjKQMyXyzN+rtpuAhZwNDBmoRVx1IbagIXpc3CUjerG1+V18to+xXbwoCEHTMIH9bXC
dRJwBOcqclPy9X9+ArPoeZVqYRbmnT3bLend7kPaq075dJsfPt8qiLiNL4GNlRYck2jOvONJka6h
lU6mgLk9WHIYoraKKRA2h+km/wJ8c6PpG3P7+Vr6AO4FBRF+oFf9wfKNu5n8vDz8tYfniXnm9jA1
wBGp0FmztZsb09b94UNyJgLO5LtPqNfZnavYzUQ4hdazPkNsaxlNdRL0LyBSgJzeqWdZaRVX+ZJ2
dh+4beWBVx3ZcTDc6OCDtsXuIIRXKB2KiW12tvgjjtyJVwhYPYMpuw90hwBUPaN3nSuj0o0R8750
eFwrHUnBeoGgbKu1ryjb0roxWxL2QAkV14t5XfFULdcOFNC4qBi/phgie0YKk7yUag/7IBYyE3QX
bwsrRD74+fIC88wwe3hEk4LciljfAMQtS13uZUn/FJroXuoCDrbqrGnke1WBTAY/GxpUVJEJU1ER
dZJGfcm6CezOifzgznSz7fRoPkq+shl2071wKL4etJ+4dXg4SrzWmclkty+8XbUeMY8+hRl2k7TG
GAqY3XTGth3wBsbTNPFyG40zE+gfbJkMvugtV8b28nyvvXHonQcMIxIY+5G8OHXtaZZEkLUkmIQO
hGPG5IMcxu4aLO2UL+h4n2+QYH3vOgUUoSPnBFsL2EiNQ5AHWwtUb8zdLhMapQZ5XWfLIUC/vwZe
L8nK5VzWISdC+W5EPKaYv1+cNWsM6QEpR/M8gVe9NEJvksIMvfB5WLuXp5L+bcxxDHA37ndITUMQ
iuV5BldYVBgiaro5hBI7wXqoG9OOtYyY8Y+h4jGM05BzyRoTCJtAakAxTrFXRWgX2SFv7CAwnFK/
T8eWpO1BVTiusm4RiRcg5WkxnvEUYHbUIm0R8Iw4c9sG70T1JYEoVJ8rD2P/lQWhPaS8otra3Yqq
KeFuiWIr8F7MkZuoydDpGsAhUme3GogtQiLLBQEzvjhu5QwUM5DTEFA0f9f6kjTptlY499uVdT3x
IuYqnYR1O9cTvCjrum0BTduuVdzZHNAGpZI5ervsRat7Ai4LtCdoRQH5PN2PrSGFYz+WHY6SGNDE
dj+JGedlvDanMhqmqUgMco3IjJ/aCJNyFkUFMu9lORMQcRIwREM+wXTToNwNRXEVjCGaD+KN0YAE
oEXfppQhiazYssZrzJHXAj6wrQbqmeBZPqvNyUMeKkPfdHYhmG41dWg1QyfKnPlTMG2kTPaKIvOM
8UEqdXDsKn7Wz9tClkhtVqTRkj26Ae1IKLc9aHL64EdSvKcoVmpQZC3S7DDHJhhcugyFc4MTvFYj
J/oN8e5RNBBTs3mUVJUjIRTx5VL9aowQkiZy91aZfh/dahWZip2O3v/LzrGGoKNEUP/YZHa9HmiN
KLawGVL6V6AOCkWA4rKbK4InljeTdZCyDP0rQCd6/V+khU+MM24TZYE8JTOM96Pw1LXoBDcfW6lz
kywnEyih1PmDM9y1rXc8XHbrFabWTh0dbgWsJXJ8UfGWIiGtq44e6mSsHaXZiGB4VFSkXTqSiX4s
IBr+GuedYf3ifA0NNUzIPRk/DZBHOU3UxbJQnPA1BjoBrWn/jRjWQAPgLkHqGsFtXbyKIDEq0pc6
+yWYDxz7lJH+zD6St+AkV1UU45lQqKVSU6OTDfMvPza45arRM7IvsrzVdHD+eFYKrCGvNr/2lDaO
bDLPDTWWpGpSB8Te7CEaPNA5zoJOLMUbpoqUIScyrQS/k2DPWIvmURFCC4eaYpSvRYuuKKuTG869
b8WpToww55gaj0IIgkCgz4dwG4axrWt3DcjxUUnyOvUvwGuwhrIfFeSh7sM4TdIZ+bTg1LRi0TXk
BdKuL1IcP3al6c0JLghStb3sJ/T7GTc5tqgxwga4tknJ0FPEJvC8lZxtoGhrp9lfZPhhBvgdFbce
tOky0UAAFftYJgDzCniSkUpYfoji++WRrDjfiQlm+weyUo0yxZ6KSbFBYpTok0dhB2CDm6AVJwuv
l+2tegZo/KChoaNSzOZxlCkGgKysMaSCDILitcFNE/sm2LCL2blsau0MBtv/b1uMqw+FNYO6D7aM
pRRv5646WLF+1y+WXw1ARyuy8CCrcUskZJTJ1GbzbYB8jwuavKs+y5ObzszzJ843rQS4k29idoY1
VONgxfimIE+elbL9kYvVdZaln8H4nKMAmAaBM4IiQ0sTsqjoXA3CT1kPeTFn5UpgWUjH4rULrkXQ
QJ9umSqEwPlUA1oHBsmxfu87x0pfcpCvcYZLtx67UY7tMO8/5DHqQGyhadQ5oIcK3XgToFPIRmAl
mv8uHGanvVnc3AkfhL3uXja+tkmPbTMPvsEaktkoqW059bUsgYqVtc1Bt37ZzNpUHnsZc18oS61P
TIq4b4vrgVLetaDKnJ6NfvM3diA6BtZVULqzHV5LW5Qo+cFOHNqm6Bthui3RwsYFlH5HFXbNUAr4
xxCzbVRtmGKlh4sO5qcY9b4+d8guB8ZTGBUbJXuDTu9GMieizJ2Tty+tPNz2mvVSwVmlIr1OZtGJ
rZwTcVfj1NFHMfumBBZiApc34hRl7NuruJpB6DU3AFVG0880cxZ1zXeO54BZVEEQeqGRMdn9jDJC
50CcrQQ06W9WFKsJJCNaRNhK5ChORTMlQE7WlR0ZlReUBdGAY0slznG8Pnm/DdE/P7pVlYkeDHPS
omei+Klqy60BpjHTg0xgP38qAU8kb31D/LbGHMfNGLUxULvYEIqCJAARrdYXIEIBIoLL87cWXEAa
/d/5Y0/hEiI8GiTdWjuK31oUIDLRybvc7rSXOnIMM91NPBKctSwlbhkyVWUyZRUyQKczmQYAgX73
USz5tJnqiUhAhhRxRTK1vE6VyRb0yjO1n1DL0YpfMjqR8fgiYmE5ep/7l4e/5qPH38Ks6qLJNUgq
cXS3YwImOEAxnLFWIkeNo3Rz2dTakh6bYpa00srMTFSYSsdwmw0SCeN+myy5vUyyfdkUZ1Rsc/Dc
V5M8oRvB1iThUNYonijyRjfuLltZvRscjeg7B3+0JeA1WWkEMBMImd/H6otQAjyvda4QKiQD81cq
ARQ46v5koLw9JK4BgvtWVUk88vg213Yngq0M5i9NR9aZOSNNceyFWoMbt+FoZ6DM1jvDbi1tP3Yf
sQQG32LhnVlrtzDQvwCkYiIpqbDV5hEXviYyEU2VWXmymj4mbZlkMFrUTq3I0KYJJc5mPRulBGwg
laQHfRDgF+zLahBHSBsLJrQtxK2WzPYInQJtr0jPzXDP7ek9X15UEKiOJWDBIvIwbBcNVfAaFqGM
7Ffvw9v+uv10rx9Ch0eNfUY1QQsV6NwC2TuVqIEW62k4CIVK6aMlj+1njUBIm5A9pKuJ7W441RHr
bAPSigidQSQ/kfi0mDNZDuSslMMqtp0DFLtfD//+4XkH70BgFj/xw/3Pv/iNT7YEPyGn/Z8/I65L
3ILs97azubvbfN1tnN3d893zz2dOqPgmQTy5PqA4S8XfUcQDCQru+adzAtCQpgZlD21au7U9z4vt
7x+biHN6noNsqCFA5gFqQ+4ZfnVqSBzLPM1nTL6zcxzP8TBol3Ci0doKg+Me0g/QYdbxtGQCfqNY
eV7HdYx64273vHMOPzz/5VMlLy5nic8bv+hwjizRDXQUkcQilAIrgqXd4YBlg/A7J+SdHZcwQGsQ
MlKBCmINM5S4tNAhF4PoandwnNeD94v4cAd7w9no30l41gGO7TADkYa8jNISdg4/fnw8Pj6GZCGP
UHXHJRIwBfrPI0y7e9fePHxV9sPXw0joP18zitYR/Q9OsP+uHZ5/EdB4loluDlCenE4twC1aEVE5
YYdul+3NFtNL5e7tzca2OcP//ssuGWOujqNRADpfU2MOvJ949z52Jiw5G4djSqfh5cwUSjvIrCLG
Ict8Oi5xasO5s1pq6kB3gLel254GAgwP43Poz8tetD6XRzblU5uhlU59W3ewmQPjgF9QiMevzxht
asf2L//Fv93f7vcuZxHPr17UfY8M05f10f7o60GOxBSGEQFL4nmP/pt9zQsqq/v92Ip6asUIJRli
GnR4zgGMn4ietz489YnnJudpZmY4jE/qcdZQsDwMvTre1ifXPAsKnZAz79BVFVxUUAaB9urpUJSk
LIQUUhl0pXYGeR283nU8//azcj+/Q6W9oXuA89ZY3/5HZpntnypBjvQYzFL/SMlrb78+t+6I42BG
FqB1B8cxsCsITkqVdPgnw29fAKIBsgBMIkQn6IXD7nQ4B5N1ltulM370Ycx5YRYRJGzUfy8tPUad
w/cv2Dh089ATFcco3az0F/yKH3v85/dmwnbCD4du48v7Saf75cIqsY8YoQ7qXjz5qu9v85x/n970
K+i34CdOBPqD9wXneG3MCyC4QKNDhBP3GGZeyhKEt2oDlQlqGDeK7x8IkffkBaO/tq9omHTuPN6l
5uxOA35WcEygnY8W4s5E3pWmjZTBhN2hnxvS6+gxstAjkmqukvEE5L47iU6mmTHGROUuKYQkMhUc
fiW5CUlIwFFnD+QXfrcAv0X/F9zcXIyXYNj+/ta+3977W9fF8L++7n5iWrYe3UjPd7vNnXP3/Ly7
2/TkK3RG8pOXNju7nuN+TCcFFwL0JUGd93TnaumYF6DIwIMEPW0AEc/ImLqLpCChXk9Bb/hoXYq3
YVNknCC7siSgjdCA2gDIDvVCJiiht62eF3VM7UkCNznQomC3KpdXbdaSq7QAaQXH+VnfB84Gd2fs
Seh7SSr7CGv60miGZQJPIPBMNRTZLVe2qFiqe9nOOfaDGkLlE7TgmoFWKGZc4RiLaPKCIQntiJKO
6s4EYpyILFD6ULxIeA2Dp7bwpuJFNnxoZczyQya4pu5zvoOeHowXnnwH64XpZIl9gO/Qk4CYcuBl
lmfkt8D7qhWas4Ds2hsInJJbF4DWAZkucNitafC99AGMZ7UL+s9mGR+gShHwJ2ZINBHqDhok4Qsx
dfMwcBvw5lwe9oo7n4yaORECpeq1ZITRborcpLpqQCqTRZ4wbITp7S9MAW0EkSD0n8hs+0UbWL0M
ufsUTPAliNP9SnazBk1RgxPwsE3UZ86mEikEHUrghoTnO/786D5ipqWhhg303ibrZumgJ/yy8Bi7
101AIBmvWABsWPRUIqpDUcvg0YzmGhh7Z5a+svD18oydX0To3oD283+NMBe6qImCBdqjqS22UAiH
4IfYuoIS9q/5AKS7jrzPJkwX8aGYkELPqmrcdxWYXN2pF+JtmsUa7yG0ukmOPoi56KH+ulQxqP3s
CMwuot1EyKebjhbsDJAORHdWvK0tL+6RUjMOsWY3Eu8Dzi5O3zNioJYINKCJB+bpyspdqi4GiiG0
CG13kp0LrqJudfGgoV6ixaQUHAv9myOEmD5VbctZj7NrCmOdWQ9hVmdtruHCpehH3fViBESOP8zZ
GccXER2qjdc2nBGv+9nvATMzbo1pPRQNBqwEP7L0fq4Oufp1eVirMQBcWf+dU+ZeXdbiIlXUBNR1
xOYTRe7cvBkWiFTxlL55g6F/frQv1bxElbnE/CnJfF32PwRL9OToj8knmVViIrmVgr+kGagVwPoi
oGJVfzRtA9S3RuMaFids0yvYeaz5PXtM2C6tItUAS0GsWW7HkajWta7vp8KPIRTWXUEt5PJinZeA
mNExEbuGXmnSC7BXgJnlNfhqibJZPrKPcFtuk3uggvz0EQ75oXFuw2trp6D9BTJwSOyD/eN07XSl
zpqgtFK7Qrfr+B4mUNng8YJzbHxjjo78o5dTKUcNFmTgaQCJo5TI6J6FrMXlKVy7SR2N5Dvbc2RF
hk7NqNewkmfKozwqLkqs4jCmAM1zNu/akY77OyTjgO6Csj2zeaGopTZWBM0aiFaFjZdDGGN+7eOe
9NpuDPzLw1qdvCNjzDaWMk2fBgnGxmB09fDuX6R9WY/bPLDsLyKgfXmVZNkee/Ylk3kRsmpfKImk
pF9/SoNzE5vWtZDvAMlTgLRJNZvN7q6qzIBwNf9+3cji3p0YmX/Eyd5FiIDICmHExrWn8dvSCgtU
3pVoLdQurgbiSTPiGKB1+eXj9FU8jR2u8AbjPfWPgQtvNMvAVDct1TZO8lxADkit8USofNYGo36f
DN9atvIzFpf791d81jlPlotxA56SBr+iyo6l+DaYN3rxHJGVo7VkZYbnQ47SAjfvZ7XgxIrr4g63
ckhN99OdkQeuc0eGwFlTCVjaUaTXM80zdKkwkXP+6ayGJ53AcC56GQPEs7920B8V2Qov0GWJDeHJ
QS8BKjcgubt4OY5ChYT6bEVVoI/DCloYUGuqwVChUWhSIf6Dxwd6vO0mzh126zhTA+SAGOvbwbI7
YK6dwqG/BEGtFJqKdexq/pQlLHDiQvuldIWZQcEuhr5ibVYKDbsRAl4bwyn7/si5PijbojQHZCat
0RiBoVfxWmdz6WMBQI1RXB2lvYs55wLTl4SlEPilqhZU0aZUISfmeGz812GweSNNzKli1E1Fpi/d
K02j6pTY2EjaxgCmZvbvojHXiDbmmCBfXg5IAiA0MEsIySM/ETMSAqFcPHrq7pBCQTSukpUYuLhf
LpTCZjnYWQ9NcjueMDpNKbRoMesRDMNHCwyUNZhgKqBrY0VLy0G/HljNeRwBQI1zWxH6DnQE1QRw
BKXn1I+8eLge/hYNoGKnYjpKw/SXtBhwqpqkKLAYgPNxOe2z/sd/MQCtIbBrIRbIrCtunA2xayRg
jBD2T7dQfAc6NitP+88LTv7qQAUDYY1vb0Ju+Xyb6lYraZuhqTh00VZNN66GF20ZECvQzbc4EwEl
x8qZWQFXLC9v31/D87+fBDrexODnKPLCt2n1DYyivhFrK8dmyd1O1yZdUGpXOBCSxtrAqgVkcqAP
G+KY4Wiu3LZztLzYw3nKwLBsFQ9NyRMAI7cddNkLv7XVyE/oj2EGjYgvLc8e3AGkIEZVHJV8LQtb
XB7E3oA0NeAjclezRPuxjzjMjtxKMHqtB3lmfy9qcH+Qn9ddcdlNcE/MZPHo48lNKQXF4sqadet5
o/tWdLTr+9G6S9K9pv+q6c40H4n2YvPddbPzGb3YWAsXB9rRioH3+7mPGGk9IinACq02edAA6Kx+
UoiPOvnWEOF1U4s3IthtPtkADFAGnZuiiaEB1o1QTqh7J1LNV4V+7ON8c93M0jdDof+PGSljLzqD
1T2QqhD31bmnC9AOgvM5hWRZxoqV3VuzJV3yRg4ebbDg45tVX53iUOW3RXPH1kSuL4f/58sJXVdM
KEJE/UJEJS7TsdNxG/t4jPxiXeZThXl2kaBUbHhl0j7kVRHU9HvarglCL4YQ61O8AFVJqLGdf7Pa
4IlNNbgH7fG869QWgN7Vse81I9I7P1PsCp4BI6nI30SkvNhgpb/uFItujrsKkMo5v5RBwmS03WEi
uElGwn7RON03YsQssbtzxAdt+YqnLz1EMBz1x5q0IF3BIx/jyoXP1AmJtMI2KLl6sfjmJORLxN07
1fxyfX2XYx5wEeD8IewL3D9kyqXDZdo6KVMCk3XSPArMI6lN+mqDAh8kRZ6AYLlZqUFfNY0X6e+6
OwYaMwLmNBu7XSNRWN7rvz9FOoARhk2LguLacU3hU4Kjd9fTDcNEUbGGE13YaBuqkCia42bAS1ly
z67VJlp+aj8OEHzvtpkdJCZmpDBG63yQNQThmjXps6bM6flUVjiGeC9b0yuN34dYQ58GTyb3xlrj
hFsILqBMwagFRkgwv2dJwaVrWnPSBMP1bdpb1P0Y+Wn2T85Eg+u+s3C32sji8ICYJy8vQFHGAG74
tuSFn0OVpX2xxM4kN5UBPFTnteAqY81KY3RpH8HmpYGtECvDvXoeVJySQfE4wk1XTA8D9ZNqOGib
Pcs2vO9W2BIWfBFwAVTAgfpyNSzx3JRCrDZWGtw5HXMOA/IKb2CQVjcxihjl9oNl/KveIga6YBBg
N10HiBAD7ucGp7geopwgVGdC2zLieD1aGgLn7Po3W/KNEzOfHd6T1K7ttMbsZzMRnkVZd4v53KjR
wkFbiWRLWQlo/TFCBjkrIIE+//3EEHVN1jfTzKnWtFCVBWw49/pKo4exMB7J0KWPTjrqPyJqYT6x
qvMwySyWAC1kVdS/vualaxBtWRftQHzLea7qfG9J4mhl7wAdOGXHBgB0UwCgHs25u6frIVEQ0NBP
cem363YX3fXE7Hx9nWwBdPDKgSca8veBPNIaBzGx3urE2RJ3eqB2BiW1VanQeSlSWna2VCmvNqMh
0rtKL/xG+zU0m4FvNWMfu0fb3dvGvdu/sjKkQPua2V5EK0/IpXhwus1SUAWoTLVBB4nrePhIlQ+h
hcU06yvfmIofu52XrhVZ1zZYiqtTF9G0tmCwHgnkn77Q6bUEb4hWZ74oP9Rkd/17LsYEx7IwsKhD
eV2eBmGin+p4Bpn2CoCn3a63ATBzfIXHnuhWytWXTApzPEBNAYBwwLUBpTx3njweIk5SrE23GgW1
8RQDIGKEIllpAMysRj+MOGs2eSK0GzABPhPwRAbC7i0fBWAXl3iyBh9YWj2GDKCMg6Y2ntZSgHJF
QzOzMuBZkbOxzeZgZNusCx2Sbymkjq5vtTZ/OtmPT6zJFT0onsV9A1g6YFT3TAVbB21BHNM/Inj5
SW0EosyCqtVuaRI2aqD59t5KX5rsiCBNyicFrKMPQ0ACNVv5YQspp40vgz44ymezQu75ZyF6R1BS
wy4M6IvmtLnH1bC/vvalEA1WJKCuUF9wgGo8NwHC6QTkhXO0ylM7D0YArVrIZQFH3k40DdPB7Z//
3SKGbzHUCLI1lGQkX+MUHTOngn7dlLbZPYs71MmUKb+lXE2DKO4777q9eQXyx8VrBKMrmJEAbbO0
iXh8mASTzHiUdySI2H6Cxya/rttYvIBOjUjRF8IJnSISGOHEdb2hyfwhJpvC1IM+E17Nh+2ESkqV
uY+D7aYgu/q58gMWupBg6vr7HefvfBL+DdbnGvJ5JPNu5tf0G2ev1rQRKoYlvgzabZngIfH1us1F
70RgggfikBoXBK4KifOshesUAgRLZXcU0RoUftE7MfqKwirKUhjoPV+VGqn5hMEaIO27o1IcbLCP
aFtXPF5fyGKwAYIY0/wqGD9s6Qw4td5Sq56DTVw95Dq5oQl9Hp10EzN2l8RtcN3c4r7ZyCpBWgcs
jDzrrvSx6EuIJvszaOvQWbV7tCbn7bqRJa+HO/wxIvkDdF0g5sRhxDQHYAWpR7I8oNq361YWk51P
ZnfMO9jaBTljgWS2ynILfm+Uj61Q/cxt9qlIdiRqEFKMHWvcgzB/2e5/yrNQbrURIeF8uiOdaxBg
JG6Uunh4MJyy9KsKEHbSaiFPIvDAltvS/BD1sMWU9kpUvpw5BaHZp80Zc4e8cz6LJ2dNHRjYFc1p
Tj3cXV2BXGCwgzh900dtR4h10zUvbZwc0FoJXAPMkZoBLS2gDDMkKL39amTJzmAGRnp+XP8a+kWK
8vnDUOpW5xouOgTnP6yNM15jnLmAqBzpAsLi/CYxa0XzCzfN3rRImb46buHuARcUYOwc86BlPfrT
4A3P/bifIo9CgPVL1TbKQxVpWRSA9Nac0dI5M7xaDD3E4wAJhjyrpQe2ljQ/WcZjEWikHH4WVQad
r6hNw84YwC0jUkv7DoYAc1+JMT+MscMGP4rb6Ym5rfrS9Er+NeroPBiXdCG0nbvyCNUb9zZXeL1S
o1/aGRXVQxuvg6WBMoxs8rKDn9oQ/9oSa9I26Pbum6Zt97pel8HoONGsXsZXXpEXh32mt55Jqgwb
yBMMtJ1/ksFJ7GyaIDffNy9RhTKDvjZ8eHHSJQvSfSpAuzNmZVKiYNkg6z1a7CZa0+u5iJCzDQP9
ahTZAGKXeW7KEfPsrsiwCvWoDAHjX7kd6vl+FCth69NFz27rT0toooFfRgGxlhTxmZ7Z8RghO2Ag
lOuDeVTdDhG+PO053U9+8wiuqZWXxGVVSrI5O8/JeXYqrecW3oz+EBq/84PYOMG0rY/FHd2DZiM0
92uf7OLtIhmUstvC7FvL5jCobOOn8jU95vth0/jK0/V4sOD0+Gp/9lJOa80mTSzRzklJaIegb+5C
E8vhK2nAmhXJ/7IqQW1+zq+GH1MQP0ZH8J2S4J+Zls637DOFP/1GsRaB3BhWsmMERsfkSxfwTRra
K52iywtNsiPdKkw1erTbYMd4VEO+6w/tBnHhvdiuJR2Lx/bk48yB42RBk2aXyA9gyFJ2UxTE7T7S
Xq9//8usFAkvuoYqnpCIejjC5zbQYeBKP6UosxZfG7AzI5Wp+Wa0niI7dFzI5vy2lbC2V6pZF0nb
p9X5MTmfX1dG75gJiyzImpd+NMtbp72XRjuKS6BeO7ezZ0mxAssD/e7M/Yc6luR5asGKTgOmzO8s
tql1irHDL7Xyjlvfgw7RxuHgDO8I22LCIYinVfrBhS+IpMcB1QcEVMCTK5lvjChzjRopFhTTxKYJ
q1191DO/OUS7ud66BeNRtVWf4y/Xv+rC9p6ZleoQRdarRtLMj9XuZuI+0X9iTgIy0SvPpsuZMiQT
QBgAaDAvDnwm586Doi/v0Q1DgZy3UGZPkoTfIj0Qv1OGcoRiMAwjW3kzfHcqg91Vg2iguMdzlAmg
S3Yj7KF9KoBbjcH7NpWvbWrkD7Qg7Hvjkmnldr+sX+C3oo6p4kEJJraLxklaNuY8fVL42iN7c71y
o2teEij76aYOa+4pL93u+kdYuNbPDEofAQpUc9kYBt3uUQchob1GhrH0lU9XJMWh3oh7hyBZ81V9
AxrrmqAlkip+ZgTXF7LkxCgCY6rERt35AkxCKKcsVZGfOBa6Hyy/q3TU0nm7MgK0sF94HiNNn1kA
QasoXetVyWkmAJPwmSOClCDxHPzrC1lKUYDsBc+GPmM/5UecAGOj4C0Woo0YMd5o1YYzzeswl9+q
a9IlCx8HtZJ5akpFNwt1+/OjwRWjKTiA6CgOebz6aIf7vt5k+ZpXLy7pxIx0RXAhKMjFkAuNW/cZ
lDKaXz/Zh+I+ekj9/ncVe3nqaRDDJgFdCa2XFTFcgw7E4DGag7c9KPHOV2joeR/lOVaoPpvPxo2x
IZvsu/H43bxD/RE0f3un8hhUZT0/3ev+uMug67kSgBZc5uwnSEcsN91Uc8Z5k6uvlnObrQkmLd2O
Zwakr5gpKTdTFwbMH3rq9ZGXetwzglSDcOiGfbfWiqxLidLpnkqfM0mLhGcJPDTZs9sasDmQP09b
g3nTTeWpj2Q7foFElf+mv/QrKdpihntqeo4CJ8kGIYVeGBqW2r6DpHafOgH/Yni09tTZkfz+KQ//
PUCebe58hE4sJpgI5UU6x5Wh8hSyiYd/bvpLLiqFFOgAWn05r6nS8r3Fs13drKxh+Zj/PQTzBz1Z
A4XwDJ1GrIFWcejqoNMbvlhAQKrh9dC1aAcE+DOib1a2khzR5Cigg3YECDf1cTLRgne+9fqdmyUr
IXIh1kM04K8dyQEtiGtCgwQvxZg8jPy2E18IW/O0OTBIOdmZDcnTcivSOvShwDQSP2URunDlpkLz
KRa7frrV2se02ivut/E/XJdnZiV3Q/ncJakzBwvDZ4B9MKpAiuigr32qtS2UnS6pAeBmWF7kPJvN
fYupWT0PrrvDmg3J7cZ6ikqth402fpqcXQ0ST2MVN70YXQHmBOEDnu4XRUgGHGdsYNrXp6CsZmbg
gukLFPRF5dvKK+TjjPStLZ47UJdHKlRYixeylnksPrWAGsC8EOgnwN8tuX3d0bLjNdye0VCHeHgZ
Viq4iCmo1lyQEAlPGY7FqpzU0u6iUYzpe5yE+flwfqh7M7HacS4btsEQRPvm+wRIPPVcIJnje9Nv
bpUn6BGvSRktZahzf/qPWemjZkTPsAvgzbO2Nt6VQxh7XnsYfPZOn+lh7Rm7FFFOrUkPP9vKp7FV
bVQoy11j3AKT6nSY+99cd9T5N8tn/cSKTErXuqUDunBYMdv3qgmM6daBVgjYnrshjMr368YWU5JT
a1JKohI6TFSDNXC6b4cgxifL7u07pECZV27x/tHeY9SLkqdn/Qa6mVkAeTu+pqewVPs9/Y6f8PCT
O6EeWNNHkAz2p/uP1Mtvpx3orJ7dzS9t34URgDYNOoeHwxpOctlrMTdlYWgavOCS106NmteOglSw
aIO2bVFG9m3ydH2H/z8++teI5KNiwtB3O2JtfcgDc8fuUFP8Vh5FEIFpXezYWoa3mIEhBv1ZleSm
DEQfWqfCoLZVizDaDi/xY/0+TL5qeYq3VsRc3EPM6KtI3UEMI5cLACcwXDrne2mF5PnYZzux9sxZ
NvGn2ivLz9eizUQ6IKQZZeZhYHvIY6/jK9f4Qug+K3tIiTHPc4U4KcoedTp4lXOnrmX/C9ED5de5
+a5hdBhSAOchsrCh/SMcFHA6BOGc/B7Qdktuk7ULYGGzzsxI6+gTvU9bF2b0+BhnR57szCi87tKL
W3WyEumKmTTi0DgvSx9SDYHoFK+JX65bWFvE/AtO4gFp4xb1CCwCfRfM1/1OeO+Zzcd1I0sn0wKJ
HcD3mAqdJZ/OrUyYdAbiCFay2PAgvOFFSQGea6+q7lCagb3BDKZu09SvA3uN1hCa8zGU4vyZdSm5
yonOM4ALkZ/ybNu59rPCMVkFCexYtzYgZgsyDDRVTre9vuo5pl0zK8W8tMhivL6x6El/6qJjYd4O
6le9/dCnlQN1+Q1ROLBBPAYKafQw5RHGEpyzVqfYEGKvFUg0MXpXWgTE2clKYfRyHzHHgZkwA4Id
KBpc5Pk9o301WsAYVsBts9sGXHEUzGr6XukBrH2oxErzaWlhQLzPoAADp0Ae8xua0gIA3M79AuPs
6muePJHu6/WPtGJCHvEzmVW5UQ0Tjcm2rfGuMyvo1iA8C+9XxwL/HaigoFCJOQfJ/yPV7fFEAiRp
gpjLb6fxy9+u1xygadS3nv1Bbq3nPKh315d2GTzOjUpuP5LGFmKAUWoDOwl+c7EWyRdyGphw5pFF
qBsAay1FWtr3cZLSCCY21QsPC78Ms221d4/FvsO4rg/+1urN3jb+o/DcY7Z1j2vw9ctYf/4LpCBc
GsSqlBS/wOYgrN6b2obrHHfW2/W9XDADppq5wAgBhzmYnAcwHC+wE7AUC2SvpnvQh9BWXtjaiN7n
WNh5yABVGjzEhSAt8KGf2dtJNFY6zaVlUSIj9cqn/E3lXrzJVB9lHS+9SbdRUHh67Ge3fBOH5bO7
mh0unIYz+1JCQ4tJ66AEhe7lzRSqQREaX9W7MdS84tW5/Wlvv/28vq0LF8PZguUWHwan2jJzYDD6
MFVPKH7+xg9QXNuYt2wI1d8Y+/RWTF6GZTQ8XAyMYaR9rn1Kd2qmjKQ1MT6MBxR5zh7oHX/GQLt1
tBqUz6at+6H6mDSJfGgCrzU0l7zImSke0MqfK71SGDDJaKk5NM0A0o4Kb6LRU6GwOzGRbq9CtH7l
/C8t9NTa/GtOnCm3zWwiOoCDVUpzz2i+DVXxosVfnUnbjf3v69u64DlQdAEWAxeECUSkvKtZk0SU
4kO6NURolW/DyDyreb5uZCGiOfMRVEHACM0quUY+qENf2y5DXjpPQ3loDtqPSAGdFa9cMmPpyFbA
SIT58ovPlDplZhOBJzYK/RCEaZx/T+UdFC5AwwxyREAV5SmB1E1JqeUYdJmqLtDsN4CLvWQNVrf0
SUARiinU2RagYOff37CLtBEOGm3EeeRdWLAA43zXP8hCRuAYoAAAqyvQSxcN2jFxS5XyHmMpUZhP
70krvAyoH7Rp1RDYMTQXyrXj+6kOJMVI3DjokgCshVXJfb1kIqWbxMCH6JhOnzzFiEa/jJToYdBt
+LmdoJKGzWwM33Y4C1yRCI+qDmZXUPqCuAZ2nnS+IQgq/unUib0QxHgrow6vkVThzS5r9HwKuI6E
SoHKe7JlogDXMUdydexawY5oN7Z3VB1jdmjs1HiwJgs3zzROodaPycHSSuVDG2tAIVKn2zMcxNRX
VSA4PWMyVApgS05aj8au9btU6iGcDGf8npLRfKy7qHxOSJd/aQAkPxggPwxN2HhsnNg6NFWlJUE5
uPzGKCzrnWPOb6vlYzLjLUQ/BmpMqrs6dXgwKQUUIsZW4d+Qd2PyWItVCOpY8DevFaCAElXbTwfM
ponowSWKfp8NLvSPhKu7PYRuknpvm8n41rA2Ce2Uu7FXqz1AECK3tkmqTyma1XUD4l42YkB0gm7O
fQH2sPecTtFj3Xcp5sZsk4KmiGSB3YyiveEG+MRQjk6qQ9Xk9Q0+ox5vdDcff2lUq0tvEnn5kjKt
QfnMVJSw6rr0d9dTKAYRu61QBLJtlqPcBrIgzRD913qKeeLxxMm+q3GrbwAqN6AcWBX60Ug6VNV7
K1qD+85FBNn9YFxF5RFAPSBIz09Vilw1IbTGm7+cfAOKKRrpt1MGlZq+8YFi/ZWRtTqDthSQAK5B
qw4JPgKGZJOXlCZxj7hHnlGgqo7vNSQmvPLWANnpHT9A7uTZvMs3NGAP5fdk4yAN02ZF0OuHffFX
AIQOcloQHQNAe75yM4ptoypx2PU8tMBazYbV/GPhgnTAxPLHhHRl6SIaaqeHCTcKTeZpt6P/HXVk
29Me3CrQH+k+Pbaeu1+7mNeWJqV3TVXYdS9gN9Yx/FMAy1ft/2+bJ9Wm+lFlYBmZIyXOV5feDdrj
dQNLqRRSCuQVGAD+HEw//zw93h911Y/IHWuNfNjctr9WSYwiInUqdH3cqSvCMnLBh2CUFp+8PolS
LcDYdfmzjfUM/pt2hyYVfA35trS5p9eplBoUcTSI2MB1KtgrQUprJSvN+SWvOTUw/4CTRMdp+7zW
IOfmU6G95Vq1pS7o3MfmptL+g6XTK1V6bbhlhYiSYQyzGz5y0woy1gRtJTDEskZVuHZ5S5um1Kxu
BMHl3Y07tb3p8NReY75fyA8BmDCQjwI2YV7A7lM+ahzRDNloXoWlWYfl1noGu/jGiNTtdedcMyXt
21ArZT4S1L6jJt2B0r8qMJbYB71ym/wz7shAanWyKmnjBtWOeR6hUQGIYNBbENwzgqJ+MxQaVMTy
r69r6TKA4B6EoiHLakFF9dzzaFxz1rnYQtH4aZd6TeLrxs5tdc8c9iJbc4olRz81Jzl6p+bGWEEK
2x9LdPt5MCq/I+7x4u36qhaaBLPcBBpbkAcwLFOGLUBVpk1Ew/EM3LCNvXOff6GH/ANXToteU+rp
W2UnDu6ueRdusDZbuuT4SPJRtp2VeS8Geiw2MLMwYTshvYfZbgdzIupUb64vccWK/O4cQaFjpSNu
1CypPCcBRPXJYuF1G0tf62QlcnGknIBAykesxGxMayvA34YGoXoLXlUVbeUoe/6/mZPOWDoatOgK
mNP1H4X9AxqLAJ8NXpJ9uW7ns1grZ0Cn65KcPqOlo5L5FZZ+c18U1Bq96YiiGS7Po71BQwu8K3dO
mH5fMTtPml+YRdqBNAjTUeBVPT9rLUJIGzFgaThu0NIE7v2Jac/qiDJuGiR12I/rkw1L53sekDTn
SgGQ1NJS3URNRDwja/S6avxm0g81Y89MNCVEz+84mszEXZmaWgqV0F6wsETFtTGidb5MZMJCt2dc
KBEGAzHmg5kzcLemlbJvHPoOBYS1XvqixXm2H610CL/JQk8W642O5rhq6rGwMQ+gptMuF6n6oeUR
SXxq0KjYloCkrHQFFvIC4E+AkAT7L54V8nQvPnGVWyBN8KvE3Nfs1o7o9rrPLJxyKPdieBgyB+jT
ydA5goFrx2CYH1byvNyYk5IEVtsNmES0f123dLGHYE/CBC3qHzOVAP6cfzUA5EZVuKzyjb73NKic
sp+t8WimP6w1ctuLqDJbmhW78f4Fekj+Wixjva3WvPI5KFQzpQ/0dGehYhatXAIXri/ZkVaUdS5D
RRQr0m2ItbL8hwNkLYjQwrxwv5qRcdPkawODaybnz3mSx9mVQMVqgkk8MkCIFiTJUzdCgbgGZ8KP
BJq217/Z8k5iThBEQNolmccI5Gah2aJCUwrdEn7XiMzj6aOZ/3OiNW+lCc+YSz1o+UiFmAliWJpS
wlBXfDHLW1KELWoLlbuhIl1Z0+IWnpiSLoGqGVx70GFqJCBq0jytZJuiuInBOZTnR/OfZ9iklUnx
UU/1RHHbeQtBW5cn0SEWYnf9K10mI5INyRFLaLulBpt3b/yorKdRBfnK4DnjTZ/dtFOYC9A4eUWz
Qz+cmKNvpa/CfbL6BzSqMD3/svJr5g08u4WkXyP5aKaxulYM/JqWg6LxAPE6DxVJj2NOvLEObtR6
mhICFplUm1Wx3st5g9k4apLAPgLljmbq+QEhFs1jpxsrTG9pX3OkEaAfvCMggnDUfDu6EH2uMBXU
flRugVw0Ktc+xfz/XywehI6o72pQOZKvQ7wWRpGSmZxStQA7w2gy6BYr9qpY6FCU+o5gzouX0TfD
at8NZeVivGyiYfVQlUflBVeVBqjr+eprnXGrcLB6Lr6IygoiDRSZTumbMX2LXG1v1/amGSAqPA6b
2Mzfhag2kdUf2xI6d9fdYCl0nP4U6ZiZkalDPRwbAb7aJk42ivtLT24VGv+XHT81JB0wKIIqeJLD
ELUbv8jfdGerKQ3Us14s1DYJnrq887LmQU9Wdakv8q3P7Z6vTvB1KygpnG+3C6paTl1s91wT0ZuN
af3UlUdwxWeDucmz+2S8K7XNf9nXvzbn8HZyA0wGThajsAmqioluNJCeFIGVlWLbFunwlbuNeLpu
cenixkL/d5UXlHd8allhIIkE3Tk00SOKm9u+rdLn0q18lHSD69Yuyc8/NxUARAhQIOuRNaQKEK7U
TFHwfyeOl0y+ojyaRuE19otjfc9mOTaotxvvdXTP/pno6Ny0jPrtBmLmzgjTPR1C0I2UjAWljhp4
vhYjFz1nlpezoHePJEHyHLsdyNRqsFTWb0kUtqOvxbeoNIOL+AZzbfbkT2sEe4uhEQ2oPzYlz7Gn
qajUGjYtKO3mdlgohk+io5OFxDxYdDtFG4sEqfpt5YPOB1AOiad2pY5pyh3CChV2ARHxW3ff9nem
hUDo9+JYMkyO90FUhHieAMwRWWsYgMU4hLcYelQgbgUByvl5UbtszN3SqGYZv1cmMpBYQ/gmeSvI
mlD8/D9drPPE0vxLTk5mP/BCGQQs1WA5a5Ik0HkaNuSfaazhpHPKDsLgWRTkYgBN5QN4XFQsiKDE
bmdZ7DkxYk5lGB+5ylYgDUvbhxqHDmVo/DVkR3VoW6pEIZVPtMoHF5Dn9gnY9+ljZKxJ9y3t36kp
yT91dGFiHe0ZlDXKNsh1UK1C4tIKGmuNxPPyfT7v4cmqJJe0QSzAeQlTdXXotA/NfbBAl0iPSfMD
fS0dot7qmxrtNP6lzp/UAYP62+uHYimmnvwAubhSDRhHAvoLaUL9syxvFOeoGpnvaA9lutbNn7dN
dstTU1JOwGlkdG4c13432b/z5C2vAO63eNCgCeM0SciNYmVxSxaxwX+uRWl3kyltSj5fGKbxMyOH
vPFIVHvJ4OvKbVasHfAlt/lrDfH0/NhFKh0zrcH9b1f1TVp3u6aLkHD+uv7BlqxA1xYnDmBUE3Mn
51ZIZpG84xGcszL3bsdeWZMElEeb62YWj9uJGSlr0p2kSFUDZpBFHvraCCeYSAdz15bayqjawlcC
/B6oSgwvWhZgKdKK0uJ/XdB2RbcpIsMNhFK2gCTYD1lPlMBsh8TDoGi7kk/MrxHJIU2IKIHjWoN9
SyaVqRpmJWWZ1OjCpORJZ6UNYlSHrzjh7GSyFag44z2JsO8ALni+vInqUV3qeBiX9A2aSUp6HCev
iz4cd/SAXPbUtcHgyxYkWNZR58aIP3hzZ5Ktc4u05iD5o0rtp07j6QDRFYx7bLL9kaEUJ8ydq02b
VDO83CR7namebccbs0+3/QRy81jcpRXmsC2xmSz7RalVz3GKbeHmYebmQVO5fg4i7evutuADFr6B
Dq9GEoLc4PwnTznqCQVRoctjI00uPOpsrGhD2ddYp9ATWLF2CQeZx1Iw2opeAArX4PE7N9c6KCho
szm7BK7muwCeG+0oy3y0p50qNoJtielfX+FCoEUcskECiuYecI7S68CsHccoJqP2wcgQpDGafPam
ju9a50iNdGV9C4cXDuDimgSb0Tx9c768cRAFHRosD135oImQr2Zekf0s+8fra1r4aibA8Og6ALYN
zPO85pNEw+YVSXOONQ391tRQq0v2sXjRcrww+52NSP9/Mzf/nBNztdpOij1v4RC/1m7iqe5dxu+T
6LUS3Cv/y6MKqwMofW5tQB1Q2sWyoenQKVbtg3SmcCCi3XtZrgad9pY6Xmfup/q2jrzrS1z6cjY+
G84AjgJoa8+XGGvMHJJC1D5vgx5kh1XxqxpfhNKubOWCN4LM4K8dKbzHpQsFEhVByXR2HEytlmcS
A70bv2hWp4Bmz5YDIO4p8GppGAJC5+18TWM8tK2RwpatPgzGAxl8DeUIaPuxnnumG9pqUDdhi8Gt
TN86/Nf1HV0663BOmAYbMP7IgnmlZWdWOQ6fTtorP3L6YZuhxneN6ysmBlnYthhWzsUcrS5WfGJS
ctSkj4aqs/AVLQhKTJP7XOprAJrFD3hiQopgiaWPwuQwQWhypGYbkpiGvE1vzbz4wpNxZbp76c12
uovy7LVmFV3j9NhFm4qfbXJvFwp02uJ7VBRvIHT9TGIndFH27Y33zlnLrJae4mfWpWPh1m4/Ni5W
m3T7nG5oBsan5omwn1H85iTHunmGLmCrvzTGyqvjclIDd+mJ97jSQUmJplWjA8stzQLSon/WJ0fT
yu5bq37tmiIcxdOoJ1sSczDhP486BoGLlXC+uvnS3ZHr1liLBpuf059F9MioCHrXL7N7Tv2C76sJ
r/Uv3drg42IsmrvKCEUYopITl3GMlaEyYDVRg6p/truHSIRZtZKELd0hYGD6f1YMKWvOs4jVxIQV
00CGxJCrhJO608wPbZ5+e7keDBZyMZSNoJwyk7gAfiGdmtQeK0MF45fvOq+kyrdW8za65LlVwMNZ
W8fMxPS0uSZAsmJULuaAwUYloodRXoMS5xVidRlKDgn0O5SjHaeetaY/NgdUKfwA4opGKNjywEMm
PxEAsnJjrUX+B4x302ue1u5HzN5d38oF7zgzIh0Ms7TKqAev+/+Qdl09cuvM8hcJUKDSKyWNJm0O
3vWL4F17ReUcf/0t7cPnGY4whM81cM6LAfc0RTab3dVVzjzet6jjgOkS0idYPsFNJXKG2/uRZCmF
WS52rA9gVtFZQIdVxNu5Ek2RfmJyBVUMDCjzWz2vMImYoFXnoLNK0le78KzZg7ApyrWij7O6bieZ
LuePrWIAopBhqgzu5v5PNTyZ4ZPeCt5Ua3sORDr4+IDYLAj28zvXalihBhZSpSJjtEh2tvLCijdr
HKnefs5AXyJm/Pt+QOoOQA+ueEAOuaM1VUYK5RZYBOKWSm0ALYHwqIBtSk3/GVqD7P3EFF+zQM8h
0atkMQVCezAAbSX1BzgS6VxY99eduhSH/TaFJ9QiOIeeIJfhNqACK8dQL5yprdPfeRAWH1apSG+D
2pRPjakGujcVaQjaSZYe03k2j8YESm5fUWy2SzqzKKg1RqS9B7pa6bxoZlXvylrWCzKOlSiKRrYK
sXrgu9Fu4la/1Mex6SazQE4FUS11YzT3OsiIUsyEagWjQ/1+fWHWDgxQD4ACqMhS0bA/31+h0ZV9
2cAeayuaFEAGv49IIA353oqY4Ppb9Q1tXzTtUYm/aG5IpC46bfFtrmoFBLNs8lSzvKnDEnOWc3mb
pEW0hfMCyMPaMxqqimjhLVKfly82lmpVhKJmiZFzI3i1IBvxaIZEeZqjUVUcrU/b98HQkq1KMv2r
0jv7lz2y3mt6EAvSET2fHUDU+hseLOFEwR9iPVpxoie+VJBhcI2qZ8yreyP5oTPIrWWG1rixVCtf
4ayh3qEooSJMxVeq/WB4xkwb9LagHsUDooMSPCpDAvBzWbyr5Ea1oYJhPJTqg6qOLhv3DfHQkry+
VVY+35nNJSCevNqIOdc9sZrSkVI0PdPZzaZfS11VT1PaAr7bop1/3eJa9/HMJHdqx2kIR5MsJmtP
BisX8cHjvfRgFXNbKiCJK3d2eIM6U1tt8vKhtF+v/4B1l0FmBpUkxAw+zcBlC86mtAPLonxTFm7T
Plot+nLgSEbvAZvhurW1HBXu/s8cn2AkGBkqAwVfNZaBaVS3hX079buuciRMpy0CAIHxWoL5D00e
4/dYizTc1l5YZ/a5ywaaqmBnCOFuOO9iyEdHP8BJHcrOFL0wbTvqb2UYC3xeyQrOTHLxB5rdaEos
K6yqD6z/I0O3sPu6vqwrV+iZCe6iLvs+nUcZq8ogMlwAnyErGx3tVTvbZrNbL1/Wu25xJaiC/QpU
IRoY0kCHx62jNCj2MGszyIzt/WRBEtSidv0RBb4p/GZrpvD+h8AJAdUqehDnh9KuM4zihEDCjtLP
Ind1iPFYCZjsMjrOIkjNSsaDyR/MNiGvUuyLmgZpwaYDoh7o4GboYuZH5KZeHH/21fb68q3tQ0yV
4C2B2LYgi7ljr/SyEfSpUjqk04Ffzk3SpZSkhLlD0xYznRpZZRQy6/nRkKx2cLMY40JuFY6ZAHu+
tj0VkNdCoABSlxcjqH3IAiufYuydCkM+IfhdMUAfWKYgN175itDEUKDbgHFXBVv+/CvKRLZaZU5K
NFJpCkZlWX1C49ROPjQRg+jaYQBBhiZjcgwlep4/p88xZURAfehYYL7MX8sppnKzB7FeJo1+VrAd
Lj7B11x2O/eKWSjvwOppQ7gRpZtz5yyprstKKXD9yl9y4iOlpUoXUczo92OySez3ongNtdc4F9Gy
rq7qX8Mm9yIdyy6RWw2GidQ7VQeyA8mN7Xs9+KWmPa2GTRTs7crX521kOw25r823KHyfi9tGyOSz
Ukg6XQM+IoztlPWdgZ8iSbWjY/MOCoBEUKGVf8Vm42j1Vs2O4ezmEw0lYJedIB//Q6TFS5lgXAWX
2cXkgakFWki0Cv+0ZXuxfscY+FKKd8HHXktMgOtbaFxN5CA8e4BqtmoWGLDSoxsxbFL1V5D51rKR
60087eu4dwyzE7h2WVdZBC+Uv3INyzE+SU0KSCdLaQaWllDKNiT3zfk9DG7J5LdN6HX1gyo/W9oX
NMKve3vxVTmzS8A8MdvUrWZlGsC0elxsJNQ8jfFfU+bFAnBXkEoAqyrA0OcW6lAJtabBfNECL9QU
T+lfYskn0rZLYieNRNNmFxEe5tBqwPQuDivwR9zFpc+gnbcY4N6KcsQd5sQtcZr4ZyFFgqCwtnKn
hrhrvyn1PGxMzOKSMn/q5vxZE75jL0L34gtI7U30IsHk9j3SevJxIhKkmtUD083aNwsCqxWoMgRh
+yI95EwsXp6Y0OU2rbJvOaHhBaoZZgRKRqI7XQi4z30lgr2sfpwTh7hNbie2XEUBPs6U7BUgISWz
pIOFF4oISiAyxG3rUQLgsk+wcnGwV6yXPr2pm0eT7a4fnrXvA91UzM4tkYLwmPsxnq3ZWGaGwtQC
I6r0XpYVxpTyh+tm1nbaAjUBh6yK//gaWsBkfSYmQoOVxOQgB0pHw1aJX65buXypYCsAiG6j9U1A
eM+DguQ2NnPgZTGf0Uk/u0rzVUmjEsh3Jz2hw8iOQ4MYaLnVVG/sLvRCHCmrDJ20s/5LMMSAuIYW
CZKWC4o8rTQGTBnhxVDPLaF51I80wdRoTQpIMBTOINkggQJ5XRnRJp6dYjYEv2AJSmcX/vda/P0B
3LEw7CrNzGUUxoB8SN5tEvOQg6cE8uthJnvA8kKMSnAS17bsqc/c2dCDAe/7EOglux43UfvRRH4x
aO7cfgi+8xKYrvnGnQ09t6fIVODbpEPSIgdPaTmAyMKs9yE44CmekK7Zfmhz4i9I2FhFnqOJgLCr
192pt1x+TJJetYZlgRuMpKWqT4aMEuvPrH9WxsfEblrAKhPiN52gebQW71AjQmEKLL9AQXCrbGkT
S6CEjpCqxNvQtKldgLk/fmotNwaSsnevL/ZF/va9j/6a49a6KqDOIkH92AnZ/COfKq8nxr7s0E5Y
RA4V++u6udU9pCNvWeimMc/LJeEYxY1tlDcgFtlZ7lShl3k7y348iZLBVbcwLglCkgXVzSf7LJqL
jkSwU2VPy6HoK39UQteqbiyRRtuqKRtUTkDlyIAPcPd5WWfMqOMKoUBWHDncapKbFZsp+BVpggLr
2tZYxtN1XUWnHTnL+VUYTdbYdpDkdpTWa3XXUB765E42BvSKj00rOO1rV8epseXHnNy7SpQA/23C
WN43ud/Hikwxc9Tu1E5rBXtQZIpLwJJkrkimwJQ23JrTZyrdQ3ZMYGNt44HABRke8DKYDOa+ktIA
cF7E2BBlhxpsh24zWDxKVQIyUmBp1ZsTS0t0O1m4GNpDs13AUoiJKUkDZim47fv36+doLfyfusOd
o7jqiYzJPWTFJKIVaNiqiCo6KunP2VTRZryrKu+6xdUFtAkAgqCgwWOd23y4bMIunzDnP7JbUmxK
eReBdCcW7DqRFW7X4QVnd2MFK6AEsSloP36iCLqPFPUuZSL4yGWjHEqgOLF4rMEfBKTlS558KQbc
oBJbmN/PkCzUOSiZ7JIaVUo78mWm0g5k6yquH30fdj1EQBTgP2rBNb5ypJexE3mBl6DZyh/psUQb
sFx+gkm+VNMDkKXUd31RU9n8BJG9YGuuhKplHAzgOqgWokXDHTTUlQrASWU4rPcoOEobFKCeiTFu
bak4ZCGm7a7vGYIF5C7yZWEJ7jPIWV+MKc5KPXaahq85y4Y3GJYHWc7rFlYOm6WqBJomSx0Q5KHn
nxCQrXSq0V0A+vhnGd4CukLjVMC5L7LB7UmSRrKZAWcHpdgabIo/E1M6Kta4ue7Jys4/84T7NkOU
6FpYYifUMarfjZOCEkR7UlpTsGLX7WBc43zFQCyD+hgo4B2Z9LSQ71gE6WRUo0WUb9/cLfzHR00A
sEH8zzZ5UkUVEs6VVuNZPdegfaVdPZUJZUSx3UAZ0feyrYIVXtZVtheA6mnHhnHYjQ04IcJIy7ck
6oCdnAzUJtOBJe5sVYM/MxZvYK37k8uJHNEaJcN7q7WDzEvqGEKE0TiHJs2mJBi8FqfO3HaQwZWh
u9ZoXpKWKqBb8/gjGGb5PQ6b8GhH5fRzDFMzeEg6VXsn6I25BZMgtjnIZuhbqWL8DqJkvjdTNVNd
yepzvyzLfKDGGA4xOvp1F/h10Jr90a4TCZTZTaIwXwlD9qMG6uiHVFea5uRFwd7LyVIiKoVBljtW
C1wVVJfzzRDXsS046muBBSjahcIBEAaMHnCfucQ1mCkY8A5y0FHofo30tSTbsTqWxEN37frmXTsi
p9bUc2th3EWAc8MaAE8UGGv0tDG7h+LGdTNre/fUDHfrNQlYpuwJZhTtt5I9JMFj331WQvXkZW34
nYtOFBjfkKPayLfOvakDndkaM5D6V5+l5qqZr5G7hMUg5jpIsW8Wd3Z1bxgP151be3GAQvav2cX7
k+toaFmY4j0AHgDtd9/rtMge0yahRu/pGMaUyV0jeW3kSN1OYHjl69lLXRzhE9TCAEKfG7aquZVs
0oLv3Yw+SfFz7kHOpT+E/UsHwSAjnDwLD4Iw0XdjezsnAP4aAHSyYj9ppn/9t6zcUGc/hVuDtrZS
iN7ip5BBMdCN111JB4G51oILH8gMkGkJzslKIgXHcUMpQIDLGDU69z0wgjwi2ZBh0Mh4KlJgWawy
cfQsuO2k4gs6o9tmap5KIqLi+2ZG5TbZqWFef1DPlGQAaRAK9MW8C+QUyY4FTH0rkfYGY6fjgBQo
iQ/xDODAPmFScJDBexc5QBKwr2DSZMlpE0OByGbW38vqFG9j0FcUlEhJqtKpC9p3lujjax9CjJvG
hFV7NvT6fpLl9F6OcSHnoUjMcW0LIytFlwWUomAx5NGrcTg3LetH6JpJfY8ieHcjW42OqEDegfVP
vLpOnlGRuddTHxQiGoVi59f1DXQ5VY0JKzybwVoj43OChuH8g5qhbjaj3WWOMb3opbxhSvZqDznt
4/TJRlsktGTMYPWO0tRUYeN9BMh/q0dPrfpEuvgmUJ5HTKRKmojPdWVtoNcF1kUT5wyshfzaQFlZ
I7VcQeQjB+lcpbWqE5nzHWpLNCiYV84yjaePEWoLafMZVPrT9YVZO+RgvoHSJuhBZTz4z9eFMBOc
mZEMkRsp+6EBhGk35quhpP+eXoDkY6mKoQyDtwJ/7wzxaOgVtvU0zNSA6Oui+cH8DLPc1/1Z+dBL
xRFEk2ClwJAA3+5pFHSAFWsCgY/6PuLlTd4AGawVN5v3vfxCuk3QUZAwadVIU6iBgAkwjXYs3Mqa
A04twa+5XN2lko+yBsRdcekaXI4op2AkxcFCOU4H/TsDwgaTfiIlrZWYgS+H4Io2l4WSrrHk2yc3
hJTaSHAZ9G3dzc3d8/Ln0afU2TtPE90yut0KMt/L+xZaajpmMMAKiHPNszt3rDe1scKNFEIgFyLg
I4Cm6uvYCkAvl8+EczNc0Ef6qFXNotcHLhY6kNvJFnEvXV4riwW8exYqKxnd7vOF09MpUjIdFjBr
703ySz67SY4xndkL/pkP7zv+4FmJDiAQWHw3yTDmAFsB8Sex4/a+zSPIb7fZv4OTYOY0mnBrBmYP
vTfaGsKvlb3pK7RaJ2kCxQ27nYOvuok2EyCFdMZ7YhTV8NYWE/0rXJe4NBHkuSuzKAJFA90mIiye
zFF/gxbrkhwF42FO/hkoubj51xaPXowGoM0Y9IcdbW5BzmCB/OygRQdL9FpZ9UnXUFkDZo6ofF0y
YQZq24CdgaGlpYpcUHDDdNNt2v7MJV8QuC7TS/h0Yos7xWNPGlCnwhYer8jJ/8gKcvKtERQOMT9m
FLgjsim0TT8+Xze84iOeYjY4NqAfARe5NE+1ragxSZE7Q/YVgjVWzXEzEyrHe9OOvf9gC2WGhWAK
8Lnvy/A0Ug11loNDMHdsINMV4quqL5c6JhI62v57Q1XBbAd608g5AI3n09eynSo1nCrYanwDNGSJ
jQKYglkVwfqt9J/ODXFnrtSm2khHGOqyQ8Ju5tIftd+q5YGgMUe/vc8P6LnI6mtR7KzG6xLBA+Ey
VYV5gl4ebj0MqvG1oly30xDJKEhS9MGVssZpI8MZln6o+ZQDv6dqvxPRzPXKDXBmk7vXNEQzNSOw
OZN0Y8cbJQu2prbXW1FHTeQcF1TKqtXjcqzRgAceFMz4cGqiIGdSdJAdkt6J5E1kvV/fpJdv5LMF
5acpcJdDXFyFc7mJmtu+bdyZ/Jwbgke+M8b17t+tIS2VQQiGJxYYrs7voGmU+xpldDz8i8jTpspJ
6qOESl8C1oqqGyigNIKkZO3An1rkPp6ud5hNNUHhICml34wAkibOYBmbiGXgghVlJ6vWVLxg0W5R
QKzCZX4AqsQsqeEfBp/cKTepDq2OaCpcNXzNJdEj/eLbAR4H/UsMqi1JJpKu89UMBnXou06R0G51
wHqtgO2QGSpAnTdW/IAX2/Vvd5GhLNYg7wJJCKR3F9cDi/S8SQNYk+xfTRY6AxGkQN8X2dlzkLPA
XQoBI21VxOhHGP78GW3T3Wbe/tF8aV++Rs5HTxMHSCIXi7v5Z/ETWDZMhBRgDpEcfUthnITqvmjM
qEpNieYyXkKoPrS3TfEaA7SWYAIiw2T+8M+6NZxJ7uOlGajLexXbI5x+puhyYqKoiGmebkrlV29h
7DoQnL2L9JwzyK2u2s1tn6NuS8fx1lI3GpTQlci/vkcuQiVng7tegzmcM5PBBkNIDqBLOXQUUPWK
CHxZ24t4XKFSg0IndiMXRwD7b5gawU5dPqcaSKRFokbri/XXABc2jKSd5qxYDIxPqEgoygMbBemB
yAf7/PS2+qTFSQsTFgNfLmggZyLaYwIT/AxmoYBcKVuWqQEGj4Svsi34DuvLBMYA8CFA+I1w2UAw
qkaPIVr4EDcLDK+uH1Xj8fqe+g5jfFgwMNyM6ogFEks+txkMZkhGDy+MF9V/w9Tkawpaf1/xk13u
N1shKnh1E5/Y45yqcr2T1RL2+o3ypLz1b6rzmDgBtBzuj8NRPZqu7JuuwEkVX/uak9yOJu2cMADM
sJJh4oaV7tS1O9uHvoOqtkkN844tqgKAsyaNK4uoNFf3CXDWAOPpqAPylMBKmBiJWcNjM7ipsjur
+dc39BIWTv597jSFfd/HIMvA1TEZDtF6b7KoPN+kIlEMkR/ckaoMLdSnJcQVdUozZRvIIkTA5XzX
uSs81rcmnRQPIUygzmGG7s/oYT72208Q5LKv/JBSY5NtyheR6J3QLJdYRIEdzeMAs7bqTI8P2Zfs
RDRDRngY3n9MbrZ7sd1MF+RO36/Yi02JT6dAVRJpBv+C6eROktFLkuhs02qvf6r+5Fs31VfrPt/H
KZ3uGM5C6NY0fpEPItXcS3T+stQn1pcjc3Ipg+cdmIgAR2LS6cy84hXqxjUdA0/y1R9McHN900Fd
+gp6F5R6gGDhMUdFFinFvKQA8bH6ql5VB+Xwg7FT/PERqo/7mgJHc0hkKtqzq24uiGJoqeMPJJDP
3bTieZyHEW6OSUEN3S3RZohva83Rpl2pu3FwW4n6n6vOgmcWQQ4UI6jHcjabJOi7UoKzWQYScNnL
O1r5+UF/xCzgcdpgMv9h2I5+7P0ztgHf9NQwF1uNpmqrXobhxL5tZTopzwS4xUrfXg+na4Hg1AwX
TfEt0SdQYUZW3zG/hv7Rn+sGVnPVUwtcSJPMIFAD4D0xoOZUVN2XG3LfUhoem9A1qEVfmm3uP2g7
/V50LlauJw3tTJmAGwaFDH5oRR1Lps/1JNGqeVHQq6lAgr8bRRNpKzc7rOAyWKASmEnjAo4WZ7ae
1jPiHPFyNE9YnaB9LRL9XvlOKFpgLFxGVRIoFC5gy0Ftal0OSePYfrHNB5kJBvu+x5bPTjUqkOAA
xuw+tJIWZaHzw9UrlY7J5ow5h9G1nHBr32nU8mM32FS03USHxGsP2QNxQm90Wmd+vR98/dbASyOn
2X1zh1hzCDxyezv7YFzbqTR0X1Ln+la6WGnuJy5rdBLmmBW1EgC9DNMjt8lwSAxPC/71OMAEviEe
3KASwtA6t8x9iOliEPkyp4yPcvpINMG/vxwnfpUN9HQMAPMMEzCUcxekXg6jbCiY02pfSv00tPuB
bUAJxSKBoYu9vzhyYohbq9AOcC5CCDGomM4agn1k/iSpJyS7UZfTyzv0nQtpGrLaizOWzihLakUH
h1zjdaSgnj1i2O32Z+kCWOGEfnuM9r2T7RiNb/WH9NHeZS4yAF96LjxR0+zijACyLqMDhqo9pvPR
hThfXC3LwW2WD8xR1K82cjsMvFzfgCuLemZgWYyTDZi1sWJMEQzo5t0cbFi2K4FIFeEWVvYIum7Y
ezraApB05/ZgEmRKoLeLleomDRqaq9uF4sJK0VFxrzu0cqJOTfHS38poF5oywtQ435PC75p9bwky
2jVvUA35VozEqDd/aacFI0PXavgo5JOU0LE4BA3Ux9BSTQRbfu3zn1ribsxcNWbgi2CpgCZenKOL
LRzHvXh7YIedmuB2mJ1bslyUBOu1MVUaNVT1Arf0mtCfwMyAuDn/vv6BLp90nEVuy4U2ME7pCIu1
tFlkFihxKic/hMcKqRb51C1HBIa+LFxzJrn910ozrggCk90+l25KtEydP7YzOvIbJAT0iSqZK7mT
f93RlZ2ISjX2O1CNAJfwzcN2GPqENDp4R1GhS16I4cW1ABD93UzjYhVsYPIIvANER9Q6P76aZMx9
PhrM6d3qNqQmtfbmXfYIvTsH7Dtfhgt1N6elyTG//dK8gd4C9gYRj4z+Gmj4cd3fyxcDJkhPfwy3
W606a3TIODJncmLonNrMJRjYd+cjcdhH6wWbnI6VU7iBo1KjoIHgvl8JZWfmuZ2M+azAagOsRar9
sQgNS51W8WMB/vbrfl52oTk/uQ0cL5pUzQxDk6fRjDa39Ub10mcw6Dy2W2U7+y+9QzYQdPWI297a
vr3vtmjOCCZPV93VwMuAVxIyeZO7dy1rsEF1YzNMe7qxBqkD17DuZhHXzUoEQrcYeGcQA4EVjR/l
7SJNjYy5ixy9BablOcperi/m5WsEi3lqYPkBJxdQHaKeF7Uw0H42CHI2TXfRIfSsHfuYb+U73Q+d
jHmevVN2Astr5/PU8sXZiSq16mG58YqU9m/kq/PnO8h1Aud8I/2sjk2Ee12UwYsWlDskvdrlDOQu
kVMmmya7b8uv625dbotluBut6e9i9kW6FzEIPTZ1CNRprLZbO2hvLTI3u7YAkLYamQg+dvkWQkNg
6QmgZ4wIBLzR+fdL07lMuh4FEaY5gwe0P6bgWnf4NVPLbTOvptMmpq/JM0oGofNbRpdHcByX2H0e
AvEDMMSD+I0ZVkK4z0isUYIOJ35AHyHYLNGO3IX3AxUWCS6/3LkhztOKxGmqRjCkP6VHoHJnCqR8
eYh2mfND/VQ3lk1FpGrfmKhrznExLcnyWW8M2AR49Vneyw5577Cef6y7yAFAl2YfIuGPteX8lpaF
GBOOHk/60psqJHKX2TO90imJvZy5o30PCKQcu1BSpIEIqLu6g3BN2iAgA2LtglhXnnojlmaGSdCj
5sa7zBs828PNge4IBMnir/DZvOktZ6KmO3524CwSbKCVS3SB6/39AdyHjWwD89UmfkBGtY20hQKq
crS+2uPbb2sz7Uc3PIwHTCd4wHAXND8kzwR4Qkfe37azUwUUuAzBL1o9wyc/iPvqeAONsx1HKC5M
ntGARbHeREiVMbR/PVYs/w6/uwDHQ6/SQhar8p2UJp27oOsgmB2NdwprAPfdDOV9pzabcvh13dTa
tgLHLIiZ8BQFczN3WyWVDgQmgSmr6OyHJJfHhyFtDvOU1NuibyJHnYYPrZnGQxKNn9dtrx5c2bBN
MGBD24QfcxlCbZRqC8upIzYFZu41oqnp5cbnFxJUgMtjHqMsgF+eB8EwBp9ZbsSAV+mQ1ZOQ+5gt
CMSjH605OT2QOybYy/+DUydxlwt7sdZFrGwRGaLqPgZzc/vPSGQg7E75Ubgsp0lbIveaDPlDNj40
82cRvbVQd5gS8NvPogz9YscvxmwNo/QYi5Qxona+gOjLhnXcgYwFr29khqZEMN2XvxW2+SalgKNe
X7sVa4vaLlhzlvwJeJJza3JkgqesiCtntLIfVtn2WzWyao/hKnvog0kEfLhINEChCD6ypdAFkOTF
MWNhH1mVnVSOjHF02lUJ1GsUNaFjixfJv3sGcvJlNnwBHvEMdFEa9jaT6woDAqXP6tzL+343Rua2
7RpB/nlxquDVMnaEixc7Hjv/fBG7YQDJegNTVtxuM3P0mdm4171ZWzjMNCFcoDW/9OjPTQRMktHW
yStQRIAWsA+b3yaTOledzT/XDV3W4eEMsmisGQ4xLqIlfJ1koRWy37Kshwr6JVB6k7sDRDE8uw92
pWz6clvfJmq1V5JyowQiIPxFZMSEGGYscP0QMBTgDceZtrUpnAsQHsmddiullqcU7/b4aKqv6txl
VO/A6VT9+3Q3HMb0D0GaKGO/8Nc8yJy7GIjoylGDyWuD2SvadKdk/cao6ht0XUF51tBM0tws0/18
YrHg015cPYt9tB8AGQbkUOOrknWXt1qlyZVTDgbwyeNkYvi1vwX7M/NILGWY/+sU7/pXXttOJzZ5
5rNO6nESUBUGR5cLDbyfMoiQ8hR62tfNrEUXEx4tdS6ADAkXODOzT9EhUCsnimxfHsbPStG3qNpv
UVHaXDd1ianHMgJRhcY4giZeglymENV2Smagh50CIsLLxCjpiRtCQkuJWjeBLr3VVW7WvyYgWOv7
0P9/mudctUbIDIUVzDfdaHpZBoZzEg1IIghESaB77+AGuUPeMuElHn6YenwMrPpD8CNW2ICABgeq
DGcH7QS+URmhUwEtCB01JBbfGzpE6wfwM9hB9UuZ1H0caH4HhbyOYegAMUuAW1r72FBr1IFQUKAa
L3OnN7fqyapts3LAiXQzNONjGc6PUii/VbP9ft3Rte17Yuo7hp3EqGVOFiIoFky1ZecWU57dxT2q
EEZNRJIHa7Ed/QJMfqEGruNxdR6T1Km1NIgo4saC7oBWle8D0T+ve/NdOTjLmbB1bQABl1l0dGj4
4J5h5gTZn1qCXXlXEeAakAz+7pJtmmo0b95YaxyM8GUqd8H4VCm/Y7t0qvRGKjfZvDVzn0xQ8fLK
0NfLzaDtrv+4y6+KqV0A9jDIg7wY4xzn/jejHpKij0pHqVxVmWkHyNukfsb243+w892bAQEh2C64
C260e60HVXjpFGlAdXAVx8BMpdqe5CI961WP4NKSBANCyzd9mVTWwRClpTNhkqGdH03yNgV3YyZI
8y83DqRSUUoFyyuYXoElP184e9TJYAXgmGuH1HAqqTWcIEDW/+/LhpOAFjYmXMBdzW3PppP0pmYg
W+zLMT2AoU+6KWrVcFUIZGHaqxHQI18evIUqF/PpS3cLFLbcV1KAJBnnAHRjtRkgaet8vTMdoxAl
3GtrByAA0lE0XS9h3MjmtSRdcMyjuc2C32r6dn3VlmB8fuDgBoiq4Atm4JFSn38bM2H9ZGR9ieF3
VytpgJkMwg6KqqOtsCPdn+vW1r35a235+5NopShBpKUJrEWD7s1yeDRSEW5qOYUXDv0vc7qQUNJS
qzLQVSrBNrRtug3T/Ul2pDHzIwNyEYBLAX5/3amVnaBqqLguU2wKqiNcXLBGFtv9qIERFw0fe95I
s+yCA+e6kcuiDw6ODRKphSFmocfm9lswDsUErgmw9euZaxSjY1oSJpBivJHjH1NsPPfFK56ybhI8
gFrhc5LLA8Qxa1tzK1U0znbJEcH9GPX8OzYDyCmDJQe37QdpRsRtvRCy3AluI9paP/KuOPQQWbBn
yUuHm3GcBBFlZcnxIAQ4DfcQlJH59rI6om4QF+gbZKH1jHdb6IA3rHGSJhUlU0vU4LYTgboPJIUW
aAVSinNPi1KJIswM1VDLJhgzlVpsoFm+r8zwUze6u6QCxdT1L/0NLeZNIgfXweqFYUFUbM9NojGf
W4PZ1k5+VH8uFdPI+3yPXXAOe4nDNrUH+g2v274MVKcP/z5AaGESU8HECODqSF/45JFYEtPVoaud
ZqJNTcPb/H6GWVf3wpve0V61lOJVd5s9bxMqiTLXZd9wroMtCMN8S4cd9SButUOk/ZJWQPFEvSmP
wGXsrV3i/Cjeil2yEcmTrW1i0BOBjAHnAU88vosxagHIkFqss/TUOPMWahg+yEh3swdgxzYWXBdC
a1zoY6kZzoYN1yrP2Id7AKLvUjeCdMPdOznkopfUytsVB+PEOW4TmXZaKUoP56YHsKdgEI4CtJC6
ph+L69HLHXHx1U5sLWnGSVQ3lBhHtYOtYd95HyjW+d0bpOspuJE2450oDVuLhGeucRe9QjrMgi6u
tW8YW/xlHnra7zHARWhJw6fWr18eMtGZvHxOnC8n96bJITs2KAVsWg/ZlrkgAnMnhx1tukFzo3Jb
j2xG/x3KwJvcf70eDy5b4xitQAFiKYDhLQPQ8/nyDqktNVMN28qn/Tv5tQluVPQzug2qA/O+2Anb
Cysh78wet1P1qJOTcvmc5AZP7juo1KJz275VQLnMIVXvoBzjpDeWkwuuuJWb+8wut2XbYbIhxgm7
nVNuwC758aj7sizeruv+QeIA8OYFwsrtn1RRS6bYPSLcXvW7P9mN5jIXwEfHdmqv/xXtfrF9d5iE
w6kryQ/8+2uX20N2jiEuEg9QJXxLfqHKENLgWH/UnuKMXp7SlweRCOmqQdTVIVRnow32vbFOzqXe
anquLhtnkOYjxsUPbS7iv9JWI/aJDW6z9DMGsvMI18XkEHSzG+9O2U3O3eNbAEQduiTUvFV3N9HL
H4NO78B/0XDjs0Pkklv7+cX690xMxygnsUAIgqIZX7AbIj2yYlXFSSmey+kxzf1JdDpWnkwo+yHb
s4HPXVRKzg/jrFtJFSR67aRkdMHBqKhg5Qhuwl50Fa4a+h5IxSsYzwzuNEhFrBRJTmo0up1pH21n
qr4Tqj8YEGMZaONWRxm9r/m+kwWLuHp1IMXES1ezgJ3ge6eMVF3VTIDQjZve2pb3IdIOz7iTfEwb
Xg9tqz6eWFr+/mSDgncBA+gjLC0Eiw6gXxTKkP/BBIR5UFO0gFrlz0DUpX04pPheVf/CwCcSaNsq
2lmizGXVk4VXA+1RJBN8LlHnKFj3E3ZeKB2N/FGt0DB0JpGm92VXFFcBKko4zQqoXnG0zhcssTB1
GpgGrr7P0QXDIU180wupsbOOLKWz1+4ZvR1osQ1uzJ1IZHXZcfw1j3eHim4WqjPgszg3bk+sHCsT
O9K0uvvJsLZda2+igQi+2LqTf+1oHBdXNisQ8RphZ9pjiL7XHPBTSY7iI0Y+Dr7tzTplEmBLhceW
lqsNLRe3F6lDfDeXLr0FITVqCSpyUu3c2y6PmJL8H2nftSQ5riT7RTSjFq+UKSurKku/0LpEU2tQ
fv119t09zURyEzZz5rHHrDwBBALBEO4FDEc9Nr/0xwAfXQcQ59rjl+bWm/CXNJnSR+0ET/wGvHxf
EaTrGBuxalP44phVB9GxTPfyJIGcQagGvyCbtv3woPkVhgEcHQIL/+KKLHAoFz5mlT4WIXD8THJD
cBrBwp7bOMP44cgoD6098TNLx/8uiXJqM5tbrLeAGrn6qAq+2yuGXVSFJQrdS61+pXWJaUdG8LYa
QC1RqVvDkVyauhqo08yFkmBi5mcUzAqzxigravIWPDMoKxBQz+jiVmyc29u78gpjDM4A08bcgoqx
/0tDqhHz53Huw5C02ILgGYR7//kBaqgwoxMYqQGUrChTRRst6N9nev9cCM0R+oLaO2h9osm+vZC1
fUQmCrwj88MwE7terqQUA7RMtFFjZeBlcsuTvPVd5ch/E6dzoFMBLSAW4krYfYFInZwmjq3RgCwE
3VgpunjE+/7eaEw0ezSbmkWYsHZOy9VRYWEnJm1ZzFhRhd5IzeqR17u9gSsO9GI1VAAods1EsgAI
pbFVwHLBNRBFZG3ZbE6U37oAobx0Vg5qWxvo2+A99SG0Wweak6nT2+fR075vr2ctUsAsCAgmoG81
2wVleFPWpHxdxBg0/8KpYPIlM/EQDWbtqcfpnQG2EmkiqtPRR4GpbFGmi5NDBG2HQEkbS/SME+9M
e981rBKTZr+gsecxO/5XzWEBR5leJZVSr2Q5KCc7yW4gHiHorKNayb1erIiyuMSX8wl6OQ2YwOz+
QfbCwozdWjMFT7dbwySO9DB/kpRmcYh+K0+M/WQtkLJG0DRW6pQDvbWKObV099m5vOXfQzXoXHzX
VvhzG3Dls+titZRhckPLD1WJDe2N+yh1uNwUJagh+2YuMXp+15DABIL2CnQfQqFzXvkirJSGAd6e
LxprzPY1SKF9pEC/i8gmrCma6+ZmTFstkSiPKHJiNXEikNRjzJn9TvUU53R/4kuz3Axm4KXmDqJP
rek7LaugvFLlvcSmDHSqa00kBrCLh84UTMPyT4nXOb9btHRubh/dmqEul0kZapUEIthGy8aSP/JD
eCIb7sg9NAwQ1qlR9kjaLIzqAusx8Ir1wjyIKFUQPoNAH4uXbC24w7nNc2bglEcbM7UgAq2YSEiq
eUGTC8qYALkqaNk7w7bevIdu8WYcxafwcdzHSBIkn8nICO3WclgXP4BaLAham9ro8QN0Hz339VtV
3M1jrcWXMto56Kv6L1n+mpo7FHElpTYhGM5Ua7geafpjvH83gbqQdTa1ELKaN+EYb8cH1RP2ujdg
wpX/zradidYntzMHdOgLmHWNXA0Db6E3nAzzRdv+4wboy99CD+hUWd3y44jfMkEivVMf5IIhp/Un
q0O/i+osPqUiFQKCFOrIkzqqpoivG6tDWgIhjJeZ7V2IGCYIkRWVN5ij2kz3vMe6O2uJXzDu/wWm
jjrnMFrcDADGXOi05fGty6NLGFK3s4+PSmZL8nzvby2UOlYODOhJnQGPCKLZo3JR+6YogKPZcG57
hfkP3QCiB991bgRjl44z40dLE6zG38vRbq5Vo06tyK4Uft3Gux7YmY3k707SJVe0esUxWMAb6yPY
NZX5gxcEt3ayEPTavNlCJpURsLFWOIcki4ekKEBFGqhYYRtv8tKuZdR93EzBzINZZr81FtxafLhc
HxVO6QpEaRUyWwr4wHh7qD8Dcs/Yw7WIeolBvY3KUGWtIgADc59W++M/pXvuIzbVO+lflEUvTot6
GxsiNTIRsHmktcC4mgl3acewwGsSBMoiqDcwVWUS/P8dc6EfZ4m73M48tPQQWESybVx0w2/EV/nx
9ib+yeZcWz7o1TBZACoEulVUqdKEqBqWZpzVnbaXXg1kjxvzvkMuBtRxbmm9wnNaKVK7/Ia3hfd/
kW7C3v79AdQp9lWcRHmEUxSg5VYdQNQfSt7AoqtbixBRbUYLs4R2S+nP7i/MH4KHGjchFwjaLx6i
9ZlpMAcNZ5O+2klZQyoV8yKgWqBMPjSGlG91LET1UBez4u8QEn130T1np07q9dvAvn1061HTApDa
uTbWYz80AKggwDDH3nx9F83mPG6KTc/wHutmssCib0CFVF7tA6tweN9RwauQmLw1mPKWoGJvqiaE
te/9+6/yMXAIilfJQYJUCuNXrBwiFF/ADoA6AMQX/2TbFoeYJLWfViKI1VQUr02UXe1OGVgiSPMb
Rh0j5rV0dBGhVwVPHXWMspZMJDZklIiq2uZUr07e0JI7dRhQaU8hS/98bUn6rOoITH6uFF+65SqV
1akO0Yimpvx0Vkn1POJIWQXblQ9pdA+ilIDiJVgxaCYCEI9XEz5o8H4Gtj/YaZPZgWo2/ItI3kjq
6MMBur8Ti0Z05Q1YotKPajZBYalpJRQai+8yVV7FWnT0Jn+7fQ1WUNAq9XcHqZikBe9XUaRoUOwj
8D3L4o6oMr7F1M1tmBWzAEsuMtYz6zRKmFQoUsW+EOddiC1EJtOtOg1imAnURPK8OFW1oT/6clU9
RSmT7WPl4UbjHII8dG2gdYPmqidd6Lc6FKJBh7MNdKc17muEt/GxSj4gCZQkD7fXufLpcgFHPUNy
gOVrMuDqEbecdxKudOKqRn7RFmCmt8FWrB/DnSA9UGGZ6DiivEogG2WbzeXLqdp24C5MIYJ9G2El
grxAoJajpalShmTAckroXecJhBgf5exYNIN9G2ht35ZLoS5y2ONNSGIAqfxD02OMKiidqdoLRQbK
vX+R5r5YFWXzpVqPQ8Gj/NpOXHXKwmRwWq4KHsrJeOBzIjLWtnLFcMHmTm9Q+cwv6KWTGrNWLkcF
cJ3xkGfbOvpmFgjWtg+ZZbhAGV4XXbeXEF2VDNkoTihkF/eRYvbtpk8gjX7uckbAsxZngbb8LxK1
d4MPZc6pBNLo+V72e3LJ/nNCUUZzlEf5HNyXnhwg63fbOta8xxKU2kGw6UBlMwGoHm8yuCf+Xuts
ubXH8DHsGJ+Ha5fqLxYSjJdbqbcgUggLYJHhHPU7nVUnX/vgh1+fQxw0wfJQW74ECHJt8oUEfn06
FbrFO9mx94aZYx9fS3j4e3zAGDY+YFg8YWtmuMQVL3HHIByQEAZuFMzySa+xn9o8x6iwrIP856mk
P8z6IjXKrMdTic9NLykRhKfFTtJZQk1rBgGW2Lk9HM3hV8pUvgHRtUDGWjT+d5Fu+uxxKhKzq0Ho
jXf587b1rdr8Eo3ygiJEeUgSAQ1DHeqHHg/JVjUgtYJOWX8CM4okOQOs854IgWKBCbU4aBBb3mJW
qHGgCRxZQ9o12zDOVLuvie6QpPy+/RPXKqVolodSOSY9QPlBywpEhZSPmTrCqBLR6chri4/vNhTt
ODbcvvoSNZC0gS8QelqWwHdHIo2y2VfIeLXvk36fhvWWE+QdqkYnhQe/h8HS8Vrdw+UPpKxvqAuQ
9hv4gepxcGNQKQWbFF9oMrH8jXzOtvkuxMX2MNF0e2fWrvMSl4pH+1ATKz9GTaBIXol8zFhJnTVL
XP79GX8RVBdyLCeyDHch4lZJ6Bkkna2Fuzi+9zvTyBhV07XrtUSb//8CLS876OJiVgiTvx9jPefN
XxQWu9fam7/EoKxdbfWpr0rsGJe6cfIkIX+T2OL4ePtc1ipGGDYAsxfGy8CjRH85Q8orG7IUS5nE
F5AmWnW1rQViFsgoKp7a7GS0E1SspMfa2pag1Gk1hlTpvgIr7LvnNHlSUnwtH1XWV8mqi4drh2Id
NMjnqb3LY5LRyxKNUHezahsXb7JPjRdpDk7LKY++oyPn15vyI6tsuWYcmNbWUBDD2NzVkGyktV0m
6tjRvkycqEIFruleplxl1FTWLH4JQ91kPdN9PqlgHyHxpsLGnTa7CZPu4CPn+cSUJcaDvG4pi3VR
V5ir1abn/xjkSKwB7PUyBsXwMXHIpNjuC14Do0t4gjaRaVQdI/Jg7SllMGIIwXqJx576/EPUviet
Vw8MQdu12G25n5SxcKJWTHwCY4mG9LHToU2kg7pWq5/qsHPQScQ4vrXcqbHEo+43GgSI7qfAk862
vEtd7U2C5Ny5cSdr3KK+6Dajffuuz5tE5QQMTQI7GeYQMUtKN7ChMKZEjQ9ENeV+xrj/zFOZAbF2
TmiTnyf88Jl+xVIrRalMegPtUHJ23yd3qfbE8yyPtXZQS4z5Yiycr4Qgu+lyYGiiNewx7/vIWZGj
bvvYnB7abbeDMpE3vAvfLOai1cXp6BsB4z6areiCRaengZ5kiD+UqXH9LonMoinNzPcZiY5r5iIk
ljGSg28tBRMOGFC9XOGoaGRUhx58BGfVKxzhizv5uNFWcBdGyJDZgo1GdY/f6q05jab8hjbgnf7F
f4UvuhsxTnRl+GH+MRDiRGMBmLzpTBKJtECFiBpB+4LiFvjaAJEKFDg1V7jDQGlsBqBPag7Sj7AN
UjP3Yk99Zrm6642//AmzYS9OHFNdYw1qezB4xDtDdER017E+ba5fJEBgkBCzcGDtBOnAJUTWyELF
F/Mqy++2/m3InRkhk9X9vn0Fr233Eoay3QT19pCvAJNC/KP75PutXxwLcTBHnsWXslJfm7HwhYNk
GbLy9JBfMiXDFPrACobYS9vvSVb3RPyF/Lyl9qUpQJAZze1gmE9+iBrZ2tgdDQXaEjW6zGPd5dL7
IUiebq9/5RG5/FGU15OhUu53fEUsfLtAeqRxOHR5j9sxsiX1bao2On8nsQRRZvO49HvA1GdaB7Af
XU/s8bUxFpKINFOm8w9Jpp7TWGOEt9eP8SUEtSwpTLhhrGpiibnk1LHVCx6f2FwZbEduF4K69/Y2
rl6IxYooa21ag3BhAzgopZk9pvfCtAE3fcWAWbXWBQxlrb1aQvjOx8apibAJGreIUTqR5uE9DLBs
/8WSwIQBLyNi2InuXAr6Low7yKtYAgqJSgUufOJgWP02yKr5GRC8AlM2CC55WptGzeuUDBlWVAu/
Q3QRIVOHwDryLchUmVlshaopipvboGvmZ6DbEROpyPhDdeTStWjToFa6gsMqMwzc1tJd2teMYGLN
ey0hxEsIrgJRShVhWVwUWxzmmKBSgdS4VD7fXsqaQSxxqBAwqhLsagmcXEsQ1p7wYT2h5R76uIRj
2AMLivL5lVgISSMDKhFzO9TNshbRym3V5JBGX7dXJbJOaL5ui/elzhN1zHiC7du0oEIUTf1ItrJj
WOIJM5sWeGPBNiw4k7fTT+Hjc2w9B7Zi3/4Rax5kubWUB0G7Rd/yZLbMNney3Omnwu3Rj6AIey6w
Oe77NtyaB1nCUR6kAsfGWOiAw5DTEydOSOlhmrIqka+4DbRqmnN7B7oScQlo8ioB2Q2Ja1tiyZU7
SVAQO+rBr4llLau7t0ChPJVhRGmGgVNiRZnX692GA7lT5O+HJnNK/T5o3duLWmkzw1jLAo/KhOZV
VWrgZycYQjX131pgZm+SzT9Ir0pmBp1ZBhb3ghaIjXhXuQTzYcH59g9YPT5JQtoNgxTomKIstpMU
bghHrJeLobkTRFYkWypLEmL1WixAKJMMRjXk/myqj1Y9XnyNWtYDs9KKM48HzXOtM2e0QDdKTwlY
QQYf+5hzp6q4z4P3OvC04SuSv+vupMY7tTwGnJfwT/9i/xa489IXN94HW0QSzje+mQJbgNyqoiEi
yh5vo8xWQAcey9VRp8TVXdZNPlCq/E4ufuTxICKxhsJeUOYQCUmdQv3HPCeX+0kd2VCUlYHsFOyi
2RnxO1QPg+ZdYb3VK3d67vgFFQbasxExU89AhyzARESglD5nxZrkpigVJfqpEyLGK7CSwgHEAoo6
qAAiwb2W41MISnnGWejMaRMdJ487yvd1bWZbEH7sjXeB0ZSz4k5QBUMiFAkxFFnoGaWy4VoJounE
IuVR9wdThdALlGFloUBC3WkLRuph5TZfwFGLJFKfQgEBcKV4yLhHId4IHMMUr2VowfexXBJli4Na
9nrFA6NWHiH/x9XgGzq2qd3lEOqLHKH7TWS31ve8/lB3eyW/b6ITdBJaOLaQsbtrn5T4LTq2VsbM
gkYXg4WGh7p9n2C9dnAnnVqcbPFLth6jQ3cgm/CxdTPO9DczHbJq7sLnhiVxsRJcXPwA6prkPodK
foIfMPiuP7hlaIfGe2fclaFm3XYBzLVSD21d8VEaKYCSAruKN7yCKVP5O3R/ksNX7MavhWBH2wBE
qPmhNaOn0gPl8+2fwFos9TbqejFoFUReIQdp97ItgzGszpwo+JDil/8OiXoVU60YSQ5dLgusP52/
r9LdmD4249mPWA/HfCMoz7o8QLo7VQYjkhzXQKrFQy1/kIQRUK90JWFoUEYzGdge9Jln4vKBaOQS
0iFySqxxOCn+CTMuQ+pWkjvl+3GwsTgpCCE2yZLz+cM6Ri0MQ+W4FBJI19AMTX0shEHTlGBdJ5ZB
JLuGfxtAfx57MTFMsXdSHdxDiRUY6iYr90F35MI9NKJHZa9Kd73ypvYP6EIzxRHSf4GX+HZcdA7I
pnt+n0xuX9jahC8fyYQaSaz7+9YfzUgfnA7a5yTnrAYy7GGJuatfYuulmWpp2WiWyX6sTxrh3SG0
DHwwBeCfZ3nAFRsVoegjgC0IocCVcCESMmjtnBTEAfCA6JAtjGOSWAbvVEpt3zbSFd9+AUU526KX
J5KKM1R0iFS7CcFoBy1bcOiDmrtkePZVMEwror6C/66I34Opb9NMAlgKyuwhm1yeU00ivHH9oWjv
4pK4txe38jLPQP/Boxxb24ygHhOAl3AvPIZYJPEpaFR3ap3bOKx1UV5NANdM2ajzuhQf2ouZq4tf
heJJU+iVmr7VJ1YHzAqgNNMizb1fs0IFFXJwYqj7oqq3llA7fFBuo+ljJEcur06R4PzzkXIkIURM
1CEBi1w5/fxnuQZauMBoLVHxrbF8HlFeDlW3zxnWsfLuX+BQplgKUig3YFC0cuM0JMdUeIo6hkte
cZQXENSzL02SEaHY1lrEl6G821sqS+dxdRFgGEWCEe4KXQCXnlKcJDXIQ2yWHLavBIrlXRk+5jEj
ZlhdxwJlto9FwN4JOqdGPFDArWdK6Hwtis1tk2atg/L4MRcaIjqPWqvKfsoKyrfIdSFN+l+B0JPU
slJIAS4IOgAgqUWUba/L8LyM6jRjr2jOHj1DX59cYCV8q5zCTrQxv2ffXsdachkjhv859T8sFIvz
qOukIgo4ZjBSPx0j9QBNP6svwFk3SnYZ5YeMoBgQ9vgY58FjpzkVBHeHULDDLjeVnvf8/kwSVp1g
PiLq8bz4UZSTyNEyRAwOu5u1z3pxrsa7INiDvroLjkLidC2jyXDF2V7Azeew2IPY57s8FmebjHqv
iwyTi15T0fMTRuWVdZ7UHW47Q29KY77DSXzf1tU+y59uHycLgXo2iiow9IEHQi+/+bknEoFh92uJ
14u9oryEGqUThmCwV6nCP+lxDPHsqQfLsjHeDx3nGInuDlFhkubRCJL/FpxyHmEwYWSg93Eh+KfM
r80Ql7w9ZdN9o+6G2AAbyz7nRAbqqjEi64WnHzUHjLRdWkdT62ogcyEkqOCx/NyJ5BitPpY2gDry
l/rIk5/bZ7hmjX+U7JFnRv+TTO2wPshNORjAa43ud1YXTwNyYa2Q27zE3FBx5aItsagN7Qk4D6ok
wgjuAU3YdYB+ufKXdvTPz+Jj/VUwmtlWmpYwyQwFYeV/lka5Zt2XUwiSA6774u+iF+2c3I0/lQFV
B/C2S46tbF+UB+ZgwtxhSHuTBSrNQ1xqInTsU6Di69Tpf6N1XjnKW7B6hGbJYgdjHB4t5acLZcHn
A7BQ6LRzUJ5PuZXEjzqLtHDtkVuuaT7YhcsKlRiDMjFwMsnYqqm8D3tIEI2sBBELhnLErRDWUkZm
GIW39H4XI7vGytqvkB9cWIVCud9RH7WxnUE4EN/pXv0WP+UHwc73xZt8jlUzYrjh1TdvuXnUjQab
Dd8l8yE1+UvwC4q/HwS8Y5wTeZ2FtlHup9yLT2h+NB7Sl9t3m7WflH+G30zrqAayJH31+osoNWbF
P9/GYC6PciDdmAgcP9uGepTQDvghmGQf7ZTcbnssqXibdsN9YiulKXo663Ob4VAUyqHg1VbDoQI2
6uLomBJOMgrxpopB+8B559FWoDFipJX2GxWs6qIyU+D+Iae6vAn+mEVGSQTM2pYRvu1PWbpLYieV
bIz/21F8Hqtj7m/a1qtGm6vu4sRjbPf8JX/pXuYfgCZudIujME1/0UBRNjDSXMbIWl+bSYcuzFKx
Rt7E2YIjK8YAcKg6k+9kpcNA1ubdvAVN3ZxCD/QIDQOg51T3aPkjdQYGoU3Sb6PkyBmnrDjU1Vsh
ebX2YkDsSYxMrnAk/kcQfqn4RlFMfkgejJm3JeAdiThRf9QrfzN1iaWVT8iSiNxbVtS2UcZmA6pD
Un8MIW8RcgpAayyXG0kMUaDcdjIGApG+aA7NlKBQ86GDnpQjsjWMriBuYtCYZlul2hVc7lT9Nuc8
P96q+WQSNHjqnjp6dXdOhqMvnZQghyRvYGf5dwBhqgw0jogqMvTFTfdpfMpFWxVdNByWoAHIT3G2
jUeXJ4hX85cM3d/+JtY2uvFSlA8SQUYAMtHjQwotGyGx9XqjVWeduFkimWV3UNRdHDyoxYEDgZX2
aqDgPx2Sel9IUIJJtlrxmCVe3vzy+yfUTXLjrHWbQjW10UukU477w3cgiIq+GuitkVM/uRDzcSJQ
smdvfPNeaJGFkoiJoChRj6FuycJzHp+54pc0NraB4XQELEQNsF0geKvkXcPZRvQlFoolB+/8eJfF
J64EsS4KKWKHPn3dhflZcfHsV+Ardifym0CpwTjw/glprK551pPPvoYQU3XoIGBAIDEMwk1jsJLO
DWSn4Zst11YHEoyeIp5SqTf5Qvf05A3dQm4WOZnBqjutVNfAdYauTUyv8SgL0cQimRL4tRK2czOO
JWy1be0S0KZEZnpoMIZr8vfSUXuuHVjYGdN5IyNwW4PHDCmEfQwBLdxo+Lp0DVWqFG0tAj4+pLZo
9RakZk81eA/N17N6COx894XC0WvjsEYDVuYTkaJfIFMXUy1GVavxqP1pD/IdcVeZ02tQmRlCV+tR
c7QjJB8P4ybcanZpxx43mLwNvVuGg1jxDxc/Y36OllFC1xQkgHamJc5UJID2bdWDM+7Bw/Ccm3jh
bO2QmG/G923g6yjocvnUM9eViT7yGuplQ2CH2UcpOk1Zmq3EWt/8+yn/d7E+6qXjk6yvNAX1q8zM
7mRL2odugnVWdudB/3DfbFqLlVJaKWRdro164bIQzPJEx55mL5UZbnO3kkHogPyj/Ysc71JPsXpG
2MxaJRU1p1INmvLZjDVjJymeP9xJ3Ob2ga29ooudxGghZSmgl1aTGhixGnzyymbi820ZN2bT/0LF
yTbS4RfpRROk5okJTQlrFCD7EHUPScL6wvzDtPd/HyqKdpc/xTBSsTTmkjyCwQcjhEZYvo3t5M63
PxNvsKdHvGqQYsvNxtXNDrqbxOrtnRKb59t7cmXE0EeC0B24kmciY5VuOu+5cEx50UcYNUJwEsOG
FZxrox2ZrftX5wugP7S7aNyHC6dFRY10SksVOh5IvIGOT83NknMk0b29musTplCoOyl20pQODVDq
yNQx2IP4zCxiL9/452IrWflgFiheseh9WWujbmiOqQQtqOLe4ooHEj+VitsL1u2VzX/iwl6ohVEX
EhlLruFbLIyLeX6bJlX2KnKSGjtDMRZHrY3T31wbD4w85pp1gB8dVDMQ+0bfBmWlSYw2mW5Ke5QD
PR5kdzymLuq9KL3dXtz1J/Of1f3FoT70JlmELgZ6vC0DcZ0tDK7qBTvxnTOs4KCf88dyrxyTrWI1
rE7I68+yGRlcT+i1lGYWb+roAm0yeiNKQFK8xa3barz5iskER/KabewgSmNx6jIBqYNsg6qN6haA
6hGa38gMe4alPGgfPQigw51+x0xHXCUGqBVSjpVTxrzXQgBWCphrCqsDm4tZI1Jzc4spY3tduL9E
+5NZWzzGbZ4W3cgDbbCFk+51X1BBbcCwac3fZ5OnnhoERlBB/wVrGjesd2v1IuJbAEIUkKXn6VL9
KBRFLk5Zj8YqtLR2m37OYikqK+RavRYS+J8xOAe9ELqIoBJdKw1sK4KtFvquPPRcuUO1Kz/9e82B
eNl0l90HLmEJnq/bDmg7ULqYQz360cCMVRuoOnBRWPqSH9BY7/p2+ik+YZ7Qqk7tJ+Naztfuyuks
8KhrqXBiSsKwAFGsiE4WQkz0n1qR19i83YMwB19/jJ297j+YzWeBSAWzWuunasZhhfpHAH0n5Knd
3OU68NpBfQqCAqcRZEvcNgbN0m9IWHyUO+7Aotqfw9arVWNMFHyYBnaa7gGs07LRC2l2RulBFn7r
LBGT9UUuACgXgM6yPgsIfDkZVHR5FyZUYK2Y1x/zFu2pbWmg3wWl/Do141FGCjo0/QFF7j7cBGUM
ET7FFFUfSiHVqS/7baJLptDXZ13pkOrjItYHxnWYP5/J4udSDqRLQFnNi/Prpm7Vj1mEt1Dd8Fxu
HkvwaOpfmTv1dryTdoMlqPZgjfb5H3fAXP4EgwrcJE4e6lTBjoHKtuI/uPZBjyDx9AqhNYYFrh7+
zDM4ZznwMUe9B3GnVFHcwH9NqHXlU3k3DLzHuFar7gNjR4IOjYyZIuQy9htyDZ+ns0cGT5MCorq7
9s5V9hLoZN6JGTwpO2gQoEfSrd3bwCxc6nst9utEighwjUjcyuV0QJXaCorRCVlUW+u7+HeFs59e
vAJdPCoTCYCkG69R9CJHzu2VzDeEvqLockHLC5oHELRScYnWlGHQBxVMMlC8BkkP/x7qhn3uQWP4
LmO1e6ytZolGucFMLaewSYE2Gq9t4M6CxbeXwwKgDELVImUQZgBVP8vCN6RDb//9teDxD3s5vn7Q
qKNRN1gQR0lSu7q3Ou2zUaC47DWRi2kWI2BEqavx9wJJpy5qMYD7V0uAFEl8B+28EBnnJD5mwXfg
J24gSmguTYmdd8ZrH+WgK8rJC99hmkHRizs/bRgWf92xC8cBBhco0sxan2jrvjTEMZArqcvxe5Lf
oCIxbIKmogZ8qHdoUkJChPCMr9i1KwZGSMwTgvIbHTSU+5AjSdbDqumtwAfRhHYopQzTNU7R2LdP
9CrQmdXWhPlLSoOqE3R2LtfVZTHob6oSysOQ15nspHrAa3wb4jqxNGNAg1VVIPzKo9/pEkMjFVd2
fAO1+o/hFOOV8jrXrcxug55nw8LolQNa4BEM6pnNasNfx1Z1sKNBvlcE3fcltq7WgxDpJLWSTdya
wzkHV28IKfgGSUiLQ+7D+JlUazoG7jCZzZ4Zpa/u7198mkYJhYVSkgfgI7fygOHyGvOMuj1Zhdc7
28nqQ1uwzoz9vrql834vMKkzjYYubtFhA9F78PhuIzPZQae4MD8Tq/pCMxvELxywab6WR9bren1L
5q8fCH3q+A7SIGdNWW0pFi3yswGyStGr5lt8tK26zQAVRD0wC+6+axMbnNa5yqMN3Lu96qsLQ0FT
sVBJBoFEEqBFbdgOgtMLqjN0jxOT13q+6RdPBgVEWRSJRMHPJwBBGOq7dqe3bCdvpSOm3xSI70SI
uxhO95pd4xKRtqGYNHKc8kAEv6X8UWwGOz6Nx+Cx26RmdkSwhKA9f+Dd6BmRrbYrGTt7XSGj8Cl7
ymNoDEYq8MMtdzLOwUu6rV6QYzroT2PgQO8SQrVW9STeTRzDdVzfngt70qgHU0hJPxAhTBBEpaaa
vIZ56RKOsb75wG4cqEa59tqP+rjpsbwJPKV5iyyeWD42BjI8hH8JQAqRzZmsniUIcp2roLZ1fswX
sc2AdSWY78exet2BjzdIMVnRz2iYKDzO4kbDTtzrrmFLT7dvyuqmzs2EoEMzeAjoXeKWfZPwk4xN
9VOoKMVeXbz4CmNPV28j4io8XJiWMGi3K1ZBx3UzRmWo+HpWjJ9kEk6EG8sN9AMYj/Pqgv6C0fej
M6QEpDQAC6UfBYTsaDwJWB0E150882ktQKhLoIXomVQx8GrJ3MGX7U49xFrn5FCqqMVdgym58gvl
v9snxdhF2vzDeDJGwQcm4uzcrtP4qHRgzkmMgnMw2tv941jgcomUYWS8nw9agUZrXnoI/fsKPTWs
CJh1VJTNh0YcTloQ4aj0T102JdRFtYDhL9cvFoTSwXUniCANnX/E4mIp6E+XewXrUIwjJ4Ce7ljI
JsHrL238dKtETxoXWAGSDoFbKSc5tdE1IRJWbX82iCu3svgV8+EufgVUtspR6/ErhnrLS6YIOQKx
drTkVzicQH1r9qguhVBxZ4Vbq0azwNUucUM0YAllA9wxPouqJSabqYxsNWJ4kdULARiQiYmzRCOd
ImumNlZyHzicDDFTGesQ1Hrj+4UN0fbBDMfMqnjB5hppF9aMdPJsJvTegskOZHPQMJcgZ3K5xkqK
IwTOBcwoGFHeqZwkZWUA5226gpjn5yGyDPUpWl+rikDUI4hYXlLpO1kDDyyPyskgfUBadxuw3vjr
wQu4F0hs/g8cRPYuVzRgkLkYRTT/p1DM0H7KQbAD1MabxxICdHVe22HhZnm/RcD4z33MEpjaSnQX
N6MYADiPoeUlqdsgql1N9B+7gCnpOT/XV3uKkYC5PRCMOnR4mLbNADkjYOlNFpgosUAAfjJzJbVH
FV9u5eDM/1430l0ipBsYnz3pDJKR9Y1e/AYqTqzanuRpj9/AabH/VGtcv8/UnLPjqcB3Jl8Kds8F
kxcM+rgrI7E+ZUPtEV3vWZ0465uhQFNJkFRQJlFeSgjTDHom+CG8Gls+sbsWzRhfHHETBQ0ISI1B
WAubhHaTgeUh11wEamigANQx6Qe23EtjE0fDyHq1wh5EH3qC/oxvA/q4inXbstZ8PfJ9II7RIR+H
fMElSswNEleU9RxnKLtWLTZhiyT6+Hkb5TpTgJuj8iDymllMNJ72BVpaRoIeI4wSO7jYwddfcg1y
kQopUcBvU/HZlyQ3Jplv+Xr/OZTFW9NoD5XsG5aQSc8+kSWGd1p1jRjywwAlWIfQ4kS54C7l8DDV
oERNMIjtS/5jpCHrPVUW1xPoIkcPcps5ypA5AUtFezVWnwnNZJARCcCnjxY1/k7iUkCX97U6eFEt
f6ZjYmb/j7Qr67EUR7q/CInFGHhlu2ve3Ld6QVlVXWAw+86v/w6tr7tIJ7qoax5GM1JpMq5NOByO
OHFO8zApjauE0V9mgmeh9dxh5r0r3psYt1BfqYdaT5CoqTa13q9/oflEiace3wWIM0geIBUUIsxo
1GXZjAjWbIiPSXefauOO65odoDWfZ50fJFvMtGv+vbQoPBuKzuLjCEpGp4in0taQrtUyf2d64+hS
vhE/17x8aUvwckVqpkHtYStBNm31zDaKl6LfSGnWLqOlkfk+XOQSlQ7aE8WCkRHxMY5Lm4U7yToG
eMhvUdmvvYaWpgQHynnTRnlUgGu3UYH49CxuG+xbkISuincelL/BpL0Rk9dNEuAGwO4OdpL53xer
i/uCJR3F6uSghKXYqRL1MFpoDFHrEtDa1tPbRJo2cK1/D5188UuIMUKWe87dxbIUD1qKvhTiE9mx
V+KMNp6x5/xGs7lzkrzRCQ7WeXAxqOKmN4U72cETpGfJYTiyp+Ct/Ek2vvFaTmNgglNXqQrgvC44
Ekii9TFSEJRRLwJBqnlh4WbOtuqs4D20VJA4IH8SAlOepZMO5SqE5HvyoPj5MfQ6C50W1dd3oZ+4
RW9DZPf68V/z3fmjgsAf5KAgg/n8dfMCtYO8bpBgUGMs7tKx61M3QdTUXcaL3onDRn+o69zYIv1c
Wyw0xHVYBd88OJA/G66KFHc9oMtOOt4mmt9kUPPZyhLXIo2JUqwJanZAWsV5WbkZ+ozpfeK07Yc0
XcLomVnP1PSvb+HqSiB8gE+moCYsRtDJGEaO6xQHxGSPbdu9xFVkm/3kXTezWr4zcY/OirUqOByF
SN1YQRDKA0aauHWjRx5NTn0G9Oiuau9k3csVT8NDiZ6V7um64dX1LewK8ToalDbqo2mOoajPJvFB
Kx/ydEurYu0eWq5OcMQ4ZFOY9tjFyCCFU2nGX7PRvcVI5qhFZvisaBW3zLINcop1uzpeSqAfxJ0s
hDe9z0qtbrC6iaXAE5inzqDuOIHcDtJjmSL5lP66vp9roQQR5B+LRHhMBE3KOi2TEUryEAw3F6vd
6q+vpjhLE4Kr4IVHShrChInWX9HiZHlReBf2rwXFMPNehbwaFCavL2vtngAYQ4EM8cwzLm5koBd6
PcU63KTLPVN/77MchJy9q3XNhYEYsyHpWe7Hw/9kVdxMgvs96TpYNYfbqbiN2zs1eqmku5rsgdAo
yYa3rJ2FxSLFhoylWW0iaTDXx485P0UaAZPyRjxZ88ilDeG85aBDpqEKGyRBWw1iziSyVYlDNcAd
G2/6k/rc0pxw8MbUTMZShjkj+uAZOLoGr2o3vtJXSAtRwVyCexxuP9PqCEa0JGzKGomE046cM+Do
u/Adcrr0B5sSy7dyJXsccjO5gBu7AtVoFUq3aSZTtEOSsD9HJeenBtNyWwJrK58T1zn6/2DG1mU0
Rj5fQmZmsaLB+3oWSQigFgWtJrPb0vNcO41gDyAyntRIHzAp/tlKBSLjXOtQKOz7Uj9LZqnehal+
4gOo+NHg242d2rvI4W7QGhrtKM4n5/ohWVsmqAAxJoTuKAX8TfgBBjrpKcdjNjAfTXKXm3tlE7S0
4rV0aUMIOVpXTJmFmrnTgO0tSSaPNLndT7JrBJXXMOmsNoYddZiAUqCoq1lOkna2nCk2lB32Y8bd
QVOBo/9moCZ4ffUrWcCnXyacJ9OAFHs9F06r0LO0l77FGTqGWx2ulagO5zYpwcw5JHTEghvteI0y
Al6VavUrqZ6i6vn6Ktb+vgbazJkiEDmAGHlojjc8NfD3oQUKutXMwYV/3cKqn4LPABNj+Pn6l5Qs
nMqg0UM8LnJ6spr9UHtm7nDjnWBMBrzbQ4+Sy0Yjfa0+gHrTb5uzWy1eF1WkU6WzIB6iPVqKjWkO
W7HJO9CSF5DIxi/12XLJRu137TSAfgASfyC/wG7O/74wySmmAEk+P9ekM6c7CY+2TX3dlcuQLm3M
PrmwUSlyACKveVmlq8ioEblTehOwZxla7KrdbqWgX/GYiK/ofwAtqCAx/MINBbEqQ6kHPE9ap3Pl
54HZnY02iGNCZoydzVsZHXzp1ICDeAvUsrqbs9guiIHnF6KQx9f1GM7CEagfKEcSHYvhm7k54ziH
YeEtCOD6bxuCk0CpkLRZiIeRvDNstg899T04t761i2z6AKq0jQrR+pIoIjbqVjOq5PPHS0vComjC
kkwFt8KPPr0Zmw0TQOOsrQnvaSgP4eWAM/3ZSAM9mzFhUuxwiZXPMu6n7xD2616ImRb7tgjUb7zO
rEPAYuliZHFzjFMl9WIoyeyDXI4OYVw172QI5I8yzoO9rISTH0s65nLwoNN2eRcG/hCq7VGmUwf5
QyOb3pMRY2w0HDjcYyByYUulCcqtMW5vGsbhIzUtHFa36k09GtJtVQKQaMvmOO1KpQw/1FjhNzRt
i/ugqIcziVlzx6WqRVUqKiwgGVJr8FkLgq5QVr+bU9LGHmYJA9VWcc0+tS1juBU6dtGNCpy+TGfx
5BQaUCBgZTBq057ysX5paEJ22Lj+AVdKeFD0UvEwYRZNdtuaZB8V4JNDa6qszkzT5l+G8bvOtHRX
LdssA4tQFGO+Le/9kuqVL2e9hYlzwLH3aBX0BxqkLHTkKdKeQz6Zx55CdBOjg5nGPEx0jwUm3mRy
VgtM34W9NcR2Ucs1ZKuxiX6fYhRTrybpfVCAX913LfQ7WgztWH5MO7ZLJ4u+pU0EzIEsS08xrrhv
U2AGt3XRE09SIq2F1BTRuM0aYySuxkPSecBRK6/aBFn0IRzoiaet8oHRWvUvkjP5rjd4jKEyheFN
Gagpd6Us569pQjG2H1o5/5kF+nCMNSl9iZWuO+SZAjqlfkxv8H9vMatnZk7DDe0mkEYFDVgtOpiD
Gt+oTC/dKp8gLVqiLfRqlSq977PQim2rrTRIExOT936QhiHftUWkHnKwFd9jVqD0MWdiYbpG08aj
1Gf9N6OLZM+QKjSVTCkPd71CZEBpmM7vQE9eX3hQxpiateY0xxrCxzBJs4c8m2juxkVUHNq8LN9D
QiM02ZWq/yBdLFU2V8ZJP6oRb97ixJD8GKMlx6CVtaesLbTgQPqE7dtEne6VXsswCDnqjhRIxr1u
lMEBU7Q6WvcEPXyvbMtAsWmG5olD4mTsdryuh3tedCMEGLkVnHtdSvc0kNp9wAoJROJDmX/PANR5
0rAvkV1GlfQYKnqduZnR8ac8JsOjGjbKN6uwYifkFqiy4yLOnjKtKz90jsqjrWaAkNtREpWvec+t
+8AC7ZGdFZq2ayWSnsx+AECj7Qaf53X/pJajWtmhVOW/hq4fPAWIhyeVMmhvcxNNZTtV86HwMCIc
PWpJEJ9TpkeQBcb79UkdVcnPg1aLbDmXOdhvg6F/0aoQXN48rSw76yk99eAPu4RagwOcy/qAUwTO
rSgtulPfJ/I7CKmhE5mUBD9dN4PUHbvcuKQVCl+2Ai87lAGTEDpolYw7Bp2nI6mk5G6MpxbyCiQq
DyUGr/xMb1BX1ycIutWNPpwl5F4/gcPtnwtwsxxSk1sAtKFZgLnTyMvCsYzcosqrj9AMoguiYetK
VTp+N1IV7KxEk/CEzIYI40oF4GnTOIYn1jG87qyRBjuAqtPHAeHal+NanaceSHjIraL0Tc1MbkiR
xw9SMEZ7Gmk6jkNS4CDRqPFCLRswUDt1fj7R5B0To5JNxqj10jEx9r1sdKBYDPXOraoREniSotal
b4CC0SejAVpJUvYeizPi5V2i97uC0spyzJToUPDQlNqy+5yVjasCUxqhblEBvqIXUOawO6JlXmuw
RnOM0Eg8qiQc7CMaSqlZPUgTQphejc5Uk6kA21id/IpoBrXSIS+blzK3Am/UquLdIEGz7yKe+CPh
9bsWSs2+BJW1U0lt41VGVYBiB5seZdL0SpRW/tWTxLQNI8nvARMzzmGDIVnDNKeDAkd8blMJiLTr
KeVq6j0XxmTc33hnicmBLtfBWOMmTS2vLDFyze2xdE2wul23s3Zj61ByxzMLYGsEsc+Xaa/GeFsm
yFy14KhKf0Hpw+QbZfAtE3N+vsjoZH3E5NcAE635aHXMbitXHje6jls25n9f2MiTqgNnCzJTM/9V
Jl6S3w7Fw/WdWv8iv3fqS2JqtriMsIwCoaLUX838WwDsarVV3l17riy/iPDlmaJGIdVhJ2uPuvYc
d/+9EEOXf19ICaHI11sBwVaVqVdG3Kn1F8V8ub5XW59DyAPjRNU6XmANTX2M29fKekyC++smNrbp
7yfZ4otbQWZQpYIJlbxFvIRX/Vc2NzwMILeqG6hv4H+JPYVRbpNRBi2OkypHNkDYgNlysPWIW8vP
l0aEj9FpvDfkBkboffpRXsLLtJcc6rZ+32GyrviQ99d3bfXVuDQofJmEA7I6k/1gMkvB3XY37e+6
E6BXd9ru2XLl89YjZy1ZB3vnPDkLnRoQxH4+mLIpqaXVII6NKfAe/Z0p3bf6TWjeAp18fWlfJ4bn
l9ziXSBUKzTCh6pP8C7QbUBY/eqtOdz2Xmg6dBffUdeAqoLdvzVHalu74lfm4Ip4Joq971FY8a7/
ljU0xqffIiw7YtKYaGYQO532MDFfBhxEMd5V63WeucPSJYgRjz7p/Ot21w4FIMoWkO/oDn15zIJr
PsqVGTEo1btySG1eVRu7vPo8X1gQgnnYFmpozXBBqx2/FcpP8IDZlhzYVEPHi/0AoegdabZ021fr
K9DfgtwHEBG6Ira86rjWaiX++9Oq4N60dRQe9pDLgRjKLft+fQ83jQlnsqyNuB0kGEtM1NbYQe/8
Foff1H0W7Qf2GpCfcflrw+jsnOJDfblC4VzmVYzifwqjkATS9tXP9IiyskN+yC4mmHfZ84a5eQ1f
zeGxoYOvGX0+4ZIhclmGgTSDS+6rs+byw3fmhDeNbaQ2c9S7wK8PaEKYl/B2q1u15kDAZf1rWdhd
q5qiMJhdtOJ+ceC/wrP8o3qJNxmB/hb8vLZEYUczK2FBFcEQWH1B+fXiTztmg87fJjb9md7oD9F3
PPcuGGGml+rZ3Dgnq1UKIHjAcgbaYYD5hCpFjUedSgp80Jv8obk170gBUqsSaZaDmW0n/pbfjSc8
qi03ff2Tb7uwLMRB3YpyK5pdqXkzdfsWabGyo65m2PkPM7JHv7KZW5/Y93jXZeBj2bC+6sgL60Lk
Y5ImZUicY6fEJLwd7m8Vw+YvvYtB1B3zt+ZQ1q4XACygU4scdsZZfL5eWB1xjHriI+fBhTG7p35T
7Pr6JthqLa1lNEtDQtzrxmq0uhngK1VPbfWmhYdW3nCZteC9NDH/hEVGE5dwVzaH1sk4DCmAC4r2
BykN2uzoJ2maBTl54UjkFqp26oxTtPpTP2JIybP0jRLxnAWLp27RzBAB8kqd1rLSoWUgTea5N/mx
YYmr5MzR4i0B6LVvv0wthE9S4hkaZdGcWsg7gtHfyrQJvZ+SXW65G049t3m+rEoHwRdgF1DoEHXW
Y57qtEthKriPbw3Fw/3THaFOonraz+DhurE1T5t5iv/flpjYqkoRlBnI0J1OcU1ymYjf9X+SOxsa
qvhoIMz8RJ89rRqoypUAYDroIegWaDq3lDJWveC3AZFrkWdNTs1obul0z1nv0+iUBzuqbSSzqzsF
CDNGCYmC/wgHxpBZVtbt3Cowdn3oS2ViYwj7+tdYWwkIWTDdCpQDiNyFAJMXk4lJWkBHoiizU2CJ
6GhzaPjF3nU7axgVujQkeLMsxRVJm9lQ3RRnFISTY4aCpGc0dX1nVJg6qzoItnQUw4ayUrt00n1O
mea0hG3lW2snC804vHqAQIXYnHB38Uab8knFI8FIfFnFIFb0EMqnBpN3g7KBVlsLektTwmWVFWqJ
ZAGm5qEdpt330RaUad0CBZgeiQ5VxFRH4zw14rnN0tS7Ir9o3cZhWvUQNKj/+ftiQpNBMqYa8PfL
7Gfcxm6YodJpGZ7Gio0wtDYw9zerBQgOZYBUxIkuOCIgG+BqdsyOuhjcQTYq+XqY2gXqzaBlBtba
sNWQeWGSnzGUdBlRt5/qFlVtMERgfl6bZJv11r5VLm1goWi9sRdz4BDj5Ey78c8PFJy46fJ2aue9
aKVXk95F9JhGXgQqruZYgiZwC2C5uvULc0IAQL8AyQ5DdysB3qNmDRgmR0fN9yGKu9eP51qoWS5s
/iWLuzmzYl3iIxYWY2JBe26kiyxvRIBVPzWhAYV0HO1V0U97KZvloYAnjNVzlCjouW+Cm9b367cJ
wVVHmhM0MLBf4LgunSh12kvmhx7ovF162x4kN/vFntrHTTrQraUJ9003GRE4DGEXE2zs0typko3G
i/1TPquuhEHhAiRf17/XagT7vZkiHwbLuJUDnQnEH5MdXj/Vhp/xN16fpXRrumy1g0wXtoRoGfRB
k0SgzwRD0nTWTpqL+vrFcgqPHWqouIIuDRR/OtL/h2mjF7qxr5YQPAOLVn2pwmUiVuzzmJ0p4X9w
xy4XJ9x/taaOQxxgIy3a7nKtR+chs7nBN5x/63sJgaPskooooN+APosEbIttZJ1dJi7pHvuYu9d9
Y/0s/3sKRKK1sZDVsaPYNbUhLs2fU5rY1NzYt79R1l9D4W8rQsTA5C2pZfR7nOTFOpP7wbX8AOPU
/XtzCnx+7B5Ge8sd1qPvb5PzJi+CVCArzLBqfKsQwkSYr6nqm7G/KSkKb9TNlJ2l+dd3ct0gUPVI
jMCLLoYspaVs0HmLF8tbD/Xg5JzcTUcQIL1eN7OeG1kQ8tVBrGt9Gckr4jHpCYEdAxov6TEYbjmm
x1Tllfb7FjANYhPFAVLOBr5oI5CsOssM30fjVTO/zFxmw5SgOQnTUX3M2siR0eWN4t3GAlfdf2FF
cJYuNhI9mq3UHjBWj7o9+exYvGaFF1KnOo2H8jF+lmZ1+633+tb6BJ/pSDZKdL51LHMXG7sqrTEy
+idharE64dopMzbpkw4bQxoCLY/g324c6dVAuLAgXDBhXxRMkmABn9EOJHC4bQ19fSV5QnUZA0iA
o0AJHZj/eSMXhysNLHXKmgFIGqffsQfu6j54zPb0xc9R0elu6BvzI1xqpl+fn0HEtd94iKxN/376
AYKPDDozgW7FDxjcm8C1frBTdYDqGD3EF82WXBBGHnPvul+unu/FmgXnyHXwj+QppgAyM36KkQPZ
adrXZ8iHQ0tKG9GW5OMDYAofmEY4XDe9uVzBaTSVDQ0tYRusyR2GqV3rFhxnO3afveo3RuRIO2LZ
isd8Y8OXVqMNpMNRI5mVlyCR/vlLl0lfx+b8pZke3qcmGHmsp74u0bIuzl1tgCNTvq+G71PzghlW
j0hb2kjzhxRvDkPFhIcChi1AToUrt5fSXq0UrDyNlST2ZWOU96ST9J8WL8BNYebK8/W9XosBcGwK
/Bs0yjB6/HnBA+uVJuqwYNCsKgl42rPbCeRy142shbilEcF9YXtgBYGRSPvBDOA29hw5UVs91e3L
dUur+7dYjuC1w1COYdfiJV0MEMnrgegAWAo08I7WvF+3tLVxgo8iHaIceAs8La2PMARfyKOxKXE9
Z49fvAFURph5hHAdqnefPw4BkKKW5mNfGu50JqAYTs/SX/qxf2pP0e76eua/9dWWif4gUAfI+gRb
qlqWoIbFREcWfBggwDKAaSuAcoIoufWhSX4Zfr9ucH0D/zUoziCYvMUkI8ji8WjTPDoA7knByw5g
1XUz60da+21HSNGh8qAqYznbOVad81THrvoTDJ8dMJ1hYyux+5+Z5HBbAM38z04S9fNXK3JdqdRs
9sHEp5lHiJvxR41shKq1a29pRYgUeqbmaVvCila9pSjnFxvF3K2/P//74s4zGJ2GMJVRnBmcuAnt
Pt5Kr1Y9bk7rgLwFuZNYKOzimkOwUUHiYzxWzejEw0slE0CigOY6sBHtUrbhC6txCINtGOAGXS/4
wT6vKWxyA+gHWLSUMwOtcxb7WQgW61ZBBcG/7ner+7ewJXiBanJJ1yvsXwSmHQktfm0j1K228+dR
939WI3hAZo4ZqQZYKDF6FR+L6jEPHyoQM5a7FjA3VBHioxL6PYB5CgaYsq2kZF7Bl4iBHqIKWn3V
/JKZB31KFchOotwfKZBdTI1ufCZMAmyuis0cRHpBhhb4UD5wg6a34FpKcmdGUt4oYDOpbCDOtk7e
akjBcDrmsmVIDYh5mqGGfVkHGn5R9xiDcb4/NpZ3/bNumZgvoMWx0FJrLBknSAVj45K0GeSg4ktW
pRueuno2FisR7jFcLp3JJpipO96cdAOizIGkHONhlrnU46NpcWgYx+GJlPlWvWs1/QKk7t9tFK62
viqUETzCifMACRf9VvWCd4g1ZHv5pN1DIspTHxA891sv2NXDubAqXEB90zK9K+YlazOXtl8lj3m0
yyHNujVKv3o0f1v6u9S6+IZxXHdmWMFSBKmfikDVbotqfcNLxEBjaLlhVDkscII3VeGrQEuTdANb
t7UMIcJYg1IA+4vP1CkvBqRBhsfrrr76QUwNUu4gocBky7zIxTZlcZwNeol2HkN5XtadFBxt/EYK
7jB6dN3S6qAbnmd4ZyOeYaxZWErClZhDNxZXpjnagXbqul88ADf9Raq400CyS9sb6fsY3BT6HQah
NqyvLRSNjnluAQUUKqY+GUmiieXoQ/T3lk92+cO0zxObHBrvDEZlIIrsc+W0ENreAC6u2wVEwIR4
EJLv+d8XGxxQKYulADA2XIUfVYSh2eEbRgJuB/1JAwHp9VWuRRQw8YCxAkPXBEX6z8byHPUNcx7P
UInsDNMpjb8PmmnruRNlpy5x6y0Ru1WD0MqbJd8p/rZgUCqQohQojwJKk5/G+r02UQYdLpEJat8g
fJrS0Q3Bi3B9lfMfFe8kJA3mTD+OUSWxy22gXmNkCubjE4IhnuSgdqex20pcVo2A+BMwKwxnEpFs
DvqKLZpKqLVVED2qA7AuR/KuDql3fS2rQDJgSCwsB/PBuggjqXo1oQnU5J2U8RsIN08jCvdVfdEo
9TCM5UdldEcM5WGMoTzFP65bX4suoG4y8QaGbi7agZ/9hVpTRktrfnuAdlsazl3+87qB1V005woD
zjvGSAUDiUrKQdaQPhjBtJsxr4Uk+yEge9fNrL0IzYUZ4cKWNW6ChgFZkmqAfEPFGFnqt/Ej+QPO
Kbq0IxxmJVf6Dhz0yJeRwzLg7xKAOhWws2xhHVfP1WJBwu3MzIC2xYR9y1UZnDcfABcR/tiQ29Zw
s5zta/MPkCNI8XANmLMSigjrKPrWkqsS4TFMjuP0JtO9Uv0BLhksxAC7g7ZEh6b3Z2eTtBiVagk1
UCuOIasJCkLczVstsDWPXhoRLhmaTDGJMhhJqXkn0/beyh6u+9qWBe3zMjQtS/MxRfQpQdqsQG2e
b3yK1ccsUBuQ4yUoQwJU+9lCIo8s7Cucytp8lXOQIJxG9VFqn+PoHqq80Y10gyr4tPWGXjtDC6vi
Sy1Crs31uX7TJxOmoV+ayrAL04WI2/X9m11XjN5LO4IbhJXcDxkE6RylpNmOqeN9N7xWk3VHpx8p
iEogPvT9usW1ILS0KPpElmh5kuMwJVC3pHXqaO1DUnrXjWxtn+AWqVqrYRVgWZ21m5LInqhdGrYW
bbzYt8zM3rlIJ3Kj7rXBgJkCL04+jHZKvzf9vtii8V4FyS43TYjcZFS4oQKO4Oio6YfjxxTgg90E
xUMFQdwwKaC1riKT+wMwB9pNENVBNwg8YCKc3IpDjCrN1yHv5GOTGZeufbr+odaO19zRsiz8Zw53
QhAP9LwfMDUJE0Z5KeeyQDHZLGrtNNYwPl6iHHY0tMzt9bchfFOLPyCxA5YEchIYsQb3jsifR7tW
SZmKS0RGt7zPdzHmG+RvOts4Zyte/8mMcCeiwxGSxICZpsHoXjPcNqT81WRbyuIrx/mTGWE3m3Yq
OzaTxPA6viEgyjMw7Xo/GNZNlUOiA+WB659v5WY08O4HfgKUQl9RFDE0T8u4xlUf0/KFqLkXtb+i
AKxi/SNcCpNg3y2oe1+3ubrGhU3hNpaI1Otlo84hy62mxyq5t20NMqRxswGWWv1meCcgrwXvO/hA
Pp/uoq7SkM2G+jHftWbkd1N6LKdw402yZUZYjzZUodHLMDM0u5LexbXPo/31LZt/qRDlDdmEtAcA
pzjMIpKpCcoiSzDy6HQ9plCYZ1WoWmG0OrWbrebq6mpA/gCiRiRnaHF83jRLhrJDO5saot5t6V4b
oFq+VS9ZN6Kb+GtQRQFB72cjdaphuFU3UXUCvwS4GUdQTejhxs2/5meKDPQuUnFsm8i5EoaDKoWt
BER7rOyCCJ2NmIB4noyu1UFElA8onLJ840utrUwBN4KJlxRikviEi3uKh3ERgnS/MWXHqtLSNayu
95k2bSxv5e4CJ+1vS0JEmiaDYpwUy4ssAuolcoYIxiHMIhc3zeG6+60tSgXSCiOP6Kt8eQiDyDLg
VoIicDFQr5fBFR5Tb6ysjdt4zctVincofJ3iFSdc+qXRWjxnKAFZSWazcUewi+aJGvYY+9cXtLZ3
S0vCvR9J6QTqKiwok3zwNtrU+N5ZXqc9XjezktwaSzPzvi7SC0VS5RDLhRl9ujV6a5fnxUYAX1+J
gWc7jhJkhoSTxFNuoCWKilaa/RrBfWW9Gq3X63/iAGDq/ceKEOJYomhlNFeJ2+Iub6HN7A3D7vpe
rc2jGSAqRWUHvE34+MJmFUOXJvJM65VilI//LM7sYTw+SQ4/DXvdr07sYBzRz70FOf8F6OXT/Uw1
sjUNsubpyx8hHCqWplbbzz+iGS+D/iK1zJHrjU+2ZUP4ZNXQV7hxYcMkPgnfegUs2VuAvrXYh4a8
ZYDKHSywYulq4GoCLmncSWC++F6k0bnT0lOixT7n3NFL0zYVSOlc/4JrucQ8KDFX58BAJGZiOoay
+ibEulhXgIvmEuPaKNPcrqvQoYUH9o5+q3a1FjGWJoXP1RUqDwsZEaNMjQsQcY7apz+6QoEss+l3
RroR3LdWKHw5UgEZHVDs6pgXudOQ4SMopPrAu/ot7+R32QpzL2DWJQUeeWNz11pXmBCQwS45c7jg
vz7HkriL4rIYsbuAkPkaYwdwaztKl3md0exx2aAaGbsgVnroOs0HftQzww9ZCu94tBELvkYcUL/o
kHOAkg8yK7Fe2HPwODDIpzm8tUAxcGDFt9h8o4Z/3ZvWPfi3NwkhR8I88cALrHcylGEnF6gXguKz
c1ND+hjy4F3OlZtI3+qofF0cujSYKpqha6ByEclywilVx0Kar6D+hNeaNiT2xJwq+HV9cWt1Stih
hkLnESbgAT9/TQLWjwFMWwh2Kr2RE+qMnLoQgNqVUnxKk/fGhPQ7SDv0cNyHevvjuvnVYzPXD1G4
BkWepn22Truuq0DxhDdT/qNJUpwU5qthh0ziA4NwG567uqULY8Jdq+kyC0C1jVoY2OQL+pJMycGq
Q1+X/uQxgz/377KETdVBWxHTCssaI7APyebJyAyk48a+HfLbuJHdKmpsc9qcRdla4fzvi2s+w08C
MTzsRnGxB5WwE+sQ4gMNBQiob4ZxdIBPvwsxPajG8j5om8e0oLcG6xtbaviuTFpbgWzCH3zi3+FC
ZIkD9Qyv+nY+PmgY8Mi3QpcSF7Rr9vj9uqXVg7qwJKy+NyqwKkZYPRm+Ec1O+Z6j+QWQSDDPinYb
rrt6eS6sCSE4H0EPps3rgjKaLY9vAcrTSrjls1tWhOAT9Yku6Xz2JB0DIB5oUmwkwRufaPU2WSxl
/veF22iN3kbKHNGntnnTrOYctdTtghfMNXqEMo9FHxmGY65/rY2VUeF5Bw02GmBacq65qy6ks6HB
wHaF1GzkOGuZL0Tr8AoC9z3EfwQzBq8L3YLQpxMaEK+O6R6cSrs/WclvE+rn7cNgDxtCCXGl7sJj
bERA80cvwTRtmFk93IuVCLEy15rcbEashIzhoaqLG6V7UDITGJ9NGeD5T4mvfGRrIAnFpCFAZcKm
EaupJS2ykHyCXn0Y7El/4GA9114M8jZMfhvc6lBwJ6C6aL16a2J3raEMrO5v68J+RkjLa1JhoSoK
aTm5p9ExMp2+OEGuhrffQRqEUwCFwE4FRLD3rn/M1SCyMC7scm30ZVvNBYGcgWc6diYIdrPWDdPn
zLLJFovPWjn201qFOykMoyJK8aR1oumid14BzL/e7SZWIX170KQHrrrDlgzwqiPNWOj5QGhfeDsl
i/eylcNmEUSHrOogZFZ7mSntWizx+m6u3u8zLTM4qAhKs4IjdaOejoGK0oAedYAkKp7Ukh3HQ2Yi
b8gt/3NCCOZ8ZDOWbMhg9BR7rmMeEl0iOd4VmlHbVcJ/NqXVOWpImT2p+vP1ta0WnJF+YoIQXAwQ
1BVcJcwts5Z1mAPwkUCstTg3dZm7ehMOB9Da0l1LtR8NK2t7MNvc1QaIDhbB9AjZ1S15s6/7jFR4
pulHEoVesxhM+7zSWiAKuUPM3lMHDn6CxI1qYnPtPRyIc33lX0P3Z2vCAZ06tYvjCtaaCfzkqupx
464c/nMxczYC1n1AAuaq8PwjFpeSGiVDaFgMo6tp/6Mf6HBnGt1zHjf5RrFnZTVwFnTqqYZBFV3s
X+pEigakwdyxpG81SMda5tEtioCvN6w2wyhAhCwD2mCKZUalHXqOWTMcc/qdB4eJQ0rnUBmgKUlO
ef46vPznDzTjfqC5gooLKo7ChS43Mspw4QiR0dGTzL1uPk7/HSWlLU2IOKxC7XXZKGCiKm94+F5C
KD7z/+sqVANZCZBFBEfsi16PmjbagISdOzG3jqSF1kVp3PDNCsVKDEbvet6qGT80y9t+9rQmDjuo
cnRoA7AHM/souvscUkdj5wB5GWVeLUlzy+/62r7GYNhEcRvzChro40UAhWSqEcsD2IxTR6kfmVlB
YOmQ91tM3Ft25n9fnCJDbeMQhKDIHw2naR/HzDem24q8/m+rmcPTwkoR95A7NLEaHRw/kYmBe+WR
yMC2PF23s3JUsWv/x9l37UiOA9l+kQB5Ua+UlK68r64XoatrSt6Q8vr6Peq9O53J1E2iBwPMw9Qg
QySDwbDnwOYuiL9gCxEsLktiUGC2y2ryp6F/KNU7JuNVXLGkJyKEBzm26tl1FxGj8xk5e437UYWG
pO9ZVsc7d0xxP1WQWmAuDg24YgNZC6BIZVqGN8b6IeLuo0o6SdVpVQJBaI1MOV4nsTXO0NI4TEKU
1DrutembaUh6GNd0C1R0Nhg1kaRA8eT01Lu4nprxd/nMeWmMjRFWNAvvSoxzXz51mRwhBtLHEu2u
A5LXduFHeU4jB0C2KOeakvWs7ReKxyjfIvMLMHDBWelaRCO1jdwyd+/06p980CXv5u/M8alfjawA
EpNAMwCyEPpyTnfMVpxaHXtEc/U1ZqL2H3pEHZ8F4UeznYKCqvT1Rj8YGyvAxOlM3wpMO/SHyEeu
gCIbgj7tn2EQoVMEfFXby3u8AnuET8MhLqxlS4VFeG455iPLqUQ41lk1bcZntQtpDFQpjLFQXt24
7rdppw+t0W2y9EHtmx2qp8+dbviqxgGwXMF8MVnwu3IXkdsDvQyeGsCEiNedd3nYAGETIaKdX4Vz
d8UTbWswazPhWk6zDNNvTRxoaHErUWCARgtbUFXgCxgc6Blv5vrH5ITADi1m4uheledNTtNJMwGW
1jFrVyoFplZNs3foPDrDIQK/bOB2c04ogEaqEuyeZAFZTvvmJURu+N6qetPyL5/ZijXEEwyqdLRp
Ir0ulhWBXTu3hjLkXjLvJvNNTa+5rClqVQTMh60CDAMNk8IVj3td47ODV74fn1DMm7Jr+NOXV7H2
/GLk5o8M4XpPFoC2gakO/4u/zx8mThfdutY/evLR9Q95xKnVFRKZ68syYHpdTPoYorKzuu3MCokp
z+L7KPpOQJRt/Ly8rPM4EkoLKtD/EyE8vKGmkgKHDpjOMBiUXfbdWH5a3s5uoDf/wYE9FiUckjtF
eWx2EOWClDrSdkPygSrf5eWs3I2T5QiHlHXT0GgqZLBkoklOTed1IgV1tStDZiVXzP2JKMEd0xzG
Q62GqKH6pSmHvPmuR2+ItpcXdK52BIZ4cfo0VIhgXQQxiRo3Sgc6SETe+YgltWDjAj0CSZJ/shgt
u05c+3j4ygDuU+QzZ+Dfl7/gTAnxAfgBDKoC/xzPwfL3I6epmka9zlt8gMb6iOJ/RslmGj5DpZFR
6J3p4m9JqGSiMwqRuIjCuOT4U3QJcc81w7cy73vPBTp50CJxOVpolkeHKOWWM0ns05nOCGIFnUlR
mgoNDWIZWg6B+p44vpnlNC5DGv01gKYgSzjNknNM1ijYzKQBbF2JA613/+W4/t3Es4CHo8CWQo6X
kFuAadNhuOKyjsYz1T9dhRiKkk5157DFjkUAdOEKutd0WqnRXct6ic1Y9uPEE1kkoWUDToimLy++
oHz6lOWdidVk6BB3uhHFOzxX7utsTF6TZPcFr+nUMEmniEyqYBRVO4mt0GygEelhAPtCbV9jRoVO
mjcuIEf1Jm6LzeVjW1XCo4Uufz+6ZWo8OCrKokDB73W/rjRgxnZPWcl81VIwnSLzo1ZP8EicoPNJ
Bzxr4kJcbk0g+tzb/QNrJs+QPcyrcnQcHWZuML1nCstCH1mpTRMce9utruLQ8ay+CJQagCilbMRm
dQePRAlLAsqK21t9CzvVAE/gpz3ukmxEjaX0uC3L/a7LQlSMvhs4ymIo3ulkqIsSF8AyOkKn6qcT
5wdkmGIfObYdN6XDS4tPf3YPljD8fwX+5uQ8Ug/LUbqyV2E3MGK0V2vzYCfNVROp+7J7b2N2h0kS
iprSNStUXJN8f1k5V5+ApVAITEekhkTDzMa8CnPkm8GIUvspAwXt/BlaocQOr+rKkRThACuQKHRt
CilqnPhK1+/VON10IN3NrUpywVdfVeB5oAEIwwDOWV6DAGmdRwVkKW2g9zl4NdFOmft6BL4Dk5II
hB8GNWV4F6v7CMw7FLLxkJ+95XpnsyIfBtiVCRQw9lBTzUh9W2klOclV+/VHjthLP8XKEBZKz70q
c73c+AAd7VCCtRgQLJhItvgvyzWDyyqyHM6Zgh6JFILSkeilpRgQmePA3NjHe90XXsM+Uq2kqi05
P5k0MbNLakxeE2ykOVA9fIqUR9u9ic0npMEiWbgt20whGB7s0jZLFbLsngWz4iM31c5wRl7LHnNL
mp8h3r28lzKJSwLg6LJnoDlByx8kaujja8FzkbpRMCCHHeFmoxj5kifjHQZ0vi6LXX720hEKb61W
aklPKoiN0KtSsNyPgWx8WcQ5ltnynsOVBHKxiU4OsZFCL9HM7SQTvBPlOu5fOXtvmysDRFH6Dgwi
vNwV5maecxqmD0QFhxTGCK0rp9sbIB6Nkr8Nr4SPEfaZg7+ln3IsuLcfi24K6uwKGT2JkNVdPVqx
sKu5ge64gWHFWXYw+BiwqfUvb+qq3cSE/FK6Ak6pOEXn4Kjytp9hy7CFWv/VmOECcUaYrN66ar6O
BC0fcqyXphHWKYOgoW5p1YNcx3jVbIntOhcCBiaMYGCiE4waquhb8lzTczQAw5AgiaGAuqnqzA2Q
hf/6WE7FCBZEcZLIyAycPbASe1QVVXC3JK0MCu78aE6lCLZDAbBB27dYDJl1v0hfOfi9WPg5WB9/
qwKLHCTpMSgKL0EcWyFjbaW5Dd/HbO0tqJB33HVAxTW028HWZZmQc/MEYcsYM5RNg2YLpl4n2Vyj
EoVxZahBPD0ZqUccP174UNMAsQdurcRsnN+hU4nCYRWxYWdRruI9s+dbp+G0daOHyzu4qnZL98X/
ptRcQbd7Z8QE54RFKUb+WZaD+ZaZTrgNM3BIXZZ07juioI3BGwxYYPAV04intyivlXnUJhNNT1kF
Dq1d3xq3ZqNT9gNp1suizlEWMPUNPoOlvRRDlWczj11T6RkpbLiNk6e9b9SnkeoPlVdfoXcuo8wf
3iOv+9Rks3y/U/anT8mpXOHANIRmZLIt7jn0mRzy6/m+Cea7fvOggSbdoR0ttx3+sxNRlz5bwej1
b81WCYhvBaAk3aWvmmdT1Xe96rry22B4M74u74y+fMGlLxRuJqkqDqqy5Qvv4m38XL85QewR3w3w
BVd1MCCZPR8I1R8BexZvDSoFfDt3YU63aNH5I2M6q4CW7kZ8ANgZOX/T7Gct3ZvF/WTgpZAo94q7
eypMeIQSVY8qZYYwPfc188awggh0YSpafvkmrJ94GMy1xCStqvmR6gkXahr6tEwSqN5SazM6dDY4
IEavaB/uHNkLuLaXhq2pqLnh/oLs9XQvMTIQ9pXi4EpVdFQMivk6OvWAz4t6v+NXsp7382ZUXKtj
eYJ6lwmI0FOgb3hl9tKieUG9LeoPRH+eW90oEzqRNqTzGhlK/JrdRS4Qcx6IHAAWLhiOsR6VOMtD
aMx4B2ZFJXFpHgUaqPkydFGqL0TWp7JmE82lPwWZR1R/xfK8mwA5awJrgNdmm4F/ONXrGEru4XkT
FbbySIaYrmKWXustV/Bycf40l7PfdT/7LPkwwf3KJ+1eq82r2sp9lQyYFYuCbH7D+IbEJJ+3yAhf
IShQmicxPgMrHYbaq61PFpYPxVhtNMwPJvrrPEQIZa4VJdnyvkMpJf/btLUgX1CorNKswi2xCzam
ahgg0WbzbdaurfTeGSVgmWtadLzhguGryr5mToOlqsh28hoUGo5vdF9Gs4GznTU7p/8vxudYomDp
KstInWaGxGx6Ttl2LLyoKihqjH7bvzROFIDEmKt/n2k9VSzB5I3AOjHnRerovFSAcjRlPpdsIwUD
RwrNapoaAppyjmkEEB4FKOhNmWB0pAoMI3wtlZLOpfV4+elaM3bH2ymYAaUJ65o4LsyAAaKi8cnM
QKvTOl4d/5Om++TvszLLPiJH4qALD1wzgr7MLcZdcxWqGRXfQ9sjGUNLkMr8NUbk7xvwR4ygJDoL
e81ZbkA7p7uwmW7M1gxUnUmiizWH/Hg1glZYSRupjQExavNYDsujZGzK2nPQcHv5lP4/JuXPggT1
MFg4pZECSTyuvTFvAyt5s2dfd7ZgsgK3whLCW94c+4Yl62ZcfZ+WMV4CNFkNqMKCOSNjo1WzGTXe
kFvDP0VmjtsFmWJf1g5Irboi7B+V2mzewJzL/J531cG06iHgaSFjY1rzAkxNx0ypZgJzQ12U+cjL
MXK7SxweN17Rm36cPtcAd0CUYJqBk0hKBb9rAaJLdyxrubBHssLR6pOswaod3vmAmYRMCJvTF4Zx
Ee7+KIzJxzKvWivbMt3+4YBvVEWPZz8O12r/rZBiA/Xf5+ovV4s9jEdvjVHZpkn4yHgKdgowrruy
QVHZ/gi3S4nrDE3f+GZF/Wcs9wPf1MpVhSSuKosFZJKEC+aCOi+NC0gibuRVTlDWz5X6HrE4qICL
c1n5V03j0akLtyxCAssEMTHy8Pmm5cAO8TBEDGTmmhZW4indm5a8Xpa46uEeH75w3eC9KM5s47pZ
zja19koXYBpfSW0v5GCteHAn5Jc6KhG6nM4ljRNMsQvW3a51sKdG/eB00CbrKm/e8lkLGoAilryl
3ZIyfJgI5e4BhHwS+asOGiB1LRSHMV8mzk4zYwqdpk0az9Ku8eB5g91RMBXN6S2uec0/SNRg5v1R
Gz17eB7cg61i2FXGJKuva9afrxC23symrh50fIVzd2f/wPDOlvvpHo3NKjW9Ft4bHXx1X3m/ahrT
b5QL1U3mK5s8cP35x+UdWX0bjzZEOBCNzT2HxWm8UQHovj58IIkBvrty8juV7S2z8cfOkvVIrsaS
5pFUwcjlUeTGjQap3HdouYlj+s+He5vQ8CtGGInmf2wAuEMoxjoxxbVXdqMs4JYpgmD6Er3IqhxM
JV7GKQaPvSH2q1rG2mMsXui5uv970K4wUVkhAZ7mFqQAiawIup0Owjt7/wme+k+LGl+TFwX1W6hQ
4if78tAHLUVDxA/j8ZfmJZtqj04JP/Pll1Cif2I+qmtag/TLZ0WjBvR8XtvWJsxizasiPr4oPdEe
NYAZDJ4zxO2h6RIM8qZF0v1jaqkJatJwcj+BBpNe9Y3m3qhtQVoala45Pcxj2P6o+oxda30TYjzN
sZpHtGh3mylOMVCiD5nrVy4i2zYZFdBF1rXb0ThmYRSATJsdotRqdwAtNa4qMJ9TlSnaw6h29hOy
DwmStY5j7sK4Jm9FM4SHjEdTRNFc2/m4Ush4G8N8Wzpuvk2V0d02ZVMFTFEwFky68rrAoJ6P5DJa
zArevuTVNBxC2429UWcVMuguKW9yYrp3FcZwf4LdjtwU3Vx3YOsmeuqrVe/Ym9Ayy4MRj9nGCh3V
L9FzSkH6YyLF2xg/kjbr7iuoduGDHL5GHXou/bkt4mcl7W2KwVZy3+b9BKAhk3cNtedZ27U1sTC5
1072LxUbeBWzqGyRIezUyBvcWjUoc+Nxh67DcA/SGwfItSn4ezrX5a9k7qdnQO+xezKO8V2jAg4M
/braniH5GeRDr34nTEfjc8XVH32ru/u+jPGLIeHFpp4cBnLuSWv3HMWoQ5SZ6oMaDpHhozpFXnq1
b29iNtm1z5hafoUzqOvD2O7CZejK2GmkqNHcGOXcPHRoorOpHrduuUEqy+woD0OrQLEp60aKcpA+
UZLqwMUbm+jBDHVQqld1Ht42rq3fI1CPDWozUnw4PAoboExGwGtpHK6g8Y457k41S/NeDbP2EBeG
cuPabd56tQq8d26H07fd2KZXzWnZbi8byN/p80t3WIg0zRmZwkzFZdFvkkf4gh+pf58dQv8XACS2
+l21T/y34crZT5uYgkRWIn2xEJekC+5OETeV2y+Wkmw/OyTVdvET8Ezmh5LqP+aABOkDhj6da+cu
vHUWuymb8l91TFzMEIN5GUVYsfw05bjWZpRh9W1l0nZiN7Y5kyDshp9FSn5lvLt2ShyaVU37y0tf
98kXSGhcOYCCiG91wgynqEegxOdaswkNIDtWxP2ZxczccKPHy2ArcDoVpGXVnCVU0ZBIqqpSkmhY
3uKzAzj6CuGtdlpeERV1Lw81qdtQGbemsp+LLQjU/cvrXTXKR4KEl7hH66qC4lrjdaxDurfLelqn
4bWlKj+6hNBeih+36gGiNRiM9kAfRReoEPQoeeZaowmYyna4MvDiTMTnzpMG29xGCG38frxJZej5
a6sENMGClwN3FyEytvso5DDbSe/yBRpT5Z+lg3feerO5RUn3Zsk6adbXh0ycrRsEaJliIB7FIPJu
OHbUVp+jEZP2VxaGpZXOJ2hWc8xNwvxEkxFNrzkWQDHXMOJvoEtCLFb0bhLVfVs2MEYlGlzTq7hN
ghrh+WVtWRWD8VcQUvyeBBLsQtRNBetDONLVvOOZS23lRm+/L8tYAhxR9a0jGUIAhNgXTI86ZERO
zTYab/s9y6IwuCxl7YIdS1lWeqQR4TQZHdMgpR8w/JkxOmDcZNB9PkaSIGtdIQwkZVAyR+lPnDxL
7LJOFQWirIEH8wA3G28IYbPHmmoPwDCblsizxZz4Zm3ITPnaiWGGD63WC4icJg4GITqO0IfdAhQW
jRAYA01UmxpRL8mirNlr3Oh/lyiYq1lzs44NCCQz5RqXzQeU6zsmF15SJf/QQlzy3KR1K6vQre+s
aS8FM8wqQv9PD9HKEC1gxLXxar4LDZpp2x6gzbo36549j5Rp4LGWobGvbSj6Z0A2CsgS1OoEg2l2
k4L5ESzVNR4t6EsxgfNc8gitykDDmo1BQvwjMr+MBZvdqsa6cju6YvpW7+tdXf9z+QasvnTg9fxX
inDR0pbwvB0gJcHMqTbFeMayRwZSrcYkHkjYeq/gHNRrgz9w69nlpfIf3p7jD1i24fgO1hg8rQp4
GW02vdsj0m9z8ksx6p0KglPeygLg1St/tF5BSa1C64c+xHrLeNv2r8n41iavfSe5CiutM0hcYq4e
09Auyk+OoJRhERda1cF3mbvsa1bJF5BXAsvJqNFE1735q2cg3gYWE+2M5GDqBSVFllAw2A7UteOU
1uNXTbSbBDTWZivzK9YC76OPI0JoWDp2m0QhtnyYKUuuZrLtQFtlNV6qgvxEhluyrseYHMXYgkMw
DXl6wDrm/sNo2QrwU9C61HyuVHuzLCXJ4lXrs0yP/j8xgiKPpjaAoQpi0v6tre+6OfUnc0NyAjgj
4DMgaywDUJctTNDcqdVCFveQqBaz15IopwRNx1U7MoknLhMk6GwU27WpNcsOOi+ZdTuCoaQG/Ohl
S7C6f2iuXNr50fsrgjqbTlYnC2E3uHcR/GRvQ3obTanfhD8xpYgHijYIxS6LXL2LQPcnGsakkW8W
HLK87jo71CvYHmtDGAFVO2i8bqZO21yWs7p/6Ia1APEH3iQRLiyD4zcD1BdvL7qmZ3MfI+cH5MTg
spRV9/JIinBKBVkAtGZsILPq6xKzR5uoVX44LZmprncPVQRUwcsSz1GzUIc5ftcFkWPrZoNd9YjQ
lF9tR5lzHaN4RkLmKRrKTQaFT21zX00DPf6I2Ahwf0fS3Ll2hsefILyEoxHneRrjExxW+GpsbTLz
cTLHe949XF7s2faihwljJngNgc8FStzlkI/fibkPgZ6Iub0JsGA0zFQfrTkHklTXo9J+lUn31x7b
b4FQmqX7FzM9gnZiVscZI7IghigcVrhR/cHorsGy6jvz5HPmAkWrAM/4sAVziGxscPnxE/93EY4h
RZNghgfNx4JwEE1ikGgGxsXYuz4f1J2iuhtHBV+OZW2UzniZkwHYFyDN0Z/7OpKUnRdbeSYd7YnL
FwCOXxzkKDEeMIPjEKPX0ecQo7GmkXUnnqkN1odWBUzoOYiPYAFOTzPvo5EZfQiUwDAw4z3TrsYy
6Mr3yzpz7hsKYoQECmhqFVRDsY3qa60H0Yvxqf6YfICSmRGdtpeFnVkZQZbwzo1lrLVWBFm9s0cA
QRN25xLZjV9+RDwZBF6IftD6ho5c4RY0fE5m3gCAtbTGDaZtaop8tuY5rTZtYQ0yWlpD5udVhqb4
tB1vQeaATCiexkNTdA99O0+yL1q2UPgipAfA94pORss+o4WY0wERcIdJy4llAWDXUKXVaNj1Vw5D
PUfnO8etbzEztJ2s8CZ2ooeY/W3z0rLxFqAgMR+Af4sjq0YSDiZoPoAaoX8DL5QW5DZUlfvOHYBI
OkrerHOH+bc0OHULng9CDuGYjb4BePWC5VNriDbAJHjthgb60VjFfvSJnW6AJnDXRrNzqxvqTUoU
x0/nTHJBf5+zsOtLqIUAXIN9AhPD6f0JLRKPfRgDyKS2BwSSfWGoyEoV5rPiprqPVDBHu96YlfEV
mBpwyZI0Q/IObePz3nFS/jwaWTfTVnHMn6RH0jVTjBkviFlkB5VNZYzeHfwSbVq7ea7cRPPrsEba
tCnbKYhmu3jR7RYTrm2lPautqXyzsmFbN1X0VysM2S5vp8JPY3O+jhOzANJoGKLtAmn2+w55/r+O
b1HqRcl62QnArSCldLobauKo/aQluHr67GOcAk1dH+EsI4s7v+CnUgQPM3TLwqpzSEmMqzh96tCR
kE3eZSNybhchA+8c2H8I0H/EEayaF1U4u5DB0Lkxg0AW8D5AnY8BZXZZ0PlzeipoiRGOntPMLdsQ
zf14YHTwhim/InbjGsHMKZP19pw5lkvKARA4hqNrSOSKA/dK2OUousBkAWrOKu/6xG+dp766xVXJ
Kt8pJHHAWXCD+7l4sYB3AQ4GWoSFhY1oj9P7MkevOAhbdee+tH61gGzNNE47YmxGGW3NqkUAyI+x
TPgvjcKCRBRXzKFzED5jKsElDxiQKLu30nmO+5+d+5AAiA7vTSNrETjXRqwTmoKQaukaEYEFhlyf
LCcHYhnqZLtRC+GhZHc2NyXbub464rpIHQHs+SxTm4IRgA8L/lUVDqCw+WwmAPVfzS5FWpOYge4c
etBE1zKf/VxrsDwXaUxM7AEmVQxHiNk6oY1hCc9uX+buaaxRnrtuFZopLyrfaTLglPMOIKgNGmBV
ZGxNcBeKSNNd1dUFSDkAdtW+FL0/Gp6a+WEStBl10ncjx5zNTrNvSb29fA/XXK1jucI9TPW4VAaC
dZKm3SbOuBsmGTvV+VXH0jACgM3EFM8ZWiFvh1bPS5wgmODrZs+G3cSKhYYIDfqSIHJNKY9FCf5W
VkVIAQDzwiNRi/F6e0esnKpFvrm8abIVCfY+SkHfymOICTWkFMf7MXt3i8oLp69Y2jGxZk9ATYBc
nwuDglrUqT1ZUCybcmjx0oJyzn10U5e61gMPnzqMONgyAEt9TR9sWBJEqUD3skVjojEFqSFjcfBA
C9Nq1K2f9BknFyjsoQlfQcyumDdd9HOqvILsDEBA1Lcxxke0dEv6K9X84gqjRf2Uz7vS9pOyePz7
rT/+PkFfbdYYmRXB8UAnfKrSftpw58FoPttE4uKcFz9xI2FOQXOO+glMnBAiGJw0WmxhJzheqDLZ
5hPQnimLMVCSPTB78mMN2d62DPIKlj3/qFG3D72c/bKMQza+lmSk9uip9oM8mb/ol+h9HX+aoOad
jmGEcdkEVlxNaoHND1A4QNnKcJ/TYmOjfpXtKsXPo8Iv/wNIGjLPEA/6BSS9xeCMMSAwocyeox1R
RdcEKO7RAKBKLvKa+T0Wsvgpx+5BU7sl+Fnxumg/2pZa7dYpNkb8PFi7IrzTZUn8c7cHZ320JuEJ
ZWyyogToAZ5tYT7JpqZxO4L005WFnWuGA+A+SM3a8K5QizldFtL2ULkK1tbIehC27vn8GCNsMbWf
uWyabMVu4Ln8TUsEsoyzgg94hdG2YkJUkj7ZEQcbLrq3q7tIo5mBUV+JO7dyXifShPMaUj3KlQVv
MEv3M6tA0R0D6MGktk4L88MA6S8Ymy9bghVbfyJSOLMUPM6l1UOkzo1AbTt/qG5UmWKsHNiJEMHc
zEOahnxBhYyGgrL8AD8Y20oJ+gRl3cb66onhPqEmBdwxNFCfKkdRpmZuTsse5k/JuB+S27Y00Ebj
W1Fgls9JanoxBjbLr8S+DuedY3B/MFFIU5cBEkDWt9GGhxjZ6QIQNaKLGM1F/QYeRWbSKr4b3L9/
BFEZ+vO5wtbAPnalnuD3OdowXLSraXzrsM9BIYHzdfmoz8sZoMs5lrWo35E54ASUf/PipYTss7L8
RnlLgM3mtjSL9+oU8GRTG9euFujVfWsfiqn0mP7oWu95EW9r2RN0PoZy8jUojZ1+TaPm4aCq+BoX
2wzo4ujGwqB8ptKm39tlRMPhvePj1rLuy8Ifxv8Af4jN+BfbUyw4KsgJNKjOLZtxP7rP+owGquow
xpIHcPV+/REjDtsoc6i4TQIxZfOe8MGP6l3JSsklXrMbx9kbwW7UICEA9zGyNwbZ99M/dv+sG4B1
PLDosyKbRN1KFGkxsMLLCT41BIPA+CNw7QXPrXfneBw0C7ESTzw04ebJi1MFeXgYzRmTYG8GUiot
XBzJMn+fyZlckMAi4YgqMcrEpyrjFMrEw8rGqDxtXrufRWB8Gn78VaF1jiZ7ntHoC6XPt/aGXE0S
2SvnCMYf8NSgGwSMwr/9nKO7k/GWhQ5gWRdENUL8ot32Y3B5W1dOET3TGiY+VAdM9qpwPevCqUeW
KHg+WYJKFIaDtmhpAyQdtRIftiiVwduuvNfHAn/nXY/WZOsl1+oxhNqYKc1TjEAl+7m7Tg1JHnxt
744W9js4PZLTq6B/NQsX8YQSoSsRyaQRQzv/4YCOheiCbtSdVZaw3F4M+jE39Az3beCSMsnKOwbC
XkAOL3Cw0AThbclsZS6MDPoHrMDrpuo8g2FKYUiCamFM7FPJvq08ZSfihLchURBCKCp0Lte/MjSo
JbpGcyVg5ECwlzIeRpk0Qf241aEsW0Kabvs8/QkyF2ry3Zj5lv6Qdd+XdX3lmUbmakFDAjILHmox
9elYucvQJZZ5VwC83Pab/LnaTge+bwKydz3lJfHMu+gadGi3ygcAcIN6m177MDi0CSL/8recq+fp
pwjbrKqhXXaOAobahiHYOLRmjzYeyTt/ftcgBDgBSAiitetsPsiaC1SCRqxXB1yk2fkMw8CF8+go
+8uLOTcikLOg7IBMDnV00f1J56hS6wRyNO07cwKksWb2ppcp7e2Hwhm82JI8cOct6kva9kiisH2I
q1MtDCHRuPtIPOO9CZ4wE7ftgudfLp3fk8dfRRMkHtqzEjQOUdNPrmuaH6qnaDMHRoDU3lZWYDm/
p6efJKhyrg6VNhXLZocBAE5699C0P1zLL2VT0CulqWNJaCQSrI6r1kO5qPGMDiMkecMw2ThtGN0A
ZSjdJG5hwXPi1ZcZ29FjrJF4a3du9nz5zM8xB06OAGwWp1+hTlo0DDa+YvA4ogaM1btB+5mr9H7y
a2AOJLg2V8rOkVyc1W02wRtDlkkMYI2dig25y41CRfa5ZTcNWEBy/YE4P0bLZ1xiCVe1+kjScruO
XpDCSlVeLnnubAD0Ika3ALSign2iMnfx8NabD2YrGW1bva9HEgVTT8wQfLgGJBrOthqCWXdQjrgL
6/9QiYIG/al6iFDM5hiX47TUI1THS2yMFWF+CKCPyAXw7js0H9XkeXRvQVVzWWfWz+5PsUVQ3DBS
08gul/VpPkDUKVfubTco3UAdJLnnVfP6Z4FiEVyLOAiYK0hSzADts8N8r03vlxezfg2PZAiPv6Yo
NYbBYvCsLAzdVVAgmd3OTeCGCUgzXvqUKtO+lzEmr6zMBhoLEvhIcCG/JehIGqP7kmQJfPv02tHu
c+u9+HuPA9nDIxGCcU3QtpgOE3JUWXnf6ve8f2EV5i3u9E5ixldSlqeSBJs5MnTdoESIQPQ9+2l6
vKQ57V8xP7KJro1bygbPpPHPA3yeu+ZgpPT7W/3IJfmP3y2spw7+kixFARDvJADbxML4BPQWMnYo
AmsaACyouSUH9SfLafZabfOrMvbmw/g9Nhtd4jyu3IYTuYJ9YR2SlE4PuSS8z9WnlHmEeCYMejrt
/l5VT0QJSgNcaOLUNvaZ5N+t8m7/Ew8YY5lo091o7FVLb6JQNq+1YstORApKlCumWZIUq0M6adDe
Z3XL3etSVutZfuXS2QkK1E9ZM08EC3O1r6n/aSh+6D6y+DFPdqEusSmrKyJAJwW+9ZJDFQJQtRua
eBiQaTSRKOhRlUMbZJRfG7IO0NUbfiTHPH13sqHXjayFnGi+0y0/rJ97ma+y/IS4bVB4WJAlT26J
DlvZkrjSQ1BZoIcOiK7fhizTvC6AqOBmVtEAJYaVBkF2wJlBqRlpBuBg9KdZiu24KgIo40tlCo1d
YpMVBv+sAYterNRXVT/aoIa6fGvWznuBMf8/AYJ9j1tNH+eyACp38aCimK5nd07+GMvcubXjPhYj
qBVPWY+XCuuIm/1cvjqMpqHk/q9ZmmMRgkbFURNh9A8rIdWrkvwAsjNRkICbMprL0FlXTwXIPISg
PUvXxJZdkpmD1qior1kJOvlrrylkLa0yCcJiMjgrVbVUlVs8CcgD1ZbEC1s9kKMlLH8/8vt4WyOH
56INQIlfEvPZmEYvHSQnsioDTEILoxmSfmJpMArnkmUjSvDVeKcoPqmujeL7svquuK8Lzfa/Ihb1
PlpGzqMmM2uIqKfbltDO9U30c9U3TNl1NfMxbyq5L2u2WCfoOETtAvwh4juK7gYNZXlkHeNpw+zG
1yuEXJOv2Newz0yKnrmq1EfihPW1lhuDXR7iCL8etF3ivDqGP/Ed0B0vb+T6Wf1Zl/B4Dj1hfTJD
UDd+2OmWAc7elKjc6lpQxFp4yZZKsfCMEeYWIJlBQt6on4f6JYn3ZoRWvKc0lXhcEkGO4IGzbuiK
gsHwq9OuL57htea116Mvy/7bSS+07uh/ViROzEU6QWMhGt48O35TckB+8iRwZY3nqxbaBWcC+NfB
WiNqnAomixScylBxgPiCKgsjUGoHmkiJh7hqcY7ECJqmtWmqxRHE6OqDorwz2RzLWiSxkM3iiAk6
V+DYn17VKrXTMlwaBdhcYPI7viJp5huJvsM8+5U63I5liV4SvWSA5Gkkk6IrJRFkCSx0tzuLDwzS
qVPhaWkkDmlnmKJb7arYIuXrqwpF4RawKBSAcSkdJSJ/1x9E9+NY5GJJjkwTLEUHtCGI1LflPnl8
LvcAsPgfzr5sx22d6faJBFCiqOFWkme75053ciN00mnNs6jp6f+l4JwvNk1YyN7IvgqQMikOxao1
qG+2W3nlF6oHm/BOfVR/UFcB48NRPm/vZ9mqgaobtRk80PBHmO2WZjadcmy2wbovwKlk8bZXgPna
3Q4jOzaAw5jzB1RmwQa+HGTYdnRqLOyAQt1o/u9uvB/Bdb4dQwKxmklk/wvChP0M9hiHwzeC8NIF
hMYD+d83v+vmxmYudAan/CmGoEC6sLllG+I8qlD6CUaKpu0ctckPEXhWpf52e1zST2RiI2Bvg1Ui
1idqDbzhqcSGaCHwwV0dDJwNRFC0yq3MxGhdBmeCzLsdU3ZfUiAnVSDn4VsoZi4DnSA8CH6+67d6
PjpwLowh81UqlWtGrbVhvQbB/qaMTkrro7Y3Zurm9g+QLpi/g9aFb4kGcpNY86Cr4iMzd5X1nfP1
7RDyk+YshvDlKhDYqnJCDNXYQcvEATMP4JOHtH2YUCJufK9QoMa1uh1VdumACA/bPNwJc4v8ciek
qWJRniKojlQqpasKm863U0dJv2n5QmIlXTlzhxAVflT5yTzJZ0cLySjvbJujZVZHHoQVIIDZVk6Y
asgTFxVhpF/sLNj8Y86CTUWe+kMFaxhSPoy61/avibXwxaRzZ0ObcZZ8RutCOEUU0MHTPO3xwaoc
jtiKY1ofeFgDgwd3s5AtnCfSPfA3mqj8UhlVCwwMBjRGEFm3vk/1e2BPj1lODiS3kCuAJaAvgQyv
byBc37NULryjgF1jTBhjEYNcj6ykcPNxPej3YDh3kFeBxo/bQSWBn3CWcevLqmsHdqueypZeFFef
cY4P2wprbu+qmi3E95UctlVtB1ictu+jX3r1GAYLd841SPQixlXNfjSZz4waMRpbfwSpy8m47g7k
V8zgYRVrWxrlP9pg/B5zxdG4uiuTJefpq/Rc+AXC1oewVGukFn7BDLK0AW1omrsybA9GO3gM2fkY
Lfq/zzfpxT2PkKoBoQZMrYTwUKUzU0DVC1cpAfzfKCCwv/NpFkohY98+hawrHyuisGytsRK6Mj4z
g+CoBnqyNcuio2ue6mQf21a/9Oi+usHwy+aMC8WcGdgqEj+MoSuGguo5ROrYRpmsdRn9c9Y4hzBA
wgJZQ4L+7IwsGU1c+aDKBrtKs1ytaxaurKvDbg4BSQAD1aI5/xUyGcLHyp7QgnbLLNtqVeAow7GO
NPgy/LvcAa5FFU6xgKXh8Xs1X0WcJvAthkpqDMs5GFAV9p4Vj8HSVSEbEco5UDlA3gQ0gnBVgHOr
N8Bi4Ltk5KCSX6Sqts1AYHbHlIVbSbolkW0jgQK+ecZZXJ7eGpjiemgmMxr2zu9fBzY5JNyqaeJm
xb1SvBr8wNk+615DY+G5J9uK55GF/LfLtToK67TAK+xkVic132mq4jJ6Z4av6rRwI17niFgls3wD
nhcU5EfRjDnWwyAbSQE5cAAI9EJ7GrsXuytXQVCsy7h1WtqfCEmOlmLtG9X/fvvyl40VeiK2Bs9E
YJP/fIWzOxLCeYxXQ1646Bt/G1noaAVd27HlhjV5x2I9tIG+sC3kI7aw+zQDSBWY5V5+WWUYaegH
GPGQsJdBI3tlVL1BbdHKM4KjofbOmNh7UlKX+Z+Z/h/ItTj2MNdAa6BNaYoXCvVD1exa7JaiOVql
0zY7qwe5FyR2FJIse2XZG9tfpxRWAfC9AJdl6ZPPqaJ48AICPqPA8SrWxNd3bUd+wwkOhj7eqRkE
yxhoqMpXiLPBULbpuNP909C7//6l4cZCQUAC5BrZ3uWswyQeKpPzBQPCX3xM2jqDnVtbnlDbeJ54
dGfGPiSf7XYBHyM7MmwwB+CZDPzllZGESus8jaDz5OoVqgAc9mHGeB8NvUPUYKEDcJWMITuYRVgA
PWBwmRXFUPxSr4lZgErbsV92wzegL3pt0Th2W+9MNMFvz+d1sj6HQ0MKtnwIin735YTCbpTzZGYn
IPV5HiBhZ2mZW5BkpVoVGO8PnU3cjvvrQF1yppHM6UVk4VMqhRFXvYLIjf/Q+7Hb5jWy9WANisjS
XtWulypC4fLSoR4wG9FeDlIZoVRmZzgf2onu9Sh2cPMfQyXwaFmvkkwHIyFcF9bTZISHqTc2DVkS
C5MOdoZ2z0SNma59+QvyCVJzYY7BTsqPlp0aBZyk9gkGF/++P4AcN1DhAxgHVmnCSLmV+Q32JNJc
le9rq1vhqAbsTv2l5O1WyYYdHhObhSUkXbGALuJNC1ogEStLemmauaUgZhLtWLGN2F4NNnW61Qm8
ULbh5GXmG1OOub3W4lcFz9623zLzni+VuCS3AESBIWqPA3mm+wopNqf2ECojfkcM67Rko9MXk52s
2neT8GCnbH172NIv+jeaWBXphrGK4grnf150bkveqib0hgF8n6UjTza9moUE749wFkpal0vHB5Ou
53yCBAqBrJ8SubHNn3K1PIQ0eRrs+vH2uGQpC56CELxAvQ7sd/Fcb8hAIhjUF8ACjrBWLZ2yWUPE
yNHLU5658ND0oyc//xZZkQsIx+3gumSjnseeN/LZRZ50vUpqeLeBCRy4kx8f1XBJtVDyEEP3AMRy
Az0EHZDXyxBdU5ah5VsQYAYS3Yq5y8iILDDa3R6JRPwCwgS4nGftItgfit1JxnXWQWYKx1ttF5so
CHUI8WfgfFqB7XVsSDcgg0FFzkBwgNmaEVDVMBiRGAbsVcFls+uKbFw4CSVraVYywf+ApeO0F44h
oKn1bDTxWCqShhsuHkH+0QoTKHHaWorc3qxpcmCKHy9pqcx7T0gW0HFAigYhL2IQsSdgRInBC5QX
4Ly10uq73qg8bTIATCzd1PrIGsj3L30AyaF/EVL40BHP7b4bENK0Bq8qX+2auGTIVrqSPIAcAdID
7G+R2QxOqpFNattu72sLbZ1rlhiuVzb/UWfLW0DLL1dbNiJJizk2U00jp0tRDIOHdsU+O9oedJK5
foILT/+wIwO1o3qjcxi1qfk2yh5qy9gmrHV8aLvGRnTwLWMTaoozlIsFXtmuY3A70SmeeCiRCKui
a3gcjDZ2Xd5ZyOb2PHmPfQedLr8JXmO93OnRu9oA+g7lZw1syTiuIci8RPmWbUxsx5lMi0oNE68u
bABQ5CckPhFVWjfS1WFbsyx3aVMvPI3kkfDOtIB3xhtQWBkq4LApn0sGsa5tLTXcNl26MlJz4WKU
3RAmqM8z8B3aUuIJMBCqQFE3K10rRGWwgYXoZ1QUa31J7U16YgNAhOInaOWQRBEWWT5GLG7jqnSL
yve1VRiRbM1I3SJxU4ARs0bzTeWqus3AxDw2ZqMeLaNWD3pewnUQ4nsLN4hk3HjqquAToJ+J/+ZD
6OwQx1usq+MJQl1pNL5HKXpySn1qFbKzmiXCnDR9BYkN9z1qerPEx2WsQimBtfLRmGhqp4uOfvHJ
lS+tXZn6O9M2KGeiOXz7YL9uLM3lu7OQ8/DPhhfFHGrHCULCBsur31AQefoJbUa8bR1+ABXUediH
v6Hv4ZpetnCcSGb2IrQws2NY1o0dd6Ub598rAvR8Cl+b+562C68CyTVxEWfOtM6G6Gc+KRqOOIqW
QkJIcRN7cJWh2cE83KFKuDClssTtfEaFxK2n4E1EPWY0bd+nenCm8rmPnojiFT6QQ0vENPAa8POF
ywg1CiQ5INPD0Uy8Bac4i82cInVDZc3kUBAchnrTVGikrXAyGPu61Sq6CmzTXo9ZW38jZa09KMwe
6b41M6C9+1Id1kZCQczhqL8Fa30ax0dtLAB1pROl6QMO2WoDBLVubiM/GT4SdSiAgR0DugqnAKd9
YAXJoanstve0OtQhbGF0RbgamFLvU4IOSTTvTpprvuJmnKifdkuardb0yeiRzFYirwvj3HSbwbfu
mFLFzFFVq3yggU5eKk1N3xnJLAKlLWvC4xHq18TVI9XXnLBo4x3Peorn0GgnnmqGNX6Dxe8606cM
DlRK8KHWUemhmF4/04oCmowWYL/icUt+oNeJI00nkQE3tQzib2sWVto+6Ishc9py7jBDgJyFkHVX
sl2J4wUGp2qqe0DRka1daQAAtynXJnDHBzRo4iGvcAKTsdv3SWjD3iGIrc9CBRll5Kb9lQSlusuo
HUF8jYyenUJlew+/EmhztGOHeSswyU7QxFCDq0zOIYzQGr7LiZ79rsqRnwzoVDaumsQ+X0c+DyG/
XcfsK7P99kON2tFy4ZlR/wJSMn8uomLyHVZB77e1FPsrZZjeJ7Mwg7taHUAfDca0oE4P4Ri9napV
V4PQijsNV2cP7nuX+9rghmW7y1oe76e+z3eon2o70g7WRzWU0GTR8jAr1nWDFabUA833jI00O+Ws
sFYaPCoDr055fqBF55+IVir1dsxVM4CrMFEguo61C49orXjX6tGH0JgN/K5bj1MFAz6T2cVjOcTh
wahHqrvowlWTkw9Vhc5+VzQwx0vCYB2HfXOnsEl91ushgsZi1U1QI6eFpj6UrMvLFe9VHqAHWdPj
0GvNiuJt9bOzR0joGEbO0IvVjGzh5Sq9xVArh27ufJpf6ZTUdYvVk5W4lcmszLQJq5PWf0+iO4qG
ULylxVc9eSM9GlCsu32ky0LjsYzSoWXjGoV+1eV5V3StXTUJEqA2Ysem6+5Y8JlA9ZIl5UZDOBjQ
rQutP1Tg9jYAmrT6EotGcgRCWAdsA0A/oRAktqdyhUxZiBTZ5YrqaO6GHXmvY1cSN4zy9e3hSk53
CrSkgRRLg8a1WLlUlZQ1aqugcskdw7grM8ONmu3ov/h0yRVXNizUzGaF2Lk5KxazyrHHsVlB7d9v
dFRJK73Yq2TgqQOsExTwcYpwbwrUBN5W3Oj7he8quS4vEhHhGksVgFwVA4lINVRbq2IwAscnBiU3
oA+3p1QyTgh26zYq/CBmwz7lcgHRYbRra4SCVdzlKx86TJ6mFM/K0K9iM1tZ4LYNwxLJUZK1X8QU
8hATgo1hFyNmynsnrykS9ufbo5LkyZAsQ0aOZwHa6iJizC/tSG/GBq0fBv2eHGj1oYY9woI+mnTu
/kYRn4Z5GPNu6jmk+7mNS1X5FiUwPMkNVzHTtRnomy5QNv88MBDGgVvEZoN2v/i5Wjo2EXz4cI1B
z6EhHImGv0sj9d/TNehJQa8UDtWo3ohlxxYdCKsMYb4Rq+2qZlsIjiGjegFZ7fZwZK9M8NTwbMIW
Q+Imnh4jdIlpGUQlbJH6/r0aEhM1+BF2cW7bpXBeAIUKvyKMk3FyjF73DWdEEvLD73hXwfcxSI55
oJqHsOnsbRgY4cr3y+AQRr2yUvW0Q62yMRLfS9q+eBhSw6ocre5ASrk9DFmN4Gy5iYWnooXW8pRA
LQBwPiN9sPwvbdhFMHtNH8Ls2eh+3w4nPR3O1t2cJZ4luXEbaaB4IVzon6xhC8DyVH/Tl8in0l16
FoVeRokYStx0Xt21iXJaH6PKk4RLPGTZMwjrDLUVDRAOHEDzrzgbi91FOSO8ht+kgfJqOAGMAuGZ
6UdIc0cNf/TZbNaa6epC4i45IC7CCsde0uSZVscIy1m/KjPAmMdNyheCyGaQwGADBt4EAl/iE69N
aTN2BK/bDo29gIb3SbDEEVoKIRylalHjrgwQIssS7A0/fNTaJUs5yVzhoFHRRYdY09yyu/xENVxn
urQBWt0i5VPeKB+Bn64zv1x4fMs20XkYYVXzKK2N1kKYGbGa3hdthgziBFWo1F7R7i0zFo5SSTKB
YWFIEEmdJXKEJZBVaLdkDGW8doRPVNHex7OD0aDvYYEK9bwlmzJpOAv/JvRFZziCEC6ejMrgKl6m
PtpT6pSuWGV4WgnRJRqeyiXOsexqAmjnf9GEdVF1w6DEI6LVyv3UN46mfTbJqWXrEC1tmEDdPpBk
n041gBECJME2rxSl9CTSprCfEM34rZsr29wM/Vcav9i971X8cwC0/nZA2WQytKRQDAenGjX9yyWp
0wGNxiCpoA4zrFjhQych1QeHJ7E7hubocoP/vB1RtgmA1bEBBALCg4riUFk4FHZhlmhaF4GjDsZ9
ELANnK/C/zAyPHxmjT6kLoaoxmyNoxlhr+UQJ1l10wEWtVAbXYU1nj1LyDLZJJ5VtsUkifoo/U4p
kkyzfi8IcYrodTTAGPG341KD67r0BMA72of/H6gnupPVuVXp6QSg3nRPQjd4ylG/Q1Z2Z6+mu8iN
dsGLvYEPN8wQPNzhd8Vuia50dVAKP0A4XdKgUrRAxQ/IoP82cy+6JfquRArlcozChWkqJFOGGPDA
Ya2u2XP4EoZe5+l7lFMOVexMoWvu3eA7cB0OpKfXt9fn1cf8Mz4c9ngWze0hYUdkGYTrkVUDRRp/
0Ulxpt5BRcTOX9mSJuxSJGEmoX8xhM0M6+QE2sewO7NdGj12HQRSvv+XMWHLzYCCmSp3uctbiNTR
1hiAx4MEkdne1ZXbWS9QqeywK26HutremL4/GpUmRXEN5uKXoQy4m0U0m9cn61YJXGArDkqb9u12
lOvnuhBGOJajUIkLrUYYZeufig/00ocnHY38Y+8xmL05QLzcjjj/gxcFwz8BoSuId/MfqdjLcRXo
qMO0aQThzPyI6deArl7l3zfGAspEtibmBP6PWjSAcMLq4w3vgzrElwqUIw92RLtL+4NWPHJj4cn1
p8NxNaCzSMLqIxkreNjOa0ItN1NtH+IWalk0p+gDltxTOxjRF9VGQ3lwaJrPkr3/hwnFCAkkogGK
E/VmeG1NU2vPE1rDUUTRvaBatQAcB1+340gX5Fmc+YI/y4stRUkhAUQwo9YhZgc9XitL+Mg/kpfX
c/l3LML+ytQRqQFSEZc8Go/qLuwc7bH5DUpiuzWeW9NTXv3AmdzIAwVvdXt4VxnDvC7/Do8KaP5k
MErUzjGNQ/eGCoRTDdt4QNOefo2Q69DGO0K3tyNKdwJ03YENgPmgKi5R0xq1XvUxoRmkP+DDa6hf
4egF2lLhSLoVoD1gQeoOXVMR9JCNEddiNMndBCZe8UcZvSj9qinv2RK5WzqgmUk4F8RQeRP2XMqD
BtYXGnZCquyM+suyu192CmhDXS3s7qVIwp6rUz8a/RqReu3RttAGfKON6ULGcmFRSG9Q/WxIwg0K
uiIwbL6KIVXWaeoKhxq12+XxK7r/T3XCjxGBjVH4opVw2wofUFNwlGha9dZ3HbXNEZCoyYhcs4p3
ehfu/sP6Ofttc4JxtiF5inxdr/Db1Mpr7FWpn0gI/tXT7ShXefu8LwzgJsCbQDdZpG0Hld1ragcZ
N2v4kfKvrnNhWE6q/Vi6/eftUFJlh/NYwmcNM9yDIICBp7TK38E1u4eqIhxPvKD1kI7B3MQFtq34
ueT/IcvE9BnrCtE4QN9N4SPrY6z2VjJvkOG+UO+bdommIV2uZwGEL5VQpRyTCgEqI/ViehxbL63o
ultCyUuP6LM489+frQhTK7rM4IjDoh9RNjkMrLzk5+2PJD1NzmLMYz2LoegK+jZzjJFnTpy8D2Xg
JvBlj/mTtaToI503aJ7rf1BoEMa6jNUHHchyI2LVsKhGKPAQCEgYC6VF6Qo/iyJcbGHd9FBEwMkf
Yssa8aoFXqNYcYKq2Vq3Xm5Pn/SaOQsm3HBwse2pOntoROTkQ76zgYLo2lZfwgBt920Vfb8dbmEG
RWRdjieAxsY/ycE7LzYDqJr0JSDe7Sjyextp8WwKAiSx+HDTy5FOIZ3v7exgrrt3sgocEsNe1xkf
cqd5YBvjmXsf8OZdyCalK/5vYLHgrZZFwvMCgRvF2kxq4lVGe/Jbc+GolZ4QZ2GEm41FkMfwY4QJ
4VQXhbDFfVuYwSsE+HzMnkUQjr6K0izROSJM2pcOhGBVb3v7m64/adVbCEk/Rd1bxdLtJt3LZ0GF
g28IO2LoCYKyErcZ6MrIxr0kCh08fjxqfnK4dYX5EzfwArG/D1HoKvytIPlLB1+PKgaYSu9fb0+E
dMGe/SThqFTgRs1APkpdtGPAnXsuS+jqPtVLXQvZB4XqOgQaAVmabZ8uT5asbLOuAL/KbTUvGuF8
OE0LK1P6sjoLcbX1WBRYBdiAbnCXrAaYcDr+OnqdNnydfKJSjsLQ7ZlbDCgsUqMIAEyYtRnjI//K
d/6+A1fDQZtp+iKOBmzN+nZA2ac6H6CwZO0gMeossjCH3dtAvMF8VM139s+NR2yM8yjCGvVjLAda
YVRj+nuAP1WQOO3wo7W/bg9GdpBAlGZGmTJYYIgnmNEXTQx5KyTj4A/jwcH09fTvxnvzWP4GEU8r
SytJCHQI8gA0v7Pg2a48O360aqeJD00ReyXM1W4PS3a3nUcU1gTRAhv2IYhoVGs9cLmGPa45Y37s
P5N8SUtmYQ5NYUFYNu+Ar0YwpXhJuDd0r3ThOpOJGKLEit4+PhJoMiLcqG0VvR45cDGsbl5MWBRs
h1Fbm9X0bhdq4iS91W+Gph69KOi0vWWk731RgYUer+zoFwOfimX9mg5Tu5BDyE5S6GegzmUQHONi
v83WuB6SAiUoq1NAuY1g0OSDgfERG067ZG4tm+bzWMI010FBlAwwS7esegdCae5U/9KXBPlkm/s8
iLDtkBIF1sgRJIdRbB+oXpF2d5mSONN/0p7646w7e5cA2juP9yyjRNpnhU0w4OpTPTYkTph/3N4E
0o8zW/f+vwDzWM8CkBgwcTNDgECF8CVUrymPHL/7VugrNV9CkMpuFviFmZZlAqMBIMplMG7pI4kG
fVYK+lH2v6p+fXswsq9//u8Lg6lCrpuBT/EiRfk2oI0Xmi/tsIQgkk3ZeZT578+mLAcF088gku8W
8a5jG5+sdLUDvBwv3Of/MB44KgHthNsY6hGXkdI+KyxrlusGaN+tmjUFQUozF84N6Uf5G+RPz/d8
OMzvtIYgiA9ZdcvcAOyxcNDK9osJeVOqYSlDmkUYRl5DTnaIcU3RajvBLDoHVuwp/i8ybWdRru18
GToGGsahBetM/RrgtHb7a1xTLXBFAdsGHwu8+SEsLYyDc4bzZUQEA/oSub5DbcHgoOdt4MJp+buy
fsMOTdoNIBKQCfQYXpm3f4F8Iv/3AwyhDgfn9LgGpm0up4ZubTm+8Vo078MSpUG6jf6OUyTZBiRS
C7XBOFUVzAXcDemzvZS6SDcROmfgWAJPCbbj5dL2R9poXYwCTa59Y/Uzi3Yk3xXNKl6qXcpueQAV
/hdIPBO0YgziEOUwVBG1/tT3r6Oy1dv3OtvqS4Id2ny9iDXa82DC0aAXNq8BPUXax51pbT7bTuSM
sYM+3cPReXubXGd1XK0MZ0uX+jzSXXw2TOGh3hdxno4mIsfAuk4gAJbRwjUuFTg9H5yw/OOsj+1g
QAh6zzOveVJc5U5xq01wMleVV+1Kd+UMq+C59/JX/Rh4S+9Z6Uv67AeIyz+3aiOcFKwZ64f6HNwV
32DH2Drx82/lR/OgPu65B77IaYkBvbCAxN1QaAPAaRaialkIR2gIlxwtfqxaT09+pMa/AvxwxFiz
8RqohWAZiPzNKbD1lM+H8ZAU60jTXG6yHZ/qbaPa8JoanLYuFxSspMeaRSHdBxdlFYgRIZ2hrR9F
forUtIhcnxIHwigULKJWuferHbOcyP+NXNmJq7tEO5qJ1y4yO2UP/PNfMC/usytIsepOjTr8gqC4
0wYgNSHisS7TUxicaqyv+MnHg/f2UXoNZZpnWocfHPoa2oyDuIwJxb22jbiNRw0kznsdneaHqHxQ
6kNowPzbgM1OkTiwk1kIO/+z4gkB8QLcHnDfAJBFOCFSy8qz3EBYG0Itn2UyNWil2P2BD0Cx580s
nAut0U0FKwt4tccUDxKtxyPVmgh+GbSbOt7/F1HAuRkIvh5sGQBMvpwKHsMWvNYCsMTqp4a+pcB4
RmBE3B657O46DzIfnWffWMunsc38MHN1ZWWFe8O6R7oEAY7bUWTH4HkU4aum42R2CsFQ8M5wzApg
1SX90aVxCGvVJ2pGchURWPLYZ6gaIgbcxsMlgILsgrThrQvw9LwxxWQjsUhRlXWcuUpQf4tN+6FW
lTtqDAfL4JtGa7e3J05258NnGxV+OCTCT0I43CuUXXN7mr1TSOHk7XtlfZWAQdwOIv06f4OIqeaA
FqLe27AYsRru1jqYIkuppsSiaeb1AQkOuC2avuJjswh6P8h9jCOMnCpzsi/lPjoMh3KdH/C4iY7m
qsdVMa2Mu3DPdreHJ213g4sGdD8QQYDeCZOoolBiVQ3WRhG6ne3ggjomp6p/TnaJF2+AUbgdT7pE
/u5bsVDHElhdBm2UofwD157gF4fnYWJ/5uXDon+AdHn8DSUW7FR9tPoowsiGIPWieDpGQ+hpQ7/Q
u5QukL+LXrzhkyyK2eRjRB3jm0EdHidcf7cnTToSsPig5jQj6EUfIkP1WRdkCNGUvygclpJw1Qff
b8eQAagAvwREGr1r+OyawimfGWkNKCnsRXt3WttH3Q32we96G74Fj+VPFB7pE6RUtE8YCM49e8DU
8l3ydvs3SMZ58ROEhJAbTcAqpcxc0oy+DrApIQ8wWo5NT88hMrK6HU1WYLVUBjATXifajA6+PN4J
TX3a6RixDuJQrODyYkcf4C1uAqDjllPiWHwWJHqgdbsGv2thK0iStIvwwu1COi1OjKTGV9XXClpT
MOXtwOGqXEruibKQCctyh4towi3TwI4hSSJEo/SpRblhAuweGupm+I1TXOwowB399j9cbRdBhYuH
jbaugzAInG15XwY9kvyl56Xs+XIRYl5TZ3d0QK0iU1KMS1EefbZurBUNA08nJ+a/JzNVUHHqT5op
oHaB/fsGRsWst4uqjmtCejQ69MYvEnwfqxerWxLtks+5wTScqvMaE6Vd4SSSVdGA38bLbxn8XrsP
Nq370tpk9Ys+eVh8UJ5eNBeR7CILzGJ0Qubm+pUqGY1YkYYWJn3ck9/69wqq09vKY27yAh2/g7qr
Vj2BsOzCZpIc7HjGE1QbAM/FcSh8hzBW2lzRsHeH9bjSPvwf2mqCFxD4fMHv/M5YZ/c2VvYufly6
PqXDZRDvhRIbiv3i7UlG3a9UuI24/uDE9JsB4Yh2fXtw0rHhaQNdbZQ0TdH6LlUIHcCGxU7V6MYc
foH5OwaNO+SbId7cDiVJ1WZ9lv+FEnZMBaVMyygQKlS9VIGc8tbON6O5MCDJnXURRfhYsJybWX2I
YiWbQbtvrCXdBOlHORvGPMyzXdnHrNDKCAFizTWC16hbh0ukAVnmMqvHoR0y436vTBTCsFbqqINw
vxmRFZwoHEtdZclPkHEi9UhhsJGsIUwFU50l2WvZvr6ILNxTCk3hIkxny4DqkaMtngHK8hPFwQl9
itKr0aRbKm9JQ4JBoEFNbQaJi28w1Y79lHZolKBKkzYvBcymoFSZQD1u5E4MiTFlxPvBu70YJV9x
pi38L6g4TmLFYzIr4ubTQ2E8EPXLGH7dDiG5BC9CCOln7QcTrQaECCyXjE5tOsYugFzAaC3ctn9w
k8Ir9jyS2KxrupZBQQeRaNm/MF7tY3/Wg4uhMTxiIqnX0q86fTfUZ7wmKuOYDSGEvoC7sRySxI7F
wl3UGWC9115gvGo+gVzprwgWUQBROh3LH4ae3cdweLs9QZID4eJni0lK1IUqa/CzO9QztGLdq99s
4CXz1e0w0u8AR1pgCm2I0Ii1zUAP/RJ8RpTtjUn/Ftl29iPAMoT5sU5DPEMYTvY2NyCyRsBE//dH
FoOXGPawOlOZcPgJx0VaZTBUi4DYSp8LcsjThdFdL2T8+yYuJ4Rg0Byd//7sOMo6yIv6Mf79Bo1a
kG7Bo07WNnm/PYcSdCHCALiLSgn6dIh1GWYGfLCCwTkmjZ4gMdIna0I3Q+AZQQBt53s2eVXnmPax
dasXpjut62oOK9fT0tEoG64BnjnSjtkFQESitmGpxqOG4VbF7yIxju2obEauLSGlr69F6BXhPzB7
DTTGxCpjm+ZqlbYVinCjw17IpvPIt2zvH80Tq93WMU/ZZ+5mh3S/5EH3R3Xnci8jMnRUCFQoQK8S
MdITIVwpCQ7g3jCm0FHwvP5SATc8gP4/axanLbD87axgHBW0eSyGFJZBU6bW1FOjqHiA8ANy7CBt
Itgw2Y3hUegbrfqm7oCQN3iWO1D3CEBmr5LwxTd589JPBb4dJYm11fx46T6eF8bVeID1hqQY6pmg
5VwunIpnqaHHNTrteoDaTGnyVWqnqmsqluVUWnYc6xQpegpnGuRZS3DGa44sEjdQgvAWQsPrmgah
+ilw5jU2f7zTfvgf1CmPCmrUtqvvoEj+3qFEvQUDPXf22b1+BwWXhXTk+oy7iP/n8jvbnooKqTZi
I36RfgXGwY82nf/GsoXUSror/o7yTz5xFgWCBV3MZksMq3lKoO1Rw5NTfb19BMi2BHi6QNhC3GdW
XL/8kLyBUn5Ju5kEVD5onJ1Cm24Mf8IVXTiW4i9c0Nd5HPDCIFBDORtCo1eaZRDKUAKVY0igP8FI
XHO0cKHXLo2AejOyLGO+FsST0y80TQvnFMA01rYOtl29YGYgnbKzCEKqOFZAmEBtG+2D4rHzoTH5
TOKDnUCYZYmzf33HYbbs2YcV1S4ovgjHM/e7GlZYPZb5dAc6AKm2frjKe4dBDHcRaT6/p8UtfRbs
SsodmU2dz3SwuvIy7dSPm6xaWdAODbaGvh6oVzT3WQR2/daCiMftVSgx2r0YqUiG85Vs5jQieHXX
PJLBUV5td1z1m8/0xLwTtN1Cz9y8qVsn2JWOCkILFJuc3IXC2SoDMnfh58g23vlUaJebArRlIL7m
eSfVsUZH094G4cIJIjtAz0MI1Y0ytH1fndl/PPX4sNMAeZy8vkVnca1YbrMo8CvdFlBkoahXYTGJ
paMhTxI9B4rUDcp10z6Q6V2Lt1ZzP4KC1/626C7Vf5QKdI7zxC3IR8P+ueiITY8COzOBcMeDQNiW
fmUEMacYbwZjVDiBOJ22cFrKRgh0PgDAUI4GE0mIQKayTDRjhshSeMNkJwhfLiwLSf0Ng0AbC3po
MFeg4n6sK4VUfgLCDBwHfOOQjU+qvVWSU9CuCsML7MSpGgDd8GehfSg7CM4Ci3szMbug7ToEBlnN
VjYq/Rm3d+r42pR79d8x/BeDFLdiPOIoKudBlpD7bsaPctL2Shh5t3f80ojELVblqTHOZK6QUseY
7tP8gJeIb/wk7RZA54Vosg19Pn/CbuOA7TUJmccE7JX5o2n3cf/99oBktwKMZ8jsYwcyu/giKEtW
11ULHxHL1wFZqaPfUQeFx76YxlU4BNMKBrNLKouySZzLdGiwAvUOAcTLc2pQQhrZMxAvS57bFrL0
rkJeC9UZbchvvdwe3/+RdmW7keNa8osESKLWVy2pXJy207vrRSiXq7RT+/r1E/LMbSuZmiSqbwPV
3UADHUnq8PDwLBErWwgif7DCgxwezI4sRbnSdlIuaMBqTCR+ZUV7Khpt2qR6NHKO2YprnMlPUGHE
w24m4jlfVSD6ePhCD9KOaGRJY3Qb5PcYZroVpGJfkNtQJBtDRXh8fX0X3w9pdRTmDMSTGMMBu+k5
ak58GU3lFOcX/V95+15+sclEO9oGe+S9d9fRLr4cgzb/90Voh/Ao1toSaF25E6TnuNqrfXiaqh60
C7FFjIjjHHmrY/aUZlMXRxXw0nrYZDq5L7QaikWpGzXx7ZCDe/D6+i4C5PP1sX1iRiOnuh6Bqq2T
GuQ5n6r6T6l/DrzZsMuUGoPDJBsaw4/iggKnMeUfdRKHVhVT4QCl8Rs5y6CyPAwaiKsHKCdA8sJt
5O6P0BQJx73wVss4szoyRkmaV1sJG9lwCrTEthjlGbjk56ufEZIIsE+kQ0GufG420EzIZHPEZwyL
Y1ZuhuQEV21p1WvIq8CvGugCSTlH6gXdpNMAJFN+QSEJFIkU3VZgdW8Twwp63plf3UEQniIdDh4Q
pCPO4RShT5sIrHZ2UwIpkpwMB7yZ5KOGqel/YZoLqPmnLI5eXCWFWBBAFbr0aICVLlaRiey1XaXy
BC4vfOZsnQsoxqfUsUCp3GATlcA8gVYWve/th2LUnBWtn4IFDuNNYgXV+D4sagygumRyKHjE5LBw
KGyjTJ8wi51BrgsT2bxQgffVGK+S6OHQ5hW2siRIDslmbqVVix743OmpynMpl8OZX7sJZhoJsiTz
xp5/uDLLi5kqsoYEz/A7LSQbDVN3xhDsmix682mGbGPd/olBCpKY9CY0RPSL1E5c+g5Kxa8K5mav
G9KMd/ZgOv89bB29E3Ra9O3XroOYSaxsQ+msNNTAvrIRNAccPUXd/wtPg9sXtQPkXXDtMxYl5KlK
BlrhS4s5BCuo7ir56ExF5eBK4bxzL1P4WOASjDGrtBNyA6TbNUZSDqQ7gMlRiW76zMn1Z5CepuZr
iOLB9T29zEgymMxHzsqpwcggMBVpT6O7rMFGFk4TPyYIE1tHyY+BuE1itwZ5XXMcja3U78PmQY8Q
Xx2igNfxuXaCF1vASuwJAoRhSIqfU6vBjz6pPzU58YrB/9vX0deq0YmI1u1ZAptxfxJCbRLlgIl1
tGRo9B35vtP1nV27OpAP+QeCcXtmQDQf0zfY2Li2auVQ4/KfhHspefFFTgqGB8UYqWY2s5YrDkYF
wcAwO9VCuSl0UNFTPGw5O7f+gb6XxdhoU4d+lqIfyIYjAiO8Ewho5lM4Mi7rIDOZOdKNSPkzC0oG
04hqAacuqdHLEoeg9fcPBaGcT7R254LJ8B8YZi1VlOZ+OdW1PdHjUD1pQv1W09s8bTYaUiIhCMM5
UdrqxbFEZE7bBEEzMW6A2FJQ3eZb8zcWR27HwtpHgj2BNar7e8JSOJVZRO2LtBmUpedevEEc2rQD
9lIMmpsY7VqC3rtpc4sR5IZwuOEvu27nc7UAY6KYIg1ooEZYX1QQdwBhb5ihmbqobL/YdIFkSR3G
Sl5y84RpVwgBt5KV8jgp1vd48RuYsx3QKUW2GAvWNMv0fwzKA8gWswbSBbjBIMDRV5ah3NX6+/Xz
zsVlDjyEXEIdBQKcQvQFofIgdqccrCLypgCDsJBmVqGB8klxJEQG16FXj8tixcxxoVknxHQEcoGq
gNjtJ23wOt6LZv507O2LUhGcJQIn5EiZyF/ooS4gBG1ty5PogDEBr6amfbu+kK94+hoIE9j3ZtXo
5tCAcdq8A6NaI7+aplcJN5lyC5ZGu3w1Za9ubo38V2NyNnHVGSzWx5wToUwUoTMBTdIGlIyiNYE2
JcRIA2iENXNbCDqvqrIWz0CETIWkOIqq4Do9P5lqQWMxmIAoFE9jd2xMS482ftFbKSmtttnyx78v
WtLn4/mNyN6unSGn9UiB2OleI7tafj8mEwbjcoeGM4MR5lIL1MZ40yqr9kmg3YTWTTQesaO2GO9J
qDqg5JcLN/VwSvwjDXbXLWfVOr8h2Np90NIyn0eZ7BISSVBqcPqUR/jHWQXbRpRJfi+k8ypUlPOr
JHeC8RCGv6+vYz0GVCBZNEtdQYeNMUMxkNJIMICSJuE7/t2TKmNb6YUb+xN4zonXayeK+hICXx4n
8uoJWEAzznuqsmxCAwOgpZdiCC0z7aw+anet/076H3XJ0z1ctf8F3rzhi4dhibaFuO/mDTUnj0yD
B3Z7t8hlKzO7u6DUPHHmXkh5vKu8ZTJ+Ohu6gYgzrGwKL4L/0aVlCAbMcZOTH1KXub1c8N6Lq6aD
QvvXXDtadJmP2oZKZjYTdjaSx40sD9CQLI4R2MMMY7qNpedIGrcDtPksfYwKxNlopjWFVzExLaP2
vVzjjZSunpaZcFtCZxRY2xnPo6BnvY1Vo7KncvBSuX0YQsI5kKsx6T8QmshM9XUFHqRTCAjSWr16
i8dLnHiGglFsTkC69iZGcPN/a8Hb4dyKhFbVM3PQEWJAuCBCi1+L6hVGULaUW7Jb/4zfUMzthKn6
PBLnz9g12047Gf1rI/Euhf/HAXyDMLZCtWYSxwbr0bMA2TzoJaAJN0n3kY9iFXUxXC4HeP7WvFEW
LjBz/DFf0BaQxcTqxAYc1miHIKCY2naY3oGsyKhtSXlb6pwQnLeljA+AGGVixAJAqezoaFz3A0+v
O07YvQqCyWzwieMPWjTPTYTQNBuM+btRNGcMUeEpo+aCsse+7rtXTX4BwziWUtZGI9YAgzS71RYf
FWatghxda/HG9wcO2KrZL8CYmE8yGz2vRoCVI7XG9LboFHsMftY5r5TDA5rd6cJLa4FU4Y0EoIje
x70nYVG6AflxTsWN940Yl6QWuACSGIYg6sh/BNljKI6brKwfr3+jdRg0WmN0FmNhLLlZWeRhVk9w
SxKGAXsyIo/9OIBt579DYRwFTYoqQOmjsodG3Upm+AS5Qy+mJueZvHqTYQT9P4thXEUb6WnQGiZ8
LN79U+gpPnXVaNvgOVkGzsR7vfL2jnEQEIPslTYHHAYaQ9ku5M6KI14rAG9NzFlFsiY0tQFbl6Fr
zalkM4yhd5H9jFJjchv0WdaYgOqJS9Kpfbr+1VbPr0bQloPOPPATMOuryjptNNMHtHpAdDxIlUMa
h4S2KP2bVCbYD/6BYlZZpxg6oQWgJNLekGCEmNrDkKH8JrbBR1elO4ICZl9AcOj6Elc/4QKXcVGK
mAxdnAiIfWAdLViK0HodDD0nkbn6DRcojG8iCUi3ybw6Q3Ga9KEAO4qEQjqov4vKdLmtHaseagHH
eKip7VpTyrCoNHA7JIK7wiP1D0VrOZvHw2FclJT2nVGKWJZcNtYwR41lhORz8tjmMS9inKOWi4fw
P2uS2PAJkrCZHxnAMsPnqN+F4KFMILbQ2lPvW2nyOJl/BvEpV3gTk5fj6PMTcQHMhFODoKXalAE4
qg00rf+pfTPYGANkp+DKykTwsuKx60bL7AynR7BadGDvgKqXTMBp3ekPIFq/HzORV9m5blIojJ/f
QrTRFdTd8Y2b+LnpDqpxavJwH6cvmvYjqXjKePOXvNx9zKtD1wjzo+zAOpHGoqhSOKEqFS0og3T5
YEWktqi0G+jPMUWLcPhv7vOvkRyoHGCGj/EIQ+LLclTBueKBjpkrt27ea/K75LEkr2dYFjiMBxDa
MY5rH0vTwW1Ad1kEIr1fabXNutMoeZK8G4rPqn0u0xPGZpzr3mc9RYa3gIjCKZIebM+G0gph0/cw
rqpx1eowtS4Iti2S3xb53mycWLfasrICEI5cB5499+X3/Af3a7JxEcPQYCrHLsGiJ0m2UnT0+wPv
wK6mVr6Xxk5gjp3QpKkECIOi+R6rKPSthkgW05AJRJPGdqONmzT46774r+P6vTLmXOiUosu5g9mo
go5P175MVepd37z1O+MbgokyVC1qaxEiALaZHytIikb5k47r/zrI+on7BmHuXjAMG8IIFmYbNT5L
EXb1zFMgE6vGB9OGhybZT8L2OiTPKJgTl/ZiRlsZkNRHD7Oe7v2c/rgOsX5jfK+KOWwa8dGUYSCo
LdFKTKsj9XOv1Y4R2Kj+DdB3PMF8I4hZ9b5C4B4VHZPgWRzYMjXcbqBWbiiv17FWXfHCgzC3u2KU
cqPNJgfio1RDD1nyUqMC3RqbNsA4Gm9CdHUPF3DM7a4VtQQFKMAFkCSMbpXCLo07qnJc06oxLFCY
ux3CoBpGtoDSJdNOVdtPqZU50fr1haDseH6FpWJsFjQCRFRWTojoRCBWJdyn5eb691k9r8ZchpFE
RTFZmRBwcMtNnGH6UB7yo6CQo5aJL1qlP1yHWXfmCxzGuDFDkrQ+gV8g/StKWRJx42hDJKtRA1es
IBe3BSNeCGZTDu5syxfOfIHL2J88CnXdTvMlgpaqqiv3/kQsPB4dnw4WTSo3NH/WNPxVQGamKHWL
tvWNroPU7vrvWP2ci5/B2CXxJ0r6Zo5I0nZfKMWhRlNXNgyWLPBGmOcVXVsxY5yZqRY9Xl+V3Waf
KgynivG4Q1tx/wraVo5X5CzrghW/TnyKRlwct2oThJENLHO0RYXjGVedyHx3gXMMJDkG8xEVZdBi
vYeRlqOn1L/RqVNgSDISHbV5rsSac7pXb5cFGvOtzFZPGn3AtxL7H3L1rHUH2Xzp/RAzCwdabMam
5ZxBHiDzxZLaFxSo9GB5NLYCzabCUcLwRZXfZsRVNZfw0kGr/ut7hWzDshqGkCmSQxx6A7QIyDRM
cfN03eDXW0UWGMzTwK/R7kMHLEpMxZMZ9eYs59lhuFXuHCkdbss+vhOb+ldF+snWlem59qedYPjI
H0Z3UTWzu1Vp7OYp8SGWDnqZfszBKG5CpJfzS+WVAzOrSc6Ne+osVM64Wl9oxAwiRnZKUNavAw/z
XhiOyoutHGMqs0z2Ydd4SpGAUROeKu53Q2PykkCXxAPYq1mSTwV5Ovprv0LxRdQZFFAabudvMtqg
mMUYqK2/4R9oFNNv1dpq3Hfxo7HFB+GGes0zWGPSk3Azetf3Yu02WP6I2XAWP6IhYPIoBGxFCSrM
oZc2uWJrROc4wzUUEE/95zib8wdZoPgYM4SQMUwjFqe9gLpRWii3QQll779fzRKHiXMglhoXsY6D
jCzulvi5W+qYPVB4Sfh17wSGI11EdVZjeYMwapejrQ3L0bXnTpusOnPaBoOZowv2FlHjzcKvX6UY
2oZCDvhQ0dV+vn1Brw9+osBS0sRO9dHK25sMNWDITAzhsaeQV4wtoQGFkco5KatuYwHMWEcQmUKa
o2HDHvXSg+Kq1/Nkt1bvkwUCexTDTEUoha0cDITA06bQIIWpb3PITl83jdVLElyBmLaBnB4SeOd7
CFoxc8h7mAYNH9TSjdBwISIqVVzMR3OgVq19AcXsmj/InUjpDFWeFKm3tFoEuXPMuUN4KMzOQR0c
6jVzrk6Ibkw0BkTo9uSS165eVGhuBoexTtD8z4BAzFooSY3PI4FMOYhuRshtiKDyqe/M1I2T1CoJ
5+a/ZHSe3eI80YMMq65CR+n8QxVpl2SJDsiGWslRfRjvtaf6Vr73N6IzC5Nhxr/bBX8Q1F03kLVD
vcBlIxu5Smgsfb2Rpp2huyoaZ+N7OTi0kjPGnLLW5cDs+SLZOgMUeJMOgTDuSs+0AlcPrAD+HwKy
99k+gxibOVmvopU+lxuIkzcWlFMFznNj7TwslyufbzOKyCTSFJjPNGza+DCOyC0/GZWjST+v7+tq
4XCJxJw8NTOp3AdAkuMDXHI7tg4RD6qKzhKyrbRNCY3skjfPd8mJxuwwcwgNowvkTsAO11Z+nBDm
YyrUGgJI8Fjha/PsPxwaYmGmxfnpuwGvuk14xsScG3lKIrGL4bFBkrfxn7T7+LV2dDdyUYXzAnzQ
U+wYDsTld+pD6Qg/GrBWePVbAesu7HqLsMkElWi825L3aiOehEPEeyetufaZ0AACjjIEVdhBY0x7
TQn07nGHDbd+NIC2gXdtrTmoZZTFfPeKZk0qjrg8qG+pYFcRMs/nDiqsJiyXKMx3rlI1Uqb5isrg
0KFPp6dHME0o4Sdp0UuRCtBScUvxeRK93tyoo+het27eIuf7bRHZKKjqonER8FJ+6gWMGqJ9MKO8
IutqBLBcJfseajIBeiCwJ6QfKmNT1zdT/6IJEJdP3+r4Wcy3arkrp4fri1u7nJeozLtIKAb0e2dY
nFIK+2TSD336B1S0r/UofF5H4m0j4/SrTswpBeu7rY/3qvQ8do+N/+e/gmCfQHGbtlQPsBg5mWw5
kkH7Om2mlDrXYXifip3XnAwzVNt+3jSwsiH7gECjNXaVfNepbi99xtIhlxxRy3bXcTk7yIbYQTh0
khgCNlDfKqSwO+mkyq/XMda92j/vJjYOVQ1wE2QFvlLUo5m0Ax1XL7wZRn+oVPkjNh5rI9peR1z3
Ut+IzOkezaRKFR+IVXn0RYS4GSRGOBf/KgaEZDGwiUHoi+4rWhu11M8eRG7D29zskQoylbz9dX0l
q3snKaahgNzMUNm9E9HtBOGNGQWiyqNgjZB7SkdHFggkiu4CJM7/Ozxm57JgGhOQE8FjlA+Vcucn
m2S8iY33zD8NYOW5DrZqfIvFzf994QV1MYoTUQPY2EEeXdlVSQ0WAE73+Ko3WoAwrjYJuh7lfYD4
femC4MoWIxO5BuMOTS0cs+N9LMbdagGN5UQEFDhNiYn2HLeZPsbhkcgHoeFUw1f37jsNwBYT9aYe
i9RHoKKDAXrs95LhRCWPb2A94FygMOZAFbzy0TIK8bxjeFdtpy3q7bvsWEC5KrZQQ8mtyCE7agvH
bCNmVno0XJnz/S5Jd+aQbPEbGCtpWgUkMQmOQPfrDupHwQv6Fz/fnmQVin6l09mqp9uTPb4abmuT
/aTazUbh/IavBwubK13+BsaIkAcesjrAPrTgq3Cy3lYfhkPtddv4o/wVngiIO10U7iX3+gFZD0cX
a2csKqXyqNUlcCGSZQgWci2HZit/+p8tsVANFzeyVX6gr+OuQOO87ma8+uPq4Vngzxa/OKG+oiSJ
GQFffTyaoOh49W/62MW3FzcQYXtoD/6DfAuameDj+sJ5uMzFHmt1oWoU3xxk5hHyI8pxElyuuC8H
5esJslidnmAeYSBYXVR9xP4BYhFJ3FlTyXmbzj/2ivF8Xf0LGFmtfRKb8yaCFDgN9d8EbwjIUlgi
+TOFIp41InLUvPbgVWf0/em+WDAWqAqdqrAbgdoWn4KvOGkC2pkUBHdPGnKkUb25/sUu/BGonOfE
KMi/0GFusuP+U2FqiSiArD3Oawdyqq3uFXLJOQ9fVaazrZwJo+W5lQTVfjxBmMcBRCmDMJsFAkFZ
O7rKEcTKO+LQA4rgeBhN8AihM9hWTm3UDqnn/Nzbhru/vtLLjDXzIxinGOkgiVBmocfRA6srNNE/
zIPv1Mdol+/MI4izPpPfN7KV3BWOwQmtL4IOBprxhRjyCaukmpX2tNEawDBJes4dduluGYj50Czs
hpSV0RmzsDaokZCpUX78iDfa+y91b9xNW4iin5qb6Ed2yp+a2+kDhdpAsSXX57z+Z7927Tszfk+f
EJiKBD8CJLZlfB+LG4lss+wmh0II52vytpRxcUEqUmg+AUq30nfMVGmDVXxkzzfdi/DH2CpoEnD1
++uYq5BQFYe4E2hdEUOeb3FCBzoa48yaIoEJuTXtIuSEjSusk1/0QP9AsF8xikQqTIDIU0e6w8BD
5jWOYOl3T2iH+YWZ6j/a02tlCaZduZlXOn1hGWCg3kQf2m17iAXOLl94WhiVBtYiBaxdCnRJmCJP
0sd6QQoCZRlpL/d7qrij8SdXeTH5yrIRioMUEH+HeNpFK5CaZu0YiSaMN47yjdkG3ZaiqWCydKpq
gaOboXGMxCy8DcywzZ0qz8rbvk/Tx2gi0T7N5Cz3fKgHxFZZIskra376KAtGeSPHA1S8ZWUoQaOl
Qhe37vvat+IczJuuFkWjDH7PSH0Eo12MlsFa1nZxXaNhR0glgfdYvLhQIAOE6Xm8CsBeBA0Uxgv6
YxL4VYVVkkQV3bGnvq3UtbDrmxmwbECELPeKp45t76GU/deDgTO8oYM8CaNXItrKzs030/s+Sgrc
ZZEsl5tGT4I3YyQFEjYVb8z08lYB1Mwfg1oXKK80ZqWDGUsxjaGEkbboDtQlGu3CQjOQyx16jomu
QeHLzTJxJpGR7T9fVVwQIe9T8DmHY1EfckMrTnLcGB9GQaKBg3VZxMO0o4ZxZ/BQyWDJYYkkBwzP
9nVR4pqy6ZN5l28HR5WcNoUGUh1byQ1GJTbJTeAZjuqmLhzRK/V4meuVBZ/9BsbxSUnb9EGP39DF
N6r6EurvCUjprns6HgazqWMiBm1uAGOid357V4WbOHq8DnHpTM+2kk3AV8NUN8IECGUaN5KUbhHz
OH8PAR4jTGbjDxju5lUurkS9V2gJtm88c8DAGWn6fU8TziouE5Jf86/fGIzD7howbTYCMEo3Dd34
Pns2bsSdHLjS3vRCSyqsifdx1nZuuSzmHNeRHoLpDZDpVFkmGGo7TuB72fbLLIoxsQCJ5FyYEaob
/TG05QrVCvVBcTQr2/ROjcebcafvqS3y3mvz//g8fpinib93k7E7AXxW5hBWoBY8pfdzH4FtvKsH
+T6yjZ3uoqNmY75IL93Rt3ktX6vIigzWStS+JBBRnduKpnbQSiqBrOWRpdCn+C3XE0sdHBR8xeHj
umGuXAQgMwDT7izhgsCbAYN7MdO2aiCKId2N3cyThF65wB40aOx5o49ZR96IwdqBxtZiXBvdNZC4
ZxxyG4e5WeTQHaYI/cRhn8U/Mbx9fVWXwQIQFhiz3S6OW0UqAdS7wBCoFf3p6lcxcOKQd+AuWmvn
OjySd2CigUYhihnnKLXaGLKqDNT2n8V98ajNZiFvSgPVnZHzjF75TGdQzILCXvaHSgCdD0ZABC22
svBRAyFlaFqShiSoXU6cKt3KDuJogTVVNUAoJ7HTi6namegSBg1+UdyVpLcSBZldtEQVvJ6YVSBw
PaG3g2AEnG1pCGSt1GnSoXKCufoxkiwTpNIgLHBrpXy4bhUr3kpEZfc/UOxj3S+UXJwaQI0zAVNN
78a2eL8OsWLcsIhZ3xX8zubFG7ZUMsR0BSD6LnAyn9wnyDeFCa95Zs3XozIOlVIyU9tiVeem16I/
og/SMcPYxaadHqL0IMQvgbxTocsRoSejPEyD3ce3RXoP4qfra7xM6c0akgTfSgUBEUEwfg6uNaqe
hL6S2fIJZTVklG6MnZt4iYfc62iNG/Mk4B0LzZTWehY8n3O2174i8nki6od4w8vs00cUBL2LEjWz
JcyhZi2ORLS5vsC1j4gB97kFAF0boCE7X5/aqrmv4WkBspAXNd9P8okbKl4Sksx7qIC6GjkPMFiz
KnBK1I1aJml4m6qHpHdMi246azhFx+nUoLlB2PyUt+X2+rrktbMGkmyonBhQPLkYMpwKNW/UEgvL
rNpq92+128QWhkZA6NZamXXXObJn3qKB6dbfVpCa2WV2AmkhK7CDDe/HXCYm5x1Y/Bj5fJeTKauK
tMaPQcODZFpIm/k2eg6s5j7e4DkpvukPEK/GAymybz85GzH/v5nL/Qyb8dwtZiEkUD9A+eot+TPu
HSlwS0u5b99/GZ+TN2zRA7LtbzTdik+6l+eWZHP5rVaNbLH82cwXV1RbKnFRzd8id81H8tZZKGod
VQ9GZw+ucDzJp4KT77/sh4AeOFwS3tEwbQJCaQYSl30fVDmUZhsPdL+jWx+R97qraze5HzhgK8ub
X+kG5DVnFXJW5nIMkryaKhTE+2QrZoI1TdsIYqbXv+OKK4BeH9p14AURWrMXsKHmZVQYEkxolGxM
DYJxmINwmbZHuD4PZ+MSRMgC2e7zPfOhqlXTXIeAzm3tha9Kb/k3cmuJj/fJW+gG8RYJidq6vqy1
o3EGOp/jhW3IQphRIwNob9desJUsA/Hvtn4vXvWjvJXvwHFTbcJjdpBmlQIO+EqoAe1oUKCin1GT
Ef+dg+vmNBR+ZkA0w/G98hjvjH2gWMOHfI+w8ERfIkfdRe/Ja/QYe837dfAVBwUSW8g/6eiWAzQz
ipCV0DkI/RCxIT364W1UHnXzTy9z/OCK2cyM8BqomzUkeb7ut8X2GklEm4RibLEvXyTlTUv/3vaR
ZyDIZRto8r1IOdC6bUaQbFPQHpVWnzgyvcM07fWdWvlKeB8QWD4IegjuwvOvJKe+ovXd/NjDcFz2
1BteroPacCeqDz4YFwVupXXNe4BqEP4DGpmYPWTHN6KsG0H7O1K7abzeBV3XT7NzqBWDfZ33Alo7
dWdYzAEQ0CEkhxWwMHmc3WZH4zPcaE67kTfynQ0O+KP4IfJemitWcYbJhFRSXkL7VQJm7oaQBMlx
RYZOAndMjuFtY+2NgHfMV3zkGeL8EFzYoSBKGHpuIUio4wL+Jb4kgd1Y4260asd0/UfJTvftjqdA
Mi+DufrOQBnD6Ws5B1PkvEzzcRIOGFvqNZs0mUXRYnndRtei1CUWm1jJs07VmgFYeIbVLkSSUGu2
lUd6iJ17/VQ/Bs51wNUNBXsCrBQORGJzxKDdpPBqIpxlO9oTrptYeSrReveXKLMiz8w0hvEQkACy
BNGi6IsTHilo4WsS0FI7hYTBWB6r2cVSGBDGNsoCRBr+ABDVh1IW9IEJ9Wqeo7ow+Vn0B+IpBM9w
TGSxjzxR6gdtGKD6E8swduL0QcExgQuH/oUADOjdzOIiTNa+aYsC7OcgnRtK06GlY5gPUormiY+/
/iSIACAmgq54XZQV9pbOqwLvyAIqSZiAT8sBExyvwV8/CyD1ooAkSRLx1fEAYdYi1HmoVjqIz2lI
TqTtHJVKnhxw/NDKhz9Dkc+dwpj2fhv7MwpJdpjr9aSovSN67f39jikz4xpqKgrS8Iwb6AYk5bUJ
3Opdqt40AznqOmaCs/ZfwKjIEcvo9QRTL1vTHSdB1ioVZfEaMtcIaGaRaIHHuj2fhTOXhg8DdTnc
gpBThjoKc1vIeUmR0degpqyqm96MXFDte32gOXUaPwxC74QhL/N9cf0ykMxlERsY4BsaHYT7kYLG
dDcqfgZ+4yQDMnbpRqk86HNe/2AXfhtZYxQwEIZCsApClYyJ61OuFWqDiqph1Aiq8TTpC3A8FJ42
GQ+dn3FipMtuwhkPES8SW2BdQHbr3A5Dn7R+m0Gno/dLr03dQttnppejDV9/TpIXSTqF4ZsZcCrj
a6vEXJSiIKWB4IkV5kJU1UdZhWQrqfZBaOdDY9XRoR4g79xxMrwrrgnVPcTZ8qw3hkfR+QJlmqRT
mQMKQfAuI/5NmyaYfS3/tGZzuv7t1qBkBISY/MKtgcvpHEoBL32vdrAWVetEjI4X7dEIx+amqEvB
aoLxX3gqCLxg2gSsNNpc+jrH62U0FvoyDkQlay4mHixDRzmSl4hZ+1ZQcEKUi2QMBjrJOYppJiOs
BzXEXEp0zM4EuoWu1lMkpQraJ/LNSOnb9X1cRyTz2ubbna3llXrVpVVpzL0b6u90BDGfUlpTUNVW
bCSbmttIzsOb789FgFYPdZPrIfCKLPojho1d02E/QFEdwyknreLFSyuuH7z338tjjviId2aZJthQ
g/abQniSNHWT87SjV0Hw+gG73kwqyraD0nw0odyLNQyJvCvJqUF3sCYlf3/v6/IChdm5IGurJJ57
eYZQ3oiV/9Y25ZFMv4Ko4nRCrK0HxVY4Rdwv4DZnbJ1M4A2Z4hGeuHtIe9MOBMEKec535Yb5mkKS
8Bcq5uzVr8TKWPkQ1sMYoeSE4qsYvfqoslK/PpXRz0zn+ItVOPCuGkQEiRbkgc/tbhxCUVSK+dac
ir2e3KTks0Lrqfa76INdRx6vn6qVKFCHVA2CAAQ22EXG01di34p1h4gjMc1fAkhWCY04L+I1B4jw
jKDkgzDtYpoLh0hU5Bq+FmmcndhSp+3HH6hpoANR5dyTa/aAKE1HaWku+bMFrUgq8YbT0bYS61vM
NVqpuJ0H4K9v2WX6FrfjEoW5PDQlyqhZYkFNqmSfwqRqe38g1T1EHMdnSZj0LaorhYeulRTJeb0+
xAVq5aDaiM072ey7Ry1z5b7bXf9Za18SW2widwPm3guGhTYtJpqGChJ8pn9PouJ+KJ+vI6x+SAJp
bjgQvLHYYUY5UKk5VjNCVCbRvhMzKfYGIoFzKi5U/2cTdrxM6RokEm9QOYFipggTOj8MfkOIX6tw
wpicfOvF1ykhpwL1dMwBZJvrq7vMcTCflTl4ZjSqfqjBeAQo7KW9p7WuNmGwIbS02MlLgvEer+bd
o2unHV1NuKohCKrIbHOnJASVPqnobCqqZhdpZDdF7Y2fDtsRrsyv2n2iVM71hfIgmT3tcm30aQBI
SFVZjaJZg/Gr8Z008F10XdLoX/gzvC9ViEbhkXkxWdmNY6cEAvxZQyOv1cU3Khb7vEBNVpePzQhe
okx3r69wzWogmktmcUlIbbNOLSynQY1NhFw6CnDKhGbjjB6UHHUWQ+Wk4lZDZZy32X8CEH/OLVTW
40TNW1ioj9INSXpMTQI32MTJr0EHm8pt6T/q8oY7Wbzq6mAxsBkF3UYsa1WIdtkpUeaWuFq3JJrd
V02y8bkcPmtRELLr/4FhSapqYwygBwoYsQrcoHkRULQo8004TlbH45db+2wqxGTRHQb9tAsC4EAV
pFiGgCwif7+D8rDxaZa9bgvNEELMLPGuG8nqeV/6FubqC0AWh4YtfC2tJbdR9ZAbem4lee+larCR
p/R9mDDUlN2Bx4hzI659O3RAoCKBwBlJMsZm9LKjfhDDZpJSTaxCVf6YTbZHZbnkRGJrdwJ60uCq
/5czgHFpUUNoPg0C4qN2fM9LM7TIyBMBXv1qKvQjMPwCRgkyL3YRJ8ftkPVoPZqlVkcLw0ZWHse4
6kGYzaWJu+i5gIfGWx8pHriRmbj6HMrIhXHqJ7TzaU1jSPvGJEF6RLBZDBZkQ03NC7u4Niytl5Nb
pVHDBzmU24PRViEnT3O5Zjzn4FnwS5BCMdgytEp6tS8QBdioZLi9Zo0+iNcb1aL04bqRXh4/ABmo
PinoWMdcOrNi0vVqS0xk+v36hmo/BsgbpXSLpyo6yjhhzaVRnkPNa158R2gZFgQ8iRSsmGDcN10z
RxjFCyF4IIxBdqpal9LcCpdh/rn+MIXOSlROILSGgV4meEXkSzBbx5yuyOgqcQjQLgPCW0dLu22m
pxsi8JIkKzBovcaNZiCLQFDNP9+vUUK4UEjIN9Na/wmqEU/34T+CIvjrmBbvjm8cVkSACEiH9QSF
Ai2DiEAhbGphcH1V4rjD1eWYmMn+IqpAW9P5cgQTFZ661LBro9/ZopEblvk/pH3Xjtw6sO0XCVAi
Jb0qdJqenOdFsMdj5Zz19XdxzjnbarbQhH2xseGHBqbEVCxWrVqLFrnddiKZoxXHC/FIBKrI2yHT
A1j3qamgqnGGUwukfdAeyUzPNNA4c20WkWvWH7QMN6ZSObMIQ34e9rByH15ySOKi9YMnd6JRE8Z+
BKtmmj6Vdf2ilrilZWBU5LyxiQQ5lsDyLh/fFT+hACBGmeQuRRaS2yO9FsRpN0eF4xvyptd+ptOw
nRFrTUREns/+0mkaFBvxjyV+l4CHI2jGEZZa85mYFq5QT/KJN48fBD3HrVeJygfn+wW+GDAZpNwN
4xzvTKISJM+oVTtJ3T4jpQCFADV2c60UiZ2tbBdYYFLvcPxwgjx8Fpw3IbSdEM0hE3DQzBjE80Hl
+U344ffDrxnShOjpcdQiv1OQEbq8gKJp5U5F2hY+sPKY1rCpbGNAGHcTDxuqvkaG6TXSm0EFN/bq
jgHTM7UgSnIeA3WG3pGxSQpHoUBThfejOrmyb/eGIG5dOw2Aff6vHZQSTs9gDRW90qcYGNhHkLl+
1a3Z8WNHIm+Z9WpKIh7/80BEgSli4eCzu4xnHjHQhhwGNZxlRa9UkGFowd8X5hQm3IrYEVUAFlad
DmisUiQaOviv0lRl9DmjzzBpM8uujDIXnOq1wSB3DAamb2/CF8NRUUulVDUAfA5Km5A7YUj1HVVz
p5lYKGoxcClaNPhAp6vlJKl9+KqRNLld+uTKyEi7kab4NpSl26zRycFXh6MiSQfTrPeSWjxX1Xxd
qkHgSjl8TRPeoYakI5btD4UKNWUJEVkga/3m8gH57gM8+1SoKrOyK6IhHsI51D1AdElYQPWUbkol
28khELBUdsvecqIxRP+V78jjZzATN1YCx+r/GlPMSgUaZGmQK0PCjC8bNKWPCuQEWblCOQS9YQf1
g6qIdMXP3R0zYikAqCCZb/AlsyzNqqycAjgCOCG/kbdUxdMy312eze+iODeb4CBWCaBTuDPONOaa
VJ9j1cKxHDdkI938HN3sB/gkwcpSNfZ2+qxfHxjoPb86Jre1nb48Sk/hofwwXCHI9DzWxoDxdsbL
z0CLCR/Wd3GVK1qCARdj4uXdszGxNqh23M0gp6vrzp38+kEpa9MmQn3L1cnGq5NZRwzHi7gj7K60
iMC2Hls/prF1xlK5SkMRzHnlHGOIf8zwEW9eQ1a7g5moQKUppTdtGL1fXtCV+4MVJ5GMQOMaga7t
qVcyq3JOMgnrSesH3b/p8zcNIMfxwWzedH3X+YJYcSUboZzYY25/EcS3E7SQpyguoKHjFvVNMkGq
yBkVd5gPuvRhaXY7PEu9YNeuJERhlSVACANUWXxHV9KXVgVqcqjS76R2a97LXuGo73gPUVd3s32/
TT5/XZ7XtR2ytMiNU0NMlZWAGaI4I99OWnEYA3IbSW9/bwWFOwB0gXVGko67/WllMSq6rABL4+TV
7bSv6sZFE5ngLl7zodggCo49MMdglWajXa6aNSQj1Kmxarfhcdz0e/BnOMpHcdQ/0SovKH0KrXHb
XlZkH1lyWGs36Onc0S3kvK7Ae36T2nhIi/QJ1g6ZZgFJLSPyBgyAm8MhNsMK8TwOGSjkteYLb9fL
i3SOF4P/X1pQT2fPMErSyRksgOY33bdvKhjNZJRWbaq4yRHCg84P5I//vl4HRAtuHBVgWryWzvJ+
MZqpe9rAR8lPCjloqjekon3BdjF/GwDUgBY/GQ9ahL6nI/NJrfr1OBROvo9vzesn+kvdWzfzQX5M
XMcEUgx9cSDicy9P6NrZAriQwv0CXQjXxVlNprAAAAA+K6vdvKZ2oCHDIUobnTPuYdmWZtjGWWz6
KQ+MsC57OI3bYrJ7FxFh4ZhPwNcmW+O6ONYvdFddWftZ4Dq+qfzOZ/XP+LjTRkq00pQZxqduP0YY
nm/z4wCvtdEekf/7Ko8VsH89hMcBtkXl/FU6eF3npD8md7LJXgiFX7silvPAHUcqxTSQKT6nbTyy
Mx5BVHJF3dJTH8vCbTajZ7n6rjpGt8mrA1K+y2u9ahwgMBQ2scvwgjxdhICahYWUJ04nverSbdag
3Xu4T0I397/qwc1EQr0rOxpoMzRM4eEIYUQ+qkj7utatpC0dLZKBfAQv9QDNjLvIjOw0jtD6ILgQ
V/aygZYcQDzAY4q2HDb+xSaTpp5UyAYVTpKDI6g1P/sAoaqm/nUvJG4+JHOBQWPPAqTjT+3kmlL6
YSSz53ctHeZBbVGSJiI+5XPqCJgBpgN1BkwgIm7uaMahEdAMBMUOfTY/jGPrGkBV+ndWZAMhOzqd
Ox8gGyVdmxuosV3eKWtu9sQ2d16ruJ6qroJt1Wl+Zy/1Mb3TrrLKNrFJrRIUOhrosp/l18tm2V/l
DuuJVe6wmkmFDZPCapNdjf1L8dcSD2xGkTfB7odglcxjFFWQcBeA4xSOVHuljAJRAjjJk9IcodOn
BttJ1Jy4FiudGORuqxKEOG1ZMoNXdNselaNxNV9ZnvTVuJOLDjj5qtldnsKVM45MDctAIfHF+BNO
9yYwhWRoZexNoxgPnTVuUf2zqfVbM37inWn7irEFgZJAOW113UC9bKAiLeNNxq3b0OfVkOBZihC+
3RnBcJNJunt5XKs7EsNSwK+B9dP5h5/eaWFB8B9EGIBI11/SaB/J1y2yGJ1T988qKIbmOxUPwuhH
2m17BFeiyHdtlMsv4BYzIZDtrHIdZ8KfpYNmdOqtXpHPy+M895kqsH9w0JBNQMVIYx+x8GGZRPxg
bJoSTS6Pco5i9KEFjZN+K8kHXf+6bIvthdPjdmqLWzZAFqQiY/556n4Y+hYcmvF4VKJrKxYsHvtD
p4aA0lisHefJai1RsDuwdqBw8yT82/Tt3ohE9xu7PHkzDAuCNkmgJxFGnc7dZIEKdLSYX8Yrsi1N
R4EkgxLdVkWxuTxzawNaWPrOYi5WidRzFIWZUoDdfd5lOvgXrNibB/pw2czagECQBMgA6ukouHHz
liZKFXcoN0EJIbs1rODnWEfXMlIvaPkT3J1rERqjYCaoHhroN+EnDyD7LNUC2FLj8qrrgrt5olsD
TIhIX2ySpN3J2p2C7vS0Um1rvFGVR+hMHoOGgJ/5Z50kgqGvPW6X38NPcVshy910+J6Z+K9Fr3h6
rRwgWH2Ik/CuQSEhBSDfQLoCWITQHvO/PoeIItA4hFe8iqic96NDr07J0AIlnzeWnUF0S3HA3wR2
RSeT8Kh/v7zQK/sJOh5IaQPYrKBtj4soZhrUU1ZC5iufR6iXbKf0x9wLnLTIBue+iF8kqeWHJaQQ
cnv2t/kUuJWQImlly56MhNuyQVWOstJgJDq0dtt3CR3eqRvG3uX5ElnhvGRYWl2rdxgLnZw8AGpu
j/yjaj5dtrI+Y3ija6DpQT2C8yemMscGtmEJNWqQaug7Cw20kyVwJetD+c8I4XLz4dgN8lyzpZeu
c/02M3bx5IydAIRwfq1gOyOBjRZy8PAAU3vqGqvc8OPRwIRJDWgPh3ZfatWx08vU7lPVGRR/qw6i
qsPa9LEKALrjECajk+zUZhobSW1leQkcOxTIJusItaut1SrPl1eJrTXn9U2EdehhNBkGmoevQ+Eh
hlhehb1A1etpRhev//OyhfN7kqW5EFGBtA6cP3wxEQz1nVpreFcYZpS5Qx+CNT4cMk9p8o9hijv4
xSAT+L/zBTu9m9m2WdwwrGja6QXu5hbsAuZN7D9bPtr8H4r8OKoCKP5K0Q2YNDALoUBrIa2us49Z
GLNktPgnaK1wwsjcF+GrrBEnziaHGuDMy+GOxk85SB99SxTVnc+sCrkJ5NoAeADij6/ezwh3WktH
fNxGbm+965rnd4dB/+hk52+XEIaQZmdNlHDr/O0W+YrWNQUi1LJ7G+m7X++D7qVWD7OIhOp8N54Y
4q8tiMYZJB0QGSj1G7gT7HHcXh7JeYCvIrkGyBQSbBSvXXbqFmvV6P1ctC1FLDVeze0dzbdS+FoH
u2q4KtWroBEkENdWaGmO24cFaGq7uoO5tJycSd7PU731ow9p3LWxCGu7agtUDwD9AzkMAMzp0PoZ
OjbwJ7jy5ZfWjHc6me8LrfakurMBVxFEPOfuiXFDMly8CS1IkGudWiNSGwcFuw+HIbMNYzOYz37p
XV6sc+fObKD7ykJdD1K73A1SxL05FUOCaL74ItNDFR/DCVBIQepwbc+hIQrPPkChgbTg5k1RqizX
DGZFuad+hLT//eVhrDojXB142X37P26qOrkq87KKS6fIXVo+q/5noN9q8T4D5X4iyrWu7QKc0f+M
cc4Iud2w61JciCYEgqNkT4x7QkrbkPeN6H2+tgXQvIDHCeDwSLlyy9MO5pCTEBNXVWDHqLcWOKUJ
1J4vz96qFejqgMUFkSTuqtONFtYFQZU2LR1Lup+s0latB8kQaS2s7TQEKv8Z4WbNrAYJnhZGZhzO
Yt9En7NykKGocnksq4uDkj6iYqSMzzhV87JsjCSCGTMhVxkYWnbIKjS2HowfBmQl1cDPBEdo1SJB
VRLuTkbbArdGIQlzIvu4m/zsFwskGsOppL00lG5bbC8PbnUO/zMF+MnpQvV63jZxUWA7TLsm2Vfg
ubQIgleBmdX9sDDDHVfqk6rrBpjxU4/27134UEYvl0eyOmmokxgoaBnGGQzbikO9Boi+dFT1vo83
LTnIlg+spkNFgO/VwcD5yOgwgnfg+3FDcDkNWobBDE20KSfNiYHdH/VJcH+vLs3CDPt9ceul2WDS
mJlJOjCHxxDf8iaF2m3xD66UNZf+33DYxC7sgK8vVZUEdmoS7rXOfMnn4F+Wf2GCO6lIHgc5Ci6Q
dA4eCFTprNt5FAR068v/ZxTcmWl0q6sI28iNkmxC6Asl2yoAWaVe2L0wccC262n8jUj1z3j4Bwyo
RYem0mGsy0OQ1w2sRW/eSuSDdqbbGpnXzzr0B7oYbM/9Lpmt/7/55KMGaqCHugpgH+61U596fes3
ooy/YJcT9XRbqCl4qMwSNtLaco0QGoOWbYgwuYI9znfcVLQYoDoOI0rgWq3XmxuiHgxR6mp1b6Df
Fxg75HpMyn5f7HBNnsJQGWFlKD/93K4mr0/vIQ7gGCBwvuyFVnK22BoLW9xWD5UhGo0ettStsukO
0U1xUzyjyrUzZhtEMwge7rqd8devdmYUzVGYLFxQPOFtqBsNHjkl3Kv8pIEgM/syRB6cfffZll+Y
YAHZYg7jIG0108e4aP5i5j9H5UdiOb35aA6qDWywYBZXD9jCGtucC2t+2KZKWmFAJeipIHP/nl/V
tnEtbSPX2mq/Lltb3x5/Zo9ztEYPNb5Bx2u6hjawFnVuOI4g2bAH8rMgL5dtndPL4em3XCpuLybt
2JAmhDF52mWe7EQvugOlspv+UO+SvfUs2ZbXe+1B2mrb+iFyIVxw+QtEC8lt0CYIerkqMLVhTXYA
FfTjK/Qxtor2rpbXvfoPL47lcDm3DPhfUgc6rKm5/hMii5EN8NNmqpX95VGt5E5P5vUbeLbYMWiE
KgEoxLy2gVf7TyR3DSCR5ng3dm5Bd0WEOzTc+bIhmE42gAvnggd+zsoYkhLsHI5fJy+9Fe+t8Yn4
zCba7a0YbGSxU9X/8jj5czw0zjcX/tyEQQKj3VBvMpCpVYMD/gK1eR8yiPkMgsTw6lWwMMclONGH
VSUycy95h0YlEF3UbfmQSoZgVKKp5FyMKrVk7jOYkYtPEjtlezA6H9nHXTg4E2RvRe8H0bA4JxOk
ZSiNGuz507XR3hTFk1o9Xt6W7JMv7Q7OtfRVWlYWMzEPj+P0U5sEUc9qGmtxvs5QwaYf0LiHAXNs
X+ZJelCs2C6V8B78md5EyVWU35YpehEzKjpx5wDK0xPHOZLaVCs5jmAauq0vWtYd4zS4guT3IdWj
Q23JzgwZnEKhHhllwf2w7sMQ5Rt4HjGas9PrIQd3R6e1uIxiSXdS+VOOw22YzRtl9t2sjq9BJyLI
Ca3uFQQQaFXCoxmUIacWNbQijmnMThwZPFoNXq7oYD8TwfFXr6KFGe5g651ZW/GEOW2jfpOZplMP
0W0fqW6mfYWWiCZnpQCGJVxUXrlRUbz8Ij1DxtX/kEKbyVbQfXVd7wKw5exxAx3i0Vbe472oYr+6
fgu73DBp3Wo9GCcQ9rVQrs8Sx+q2LeQG5NlWi9ekF/jo9Vn9U2Dm/JdO4rlRJRSY/eJFAp7XfG0K
d242muhuXQtnWUYeLADUAAUFd7kT2pBuBvjKgbzEfpSsKxz++7im130YirbKmrdc2uKOH1QT8kLO
cQZGNdmGgTsU9928Q1bHsyQbKrbgADb/YR6XJtknLe5YPQvKKo0wvCb9nZlXUvd7bJ9BluuEkFu7
7DjXdgh7XEMEBMhUVAhPTdVd344p+LWcOdkYPjgvPlTz6E/FRlVdMxBS8q35sqU5bkNmhaGVXQNz
FSIiQ9+noWpL5r0JlNFsHc3CK7OvjlLBIFe3y2KQ/L4M09YoNbaEQDSN277A6wCAFSqihFxzXsvR
cRerVqCHu0UeyymGj0R25PAuEVF4r110LD8PDT6UDc+031Ek6gJawT8WZnHTl/4D4gXBhSMywd2l
eSGVZtHWCA9K/4jKjlc1oofi6kSxTlSQPzMOGW6DI6lURbkJR6GhbVkJ3xt5tGMR6+rqwf3PyFln
EhJhkdmMcH7GNH3M7VNkhfsICd/xZyM9xpFyb4K88/JpWp06AEJR1DUstLJwkU4OSIXpN1idZPqo
rTv971ksUExb/H1uaUY5n3qJBYgRpTvTim7DBIiBoJA8f/qX3AdYd01gFIBF1DRujWjYRwN4ULBG
oLKwA0PK7KhrD1Uoqp+tb4b/DOlcarQzxlRNCAzJJZ4U5ev/9AsLXOqqC/gzGj6ukBE3GRFeukDg
gxEgtU3w7nTPUSh4hq0AK7FCIMXGMgFYAzqHU3+Kirdq9oAjO9M9+D78e3f8LA6g2vc32T5/Dbbj
Id9ObrL37fQgQgCv+vKFbc655lLTTqaGMU6smyZIQyfMIjSWjZEzW1CTStLdgNfS5S2/cueDzRDd
0aD4Byz/DEeUkzhEfxsQ1ym06F29B3WXXReuZL1cNrT28gSCHQRAgN8yjgzucCVgAqMZtYAEJJ2n
T9lWSueNn6CRvZ53rf4FUMANQQItnugxJiKUw9o4AZcC1pjRSuDf04WlszzkQwzMkN5VUABP1dxT
hsSyu6RoHRyi3JVDUEZeHvOKP0FDGroDgEBANyIPflTzLp98BcWx1IcmjzX/HCZQL1y2sQIkheiE
xrLS3+JGfJq9n0lDsw6VKjrpd1kPWBastVemYuYHaZrwvB6lO+SljCsF8YejzvEPsGsAwEX7xI4C
iGfFf0/gxz4JYHawA4EcgS9El5MqZ6OGcffkk1SPSZC4EHrCrE+2Ty2B017xPyfGOKfaoQwslxTG
xmAEdEkik6PSmthSOP28PNUrNxIsoZKKlw0eH/xZySskK6wGcV099QkUGBH+p1Ekucok7aspIps6
tRQbhHFf7Vg8Xba9NkpwOUFwAdU1xA6cY8pD32wBWYcDNMJ9HoAbKEcCrhP154rMqNwxUfJpLgwM
EWjdWs1svQvsQdSouXIW0XyPLCywOeBTN9ixWcTHvQXazI6CCQhrdVeCHj6s0g0ANFBwBqLdECHW
V8YEWDA4o4C3Rru/wYWPyJGmujkyFqAu9Iq6+dTa0aGSLKgPrZqBfg62PdbnDEfFypTY9SBz6ePy
Le8le1DqO0t4Q634FKT+WDmfaVPA1OnkGRHNiB6CZsU3c+KZVRI/yDR8m5Mg9iIwjGd+eZPE9LXA
TWL3M732gwwir+0MtRO/svZJQ0SR2tp6fnfDYnIJ6FW5E5iRUonmChQAvRbaA4rkyXxDWkdJQBYq
OAYrcQBiGZQt2VtHRtn6dPQ5Eilhk8RQpBk65TruAt/x83YAV0niDyBHkVoRcnhtvtF//T+FbYA9
uYtD8TOp1hTouXX92NsyJGW3bVk0ogTV2hwSoEFwKMDFiYU9HZg8N35dTC0GFm5V+dDXXmhd55KT
VdsAmqRVuq3lAy3ByKJ/+qYX6u9hvfe7u0iU7VsLgejyS7gpTuIgCuKxA6HDCzqOZ7f+Wbmg4XC+
um2C194+PJK70INK8o7eiJ5Ha7MAtSTKaCkBdeU9bN+rVdOznWRB3WCwitnOW6pAdbFWHHQvgF8O
03/Zsa6aZK8xJMhwcvkcWTgaATqcs8wZRwg9HtBrh/8/JrBllKLa0FoWEl25f2xx3lWPaB9THbYm
FNWyEJqSMZhtHXm+aWdX0+4nvGxrybs8wHPBF8bvvLDK+T8KiqmiGVMISWQJi55HI75WlaL58H1z
ujbbSLtVfEq+/GE0y03QdqAaSKns7wNZ6SHuk+buPKsKuuGkUd5bSl/3YHJuTLT5aJ0C9gPJUj7D
JqDeEAXQb2yHGOFqqmrlzk+i4DnM9Sl1K6kNN5Hfk4/Lw1vzCNgxLMdpMA0k7mIk1YweKRPbVUII
oJAdmuWi4MWaBWbYrucy1BTdY4gE0b2N24tto8WdZQ1pNSmojqAZUtnWo7Ixm9CbfE2wWKtbBNAz
BcRYQLWc9csEhPbN8C2ZMllp72VDSH5Lfd0l4JZSY39jRZ0PzpOqfUjhAg2nR3e+YgdJFrbu5Yn9
Dsj5IUNbCUxbELJkfPqnQwanak+0DuAAbYP0sb9XXETP9uh9Ki7kBDfdfeBpB3B9SRA8M+34EO/R
JellO0RF+/Fq8vJtZ3feo3qsHnNH9G5ZeSwx4af/+zie50ZTikGSGHJhJmgX1B47a4+PDPXtYFzn
vQAivbb4S2PcHgOLOLEkNhOQglNVe5Bq+UsZKgiXS1H6fnnaz+4bZA7xEIMPBOgM7GbcRlNQcoyy
oMBplbVXY2ruG0Quf29CBY8XWFg1zCAPb5THoRvB24y4q+wg+1ChSVEKhPo1ZwOB21lOGufsymw2
aMZWiN7XoadcqZ4JoUYQE4IUepPf+J7s/r48LtEycY5uiqSkqBK2YYOHVt+XytYXURqvMLKcjoq7
p3UCBvZmgA3j8S3y5n3vJh+qE94eFedu3t35EOWz9WO00bxgc3l0aw+9kwllw1+4IDJbdVOpMN39
Np7mt/72J6oOW+TpD3fZdgTLmX3Z4Pp0wtehcw8JMf5mVEsND5IOl3FKfo/5HRj0hG1ZqybAYM04
nQyEzNxm76wijoYawaxMJvDkyjbe0F5SiugPV6gOsGpA6jPqYcAseZZyNe0StfveGVFhT5P+M8g/
sy49qg1c1JT+qhXDUfTYIVmym9H5ECTR3eXJPJdBYceBUcb8b5DMrV6Syq1Sa2xzAlvqof/hVYZ8
34aAB9ip0hj0Y0R/lGsztWU5uhpJJL0b4A3OlI56eGD+teIi+xykQcB6Aq0EvIxON5MMdvFEY4F0
rH21ijeAILWad7QTuJq123lphnMCULGoBqWEmaS48WO39K+7GCtABA1M6wuM3j5QJEFqCfJEp8Pp
hjSJmirJnCAx4k0POExsxcd4mp6s7jXM0+s67ZwKjN0dlTZ5Ou+J+iZY4NUbafEJ7PfF8VSUOAwy
HZ9gBG74ZJZ2HNrp78mrvFtVsl8HN3hUIH6zt/b9YMeCG4qN7+yuRoEXzYAgv0K/xKnxPmiyXieI
LFsdUNgXbDZ7LLZ19CsbBM/c1WEuLHEOEC3zaOFiMWzdEteC/lkIooYRSvBVsYu6YV/6g2BxVy8S
pr2GTBrgWfzYpGDq0WKD+BXNkKOdJePk1p0uImBec0U6e3WAQgS5nbMDMUU6mqNzzGDlxsnziCSz
PLuCPbJSPwPWX0ZXiwnuA/C6ny5TNbeGXknIeEBddwBZzfTSmZt6PpoooACCqxiu4T8IbK4t2NIm
O6KLfRlEPkDmFmyq6Dkp0PUKV1P+6LUbzd9UqjvT27ByJngi6a1SnXTo7EJ222xPi70F3sfLX7N6
fyItyDJoLJXGH1Qrb1hNmEkCFleBZRP9yx/vAd6SfHtQH6kPJQdPQStBfUuSK61wfRM769B1Xjm8
pxB1iQW36pqD0tEfBlI6rDqyeqezY40F8igpng9E/pqbt5IaSL+bjq6IAFD6qiUoReksy07PMniG
5QdhTWGp8VK32OlbhA8bxU2PvWr3O7J5G2xlY9xGtnUj2c22623AQpz30NOcDCQv45XiJfv8xkQF
2961bxOCjP5l3vr2fen616H3cnml1s4DdD3QNcBoQc6CxC5pmpHoA8I3vPmwc+bozvyH0hHufvTY
sNZ9VFy4S6iJzKKLKmyGfALjCYHQX6HsJKUROMeVvC3Eh3DewM+KFiyeyGZI0iJIwawMIHoOiox5
UOTbHtWAQy1XmavVrXzfd2p3yKZWps6Uhfnr5blcf9Whzx2StQjvz5J2uGilGmkyPFJ3gJB0EFKE
tjapN9IGomiaINRYWzm0/ADyQwiEjlXuzlXitjN8JqYMWWBL+8gzsCCJ8sRrTmVpg7tvErkrq3Bm
xyZwZ8NOIEiZopBQbEDpC/L6y9P3/cX87ba0xt056PDMwzjAiKIaL0yYAwen3b+/FdvMBoXFr2Jr
oPUjdZBRPs7OgfyadiLg5NolBM1DkzEIsAwA5yegxlUgR4hPqGcchk6N7biLBdtkdeEWNpgHWXrq
TBpxicOGb871Fk2Lyl5twp9G1oiSXmeWQIMD5gADLWiM2O/7qbGwBO5InfYRpNFn39hGYGNUjcxN
mnlzeeHOzODUESiYMJ5uqIvwqDu0nkUz7XDwpGof9O+yv81EbnVtIy5NsN8XI6lKbUKSHCYqPLwk
/zhTL5pdYHfRBGmikOn9w4gWaVrOY2lVojVmzcz1qqNn1nU4Em+KZsGlvTqqhRnuCHdVRau2wvFC
sQ4YLKOu7Vx6pc2TJe1LkUrCavC8zPhyh1kNInXWB1hDpqFN32ZoOIXZM2LnsHxtTa8oZNv8kqs9
KrSCcGAtbF2eKvb7YvXAO2BIQY5LJn1qihva3o7ztRzfRo+XV21tOpdmuE2SmUPVlDIG6CePQaPb
YChsdBcdarO+RdQsGNTadYMaIUAXKrAxusUdY70fczXoR7iKN1AGmiFg+fHBf5gC2/+H3YiiL5Kf
UDyEx2dfspi+mrQUDQCwJJMrM96mKvSonMtTxz72zPX+MfF9sy1MqJNWV0PFVmh4nYdfKngPayer
t5etrHrXhRXuWKmRmmjdgIG0oGhRu8aeekHoveaKTAQZKgUdAEt7nU4VNPJQWyBQic61IxlzO5td
qglGsbbw32VNGclo5Ey5c2SNcLSNShHhTSggbGc02WV4HYFf3B7LbZsnbjwIdsBqZLG0yV2NNE8U
iqQxXGyAxpn82Aa13fZXcrYZJqcJblC8rQfBBmdzxe0Jdn8wkQcZnZd8yl1qg7gOcwsvChVdY0AX
WdlXPI32XP/U/N3lnfFd0Ts39q0+CPoBxOinCxelSdBFtY+aiaM7/eOg21lmT5BUfomu2r22ycDr
mD9YqT2mdnVn7a1tl9uWS+3Y0xtH9M5eS8Jh7P99DuXQTrTwk7yWMPb8aG6pkz8FXnLt78C1Fl5p
h+hRfrg8fqFB7mgEw1SVRYzxR9Q29xFo1oJ7MGnB1PjiO+m+3P4SWGTb9MKMU/V0xuch87U+gcUB
8GpbshNnPMSbuxnZ/hztWiLhzrUn4cmUcscm7IbBzCrYa932qB3n3rHsxC7s/FZ35B/FTWC/0tq9
wRKHoLmDOxVEKcIp5s5QjjZsEHh+f0Bz3agb7DG6+QwOryhr+AZq5yBDFRESruxrqFkhV8Ukg+CS
+Do+CdIuN3qgvTrC8IC+S83enhKvNyiacn+ZMQqg5K1EysiCBqaubJCwtxOwtcXzdYYsZtfs9PFo
GY+tvKfmQ9DlIENIXaPZZKJe+PPzzj4VQpJoh0fwy/tOObKmcs7wqWnjRcODkr0jfdHLeKWPX5f3
Hpvpk60HaA0jRUCEDXKEs6xkY0kzbUJoVnYFiLmqWW9tCHSKqBfO7gJmxSKseISb88x/Qae2pHkE
pAY4rOZDUzTPo6WiLzWnz38/HHTDqwDKoi0eGY/Tk9RrrZ9AJBr3cxj8yJDRndXAuWziLLTBWBig
GIVrQGkgCntqAoI7Woq8H0pT5fukPbYzwGwoC4BENY9eCBVcN2szh6Q/0iVgClUh93BqTcvLKZlJ
jcpRVL8QJTiaYf1iBaUgx3gWdEBVG3A2GGJtqLhlTs0kzQjxdyMD33e6iSVwkN4ljTtYArCnyArn
WU0y6uGY5i1yxjsy/W6tuzh3A2sW3JYiM5w7NUsjnxQlbZ1SBbWdDPoFCaSIr3kSfykAzAhWSGSN
23JZ2poWfHeLUPc3nTwreqLNIRXVos7PKRYI8RpCAEBV8Cg+XSBiNKYVTnEL5YNQ8/SSBq4+RaLd
tjqWhRX2+yL2BGEfhATTpAVltOlmnblVmV6QxKo0m789RWw8EDgGbQ7Cdv4UFWkWaUoPS0hNIs3M
iCP97EeLrWHdSqGIWPn8zJ5a454jM+jJoPGMHTHW7ZXm941dlU1kl73SbgBTmSBcRSM7syxR1mZ9
Qv8Mkzu+XQJ9RSvAMOvpscwUAMIhhTfj3aAJvNJZJIwD/E1WDdwrakwG55V0o++g8oejlZu+TVsD
b0jwo6mSl+A+A9YJvFWWM2ipIFhcm1ggJxjw9Nsrcpu/ivQgUWps/na8QYgW1o+Bsg+yn2E52XVs
CAZ5Hnt/j/KPOS5uKPJW7eUe5qBs6iXkxshj5M53vnZHhuco2mSdg5j/73fqcojcyetLVC/SFDaD
9rsDJ68R+ZIbGniycW+K3mXnoO3vIaJmKUPdDCSunLlxBLWQSQCRtqJnIqN2uW2kfQLe2Fg7Kipu
HQBCTNfAdXN5mOcoNM4wf/aHyqdQvGqd3s+Pcv0Rmz+K8rmSGgewceDhcD40aT+1id1BYtVCgFgQ
cLtm2rYJC9uyuo1fxq6caxsKXMjlj2ODPo1S2O7+Mync7m6rBjQdEnb3jKeV6j/k9C0WUTyfxVxs
/ODGBiiNIOXI10nquqZ+PcGGFLY1mntz1ATCobd7mnbe1OU3eH6KSnvK6vlZGOUcU58ZMxTTytaZ
jOI5HoctlHTcMh/sKEJHGXCjPcpucfVeokIdk99aMl/rynMqS7Zm9G5OJlfX5mPt59vLE76+DRcf
xjkumQbdiICzdbQRCEjpVe12fb9Np08d6J988ILy2sgOfbe/bHd1oYH5hEQjMFAoW51eQHlcjWGs
sPkY8x0xQARvBjsAwEXDOysLfi824A/w7qCB4uk9LCTSUf7Eoe7ryfEhwjwTcBsgpw0KPLBLqk96
WLi9kdxPcyiwvXaTM8Ww/zPN+TB9AGuYxXxYR/tDVFV7jYgug/VZ/GOC8yE5VBi7MsHiWe24GWsd
LgRil7ryTy5jMRTOZQw0l9V4wlAqpEDcZIca2u9oBwjtsd7lu9x07tRHiNkNNp4Xu+nhX7bKn0Fy
W6XM22BIAUV2omR0G1D+prT5f6R9WZOjONP1LyKCHXELGNvlsmuv6u4boqsXdiFWCX79d+iI9xtb
Jkx0PxczF1MTTiSlpFTmyXM2fCxXYtbFi/VsjNIOdaK2d9r5YiXp3ppCUj27uHry+6xHV/Cuz5/+
t1HJ+w7KmkAlY0oLLWj50bbvbfHztokVB5QTKlkWcZfN4bFSvQrjYTWIXPx9PCdRy0SpEWfp5R42
WpC+kGkeAn3ompfa3d3+/sUzE4JXAG2CLhAU05e/b5dD5RQtzohOze95bnuGlr1Y7NU22a6xi8Mg
2s/bFudfvLp+zixKPlCXtlq7OizaI4r0/qg81srOqn5G3YqzLW7cM0PS6nNXhbLOCEMJeehbC61T
XirWcIKLo8F73wClswaxTmn+cj4pmWnUOIA4rreyEHt1LCovUb+oY+13k7qyXksxMABgM+wJxS9Q
m16ul9lXUVSVzTyoXWt+EC2w3bBbE2Ff9AoCnQk4BLhhr/QmkE2KiY2pi+0iaCD6nhU17u4WBE47
5Js8Za0ld3Ea/zPoSk/mBCwPaclhsK62RD81zaarfqlQMFjjs1gzJL2aY4XUsajnkSk1QvsAIrF5
/qlrvjut4H7+SOfIjg4KCaAPUKVE/kTyv9IZ43hMOoR81Et8tD/c2dBDgx5iuks9CMburSMPT9nd
18cocP3+y0t76IPiYG3rkHqYch/595UtcV2KxlV99k1ytytTedMYNugmp4cvyia+M3bdoXoqPowj
g3JS9pHup81TrnrWY32IA9R8xFq3zXW6cv6Euc2GmBqkP2Qqnbxh1CjdvvVH5AXvjK0IkgB8hIPf
bdB682h4+nZNqPo6RyvZ1C93zVhEQ2MT2PyMJ1+7Fx/q4/iofqmDr9SH6JyPntEguTMPmPXdmo7v
Nf2GZFx61nHXyFyXDhjw3YybqdAt7edbxechf7S2eMbeFycSkpUof/EJcj7PUmgUQ98lYjnMok4Y
1BvLq+7y3HP99sd9/Wo+EE8J7KMTqIG+XWsF/tPuc+X6Z2ssnVLdWHN1BC+xj96McPLenQcRfj7b
Xg99F5B3PqoPrm9sTSgR5R8vfYgIfY1rdfExcD58KZwaaNdwO8In6EdDg4t1m+fJE6Hi/9l6NCy/
sK1zZ0CW6Pb1tjzvaFuf+2bR5CVHw8BAjG08YN4dL4NrtRvgLbzhiwGVMidMfXbIRkCjstovwwgl
rpUwcilegEjK/7cur3pboD2RwHqkm545bHR3/AcLUKLEHgbCH427kjszpUjhzqL1C7BVAm3sZ6sV
jaUw0QSoCgAPy4AiiuQ+Gi14lqow0TaeFtQ7HNLdJzzn8IO+M+9XvI9foSG9h2rBO1mbwKUL9ty2
5DdmqxmTFsG2mw9+zP2YBglSB8paFXLRT4DDg1o5MF0u4ISXZ5INDam8nmDI6L3pB4ivfOuh/A5V
YN96Kjyr8VN/8KuvSJBwb9yunkpL0dG5eclReJ2mpS3mOYYc2A/xJT9mjYf2pxhdgh7x8+8GHhrl
w8+V3bH0VoTEFEYMmgqUs6V4KeuGLKq5genV3h0QIeS/bOd+yF9z/T0DI21+N6yRTy7eeecmpYDT
SQ2eDBlMNqmXPw07NOQ90IAe2D7fcYg7Gp52AhHI4GfeXJXMNqCDSd5Qu7k99AWntvA2RnsMcrR4
r0qRR9S0ZSKgvuoL+62CXFz5wMwtcooEEIu+fiBrkenCAiOz/YcKBC17jixSoOsjobZWNz5QgsNW
uAC4mVE24CFUrKFQFw4dAm0mAyJUM2pPBkqB0jodTLVtfBTdQ8LG75OprkRTi6M5MyEtIk0HhNoW
TGhtDXLcKej4w7CmFruw90E/P5fUEF1D8UlaIrvuMyNlMDKBM6qK802P4eRhGX297QpLqVcYmom5
8WaA9IJ0wMVaabRK3zXQp7gTCA9BqwB2VyPyYsWj2p4UR5a83La5tEYEhPBgckCvCtpJLo+bGHwG
WT70jd+SMqQR2xdOE942sZTnwrD+syGFWZOV2LTIYSNnQNmoGzy/QazOvM4Imy6YRi+egqQDb+9K
+/GScwB/Cz1jgGTxYJGOUuZSlroEWBFjPEXRr1S8VP3v22NbdA0Qw2lYMwvdhJIJaO+NYL+B6HPH
XmvQJMTGD6fIcMO+37azPJT/7EjHckJTlEM72AFXQm6czP6kdf5tE9eAOawRAbYRaXF09EAX9tIV
FFDRiEidva+snqYsmhtdq/dmMnrAyM14N8bThH5tRu8rLdk3rvHVRRttAMLoNS2QP/h0KVDEp4DY
QEeZBTe9NK2aSY1Iy0XjD4WIC691nfadV0n86BSC/RhNKnQ/48wpPdAd5cHQUnJK8gRtf72S1z4O
NLrDj1dbmoPIx6sRl9wL0nLHa1w7rrx0mh5jF92BqcLEFgLJ9T1L4u7NgjwhhKc5Q9OWGlvpIxWm
9TMmufvRjTrqnGJ03lMXzT9BYqb9UxrlGhy48YQuMj/p9Oyh6ueUVcRG4un1kIZVPla/eaLg0QSB
RXUTA0f/qNEaL+da6/U7ve8hD3l7Ka95Zsks5o0GAHQAmA6R4UVc6aaRNGPjU1vxSfWGKd5Uogwn
d9q1RPOM0bhDLPUZW7/Vunsho+4levaBCyMoLSBSgDqlzbd8FgFvOZqPNVTThpVy+IJLAyIPtgOk
h+cOMsndCgBI1NrCGutdeuBAp1QQ8BPOx+2pWLheL6zMG/i82joR2lsqrLgt4ycTNPGJlxDgXT3V
Tqe9Stv8OVfdbewAKcMEf7xtfmGQcGRoLSBnol5Hc2hEqGKVYN8CGHJfaMA/K/Q+iuN/uAax1GgU
Q9sBHEgKnywRlzbLpsZPeueBqUOANusEbSirPB0LcZqLfizkLVRAGfBMv5zOqdb44ICOx+/c0d64
/aw8ONqgUgDo56WJETROMVQs9ULjnk1autF7Gr/entOFMxfJJ4RKuImB1pD7K+phzOqOzecU4qWh
/92AX8C0NiL6/b/Zka6tpqIlMwBS9jW9CF27Bu1c9J4V5I67U7Jy+C7knzAY3PlgGLXn+PtyXpNI
sCKb3bSpkC40XjIGpU43HPibiMfw78d1bksalxkleIuOsKW4d26ztZLuqEJSzFH2/2AH9SUE9EgX
ApR0OSZIwVj2FMNX0kQnTwC0d56ltNpvqNKj8ca26NttewuhjKvhjQbBarQyqDIvFRV5OqGPDlu9
RB+awZ9LvpYoW9jOFyak02TozNodXZyrHEyRmaGFLjT5uqH9h6MRzfJoe0TUgnZWaebilGjVOG9n
s/lsSuqL6CVTft2erevW3fmOODMiuUEZJ1YLfGvj186fugu4J0X+hap7TXsziq1FQM42+Lw79e4W
AP3b1hcyyTCONw/o0AFblpnvJlD9UGDgEFLbLYQFdhxUNDw+5UiGJkE7rNGJLd0CoNoEzA+5A9yI
89/PboFyAE/H2Mwuz/g+ysytJsQ3YCoOVTzcmyYFWYm5twz+fnuUSx45czRBVRGoPxyXl2ZZFCu5
3WKUmQC/jl6dDOsfHkBzo9n/NyEFhsWQlYY9u4qlpk+DWj5n4Mvu0CxyeyRLjo/V0nA6IR6zZAZB
5K7yyekpzkLoQUzVFOps2rvluGLGWfILvIAQDViQ10WP9eWM1Q4ysrpZNX6faHXlFS4WzGtAkhOo
Zd5Y4ZBYdkiGWryQng0nVhR5UOh1hP9JwUd6qZp2I6STklaHtmtXO14nwPunWo0y+k2S5Y+WUhhH
BQnQTTHpbDvTHjAvUlVxHw3OdGcClPwhJj1D57gb1R9d5JYbkmhl56EtIb3nbTM9uSZnr23mTncD
sG7B0LGJeMibOGhFnaCyhYQJyzJwVBql5cVIbvwwrCIeNtBjq3YK1dwgFkn0CPWEGnel7vCwMAX1
LWYOW6MWIPHW0Y+Dkkry2AxGGqpaHe0VGu3zStH3jmJtNDYZIWXOGE6cQUIdh9KDq6sTGj8U896q
8drykqKvyo1Bc/XJEDat/FKYxm6c2ul9bGyt9LiTsUdjQn3cK0TSgW09o8WGWMnwKgqhbfu6zL8q
capBLze1gTlSIgCfbjvW0psXrVQIKnDQoVVVfoDqrtLSwsHDUAVz5X0a1ewEXvtubyKb+Q5oW5R5
De1FwBRBThrpM+qJbFzTCp0PbunB4UKDDXmYWfMQT4NLvzPR565SBV/RZapXjYNv8heDbMZ2JR5c
uufP7Uj+jQk0RlEi+0Ia6D5MIfTpQUMU1PxlGMjK1K6NSToaKFCGQ5cjflHL1IMytgfpt6IEce5K
9WjRjob2ARuPLeDUpNuqj93O0FuMyeiSAIJpjXVkJvEcbXfbVebvldfo3FOkNSpQU2Pcwhoh/roX
ufOc035728TSPTH30yCjBOFt0EtdugHHMw56g5gySjR/6kH6VqHNJQGBFFRCPiu08UQZ2TN7rXy7
5BbgI0GmDK6H3sX572f3k+tyZTDmKaTaPRR3KyX2dKQbs2KH0tw/uMW5LSllVvaZKJ0B08icGjwh
fVGGiq2+dkXdPAOqbqw8TZa9479oXfL4uKzHtnCQPLPc6NPG69eLAf1qm4J4vHKeb6/fmjHJ5Uew
pdQgmppD2zyAbHpj5xumv0bJ2iReLxganmfcBUq4cz1H8vkmdSoG5dnS1wqkxfmrAfBKbD0rpoEk
4Yr6wPWggPDABOpICs4qdJJzpFE5uGNhIkAioBL4rWhBOT324v1vpw48I9pMgaGjvQ+NBJcuOFoc
FBiVNZM4iKfM+DQrcWSUQMhqDTq+EHnCFFI7eKsi03n1iKzN2C6pA1Ng/glEfzcYyDTtXFyN5kGz
fDFtbFAmZPxr5hxw7/79OJEUxNvRAv8XLpzLcbo96s9sQFAN+nw/cbYO2aPDHomgNeXA6+MKDxGg
MWauahN7W3IRYkA10B1haJx6H6K5JxGbT7fHsmwCsRJIBfEklzlA9UptEtOiFPp98R6RDCoVA/tx
28aS981Sd6ChQ2b6CvQcJyAsh+YdmqqtTwJSC+drA+1I9a9VZsAggCVR4XnwdPDeXS5L3Gc5B94V
s2Ueqto9lqYTaO0aDeR1GHtpRTr7wErEDS2FFaANtlPagJLZ/FnScuWWX5wzdNXP7MXYVDKTfJda
mVsNMBPbX1LIZRWRV7dBu8bcu5BYn2km/s8OGnIuJ43ZXWVlHHYK2gZKvZ3EN6O6myBfkNhQpnNP
FTqsa7/4exzQpV3JtfXaRTQbzXbNbkMUAOIHF5cV2QwC1WXjGaGU/9de6ELp2rLREoyMj9yESkWU
dqIDNT7OLj8WyOACfRQZ75FYeXovLN2FIekGsVMl0YwRhlqjKF9QJNT3YBKsDmPDvuVOstaIfP3e
UVGcAE25i4wa2kCl06hXyrzXDBwSLcvf1RrJhLjvPeiGe4hHjwaIBSJT/4e5xGMYbA8AIZErbsnc
0RSSZj0F7Nj2+QD0dRK4FCTW9V/XX9BPiwTvH/5X3FzS4NKBNzVxcHSAqeeOlDTxbA2MQAaeSX/v
HefED5Ihd1TZwHOMaASLRQpJRPfJAPF7s4b5Xbq5LhgmpEtSRAkAeCUMRRMN8nzyDR62zsYefWbf
QXtWsARirUGbo5NxOqTGinMuHF8Q+ANbnG2hy8+S0xjUrWZeUBBcuJm+0ZR8o4/mRtOrlShqIbg5
N0OkYyUye61QCpiJE2Cxom/cqF9MtQo6XdtVbM1LFq3NN+RMcwqOLyk3k4paKJxMGBTWS2XVQTU/
0/RXPLRBgtbM256ycGMiQQ5UxSxOjaeK5Cma0qrg4sXQjJQ+KqVx79Tfb1tYXKMzC9IBUqtjE5cu
LDjZ4FPAJiatezbzIrxtZnEgEKdWkcWDR5jSrHUpHcsB7P+o28ZPqiNejHTlWbfs7C4kMGzkzVA9
leaqSvGfy8qCs4voOZpZi6tXBwwDJvPIC0Vqf3hyzKPzS8W7kpbd9vYAlw5iVCGRAJ1jD6TGL+82
arZ1ZI0j9TPykNl4GfEfab+J1Mm/bWfpBDZm1RoMk+hoU7i001gl1/QUhL+Z4RwnwgJR2V4EnW/X
LbYDamVpuXbHLED/gI9CdzTqQjoki2WGiwIqUZTPaUd0in5ASnpvQ0Hnm1MYB9ZZR9q3tj+Zyavd
OM8pF9yz8kTbNyZX76Ky3ltmY4Ssq8ESpBlvt2fj+gGMKhWOl7kxCoROcv6tYRYkTEeUwhqOKmHr
Izsb1yH0jyK0pIzua5+s+PHSMs/PbSBx8CTAKlxOP/rFrdRuYuqDXcSL+k/o0lM2od9gZZkXB3Zm
R4r8SO0kCqkUkKUMb514HOhetQSKnTvmHjUWMv4Pdx9AD8gmzbsHmefLcaVwXiXiCUJzSHjPhGMK
oGJto60Ma+m0OTczT+9Z4sDsuqzVIFTl2+4jdyqvm+KAuK+3nWJpiyBjgGWa/RV4iksjJG1LIHNT
6mviFCXHsjE94uyA6enoJlkTNVwc0ZkxaaEStanasshw6piqV9cHPd22kF+/PaI/z4nLXBJ2oDOn
QWYWJ1POZ4M7Dew5Bs62um49KzE8boMeAZkfj4tsr1dRaHETgHZkSKws9zUQq1r0mAuU5EYIgNTc
q63fVl2vHHpLXopwEi3owP+gY1fyGhzzEc8SPOho5wQg5McO/52zdltpb3RCL8mRlcHtmViabqQ9
TdBJodSEfX+5tsxROvA3Fljbusx2tVqYwJck4lgZhf0vpsCJgejdVVF5kq4sE34UUReDq5rp6I6g
RhTqq+3wl9sjWkCSo7EQVnS8ucHCK08igFx2CUA7XqzU2jp58jZ06bEdfo3RT4PzPUk6lMZ71QcP
4IuWio2lNyxQdNUbrH6tfWveGrKfnW8dacx5G7dQb8DWGUGL56BzVgOIsLrv0jd9+JeT9L+NI2P4
ITqu8iKGqVj7yshO5E+N/lqv6bAtntdnVqRr2XZ5Dg1jWHHJ3mUfI3uAJsjA/2EfzF0mMxZOBW2p
5JVmjLpWWuIVFhuQBu9/qUiKwprTVh5T0hA1YJ+Ma4Ho0laAZhSWy0Ue9oqRNc0qvWwcnDyI4jcu
8DkZcvTEebrtnn96VmSXODczR3ZnR3anQY8N2sAUOjG689bn1gCgVZt22WawnPHFjIQWhehAp5YH
+ENfBkxzh+84qzhQHVoM5TgyFIqPkECrngl0c99Fr6Uz1yhgUhAkAOwnHBMQkbpN5XyW4+Q+D3ZT
MGQCNPKSRZn7JGz0xg9l1H6t8Ssg/QN+7ktRQ4WwS4BvDGPFHDowPKll7yUdSKaeGo5MV4BN2wo/
y+qK+Lqh5iFPhEE3HOidNnTawvb4NBlB2zjskUX1BHG2rABSuWed4zvCYmENkrky7qA32poVRZN3
0jMXxEe8PrlNp02ebQv6U4Es2pdRzUHUkzrgN/ZYbOJVJUyw6NC2jnvfzJhu3+WDYwS6E6svvB5E
duzN0X7UktIVm25gHBUWoRcPuQ5Vb/B+x7aXmHaxNQsQg3q1okbvCXOFc0xKEAUCT2Y4D6gJN/sk
bpxQZAOig9Fkmbo1qdvZvjtmzhvP6hjMOf1QbLWmq8LSJIyGmdu1oPhKTX4AabH4HqlJ1vtcKGyT
WDorVk7SpU147kLSNdFMfGqGDNujBFVVG5366NlB0ofkr7d9daE4h3oYyMXdWSICDGOSoTZTzUSb
E4yjeKDVLnE2mRqO9Rsh6HXNDpGzN5TdbZuLu/DMpBTRCDQpOFRBRqQBRzvTa0BgE/YUs+nrbTuL
cwimD/DMgSIDe/5yG7ptPQ20gB0UiHccEgtVnb1lhv3Mer6yXMvT+J+tP38/2/JipBAtnFPBk73T
yKc6PnVm6o/ku8k207Rpc8jErklJLDwyZnAdmD9ANYNIgkgnNchM4wbs4UjSuce4fqz4sRE/4uT7
COSKFY7YsOkr9rmnIY3AOq/SgzT/0hWft6d5nsbL0+7yK/TLaYZaFIm6BF8xQNhXjV6aMQ+oKvxo
7u76SFI/XStHXjsQLM6Y8/mFj/S7NG5q5ZlIk476OVr7Wa2EZkr2PFozs5B8hR1EaqC6skG5JLMG
RXywWTFVuAm5/WK6kBiExOKuS9w720ihw67n3E8MPPK6tNmnVV1vCDB1K651HV9ooP1DSxFglNBw
kUmsJiBTWTpnYtO2PSKWTbZRSfqgG5UOynwjsrFWov/9qTCP3MbkQvgQyk7S7RxpoC3Xchgta4Bh
f+XJ6BkNVlL5qpTfh/E06vfjtFa3WVzWM6PmpSOpZVTEjQlHEta0yzT7S5f0YYW++9v+urBXMbi5
BIGCBPTI5KyHCuGQqDJb5ANAzVaWp8Z9LRFtlOjEABxrU7bHMlrjD78+i2abM7IGU4q7V3LZEnAN
t2/gsm35q2lzP4OsQIR2sDXM1+IcntmRNmME7p0RtVicre1dVXx25UbjK+HNvAxX+/3MhOQbTeb2
4KPEULrmaVIrT4xrAh5rkyU5AtFbx0ooBpGDYB03xT5PyZNTHAi0MLzbzrB4eJ0NZp7Ps3O7ZCRD
iQWDoeRBcX4qre1NYm/g6RJp91yLvLbTV0wujQ47aibsB5ARXFSXJl2j7gUnyDDrnRkk5cOYnihQ
5Ib46/wEYrr/7MhKQzxpjVFNYCfR6MHW6KZDS/dUxMHtGVzyuHMzsmeLYjB7FWZ6BQSIkAhJyiZg
5arQ3Oy5stvhJHLAQA+SKYQPl9PGa85S4Kypz1KOJqCYR2aod306AtPYGeURQinImZFaOQEhNmwM
kNB8I7wcDnoLOmePNyD6/PuRg1cQTfIGzmXcRZdfxAaXuakKTt7YRgdCUxatH9c82vRM+/X3ls7H
Ps/NmZc6RmPimYCxk2h4qSLtZ+uYgVOtPKuX9sK5FWlja7Sd2BhhJR3+4XbM0yqI19VPQDsk6oTQ
8wvK9v8wLoKEEzIhc/AkWYxZmrNER4o7TUkUZrVq3VWg8ERts7BWFmvp1Jr779COj4sUwe7lFHZt
0QG2DlN9b4Dpp3pMqe3fHs3ixYJqGLYdwml020vDSaI8A+8D6hy16L14bkra6equG0Kj22juo24n
Xtf/NfgGHbnaLOuKdBdCQMmmorjqyASS2+gQACALdCHTuC9Nc2PTbmW1rpOEMIU0PSB0KOMD7n05
hU7u1s2U6hQVxdKblGAaYk+zvzb6kfI72rzdns2lY/LcmpQldEreTWUJawnSxoRuDbVDXqX1qnRl
Bhe6ouamZvwDymugeOVWGmVqipbO4xotNSBWFxpuGaQgc+5axc8cLeDjB3T0/LEWx6hwwigbVzxn
aaz4AKSRwYg5e8/lzJYlMGgCIg/QgWvDqPzRkyQoQVyuuunKGi7t8Zk7FI1X7txiYV1aUoB6s10F
9N5uZgxgKpl440Vcc9As05qgKrPH9sFKYw5aG5Qn8RxEjPgPn4BuOkRCqE7Pvnv5CWDWJxScojOk
5WEgPJx5mLtHi9wb2Z6L1HOcZmXvLzkuyj+EoByIQFouABE7FlpbpJUvyPdJQxT7WIJMvdUSzxFB
3P59pwdOURXvktmnUL6TVlOvKwZFDrQP6D2pD/VokjvIaACgJsws3RjIgmy7jrSrONv5BpRvSDTj
QkAD+NNrDXgrHTDQ3EH2lUaeYXAIJLzUrifoN2t8SHN0HT/Y9naqu/D2Tp195tousmk2wflzJQ6k
Eac3Y7BY+Z3yXTH1A0V2hMZrtcqlAxwBO3IUAKgb6IC6dBsbVNq6BQJh39ETrxm3VfUosie7RE5t
m9g7tb3X9XBKTZ8jltK+lupKnLNQUPhTyYP28/ziRjfX5QdUk6bmrqICbLttn4nPN8NBO9h76pm7
6B4CgSDUUA/OXn/+29mdzQI6goQgQG3yy4HH0VByw0SPTU0+gBTcaZV9JIm1Nrx5/i5X8dKOFGNo
VkXqpoCdpEzf2voNHJt7G82frT7iIgNgXtnqQ//SpmCt463HuhQJ2uLt9mCvj6fLj5AW2XRKLeUq
moet0Xjoo8RPzXaTFea9Ysd3rkU2qNkEFczfNnvtwZdmZ987i6+GXAenbg2zeWMg4jc8pjmbco2B
aG1w81ecWUHKoIsHF1aawicYhngD8N8wvozR9yI/RGLtbXN9q1yOSnJYtbLzOkHs6DfmJgFPd+JT
90NdI5BbtGJBwmzmAEQfr7RktEhUnHZovIFAgSq20NXhPYhXvtxeoT+tXVfueWZGWqJxIg4enTBj
HqcvTu8Zn4DxI9a/6z7sfffEnm0EI7+UtV1xfaZiDudXOyAKMzBXinnS2GkdSMRg96FP2gSI9K75
7diBoz8MlecUgRiQbdvdHuv8m1dDPbMpRT5x1xrOyGBTE2Ge/RZW780RSHbqkrWUy/XNCIzuDOFC
XzjAzjLwuEo6p2xabHqLHBt67JNjYz507N2YngZzZS6XHOXcljSsXlemsa9gy0TjamJvWBSYFfMU
vr89fWtjkq7fVDPTykYXMDplC7REow5Q/UxtPcxo59nU8O2ebG5bXBmZJaGpJh73dRPPs8geqviX
M7ylU+a5azfQkl8gPEMPC5JX6OKXfLGhhcoVB/wwlpN7pDjZ/A58mx7o89DldHtESwfiuSlprYRZ
iKq3YSrP9lH1XXX2VvzrfzMhLROtGDotLZjgmkBd5VFhP2o8YW4bWVyZ/6ZMzoG4LXQtI232ubQ3
UdmgDSDHFhA/EbEfNDdaE4Zb9D0DbTLgHAa2Rs7t2B0jDZRcYE/o71OWxagHiKDh40EtqDe2xoft
/j3YE3sYWVo8XRAVXQUILuo3ccMj8G5UDRCLuEjA+5oEhfnyD3OJDi5EmMB7XkGe40pr0AjsoPmW
8n2BFCbKDK4S+2yNjGXpnsRpjucBEBLoIZXuyZSbWdtOmMR6+N6yAxAenlFtBSQmmgC1SE2sOPvi
vjqzNzvR2b1cMhpzXcCePu0q7hl6EHdfHe1I2bfbM7jA/DS3RKCYgA4MG891eQfrKcfJjinkR/eE
XIT2ke/YLj02d8Wb5reKB4KrR8ik/3L7Xf6phCvmly6zc/PSrjbapFXd2fwQVqcepBnIrn4WB2Wb
Bu0uqfzb5q73HjIt6HZCxzsARVD0u5xWvVTAjppmrQ9uCSBoeXeMpmDUV077RSvgHkZHF6bVkWtB
EK619HFC6q3OdsK6t+O3RgSK+357LH/Q55d3sgGaT4hKImcL+I78Qh+5NokSDVyg8lO8dKPj3+1W
Oxgn/Q4snLFXbVvDU5HC8pI7Z58GkPA5pEG98gi69lR8BVRy8b4DbhKNSdKUmm4GXWX8dgHWwilQ
NK9kYVI9smbFU+cfuhrumaF51s+2BCdxgoIjhiuMH2AmKgfos3yuTOmaDWkz2INKOiXHYNSn7r72
7T0Jje2AaU39bteH8Tbx2SbfUg8xQpBtrL26JRvzuPa+WogsDSReAM2fO1Pmh/PlWM1xirgK6hg/
fm9+QLMapGwP9jb2lF/Ohu5AmXLU7sYVmPcC8vbSqLQVU8sVqT4b7X4AWR443rRr7lPP3Leh8q05
jbvbk7001+djlC5bjeRqogwwl4334Gewhx/VGmJhbR7lKKhnul63E2y8sz05Ol75pHia6kX3Hy5E
n7qjdnz6nwZlzcfdmZMKt887fTaoj/vM2hvqVlmL7K6vootlsqRH8VhWThQVMOG8GB8IHwPmpa90
66y4wxJN6bkPXlFHqugp78d5ffZN5WngxfO1sAjNV+yFTbUfw373RjbUi7eFF6WrlKH6ddxyOU7p
dRXbcWS2szvyTeQn9+apC7Ov5Qavq4N4HnYd9qCDvaju0/3pt3jUH6C/vEk/IzjqmvL66lxIh1yl
0syIkB/Dfuw3RpDcZyEFWX7obkAX/gmp43dlm51ekiP3s+3a22shy3M5E9LJ51qjZeXzSox39iba
EiQnD+NGA3fgr3vgb36gXf6J7NyVt9E8v/J5i1LSfLugAQp9fpeuzJR6VDuNNL6TqtuiKw9NXK2I
CS8dAecmpBMHNHCqmCmjfDQi7xiLdyl2S93Tlarj0hWFywlN4sSZ+1ikdIBjFB3qqYhGK259z5MS
+ZTSAdg0sZ4570hILX3lIlnaoyDecFDTAbMwLufLuTPHiIAeYn7vIaFbxKfJtbfDsEmmfQLULzqR
y3zl4FmKOc4syjJPUW2pYz/Mr6PqPa7qjajTbwOdNVyHtVzy0saEfODcek9AlCZfTsgg52k0PyjQ
MXTI4+7ZLnNo29X2q+DRcw8eKKTs326fq4t74Nyo5CpooKmbUkWc6MTTI1B2gV2SHySbfNf5NkLd
IY/TcGywNapRebKr9oQ2ya3qvKkF+KzN4Y5aTsjy+Pn2Zy14FrL3aIbU5562q+dvZcUNmbIUBKIK
gDjHDOydDgtsPOjJWpVkAfmD3D3qXEj5aFB7l58g0NVT3Yohdk0yCIeApJUpgTYwj6VjmOJh7xiV
hg7ZEWmh6Zla2eb2UBf36tmqSy5dU+CooxILoHVTGPXNSXDmV0m9stCLzoWR2KiL4vEoP0cA1wYz
ncCRUIpvdgck0Rj7aubb6uMkdq2jeLdHtbCA4AKa36lzOzPomy43aqc2k5oRjKoov3YGDYlWP5XT
bzqgKcZaY8FeHNuZMenmrkEC6NQDjEUt2F1ovstblNN8Ozm03V5Dfe322BZX7MycdOw1AOJZTYOp
nCKg3ge+yUAdLFJl5QGwNirpnu5B46AMEY4DAYEVxfgOiS9F/a5lHwM5OMrP22NaPObOxjSP+Sy+
GoTbuGmLKawK3UO4GtTdz1jQfYG+pP/NknTptgptUnV+8dv0dwXyVUX38vaVgp/qtp3lVUITIigd
UP+UC/SgDDCdTHORWTBMD7C/UwfgRtLmu9tmFm9znNX/Z0ZapRq7zXIY7kDW5WoQVam2G3lsbG5b
WfaF/6xIy0NTEO+SHoOx23uQcIWG82Xge9ZtQQhZk6+3jS37AjrGCOC0yPRLexfKw5MbKfDvjihQ
mcN7EH1jBsiXEqqvBCqL40KBGNVaoKPwqL90u9oWmhFBRApJQRAD2c9G/eEIxZsqsMFovrYGNls6
lZCWBs4TnAQonsrTaKAebSU46mljeXlzakBdV7GncfjSmH9N8zGTQCNHB7g1+uBkQDI1EeKDfwkZ
kVizdkMTI47Ws3RLmfVYgETq9faaLbkhaEVQ5J+xNVeipAOtKrPsYvCMN9mm1OPTGIvwtgkk/rAa
UuQKYiDIkkK5Dqz7MlVjVpFytPK89QmSW3dWliVfnRhysFrHARoq9Dx/pZHCN6oR/z/Svqs5clzJ
+q9MzDt36c3Gzj7QVLFKJankpX5hyDW9dyB//XfQd+6IBeEr7sw+dXSoW8kEEolEmnPKnRAr+XtX
mrozKEF5N1RmdB+gk/UmnIrWSwsBPIJJrCGRYwqHUWmGq76TxsJGcRLLVClp/U7MvH1OM6I4WitV
z8CRNyOHSJXgBGZJ3kRB0G5bzKRfNZkVoH01j3xpCMln3Ou5ckUCNdqFBo3TslnUf+qkK1tXySJ5
V81E8MZwznazGBm521mpFlyoaZQctAr1BDsnuQZ+jKGTJ3cikw4GBUEFx1iql5YMJjcZU7PBnKuR
B+otpbBb0WjxjBij0ctEffDwkhx+Dj2xWvABJ+iLtpLeUpxgnIvdJCnkIpGE/NBm+XhvpnP12Ar1
A1BVjxA1+KQsMFM/ifM82J1hAekrknM0nQWyssEUfvajNzrTmaUqu+1RH/XD1pLQfy4DZ68gqBgD
IjZuKk/V03FwplzUASOWKZ6eiMlOygrZyyQ65a4QYw9LErxiaNqd0Az1XgNs1W7CzPyAmgOJMHYB
/Or3NOilcK9mc+bgqytz33R6XHq12hjAnY2I7OQzltxGyBbAXxQiWA+yJqWI0FN1pzZxguA1xe2F
efvHvGomuxMsa0OGAFCftaH3tqm24g+CgQwgGGXlpLuqFRLw0GC8ZYP+gKRy6moI7/q57cy7LCP9
5AxaIT8VY5f7lUoqydEBFrkZJWn6EI0QaEGNVFVeDmS4h8nCnrlSEeglGiJUyJQbLXpSAS1s7tWw
tu4Reef+1PWtHNggeVYuZwyiWTbwfXXTL6S+OxAZDKn7FuUF0FlQ3N+iFkHhV1pmoNlAC5oGuyws
Y7b7uEKGRxnLYdMXhfoY52EKAoisKPZCLop+FaSNT2rg4pjNjI5XTPKoeDalslHYaRjcawN4LAYi
dpe9AiayCJ5s30ZF7QdCZx2UMYtlyA7TxDXELvQ7cCjcoid/3ikjCqroZ40lrwy6eKuSGYBJlTUA
j1vTxtCtMmPYDU2KZhwSExAuAHvgpxIPYWK3Q4zwYpAJeDBDEhwUQcjuRKMcP8H6FnuTNac301h2
vommtM9IIEDxI4k5X6RFEgCYSVNu6lYSnDhHHtxWoPNGqwcQzMxC2PzA/Hws20ZehS9ykqCWVcWV
OR6Dosj3TZABqccUu+xGHVvrrpPr8JgrxfQyTu1kbMRUsbbzKAeFPxtCe4ikzMAFiK4lL+9S/Qag
aGLvjqaQSYdOzKpbTeiKC1nQk5+lhuAJE0wWyoAqcI89zNWCSlRPzWG868YClBYAnt3rszG5QONO
QI4pGdPKvc0Z28DDGAP9QC1HwhGTDKcX3GgZuWa2YLsGHaLoCjP6kgho4g3LtXTDw633oNWfatZg
jhDes7fT/dsUlm5RXgLm+O28A+c0v51+DBOrtKJYtWFK76QMUNDDPaBy3MT4QYjizn34s6zf61A7
RAHCsa6z49VmKe5Ta7kazP2bSUJmFoQm8MdknxS929fgaGhlp8lVTLxJvgoEGj1DQxzKuRjHflpZ
ABq5sBcYNgPZCou213zr/hPqBLD5uMD05i2N0JHdRhulaH/02VMpYjK/GUp0Tpehm1WRbVVk5ZLm
BFYYYaVNBhiPx/A1oz74yxWSGTXEd/W1hvF4HJX9UOwLVKxXNKVl6G+aLkTRT1nE86XQz0bXN+AF
qmo3tjwxqT3kN+1GdKbhUY+3JNr38koszInmKFU5XpfobVQRdJ8KTTFuHKCch/AK96A2j48YifTn
WQShYWE4VZPeCtPreUU5ER0GvoH9ARxYvGxVJlaNQkGYsx4i4zZ2RrW2QznCcP4uyID9uD0vixNj
AZrVRG5dQlQPHr1T9YYiatVKmZAoUN7Rk24bnXteAM8+lgLo+i42DW4Q/YQmBPRdHYO7TM2vijF4
zpJ0wmspq1fEUXNjbQSTVQCBRd4DNTtmu1QtwRWuzdiu4a4ZH6PkKdRXMoTcJfsSwRInRpMwVcII
EUQhrk6AmrXG/ruihM4YQBHM6qjLkNA3b+bg98bDP6hRAz0SFTC0rsN5YJb4dFuUWdCmNJUQW8dR
bps97nrADAiS9FzI1WGIups5iuyqHtc6GnjnCX3eqHcCMhCzf8wGpUoGKCRRbp2hlewgfxNzDzGb
EGHGMLsn4kq+gXs94J4CxDdNvOns8RVyMgmYU4F7+lG4GIXJrpsn6QpR1K78qDt7WpHHs3ZMSAHv
xsBYBU7U6bIWfd23Cr0aU+m+LoHf+yYYF2TNE/KkYNgAXfPA04fbZ6T0ER58ogL7SIrrtnGmgNi1
ghDi7zfgKehw/pLDnF2tsroxTkVoA7YFsTT8ds4OJQLVrBBXCra8QwVMFzARAI0OyTzGLIjQjFoS
wSwQbhwycz5M6Zon550qoFLBK9DnMh6Up3szDaKKUAGmgNnt0B70AqPoJA4A64LS+3mnx2O3QB86
zhbS0IAOt5iVw3OjFrTcQlTikWc8fNDme9Fta0915osKXGr6XbAxPOMB9Xd7Ku1mX6wkIbjKLj6A
Wc/RatIsM+gHZICcJvui+EzXELd5efaFlpgcOV1RC/gkJJ0hRPAR9tfeZe51byBw22YbfVe+B/ft
cXwChfhKYwav+Ay5gM3A3BJyVGzeVzPUvikE1Ljaxv4x++BYiX9EkhPu7mrRlv08dVZbT6hxsPfK
UiSzoQqIZcY0gKqiM+wkP+xd/ThggNWTHOFF99XbZC9fCUfRX6vgcqNtCvmA3J6FqRW2ICVr1RQp
XYDRzi05yA9IISVuvA189BVsgSBeg/qr2Y4Xj+ctmHseF1LpzxfX9iRlfW0llPWdHFNRswN5ZWqF
GuD3Bf1SixrwQsBsDngbhxDQHIC6N1wkP4vHeGNhauvjvCbcK2C5gNSbLiQVhd6msYoFzMGYetU9
F4fYE9BYudG21r7bpk/n5fFP3pdijJsJozAeOqBQgH+vcXVJs1VA8WTj/XkpHAgZBWfgSwxjkHgf
V4Y0QEzn5leaLTq194yxJnEX3Imb19aPV9TiDIedCmQ8iqqTeBjAg+0o72jozS9n0ZFHu39u78GN
paypx4v1kWDEu0L9xULLvDFVrZQSo4Z5oIO/e2638gvaWS7Na22vrdkH7zYFrB9Wkwb4eMSc2keb
tLU1A/HDQWbtVrkbXHQ6dofk2dxFt5hD6y/MTfeabNf4q7kHeymXsUvM7ylpiJKoI72nXvRYuDEB
MqRNbtGfrTnylfojEWwRlLJrFCFc2zGAH64CKQst7+xNqMdxHZWgfXD6RKz9tkiRrNa6aXKFKBF2
UTlC/blGIahStBx+1VSTu7kW24dyxDRZkEvEL5W5uKyaSiy984atcvzC8tsYu+5msymAmwC/UAyO
DOC5Uhg350VwTRnJXrBO4WVHOxpPd7wWEzArmgbimllFDlC5k+qXUY78NB+cqkB3Qf5ZVeLNoEUr
2Qq+cn8JZsmiYe5mG09Y+CCRNqMRbQop264oxzXnL+VYZpZIR+aPjtA74746YNIW6Rdck+IDyBrD
z4NwOb9mP0VbWSuO8vz5Yk0tmmdfeNluLiOp0jXwMxfiY1fJfhi029lAD5yhghq0Dh2z1o9tpb6c
15fnbpdyGUeRKQ06f0QsaQ469uytFvZG9XBeBHdFVYzCSaAXkQAEeKpaUU/ENAKsaI6OAuQvtWsd
/eTi83kpXNtYSGEMv48FFaTvdN/iD7Pa9Wst8dyoiY7V4XGCWcJvc/tFAmrjOETUpIDTGCCwtW1c
icfa1d/rjbXrfbJWmeJqhCcm4no6c/Yrc7YwiVkvEIaXuDEG+VEYD6m4co65Ww9ITAyX0alethra
YJYA6ElQqG9KNB8TgDTdDPPfB+TGYw6duZiDxJsOqbTT3R/HCJ4Q4CzO1N6Wo1dPxyZdeTVyFUGT
Bt4lyFyIrIGFktkN3YjLrp5+vcWvAswGJWP7T+x4IYaxMHPO8XvpDV4nQOhM7TzwVf1RzFeeHtzj
shDDLJiViUjN0/t0mvy8OqTGrhfcdO0RQD+WjR9pY8ufa6Yyb4/RigtgQUCKbDhzchCbH5nhWmAg
JZ60RhzNvzDxbATqFkBmFXYAV8i0QR3rqHP6V7P36sEje7OwlW22j11Aiie2ObhAN1BWfBv/yC7k
0qVenCCpaAAj01C5+3FrXAu3eM9dlr3TXXZe53QvvX/eB3G3jnIyYpoKc9ws0LEq9jpRAPTmJNIh
njUHwJK7pPlIhWqlkswNyikMxp+S2O3TUN4xcQ9j+yanrzamfqFVT9L0FBW7tCiRbNh1yU1e2W24
1unCj7sWopnsmtJIoyH2UNICTadtPUV30i3gN0K78AmgAZxUcKJL8QKUTIZ9fnm5NruQzNyRoHTA
sSjSDsh4aC+8zbuD0gMa7ypPDqRem7bi9TODUha+S0RrIXoAqNdZGI+YROAZqaFna7jtJYB5USTb
z950NLaVj5LjpVLZ+bV8e15Hbj3EADwhaj3oBAWQ5qlYpSzqVJths507PMH328FduHuJLi1/Pq6I
4q7nlyjWiJLRtMJghobVc+/p2/pKe0s/y8vpmjT2tFE32jHdiD/Cl8hezQfQsOKb+1mIZo1oGpWy
p1oOrmRbdr7NLoyrwn95CBzAg68ZDt9mF+IYy5EGAKA2vxZ1Y9mSfxyc+HKwDUe5zezQMQ7ZZf62
1shMw5pzKrKRFQXYKjBhianb60a4SMVjM9qCjn4g7/w+cq8/msnEICoATlheF7yPkzwBe4ITWxjX
ViV7tN6GaHdeCDcYWQhhXGmqN11vJXA4ghbYErlFlfK8AN5y0a4fEH6JdHSOsQhAUOa5GeJwz6jW
dFPkzGF2WRLLCYGOWxjNShWC56qX4hiLCDsFo3oVxPVJYGdquOmbS6Ha5Gvj0dwk31IQYwZyQ5Iw
lrFwZKPsktKufc0mLrkA+nZzgeY67Ud/IfijXdyQtfO9tqR0TxcerAL1OzLqEK1utXf0CJT27Kae
5anXTeVYN+om24a72Qu8Yu01syaZ9Z1m0yl9jtW1zNc82mfG/ZSh+cHv1wjoeba/XF3GLK1+1Mau
gyAN7Yl1YZfRVgZJznnT5F4FlmRido72d3yfAm/z3uxoDFsXXiiUaIS5CLOnRt2B9qVPLsQItFBg
hgBawSGR74HaGUQr6T7egi6/gLryxVaKABo3RprF7PLrbLpDB4GNXhYUXW0rWeOW5q0p+nngTmjh
x2QzpoaY5rNJEBrG07UsfNT5Rlkrm66JYCxTaNpBFqiIqZRuigQJMD3YANDVWdk46jRYH7xUhbHD
dADBL+iJcZmC4TR77QWvkb2w/Klol+hAdqPJya1rMqyEgZx7FWYC0EZgRiKEYAeTZjJmiLshVWpq
W5LeBmAJ5bmtSnckQMt4vzmvJceVnYhjXNlQxlmG3jE8TMPmWBeFq3bJZsCwLB53KwvKuQVORDHO
bMZr0Rx1+tIacq/p0n3Y6t7/TRvGNJpBMJSpg4ghv56lp0m6M+e74h88GaGIrivg1MZEMzs0Uo/A
gippQEDGOzThaPGuWIPF4aXJljLYMRFJ6IKiq3AvT2bmYlLatcLcxmzpSwcYfzmsPUriOsfEr+Pp
5vwi8l5cJ7KZ23SSZWJpI2SL6nNSeWO6zyq/jB/n2mujh1DzO+Vuqndj5arijaKvOEyOtzqRzlgk
4OVVtQbfKICgVScSPxorstMI7A+l+FhWw4rFrEljjRJE6FlKX129dZSUT3VIHLMAFG1+gY7OlXWl
X844FOQ8EbqpGPJXkdY49cMKQKkHM4Bm2oRwuRYOIkq7Yxce6yRCmTd4KQs0nHbSLapd16YaU9i8
859AXda5L2BugjI3BUtKoW1C0JlkmqOEBrdGcgypXsME4i7sQlnmKaIrQAcXCyjbx9pFJISbStX2
ijXYqZwBJujjnyiG5hPcsKCFYdNRYjhHWSFBMa3eqQQUxGha3J4XwVfoSwTjW7J4qAOBQISEvlBi
2BX4nebikA7bJH08L4p/AgFv/2916D4ubmxJjgAqICH4mvYonAWX0qa9ND9QiTkCFF3bq352s3ar
ylz3THuxdXBRo8GQOfWWRFJpiCGzu++9xAVZiI82WCG0YwdlXk/Z5i7x8k1lR3v9Cj84wHYvlGO7
1qTCATrA7bf4EMYB1CnMcszwIdp15jymF0B8yXVH7lzzgCEqZ/JfU7eqbeG+eFB20Upoz71+F8IZ
fyCi4zduNOzylPnN6IjKRRc4quzFxW2l1yuujhcbnqjK2FRJmtQaS7rmm8oFwMH2GQD6g5+41q10
23nAmJu2wco1zDcuE6g9Mnr7KRXGqXFhdetRFjNcX7putxg3KnXaDz3b4E2+zDQQnmAqT9ZDT49D
J5NkYH+nbq+9Y7Ju5V3IPVKLL2F2Oook0s4DfUdhhmy8VC2AlKqYlG7ccY1IiG9VC1nMxsZmlVbS
BK3VfXG4RFVmOCbHztfv8ZBKbd1WnHjTfwjuTYLZ3fPHeU1NZpdFeQQ/QATRgoGuBR1zKF3qNoB0
T4bPaFTXjIpTvgVw4Nf+Ms6jSorY1CqIm4QnEml2X+8aw88DYFyp95Z+BKyGHdcrOnLjSBO0UEDY
Q7mBHXoUZlnvywZCA8AsT0jXm3p1A3QJqVxDw6af/+0OW0iiX7LwjZpWA3NKhaQQhacYEBZgGBGN
FTfAFwKkFVBsmZhMYW6v2Gy7VBPzzhk7hMIgeE5acxOJrXveMr6LASgIZijRfIWxKOXXgMxCl6AK
kjDI0MBrgIEKDZqz6TWg9LKjQVspDHBSgxCFMQNKhIists7Yfy6NQmwoDQppnX4Zhx9W1u9lsd+K
Ueol6U9DSxwB7MuG3O9KcY0R9Pvd8gv8BOhFgF/EXDc9IQs9TSkBpGQN4dWUbOJEu02H+W/XcU5F
MKGNnJBELGc07vZ6ujHQ+i1mmVtG1YqdcwLzUzmMZSgFdulXg3CSHZToYUSnJtFvWtlN670eJU4m
PgvhGtTa99NFhdJamw6cEdAjna5fUVvoZ2s7dFL26F/Lg02R9FujlG3BXEsWrIlifHKv6dMUqhAV
mbpHyIRbgfaxW9foQl/JMX2/a6lWGJwzdTisb3TqGMSyhlDDlgmZkyePXbEphtYOjIcmf9PMtbiC
r9iXNMZvNGHaqogqUP+XLnWzAUHJzopiO9VWXMd3b3+qFWPryCiIRjZBqynM0RU/2nH10xLbPYme
BmGN4G1NKcbqy6is5ayEUkLnxWDySI23Lhiv2zWzp1Z96nRPlWKsXi7ijvLk4GE9xZZbh0GK/uHu
pjPG51Aer/ppRH/5pM4XmZ6g5eC8l+QKB+IvKo40OmX7ygekm0Qph3ANTD0CKBjJu9DurDy2y/Yu
q36Ga4lBTlwGdb8kss5y1iTUi/oRTSqvAMPey54K9NDbyps2xW2NCBgeeiterD2ZOJWGU7FMoBCi
pqKZFRX7iP7lyBX8AKBF46P6mW8LfwKKdO80P3F9aysnkXsPwbVQyAIJdSPGv6CZOi5RaKeDmJeW
1IHr152MZuWy49Qdod5CCuNa0AseK1ILKUmz1QAVHSKDZjjo5ndFoP6HpRdO2zqxbHhRa7g/b0Pc
g7KQzVx/RW4MMSYH0BnYqRdTBiFifQBZ2LaJdf+8KK4DWIhidjFHg3ZShRBVCONWyOetPKFBNzed
Us9s2PjDeXFre0d/vrhbSRVUfVZAnGS9VNJNCW7S1cGBtdVjfKeWWVMTTXT1GnBuVTd554fG3pxX
DjpXFZCqAA4ak5DfEiQAz+0ioE3BdRYXmeA21Xu0NkbNv7/p9INMg7tvuBU1EsW5KSMU0bonyURt
f6zw3JhfZqG91CzZG+bquZCQh19jSODedgvBjKuO0epXlPS2i5VNa9VOOcORdAB8QGCuI82W6NoK
MhTXEBcSGaeNQUH0u5n0fhUr1I1kY5OYLyQYbqRacHJVXOkroHb97Y74EvdtNqcQo2igF2zSCU7V
h+D6mddoq9ZkMI6qaDCZnWMkzFGxawhnA1ucxLWWE661LxRh/BQeiZra07Gzvq/ceBA1J5BNbzYk
xAygtTh/fDl9JvCKaBIwTAqDjL7I0/Nbt7U0yROWDZMQ5byNy2MSvATtQQ3vO0UF1/CTrO365FhF
uzZ6WRFO1+v7nn0JZw42UJXKIu4hXM0wr3qhypeh/qQlPvhOsuwuqg+Shv6alduGe5/T+QgVVQ6E
Q4zGc12BqTGGUNDz4IUqbTG3746y7FUakPXBolMZiSPmq30DXGUXchllSRuZRKfB0hwf5inGqx+4
z4E5eaR8NNrckabHIuqd0nzUAL3xT1Z6IZwJC/s2U4yZhvAdmM4E9bIsrgztfUowUGDse2NbB27Y
+IFxc14u15YXYhmvI4RzaEUDxAqy1ybmTY25ei2oN5LxeF4Q13cvBDHOBjM/YwOMabwbjGg34QVk
CsVGTa2VK2JFn1/ufXHbJZ2WkEqjYogV2PVIniJlxqgvamX9WhMG/838pdOvny+ERakaVmkNYYn8
U6o8AsCFcBdgwL0WLIAzbMR+Q1p7wBk5v5b8QJAO2Yi0hQhkv6c+oczRq2SEiHg7tH2EQ+CkJHTV
RNiaSg4ytdKXM4zhD81OFRNPxUILs3GXAQQ+sx4n5bPK+93KF/HPztcXMT6xanIgcDcDHgBI6wCQ
dbgeMqeoo70GBi9D2QotCJI7zwpXgqlfha5vHmqxFEzgBnJnVStMLMVcvzShsu10tOkT/VqfVKfM
Da9ChlpKbrp82g8mAQSVuNOiHICOd0DmAOx/cF/rb6P5QqfCxV6GmUT7wUgTG03n266UPtus8cIQ
wBGlBI7ftkhskEg5Y23cnl9C7m28UIQJCzEfmQIfEIpkA6aXdmHyXsuSrYpuSKaV3eI72K/NYhxs
E4BeKqAPplq+6OS7NiBbsbqRumsVbwrBsGXj/rxu/MP/JZDxrGEjZro6wjoqNbBx6P1WBIIGId55
Mf+fA/klh3WihQqKJ1TEaSeDaXi16YQleO5FZ2x2aerkfe8Os43ywXZFMLWyUysE0zDgYGjLq0FR
Fk8PZGWBAkoWEQBX8aENMAKm7nVYPJ4vffKWIhdDEmcoDiR3G4zzBuOKc+U8SCGfzskA+YyDMyvo
gA9W6MswrJFCbpGU2aTihQpcraA2wVM/OUZ5xCx+A6ruuUVRT3Gz6Fqcis35hfhuxKffwVwnoBMG
xFGN74i6udogIzDaCYlEVy2a6wA4O3YhG9OKzO/GBZmg3kKCCbDeqEydrv04yxjVoXjCvXWVqX5Y
36dryJ30s79tL20O1TDnR5kdT0UMcyuZgMpBbgilkGkIt+id93oToDxSJLtWcGgjdIefX0qeWkC4
xuA/4KeBH8yYlID+D3FUoRaZrnTgdeTTBlBD52V8D5dxgyxkMOeS6FYoh3TsFi1xpgCzSbL/oxbM
ysVTnQWEbk4eOQMSy9NVnT2fV4J+JLs5SyUYm+uRGbAEASKMAjSLvZ0Fnh4eunalS2pNDBPAjLQf
hx4zh9SXCvkox6cgvzGVlTw8f0csQEyA4w2XOyMln/QxnDLsSC+Pdhdu0m5ly/lq/CWAZS0I4skE
NTYEVNNd02xz4zEK7uRhjTDq+xUDy5J1DFljLge4bsyhDI0YhAJ0tYIhVEobHHNwvHMVaB960hdP
oSakH7NadfdzkKAG1WZpsPKK4BSs8QmA+BeRK1CNbzPlc6LL5jSjU6oBIn29DXbhDy20W83Jd172
qDmFo19dzB/KneGOz6aNTDbmXQEGd946OeVU+hmqCeYGej+wIPJKDRA4kBGisJi58p648Q/9pd+A
tN3OD2lpF551L/z96Z5TmfKpvzKFQY1qC80VuI704V5eo4Xg+qaFTszuNp2QACsLvz9SDk3l69aD
lbjn121NBD0oi9g6j61RUE2I0M0rQduFZmqrayTM3LMANkWw7yg04cMctsGMgdOWQEZeNxgJfsXz
kpSApzI353XhyQGIC8aUQO1FD8WpLmLaE1g5rWMPIJA353S4ywIzGp3e7OU3kkZluWJ1vHsYqVqw
JlGaVrwQTiUinZAqXYNGNysD5Hf/M9QxtFTC6o3B1lTydF4/ntNS5X9h3Gs6xgtOpaGIU48KpQ5Q
SbnNTR2vnrWqLlchGVcwsA1heOxYqAF0VyXXcQNLMnEL3QMuoN2AokB5V7u789r82nb2QtExiAeQ
XqChfN+utkqyrO3o0LHld8/ypeISUBE/j1cpmm9t+R2E4Jv5Srcfikv9ejpO1y8A+vAt37CBCQ1Y
ifPfw1vd5ecwh7keQfsZVfgcuokkwADO9HheAgcSA8ibC42Z8xyXuSIHHUQoG+0quCy34rFzDd+4
yvf9i+AO++pSt7Mt0P38/ACy38A//wG8A7KUz5hrJ7c1ajiQT9HysuxgxldBKbglHlp/XxCAOGGs
OBYA5GQstUjUUSzpBLMcRg4aH3LRbtHekau783K43kuDANWiTQIGc+KJUedTOxvIIkc/zAHohkFm
T/rNeSG8M4Fi+V9CGMPQI0OoOypEhVOJj/N4lw2PeInYPXqCz4vi2eBSFGMgZRhI2axClBkcdCvz
ij5f2Rm68uyhW0pgTCAASU4lDJAwqs957JP4GrGiVD20APBInstxpR2AF9HDIdMxN4RZMsv42JG2
KRMNmCFZeV8oqS3Iit1EH1H1rho/4mLFHLjLt5DGKhdY2YicEOrzk49BaKFayeRzFw80vXCOKI5g
tPbUAacAKxjDAe5eG5668KCIV2mFfIv1YqBDd3Lq8f28OXDNexFa0Z8vLudiEKfcpKFVMqhejcQ3
XKYHGMWVe3NNDHUbCzGNkVv5WEFMpu2A0AneUUSKa+8s3t4sL2fmFM21Egphjh67Ynwaqr1oPZxf
K55vW/5+5ujMqVTlA53RkVq/Gn6O4Au3pu2Qr5U+eN4A4024tpAHoNh0p4s1SVIiAsEbKDjElcbI
1mR/EHfm2OJBtOKuefuyFMWYsxAVAN6rsS+VgvTmnLpK9FSbsXt+4dak0J8vdl8Y9A64xZBiivtc
Av97+qRjPuafCAHaGpCtgNvN8k7PvWzpnUVVkT+C2jFU2emitRkfrglgeu7fQpgXahOiswrYMxh6
6TJ7VmJXl9FYkkp21N+fV4cryaAcGbREqluMI5ArZLsTCZGmgT5JNbhOiB+IHsafz4vhVEkp9hjG
d/C+0w0Emqd7Q9IplmPUK5zBUJ1aMx4T1bBVZW7Qv9jaM7JMU65tUbrc6K3wfF4478AuZTPWZ06d
Uo4BqsByMTu91hxnS1p5hfP8KfCrMJOlIsdusNFmGM1RAXuhPTohXE5fDK7ahrILUGW0wZWaseua
IHVls3kq1LFfKZTyDB+vRRiMgpgab5PTxR0MOTDmGLeFkSByCEtnrMxDYHYrD2SerVA0NxXDWAAO
Z8ET+kwAaClBSK0HnpxhVnUo3Q6Ue1a9Ob9hXH2+BJniqT71VI5RRWN3RWyl0ZaaoLvD7NQoIsmR
40Scl8a3zYU4JvZCir6k3ErQC6A9aSzaWQLoL4JLHliodhKDS9qKXINc99W8FifxwgokIikHhYRU
ocFsnVJIgUTQHeoEyMOq1m1VAfC1rw9RKruq9NEBDfC8tjyvv3zoMQINqydqV1Cvr41Akumi0Am1
uPDlWj4mA6qn9crp43Tp0LcCQP8NimiLK/d0N5MM/YftOGD6R0ErI056OhWA2lT3sQ5wuRzhWt8l
thyLXp19oifEFct+rd+Ru8cAncc3IEuGvArj57JAmmv1FxhC2u8DTFjlumknTb/p5ckmQBsepmMS
5a4UfZxfb54tLwUzrhzF+BopHmRzSFgAfNsvhNruyEq4yDuZwELUJJBhYkTmGzpABYRAXUfIIBjb
OdiKydbU37R5bSepbbAhN7oKQM8Lzhsds4SnO5n2o6r2FOdBCo86plXKSXTiNPMHqd2h696PtelO
r15SCcwjIQgla2kvF2sDFVxd0dSOmQ5TRP8qdcXLW16QZQqpSzupwVyte0kZ2nnjAbPw/MbxTiYw
sf8th817kkJswdRSIGQtklslTrxaqn7MgegOcggs1Y8pXmvX410iaLMHXRVmNdGVy2imznk2SKRC
y3usJC4ux9xvSrwDExIcFaW8JCOYAuRSCBwAKZZ/u8sUPeMYdkL2U8SzinVEE8nbpJlKvOi1t2Q8
DvnnPDqk3QB0+u+vq6kAwRUDvbTRktEylogQpjKe7rr5VLW7JHlp4/e0eunF9+D2vChOeQ9KqaoM
clPgkOLPU1tJxqKf4Oawokgp98NmQk1r3EjRtaSB8GdjYri/kp/ktacpN4W7lMtEHCRNFUEcWjrw
uPkgzo3gt83G/HErPJqNF7de87jiZXhe3dQMDN9QPk4U9E4V1ecM1Ri5R+ibzY6pHVSAgkmvYvIQ
kRU74R2/pSTGn2XaWJoxlYQ4z7ZkuxJfx9RRg5WAitPFhK1baMSYSUgMhZhUTtGhU1byBzuzi71y
0yEj79bHOnC0+/PWsqLZrytk4ViCMflzDWNkRLrguimfSlAEWPmaVXI3C08uSdNMGUjGTLwxt0Y5
qCWhSAi6AzK/+03pqIptXks/wrvZSbb1scLj0p5fzivIu4qQnfxLrnxqJF0GiobSHGGV7VsIqoXw
MrQ250XI9HewV8RSBnPiBjFTylSAjGEDnib5sd4HLtmZu9YN7sp7aXQBrOSAuMQNXzPnAk3zzj95
1i6/gDl7WWIIipBhdWdZPqazuKny2dHR0DGbx6Fudr8U/s938l/hZ3n8l2rt//w3/v5eVlMTh2g5
Ov3r/1xXn8Vvx+z1/bP9b/of//qHzL/bfpZXr/n3f3Tyf/DL/xTuvnavJ3/xii7uppv+s5luP9s+
6379fnwm/Zf/2x/+9vnrt9xP1ecfv7+XfdHR3xbGZfH7nz/affzxu6ShFrfYeirhzx9TFf74fddm
n7+VP3+7fOX9v8/Xtvvjd0H9D0UCYjKg1ijTGm41WMP4+eePMKAEODl05iogKAfM9u+/FSUauv74
XVP/Axk2y6SRBk1LUH7QFiHfv36EUVy4BbTuo7kcz63f/70GJ1v1tXW/IbF4LOOia//4nbqQL1tF
khVXHaUypFyNv6oRp+ehKcdSnjvKKGwkgd8Fr6SpwLAJv2R3ZazdGCHiKGJFXlmh3XWxWn9+y1K2
9v/Y+5ItOXV1zVepVXNcdAI0JSCajGydTncTVm43CJCEBAgE8/tk9WL14b3POc7IuBnLszuowfbu
nBYINX/zNWsOczI4etDAZ0IEGK9yill0fYcKfwoK2DtBSt8ggxv3cnG7jayj8tBrbKS0m6LhSrBy
fHBM2ECrofJ2HKCRqz4JVtUp0QBkCGgp3fRRw4/DhP8I3NzncRZlxhjT7hGz62cKnBmzidExrTxh
v02T09qsQF07Fb1b5GUH6HLn+tWcJjWQ2AK5+vfKGye7aftgZPD0GWHH4VQ+KN58VqAmdfN1UTD6
IGZRfR2WEFYzpdPAk6IvJ/sRNgjbCDprz44rK8QvwQCWEQ8EiLdUh8um8+P25zx45CYhE/2Hr/hH
W/Km+ta1fftzeHNDrhv3ceh+/BhuntXp7/wfuCthWvHbKnu1Jz+Y8Zmb37fxrx/4ZzNiS72jcHNF
eWLtXUJA5l+bEaiBd6j0rS7wwKqgeoEL6Z+96JB32BowygDPz8WvMLH492Z0PPcdyL7QrMciQiSO
kvgfbMZfiKffNgSwOPAjCyl4W9iLQXgKUexjNPcJkJhPhsMbQ8wmOtqgsI9EmHAPplBykL0Vu6js
2nt/DNRVCKLCls/Rct8HdjyapuEbzuSuLBnAKa1urikd9AfPs/I6hudTHnm23Iddvxwrb3F5pkhf
XGsoxfoDgWjub1N/boO/2N+Q3EMdEMUguMCihwuFzpOL0IVxRVSEQfhIGlNmpZBJXifJN3eCKO/b
I50kKn+PBDlD8N0oRGdPg1wjelpPypBHeHCRnDGbHBY7wsiNKHFEUz+6UUbNQHlx7w/5FevQGBFO
MSBXUKRiJ8EgS1QLCzS3eCQVHXO59OWRF2F4XYL0l7/9lifBS4KiUwJDndWW2FuTpJP5rLFuRjoK
/cHBobhlc/QsIuZC0RxOVW+PdOoitw6FGwlgcpRfydqDf3kvxK0blSKaAQuL3a0o+wNgXttkGa7h
qZVrK7aExikJDrJsNmP4SbvOg9f6cGs6lsWziH9AxmiDVvqeTcPVLO7djmXjGB5EKLaCPxLDniwR
m0DEe676Yy2qYzeW9wNDjdf43p8V7fAyyOiQU8KidrVBPq2lAYVWR8znzQevmZxt7PYweCqkD3TY
0EIiClDft2fv1WoE4wAXM4TfYFULOf+TyVNQsmjquQs/rNkmihF22VPH8uMkCnlQdqIPDaReN353
cYWsgd1/DhDsOIwMhQuke3TtTScnKySu6xWeVoUfTBxNealkkcEvTVzYbafISQwDXgUmFfRZeEG4
8Ul86SmvrR3H+h9M4bX72mHNPmycZdcAuzl7ENfxSQPSaUlJWnZRlfcwlUu7sNebWnTVLRSggtyZ
d77Rz3848yGYjLBb+wWhiiEM/HLZKqu5aeuifKoKlIALPpi72HPCDcC7XQpLP1CRPGiDxc4lSsAp
cAqZLsoV6CoT/JVE4SttoWGJXBaR7mkI86WTfUYQfKTxJB90P3/qgvFDzWcgSkvqpjMP/hrcMoOh
YhYLoHtLZe7ZFPQg+XvP7aB2jfF/lF4wpDBL+auNlixMlp1VcLZ2xwuL9bQsiA4oTJzXSDNa3Wsg
Uf9yzhxFk7BcxvlJE/+mWKLdxBVQBPS2p9OxluGGDDKFmPMn7x8A/P+PUv43xEI9nAr/51/BwKs4
5XaN85E5fPvxHWQgrPK/U5JfecffP/t3yOIH71xstJXNtNaK4E/3r4jFd99BRyHC9nNxVhMYJ/w7
Ygn9dyheQd4Z9mWIJrBT/x2whO67lYQFsQJoU+K0IH8Sr2BDvThvYoQpoPSu8CLUzCBEcNoJdOdI
+wyevSi6tmOyd2fmXdez/6NSt6ycP9egdcDJdd4sJPnq9eozY84hiqboeXGw/yXrvpMSorhjYu7B
0Sci7SPS7nEtpDMBD83QL2g0+1vRgM9UeA/eDG9Qou+R13xWRIV3UPZnPwkEWtOu04eGdWlF1Na1
/W3LfwaBTYXifQG7T1o9DlD5ulvYldsc+rkRjw0jDQRja5LWi0CDqkxpODfvW93lbJUeSMSujeq7
0g6QYbZD6tnW386Js9ww8LVvKiEph0EfbO5d2aeDfOJt91GL5WZomhs0k8vdMkdpJZ1tHcmNqOI5
NS0OPkiiN8BGtdEdIcy/gTnrzpXNQdARMhLFwXT8aSjhqNijrVpV4bdgwAQWHYBbEKGu7/pW/6C0
jJG3LJsRMZvjDep60OZaxO13VnnfdQL7GsKhPeOKT/Ho5iKp4N4EL8mtKROVTjJ8DDwHpXjjpLPo
nC2306dOB+jcLR90o34EzBmv0aYAKDz+soj4ighbQnTQ/y5hjFh7ActgQ/Ugq+LYSshP2a6cU6l4
vSkEp7dlFYQZtNbqrVEgoakfRedmvfrZut22GuL+h/AcN9MFKN9Lr28W/LDHBfsADBI0Y6B+n8eG
+OnQ6YxYX36PRQde2VTH73GLf2Dde+7jPxQcsK6h0vaxgpz9htP+AzofzwNHmSystxY+C+hu4FHF
atoOVUbEGys/lCRg1zhVd9t3/nAXh0uYjfMw7ioxennhRQqPWkIbyZR71vEoZ3WTB+0QQ+8ffQsF
fMWmcrm3s5ODtglCKGBGYp37rpOkjoQ0i6tNkNqJfUV5HMwiZ+SpmuJ74pS5LeEL7iROkg/Qxizx
wrnnLygSAciFXSDCTLR1uWmV+Kti7WHyln7fKFDYquQ2npc7k0DX0vPH3ayh+lqaYj9BzDSNbLyp
KzQLO4Es1Kgmdf32rzaWCaQHR5V2i0wg39cVeC0Ybn6BauCXmDltlca0rNF4KjuzKyy0ZeIHEEE/
TUhUU/iopkFvjnMR7LDMs87V/gZ23R9w+83YH1yjSF5FadwuUQZscvjFYU6Nfw1zq51HyJOsfkKO
sZDEbIYxUz6+gOOIe9LecQZhNhg5FVRBeHxbL58Mmn2UsRwcm4NXGz/rnZjdErY89Dyc90XioTHf
7VFEkRtqlsMsq9ylnUg70f5woF1DUnyPPO7VBoX3r2XsblzsXI84MFOqvpCxwiFVtnOKjwKHbqC5
c4RvWQM3v00d2nkfxbPaw5ppug8EiXetVWUmes13weg9cqAnDW5uy9he2sjN3S7+GS7BDfXb8rap
l2cyF/EtU4RuivY2aUrUFTj+aKRqWTiVW1vTq2K8rko/2INOJfNaCO+9WbQDk1ZAmWUbNtd9M8H8
kWCLUUuzpgwObTiG6TiZbxq9ZgM33K3qyC6iuoXLF75PK7wE/6S+zT4LMjC6hpS7P8auujKM3TM8
xr6Z23bj22c6MJlXgm9Kf3TvkmDtrTrHAoDaoRIppQYSVR22TCkRdTjezqH2K7pXHA67i2UAow97
rTTWCkSJ0poHKHj306ekXq7rSYvULK5M5yW+soX+HFhIOcBXFkL28/uxmfFZG2cfydpb3Waro2x9
dOfQVpk5oOW8ca4TPgBlrqfMgUHvV7dxroYg/joLSAa6ZXXbCVnnMRFTjurgF6+KMzLY65I7QFeG
9hst3bQJ221JPdgULzcOQxuTcBVvupbsy6G/B6mmwmrGQa/M+MEtxnTSy0ZFX0vlwdZVaXITR7t4
cT5bFgcgQi57DQMGqBM9JzrZDXr8YD2Y4M72k9Miz3O1/TKb8aaudAZ3krStSp0tzKE3ZQxsAw+l
c+UkA9Qka5vaERqgg56qnEgpv7Wj54DONJbYrtNztQBVmdDlAebUcxZ7Y45Z/+mNwXAstPSzNva/
9XB/hevvR9Ac6pvAbezXSjdiG9XRJwlocdqiOwbIukPK8Mr4XENrYq6uChXFgJXo4T6Z2GMoWLR1
K1pmMy3lwSJ/qznr09YpaS5DXIVRpO9CKGjBtZuTwWR1Kb7E1MJWI/4ipRp3IQykkQTmw+COdOND
ht1xq9vKU/cQOz1WbfSzVHreuNHopZKiuV1jPVNNK7gljOEmVuM3Vc0EYgcUbVoXspfx4O10FH2b
+6HbUjKHj65r9UMZ4kY13ozQwBuS8tAMOsyCQjlPfEDryEgPflcoSGY1iau8W1caDZn6CHzBcNMX
jbknrjOmSyX0bQQz5/eW1c5tKSpyaMfefYAoCPtZ+AO/HqJZwmalkGzVU+x3KJfEn5ln4SEZmSW8
9vp+2Qo2s08KdaUDhaTbRi9L8Bfti+Ka4xpBSAGB/X62WK0BA1BjgiBFLM2nEiiU50474ZUOaIHW
aWTgEm3d3MKe/X0ytkNWSncAvVJyse/9mr9vFtiSJY5TXfExyWpfzhvCO7KHuL/a0srtVBqwtv9J
k5aCeFnLTZgUzXMU1jbTfg8RQyH6u0F0/nEJ5meHFsP3hsIJwNaoGlDTmwwHBY5d213V0TxlWtbT
wyr0mE+uKL4ZOxULoPyhd9DzEGf1oN0SoLhe3riAoxyDpuuhcazdO3cBEbTErsa53nXDPRGVvnH7
yG4k51tingl4o0gAcTlJwFVy3bI74TNzB0tq0uSdjnSVka7rHiZLnateDUtqjU923sKmMa3BfLyl
tYIiYQONZbpU5ZVThiUFFIV2KVI8gMuLaiWU8Sr6PNjS3rFGPw+Uwu5qHqa/JuI7qMf67W4oZzIi
DgumOuORjN5DGGK58uNCv68MQjqUjMmXRvsCMtKBj75XhUy2ZG11jJkbbWR7W8TNsUj6bVBkEe4w
2j+jR+3uzCC+wfxz48ALfWqiYzx3Gyp9DuXacXiquL3lmGKSTF9rwY/ODBBjxKeD3031nTGCZPFQ
hgjJFA4l8mtiIRIj3F3hcz8bOve6ZTFkN5l/pWCFnU5dc5308BS3Q/sQt605Kr7kIe/fw4V8E4zE
y5Me6xZm3duFmWk31fx7ZD0fSoAxf5qL8WNfLGYTNEGZDgsTuRFsH0hZbtuWHtvSk1ut/PbOofDk
EMkeae6TbhqU1jnVj3aa8maMHig7Tj424VLApBy68WkvpXsb9sjwBYVee2LvtUZ/rbvx2gZx6FRk
usJGrhwOU5vAaZ+I44Ji6kEBcj6YyqB9Gm8VVyCAOtX7qQQFdILD+bacAGGsio/LMrRZrAYHBM1I
XMUWbPvRtPTBlkbkkV/swsbN4SD6MYg6fR1POCsVPMjr1Mj5M5KKz7ikj3WkbGYGsveTnxpFhLsY
DMiDbXssffzeZ0cmUWolbokK8JvOzlkXDd9K7S1Xhn6wTXndonYkgqjPqe2n/eCgvVyh1mis2+LN
BTCKddr0nyyVbFMhFuQ9zZDX3ft2kZmLlEa0+q5IpqsYCk8p0UX1g0L1GDFQfaOH9XIZPnoMCrZB
0txIUi25mQqV1uUN6Z+CPmlTWo037tBcQxPqKlgMWKktr1IUth4pcdiGotSmkWXELfy6PXrFvRn3
ozvM3viDg1TqTdZ+beCgsQvd5ehxJ0U0pjYT+uW5GajMu441W3iGQX2NyKtwROyNu8spo1RjE+cK
KMWq7ywuBvwRKGgh7ofwIvwIb3uO4cPlrl8SkcYSj0mHbUnC6lNT1aA7zbr+h671R8WDN5sXL7qQ
/20z5H9giyOGTizKvDSBiBtZs/cVSvnflxL+73/xZ/n9f6Ebib/1v1cSzv5B/9QVvHee5wLDBJk4
unri/ruu4FF0LFEsRS0b6CKobv+nExK579CuhxglBKfgsoxq9L/rCoS+S8Dl9IBjCyBWicrEnxQW
1gLpf8qYK3orQd6E8VcDbwpH1JclqbBrtFeNEOP24TeRDsZM+36IrnTdgQceRvZCCezccMRdyaMx
uuYQJHo53BBpiO5TtmQ19Viu2sRPxwEBaYc7EQIffnyh8Ym5ffV6MFOmIEphtkh4Ml7TwzNEE+5m
sYNfpskbbsjMzb3LcexA5Y4j+WrnAVJ6vNxSf/H2v62PM32Zl1Xiv6cXogl4XTwBykr4jL/DxxqB
JmqihJtFgJgetAvlIlmTS8Z9L7sVv0bx3RA977XqDijX6SgdQmt/9PAR1SQRzPQtDCdABRdudakx
cmZC0T1GKyYCehS97PX//wZb6RRUWAI1w0wjRJoyUGfJBdEU4XrL914FK120VEgOSzIYGxRTu3t7
Pk90cP9+VR+bBst+7QQlJ/XwMGkXqcm0ZHrRy7ipI+4hygACLG0MNlvKiOh2ujNItV2t6hsRsqVY
v7HRKcCQ7NFGU2A2TRM2T8vUQqutHEe3yoRxyvvFD+fvVWHib65CFenCWjyp5f/z7AE0g8g6eyDN
v5y7miJWEJ2LxS8UzSMGT0BthjKngALdCwsggHWdm0IWHtrpdZdGY00OWNxy37cOv8O+qXCnGp45
RfFnbb2/ny2A45MXuWBsobT+8tkACh6kKoolczxErZAPUTsIuABYU8AvqIeYnq7iIuu0/2cIr38N
TDx0fNHyfdVHacNKFnMcLBlMac02HubloMdpzuRovwPU9vj2+nm1U/Buq7QwvPLg7wEV95ev2Yt2
ok5jQ2SLE9lKv6P3ooiQlPtju3l7qFdbfx1qRf+u/Ur/VbfSKyKgcXuUvFrV7mSRoKQ0anHhfV6C
uzB7GAQgXECe3RVS/os5+dt2XAoVwuStCDM7QItt9gad12H3nZKuQhLYQeJ9iU3+9ou9OsPXMdGR
gvwVuvvwXXo5h45n+nrsapKNbTHdT5LrmzEsWEabrswS6fUf3h7vBFf5z0sCIoQQDg0nxMIvBxTg
J4c6woCVaOaUK9kgnS+rDDSjKhvm5ks/lvZoIj08CmyqvZA9ml5ENhcO8/MPgsUDFlsQJfi0Lx+E
RJOAn6cTZmRxFhj6oKJa8jjIJ15UqQCR6soxDqKxHqzmhVgIVzeTzM2IS/XtKXn92b1VSRRBBdrw
HvbsyweJFID7WjQEQvKI96PKLXZtOORJyEOErq5KUWwrLx296y3yIlQAwiACF31tc/gxUEwng8pA
zw3Yz5nvACjZJMXGclT5XAkfvojXLA+mEHgIZ32GpMxdgeyggWLJNmBg4kRFLffjBK86VH1uA627
I43KIANiabiwYM7MDoUoL0DjQHsBbhW8fFCjQxk5aKNkxvD3UcSXhzIoxHuuoi/tUEECUvOEXRjz
1b2I9hBa35Ckx+SgMHfSDg0hNl8ANeFmbaP1EZUPqHqTqMpanKofXGa/tfB2yWmii20ZthchwGe+
DQUXCOx2hLLRK7JM5Ldsln2CyXX7GNOc6CciwLG0IgwzaLeZbcUdL6+ShmaF34psqMN2N7vQ4omi
kOTE9j5aCCLKugkXedMquOJRH1VlNYns7cV7dqpAUlg30MoiWj/fb2fWPLeq4jBbzWp021IxOd3t
0g5+5o2jypq2Ougy2QggAhEqXvK+OTtP6KUj9vTBnT+lLsQVrbypx2caht7cwryabRAJdleqhw5X
6ZXNtsRF+MESFVx469c3DxbIbyOf7J5ezcYfdIRFiepCDjkOYFHlWOeOnNGz/HdOcibmPLf8ccmt
Ji0IO185juoWxtt6MW6GdHnIdacQTtg4yUvPYzsIrKNc6S/hhdvu3Ef9fdCT16NTRAcZY9AqCcTO
C1W8l4X8trjhfaTiEF4ws87Qk4mPEAv4I5D4ej/gOgflB+kVwJrw8325oIyJ+7opsN9bFQSZxtFy
DUmm1Q00HLfShYHL2xN87lNC1A4ACGQwIMGdxMBzP0Vc+zFko4SMV6Bjsyua6K8YIeulkHF99JMz
Fx5NyA49YGqwvU/yF8cJl7bD9Z9JIYasasoxk3KEvHEfih2FQOlGR228s8koM+sQltfUxDmkTP0L
c3xCMvhnktEXB7xsBdiewpRI6Ar4+/hu1iV9lwajIpuxitESkQ3P41Yld44ZFZTNDFAZ0kU1etYS
Nmo9uwua1t2G/mCvWmTKh7c/xgnh6+8HWz1f0CFfwTKnQBQ2m7CqgU/JRlL2KWP+oUvUgz+j19cV
y5JWs5gOQDuhCEiKYjN36DrTDkcgKJTThdDo3NaLYjg44hTGYvz1rL8dbT43EfOW0csmdBe2CLZL
lHJUta9nwGCYoOVdIcUlUt+5rbfi4ULAIgFJCsOXyz8yI4vj0fMyUUfIKEKgAyIx3zgDbVPi8iqX
BIVy08EBztNDs7sw/+vOPl2iYPSGgDggIHwl7g+RGqQkCXZD2croAAwyrONdJ9qGEwpUTsFZTviI
YvWao6Fj06HdVNhb/LZlwwWdABdWajsqHh0gSQcmArK2C2fTuf0aQ1EDmzVCcnM6QQIGnpaVxstq
Kb2NietqC5s4u+3JQP9IhevvxQiAD6AiGAxnxPoovy+AGDxS3gTYr15DfowwtN7wGOwxPbbTdu5A
IHt79l/fZ9CgBXAQvoxeDGTKSagz4fSfGzCgM7RLiw0fXIVysLSHAr3a1NfeDUUTl/de+fHtcdc1
9fKjY9w1MsCMAsh0WnEICz/SS4tElcx+9R5Iq3YzJkFyYW29XtkYhQJ4FQD9gkDw5FLxtaNIWBAv
Mzj37xM02TY0MM2G8XA4FA0wH2h2CFS+i++JTZILx/zrhb2OjlgfgR1iqtNvacZaTK2LuaUOo4ha
iZ+xJimfuERwUOr6khTX68PDB2k9RnkEhRwgoE/2MWrjhKoVDwNgAsu1ZjQli1SIsgVUdoko86Wv
wv2ff0hUHtdkAgU56DO+XLBB4XcCbs9+5oIpDvVkL8n6hl+Son29A3E0eGAaUuwN3Jony9SQoEx6
CagByvAy90gb57OezaHmyfLHcdY6FMi/q2yKh5rryQsBKFH4Gi/EVD1nnkAz1S7ukJn2z4uZuJhR
giIeoJmIm+L1g/622ftyNCzkAGiM7rJsJ978xcaizKpoQAEMMox/fIyt5ytqFijTot68MmZ+H26J
imUYCfrUuu7rTa+RgvoUEBa/wS9vr4ozmS5MDNfPBV1vxJCna9FfdNMFZPQzKw384op2zFkCJJH1
EuA6JoFmGUBx95CEVxlaj2MaqXmVpnDcS/onFx/l9Eh1FOxjhhYwlcmFPmqioJqK63sbDO4MVUhp
oQqAvgmux+pzgkAhU8K2G6/rLiG1z+1PEDtRjEfFBfWjk0U84iqLwdH10Bb0631So4nloyWdgF8G
k+10LOWlbXPuBMLFDp71Cg3HSnv5xZ3SGxT6rHglIEvzBoqBeR8kdeYq9lg0TnXhMjn3ggA+Egod
wJV8cbKek7mxXlXgUDdzVUGC2Ba54IWBLq18IGv/2boVuxDhnrvAEEOvCqIu4ulTGHUVeY1E/Wq9
SOYyd1pHXfk+G3dtEHYPaE6MKRoF7i4Crf3CyGcnF35OuF1chGrB+mS/7V7NIAlHVA3VDOXTTWu6
OReTJzPDWpbjY17aU+fOQAjlowYA0DjitJOTdhos1L0czG5Q9HUeCEO2FZFs68EI6cIZGJz5kkgY
EBEAz4qCxEq++f3dgsL1JyIhr9v3jr1Rgz4MrgNUTgf3G6GB3XS8lcwiD2Bp0JtZufS685MnN1EO
oiJ0WZHjJA9ROYUpwxWYMi9ygCxV22Cx9X7yOVj/vI2yMaie3KIE0Iow78l3Fnas1NBsyVD6qXST
aQdVXVBoOUWvoEexyJnn6VDVLD4If+mOZEqWzRwPCQB63iVv4DMTDhU1MBEAwQ1BDjhJ08ZR+s1i
sbTYJJosUn7/gCpHmzNdLhd2jnd2wv8z1uk12lTCVSXzkYSg734tKJxuFq9ZULGM9MHWtsvo0sMl
MXDCbVEEZDv2Jd/WdcMPqCJC9kMHZscH1W3GbpRHPTOD5xyj7dvn+pk1jymJ0FDEpIBscjIlxYrm
VAq50oR1eoVu9Ieu6ZqPA5pnON+X5ZKd9tnxoMWBHiMkVEFgeLkO4xg0vWkN4KgZiwfhTsO+LyjZ
dkYE21BPzYXvcPaTozIJ3Q9EM4j4X47nlDKBV6HjZX3nlTf1zNXGQVE5HwEaurDHfh2+JyEwSm24
kFESRfp1qmHphPXk1GuZRXRi+LiwAjAItgTOe0vGCcDShlX3jY3jezq4sMS1YwYwUrUPCofeVlyr
z8oD6k37P2rTezedXZXxRB9GcA1WXGCZDKwPrhSc7DdO0TJUxhQE6ht4DTmWDtMGKaY16SIsujRF
oSYCQ8xiBJbXkYvcaLhUfATkyQeIihXkqnA0kKueA1201F/66d7SqruiXIoFfabAPOoY1RLglHl8
WyImD7cSuKM7zn0OhZrSj54JD2wNsHjgjdlEWq53Xiwl2bIY+F2gGj2TpASmYU1K4mb4QgveAFvX
GvQmALzZ6bCinxwWJJ/ACZ/ek9o3t7GM5s/CF1AgxDHWbRUxYDYlzuB/Esh6+JZOpDM4MFUPf0un
Hr5OtdaP7ky87aR9/Fjv8fBWyVh9oXMFz1GDWC+dliJHPWhxc+nZGXo6UQDslyhZ/70kBhRR1OsL
dxOGIbZpj+Rjp0owAy7cL+eOBORGq+A5eLevWzOIIWKje5Qa0ZHZNzL6DMZMlUNux8ugfyrTEd3p
C2OeW/8havPIB3GBY4CX67/0AUQQBGMGYpkOEisXSEw2571t/sz7cc10gXoFlxjmKyFqjacSW0Tr
Ahy5AUU3g6NEKrffMWnazwvcxy6cWid+En+PhSg7/kWTA53i5DrzAfs3Ro1AttMmzgI6kCO8p/29
Kul138YGODwhN8pN9JbOpZd3wUw3IQp/VyARyE1Z8QlqP8FymBYyAPRl6O7tc/XctyYIyleUAaog
dD0Hf4sllqS3vjtbNytK0WZz00ErBsnWph2GLq2LZroe60taoWcqcv4KG/mlWwGy4ikjZDKhb+Ox
9zIIRKLdDaikkwPA3WVMjuqb4HXUpiqomyeYERqWhiAWPI11Yj/OsygeJw3kaVo1BiandvAuSbD9
4oGeHI9g/aLEReAMCur8yVIU0FzRyoOATbNUptz0ox2atPU6O6YssMnRTJ73uUE2H26EHwAXAZRT
fcuCQHMgoP3qs2Sq+0kiKa7LKgLXG2g193aB5XCKTKz/wuC296AWVqm0QKDyl3b6+MmqKvxugrmL
LiREZy4yfyX4ACCDUgS4eC8/MElwBElhUWNz4ngbV/PXXplwYxO32tKe+H++nkCDdn2wC8FuRO3q
5XCYZ6+YxYJP27thzmML6b/SLdFEY9F908SAokls67cX8ZnDA9VTNHQh0YiKwKneUrcko5aACaOp
WJWo17YwLQHY5DCY8JLd7pmiLZIolDmAhkIIjkbdyxeMY92OS4UXBCSGZ+VcqrxIcHXE0+ABE+8X
WdyCTUSnBZmmSI52cuESo+f6K7yX7IWPe6bM9CujQ1IXIts9jVLqfqJdQTgCRUk1zhiHpaNgy5Wq
JFTX3Ukex6QGwYBNVaYIBKnenvfXuJAIa8uNXcxEsIKF/JeTMcU18QeGAm7QRfF34ZnqcQkXcuyL
qdlRQYKHZkhQ2m5E95QkjXlUi0LLalCYKhZNqRqkTUkVIYvp3Uv2FedWPrbvL7gN4AynS3GxlBd1
i9qXI7S3U259E3Z258O59YqX9SXvsnPZPhBxEKdDywNf4vRQo6IDb39GTcX2hcrQL/PTRi16V7kC
vpIsxBdAHSmNhwAMID+T2gszVCPLC9Hdup9PTi8AdVbAGOotgDucfBIfZPYyRAshK9cdXk1Ql6mm
0d+//eXPLDxQy9GwAnN/1Yo7CY+jGApcPZ98ECii1frQn+EjOcMiYhzsFmo+MmtcuCTJsCoPRk/8
wkueGx4ykehKoq8DmfmT4dEpYnyc+yBbRlTlisUumXRbYNEL0WzDkZOMxiPoTlx/UBBzvn/75c8t
+7WyhNQMOn2rhMHLZc84CO9QWvCzClTYlGseHY070mxOPLEdxmTer10BlCNtAiEQC6x7XPONKZBa
1lO06qRwSLtW5D08R9WFqTlzoSOF+FsDAKzrU5N56AssYVsGPnxE1ZixBUT5DuHJAbwWLMgAxLd5
WS5VCM4NutLKAU2iwPGdHooA5QMKBfo8zsPcdF1zGxi5bCHOWu25WeLjPFxq6q3H7OkyR5iLMw/5
mYcy98tPUIcwV7Nq9YiZAgrkHniEvmvbbBKAd8MJLVjbiwacOSZ2CyDO6VhT+6Gh3TOHCkTqENgY
vr0qzhw3YNWvMharUA6qXi+fiAsJI3Zg47PAVt2jE0dm54zqqVddtIPiRPfnATPSYUiNRMiLUTI+
Kco0JQpeAZdBVnlE5LUiyJEMYsmImuTSMb/+WaeTvSreocQPuC3wWi9fjWC/8ZLyIEP7eDiCPYue
CRvqzWS9OptHtqTtBI5W3f0/6s5rOW4kTdu3sjeACXhzijJgFY0oUaLMCUJsSfAm4YGr/5+ktLss
sIYV3bsH/0bMREyMWp2FROLLz7xGoVtdLN2hju1LegnnjhgZGbhNNhjoxapATiKrbUvEfraLV8Ki
GqrcVxfnUwm/D7+CFOPLtHp6+42eXRKkksSl8EGt+16pllTTZE4EuSXu7kptzEljGpAlkVttAbXM
sd+N3qXy5Gx0IbJIoKiGQMQaBFQ1ZtJkWshByozwIPKs3mXwGa5FOC+BKxLNz4bK3cELRSco7FJ3
vwCk86OubLYwlbydmpr2bjQcAeOaF/T2ppw75tz2BD5ufkDo5ulZ6PLFNdsCIqE5a6BBPGhJTo36
KuxYawfHyLv0pct/4frwAVpDK5iyjYbFKqPkKLTmkunPb8E9aBl9ARsl5n3oVnUQGvXPxM6mYwbv
+V2dVe0hLAgI9eCWt+Vkjb6HyyvZ4Xh4exvOpJxI/DK7ZM4G/Hydclr12JcUxcAxAS3CyAI+1ubz
tnOM8sKGnzuF5HeATB1wMeDBTzc88tokScDqbYUSOTeOmWf0eBcn6ExMz0RnqdeRkVzC/JxbFCQP
sxqJzTLX93sKRDnBjN7cKmY57uYJnnrXZHvEeXVgFNVHIEof//6GSrFUQjkSR+a6KTVpQ56WTWqS
Rzj5ZhQm8+5WRLBlkktqPFJl4dWRYs5NSogkE8IEq6o8MeLIgoNn0NdSjW92NCRXlupd92nUb7y6
J7AVXrLDU9cNGifXNxPN45uynNW9a/XdtZnCmwcQXx9qElvkfLQc0C+96bmKL4Tec4kOCSUIfLRa
NK7z05efRm2UZW0HbVeZsQ8U0fey15pj3DQCA6gsO/bWMvhaFcNK1+lAvf1Ozu4TVSOyJfKuXfeh
4RuXfVRFJrnkjE5hR8ztW3X4MPVtHdBdVG/VAqo32jn/4OvCcd7gCDJYYWh4+tjxSLPLCnMWjmGs
NaobXTuTMm4pHLp/shRkRXQrENpDpOJ0KXwNoxhNabCGYdlsXHWAHBfr884VsJne3s6V/stzNwjK
Ds1dnsiVxJXTtWI3h+0w0VesjLTFgwPXRJG0y85TtKfYLcXtFHvpUUziLyZqOhkM9oLW4k1Bvujg
CvudWilq4LVthkS7AYeAuKvljQq331XBB+XjdcR1EUQ29itVHI5Q6YV54SnOhQYEPag3YQOgor56
iLlR8iWCqivn7tM+Rk1gZ5SmOAoHr6c+agfSAnQo3t66lQDN89YBUpUgKTqEEjF3unWGMvdZ2Y5s
neiT64zI5RchmJHJqZJtw0B1a+TmY1/YUVBVXX49VBcNo8+EfIITCrmAVZgMmKuoETPtCjOHkyLt
7AEkFfW72nW+JlORXHAdOf+0iBRJyxFTjvlOn5bOrjeloW5utWgAe9sxpK+t6VdWju7ezqoucPqp
x6l5pvK2FWUzIT924bs41+igtKeZQr/UJPSs3jNyiUMPB97cQuZADUWLjI0TVq4/WON4xelzMRwW
yd5G1Omm6mjfw5z2QPt5IYzMyNhfOADyBa/SABqGnDmsIoENrS/cqphjJcmomeNqRL6hc2B3aJWC
m2xnbUvyAN8ahmVvkLHtRnquh9wwmk3tehgGc7deeENnsiAwBioXMncIv2d1KaOLh0YsAtWQ1t3+
etEIUMtcKbeWMjQobWsXwFnnjh4gFDmKghrwLC74sktbxbllRRHKHwqTU8QWlOyQxh4lJT2ACxt9
dinGbHLahtbTOs9uI2cuR70xt40aEkSsmNBrIQ+CXMelI3Yms3umCP7nUnKTX/SeyzGfmQ/xQaWV
F/sq4ok7vR3FhfxppZD8O3Q8d2SeQS9omZ4u47ih07ojqdpczt13m0bQBsRP5rdAAg/tkBElNa08
qJFRYvOMAbun0GpOetCWbZfHgdtjWnzhNL9Gxz73TmC9Me3GKmn1ccVT04pJXnA43toAf0EOxkZN
y0BvxF63i+avJJxNGNjlcjtCwznETRsH6djpu7d/ybmDTD9faiJyuig7TjfHmuF7NZX8rNIaJeVC
pLdU1LmPDofNFZJZl9L5c98xNBTqY9mbM43VgrVhhZaYIBfV6r1p5JCcy+lbpIxW0M+py9yhWHJf
WJm7S6JU3I5N7O2Tqc0e42aML3xWZx8eZg6AkedxxCqi10mFAlLVcgAXhFe90F6CNhdiK1Ce3lux
01+y0Dhzd8I9Io5JAoGspE93u8ZFPe+EoIhtYtUvRzvx23rJEJaqvtIdTLddPIgLZ+3cB/0MwEap
mE96TRxQ5qGq22owtqoRRcciL8ctxNJm4yTi0i39fC+tg7Q01QXUA4wNn47T50MnKRoVrQFkSBd4
p8I6YiTcTjviV+MPZdRu7YoeNVI/3raayVfzvtA2QOCVfaOoYktDO9rpmYaYVFfXh7IUxY1rQoB0
GQ/tM1EqW4byuT+Yenk1xtaMKtGIJJWZV4GwcMItJ8Pdx4oj3uVQKfdxUupgVZxLTbYzibHJeAP2
tZySvqrJFtMt0x5pHwCPRbJF+8bb6nFsB4IG07bOO9rMWTwfmn7pLkSzc0eWXBwqKvqvIMNWJwja
kuc2ZmwCLHXaoK+r9j6S5k29noZUJ6r6Dz4Rk2Y2AnOWHAav1kPMwUl0E2WVuHXmjZ5Mto+aEfjO
OtQQtDHsq7fj0bmdfbne6pM0anWxYuDU0I/6ye+Gxtg1SnwDGKc7tOaY3fUNAiqVNjcXvIFkJbU+
urKXxn8daEjrije2UsZkKgAM8MHZL9cq3WM6k9G6yzx+Ylyb3Racpk0inGg/pt4lTNe5SbFUr0NM
FU3V13xrpWmUIqNy2C5p7/lqWCVfQ9LwY5V70yEuXSSYWh3N6ckM96PZ6VcCNsX3ZAZ25pTNjddH
mlSlcDbj2OR3Q5KVF97M2V8oWbbUSjT92abTjxtjWs78LHRaHqAI7aH8YUyCQsmx2kBIAHztuKMf
zmkBJm3S927H7AFytXrT6nbjj7OT3o6iNu7UCIGMgUT74e2zc24EgyMk5SqjQH7oGueotYrQHFZl
uKIkyFIsubmrCjS6EbrZj029bAF/uJ/zKLP3hkIb2Hbs/J0axs2FW/XcYYLw6TH5xyIWQP3pVllZ
p3WTBTPM1CjbO6CCm0LJzIO7hNHR7m076Afz60IGuU9wFMn+Qch/ufwqsSpiq5kjDxDdNLXmp5Au
BcQWmpg+ueWnt/f8GWy4/m7gBz3HBimgu2rPJUOqelZcAczK8PEa9RnJmFGFcG1a1aGHvfIhcvX2
Rq8ROBEinYNILeNDjVfvZipD6wPVzI9CTx88yskjWE1ra2mT84W8ELhuqVh3jIBQKcptIPOpHW4K
nNt9fcy6m7hftK/oImk7rWxzkkipmGJlVTB5A6gdPSpvQqaje8QS3D3iJMaNxSj6aPW62Pe53u+w
HR83b2/H83htvR342NMz5ltFOWH15tkLs9RQvN1yWfXv4xiyL8Q9BwhwhBMHork3Q907R72YxW06
LPXejevxekk6e4Mg4vKuwppsx3gJZ2/hONu+7pdHMdr6u6ivy8Cw05LPPJ1/LhmQWmtwLg1W5O97
9fsx95Y5ETf5Gg5IL2rU9MLVkGbkp89F3ATgrbOAkUdz4WqR8eLVUsyOIWUDc4QkvfpIzARJz4Ep
2lxk2Z4ZT+IraV/c1XTyfRR8yu0MX/eCX8rZ5yNCaMwsHd1ZEzOQKig0s2dKYzl5vzcGq3gcR+e7
BlzsQol4biVgF/KdmmdqeK1wKKAUVmqasTuAWT+G3oDThmNcygnOrsScm0koYDOAW6cbCdlFwNMl
MOP0VB/0oqx2MLnwnnNG5cL5PrsUtgRMJujUEttOl1oE7TqAdLwzswJ+Z4t877SkQEnsiguVwpnj
AUeHGStsCKhh9uq6KWaLLmfIGKRpo+6A2mkUWFrVbICowr3OGKjOysVR15nnQ74ROqjFxw9tZ7WV
HmaEbll7+tYeXW9XR2YOGsuafDP3LrV2z3UDGe4wwZNCwBpjptO9bBEZ8cKZScrgNWUwo7rvJ2BH
diqKYrdKYjS7CT74XlEaxMHiUvixK7UK3DjbQlVpA7SyaAJ7EXBGpEK23NrWHq1I98YZIvVDpac6
0Gij+lnrHd0J5OsC5kZRkLT1t7eD3rnMADwMoznGn6b3qjejodr5G2kB66i6SuBc+LXSRjdN3kTH
IazJjtGh8502T/cim+fAntTsxswL5LfrtNgi9t9t0Tk0btuhtH3Fs6vHt3+iPJerWCMd4qlxAXVR
ecoL+0WrgU6WJom2wMqRr92ZjtS2i9Xw73/yL1Z59SG6A2KGasXX0VexcoxjtG5N9AWushiB0bcf
6EyGwblh4CyVLDixqzI6H+m2ddTzQB4s+N9ONgSt6JGlhY22SxA8Q6MVPzavNOoDeNziwsd55juh
m8LcWVob0AhbnV21nznXMyIIU9MkPG6SHhez+0sZmzZ4+0HPrkRajmYU8zY0pU7fnNYZYEgkiieu
ouqhMpwxaPqYxrlh/HFc+99TC/v/UAcMWa4X+/lKQvz2e9MlZSL6ny81v57/0h+7E/S6qGJpRSDm
JSU55I34x3vI1v4lsXzSkJKWowSL/5d6uGYi5YWXhQfWSIK/+N7+WA/xJxBT+CPudElqJuz9p8D5
/e8v8rct1HnroWe+x39/uNLuk2YvkH/iisftJu2PXn64edurVVrFJQg3gcIsLfMQTnIJftye5+Uj
OnRAW/rMwX8PJR64suNne2nNn5hehN9rxbmiZIFhrtcp6nvM8sVnzVCCsqmr+yGblAeza92bJW28
j2jQgVVEDzHo9dHbTlldfhOMuz5WY9L/bGvrfRQ5wvZnQ4VPRPF1nQ56/K4trPAYQ2Df2PDdDV+H
4H7n4kfoIwKNKP40uNoPG87MF2bczf08GKgULVP7EEHrQB2vK6wYEVKje0iBhYGGq/Nfc916wheI
4qCDWprqo6YL48eSFg6StJ6Vvm8mXK4jo8bjVZ9ME+1eut0D3VqIyzmD+IrMBiOYnDp5FxrR8sW2
0XlR3RzRRqEO38JCOL7XjJPlq17s7PsZhXGkV9r4UHmZ/iOvhkg2M/Zpr97X4ah9ssu2/mEkS/eI
OmOGYnWkqleOXnqbCUifvkVHF1z4lIqD56YA7+H4mUd3iHOu6QldwTjOkr9enOQ/Z+WlNdRpTJdH
gxJPnlpQyyRz3ioXKbNFM8vIK7eWjYoiXR71oM6Ku31e5X8vKJxICL4bfjZd3/xEtb9u/wOtsh/f
OyzD/i94JslP67/EOl4FkofveIP9x33ys+HhpJTgrQwq+akbGpUAYeb7s3GZhVcSxBkKQ5lpg5fl
BvsTV/gjKHPY/XB9IQxBxP/jomQ6/wLORTMWNUPuadh1/xVWTPtf0pGJSbRLxcBf1/9OWOGInCQE
ZKgklVJ7Co6DJhMC2aZ+kRCYSm/QzhniAOJLe+WMyWfW3Iu2uHGSTkjHbRXJf4h9udbFGyf+0GXT
9YIY1t4d0iDO+ZO+meMrKy1AAWnGN2tMbL/HPcksXXBnSXFtFssxbKK9WqkPfZV/oy/zy6zNzWw5
172tHCOsU7eDSispmdIffaofRs98dGOyJy2cup0OJwHBwUdPq72N/B9pZGXbNo3rjTlFT0XrJldY
hQ8b2oSTPxjO06Ihm595yi60lWknBlfZZWqUIzel4YyGdpFZfktU/aoC90DiAOO3tRLguQzKYrNF
wrVcqq0K9+x2ASR4leYZ7B6TqGuM/IIk/eVOQ+qbEGz9yBJf8rr45lUFXJXw2PWU5WMaHufBwTiU
5Ysue1KtxgsKItBu0EqA0vJnJa2e+42wgnyAIg7J7pOnvJtq435ZXKAtbvVtnG2cISbVb7vkRxy6
H0nDs9tFwvtKNOX8pFMfi3io702YHL5iKvlmGoEZ606/RSPhRzhFKSymJ6S2ik0hzNHH9unOrLTP
RatQOozfBnt+bEExwSKwgS4V8dO4OIfFTesNtPJ6N+dJvWlDNEsXsHVx0+2KMr9XvOXzMrJPusU7
AjDmW33/vu/q+0wV7YZrqd5k3uKhlmoZAUo12AFoN83Ud8fc3cxiFPvCcb90prqpclxW88FWOCm9
HyqLupnMr446gCOnQa7lJWrqVfIUttN87Sp5vYt6Xdl5s5kd4wraHcVt5C+z+d6mbE7toWcaqhjH
pp3yQxLG3QczNbo97XB9Q/I4HfNwvu3aDJHcltleFtvTbl6Kxi8nfoJSSFRoq2+y0pvhnfVYiap9
+xFM5+SXwsCItWvSDR8z9nQq7gGlGR7TRlX9aDKDCVaon5gGBcmAAnnR3c1O1/nI8g+bfFQsuGUc
dtvqfafWwKVpGyP1Dhovy9TKb0s9YHZp2fsYF2TNzD7kaXPvqLz9GFHyQrubI6CdIrtQs8i84UVe
Qa0MzQj0AsNbKj1wm6ffvw1c2Ix6JwrAZCBeXlkB/k9XVpKBzjbzC3XBap4vK3NWg9gnUdlyYrBa
beg1TVHiMAoct+oQaffAFQEPrcoveopIcnY3WvR3u6HiQLZfXsTpM9fkqiv6Z3GCKkIJkP153tNH
LQvNqEigAUZk2RP1UbW1FVr5DDrTZSTWPL8IMOrw3m5cSCvK4uzf/gmnpfzvX8Ck5HfpBYhjVVVT
lJmFsLSIAnS4NXV4MTGSoqKQg5tdFWYXtvsZmrB6ubQ/uS9oYz3726ye2FDbZgh5uSE4Fr+DUxPP
j032rqv55OnGpL7Xeh/NTHib2BofgUvedvWTLpqr3Io2WTf5bphABS6vaUw8epWCyOa1SIdHt3L3
vZ5dGbW4KzwRLD+UDqN2kXdbnCF2oAJcv+yN9+UM6XsZnUNdJd/TsT0gG49Sf7wjGu1UN/5piwm5
ij7/NuWoQMNrvZkFvQ1+OLzlodulUO1CF0hZHI/fkYb/WERETdBqzbXeLMpmGM0fjmi+pHhv+wyi
2qDutfexabZ+7jVJkEf4fFfz8qgLwqerP2az+zFe1MdZJByyxr0DaDFvKrgQZdLvqxo3GPp0v7tF
fyt3+lgV/GedAJ0kTf9Wd/nkn/o/5AorWz3/PpXyf+bJclKPyX/+T9rkOv8CQk+o8JjJAzCR2dGf
tMn1KMdQXwVhj8fTMzLjT96kufwldIlp24LL/V3D/Wc5Zv1L6gjCzqEvA07V/TtpE2u/DJpAkfgX
yIxb+kZBLlgN53o9ibC5hC/ZKfHBjd1tUjbHSCx/L1z8XkYm9/ROUSlZEzTnRVALLjPjTUW5rjoV
vv9TaDBtiu9z85Ku3kqXF3CrfChEHMC5IqgNwPY0WACktwFbL23gNhCI0WVhxjd+SRSHEXmBj09j
1ruJC94H8Az2Nb5PB+WbFhYPpZPcQuM7TM0H00YUPYzaJwSHPnat8vjifJwL4XJjXwS0378RmIhs
8kqm26rU0fC/1Sck5QloU4JYqrUxaoO4oWr2Ns2Vh1gTH4WmX1mR8qHOdOEvaI/QTZ/uzdS7UfXp
kCmUnRg+0UcR8CIU3Bnf/o3PQXz9GzljtBlJq204+qf7CKuxYigh2oApMimNwK+pb/ZDGqOxn+pH
xay+mDhkubWQli/TbRSbmMgIJOCM4qqJe2ujKv3XuBHfxrJ8WKLyqqqWyaeLfgnzssr9n3cTbSZO
sGwqgas9/aUKXVkHZmIbRDpadHUxt7sEL0DfgA2eVZ5zZdpa62dNiTvIqP6uJwlV5zsa8lW92iaG
qHDmfmuSni6u9ohBZXAyg5wwXdoh35Hy9e1Xsf5MmfJrkgKGTCT4WcOUz/+itoGfkpgxCNOgUGGr
zu1VYmWBVtkXrtl1VkP9xDo0eCRuFkTkWtHa7rRiTsu4DRqv+YmAQX3bZkmyq6ClbK3CyYPMTREV
mvMI0eIoY37XfHj7SWUH6mQ35U9gFIH3HRsKHkL++YtHtZAxzLEGaoLM9LIbfATGXYNw0pM7zvO+
KzArOkbdOH9O6kTxBzRMvkYIuyLr0bs3KtZudG2KPPkJXQuWhedU7sYqjOmwzPZ4pVn8q/a2pbTf
pia8DYV3VwunuLVKxwu0bDgs6VJvY1Pz1aTB1mGotUDr7Xd9rfQBWBtU2yPn3ZBVGDst4SdgqZrf
pdGNFGK94mfcKGoz7GZGnvsQx92PZqdKXm4ab0YT5JEZVu/cWnd2iAQi1ANRejM2DrA1Nb4ZMyXf
jU516GZVAwIJAth2ok3cZcpnZcTbQ8W+ZxeZ05NZ1JGvIefqMoza2cOVoY/6Dtct7wZV7t3br+NZ
sfDl4ZavA+UW5jWORla9PnlV0bv5ULRNkGPcttPTONv06RhvCA0foExtsM740MVeEpD+TOUWLeA+
AL1gHmJhqD/BfD/2vTG+G3v0KCtO9sbEWC5A+xqx3shVNkhTMSKQhqERAZlHVj5PDX9YN5HwG6FF
36IU5muS9ldcItY2MsTiR6r76+3nPPeByZ47cjg8MVSd01M3R+pkLW3eEEBa7IaipLuNlvaj6POf
by+0jvvP+ykFm6SYHP3UVUwdgSI3OL43Qa3m2VUpFqXfuKSMuASqRC0MOzoUQvKvKefgwoDh3DPa
uB1gIsxsn8/79BlVo2o0iLpN0CZV9lO07i01o/Y1XMpLUiur6kCGEUBx0l+UuAp3cbVSuLRWl6th
HSylc2/1Ivbr3HyISDPMxbxPwvrH395UObsAX4IIAURd+eQvYoamDGE5okYSqF1i7lrDOWoTYpuW
3aHkrt2ambbpcFd4e9Ez28migFGBjz9LA54uqlRtmk/J2ARFZGRbz05vzDEGvmZO5YWVzoVlScuW
YRGiAV/J6VLWqLieyASDe6f+Gc3Zd2YmS+BZ/YZBY7S1xukw9t0vobblpi2yC13Zsw/6PPGW83XY
6aer28IdnMbj3DQ0hArLurXjbg/Y9cJTnjk0wJPBq5Alw0FYK2N6fW53IYyNoFr0Ya8v5WPS5GAK
a6CrufYRwzbvdzHzby/ulWoF16lUDmHWxhwEnsgrBWZNEw0iDooI9M6zPttRvtHr9hAnHtF3zj/M
8xRvFcOuD/YY6TtXb9Kvblvvxs4GTGqPyyGea/sCau38y0b6jOoeGvSr7NXuldotI4nSCNV95wAd
E+78vfb+aqYSj7FlUnam2t/jZ0J7Di7+hazv7Gug/Q5sTc5V15qFTmikVjNSCVtj+qHzUM0q5hvd
Lu9mPXrCzPjvsdt/vwN4xq5k6sgiaZWsz7YScQNZAkaMd9RF9Zmq/MJ7PvdIhlRFQkIQyqE0030Z
HiI77fNwGUUQNbG5xxqz3OhKA35Mm7+gZHHdX8JUvKpA5MF6seKayht5cTk15cyKVR3u0lAZ3tVN
nW6LcvjeWrU+7RqnTAOzclECHtsri1Sut7OvYGfucru+8lJrCgC5fx8K/TYSSsE/b0xXqZP8/PtB
zARKD3hZk0XgKnGeW61Uy6EXQaakj04+3Y6GuLPS+P3/bBn99A1kfR/bNpYTAT4U6lbpsk2UT9k2
xF7uQhQ5kz4yUf7vB1odpypvvGSZeKBkWf5KjGFXDMo7pJAfu2K6cKzOfqnP9xwdKUhgz3/+4toZ
HVVHc7MVQWrAoyvNm6z3MDzPtLvWtW6ZzR2ULL9SE9TtHSv68PaWrqsOecSkrYDkE+Hps4YLjFOS
jGrNESv0EnEp2x2e2mKqL7QaL62yunmwKJj0mMwsmF3YOcgZzdGlVuqZjAilIgbY6D6g/rDmgU1e
KMJWGDUggOkWaeKv3rR80Nr03onDB1UU+daSfoJv797Zd8cEmp1jVTAXq5gAsx+DthpnGaQmcD0t
JxRt5w8lae1hcgh+YZLiaNlqV2mZG4dQMz9e+AHyy1ol1nR8CG1IEukknqs6J53mcNKngvdXa98q
kaNHliGqA3dFi4pPk8i+mnXyq9PzctdlWoGN3EXvgzMXO7UyCBoQ0pT4a2hUlXC8mInXQYXrdrA0
+U9UcD4M5eT4jaU4/hBjXQ+q7r0YG+NYFNkYwArbxYnp7Cbq1C3NlOx9O4dxoInyGLU2Q5p2yPeT
527hvuBOOWXZAaD/pkFBCVfW5c6zhghBDeWhbeL2WovGx1nB3gti9/U0eVnQIc24FUB7AscIk41m
oLSFgdMhF+XypU8SarooCTel0pZ+wRuzlWWm+42ba6IzEHfqjOmPkT2MzKmhJpj3dePArKriY+xZ
2DI6sJDRYLwto7q7MdWMcfuS4IMXfZyGfNjUmXGcGjxm3cQIsliIDWrB6aZY7MEH7ytl9kED+OXS
MkRK8v2giAc7mfX9jF/eIVyMd/FkWH5bJeUuxnDlq7Z4uq9W4bUomjFoF2BDreveDPBU9jPS5Bu7
7kMfi7XIN9tOO2aNq8hGxS/ciJ+SFt2Ncj4gN4cwUeth5lc11rWcPRwg8f79m1+iNlGekNJs/M/T
II0niuEV6lwH2E6mm2VcIj+O4vdqm9xHXvqBv3XhIzxzL0MpYTJsk2zIWuF0QVj4k5LGog7KniFV
nbvRpo9VzLizo7sMyWbsLklOvGppETVRUtGl2AG5FZYfp0uaDXPerLUrkkzQlQLB8h2Nr/ShQmwK
OkvyvUdkJLCHDKigZ70viuJnXXU3/LTyNtIxMQnrOD9oHlKtVjLN75golE+mouOxruGTmLp58gfD
9O+z1DORgpE7YYIoBbHrmdb54pqZ0aICm4VsYVvDnXHqYz8p3XEpYuyca8y/XQdf4XRJIQHpvwbF
fTCbsd++Ha7OhAo6qmQIEFiJWGumgDkKw+l6p+K2KTCnZZ4+dtYmXpxLrAl5yFZhERiBjIcIk9Bx
WJWORlvX/VhNFXSb4hs+S3sKjgsZtgztr5aQMAUT7iVyxvrpGaBbIXosBasgG/XHFnzbJi7Lx7yK
r+jLJL7MfjADeu+01iV3hHNXHXqg5Awoa7mIZ5+uXAJx9QycUIK0TY6Za/3MMeSx2uJ+jkv80eGG
l+lwAR4tT/Srp7U4xLKcoGckP8IXpydzGxfJcY2nzaCIzeHyAK1q5yRAgcxwvLDYua1lkEA/WE47
XnU3+jkPq8n16iC37Hug37iF98UmM+zr2qmuFdN5MIT9AE7zwuz33MYyvbDxNgNaRr/q9CEtJJgq
xdTqYNB8Or27Wg9TP6+SHv04bYcvAPiELPv89jfxXJGutpYmJfrUroRpIz9xumo2tEWLajKrLl52
MJX2RtMo18zWejKyKfKTaLZ9dyqeUGG/or20LbPsWpvtYaNIS3L8q8SOpmqB5+28ICQO+cBHbsRC
eppw36R/mWZNL1Bpd7Ap201pG9ZGa5sHJ7OeINx9dWr4avWifTKy3vJ7zbtbnEwJWgXurVvF32tD
B9aVtng5Z+41fRo0Vc0sxu8yi3dNK1wcqxt9L/El2yERD29vjy6/o1fbQytNogpRhDRX35mVm3bt
TSHsjbYgmXIU09dlAVa3qt8sFbbVc48FcKgeZ5kdxIouvqEDvc/afHlQIcR1fdxi51IcrKVKd2hT
YxGsCHOTJuZX2wVljCOtt69siJdv//QzFxOaRFJxizYEDO3Vi+0iK4kzAIUBOv3RZuL3YCqMQODY
TtGNW/NWe+G6F76dM0UjoFh67tyHKB6SGp4epzyfLCbBVhU0sMH2/YRGrp7Tgai5l2mB1DCLlgIf
aksJMU5OcFLWqCzStFSRxDFQ1rSeprF7RN0YeIy6vE9rGAqTyAUiE55yIVlYYxDoncgkAfcq+if4
y6w/ubrtIuH0mKypABubLv1olCEanhUzb9zDJ/l/8zM7iXypBwYxokCre9Qu3EuvAw7qEeQqHpvG
qGodUUEnouvpjmWgzNk1rtx3qhpvsnbeoWG4LWfvZkxIYTHIvnBCXtcPSPFJyQianJAbOSunL8tq
JuRMhqQK8r6G5aJ5QR0vGZpJ7kaNnpowfuCUYqjc34IkePt0vrqLV0uvbhHRJlpcIHlO12q+ysLp
gEjNzVgPF97whWXWLXF30PEYEJCvKm+4RRmJ5mobIMR5YZlXF758GmSgpGMMcWJtqBiphd0bKRs5
TmZzCG1RXeeaWeze3rPz7wu9ATkyBxW9NqzQMQbCKCmFVDxle70zH2LbvLOT+GnAq7uPQJEw1LoW
jbjSe/cfLS5xk6hLkXeuBZ9qNBQpBiIWr5WjRJP0Yfpjzrren+vvAkX8KI1R6W0+lnN1uPDgr7JH
ub8v1pb5wYv7P1WUBM4aa0egQiwv3zW2nNRS9OFfXw7DR2GmXzCS/Di19Q3Y7QsfyqtQKpeHX8rc
kg4rU4/T5aPSmZYx88pgcJ/iGRusIroexTsdDoWDC/rbDyuf5eTGWS22av4sSqRQQDtlUCD8M+Dn
DIoOfXCETGCY/8+Wksf6xbaGKsNDSsMyaNUSrbxiExH9tOGDTlP+n6yEKIkUBkSJcRVpDLhtwka4
Lug7x9zVtl3KUdFEKbvMd5j7Dv/kyWRfli9SSqGtrqGCiSRQQZ5s9uDbJ3oW+c2Q1/uwKaDBTEZ+
4YSefWkv1ludEGfMhl4veGlJVN872njbNuIg3G6jQo7+B1tJnAGeRkb8ao6SznSH8xTalAZQ2K9d
885rq02TFyPp4aVh+qucVB7GZ4QeUBToE6v31iooaKL3z3PNYLhsu9gljX3Xe92uFQtuQ+ARFOPT
2w/4+lZmck8/EPYZvSUw0qsvwGxURe1C+fKQv0DEVUEEK37qRLHTovqgmMWNiEXiR/m8KzvnIR8u
ke7P3BonP2D1XfTAoUd14nsXCbCb3L4ymVDk7vjh7Qc9c2twZKjgpFAm6fcq4c+FvdjJxOa2GEke
yc2FH2X9paMJ4Op1RKFJCEAdtQSUbdbk0rZbCNsZOaytK98SvG1B4Rb2nowAJ7Nyhw1Q/H6uJwT1
jPmvGTWQ3UDLb5vp6PeJSX3IFPELVUPhJ64+gBVNGySs6a/hufCQQcTZO0tzNevttaiM23TS34M4
rvw0safDoMXDfkwsBfigGP1+mNQNOb4Cnrn+RH+qvZmRbQg62t37qCnN67AoOwl56YFAdFlVIk/L
OWdYjp5mbWRJ0A6F+6sa1OiqyWPrpkIkbyiV+6E3iuuMlbaVDdTZG9Wj1hsuipzGNarP3X5ovf5+
KZXdOHjZ1dBoelA6PH1WLD9wWDHvRGh+iehvbSdmviiRRDBluiFwTeWTkeb5DS/pG7LC00NHdbyp
vAjfBzz3rqaosYA8h86VXVelr1u5OIyD0m8VpYMBI9Lrfpmu0NbNfa8AVQnBV7yPU9MN+tIJ/x91
Z7Yct7Fl0S+CA/PwChRq4iySoqgXBKkB85QAEsPX94LcvhZLNNlyv3TfCF9H2CFnAUgkMs/Ze+0r
0yy1HSo5ZJQ2GgvT4tRka/2KmEv9NFIfm264I+ZG8Y1Kv3Ii7ZBrzUxG8awT+9E1BDXR8HxMGDdI
LSztJU5eCn7KfDHn6kjC2hLdEFghgyrNxJFmuRu0vGHA+lTbt9bi4Zjk+TdlMdqjrc/NpSrYeg5r
+vUQk+wIHCa0Yz07d624Bu5lHoSawNS0e/UwVvE5+m56P2VBDI2pybAytFtjjp+icszACt+mmjEe
sZqXvmxEHfRu/qUyi+ZSLuKZY/bCZXsbg/q575lLvzOMIgtxK+5HtAWhiSCMbyAh1avQZw/YAFh9
psExdgMPgwdY2dkI44woa9rGxl6xqysq7zy7McJEkU694y9DbX2aGzLbfAT4wxninEn4rhFtiwyQ
UZDp9RiWIjmOIu3uNUQuiM5bYpKcUt9pZWxvHNDFR3Popn1JLTEOMhBMWVx/qt2u2MYEAqCsH8cb
t5cRp0NjOChddNHYs/owKrF1jPU4vxYRUTVhPWSO33kTsT1mdG6vydeRaY6fLRCTu4obj80WFYCx
xW+qtns5acoFNupcUD4WVoUBYyZZPcFSECdbaSzdzQC8e4fbImdxtvOgkNYUUM+tSLprmrOSVsVB
UacQSm22y+ra5o/XHx2132tk8T1Zg10fosz6wDk6/0hvEzq4RAFJYrzdPyVGg81Ap4btV+QXfbPI
AjX9whxle/T0dnQ3yqxkQZ4Nd+ms7R0KFr4O7aaPphAYXQDxtN8WSW8fJ916dJJJO2sxvPpDUzj+
6DgLZFRdBGOsbAfBM1mMgRNy2w1iow2c2FAKR0VQLZ7cFVoLTSZTxvFcj+OnXh3tMOr5vpaGlRkb
XcQLMmrkZTuYkMgLOfZcOmUXsWaIIfcbbe7igAwPfasupEMR4ECUe6N3SJTiuNV3ijOMWdCIyVFD
J6ubK0Wp5AVWOXnsNN6ZrZYNVVjaSncL20Q7QPYxc38szfTLVEdXTuLC9pedHdbSTAOJxf5GkbRX
/bFmJZtLG+hDNh7k2F1C+RyDqK2+WoMyWUGTpGSatt4iAgXvbOtHRWQftI7sVZTxYry0KmgURhl0
PSdojyrMWZ4no182hNS3yhSouXmVD9k1UsWbUTO3SdQ8NCL7KuZG8R1PObOK4tKNscWl49Fcmtl3
UhvDhZMkwSC0B2UhTJy5F8PuyagkF8VxRmazW7r6zLWLm0UFKOymogqXTik2nD8+oUcAmVTZ/TZX
tQcHgn9IwkET4Ly9dlf/yoS1YDcl/TU1u6+ly7yYunncEONz0BJzDPjkfNQL/rHXO98ZaAgKpGx9
K8+iJr2vQFGOxoPsF5SYYnjo7PIhUTmT4xzikKw2H0avv81d40Ipqxx/YH3upk44Kiaip/aD7M1n
00EPNNojEPaZpnS6j7kz2uzdKH3EK/bRG0TnK7YaYiXbuu5wUdnxkTA6y9e8UfM1alGbuaWQagso
P5UVRH35LZPcQO9jUntB23j3VUVUhWYfajP5HmXxLis70uuTs8QawskdvqlFdY8gnrQsbTyCCl6L
pezibURjmXHraMoZX/9A41A6p9aO4vmlET8SHVLwmicPsrEvjNzRAyZmG4x5da0by96zWQumuKg+
KBpver6UHw05A7Fxd4RAXtErDmyJPRP/zBeyEyWra3xpauXGTLVHxexuzHyqD6wz/uC6n3mnPudy
DhwnD/tJq549Cn5xUp6pQri72PtgR/ZW0Sb3qazzi760L0SvFUEmmY6jUPZzYR570qj2Bv9gMqL6
OouTYtOa1rRxVBHklgxTNiSbyuszyMx2H5jusjPb7kNeTd/GuZPHlt49RiRAJPa0S2yZdp/mZJLp
jVWalahvotqZiI9T+CVxmi9HKpjf396GvXasXoXtMA8wD7PxOzksRFPkDMpMpSzTBZQCcF0jOj/3
UR+vYDReocb9GJvjfnDfywc8STlj80f5nCkCJh2o3xrg/vIA1laTVJhG9a7rBF46d1/0SpArt3Ux
XsJ9uzYa5RCtMSVdyzy3v2lrAo9wbnqN2O/uSS2UDUFMb9+OXze/qHQhi69FofV4cbLlH81aiWN3
gBwdwUzV10SsCmCrtX17mF83pTACaJqRfIVal8PFy0vPcz3yIlkAj9GJ20p1X1FYJZYPkmhlVSYA
Vd8riP56YSrqGeChOqUutCLrv//ptGuqSYs2mOrJaNkHV5MBm+2LBbLP2xf2ylFw1WRh4aEDCbz3
5JkmWapWtE7rneyGY+xZuzJRUEOKrdrq75xyX5u5jEV1l8BF2kCnHGaztkFUOIzllDUbgGhrz096
9dGE3hcYVUdTyIAvSWm5cd/re/5StFwPaX8PfSqPrEsRVWnP3ZyL+SxO6R94xfrpbw6jm5OdxAdx
SJyjNN3fP2q/GPjk/pK/qMDkSOqdEXl3mui2VtVsh7a61Kffow79eD0ZiuoB0gKywE9Fg9Ni5VNT
UXZSKo6ahnbDEQVz0vBbxKH/HgZEOZY/ADY0Y15OzFivNXuhvb8bRvgB3oNejLScjH3S5WGuOL+t
jyfwBR/EauOh6szh8+Vwqj04OjBA3oO5O9qqPJa1VPbCzZ8XQSwUUoYSXJpxH7fJ0cY+//br8cpb
yKB0rgEQkSLgnlRKclJKZF3WPL6lpCPQz/k2czBwigHa59tD/brEqCv7hU0rcEv6zusU/umFB1cg
00m09S6RhP80Vrlsy1KXNB/GdJ9biLiWbplCd+nt27dHfuVk/9PIeAxfjtyATABuwUU64A7W7mHk
mru3h3hlmVlrQDxGcHtoj06eYrwAOVpS3j9r7s8qe+/io+Y4Qbz4OwO9Uvxcbe/U7VC0wrA7WahL
2yPGYWSNcXPxSW8/iDn/Witu2HYgeDv7nbf7temBKZUqOi4RepInb/cC41bk7K53tMwC0dtbUes/
7Lxv371XHtB6PtRXPtxq3j955URaLDNozHqHJOEziMNQWObNvxiClgDFetxZLJYv58CEa11tcCXv
pnS+sMuy9fX+vXSCVy/jpzHWSfLTDI/1qbITjwUqK62AtqPfw9R7+zJeeSAQTlgALcQMa3zayyFQ
vYwN5Yxq13sqRtP0q2zMfaL+vrCfrZBOmYoXFu4vyRIvx5GTW06qzTiVs3yUZfYsDczmqMb/1fX8
Pc7JLXPMWLZWQ20PqY7iLznZm65711LRf/u+vf5o/h5nfa1+ejTKOBto8LgeLH43YMxvlJL8+X8x
BjCyH34qsjhO7tkw28ImSITvkxOFQwR8U7y3xXj1MtA1ESXiwrs5rcU27uxOyBIoAPfKMeurcynN
/dtX8cpKRqlxDS3BJMq1nCyWqvRQJ3qUe+sFEkU0XKzggxbkxeK9185/9WpIbYF9R37DL306TUSF
zeOvSLBf898AAGRYv3//clDHwDTm4YO6Wn/DTw9e8+rck7ld7dAhXXpK3frSlVuzTQM1c99RAb12
PevmD0sdMCSASC/HsiHrWV6tMlav3izdhxgqxdtX89rrD9+IZR//Lh3qk4dDvmRtx5bk4czl+Xqq
XH3xpZO+o315bRgkKB76lx8pqCfDFAhI3DjiI2M4kDwIJGwFpx4AIG9fjf7KrpXPpcPunO4JJOiT
t3KhFu5GBROAIvRVPVNNTLa65vhN026cxtoqGQo0z9n0wjpYlHO0WN+N3WMOEbuyQVy2VZB/KSFI
eNbim23pL7q3I0h4w374WI3mbVUvoeLke2EMvmZcSst65wP5yuf4xRWcfPe7pEMJ4MGEL3qD6vJz
b+q7TK0vdFOEpi52b9+wV0ezkLJhqFwjrk5WmNgb1NRpmMwpPDV1uSJu3FeS1p/q76n3XpPwtUnA
TuM/g50szTCE+ZKmDKYm1GphRiWD4zv2w7+5JGIy143hmtzx8p2pkhy21sQNnOB088IEk5rsYnTv
DXt723lniX79mv4e7eQNlZKac1Mz2lITc2rMO0v5mOjvbDdfHwQdB3QJvp6nNLJIOm1RNshYiOMJ
lepG9epNLt4jtr+2TrNj/88o61z5aWEr5KJ2jk2k1JxFPrlEyw8gxRRq5v/yck6meIM4Ws4GA0mj
3rjll0J/tNr3QoRendkolYDBcYxlv/nyala2mywHbd0HwKwcvxt2u6sVhyiLKVBa751D16v37u/R
Tr00aBfSoRsZLTa7cIq9zYIfdKa5nxDy/fb8fu2bQAasoyEToa94OhnsVm0MlcC1HSa1ACvCtnTf
S0p+db79NMTJTOgGQjylMjETID1SVXbrYZMY/2q+Ydhl88nHDY3/yydEPyeN6G5UnFMvrETFuVGH
jcqp+D0T5KsPhw+cy6dn5eKeXE5szk5lO3xFe1puk2OHEO6CXodgUr7zNf11JGprGqffVZdHhMZ6
Y396hSq98dQsZauzkoUMoz10HR2SdrjKOHi/PQ1+/dIxFHaxNZzoh1P35VBSbxJtwPK2ixRn67bz
R+QPu0RLLpU82QGdpl1bZf07g/46MRiUGhs0IYS6aGVeDpovXmGX1cJuIV9C1Xnw6uKy7N6jWf/6
6jKKxfeIsFrOCqelQ08b0GyXPK8xW0IsJTQAS4hiD6nUqSrY7zyzV6+JYzMVURzBvyjXW0xlVtzy
PvVKvgEXtisU+oXjFL79vF4ZhigdIBqMAs76lFpAF7LIk2wu2WjpATvuc67cb4fqnYXo19WBeju9
s5X+vqbUrj/jpxmoLih809wtyQVUc3vjNmp/52Z29p5K/LXLwU/mQL5kCUJn+XKcuJJF2ntwLMra
vDWtZqON1jXmlt/eAK/yegMvBOf4Fe/5chhtyQuDEMISBWlOKIKFRjJVrHe+R6/MNwuANH+ZaKTZ
CL0cpHcz2Uz9Uu50bw4tvT4vVe9czm2ow2CpzOr57Znw3nAn18TReozo25a7dpy3tCSuXF331y6A
15IpVneP/2I4iCPweyhWIxJ5eXVVUqu6tCXDNZCeXG8XWcsuqQy/SF1QXN07W/BX1qWV9oVdC2cE
5/2TiTF7XTIKtSx341L6kxY/WUsbIu+DB3eZzvMe5udeid/b+L+y8L4YVX95kYPd5ARhVeUONULQ
EN2oSUhzXbrLS/vPF/m36FL/BIV6QY76n/GlXgdV/V9E/q47jX/GS+3r6usgnroXwN/1j/xFmDL+
oNm0phC6/I0KICvX34Qp+G/sAOinnKA5NbhUcIeIfMWDRWTmqiX7CzGl/+FBTqKUyNYBrxT/wd8g
/v6wMr6QZXIMZHPNisnvY0E7eU2oJwxFktv2dprHOTRQ4Jh05s96NbsxFNx0KIM2Q2SDRHE5K7YP
0djaxyUu9YOkYRFqUC0Xwh62pZZ++Ok+Xv/5G34Gzv5Yf178NIxgFGbZuqCsRMd+sn9JnW7UexM0
7jJq0SNE9UgNSG2Jq6AxjHzXjF08hQ4WnYNTL2px3iBtQy+CP+CgRsp8u6RA4lpj6O6URHar8Y+g
G1PR6n2jjcu13vca0uw4Sa+zeukbvxORKYOFCBNMIZlKuHIdRd90xJ/oYkhejPwoj7RzxUQL/fal
vtIwxe7GDsNYPyko504+X10iDDQ4U7RNsB3eTdXQj9somhIEFRoCrHRIERwpy8FV8JAIZUgfS6sh
ZrubE/CnYHnSC6XXs6uUrvXOjTz3Kz15Il3j5s9V4J8Nb79+APnMssKtVh7+dnrMJHhAl6qXrulo
y3QNI7m8J+wsFDQhj+w2xispZvd+InKNnGRpXi1e4x6yxeHkVvcEvkZ4ew89eTtnNlE/23fu4zpb
X0wZfhBbQ8otNGHZ2JzcR7ue7MKdcKY1eCBu676dNhBu3WDUCE4u01x+VOf8yoSXg/4FWqjF4eWd
ncifcvWTH0EJfnUf8Dt+ZbnQJWUnKchkpI2gFOQix7FxjEu3CTMz/xRnZrOZjWIO4POLTWJ1ZuCq
de478f0yUI7AYKqd5e2ih50zqueKhbq/HcfAkEvtd7GsP4xd1Vh+rcx7m93V1q4s/Zp8+3E3mVpK
MvfnuRMajl41+4hvrfC7pso/drNIA5DWu2LUzUAo411iJ81FO5KHY876IjFnDeldYoyJAjNTpzYm
a+eJTaKWbIpcL7aRAokVHQaAbzsakvtSbYudKtRzdMiL64/SXLZeBWXURygnD7XwcsWP514NMoo7
D0MEFIozNvWdEptY6hey8baeVENPy+7QakybTjF08rYV88sIKOqzq+XtPm2xDndab28MO0ZKKpaJ
UMauLcZwLKyu9hssw98UpdCCVsstdK3c37EXEMGbTEl9yfbio5qRbxPFYKYWbN2fPVuYl0q5dnip
BO96fYjCJhLpIbGmeq8g5HiKaPRmZVqdu/TRtu0sy+OQ62i1DPCrGITFoezqy6nKy003tdZ51QMq
ru3C/qABKd40UoFra6/E41mryJHWk29eT5i07rbyoCnNrQGGZ1MK+anSDbF1nWjcwflfPjlF3bD7
tz0y1Yg3S0eZQizvPO9zP0aPrjteL7Mq20AOlgEsHV86J/67dJyaYpO4s3eXQaT5HhdNlpxNZDtc
ImKZAg+Zpw9AHDSwgvDBn3PuPRuF6TLWk64IFKGXt/bcSGIbNXtniTrdTVN/O5dNvc2dNvK1DugT
Rfui9ymf3SVJ5m3iQpuHAPzA5JMuATA35SFOep1sW23SDtHYpd+0brYCj+CgsB7dxxm3GOa/8bFI
POUblDzkdFOXXFtG/XlKtAqsOzd5QeEZ2uQP7ch6+aLM6LCiyTtMxSiuorl/1lqdmGivsQK0fUpQ
S30lG8vQUlBwgqppwyWruk3KRCq7ST+Ti3KTtNlNEVnddd65G1PYw6HIFyPgbYy25hD1X/PCura0
aNmNbXJZNvG4TdgqIiB1viiyR/02xqtS0bW2WVpC2vJSnpieikCHxOBHSaQhYOz0s0lGyXdDzN0l
a43q+QqxTI/jgvy31kjC0sjr2KcLx4igXoQG0Swmug4ZZKg03jc+1Z2PSK4PmJPjVTPnyzbP0v5u
Bp7hx3VrXreYEKt50ZCwFnLTCAuNRKrN5C21AlS8VaVqyFdj+owg1Hs2YKAeMpnYnxS4Mp/xq5n+
7JnpeVR2qhEMRY7APgWKsre6hRgTb7lESltiEjXsK7etEE7PD3HXoe6i733eNVq8xy8UbZWmNj8K
tJq3SRIdl6hYjnVZRjf55CznPekiaIntvbZ6xTPIxpg8NXLMci9Tcmy8bur5TZ0M33Pe0c86HTIX
haBeXhXxFO9XtQsB2CPaxjnDQjUC1Y6XbNcLFLV+l03Nw1BlxiErR1431FpDMQ/fVWsZL2tTiNBa
RLWAui3mzI/tPLsmxFkJKPJ9ypr5XESgYhOyTzaoZVtftZz2mNglOJLcyM/mTskv3SW2H1JaR9Bm
x6k6q2l0b10zfew8hKFE5H0ABNRemnFc7BdZDIlfjtVRc0juI5XNuxsrNBasu9qHTu9XyHfXbW07
YQulThgPfG1Kmo0Vp1dxMhjb2kkfao7o6QZaVtdsSjngEDQpCPWxVHSfjCuxIyTe3tVOL46q0VG0
ptyCutArA07DdewrcWH7WQ8PIu0IqnfK5FBqbfZpzLT0Xs0r9XsTL+OFp5fPlDNSUma95mBGinU3
oQLfQPbXD9qYfffs9nYoVpqBN3wiaZEdVRI31Tah03sRAyA85BSV/NponIvW0Qa/gv17ldnlTbn0
sH2JLMY/fstnKjkaxgSBGnTIofC8rarXzdEW43lmd1fObBkhvcTLJvU0X+lqK8hTIQ5OUw6byWy1
fZ4uzpkZA3WX6k01FAMy/bHxkQZRnxWiV24kzlnUY3MUGFM6bVSRJtsoi54rROsEKEKoKFu72Mdz
DLtANg+ijesnjfTX+1TPijA1hxrWuhSbfDCtXeroACgLM0N1YE6Bgeh2b+dezAtq6iEhZ8nBTFrn
xuzdZJMsRDER7glSrBwIgSAk8moos7YIWpP5zZdP7lHa5mc1O7772avwVZfO10lXkBqm90NGNVab
o+tWyiYUeZF9n80StaZplxdZ5KR7d7KqwOmjMSbmIbW+VV1afHfI27hsZRtvRANVuSqBSkN6V6+n
zGs6NDVKWW90HJ6L7yhN5hC3G025n8U9y5dGxXjw3ZiEjHMZ18BClaHq3DOR4jMIKzfGu9TKWTXD
PJKKBk1kqtWSBPqpMG7n1BEJpumoqICRtG2yGYn8030LWl7sFxikyPFojPJLxcepuGhlNjpndmlQ
3tZcgBxfUWxnDakRraoGKhOo3ldQy8xdMwGuv20qpzzXomJgffKqBq221feX2K1rex+3HQC+Erpc
fFDVqbW3+miIEYX43Da+ghaeLY/TGWcLFKALzRzj74OYPQJmgTnf6jX7q0um+cABRoBpmJIKFGM3
IaOeuB86HDGcoUNEvI1Dzvr5St0qNwu5Ig+mVmj3g2jynSllcdlULovubMG0T0vvSc17Yy+c2gir
zHXousqlI3wwbpI8rKwBuClmjt536LEFxpCY4bDMJDTKLp6hrRgODCkNJlCgqHIyNkKvlzpMkHOj
Fydar4RP3mf3DpoR5bo0BxO9vx1fD0mab+U8liGrjHq2DKpxYdjwrIuxjh6dFDRo2OtO3mykI+s5
TJKUtckTGRLeqTELP+qb6KiUanTMdQelkG121aGp7PHWkKTK68OA60NXpeMnKYRbYQ7zM3eAfdpQ
RQSBy8z+ULc1GSypZG+2lGBndHTkgArlc9Pp6XFYiKQNRJSm17oeGQ91oxqf2WsbhCLK5VkxnCUE
Fl4hRVVq55tR9YlDOm5n3jrleCsir+PcVX0sW1FvIi99SLlv6Iwm39azS+idD92SuMFiEsDCVjQJ
qNhOhNh2H2QrjfOa0OlzUOBLMMAV9vtKJU1at9vqA4LbNNtnmE0bDrFaXe2bSEaB1pLYkMHSF0EF
WMgK+trKjmXSRxnBVYMsz5sCvbYVQfnfo5/GuZBEZIPepIsHa3dJRf6VIImBDNHY/ipipT1TXZyN
Fbl+B9HoxafEWxtwnYIK1EnxstjNnVITRZAi6j42EgTN2ti9UmSWHti3OiQbNOOyxmEQyaqJSe5s
o7XIx8AH0KNAnCvcGHr1NI5j9+x63fwJ0JV9MJ22O+9yMX8tsuxxymV3rLVFJ8eMQOsgBenz2U5r
DsCLyGN6nr3+lEVFeZj1Nr7oqQ+TJCYRxwnr3ujEsh0H4J8V0CpNsjmoJnYLG3g49ZPSJ3bEObpQ
7yvwqSj47WTsAwx02UI3OZky38BC+rVsymuUvNkl72950Uw6SNWBnx/7DXUNGlKlwf2LLfY2tvsd
0IG9Kcf+KBu5I6FQPRJKkGShJybjImeLHCZW21+1Wol3o1ntRCbFitiPqoKkzalzm68pxn2/Iba9
7ozaL41a8fzcrcbPXlGqG9Xtb4wo5o9UuSs3alZFDzlhPlmgVG6/s0xeGmIQy6u5bvaVvrAdcfik
YrMWfp0Vke9KqQRADeC8EFQLRkkhFSvWAk14im82yrdCDtNV3mUHvrusclHVf08nhO9+40jX2w+2
2TsbofQ2ovKqr/c98XdZWBSjpwXOnAOk0/qlOzRm011wz79XajpXgTdbe6Pu1KDCaCPgOvtuWQRj
ZyQHxfL6G08tb8Y+LTZ57j7EbbsEZteymTTEU9zFI1hq3i9LAjOJpuImz3LtYsLRee/qC31+08rh
7KW8lZDszQh2gldu8UpMz6woC1rffDPMI0wIZWS8QmsCgsst37M5o3aDmxxiFuBNBLln2GC5pXBk
5hmTH87Sj6Bkz0uoIbHbCdLMyT4WY0IcfMuWk823PK/rMtmzpcvPTBCzfttP4x2c20Mx9edCa4tb
YvqY7EVJrlJjc5jLRF3dN0s9bZLJkdLPkA3YWHcU47af8vRhLLGrQntTydqYhC7OEjgWvt6ymntw
vC+nzNRXvJ0RdjquBL44RPxl9FcElfBtnQK0QnzsPKmD+NgUtnMJPDp7LvOyOytHbwytNk/YsnaH
uMhuTcXNHyMMgNZOLbL44Akj+9KzV35IJnfcpoApP7KxBaruDdp5U8rxaVg6cbXMbUc8OIqA9Zfl
xLP2qQEatTLYPmDj+aKOsYTNMDfuthS2IwOVjwHeHEc7X5v/G8fT6rM007NvP8onv1Xifb0u+y8K
vP9UK/6/WOJdRYz/XOK9qKu++ybEU/+iyLv+of8u8to6SUpEfTjIb3gAjvF3kZd/tTYqXdeGmmSu
9dr/5C9p9h+0OAxkSPSu0G3Qf/mrxmv/QfgejW7+ocXTxJn/OzXe084L1B9ErlSTQQ2s/cW1d/FT
c0y6Y2dPOkfzwTa6e7o+y2OST7vBLNSKhN9RO47KaNywW66/TctkX6fKMh0rI1OOHIOHRzvO9bM8
zYczvTDjw5zqxQdktUX2Z5v1t+bf/6x78P83+Ase8Vtz7TL98sTCPDy9mGrrn/mrn6D/4dAVJF4N
osqaTMHD/Kuf4PwBx4HC49qmpui6aqf/iqyw/gCcDX4ZdTDzzV0dFX/NNfUP4ggtDu8U2umTAdT5
jbm2Flhf1D7x7iPAp/TJ+PovRCunAK1NebXbcgBvqdJZ1q2D/3VrRNW7uTO/DoUpigYJQtFV7HLS
catto7Gy1BPblczelj1MnXyXuPqdKaKz3lH2Pz2HV9oRpy8RQbW8pzqRQuCkAOKtV/7TS5Q3qjvj
wxZbezDuzMgNDW0pKLxk0EXn4mLJividavav95IRecIrBxn58GlTQIrOEvPAiIQ9rF/8NpxkG3IE
e09v+yt5j2ujy4QWnpnA/xsvr81qapFV7iy2bRx1ewMcF/623uAI08Qz28gkP7Ocrr+z5qzZVpWE
rTze8l/6LM3mUznbu4oNrk6Ylrf4iHevVDNqQlJRDxUfzA/WULbvqJB/dQitampCs3kctK9+EdFk
OnqUwouLbab0F3bdns9ld+3E3oyIk0NxQmikpLvkl5yPw2XsxvDt2fBr32z9AWsaIuESvISn7JSJ
wg3SBheXhyZwSldTzWHfjPStx34odZTKR8B+8DQlcEEYw9U/xxh2nGLrSVXHszqelKBXly94ZN5j
Eq6r+YtXkGaZ5+p0QOjR8Fqfts3cJEssslS2kZ5j2Vwim/JQbFgddINKpcDaoC4xGgrko27h40Rh
Z1y/fXdIFzz5ESxEf4b+0VYks+JUXr82fMw09dJtyTniu5LN1udlJmM68AjqPij6UtR+Ipb8ukqL
8lGJxF00LssmUiqKrJU+ypCvFPeNDNUP/LHmSHFP3YLnMreGI++GaIio6cRp4PKGbLymvuP8fJit
OP9EF02XhntnQtdQQmr+ZhpO+GNGFC6Zo4fZnEEqhbq1DOd63WpmSNtPfbab3pEfYqPQnt2qyC6r
CPArmzDFexRt2j90/O9BqSP1mRr22JBVJxZnU3Gcrf1pbumFVWmpc7aJ5m1H/ulODoJ9a2x33UZD
y4xBv6wunXFma5pAYoXnSlkAM+8QEYTaifypw8RLbhZMUZah3AjbaVp2VV/M27xqlR2K1Xp66IZZ
y3ZzpM5rv0169Hyy/ODYYi1goGi9xKhchzJXmm8lg90ZsB1sv3Ld4pzIN0JpcrX/ThpZ1vq55kaX
RdfXD3PciXNM66rJQWZuLb9gi6r7qVwgMRakKZ4bwum/J/pIy0mpvYfKi1ag66SUnyrHji4xs48X
mgN2UmqFfij6NCcQpzHlpmpglgd97sKVFoh3yGnuKWxKs573VRFp+rZLOVj5FpmtU1AAJuMcYIM2
T3Tc1rtuJBI5dONGBjSy7XNv6SA7ZIXePTdpolzFg9XMhwRQ7gy7wOFhup1DDUtM9rIE8NLB4XMv
x3pTmjSBjmWrigNCzIaLtNxc2pth7Nv5wLFXyw8UI8UmSvvECuokdbaJZeWBbBtCEnCqlu6VnqYz
9W/ss9FGGjlFp8Gul6AStiZIsezvzdjK1E1kdNOTbrYZYumsASuQC/Z6oVz6Ob5YuljJOH9mIMjy
PLuJcpPEyWEulbu4dqlGCc5Bm6rlEBUOuVTSZ2txKXLR2rRxeoEjqOH9ONbNpED3PbhrUbBey4PC
mc1v7o+aYdfSSsnXQuJC7feitdyetBjKjGItOFqzex3NI0XOgjhI17vI1+LkQpWyWcuVTlXmZ0rh
DfvUwPMYqaIpgnItcUaU6/xqLXumawF0JF13U6MOuJnX8qiG9yi01pKpuRZPl0adAqzU2VmyllaL
tcjqruXWZC28cnopwmTx6vtuLcsCuH1QaJQGujEX+6KhaFauZdxBOs9kkcRbfS3xFmuxd9GoMXdr
ARiVc0es3loWnih08bKaN7WcjqBXnbPxv8g7s+Y4mTRt/yIm2JdTCmpRSaVdlnVCyBs7JJBAwq+f
C898E6/lN+zo4++kI7o7bMosmU/e6wYiaxnd1dUGLBeta+/IUjaBro0LXmAr1szxdjHGa2MDpmsQ
avR26lTovRGvmVyPq+E/onn3YXWgGSet3rdNpd1SOQ4eZKRZrAgFptzBq0+ypY6Hxolmb0HOIr8H
PDddAi+bzrwzgdULZvyTkYM1ORvmrumGgBUHh1dF+aXbkHm9sdYfakPra9bN135D8EnuqKNJNvfY
z93Qwg2bhvWG+Rsb+j9wTyKxMQJWXbioBkfqQ34SBvnGHRAdv96rZOlFJH6SC3NdfaJhxdq7EA/m
xkAMooWMcP6HmOCQu+83tqKHtphzWowo3YTLACe0owZ6oykpZw2dn5wHB+xLtfEgJfGRHsSIXZo2
o1HbnF2nhDbRi9X51JVGeUmIGj3nG7+Cgq+7mjI5Rm3OMV2bW+9kLfO1mFO1b9oqvzR1fj/nBhCS
+5PCERubQ63DfJk2hifTfCKgZT5AvM3kcf4kgn5yQuZGD7nCqKI+rU71Rh0Bjnj7VAzfoPioBjX7
7tYgOLLhhK9rh24jn2TKvQb42DipdemrozczVoRCQZXDbqkmS2PdV+u1rdzgvqmD5cpwZYfv3y6u
vMKzXjIWiwMJbkRtAPZdG5JgSA/WrNzos3kj0qjVWi823FqA//zoa2PYj60LKGEp6Md1o+K6jZRL
OVW+1eRYvFaWbK6qjbxze6neqspfKUuCVUYD2FrXUjYwflnOvuKLaqFRy3LuupapsNiIQtwf697Y
yEO/quSu86winjqSVtONaJxJ2t7lpo4VxdyIyBTH2l6qoY2NYrXCxMo+A/QTrz2MK2mpG4vJlmx/
VXnQklTad9d6XQ2xn5tkSKiEvz/L1kO+EaK21X2ZmvVqatf3UsDRN0lRkT0iFZBV8mVgeYr9unkI
BmsFMLHurNHcVVnWv9dkQRyIK0EoIFoAsD6NjSnv79bMvYXdf2w2DrcT5tfU8vtoAriKs2bLxklK
4pUMYwfCqO26SXgwi1W5q7Xuy7Jxxf3GGid6FZG1cmXn3ld40uTQlCPscs6+Xblzs+N2vtVLlsGr
N4johNS+m17xkBKakQar3Ak/q2JBOfiOoNf8u9sJ4yQ3rikPsuB+7CsV2rmvyPoYiVZPW2lbIWap
PtQFCxVBq+O+AIRyk8D4Atg6vmc/GffFgYRYNxo+I9mHKCizt1+ZNtzLuuqkzUwmn8xRjUX1nGuy
q6IAml9sfH/vD9bTVPljt/MJf0qkOwoCze0+qjbZQJ+iAwSaqx4J2Z3egl7LbyEQSwpp2jbPzyBM
6J6WLPi8lqtrQ2mDA4RSM/UXvoT8VGVW34eV1nTfS8fnFQoyR76ui5HdG9qsDrlIUg9jEDqXUIyl
QeC7ZSfNLp8s8rCMVUo/WpTfMUvkFjNdLvRcYEhC5UbKSoCeldg62kjF0pu3Tua0d6ANow6d1bcv
iaspPRKOMjukGkHThVRo5k9tXiBQMYa5aHdkQxUvVt0Q3Jb5/fBjGEclCJ9VrRNapU/hZu8M4qna
FDTItioC/JsxctaKVUhoxjWslH3JAdrsq9JKvQTauqCdzq1754Yut+IbEqIqjaHErdPgSuuaECX/
KFJbPgRLjX0nZ3/+VLAG7AZbNo9qbGOrttVZwBT2oavLhiVLTz4vpbIPUOLzmTai+YjUTNzkCyku
ZbZNmKEzNMEbWL//o6o7deAtX+9nL02ODeFLRiQoXjiYCnvWwHdv7Ik9WQKy8CpvDDHhQlWM1ZrG
/lIud4WZutNDHvhLFo25XrMFuvRxedLirx0obVGjFwhipWqqFJhyxG40WWRaWVDjRvIZkbCiUa/G
XAc3ejc6WRAlUupW2APw4+bAs1o/g4errx5Hq+9i9JdHOtkogpeV6Emd2Oq/HJWCoZu9rn/JB8Ua
zpjUPnZpU2V3U78tBgChi7Nj3WAXXtqAZ5ks7UNX8UIcaGTVLgi2gLy7WlUENM1NbBrZ8KplZvA6
8HdnMfhFHbmymu4NzghXeZvJhyZftUO1VPLam7vh0+DDsDJQr10R6nBrL2JZiOPqu5HYGC1dySbq
MBK1J9sipp+5c7XWXZ2oyX2pcodBjJjfG5NoD3LHZOHGG8MCB27bxZ7+PSO5wGwviIsypxffWeF7
SZuVZdT+wRLkEjzpQ5VVL9LREC5MlJ5zIAy0CgzckS9lUad3lFLXBf4vVT50Zg+2bi+FPM4dGTe1
3mI+6XrMaOk0RWshkzJUuZkdJlNjD+xFDrlSBc45bWjr3nEU7x5XAydfIWWtEKPn3g8zKOdjuYzH
Tl84hSh9eFbkuJKZVKyfJNV8R3Ou6nHnVnI9mH6TRVMatCd3HhBBKWUeM23tQ4aH7AY2aWJPgFZJ
m77bJ22y7oLE676ZSU1AajKRvO/7o/60Zt54//MM+R+Bgf9fgtHBHwHCu/fmvf4VHdz+wP+ig573
XwYHbx8nMBgAbQqAYv8PHbT+C6QCVGBzIuKi2oTI/4sOBv/l2h6Wms2pDpSGL+n/0EH+vsDbIGPb
cre0BPwb/wE6aG6Y3D+xCXKgN0xikxyDRJJ6/yvQ1AB2D3ag7LiTWban2NB4NL0FVR6xD5HpKxNV
3iRPEycJa5c0ZvAQCNe9ceBXri1NLyNzRC5ZSH3ChsN5QhJ0Te+ZkloUsO4d3Iy/JyX4k+wn1Zz+
jGr8zJ748Ot9A5CfZAJwfH7/r7/eqCDcgiSw4kpz/bs6S/JzENQmFSTpkkeycT63Bfnpy7LpDr2y
ya4WVDuhJUghCMFDnEPhZ81+0vM9lax2rGwy3DpZl1cIOskFd8e3IWsfHPjqVw6xbMo5OwQ8pB4Z
hVXMkYnQY8cSqQ6dlU3nLNCXKGHDjeoAU6/E83DRpzqnylUbiB/Rpn05+ua+U21x7uta/QUSBU/+
8DSxmW5CdJuqYzInPtwPB79Di4DMiv2+Vk+VyAdSlcYuPScBXdpLbpWvnb6aKhz76cufn8VvYaoE
W+GQobAZvBK8S99+2z/gWA6hNWlOgxGPM/+xFkHwLAm/iFo/V6h/SUH0aKjzxg1tmaYXjaP21WKI
r3/+GR9BYRhlBL4EbaDtJ5/W+gCcthkRm0Q8yJijMDKm3mlDfa5+aJ7/QvH6euI+/K0d6SMqzCV9
8p7A/l2H+I3tW/3nP3wSWTLKzpMoQHR3Z7r+K1KJB4rJ/3ah358uFwJ6xh3tGAQVbDjjP++wYHV3
VlfGNs1yVbgS9H9IWkfuOdPakfJ6BG69bxI1UDj/Kby7/SNBLvnGHP6dRGj8eu2EJ5sKMUq0SAT6
1KITse82ZeQPqRdXev8kmoRYrWqIBmN92Q4a4Z8f7L/947cbbcGi4Gf8eJcHGoOQQfUybp3kVU/a
d4RHr4XFoNyhdZilAQz+N0ceC/CHz4nPCByeaJ/N9vDxlc5JgdSbMZcxzgbnlOfpQOWUL57//C/7
/f1hyGYxN4BOCRb96NUclT0MVOr2sVfmWYQUFDHwIgdUEXa++/OlfkPpSbsB14J4hFbCtPLz///H
K+S581x2sBg8Rvs8dt5zZzjfNc5uu1zXRbgWfcyQgoSSc7sph09/ufzvXyf86hYRzPbGXuh8WCMG
e4Uus7i8tMxvfdle66p/83T5ZqXjkU7xfSvSJMwVrd6Z96hrwdtcUHbkrKbgf3UOXYqMbPTLnDqQ
z3/+bf/yFH75aR9ecCBQYgxTfho6zCuzCe4CW37h0Rz/fJl/WSa5BZA7sH8sT6yXv35IrlZjhzBX
DCy2evQkteut9VJtBzx/HONBK3CcZDf+bKFdLlMSF5X/nxq3eQlMGjN9NF6MJQQH/foTckbToh0V
L4HftbEH2BnNwur+8i/9jXD4eRXGio2k20xVv15FbwuSwvWJqxTec7p4T7KSLw27ba+G+M839d9e
Kz4gKECWRwo2Piz6hV0Rae2MfWytoj+uqfeat8sQmoj8DpNDSmXum8tf1qN/++fRC8ziAHAETfvh
OQY9flFVDGRhiPEpDQJ8TllPSAZJdJn17c//vn/7bE3Lcz0Diw++54+u/k5zVxPcsI/RT+NR0Dq1
c3xyq9IF2CgTxXxAsTKFFJy+toS+6kAzf3ma//re/kyAIdHGJs3gw/cxzommU77Q04hg3wRs8ecc
UeleJmuklvH7wmOh0KfII0W4CnPrQz712l/u+b/+CEIIWf/RtrMJfXjQINltZ2YNenLVvhKJ+LAY
5g0m+idhiBdGuzv2rjXsnB82EUiWahnb/09lcvc/g+U/DXDGtj79Om/iy+XM6G0kMDnqH7x5pEXV
IxqunpjFCXpj0q6DkoIqJElZLJ1mPxC6MKHL2LsdEjQVSNK0M8uhF9fUYikBFZvF2JU22TNJp5VH
ZIY6TttGj/78Q39/OQnQ0ZGWMNDrOpWJH749v/GyFYKejct+zoknvyoC/+DBl4frRGDyn6/2+9LJ
VgLry7HT5h39WG6DKdAdZVHhf3CG6VtZ5o+YRyzK1f423v5mQHQ3np+L6fTomI7xsZekKGi7U6Wt
x/hNEL+J19Uq7d3SDHeKRHXU0GR6pj2tSF3dQO2aAW2Y+nwU1GKOOlaMBgEzEjXlUy7lvUlqQI9y
ttE/NrV5lA7DhJFl9/20ZQMRFBSiZO0jIReopdHeebr6mgLS/PnufXxW+PBNDmA8qp+T+8fVeB6b
zBVZt8YjB6jYcWr/XqUgZ/5qJ5iNmr+tyx+Hmv+5HvJeTp4cJD8WF2a1LCZd9GvcM52f20J37oc0
cf/yBn5ckrerUAGwlQ3xFjKz/voGVsQA18Bea2wmK2ivyL6sKn+TtrgeavxlmNz/csGPnyYXpHQA
8QFDDZ7vj81tSsyZD2O4xGbqpa+iK6neHLt3sze+GhXYbz3lqBVbu/nLdX/THWwXZibGQ8H1A1bH
X/+lOGdkIX1fxZRuUh3ALmS21lMiPYJ0EYVemfB7hVM8++uPzPUf0ZDeuj4p3UxAOFtfTUw4WOKy
9i9r5cePkp/FQYE1yiPnE7vuh01eNakcGr6FOKC7PkpUap+AiSksINP/9Oc3+LdmcK5F3+HPAxDd
VtbHdLBy0UZZIfxnDaQVvF+bdJdaIrI9RLu4GMp4JXclclfj3ZkTTG7LsOPkp+3s1kanXoHJz/mX
P/+mf3kdMNSi0mG7YM76uZL/Y9AdOzvjWqWKCxDjPXBvvbM62sjpgXmH0XwtRqQKaV5l+z9f97et
GoUQMWmcBJEYYjZ1PmwRYDas56qg42Iof8APUwhDwD+mxEA1OWbDYr2em7E9u5UF8ECYhBd2dSe/
/fln/CyC+udOtf0MAmAod3YIU/vtkYwV6GU6alNsV7P1zRHJ53LKb2fdHGnKlt/LeXSfJmabFCdn
kD702LCOVbVGtRlk95rfn0C1/etxKtuj6j3qVr1004FobX/ubKzEtra2957WZ7eoQpxTaa/GKWjW
OW5JI//s1J1zbK1Vf5NiNQ+J3QaHMRtHcIem2+OFGnaD0sN6EXVUUbRxaWc6UGDdduYCEQEJZJ6Q
UXxpNM+7QklpvUPsqgdZt/xIQttpFG33jWm+dLOlHpZqbUKfZpyj6Q7OpcMvgFKiam9rUtgOGQKX
GKUFDP/UV0mUzrO6qUooB/I2QEVcvffPajbK59JrC+cAf2utf/kY/+Wt4EkwPnHmAfL7bZHQlm4p
nBG9ctpYT05qP3NTv7SeeBuHsgzzjRxdhyPUYJwu2te/vAsfhhaAKZd2qE0AxPpIAduvCxSwu2+X
VT/FaLGdbz5W62fTSJpjveovTh/8LV/mZ7LLr68e16MExjAQr20R2L9er87Xxs/caooF1MnLaAiy
6HPPidAZJV+JznHzqFKdRl2fph7cOZk/VZpVPGVV751Tr3V/TMXEi1go7SxrnNKhVuXWuCNfFxot
2VazkkanB7B0cwcfle+QFvJfnUE/CKs1oHbH/PDnW/j7akJFJ7ke6NsABEgU+fWfVDnLEvQzGihU
8bjARJ/f0Zzu3/pC8e64WXLCcZtuRh8MRX++NIPA9oA+3FBAD3YvfgF1aB+X18xIZIq6R8ZJhqRp
XxboGQzHr09m68P/C+GKz21eDm44pcrD45I7dejWWn2b0EHyTfl5/imlRIGzZJ6fmsFRd2viJCBI
+OzOMLzLq+/CrZli+lGNyrgUtEyczdKgzmE2ODl1FBPYaPjwTMixVtNey5f2DpP158YwLrpXGUfT
bO2z8FvEJHP9vAb1u9Xgbc462Z6sYTA/IZ/w3qCYxE607ebBtzAhopo5Csfs7mRlejsmluBhWmxx
mW1z8IlaGPGW4B+xTlpQ9cfML8yndos7jiYN9xL77RFjl/icSd04FImL/xJajf4aQa1KzjbzmtXt
/AxuE8Qleog+ht3CnNYVabEjzlKjt9jSuRE1TOd1PlTD7SbhwZTVTu2ZHg0oTm+Y1netHLV35mzj
aZgt591RHVSvRjFoCwVq4n+RhvisIGujFXcqno6x2mNlXU+6hOutEn+5N6ak3U2C7HltMD1w8gJG
MaMDD/Z5RHKoWZMepKHvrE4sMKNY0dA13YW+EUn7Rdcku2wp1A0hE21ESFna7YnyqvJdommmi/xM
ci9gjJ5qKfsinFNdfMYHK/ZDV7d5aFhacDFyQ9wMo0qozM6bN9/qsjNVKwSDtfDHQUoOlD+hIptc
TxZx36KFCgWw7mdmGQolQE5n3DdOccTg420GxZEip7a7WsqiOJp5V37T02m8g91zd0sZkFlpzNml
qlVxtdhmfvCKnEKSZi2IVyis3aDXvGoLaohMGHi4dJQYWkvjqpwCtw2twdeuDKqXviu5iIFBQk/x
3XPihWKVwFyHHNmUvXPRkeCNTDrrtPQciqk4neAqiGCjwUIgqCpgpf3uqEP7xUWZYRkqJvJ43MQ6
+XWXH2w/H3GGu/lVVqQ0I/RIQ3TNzHoI9GCi/muulqvVW9J7z2VoWR0RXJcW3Nxa5I90rxvX5PyS
2iV6/aUnMBNpjXDw1i/Jfuh1o471vBnpSS+7qGvcAM4xmPaKIuq3fHQh1RtbdTt7LbOdKpcae12z
sr02y02iTYhCTE36oV4H5tXsIEzEhBsbiz9G2AI0PjJSXgpTiSu79YKXZZpI/kgc9dBrzBcYF/3u
pqdneN9OKD+mxeOOSOMim7RDymnaN4m7xKob5qu2NLwLfaTEVKa+EbmBpAIrr0cZUu3qu2jpHO1K
LnN3cdyif+Qz+Tx6PQ40JC+RxpniIHvTOwWyDK50P9eOqyPzaHU07ykvpUcWYRK8KqNQDyoz16+i
4mFO6ezvBYvmQwm+fDPqQkZNVfqXpa7cG89Lppt+XL0vJrvA16DReHRJXbwKpzTRlfNM56F040pt
htJcIcXiqNaeDRFk6ujJsoyGuufot+STvEloWisjbD3GEzw5QwMesyOF18GOorLu7KOrvtUItQ5Q
Ct6NtakeWmXl50QV7X4C2N+bXkLmpelrMf4wlzBPxz/jt0azUBfvs6uCMcSiqO10DRtq5Tr3bj2w
GYk+iE3Sa+5yjqh3TVomxAnUcPahuWp0CbWrdTNLr8AFZ7QMi0VJ0G7oGmVOcsBo3bi5M1GIV83P
jdbFaBvXxxwL+cUreH+5RA9uOtHSVZTYAfu+t6zdz10QURJ010S/LQeSfKueSthrP1cefxaXsfhs
jn1xxrTmfsNPj+imm9uz5Yn8UKMxi+uG/KAQLyVxYDM34rXVbX6joabm4rTjsZcJlSoV2qDMT2+n
wO/3RKB0VzZw4iUvK/9eKxB5NMvYPdAAs76t/ZB/chd7uW+C7LGZW+27u3o2aw+6CTA042Iter2r
iommrGUd77xkyIyTlhrjciOoFKPNaSiMUDWF8G5FUfQGRv/GfwBMEfS7lyadFD5/mHHIe548TNqx
0oPZjJoxndSxafr0nigSFew9GYwRd3h2OCIajRGB0haK7AF6jOaOjJADzl60prRSwwZC79J/003r
ifJoih1F09yLknTnnY89Z9cX/XOl9HmX9b17285J+70wNPVpi9Pg0sM07ydDJZ/IzCfONtOI4piH
qX0tQMc9sls0F5cxCbH7IehL1MeZDPBK6N9oE/PicZJ7WZIAbCEYK9GPOjdkLRSftvSOQ554BVY7
AiB37DLzHeD49Ealdfle6jUKHaHSfd1YCGYDNZsSwaY55Kzi2kpBz9R0kV1KX9Cds9ZHJ11Zb/Tq
NAdWdQ8/2v5YG6vcIRBsjJD7NT+7ylruhDaBiqQoVRvbaWs60oR1ZWRFt0/bZjxPLpxMKQ6o6+eY
1Ar7fQ5MSTixpZ6TJBDrnqKx7JK0tvVd1/Mv+DC921Q6/TdNVMyJI7Viz2pmTYGdpV5LGIqpphS+
97yuJuxh6+gXIdBXB8VoAjxK9cQ5iKozUVZnttTq87jqwW6a+gyr8YCvMyXdv00f9XI6c94ZSCbQ
DMJX0nPVF/f0gTZhMJHCqik+1inVrROoo2/FbsIB52BIDZpbzMygjmoecNKbB92YZZTBQL6pYq3z
F4Qtn5fczvQ9m3STcsTZhgt74gENLV9nlgVXizKvUsb+Y01NBEcOzjwHVC131aw1KFcc6uHCzOzY
5azBYgm2rZ6t3WvgEbgnvrqb5yTDW79NQcGYoj7JhHNqMYOuqFHq7mio/MrnN94wrgx3LKRV6Env
pXa2OaavgjPJ7tTdFNP9bKT5nq27OJM0eNbHOo2k2/lPBdO0U+vDwRsZqbFfo2/KqiNi7JoFlE40
jnmUOZnepyap4zmDmxo1z2BDNn8kvFNHx2nWUOi1E/vCi2ttdPciq3OUho2P/G5+dYtRO1ZoqkI1
Cy7olNkLd6j8UndZExKI4e1L30svXdAxXfvBiVYnSjNqc7iVJDKexg006rtMfaIeNL8aqpQVqE+W
F12v5Jkgjr2k74MMIsRtBs1+0TgoVHyqRQCq/PJEh86hG5FeWcNMwGt7zIVaIjstnviYq12Zrhei
men700UZD4t1J91Z58s37Hs/MRRYotLbk1poBpZ51tyWs1juzFUM9b7vRXZZDFZQB8LwHo0WtWZ4
ey7rUtyyt+Eb584wwaKdO9Q94+jsBkOceziPAxa6e0eNcKlV7VwXQ949zFYaXPtG/TWZmuVcVQBY
kTu6/rXa/g+dAvF0Z+s5bog2NeKMALRNfurHgyp7vMmEgHhTp66yWTngYen4zN9znvi6ribYtg21
N+R7Wr8vXu7sdVnOUctbS57SwkRmJdmhsyubOTkprs2RBNl5EDzDNOniPKkvJGEYF83m3SyYMTSS
c4/JkKh9NgRNmGA344/PXy06FmLlZMslS6wVuZ8xn/S5tJ41fBzXVZMuD1Nu5CdLlvpdiufiMJk6
h5x2LDU3MvRZ1RGEqWL5NJZrbzUJjuzt5dmdhQyLoC0oF90cyF1tDztvMokxQqzl3FhpU1oh+nnC
FVqNt37l4IbWyuvOcCR5HwbLYnlhn9t8PONqFMuOxI5yH2RTFqcWsrbdjJmOCAJr/U7kkZgjqknw
OKz0VDGnd9K9Q+Zv8er4fftWeFX6OGmlOCF+Vu0+TWY/jYAspvtBcM7dFTohOB0mAHRqptp3piZK
QrgSlqm2X+unsSq068qysT+Mq8sA0BoamBEYJvqaaKRIL0zw+CHztdUDPhbnXU01Bp7OsfcgWRin
ld5HZq57iNr8WQyoUhZRHWYiiElfUNpVulrF3iib4oGKWUT5nRF8zmgK/FRPGnkY7pwf2m3PN7KG
8aXKuakrOmM3lF7ro+5lEiR9jkPYINJb3W3wZbtrfhxaswHJdUSsKq27qDrYNZMT0Oqukw0xOP6h
0Pyto9B9WOS6xDXxIHsqWf1kN8gyiefc8o5TlsrYXSrxdeH1ivTUc/aJT5Kww9S4GdAXLBtdsmh3
Tk1RIWcEgUkdMY20cQVQS4cejgAn/b1VrRu5vW9cJYUUMGNkUghw7pADjr8f1kZQFItSqau8aJgd
hjpLZZg+kpngkLTfVyYPp53dqy5YLlsT48sqtG9eU6Qv02zlXyap6/uV7vOvo1Yj79DLFoW1bB7m
akyvBodW+UWbWNsR9EeZWKzQsWeTftAmMB4DG1f+TqwOpUfbTxpcgJ6puvZlb4jQsWh7GgOyL3pt
6q4nnyoAi5lOSqEdO1F2cWN645UOek2WfJBcGatVHVJNEnZLBGOU+oKPdQs9MNNmPlNkq0Iles4v
2oB6lAYBgn7XHp0IoOvRkYGaUBfnNKU2LVrlsOxS+WQuq5uFLu63OSzrrIvLuTr0QCI3gQ5C21sO
SvtZHlarZ7xNrZG7aLX2aVZjj5ltccM2t6ZPtlnOJyE0cmaSoeL9bcjRAmFrzlodsN/1ZjRlT6tj
Z1dYLlo9VBkDY1L50DeC/ZQOi57prrE4CBRP6Zwnp8TQ06gBkgCBWB7TIXevlikliM0P0mXDkMdT
YhnTvrFqPCqE/FAWyZIUVG09IDhdxY6bRjvO6LW7gNk9Loq5xNREwhsdlWJkjyoGw7vuS3kZSdEP
2XZ2EzlEX1OYekxtyefARBq+VC5gFIK9u3RTV4OM2OGWL7ebkuQ68BCcuXKY92tSBLGltaeVlqtQ
s7VX1RfolrPvjbHlRNjbIW6mG1QWqxurlXgxpoXg0Evin7Y64jnp1qep4Q9bWbHu6EvUT6mRx4UO
ecVZZTdMlMm0c9oBgywrX2xQxCLztH2rk/cnyPOgjY0dAVfdoVPlfO0XAIymTaRT4idFVCXL09Jb
TaR7+ErJt/Ru6Lt1dk4urq2mzOMy51VwMgN7wKJDneTqhgjvlBWwekgwjoUOeTu8YpJ5Vx1MV3/m
IbzLtHjhRr0sTnmc7f6wKPc84zS96diR7XjqU7ovchxCCYo5K2BEWZfACUcPgTHlx+qORt7hyjAZ
gtYVPS4r5RxS8UgQWU46452/9urezju05YKEpAeSMrqwSwuT0tEC917gOjvdaD6tcJRtaJck2Q0E
Le0DmtzixZYp7X/JeChUYH/le8KdsS37JMKZOGQoBwwFYBFdffQ1UyOJbs+9o8WFfENjsj5NhvXk
r+Q0znUtLg6ivhCV1ycMhjnpD0uJ3stYz2hycSbwNI85mv5dHliczIJpYBIiDrgyUs7zuRW8mcP6
XOE6oxXU43dYBUDLUnwDnCh3XZA/m0obEWNm086r5LcxKfasdrxyNodr4E3zzjEnM86LQL/JPNu/
t/zRv+SZ0UaGGIsj2rj6ktIei67dR6RcJVnYzCPF0H6VvyTL0rJ9l85FZtK8qURaXfSOnEvZpXt9
tl791CDnrWF2wA3o3Liqr/m4ZvfoOoX96hlKHY1x2E0Q5ZeJ0QB1n1RfglkTD22hYA1cji7JaqxX
wMzwB64FWuYoT2BH6oYj3tT6onUFPaxZFXzxWnLoEFa2gR5yA0DTKgQF/S7tGo2dItPd/FkC8pD8
4qNT/+qsHhtUZbgEx3BAti6TbjMQp2kaCX3M3j0wkXPHN3Hv8QzO6dw150a3Fj/yV2/4HrhLxuWy
AlpikfLYFEt663kYmhz25G+qKLRH0Vvlj0TUy7WqUvF5qK3yAfE97jFPB9HyqBKNlplgV0mhJ4T/
YEYlYE1spRkvT5s6kdV3Pp+i2b+m5rA8GU3eHxQZZM/Darf4BEcyOOWYZ8ckYfBJC7249vBJxVD1
4ty05ADFnHdIGzIW94xrMOV8Lu0djsyZ7OysXSOTS9/IRuUwaP14KrqfWTIF0q3B9vcL2T/IAid5
CUrXCtNpye7GRKsfybfsj33uMNX4ZQpd2uFUgILgfKQecqPBq9sFBkB7afTOe7rmABUoKoN4qhWP
aWRkKM6EABMC43vVl6Bnn1q9WRShcpzgqXNxanZWLXZrVdsvzWKlnzRGG69dgtgvu5a8LdPSIr/r
WhEuim2iXrVgJ4gWe8kH6kukp9JH1vgHEL2dbnMkhvJnNHksQR8Z1Jx953YHZfUFgmOftBs2MN/v
Q8+gucEweE3GoHqTNeDD0CoPEkL7YZWoyvRMgHDXFoFNox0Dax8zyIYdFsEm0vwU0Nfnm+tK+ZL7
3YlPd/zaj4A1fTUPUZu5446OtQfRdiCCCfa07r/ZO68euZEtz3+VxrxToDfAzgKTjuWNVHL9QlRL
1fSeQffp9xfV5lYy82ZO3cUFZoHth26oS1KQwYgTJ875mwiP1JRXXyGdZ6GOo+D/53jldh6zbpP1
aXcZUcXeWByyL2rAEd1Zub4zZ8t6mUbNW1sCmTFBoocoKYnJ4PXXcVFWNxIAekm9XlkroW5tGii/
7crs83wdYWC1xvV3vDJqIBZMHZU+SrDtJwErfkX5qr+tQgIFbFjtKRXC26rCwGait4qILDfkYtS6
KCfZraqsAK3aLKbRfawpa928XrinqBg+h1Gh3RhG2G/MFucGdSqjCzfJcITtB/c6bu0rBJOzCFGp
3QSLOFzVYNt9vdTFJw0LYL83p35HsTpTVgCgE9/oM+/CHASqYEZXfUcyyHkukjj91mhd+4W6mo3D
NTTeZJPoUXmd92P7M6BLcI10rXEJpVm7m8h4burZrh68MMXBfAofJrdINkYxRV9ON1wOtBckLkJS
5LG6QrcDnNF+s2egGZVGql5vNTMx10pbS3IpLswpNemsui8Crfpk8VSf6bm8cDyRtOi56gDVMzLr
2Zbp9BC6tu/UXPUzNfuMimN51ZZzuErjAk8MbjVnnvlIB94izgMkMWwavjS895/ZpMIUDEYKerNM
zM9TPHrraDQiLgEVXu0mQK1WRhxdlD8jg43U0jS4xkfavK3cosVcCtAnydE5Ge3DvpnlgMTWUPPn
Oqhpi9ajoRYwaZ0QAwNK3i1IE/pRjwEXTGi4EcpnyHevUBPMzgGSZItxv2NmAXCBIyG7kGghLDAZ
jjWzorsY1dlSy668ElHRyR77BF0s56lKjGfg6Z8n8MRrt0l6rggk6hYNg1VXu8VDNlcZqEXrmdJD
eksj0r0bYrO8dOrJ2MwK3Tb83Uvgs6psUjUazQRUxeD6RL83gG9XVLQdMrWKMKCG+o+gqe/wl8lX
WqVti2jw/By9rLVFex72fJH/UCZYAw6KzlfQwVLOhbnk2m3bT5RjUE7v5/57k2rzpgly4StJa2zA
E2VkM/l3F+oBoiCJZv+Y2Tuw+CmAm3M4vZzeFAfIO0TfX30ZPbANeMoskbveVIIYHYCLVoo1bYZm
8j1EWe6oxKc+JEeqQbXtRE/CVWLCTfoz1mx1jdDAkJ7ph5rLTwuwQkfnA5APLRzMk/ZXOup8ahUL
tdx2k2E/2kHo0qswhj/0Mt7FdfrvCR/9M1WtPYGu47Sp/4nCW2+Wxea5e/7lpejibrp7zl/+8z/+
qxG/gZj8439d/vzP/wBT9JfelvcBVsIr/hY2jsa++5vm5KgfkB9C4cjE2gYSgfzRXyJI+gebkIXU
FtaCKChJctRfIkg6fguACMCueBJ7D970PTQnGf/eBgTwT4CdXRRQQJ7jyyjRUm/gQIqbdJOjpMiD
DFr+aFGHsskDwosBp0ipyzvk0O1iijGuEl5pUy1m30KTb10pc/oUt1V/pcZ0ksIGJWczgyoaj7V2
D/mvEhsNxvZVU2I5YyNn8lEf3OJT77ZuudNtNF1eZ/zfsDD/31Xk0qUk29+43INl+Ok5l8DdfyzD
19//50LUHE0adeBVDBRQriiOhj/5dph7fQDuCChLA8KMYtff61DRjA+SEyE137DQtZDk+nshKprJ
+oVR5JlAdyTB511yXOZiJUoGi4QoQqXhIXR6Cfsr0bC5xhYIzD5VcV0r39FH9+5pDXZcs2mpAbvq
HZZmUDwjVlyVVDdrC+muBq6uE8zVzyoOom3USfqaHk0qnfS6ydbcPalIIAOXOpdFr9ZoHZYVxbwc
dt8WwFM+r1pUZx5MC0OrNbehNuWiO+kOGddUfkpm5demb1UUjPWh/E015nSiNkSdnGucoXyEl4Ok
Z2BG3Hr1rMfEQ6hW9DO3K9eiwFVYCMCgHYQ4IuTjB3qs+a7uBjpkg96PYvvmYz/8sWnfgrAXBwAT
aOrgz4n9YPs45hdYnIYPK7VOtKdMjbkf0sZc5zm6NqdHISi9DRivo2jEMYnAZhEtEdRZk3WirmLt
SdLaObXLZjcardiBC4i2Rp8ru9PjHVkXvIo07jNBhwH2lynNmwiFSmZBac2anmy1wgWhKPvvo+Eq
xo6zffo9BeeXgmlAxagO1YivrDlDvmqNCt+BsTS3RkXzeZWYBQL7hdq9BGrpUcnyUrofnUMTh5Jz
aX5CF4GVpFfU0am7WMF6NIyp3MYAoIGmD027FbnHVYdIn5abeeb6uUKcAdGFqMK7bmXmZnLfaq1H
99CoJh2R3eBO8WYBYsCsqmtupfXHdB7GZ8VOpJJrK4xnK7ab3808TSiGo/yBxmkfkA6dnsCDDwbk
0tClYp6OqCOTuD9/A/27Toz2+NSFxe/BXF6HCnODa+qFkgbxH1/r3xGFq5fiU9e8vHS3z9X/2jvx
//f+L9s/fh2+lDLi7f1i+3oIP4qXZvr40oqs++solL/zv/vDPwPm01RxlP8oRdHJvy2My2Ivlr6Z
9YPI+188B0qIvzwXP39ZPTe/iZ/7cfgf6YCGXCZxzgasJlmROrH2zyhsax8QCQTFZsjFDpyfD/VX
OuB8kMxmV7LDTFv2Wf+OwihzAv03dA9EhuU5/JXvSgdkjHibDri25GPzL1IMaNlL1rPQ6fNVSTNx
Tc+dT/EoWqAt7lSupW/Rb0blIURu9WmwG1QNEfjZzadVN0woaKQ9m08fvZqWXROgvDmbX13XaL01
veiuWMVoyP2W6kHmBzNy7itIz+e8mF9ZvHtPD6IZUK/E7lvMyGuu/iZUKOqM2FhpDZtIWNMz6Az9
U2pbE7V0DwmVyPOaL1pPkavMghgp9Vzf4Fe0m9QBpDl8CPOyoVcTrxROz5KaokZ9Rig05sKIjgo3
2TtHc6cH0RnDN6PRJmtVcwg8AKiYdw6CA1vbyRqxSii1f5upzKv3YVbQb1cRLHy0kyS6CfSCDj3y
PTHlUnOMV92EmHJLLekcOlLmbcup4CYBB5z54ICWUeHNVGiCukiGydDG1AhmFcrlKzGqCih3qLhv
lvqRc2fJaIC8zzlgSeFW8CCqR676dqi4zE0NZjj+Rc4EEauo1KtWCYCxekAinDZw/FAUj69j/jvi
TP/SdKJ5+YUw0/6yE8XPZ0qmxX6I+R8ZcSQ0/58nezLMPP8s27cxSv6JP9M9y/tANgC/EAoNzL+3
6R4/gibmkmJpGCpalskH/SvQGB+4dSD/C5+Zewe/5R+BxvgAhRt0gWURpFyoXu8KNPLUfrs+eSjC
C8BdFo7K0lkUQIrEa/FiNZV1Ymk3dOLCbpPQC9zOqRWILdd9zLSVQFdmutLxHK9bCjPKOjKtplvl
FL2vom5qf7fmHmUmPc2GF8yCcERrShNsLeJdYHMMbfgpTXBWDTo8n0urSG4bO5uNPyDQ/38pvr1I
8Pn++VJ8il449SLEPvZWo1TS/EvsQ5cHGJVDLhIa1JM3t2BX/cAKZaEaiLlCGpUn4p+rUXcQpEY9
QWp6yD8jf/TnLVhXP/DXoEXtOJQ6ADIZ71mNi8xZ1gVdSFIco6b+uvj3I5jVDKBaNKvygTqUa8tA
Nh6dxOpMJruMk3+MgmgJp7vF3pI/fxOSQ0sI0xiNygezvu67wEOvEIE8PMQG3NynAlkOMzoTm4++
Gdc+VYqiAJVf3AnmMprnybQrPzf1cjs1bYOLR9Vu3nzuIyeA/BB7u1m+Gp1TLgUQECmELe5uAimx
lpZA5ZdajueLGWMPs1EjTNBL1QMnFdLQxq6RJOoG9SNMUuZQya4AwoOyQT3fuqzVepSIrvy3WB+8
mrtTKYxPCZpWwtcrVPtWGI4oN1ThFf1BwM7RdwKv0uTa5N56K7hR3lc0kS/atlNuT7+cvBgvXo7E
GR1qysjYTpIf7X83zAU8GgbIi7azYj4oug753CwiGjRupH8WqKKupgHjirbzgl3SqP2FaVbJDjM1
0hyldoYzs33AmcFVmlISMdPD4QXtCfk13iwk20Px03VqkFSKa1+R94/f4xEEzqyW0xd02TJkynCd
DJXeXo0uiAFFHc0zuheHC4tTRYPdRxUK8qnc0G+fwUJAGHc9p/CdIBu+xnab3/ZOfI5LfrCuIA9S
ItNU/kNqelCditVCDYcQxCAQ7bU7lNkVNgXQ4mKlOTOrB7tTahFRgCDYMJAplYrevpBpdbrWqnQh
zLyor9HpGb+ixYBDoIuPgzqOyk8tbPrkvfuTUR0TeWeLTYrC/mJ/TqgLTKyb0A8ldQEc4pgBNmvz
i9Nr+GAeyQIp+BtMp0wGvMWKCXVQb1qn1X5MxQJDnC7dZi67p8tq971v9DqUCScfhSHXMxZRLqi8
1BzbofaVroW7hJpGqzjN/en3kavrbfYg7yZ8JxJc2EcW/9r/WEmhQ95Lqgqor4ddG4YaF3o39vco
jja3mbCc94Zu6mYEAYZyNVmPXYSAmMOL9vhYSzjYg27EN7OZYP5DZzsflR8gYKvV6Rc82F4MSLnN
5INxu0NkZf8FA6LgXID2pSdmh+jLJgH6zXSQ/5VR0AtAqAEP76V0gSMKPbeBtvsa+lX0ukS71RAb
+VdG4X24H1DktvTF/cCJO2YUq0t/aOpgOyXDb6PmnDO1PujDsCTIFNBXovhlU5xafKKgw22MVcm7
mKjkDRpymToKj5hwal9yqjU3AHzSi1qfI/h1IgZuCAurhL9wJo4c+3IOHT1LLhRofvLnb4Kzju26
pQd8OQCHFcapnrGbsWs6syC1IzsauiRLA8t6k1x68bpwimy31XhdVL6qjduB0kmifqvnA0aY/VNE
iQ5wkLEyUGEI4/oyqLRfR2BbqACg0F9q6C94gPvev54cAhnzT1dBfU0T3ry7iaZ5gDhB5U+GeJLZ
+86sp3Np1LEJRjOeIM2q5SiUseHNIIYFBkJtGARwTeErimQ2mGZ4ZtEem19KMK4p+zA69579UdrW
TUugI5UfNIV6IdIqfgI3VV+NrZOcCc7yr1oEM3mQq6jZcVt7vam9faGJj4EAu6j8vuwUXKJcLNNU
q9hUcAjWYsSZFtbwtG1U3NhOf6/DTYMYhkb8RBVNcmGXxdzADgMKj2Xl20Pbf0+EhXQy6Cu/Eng7
GmRn18IZyhdAotYt7rvZVWYawdoOrD/rhvT6KNs9/PG2b2vX8qPtzQF9LsNBPUQlwSLZX5y+Co2y
skNm09fD+ndVVcDtTX22DbrAoMzap2c26cFhL68M3HN5feISTdPF1w3csM3RjfUTM8cSAe51CP6G
5XuH6S+SlHkJpSmnZ/z59IQfrF3GpVLHsUWfxdCWXgOdZQ9NMojCH7gt3doOuxZrCOvM6WjKiLqY
Ta4XMF25zyCTeCBxQK8Gf7AJa1ShdJ9r150oOmXiImhy5XqCA7p2IaxdRnkU+Z3iZHdOC7MD20x3
bYt8/s7ETZemm1vVOrMGG8GCIRkhYJfekyPMb7mZTY+pwjHI3QXPN73lI6V1DfcEBsgInPHKAMi1
KtRRbBQMDR8Nx+y3gIlTJNl79bpAsfMasfZuA7wx3hqdEa0Rmo19RBKbXQrm3c+zMb2r8tneTDNx
7d2fAaUUKlXcHvlnmbwqXouzNOhKHI8n6NcqKXqd9N9PD3Kgf6Fyp+Q6RLqFgqTGDWl/kQ06Ts8I
6xZ+E2Q/wiq+H22IuHEcU4VDNHqT9sVDZCgIX8xbehk0jALbjwQC8kaKfW8BnntsMAervHPZxUHE
kU/GtZl6MbJqXNv2nwx76x7+48zy10dxOWtNgxCJ4a10PdGwRQjZATpRAKkS98zGOwiri5EXc2LV
XuIKtOP8fMgHEMTWgJob5Ms8Rpr49Pwf2Ws016XjiYUlIMSE/ZcM+1kfVIF8gtsA2CzsOgKJEVnv
TdTkC3lST4LckKR0MZWpURlwG+WOboXmG4ipbIw5+PL+VwEaY6Av9Zr0LsKVqlh1rAKs8hvNrTcz
XKNVOQzamW9zbFVQl0CXAHAXl4XFt7GNJgT4nfBtSC7gGpjptygYrM0EK+gWaLh9NYRdD0VaQYjv
/S9oky/RPWNf0oDY/1YoQ8UCGfncjwoz/iLNvjZKM1gXp0c5cshIzIQUiIRmglLW/igzEs5wU+Pc
1/EPu0aXcwC6jq1eGcJ/aEIzej493pEJ5YNRfGFAS1YP9sfTxwEYp53kvtK3im8ZIl41PYr1SelC
iRUAMfUepfm8mJoz8ynvP4sDwCTdJvQgNcE9bDGyhyx4P8Bs9mc8XDZWC/d1FnOzAQiXfLL5qNvQ
KZoNlIF6VVaVdnP6xY9svb3hF1tPsIgqRbSZr9T4E+clDM3RbsYz2cuRzylL3CAT+Go00xajpGCe
q6C1GAWEwsVI5nmRUGhCqUoXO6gj3ZmAcjipBEsCCuht8iXDW9zVZ2Ukqy6jzC/52aZIym+0iCx8
7hN77QnAxGkZmfcK4FmM4nv38vScHi4mavXsTUBBspXrLhYvxDe1L2218pM6vSdGextTOMp9LaCz
ZHSp1ywy9Q7O1ZmocNBUk3KIlL1k5sJJhsLb/irWjHoI4zAokaGJu/Y2zRv0GgBTOsr1iJjOC8ZE
aKm7jVK3j6OI2luuAVa7huUPFi0PR+/rmM3uWjgjYcMGf/29abXe2VDjUp6HBN71SsPauMEjw8XR
VxUdVVBnnrqPaqpgQ1sJwbVFDwOw9+PQo2eKVlD7pbA6cQl+ufxVhA7yCZVbVRWSBK17zz0Hb2mE
j7/j8+lGaCcM0a8pRJqX05/kcJkj40XiTLGIyx7cgf2ZATswJkGfVL7jKer3lhMbtH5Tfj89ymGu
igiqwWXKeDVmXOq74kRsoGuItqxCgSMIxxtt8HCgN4onbNBwK2hd70z0OCww0tGTVxIKLIBGiJf7
L1arcRu5KGH4CGgJuPRDcDXhw7Fhf4RXng6eIkiRvB/zCkmQptFBPjhowLz3veVDcHyTpMg7ymLB
5zh9pHobgJr2ZHaewUa+EvXsXmpjOGOz7YTatRq488/Twx57eQ5AFrrEDZM6LMoVth1EITSs3O9i
B8+0qlRhteCgazpNshmHroNPkri/omPWgt5vi11SJ7N/+iEOQ42OPpmn0tfnJKbLsf8BPCVqcjWa
OTkKA38Iw4klnr/bYhuAM3EYoT9CLT+5xjNqwDQqdc6Mf3wS3jzAYgVgS5z3dQCzVCAW+Vh3c/I4
Qivaxv2gbBLLqq5RHXF2NMcz6C4lFtHAzs4sw8PttT8Ji+0VdJOKsoQBuzUWz8gLuh8tc27PnNHH
BtFoj79W9/jvIqh3LeXtXlflKjOih7Y3UTrUc+Pi9Pc8PgqozdcvysLa/55RmA6iAlxAtdxUN52W
6w/ws90zO+awKIR8LcRDmqoUYEwyj/1hjN5rG9OtSaOSvFrl5hB9Gtup29BFUG47K8avQoz9A2x8
67bAjZrUbkxfXDNDM2hU7DuEKtKLcIJxjQJC8u6kYP/hFnMgbBgPntbyOV3smnWsuR4VqDqb0zNt
8Yr7mQ+jWI6D9KBDXWMpuRlFg1ELjSkozCr7bBh1cTPXMPcSMzpzyz5MPxgJ0qqD5jh1uGXpPqia
EJWoLPenOdaAyxdwqx0v2lZx82vnFOfuAOeGW4QlRedU43BhODUL1siISlJvGFzahptceogdnZnI
o+PR4ZGIIzLIVx29N2W2toMfFsOt8VXUnz9jUa75ShvZm6h2OqrSZfDubI7phBNB2soxQk9kf+0O
QW674cR4MAKgfQ+op6coXq09t518PRj6949nAGhgMLIqKeC+P15RtGo0TLSWMD6Z17Ytoq1rlc+Q
89prZ87L3el1+VrlXixMrqOA8FGKhysATmuvbKmEpZ4GpZL6nHW9VKX5vavcdQgNswyLe0WNYSsA
UtLi9CZR6ivooBtM1DaNlu6UMrwp6fVtUpHg1V1gnlTtjAy1+SbYRJkanfn0MkwsHxXIJdwUDSQa
van9R+3xtyz6ig4iPt6wgSk/GMY9nfoKC8vO2+QNHK3TsyP3/sGINuctEnISSbQIXEgoasi72Klv
qM3gG44iK1Rxulbb5BadTPsqdGaV0ol9TiD7SGCm5UfzDUSMbR1c0fqwnJFuHFN/GjDnVKqkhhwX
dWdOsleW0eL9APmTScnNhCPHIpdRHKQOyiBK/S5FRyOjobVzighRtc5zLoZmjq/Ah87PmFEaG08T
Khzb0bu0sibFEK+HwZpBFj895UcCpQnyRgIRaApyf9r/yIjqIFcyJ6kvpWMujQJfEoQztI2Rueea
nEeHIpKA/7AN2lqLoeqsdynu8vZpZ8Z+oSZcfMMOK8LU+3r6pY58TuIV7VSSV1n6WayjXK9VE4JB
wl0lyDelUTeoBLnJmamTz7v4miCX6EBwqYe/taxWtOpkTnkFfw9CXuq7veZ9Qj0FSn8Q4IJaQ+M/
/VZH5g9PdAZkN77iP/c/FX31nvugkfheiKoWDZBx58TNdOWKojyz9Y8OxZvR94B4Qu9xfyihlDkm
Tl3iR3k/c8ogAzpPhn5pi8Q8c36+rrDFNHq2gdQ/6puY+hx8rFYrhei9mCK8Njx58N7WHrKqvlXh
vNng8XjRqI2KDNwUIRuOuDoMswIXxmS4NtwoeIxi09xOVMR+Gk5oYeI6WuCEIWcWI5xtiOgpphT0
DwzMdK/tFD2CqQj6+xTFeKwtIQK2ADHfC4sAVge+V16Z6bYfGGEL1U7rFrNMf6TZsbH7yl5NlkjP
hMvDAE3NUXoUAMTn0FxeD7Q8wES1R5GsrOd+V1oVhq2WK3yUYUvfthWoyhTadu9dhfQaOZ3lW9EY
W8pxG1PUASmNYp9qS7qL4fbAqQSv4zj9mfV+5PbBrYc07o/+vrtMykclwerBgaUpmlLxB+GaO83o
9CtR1gYKSzqcurLu7q2BDsKAkNbaDptz8tWHoYT+DIAwmjAGZ9sSetJztavBI8V+A+RoZ5VZt7VG
qzzzJQ/4qWxpcPkUd4koMGqXBgZCIJaJYU/kI1emkQIgTrBtEjx7lTkYadYGaIqAELlBgqG4jIIm
vJ+84tcwqKybeeiNFZrRzbUxzbV/+msfop4kk4SGPXjQV1uDRb6p0XuBaIifm2iU4BIZtXFdj2F7
gQudvpqKYrwr9L7b5kmPUrE+O5joos0+N/G8DVoQUqcf5zAuSV4LiFHKLGytZanFssfBrEsbA9PW
tr4j1KDuUIPRN9GIWsPpoQ5zEUlxBnhB4VYWvOSjvEl8LcRZbKOzUl9leVMxbdHHEXSuJiwWVnZh
GqsuRD6LAsi5Utuxdc/dBS1b5MsotKmLOdcFOkyTUae+nnjKdhyBpRNATeou/XDRzdWNOSm3CNTm
qwmKie9GRvPp9MsfmWfuNK5KidMiNC9rqs4gEFpB94AsHEqrQY8O1awJjWEUsc8cNUeCmM5BAzQR
zwjKZ4ujxoiTyJ5eTzVdb68UJOCv8r6AVe+6qIxZfQ0PHyeP0+93ZFdDf4MfS/9XJdtcZP2Ojft2
knKUTogtoCqkNRualGfzvWPT6Mj2MnViFUDE8t0K2NJzbSY+B9/dPCbu/ZS7Kh5bbriutLTDa6Hq
Blxh0U00VCW+tFtkswRmyFjRhjWNT1e5oXWAZKdWfTk9BUefDYAbdSVaf0S2/fUdGWFmYxSc+HM2
3aWuWd8kbl/BjsBl9PRIxyZbktJoQYMOVR358zc7ycSEubKzHJ2D2k7mlZ1jHOGYoo3OBIfDfAwU
HR0WuGmvINfFjiUZUxCgLEjFDExEAhOtMDNuXxJdvSdunfPbOrZuZacP9gceQTSU9t8KMVc1ssAS
YVeqBru5NcmZ4xprKjOvd5GDbzZ6cuaZdXvso71aYYAbgGO+vCAlmefVw+iRchZljKyMHe5sj+zW
6I1zfdPXvvR+XvZKJ0Ka4pUytsQMq16sRYMasEAU7VOEikjcdHckoDeBpW9h+VwkVn2JOvsO0xH0
N52Pal0DYG7v3LjdFCFV96G5M4Pxs1P1F6dX1LFTCZk8ilscPR7Y18XGclDxnEj2Ej+j9LlOYxOl
0LFCfkaLh42dp9ZuSJrqbrb08pLsItyKYO59B81F4DThuRrCkXsdU8U1CrST5MEuj6W6JSdKG/ZS
IrmfMaIL12PePGeiSh/Cdvg4JGiegQanMQBsdZ3a3XiV9XhpGXXXoqNKY+z0BB0WjnkgC/qT7EcD
WV5sblwrR1UfCDxowUJnyhVvBR+nRlwaU3c0XugeR579FYpsfzHNOIyfHv7YjvdoVGBtxa7nwN7f
Gz3yDpHa83m8oeIyr9UY2QPkOpObHH1JhwoFCGjMQ3Vjf5SgLMh+lYlRaJvACXHrL6o7aRuq0dYq
Y9uv0btVV8lg5nctiqpn5vj1LQ42CNdMSYt26JAsFuGINa7ilT23zAx1dTN6FD2CibV9iVcC0nru
tkaCxuID28K7NwoikFcn99QEn5oBCVgt2FWqs+labQW//gJXpCvdza46M71uwaSYRfKjS6sbJ+xv
AC5iAZw+qtXwuzVVN7CQ15Ueby0rfArL8WFSwzsNcwgwMmtQMx4CqomPnBJm7frDOKZf87r8IbNW
B09cLsdXQHZ3XOVuDZf9MXWXqRL4CEpCZIuuh0LekNzLFDVCxNwvErtfw6q+HkPvCj8VxJjFDv3n
y1zRHio7v1Sn8IeSDtfRYG4VEd3r8KYROyoJgrgKdTDo7PJbpxgXvWv5AR6ngYaJqDvU6CXWn04v
vKPx0WHBy/IhNKXFuncMEdbDwEbEAwt5P2NUoVxHMY/heU+nhzq6xhFRYTRS9gNmHfbys/BSeX4q
mouJxoTskcjOgfyPj2IyDiUGMolFKlinXgIKTUXRJ/Tqq4GVtLIVvfwXTmhpvot1FD0AoHD7Owm1
uUzHWT7xTYGMShioyUbB0fry9Iwd+ThsRNTu8AYjp3ztML/JA6rRSrOCJq4PTsoEaYS4oJsWwS6t
znVkj2QCjESHnpYO/pRLfJ3VN2aUYFLtT6gJ3CA+aq6Ro3QvjTJFQwnZgDN3hSNfifwO8QxuxFyM
jUXmkVPq6wRWt35GFf5aDCK5m+zgHLb5+CjESarVsjO7iHcUEUSukkX6uWjyFVq4NhqZnLmnv9LR
UTDIhYMsE//lWnDIUodMzl1hT/W1HXv9hvtefqbqc3QtSMYfqRMl16XwESf2rBuRSHyRaOHO7HI0
c8JC2g9V4fb0C70WqxZxGpibFOhh2kD6LecN9+JBwWrYTybCAwrmCEKvXSduhwvURaN79ErLeRvr
TtqgnYZ2xHqmSDxcNWbuJqsmCuZrR1FNtBRHo8S/T9XTrw1q1E/p7P20gnneKmNnfRljG3HDFM+f
BqkAL7vVJgAOq7pyevNKWJWOzaJdd59CdRC43mlDP/jjZCfk+o42oVfMze6HAxp1l8Ye1DM1NL3i
ih1fa4+B3ngoRPZ5/81u4kSssyZHa7S2euw8cBKrh3Wh9TZKQ+CLkVwq9e8q93Y04UszR74FXrHk
7v4AkGKNKyOno1A4ZX7f1NNOL+CAYjckELUr6ac9DC5wDICHevZr1SFYyfNN44Udzjxq50H7Xrdu
bn/LKlX92Nm4RK9cPDW+YiHU/oZmTFesIxHhmcmZnX5jy1zyJwv44pmFDIOaWWLlVVbSrT29t78b
aWJId6XOAgU1pCkSufYQrerUScfV5NjlYwP680LkWpVsWnQUbpgzMV81VRJ+rlOU6OBv1w855pJb
MaHwBENdv60HTexUa8ovvNiJVYys9NFbNZVGNdOx6/krJgYuzYVAic75rB25F8jmFRaQNO0p6Sxy
H6XRgrpULWSsLUrDlee+CDSTV+hoPahNJa7K1jXPJELHtiyJt0PoAeFIm24/fDcRKm+5S03d6XJl
M7bKvI1QKD1T0zwWVNlFCBVR9ONAWgQ5EXbMJ91jf+CuRy6jW70/V9a407Vgup0Hrd6d3rjHYgQl
VA+kEyQ3a9lZVdVBHVqL1zI6qmFuyvJDojX1h9z9fHqkY98M/yC07KRHHljw/Qks+nymWDXGPj4U
3U4JDfcj/iKU1/NpQFRbV3/DqCw4E5eOzSdkGGA11IBJX+VDvTkOM6HjJYNxg18MqN+zPvtLIx9L
H4nQH/TX1DOL5MhsUiS2wLRwRoFCXmSrTSAcrbBbbuGozq+91Co3VRX/nKEfnXmxY7czhqLJ86of
AYtu/81cfW7atOTCb7tN/hTgyeqrbqNtaqA069isnZUGDGBrtEm0GYLQvm70ChmemeQz7NVzbJQj
H3fvaeTEvJlnN09qjLXoZYzjsO7LskPG38w3fYihTJ0q+aWHXfiZQ/ToZBtgd2STl8RtMWbXESed
hv2PWIm3RVWo2ohqsnazg2/R6bV7ZBlJ1zI0/KAA0ajV91+PsB+6nG6kvHOaXQBDV3dhkki/EnR5
1JYa/enxjpBFXm3S/h5wcZwObiJGHYCw78zg9MJkBHoUmlQJG/TJraLt1/Q4lcsyKYqdXg3Gussc
Dwnz8UzSJTfl4linYA7ggpIS9bWl2/uAUoeNBRdriw29wfm8oihd/IoqrLpNsBTcdq1Z+2qTKhd6
Jc5tpwMVTCr2JpV6RHXom0IOWuTMwJ5wWnFwbYKcmtJ0Krel565xD7/pbPEyO/bWnOKdnTZfgiG5
BI9yQwK3ZjlgBoQXllZ+c/TgMrPze0ft12MmnnThTWc2/ZGTAQkUwA3gY0FuLlmYPdSosJYdosFu
MZ5MCny+RDmcWe1HRvEszL3Y7mDFoEbuL8EUyLtaKCE9kskdVkLoOP66qXbmXY4sPMkzJjy7kmnM
vtofRs3Q+0dxKtg1ChDqofbyrZ12KT59Y3BJP9i58ZQEieUiC1BUj3B2sBvVz9v499M74HDHyUYl
lz6H2EhnZLG5h0C0kxPUFP0ivbxJrba8qBVD97kSls91bTgX/3fjyed5E8BUoSOrB8Zj50wJpgoJ
SK5xTsNtHU0WZYCmPsN0fyWO7+8sk74DtuQk5pD4lgaFuseioaFi7mBFRR8rI0KXP1BTSNCB22EN
MQO0FXeI/lVP4DTQXq6Q93+Kg9boVkYZCGNXaxgDrND9bnCWKAvjuotad9rMYCrbTRXag7uNeqwj
1vPUOvm6NXBWWaEnpH0MKrbLKmvjEZOYrEz0G7eZ6poCq8BeKRKN2m5ahIGfhWeVHU5Rr8o6YJF/
ekU6PENwzr/FTtmR8IKnKFeNmTT9ppvb+bKJTB1XuHam5F6og5utsbzL7JWmKPNuGjP1o0dHBpWg
rO7cK7cI0vwisMoaByym6qaPu0xsQgzquaUoeA5pmWlVG4ytUByx6rDMsOMwKihr+WinG9xMs8cx
dQR6n1P8NbVwh9iiBjZKoTpF/TYFvfmI9WCNWnsxjtk1LTPpu1xuBqdvtV2GPlSOdOeM1ZuGuPQt
T5/c9E3emOt0KtJgnQrVOIe2PYIdJGWVmFPEwpAMWlrF60qWgMtzPBQM9MvUEIaCRH+DVBqOe8na
nJD2SctpwonGDFZamzornqti08fxvVvjeRV7ihQ9akWN6MM5NNprgXuxNAFb0BdzpHAM1Zf9vZCM
DW4btevtWqfFdzFU16Ab0R0uLCSoHW1NHvwRfqNJw2xQQOOlK6vCNQ857nn6aE8gloP2GqW2T6zM
7bu3KaRmuknIa8jr5iLrcap60gLOop3TRTfDbCB43CjqYxGX5ldNYfueHu7g+CNXpciF0BV6rxSH
Fjlr2NVJFNUz1iN4WuByqLrrOUr6W9ekEDgm+D80AQ46qfZ9rObuTNJxkFPJwXlF+iz0rQ9Qc/OY
G6KP2tiH0x+tciN8sIfii5ZiIV6J6nfL7B9Ov+3RAWn7kipbdMnVReyPldmthwpbwqGvAj9Li+6T
PUFd8SbqrGZtoWrudu8uuADqpznIKc8kk6EvUysFblzU85aqsMlghgwDF5xWzszlwXEiRyGH4SxB
CRoG/v6S9tIR3kDIq9WhVl2GlkrZVskQsWwnscWi+ZxAsJyqvS0kx6NQRdGaHoG2JL0Wo+7gGonP
0mA5eAHD+qWo5GJ0WEwrGr/OutcrS7YtznVtDtKExcCLxLHGkwSPES48Cc7nq3wO+93/4ew8muVE
1jT8hy4ReLMFilPHS0eupQ2hq+7GJd7z6+dBMQsVxRQjbRS9kDorkzSfeU04tEfI353lXBVEwSxS
jF7b15fLOZl6O6jJDGABw7U75GmtoFvwujPxxH3OjEPm33VYAlmZSHCtOK+4hC0MTIoiSU3DOr4L
K1U9m73Q3qpo0h6qiJ3a2gnGR3Mv7tCYDx8V/Hv9MNFiDJpS6ePtM7KzvgbtT+JeGBv0tTdhWDWl
tRQXUUxAPP8oDC16SQysUW4Pou5sn4tRNocC0SKjkWwYwyF+py5smNRTpfYfqjSwc3g+XPow9049
BWlEQ4ISnz+Xc+pZdDRdJ0w93IaaE7003R8zGc/FlUI1x6c5oeOQ8KJPsvx+bNN3XU7TBMCjm9RW
4wJ/eKSoYp7armsPwte9HQP0YO0lgvTgDF7umLqvhtBSs/gOcTHdHUlhTpkpfwKWNvho6h2R8q7T
YzYM+iomrDXKG8q2Hz5ZuZQunRXdxUP9t5UI1U9nXXuXQTn389B4M7Q5O4EZi5+4gDsqR6EIZhOe
1YAW88Hls3OvrgJsAKDl9RrfurEXmt2VMP2jO6fCZ1bSxgiVoHbxQnWk/CFMPbDFclQg2NlCawcA
zYEVvAa75nLByRijXOnYqEnbvS8wqPnoRH3+QQEj8FGJ9doreorDrqis8Gj37syXoSm5cE7pEG2F
LSn+INmaJAj/WyigKqj2ZhiMgOIR9LEtSohdlkBOn/6aLJxw8vC9sKx7zax/UM/4u0ZCMRvrgdr7
8K8ZZ7RzBeGeNHyn63GO8Lv326Z/hkKRIvhUf7eMctWLLbpThC/u7XO4c9hNEjpeJqay9j8v17Dv
SxQtHdZwKrCudKzOCrAlMQ5qfrujkDyu2uAgM7dleoqcSQK7IMKwoR5QsFVV+IWzfXAAdz8KmDda
QhAoOBabuWQZppwj6keAYRYPOQIMwjKh3CPwh2fhsmYSVNAOtsLu1OBtrCoT4F+2nbUMvXJnsLTo
rtWdH3WnKCcjSvKDmPC6SkAgzSnHEICi8NorvJxa2YR6agM5QOkhrV712lTcVllkbO7jPigiTfhU
U7IT8D/pE3q8nYdatXwCu5l8AJw2euMw6VS8deN1WDrdpxuoEMM21oIteSHcKev5U8J4K/iD7QWa
AcECqthXuoxpmiRhJ8l8kt4ZXVNF4ggXln//ZBDEAAnI15t385RUWRk2ds0gstl2d1qKNabZFNXB
Fbf3oYmSYVxQsqEUtxlFw+h4pKfFh14QqChmq/H6NSq4PZfrxIkvvUJlVrEfKJPbCDXvM0cPrY6b
NJLTz/W46PdCpruEEyASPNRofPBhUCdGUM1LNb1Hx8UCIQCUMgMJfx4njPrKrAHNUhT1+eDHrU/Y
JuajaC8zysqtob96uQ3ViEZ9BPs84C3pv4Mmw/II4pcn50v9IBttSiLN2wLJQMcIREA1xJ00Tav2
aJXWga5+CPSXVaJp1ZJfn4ZfahnLUuL1nXVSMOel84rp31MdSfZ5kXM9MFItfy2qcfXxCf+lKZX/
G+oRAcAyTO8ro1Te316VnY2BnB+RPR2TVXDSvPwtkdOODS4EUlCJufYR2FLcOIRa87ujrG1Uom0Q
W6vo4+axa0sFhsWC8pMp1MnFXLS5j7HwPtjk11coo7Ce6w3KedoyC3Xs2bMCkfsAwJ/qN9U8nxOU
+TxVTaazCr7Ekwt1OhiUEt/V52RYWhe8qfQV0LO5XMI2mbXGmLowED1iUonyVGFt9YNekC2f8KYa
7ypwyY5bOWWjeX3eijcjtHBXbHJjUtxRXmXIK0t+A2g3vwcnJvEIy69m6jgfokHPvk0lqOSTA8iW
LtCi5h/jWFN/1JqJrV9l9bPpLUMif+uFkk9+rduzRBWpy/X7qZkwQXNo2OIDE2Zq7wttST8iaS1C
WI2JM7tJHoeRa2lgBv0W4fjJT4wyCv1wMDDcsiW1ScG+iOh5mLvkqcn78Os0SvFa8Km+J1E/CzdL
ITK6KljZ90Nf6Z8UPFn/LTq1+G9aRfhgLZFsjLQljYHt7CTkBVLy30zvnJcEgSPTbwuZoULK3BO7
3JyIwKyxArJiQnhfhiz+kdo1J6DM2uS7NDpKjsvwlHyJ1LL/bC4zzHfIH5+VcqkWt8FjMrtLY7XA
KLbrQQiBa/0x6Ur/aiaFA/DSMJvzDL76fa7Q5wV1pEpPSqMn4UkDvHOOe/TjXVWSxbdYsscvRaW3
74WuLPiLyu17m+4R5lr5U9bn2KI2di8XAIYqCi7FGK4ewcYjt4v1UVAbfV+naYijKfRkvymc+bGk
7e2csYtO0AhHDk3yG7ut5P9WVtbZrj46SeKRExmYFdgZqQJ6bVLr5lLojAE87+ibUixD7feK0r+k
Q5zNd41RSbr3H9GliOvUKjiSxIrhYle6817KzALfu8L4JFApyV3UN8N3U+10bxH4K6zk7Qz0tJJL
NgUi7E0/2cKU3mNwkn++ffrX031531GjgjxOOwxxmCv6QNQ41hRmaRhELdKgYYxAQ18q6p3Vmp9+
fySQOysDFQ0MMvvLo0hkUatNlFMdR2zksWrjf7s+q19kp00OQs+9OQEQU2WDIB50+jamSaMoHqaY
kUgNgjrKm8elCg2v7aW/bs/pGgkPvBZlMhRvuDvpzm6GyuzKtiU2aFBFLTJNGnbAkkWnn7tBO/OQ
zH6sYzohAzD242iAJ5nlR1frz/lsviE/gh8gEwPT6tlccmOlAaUbQyfII3MJxGTmrjHhu1zqxSd1
7h8hSmNrG9qjZ4Qtxm02xY3eKR8bqfsncr6l0vjYdeHXxDYfzVgz/+0rjHXaVKsOXvmd70IhCW4h
mazMlbxZrKm2Fl3GGjHopNU+Pbb/Fm3en+BH/6/Jzv8p07bz2uhQNIFpwQyh9bbJmO0oBLiliTDA
eLn0h9yg3ddblk8hW0YJQmiTq4ME+f19R/NnVata9bTAq13u8ChM8Inr19K0Fcl/DZ0yu5Gajmf+
rvkHSwnLifoRBxfJ581hspROd+KCoRyc7tw+wWURwBB+LUq3HMxqd48TlbK/bTg2kE8vp+UY+Ieg
5eEEQzMCkynD3Do5eMmfWsw5TgKYxf3I43uSDGXwa7sq7msiiYOnfF277R5HQoccD+1bldLZ5Y8w
oySaqVQ4wZIqAhNqlQZ5PNlBstCwRhO3+VhPZCfCKI6+6u7ItFWQe+JCYe9ejmzIeZxKgrI5DuDD
qcAh1tXj2n6QBqRV8bSMPs1l2pzUzFAPPvJ1/AeQzoJ6YtDHo5+3GdmOkFNpIji4PSj301xVCv0N
50htau9UKgTffFyL3bRFCY81bZqkmJwAt9bEb1Mz/A7b6wl0nXXQEN+dD1kIiBmKKlcC1TpBUI1J
nhPoiVm/0DUs2bnJEdhoXZWrnQL23uCRUSg1rr/ilwjeADHhEHAwSoGU09BobaApk3iW8Qt5Lqi8
urffgPXW2o6nrrrlIHOozV2x0Js0nkAZOYFUxPWrMyN6E1VddSpLzJb0ZcAvu9NyV2u1+LVoxqM+
/95Vx21KnsBewT5nc6kmxiJiOWf4ULPGeyuenHdqamEOqiLLQr8LMpicTF9uz3nvTPwy6FZiaqyU
EKQbg7Z0JX+0Zpg+alaeBPDw8vezozdwmhvdlyzz4+2Bd2dLJRRcJtQgsvLLj9uZ09KAS+Lj0j9D
NKQpfVsT4ix3dYOBS1x+QILrx+0xdyrKlGBUoLprL4lMYnMOe1yTQ6ScOCFK/L0U5C+k5/Hfg47D
a69hlYpQytK4Q6GrgZVGxUODZq8bSW0ehJ3BHT3jY4440kzzxPpiSE39rjU680VdECjI2SIBZF3z
XOsO+B/6wwHte/VeUFwDlom2KnJwBf909bMt8ujt9ux2t++qLQC+EnjOFpGup1MZlyMrahRSht06
eKvHvnUI5HFK+JEIdFQzJYofZSvSXMUJmyO5lZ37h+ouj4tOwZUy1OZmx3bMItvieenKpnuW5UQ8
J5PdPzeWnnuLVpTPsjHkT3aH0XaLdD2+vfX4TiKP8wslk30zs8R93k/2eURazJ2xez8JPGVoQteG
N+C+6XWLPT6q0iK7I5JbIeKdZ1S20JFccvM5wdX7hL6F/Mmwh8ltq9byHUT+TnLUxr6sgkaZ+C2e
uWBGjcQgqmmKRmsZNx063Kdeo4mio/BFA1WPu/rOzpfiWUf1/y9FibL7219r5wpF+RC5X2APFL62
QbTci1qSG/aU0a1WwTa+znISawdX2s7xXqXe6VCheE0/c7Ph49xIQtWuCSgNyTpF+YTYaaWkftS0
lIrmTPhq3uVByWMS3J7fXiy74lYQq+T2JjHZ3N5logzjYPDagsnN73Fdr4dHiOpq79nmJIeocFbz
N2Gkyn0VcSDUOEOXTWATDRNsmj1wH/pXvLr7D12FC4KH5JP8ZOP7jLGT1rZIMCdKch9jeP3bjKaV
ZbEymbiXVr+szc2UzZktCWlds0LRzlIkOs9Scbpv4hofNlXvfTzqkZsjoQgkpz8CEe6dIg1EL+/d
WuXbYlEjsB7T3JQEaTkQ21kNdberWnE2lPDgCt7bggC2KBVxAQHm1S6v4KS1LWTwmKiSDFGQ2Gjo
RXIkH2zBa8oa60nwvgZABtDhn02qX57xKcmTvF0aIrxmHJNAaRM8wsHbIsA3EaoJLxnS4UPbNNH7
1jGWhzEUiTgnkkhof4DtJAcq5w5D4MlJPtzepD+Rr5snfy2Yga2iokRhaX2lfvltpWNJaWgJJxg7
068l59uUgjSU+/xURMa5KrPHoRQvTkiNJNLf8lH+bzYsz9WcP0RN9b6vx9NYJZ4hYzNKYbzqNC+z
prOklCcVKWPJgVYfsWF6bfDh8DSuirTMwfruPKQU/VbYAIqU1OM2CUQizD6D4mAHJEggXXvwKXnV
616rG0+K03W+tQJDD9Zt3RrbdaOxD16BXHl1cb1cNzHLWb8sJu72Vt9+DJPUeHWATRQUvaeM6dad
45YgQ/4LcV39C8T12Lht73yXGkpSbj0k8+sM2fxHCLax8fVpek6pzudubCTpV1VSELicUUr9IjKj
i92mREPVm8NQ/SsLU+WIzbvzcLKCtE5QVQTqtM0LJgwfx7iY7aBzvguRL49I3+b3RQWizB5Qam5k
LGrjuslOGLEfUQt3erSrNpMBXAdELYTizaspQiW0KvgkQUo/2LXS+lEJW7ylm49yZNP6VopA6sWH
wlHeYlP6V4cqoybtkRTv7i6yaB2RH/18vi8/qIIccpQBRguWyHnBPnut3y+8l0USnZyw7lwr/Of2
Htq7fUDbkw6tUSBwpssRx16g9UReHFTKiAZRblteGXMF3R7lJ3Jmu1O54fBggF4Mk3l7whMZJZee
562L5m+Qdu2gyBuIKQDEfTXLE7fKaIZXNFTup6xoziCOe89RYuOTHU6QVxNLvzOVqL5blrVxmxTj
mVZ2/DSj2PiIGKEWiIry7WTG4gVV999vWK6i6ismaAWZ4C10uUotdn9FW2l2UA9q9kiLTw1kdWzd
OFKbO2dJpedIkqaDK2X30xAjw3iGYQbC5XJQ6uELyiyYyFKZwYjWrk3Alpjf3v40e8eOQiVsKdqV
ZHnq5Sjm0lSNFo52IBQMmmEtmZRFRyeolzL9ZBhJ+4QNm/OYF4P9oRG1OBh+rxpCEWQVmEGZYCUP
X44fNkPtCInxszlFaoVwjFgyS+5LkBFeF8bOB0skI1HAuLiylVE9N3v14EfsrvQK+wLJx+u4hdZJ
VQL0aqD6Yce64s6hpZ87JDf82yt9exRH3hw1A7ziROXcDiStaZ/6tkAxwJG6P5kLeDkFgBk8AXuz
nlRtZgosLVtV6bEa6BXLj2xEXP5gLmBZ0DsipAXKdvnVhJFpud4P7M0kjriQzQ8Faoh3twfZ25qA
8OALwnNaNdAvB1FtHFtbhdtwigv1VdhL8rI4BGLSbKdnTVhohmBy60G/Uk8OaLODOe7lqfS6+AX4
M8Et3bL8Q0vLSh21ZY5GbKEzlTYLPO+sx9ygtu1vnemkf+laNpUupkry4iayIWW0c6NafyDjzBwX
654qwmWnCP/tB2puriOVg+0DNLLodRQGyqPKzDyiulRQ22scmL5mqovBy2qrel3wiYs8redPV8rq
tZNiOfkb12f0pjmi/XZ7vffSFGJt+sbEYCD7N28gqIy4GmpBDFNCDwfijqd2yqsARXM8p+TUp07r
DW+SrfnD7ZH33r2VJExHkTsIhsXll85UtTZpqPMKLVH8rsEOwq/N7C+laT7Yvf0WW8sRKNLk/7h9
kH4dcbOBdWEDcJF5h9BS9mmj/BCWupxhfnnLuBx5We8F33hvgAFbvTdJxTY7uW76pM96Xlkx4hGb
N+VUuxW63qe6RasiJvJ4WlrUZ4tZ+hybnfMwok7pY3edeb3d/w26/rcNAiGX86yv7D6QEuCJL1e8
cSS7l2iCBBGqb+ei0IeH/0fWsfNdL0bZzHsZ4iaK1ot1RpTgDjVxPUAV0KSr2LbvsmhOXiX5D/Ip
NNhsEEwUtUi7tcuZsXdHyVmvWa1cRhKBZfbMtbhxe8deC3ixgOjorBo3P3E+mw1k4kuolEAVKS6p
w3ujd2Lilbz2p1iJT22k2J+btJuDuQ0bv9Vn7aHUCv07/cfhFWde8RBnkuQtPbCL2z9s59JcbaZB
hZI9yxQVL6ePWqzeDSUKNfFiNi6XZLt6TpIp4VDv5VlO80yTlGAwtC+23Ayfbo9+LSLjIOm0rgkS
CTDy5c2y5CQiC82MMCBlHBrPSaPxOQ6NofIS+BtI9OFv6Gd2G70p9aqdspL6YzeRJOtx6WoDp0cw
w65dkKD4El3jE2ZMIg7SMhHrWeB0uZkt9IOfvXPzQaYlN15JoQAjN/ePNamGlI5rxclRx+e57/OH
Wqr7z46IkRcZ0EuxKHwFchuaB9ybnaCAdgS9YqjqQEa2vdVMViic9YgiUDvq/1bSqffSYbEP2Pc7
o/yEQHLS8ekCnnK5KZxUpIO52FagzHi1uo5daa1r6NWR5/z1eYduCtBy5elxy23LybKwGq1sBysI
W0f4spTFb3HapJ6hT9bdRNrj5k6Yvd3eczuDrs0W0EVAYVZQzOXk2I5VlSlYl+ih2tbuYjvzu9JR
voSm2jyV1VL8aKzpyPx650qnbAgnci1YoCu2bfPgaZRQf4qtAPHs6IGCa/s2G9QW7EjR0FalXlor
VfjSOGBOpsl0XpAPqYLSpInZ2nSvdav6/YSBMhlHn1rmCnXdYoLi3g4ju9XMQDihOGtZ3d/hcFuf
bi/39cvJKPBc0eMD1wXN7nK5K6HHCd5lZoDjnTg3xBM+SiI+inoTSUp5JCJ7NNxm67aa03bsKjOA
BWR6rVw1J2cAwStbfeiryfD7UTrHn2SPjtrqiP3zu/9Si0qE1EiLNJvBpFXN3dTRgxWVNB7EltcX
DqOsATp3NGaP2y5T05oalg6tGZihmvla2E7vBy3SgOBJjIcl8pMF4sBbkumIXLiu12XgQ6ERLDav
PkVhGt6Xn09ElZOLuTIDENCSN4sWOTxd1PdJZg1HrYjroZgecA4WFOLQtrJZCeRxCCCNIClH9R5G
XngvT1mdurc35M6MVgEgbDLo3hPTbUIZagZ5BOnKCEQsRY9ZkqrnARhRUNZWeXBb7wwFq5ZGzYpk
hIW1eVz1PkZsoojhdSdSiXTeUns4jzh+VS5HpaDdoVZhu9WrDHjW5jvFbZy0zejoQWEkZSCNSOBG
ozreKfAIDzbjzgWKJ5gp43qxAgK2cGwaaU0XL7oe4IINzzYLEX+MI+NFXpLsi9Io8h0lu+Xgq+10
JlhGToEOoxoS1JYyLyskTbhTa+jYkgTXI9J2U2X7obD0h0FkDTqYg/42RuqP1NGSD5kGjBAvmCSY
Fse5izNDeVjQEvFNoXdBZGciqNpGdjvEjJ6scPx8e5PtrNHPIhnxMu5xCJ1dHhsykpAkcKHXkOs2
lx13Q+DpINHOTR7G59uD7dx55J20n1mbFSe97o1f7iB6dI6N/JMe4IquPRJ6GHfSLA3oHGKAMkv5
+Nuof8Is4D1ku0hzgrC8HG8U1cgRBpEbLsA2GwWWc27nycGsdnb0T7YShs6rLMX28FjpkNaVSBjF
nPU30xHzKRJLh9w/1/ntBVx/8OaSI5GFoE7zCAj4FqaKI7kotNSiKjg3ymvotBGiBMlRqL0D9kc8
i1scEW6a2bS0L9etzq3JQLJVDTArlh4kxw7f2iyq6EqhY5K5iS6VJ7uupnvcx6Z/8rKZg2LSp/sG
fYhXWjTGo2PSDjWSulwQ3RECfQolw3slid3eipfWAxRpvjNEPAe/u0A0hylnrjVfDp+1ucg6rS47
s7LVIDMososq/GHbTfQng6xSLoiBamtEeLk8Sr3kPSLKaiAlWB/kfdl+M6O6+Hh7KteHBZtk0jy0
pSgS0Xe/HEXPoyxFjIDSMgp7Ln2Y2Fu6jjQBGAUq0cmR899OinM5oHo5oDRC8k4n00LsQuoeZtGU
1C7j/J+xzJKH+CmG66f0g0d6ZiH10pOJJVMcIAs1fs1xuoINbjlvbVvWJyuhxkkOWdy1FQJ7t9fl
+rjxM2mrreVjGirbhp+WLDWgPcsK5iSrvbonEKxGuXfBAmgHH3qHEslYaAdQxOW+4im5XBJ8ixww
XNhvJxFSiFDPGl8pS8WT6nQKwqKiUo58971cla2PUtPsD5kueWZRFwd3zPXB54dgbrBWcknottQ+
3SFDg/FhBTiSDecxRFtem52j4tFO0ZphYBLQDoAwc4VRiopFtCHta7oOEXR/yErnKIx7t7Zrsiuj
Qv1lRrJR4EL2WIGGRiFSUQ6+795UVxPKtd8Ijm6LyyrTmLSHnn8QR5aO52pceprc6799kxLoryBj
4AukFtsWo1zZSrkaMgVJN1p+OI/zOS2s4nR7r64h2uV9zSiQeJEQWgU/tvtH7psJFo26UtosQIC2
Mp2VxfpnjC2SblWB8TRm+YNKDHAQ+uwdklXmfC3xrto96w/75aVFUrYLRa2ziEtlPXatEZ7aUGAV
rhRHQ+3dU9xOhN5ATBEn2dSl8FTQpGrme439VPhDSkdLUZIUV+WOR93Qfz+R+Zmi0SICQbsScC6n
pqB03UrTaAWmOpf3ap8IVwyxfRA67M6K+3099esFvJnVoMwrcH+islBYtkfXpCINT4pzko+ftKkW
725vlJ8UsaudsjbiKNUQPm4PeELdLwYfyMkD1HQqi3ryQqdXwSDPYaBGWnS/aAMtJCoRgFeT6UHF
GxLSRyXO+YQeL4Fi5ytyp9/LqYZqRD4Iv5OSv2Eiqs908hQgv0Z5Vjqleuiy4esioFc4CtiEIcz7
16KwtBOkh8hFCyTyFaTY/U4BhxKlYQHSf4nvbk94b32pohGcrVQfeduX1upeq+aFiorUCDUQIgsD
yg6MByeA9qOmHGFK1w+2XWCutdVbkz4AUv+X2yajASiHsW0Gc1cW6Oz3jmexjn6Mp4YXRVrlttBj
zmjumueR+CuAeYIxwNjEr4k+2ue6HzRXipY5MBYMdUSvj94swyQZ2lxx0dIfnntMf54i3kf6Jnb7
4IT2dLbNYfT7ZQV7jtF8by1O4wEBk0vXQU34XDUh/sg4e2gtqrVmabuMYpvlhO1Watyps5Y+lhPa
Av+plKaLkqaxgiyHQFlJS/sgUt69hSbjl9sfZ+/a+nWtNpu/UuqYPUaDqHXU2m26XPtsdIbyWoep
5tWaat4hL2d4DqAp7/bIO5c/eC6E5BxSXooI67b55d6aotLRWyvhWh6M+qmf0FZXRNueb4+yczuC
juNJR890vSM3oRUo2SkzYTcHg+iwfRRGdU608mkypvbgGrlOr7Dj+mWkza7Lcw2pcxFxjUSR4Wlq
MWKJAUhbWoAcWRKWuY0sNX+yiHAniIHXIHXrbCLB5+jqNuXVMYrprnAqiZ5BeoRn3ltEqvG0x9YG
kLEtFMZ1HFV6RaEwa3oUamSpQC9tVB86yTjCzO0OxW2xAmjA8m6NjmOpSSJDERbBZlb7taN+gO2b
ntsSlMLtnbHT/iDl+WWodYP+sgHLXPRgdk0zkEzDenasuArasMyedDhYweSE1TepFP+m9tS55lDH
D4lNrNcXjeXWQm4e+8L8IQD8H8RE/8fPov+BTtwOdacbCifp8pxzoRWyfGcpmGb6s12q6ikpZdO1
4X4hS5GM82uVL3rjhkbdPtqjXrV+jQPG2ZxLoGfoHNV/ZZ08HRVPd1JGqu9rkxN4MF5SW9EgBK74
+AOfSI9NpCfioCqnx8WxvinO8hpLoKpkhQRGh/kWp++0fjoPavw8rojnPkvezZV0byrF59LovFmT
X1pL8sYFAdrbn/f6eiHao3DHw7PawfzsjP/ydVvaj51aGkuAoH54j8pb78noAB5souu3bR2FDH31
GSZJXFtZv4xih7LRI0a2BEYb12QD4jnMwhdlaE3PkqF6/u6ceI0oWQNCgtdyVcGp+jAxICqpQa9q
dQCZUEBibaVPt0f5GXZv3s81/YDhTkRE5WEzKYpE1tIKyuO2JIUgA/pxfnSMaDh1SYfyF35UQa62
1TnC+cStlnI8Y29X+8TF4jRP2niSsAw4ZfmcniUh9BenT5cnczTBvvO8nlJzUb78BzqGAgrewK69
wvRaLqzxBK5Fd2FMHSEbd6BxbFmq/eiDrQjirQzfvNRzZGW6Gawaez/mqi1d9HUGP5V1tN3DqfMk
bVDvJDVf3sVOAejSSSh+5LlxprF/yLu/3pv8HIpUK7MdptfWhwP/3WlOU8cM4hXb0jY5KkZqpN8Z
oZ67qVgQ/LWlxMtXfUJZmP80QzFAPBeZS2Q/uGMj90EDjfVge63f9eq7U0wBSk7eyYN5uZkdCVSP
IFgI2jh8IiQqPphZVH/oBsSMK1n+x0ys6pxD+Q20BYXK27tub03I0mjvodMFU2fzUKvjkKVmGpoB
qeLsK8m0YFaUHPlDX59X+GpIj1IvIhpFlfFyir0Sji3FbxptJe68RtiPT8UsPunwNE5p5/w+konh
cIkDj2mRn20hCitVo08aywz6OLRO4aQlfq2ipH176XYaeQyDZ4VOLZrMcyv6lbexpkgjDaYiy3oX
GSXhUXL/sqi148/897dxRnKjaYwHLSrRnbafbcnw4376fPuHXK8uFvPITCKFBEMNYdfL1W3UVjEj
MarBNIuvJKuqZ0gQoCNH2EDSiu5gv17HCgwHZ2w1QTUpAG5KNrUx6PRSCzXQF0nqXQpIvTuIPH5U
zVL/7UbQ5Vjb7cmbiupjRiEwlKcn0xz+tlTkNP9g/TAcQq2a04d52+X6iTLMjMYEmTnPcFTt3pFP
2lyVJ6vpyEmt+agysreABuTrdREB7utrSPvL64Ul77wChpVgsqrOLdGreyWMLE6toUyn21PbG4oC
nkyBhJo23YfLoQo5R1ECbS/gCYV86hMgZHJnY71mhdnBUHu70FynxSUCVXLb/kTXFwI5rhCkmrr+
qpVV9YDMb3WKgAE+hlVRH2zD6xSKt5iiCAyVlZy5xfhxXc9ZnJRMbZEpCY6U9U4J1q9kfF1+CuU6
9yVYif4knKMTcH1pMrRKjwAmLvHH1ocSwHmitpFQAozum7sSBxO3wODmYEH3R+E8I3OE+t627LN0
0lwrdqLg5qvoXtdTYUL74MjfbG+H0AMlFUR2CHLbZodUfVMhX8pnW10BYHnNC9adFSYyet0cTGhv
hwDK4eUlcQKxsjnMSGkrMMtqJZDTVrhpNJl+E/eqH5H5ux0k4oPUcCf+AB6sYKuGjJeB5NQ6918O
2orSW0YJmWuhdMk7yUYwSJcjw83wZDjlbKDY1dAT900nVM9yLS/3ulrXXlNYrReOVXGwY6/nz88h
90FGZhV127ZOwpY0laa2HFBJMk9zafeg+DJM3aCNnqBbff/ds3853OZZKORSGbiC8D1sbShQcp0E
I+9lAMv44+2Rrncq8T4Hf1WMIS7bXmgtSgp5XjDSqvdx59TheBJKUR9Yz1zvVFqJvDzUW8kgYaZd
fk27LZDYLZ0Fsbm2uCckj4IC+Oc9pbejFvNPhPxlTAYSDfsC9GOBBdGCuhzLKeo8ItuUg75vQ80b
5Sn8thSqofn1iPKPO0htmPmjCBeiMlzVH1OAplUQNWXcP/BXxuhUtmos3UlhVg0IE0rN+3myta+D
nmq1t5TW4sd49r3U8dgXGKgsYIE7s2tQqS0Su31Tpf6HkQ7VJ7zCUsUNq375ki5hM7pd00OJjAdJ
pUORjkK8xvZIHpAraa2g/yuxLFkD9HWyyk+yGBX4btqofzPanjt4Wvst/u9+fpN8HigKdYOVub65
QnB1omdqDnIwtXl310yJTI4ax19vj7Ijm8Wdu9Yz6VhQFNmqH8QEp1DR0JAPJ4m+bzLGL0WxNAjo
oYqQPhnVLKXwHAoj9bEyq6GY2kP3zkl7jZprqM1PiWSMj1kfdq/dkoUwA8FZHSWm6x12uXHYN5S8
1sYKdk9b8MUC6Uk0ldJRUZ7Qljer2KP/YaM5PNrL5E+lLi2uIam2fFcPArvOMHSA9LbCNEbqIKPe
+Q640EdKIuF3o22SfDXH6sR9ZYZafracjhgh7WoNbEPSnozWQiZUq6vkO43iwbmLEoMBYkRkF7fV
cI6EkmVDzCzBXhUuyUyhuEAQqtrT2zI8ax1VQJjPqvoCzWd5SqzWepP1CQcyue6K1g8tHMNc1Mri
wkNtsj8pKmIlnhIazuSmpTzA7hrU9mlOK+Gl8FVhCudZ8b01CsxdW1lSviYEKM9JiePKec5nqjco
zKsnG+33EsgISHUvTNEjdtu40Sdf2EY/PGlO3pJxaTF6KTHtSCrBlOVvb6jrAAIkDgEYqAUQTfoW
2jjKWaJORTYH2mQWjyun1dfGOH9pOglAS+7EkMHb4tXMpiPh2ev7kpHBZ1BBJHG4Ylrglkob2KE1
3xjycFaBpfqaXQwHe3FnFLJGDXcVXj4L1YrLO4wgU5fGlCJJ16cjUrIL1gf6ZP42QBTTivXsr+xL
Ar/NrawYtYUwX7cEUdkljyYYMS8xc/sP5vLrKJvQIauhimtNs0Auqns/r+cycDT4XLd3xPULw1wA
fRArsGAoSFyu2Ghno4TyFSuWFbVbNonm6lmxeBE33EHy+NNycHNRAKQDK8idqZG3bZKOWjTaUM8q
uA69p7gQT7n40pBVNQ9CUhduBEnUT+0kR8WjlDWwpmNtxGcmkudSclNNss1Tt+jd96qKhyfH1uPw
Tg/n+pND3Tv2mkqC+1ZBCkTLq3Yk12mWHtO+slBfuhDOrD/8D3PnsSU3kqXpV8mTe1RDi3O6egEX
CEERQZnkBodJAYPW8un7s6is6XC4j6MjZzO7ZAYZBtPX7v1FrSVbWeQLO4rVJjMJ0ngBvNvp+KUp
BlEz2dHj7Kbu3Tx2EWWcVhJrVb3YFW6rHJR8JiMvhPPiO0ii6mgYjBVBzJqIlRVjgiNOwtRFprrP
EujxpJDVv9OKRAxKsJvLU/G0gxG4Xiee3fnIQ4g8q5WPe8UIt54X53GiJAbwXvs3MuW0lUZtckiM
JhSA2RCfFmvoAnCKWVAiALTLPYTnri/7CxxLMnwUamQWA7zgOjAdFztremqxxxzk833W6UO50+Ll
c2SECG+zuf2pIhr2Zs36BFvKe8BFvgocsJK+4Q7Fu6ZY2lu1jAaswPBuUAYV+be4BNM06vWN2dRE
4FXyw+xU8RH6ULFxBJ2Plzx9OE3JgABbWFeS7bZyerU2p2NjauNxbIr0lZhj+31oTTrGvr29EVhf
AK3IyhacQ4QpUX4wV+cEwc0QouwyofnkgeBO4uguFm14N+nqR3sykiMiJRBI0Dy84c2R77TS7F/H
lfHx+rxd+g4KNjLolpV6spqnC6Wew8RWp24EsFpUfwDbyiAHUf17KKuo+aUoJGUACYx5cTDqcX4s
NKdx8INzvhXmmG9JVZwfnrztpNYbYaDkQq5C5imLLZbGk5o3NUWjcfpXFkJz+3zO9BffBsCFSGlw
a0tEubW6c5xEYBqV0dQwjNHXYVb6fQt8Z+O9cWl4yV6TDyI2kNzy1fDig+XZg52NRxLcHxDVCXfZ
QLV2XhCMmbJXS2fdTc5o7hR9uLW65E/SDVtAuAtPWJ6KPKp4VhFbA4o+nWJ9tpwhmwXLOkVDyWIl
4bGoR28z06h9cnslRQDPOE5Fn++6cW7vwgQvhzKOul0eD+bGSSEX9umlxdeQsaK6Q/WFZ/Xp16QV
qY9BsYZjHtvGu6qtlv3Yl9EGm/DCSkLjHTU1WfMkW7+6RrTahR7R0opS6zVC/FH7vlvsPvFVxWg3
enRWdZGURZlsk5KkPF3XuZxxhBJOPF1DZ8trvEa9PP6cVcb8y9ZjQcQcNUvp20go94SsVY9aPv4z
ep735gHuc8Jbri5TE+BetOR+Hxnjp6YYNOUON8GkQSkhK4hgYbI8lq5avnNQ+PmRDSX2TgWGuMmg
smRw/rK3Hkvrq1h2ixwcx5MsdwDOPZ0ptSoUE90wTGwAmx14dbpfJqSZv/eFgQ1fJ9zHLLSyr66S
RrdmOTqvzUqpfGScKR7FyFxX5tDcN7mjz36Sqh6d0pwb4LcgpAWc8usH2XpZyY8lDUqGBriRBAyc
fmxTVYodTn19HM3C2YllcYhaxmUjultfE7TCWkLEhKQ18lHron3oNFIgIKmPgMZgifa8cTJRlX4Y
z18LgCTX+3QG9pTNkd+FWAYGX6LgTjtFMOZ2QqKakC/+bkV2d1xqQhNNU6o7o5myG3exWjCVtfFo
TsK8UVVMTb08UW5aq/4zaUZuUz1qD14Jz6Odcuc+n9Rbr1fmrXPuwvDrVJUlphcdb+r/p1+aAbAT
A9HosRS2eOPMdfzKyIT3qHd2c6spJcWhzggbjCia8h10zPld4pQy6T8DUUnMpNJ3S1saj4tnbqmi
X/o0DmDyZbwuSMOsDpxixg7dqvL6OOHSDovPEMe0jLZsHS5sFsIfWoFXQH5pncBwahVHmLDCh3pu
sjeos7evsZkadn1cWK+rsLBfI0ObHgS6uhtv0DM8KKsEJwFclMCbAwZfM6/CXEd8D6uTY2bln3K7
9PzIUNFhaVK1fz/hEPYmbOG/mm34pUptxJnTadyY//Vxi44kOXvVJZEOpYgMy+n04+Fs6aNjDMdh
wYU8buz2rm5IXaGksaUufrEpWaiSikUSeH3aFBKoSty5yKwtqfuzTWfjdi7jz3ZebfEgzsZVdsrm
McDjihcB0rCnLSEVXuaVkw/HOsSHVBW48jhpary35yY61ClKLROqeftwzJoPqVosB9N4MZeAb+BR
LCMzj1DeWF8tdsRoa4PXHxcX0IUR5x2XRbd1eF4YU/n0dk2yryo+yasxTazFgzcZ9jBdixQcZRvu
eCH19zmP//31M+1SU3CycHoGjgS+YzWoogWN55R2D/Qk4yQzo+yuLOf6bhq3tPDWO1IOHZBQ9gXJ
cswQVmtysYxpFBH1duGoxS5SKLP0rpXeNLhm+8ZitO8w7+2OgIS2TDLPfMNk0+hJkWnmqqBstuok
fm1GM1ZNf4ziucczzNB8q+rh1HtR42tiKUjUiqJ+3wr5+FaXwO4BnvVaU93PwqtuQp3HLdvNOhpG
nmJvaC4f6rBINh49l+ZCGrBLoI2E2sifP69tUMIIBXjSozqCSLBRqA+aqBoOYIWtjWlfH8IgJiTG
mliCI4Iy/urVSyg/93jL10evq9TdbBIQ9WO4dWE+KX88Dy5pxiIvRt5Uwt3g5Z72iIQn+IiolFn0
KRWHsvGqryHA8gXedqLdUV+vi12aWl70pZj1RvPJZScxmprGGCKDaxt7UadzjkqekR7UTOjBOEZa
51t1D5OkGqCw+3mZDRDVyLFPwENxXfGV3CkUuLdt/LmzQl5FCUL/D2VCopn0emeBtUqauN1lduH+
4HeoPy2z7z5WphFF+2Roh4KyKhw4n9XEQdMq6qfe6jrCisQSgE3NSUkOet5Y+dELLcQ73ELrH61B
w1pXV6dB8xUtLu9rZWmObZFbu5pZeJX3LYaB1AqiZBdDq6v8nO3wtjMHTD2ub+p1WMSwI5gq737J
7Dw//r3EHM3Eqo5ZOUx71UirYPR8fJgqLXY22pJn0WqKCb9I3/NYB0hlr6YYjZAZaHZeHYG4Nvvc
08M9Mr4p0BpK1JWjhHs0P7du9yf9r9NWoajZeK/KDBFx3yqI6CsonkC7Y3rYKsBDYzNL97ndSOPx
YfHeWnXm9RQFxwSsb8iPUThs1O+WI/CSXmZ4KbE9h18R4VnGw2zH85u6T0srMMuuFUdTR+E2bEI7
pTCVLdVhQjN/vrW9Jn43Q9QdfEXA4j7EdRfqfoG3wyH0BFppBu/zaackxoSPEI8/fU+ZFo69k3cR
rGgixv7ojFGcIhShqajPs/5TH3OwaTmMbmzMt006zd9VMx+oLdnlrSltLWcVKyyaMfsPCpsaJ/ll
8EruBQuWyfWV81Q/PRlYj8CMXYIAH1csEeTpji3qTs2Vqk3JdzCdiZJQN837fnmIlyrNIZWUqa+r
jVGwh1LR3XRdZXRkzDrl65IhS3WrLkP50+iXGHwbqVK/z3N0mmaROI4f1kP/rgc6/FbVhvrgtUvb
HUwttLUAxSvGKR+MdITNLe0bxmIu84fr3Tt7e3MMsVikFYwBAJAJOO2eEL3RpX0THzv8sCEnDWa/
7E1DqR/C2VMcvCJjr9qliuCeyGDNNfthqrxsV02Qxw6la2pkqsPyXyHjf5xIqrf/9Z/8+XtZzQBv
Rbf643+9HX42Xd/8/O31t6r97dgXP751cVn8p/wl/+cfnf6K/3odf2/KtvzVrf/WyT+ipb++ZP+t
+3byh0MB0HB+7H8287ufvEm7pwain6X8m//bH/728+m3fJirn//8/XvZI8TEb4v4+N//+tHtj3/+
LivI//H81//1szffcv7Z7tucfyt+u22zb8WPdv3vfn5ru3/+rjjeP3j2Il1JYE0mn8f977+NP59+
5Gr/oOJD8p0jgTnmRPr9twJJW/HP3zX+FbldIkdOCm4heUlBlf3rRxAeWQywa3lX49Lw+7+/8OFf
m+Jfs8SA/PXn30i6POBS07X//P0s7yBBMmCnENqSX8Gb9HRxFdMwFkUl0FOJ0y5IeAW81XPhTws8
H62domNnaPEXZGR+uKMePTjqhI/F0u7VWsPQJB1CTojSQ255Lv2omRPDr2JXP0h/+ofWHKadNiS3
vT18ybDj/U6xSbu1J3COzwb+UjfW9c4nrA8VJtK2yEmeGbQJZMTjxqBQvhgszCj96FRz5ev1iA6+
PYn+zTzPgajnTt/poiJ2SqrJ2JVROdxQ24vfljqZ5Eyb7Fe1Mhl3qkriqnKLCSR1NvTvGzet3k1L
9VnNtuQhnghoJ6cXrC0JWWAdGLJasco66G4a1xHg1WOLyr04aGbzAXWZ6Utp1ojOeLDXd/ZUld/K
2SzeVfX4ESdM9XURYSsS50Vu7EyjSB4GNa8+JfWSzb7eeiGgdbtX/cjLx58CeezbQnRfQLEZt7kq
hm9APXVCgDkvHju3L3eKOlNkRRfrtuGd7/ieIKbzyw78r5kV1XEW8WfVzsJoD54m5CqZLYE4WEy2
8WkiX3Sq/F9PiJNT5X959vx/eKrIfX7lVOn/pA7wr+NJnkHyb//7LDH/IT3LZYQEmQW82bOzxPwH
2CydqpeLfA1YI4KLv84S3fgH2SayCiTo+f/k55+fJcTRICV4FErdFeMlR8k6POcFAHkZDSJAXDRj
rW7hsu66FK/LIWgxzj42hhbtY6EvG4+A9XtDtiLd16RkLOpea6BwpZRONdrZECgVBKqJpCdUR5Hs
Y8XYUqfdaorRfv60AaI9UmrOh4Av+m51yD6FbmjuEM5RN1IfMvJ7fgTQKXR/pHITVQTyL6uWXHfM
zEzX+6AsFTh56Em8yoexxeWxE1UweF6FKbzaUmvW2i+j1xgblaQLU0f6FRlxRHilBtFq6sBShFLC
sucNqduktzHPdkKjfPnUcUBL/CfpENbwKv5tK9FqodT00SpFuV+SOr6Lcl2BdvZyqgQDShaXdUjJ
RLp0nE6dNuYu4u646bbT4BKnSfi18LZKTReGjcIbixH9D886o3IWRl9FrhN2ga6GHqWQznlPCmYL
rnepFSnuzrKXfKW1E17vjHGcVWYXVG5n3s/lFGKo0G6Re9eZDpYg8wLxnPMBBN3a9A37eVeSurog
0ovmttbMzq/IR96C+XHuMAp1dug5eHt8kLdUKi/1z8XLDvufpzBk9RhTE4WXRtF1Qd8TwMJpqw4j
D53Ds0P0QoRwvpkpWpGjILnIx1I3Ol0RzqKidZfrVVCEWrlDvhAjsSm2d2g8NC9MifC246hFQ4w5
Y0ev1WhCGAxqW01VUGu5c7fovXObl3bzpnas4vblvXJI6XEfmFD01tihrhiEueQxRXByWFjYN/mu
xNv5qCz6i+1b6dXzplaBolHj6dnlGU11rXFTmql1P0X5VofOF8NpK6uTaBiUvsIFrgxyNjipEVMD
shWlN39j2CS+hj5JoOjqJIrzZM7rKKIvSzTfWEIf0TW1YghBeby/3tTFDv1PU+uTaAhFF2JXXAbh
7Li30PVJ1MX6z+uNXFrciJ7+uz/rS9HuQd7BqCqDKgHyBDDUQa5C0ahGD51/vSk5zadXlWSuS+EI
nqQ8aVbRKmJZ4RyqbhkkrdUEUQdHKlaxfojd/DunYbYxUxeHDzd7+TxBDmOtwCUiZUkgCpRB5sTK
UZHwv1Rx0hdPkqzhU+clgEL6by3AVw+KU8C5LAKyA5/6aUgPlWeOx+sjdzZJJEcJ3khgksekeCOf
MM8ypWWX6DjUqlnQudhc2lDIfxjYg0CAa/Bnu97W2bA9tfVUc5U6ImvMPrdVWBIpZkE12NO3MCJk
5xESlxvNnCWpuc0RQoL2ID1BzikkJRXtXBRdFqhuKt4othdDqGpxM0hxXVyaon+r2WJ6jUt3/Uo6
Pb1NyZh87vtiSXaa4pZgQ8Xy2ukVQcAxJffcAO37AtbLBgT/bNXK72TQJVMC6bM1rzhEPMKKuzgL
+qj3vjZdaL3R7LIOlMh09irSkhv1tAvjT04K8IBUPJBY+9O5NpH1K9rIyQJdUz7NKhLEGQmil65a
mBJQhRA+g3aFUswqakwXgOipWmdBGmbN0cnr4YBOab8xdOeEX0nIAICOiookba2Z+hkCDqrSK2mA
W6L4VmXCmPe2YhQkEU2XhFmbVMOugpW4K5Z8+sMwhBfUyIJ94CTXfaG31XtXi/RX41w7r3KDgfBr
ZRhTEmftciArUR7HqtRKtLCH6vGl+wDECvANCauQltlyTz7bczo0EoQ0TcofGR7geQ9OpUF8e2Nn
n8VOKGfJ4jA4WkBHvMxOW1EiT+1dcrEBCfLwy1yhwVGOc3ScBzu+b4ameRWO808HNYn317t3jkWX
LWN+w06nzAjG9rRlo6Jo4NpdEjhCJBMynYnx3lpm61tZNXO8G3vHwXzCNqbHOVHTcl9Xc40COBpf
y6vKRfXID7vW+5pS/v8aCXuedqmFoPOWM8b59uNtQXwHXp5M7ZlWMwBFbZzIIAcg/AzoCslXSxQ4
W3f5vJsXYyshfGk+KOGoUlyI18YaF5fJjFSjLkkAyN7YoVKOLL98euzsLg4DO63Mr32a2kE128XH
6zNyvvHBuHgyFCNWB5hknE6IwIJ3bkWfBFNol4dOdPYOS8o0uN7KWUpYxS8F2B9MQdB2Uvb3tBnE
Iu0xbrIkqJOmKfxMRZTVHvIJVa7JvHNIhd3NsyY+LuRxdiWeM7djPYTmfii66RY5KO+l17T8Hvmm
s+RZQa379Hti1CO1srLjoM3VlMWP3GgT91vL6MLggmBB3ZhcBdf1GpDVLPO09OiVBL1QpgNAqeqg
JeCxrg/uViurKdTicKZUQyvj7OSHlPvc14t0U1H9PBx4ghiRK6HKywG+OppC0ntuP5simIf8rVuo
xnsRRw0mRYI6kI9cf9/uqno24dgrdvwhK1WqwKVeiqML2vI2Rniv4D89/YfOpvpVTU685SN7aSRg
JZBX4gAFE7I6XboyVjSMU0WQoAFwky/u8mBmRnK4Pt6XBsJGjVSKRcon+6qVtF60KMGiI4jTfLyz
vBqjAq8XByL3YWNq5bY4CV5ZphTfNIAKJFpZSafLVIxZC8uhEwHZlV9T4rxtYxOzsM75WFXhMXH1
P6937Ry6SXaAlApS5uTqoRzKEX52/whXG5ZmKkSgdHUa5HjARX4cRt2+5gn/VtOWMVAau7ufEnSC
FisqgDQY4oGptD5f/5TzUZaUWMoPUDFAFLjyiH72JShiqsjIxYKIMFs+2FSy90JqmxiwJDYOg/PT
/rSp1eFULkYnkoGmdMLqI34P6Y2FZF4wxV70yu4RQ7reta325HXwvGtmO6h1SHsksdOjXVbGjzhN
px3FGJSWQPodr7cng7fTVcSsytjOdimYgB86bS8h1uk8tRSBIULtpk5VM/Njh/oZvoyD9lqhkrwb
HSTXw7Bzv2RJqP26/gGXlhVDDMqfuwYx0rV5iTBSpW411nFU6/VjA/b1k0O9a9eHoXE/MsuH2smz
IJvN9M6L6vDQu8JL/Wp4afqB4xjSCPLPT/mpNWlXTKXjRVkjgmnUyOOx7Xb90Dd+ZIPLud7nS+uX
/BcAMZkoJeF2OujhNDRaVEYiQMcg3S1IQvrpPLu7TK+29I4urSeYFZDNcG2mJrY6JboyQWEyc6Kg
VoW4M8Q0HsBNhIdkjhV/FlmysZ7Oj1lSrrIKSLVPkotW7aVDo3h1bERBuojyvmgG7ZfqFFvshPOz
j1aIGcgy63RtjSKvp6TqWszRArUMh88V7B4JE9aOujOI3cS7bI//1FbK92LXWKEEBxawyTX0LCLX
SKhZRAF16er9Uvbjo9CMceMAuBAOIZYEZQTorpR5edovz04ARXGnKVOSKFgyM39Ml3T+Hmlme0c5
Mnyjj7Vzh4GqOJiFXpEfS4rdUDjTA8j+3HfKYvGvL9VzQQ52BegSoOMyDU1m7nStinrhAElyhtrw
yrcpEdynQiwKN2hbYyiRGu9Ut7Aa35qN+meZaMZBzWfzBk+65HWlR9GtUaRi6+67NBU2MGBuWCh/
5FtPPypXtVGJlToKwJsYP0H5DrvcHgAfb3RePnbWpyNHEpqeBIMkB1btzKMxt3YnoqBnPfxZ6hWO
4A2gNC9frPuqBx8ye4249SJYWFVeVY/LNE9bkeIZ7lJCnXnsS5EXVCfIt5z2lrXg9aGjoIc2J8sf
xdiYO3CJ/b4TWYuUbOeSAvbSfQer+Q3ebIWfx175x/WhuDDipByewO/k0+EpnH7D4HBkASdRjjm2
X4/w/62D66XNxuKXv2U13hTwJPSSo0M6/522IredsItRwR+1+6R0U/s6FvmxqK2J88vbeHBeaozt
BWyWF4gL+eW0MQPy0JIOnXKckhTIH4+9A/GEhcBz4d5z6m85Y1waQgkKQyjQhGFjrK5agHXQcLOe
zhkeHA8tHXdK7KQbovgXW6FyCptfMkjXhsN9gRiC3TfK0enLDIWrhFgwnLbSNRcOYNDdPH8BgbE/
1no1FDnE0tS0MjRW8hDNbg6YSO59bIUR3qzHe3Az8UbX5OyvV8fzRlf7IEI+vIdlrhwTWJqvu2rs
7utu9oKhLc0/HRCLN63rDkFYhVsyVxcGVRquE2nDwYInv0qBpYVCPieOlKMXCTNQB079ZaiW4Poe
uxAWsBglgxVNLba7/Pmzkz+WWHQL7d2jltvZbmqWaGeVnu5jG7wF1LjQIe4xMrjwOlEXWL+GhrDR
slE03hHanfvRHevlvkF0dSOkekIBrmaMsBI6Ack2nobrko7elWqzIMR1tBsoMuDpRH7QwgRpl3hS
vxvaWByXRI1/2ImbLbsJstt3aH0a3uFqGjh2OuwxVY0e2t5QIh8NYgCqIBqVXTss1WtRWO4ed6Bx
Qx/pyfF8/dU2D0V0bZ9ecqsYRuVREzphjA11mlVvzGxsw2DRjMaNfTcHTneTKL1A58xR53dxtpiD
76ki/p4qZfpOT63wQcyOHvsddpF4PjHllW8j0lXs5jHqo4cXLxoZOstsFOl+ahmni6ZOvd5WtB4f
w6HQDl7lxci/KtnBacCA/j81tS47qiP4yaaTxoxtPL3lmmhvdX0aX9fTEm7MwYWt8LxX6yLGPIxh
6JSYDQrcqT6gvaHeONROXtWiH/9Or7hfIWyAV0Bk93QA+zKNEo/q8LFXm6bfG1Ui+l2K+9+70M3t
w/UhvLDvpJQFM8XxLDUxTxvDtNYacLJGHt/qlp0i3OXgjchK/J1WINsDYEJIYK2jndH8nDSsCTL3
ve8VreJXothSOboUl9CZ/2lmtfRS11rUKavxdhvq+hNel5S9Q8V8pVXqr6SLtG9GaPXkBGJrp/Y4
Cvq2Da71b3SVGBDeuDyX13HJ6GRaaKoYbCpNrvgqcho+sujW7m+0gqA2WH3k5XFnPZ22ZfFSLU4r
Vr6GryZ/EoxqHm1EPxcXB7GB9N5+0rE4bcWdE9xk8gLHR9X7JaY6QsYbg/jrXbm4s3hoywoID7U1
iacnicN7k+Ue1735Rggl+4SckxW0VbiVcttqanVflw0GCyCuMT9Nu/weQXsv6Mxx2SVTle9f3itw
CvLyfGLbr5rS7UH8y7d2UCMkUbqkvZvmIt57Y+f8jS1MdYI4AGQEz7RVgaSl6EZuky1cwpYigiub
A1GHvrGFLwRY6Adg5wrdinrVmh8SFi16GUPCNI2DdVfPcXyXgVa7gbBv+LHuNvdDIarP10fxYqOU
PoE1QX4Csnu6AAf0CoohxUsjGcbqICtg+Fyb433Zdctb0sYdpQYj3jjqL4ThsBbwhWNbITm3jvmr
xnMGd2bVV0lqv8nH0TjqrlIdrKx3XjvC2PI4vrDLpOk1oRzZfQlCX3UytZZK7djL6KYV+z7uyr1V
jlueNxeGkjw4BoigBwEXrMW6cRlTZ3WgFVgGw2GMVHdf8KbYaxWEmybt6o+1129d0JdyB9RryDyj
oSmZequ1mcDPawZG+kjAkOSUJvX2UY/iojzafeF+6TPOSLMyioeoxXOsimVFbUQC4r5II/0W0P0W
OeXCEQCYDCokqExi5/XBKS0wZqwPEPUuwxjZgr7ZqWpYH5Hr/TvzikwiaHJQf1A/V1erCUizSfF6
OFZgoB8H1Jx9MxrcjZD20uqxEEIlqJUcnzU9w1bKUW1JSsNfYI32apLv4759sR8sPeCaAYCK5hUQ
ytU8Rv3SJmFCKxW4+WPi9N8WhHOD67v9Ulcg6Js8aajqU/E63QgpTlZVlgONj9tkQZ0TZdMG44uX
X53cZwDHQKLIN7TcKM8eNa636HGWYXxheA0OpDpmAaMr+o1pubTOQKPApJNOMNStT1tBMzZrbNGi
/d/O7s2oRNpdqIj8EXZus78+bJea4g0IOEhW79jip00tqMagGoSCfOMU9t6O7Pig8Ao5FkI1N2bo
UlNwJqQ9IIAPFsJpU6nQBmeZ0OEHsVDtl6zLbyrNyfdwNzeDOXlDrh49lJGI5qh6whRcJ4o1LYGz
AczjqDXWbZwqsIxK5UCS+g9H6TC8jpyPhYfyeF2onBmt/nXs6j9fPrI8ZRC3Bd8gK86n3Q3HOExT
aoGcXn2BEZ1LVi81i0NTe+PGJMrQ9Ky3RMekLiSZ+Yne9mxVWpPbpbmKr2Rb6cp9VFr6vop0sStD
TXttxTpU5rGoD/Bbhke3brckSC5tPe5XfAh4fkt1rNOeRl6XQlRDljzDPdd3cD7YDZyVGzHEeWlF
qopw9spr1YRxvgrQS5yX53iosQXAoAI+VxwWPiQk54eCiMy9tWg4cqDxcmjKpPzYj+ZwjIu+fTCT
RX+5GyqQFVIBMoKWnttyRJ4N+FJr+oTom33sXDW/N+04u0Pd8PP1BXRGngOVgYIQgmOYhZJuWBcG
x2pC/Bxc+9G0y34+LHWv1RAhc+CX6tBPR3ii84/QSImmamT0JrIJKB7O3lI5vmOIrIHGGmvTvhvL
fAqGTvWGYLDa4hdqHileUpPDrdqE1XCv9lkNxxIi4/B+atAoclrKdodBG0vsnyxtKHCoV9ONY04e
ls+XLcwaSgLyipdUT6BAp6MYzd5YufUwBOjDla9bXgu7onBjk9W6qDfVQFihJrry8/qwro+hp1ZJ
EuGxDd6FUt1pq5UVpbmuQYawm7o9JGkGc6YbVL9o2vZwvSn5q1Yd5BSSCkTSgJlL47QpGBeh5XLX
gQXJMfkxdfGwLKazQ59HeRCVlENFMOxbt7jpBm1hPbRkRYmZHEJQjltuRfnzZwvUE4qw9GIZwAeY
8y/ysj8WFeewvInqm9R2o5tpaadv13u7HtinNsk8S8InDa+VOIQzF40+MJ1m1uj7JZqQ4xGluwNe
N29cw+somwwc+pSSf486BjpPq6PAchMlMgq7DkKuUbR7pSlaqbL/QTz6il14G8O5PmBle6TyWapS
j5uE/ulw6mhT5sPQ18FUGC1yzvpyO0RJPfl9nE4HTYyJTwndvp24t+8psWMNd31s10fs0weQZEE/
lhohyaTTD6hx2XZDO6uDuWsdiL5ccH6uTnm8ccierxtuDwoT8H4lbG6ti+/2yPBw8laB58ZRsasK
ffg+2YOkHJRFfOtqvbHPwZEG17t3vnRolry7ZENxba9ZNphr83qkJBOkQ/YV46Zk11T1B4iOWxyl
C+NIugjCFSkyKQm3mkijckel1uYygFxp3ea1XfpzpMw3L+6OBSBaWo/wJIMCcDpbSzSqdjU0ZYCi
yvh5NELllti72KuFkm69Sc57BK0MkVL6A40CdNuqLS3FBnxOikAo+LiYTqv5gCGz/fUenW84MHvS
K4Homgz7uminlrMak0TIgzrqYZ5rHcrCthGMphbtWiXcEl691ClePmT8ePcRy6+W+5Q0VVrw0guU
cvB2gIaiY5Zu+qxf6BQPV6mZZrCzOKXPhi5ZcmGVQW+nSMwsxi5JzZu2yxN/RLFtYwgv9IlJhmiM
Pa2MgFfhL8xpxCQsvQyaSV0eja6cj6OnvhRWKx9YhkS7EgmyINZ2u2aI9ppWa2WAHa75aoQ3+8ko
1S1l/fP9SitkBKR2OsGJurq5s7lABqkzoRosaniEAUWaHinxYMqNTW0GJuH5HSo7RJERABovIdQI
5LA+u8kS1arTVFHLYEBxxVfB/1Gn77eUvy5NDqsbAIsOkMVehyIKiWwrmzJoGuOo7fRq6SAcKFuF
t0sLDg8XwLaEyR4gpdO+eBME3qLyimBMa/cPMbfaoZ89+5B6Q7prnDrcCLAu9eqJl8atQX5+jUXN
ei1Pa30pgh4HtKPrKGKXY+T14rsJl0uyB8Sq0nf2KYx9NkNTX+FIM2ZFUIItOhRtBm7fLp2NVi4s
OQpCECbADnAZe6slZyDL32g4xAViHFC5Nov8sDBsAE67F0tuseZ4OErFLdCPZBNWZ2qVdXGuJNwS
ZGg7301cQMrGZ2q1fzYi+5Vnw73oi/fl7N1XcbNRFr4wZ/LqALFL45KQebpGxibMRpILZeD10bxL
tKECcVpsdfHSaJIJg43M4xgBpdUBq3MstqFZ0krZAgjuOGBxXHiM3Wbr2DsPnUj+4/HEe+nJZmHV
Ejb2tgIZogyAoYtjWPeW77ZGH4RZm7wxlkjfleA7boB9Ru/qzNyyGbw0nNT0qXZA0oSiLX/+bHFC
6XWquo/LwCm9edcounWkGPpSPV65YEigSY1calRncFwCjVy1BlhKorPah2RRAHnHGK3xkkmN3C9S
ddjYDueBmvSjRrkRVyGO+XVGPdXyQkH2swiydq7veR/y+otK83WjoZTuo4Wp+wAM6i3ztrMqmewp
CtjE3CwbHk+r5WlNUVsooeAIm/CLD/tY+Rghp3vnNrr5He362O97YTx0cdHc6USKn3pQPi8OUkno
PMFBCBapP8pj9tmcxmY+ar3q5YHWecpdMiXZa1Ml591aHfzRRB9egwh4KcaAjoPRk7cDcm0c36sz
AcJ714zoxQUNyLEbjGU8vCOjbiNyvLBcLWJ8SU6Cq899tOoap7Vr5XoeqBijPS6iQgyHzMLhejS3
fpfKvjCJyMtIUWeAAaetYCNX9EU25kFYdwhsLJX+Fr4qAmZtJ/a4vo1+UgvFL+s+2l9v+cK5I2XT
JPTa4F28xop2ea8nRlPnQV6hk6vyUPJTA6n2RVe3RAvPsH5PveThxO6Hb0IwdNpL/i/gobHKA8W2
v2tV8cpSutdd7O2TrHnQu+HGHnOPiMK9red6nyLCVRvRTVOVn6/3+cKckpYmZiYRSUJwnf7Wizoq
Oi6toO8bTkCEQfwuTZeNlXNhZOEA89qXLyngz6tzNrXQkUZhNguU0W5usIlob4px+Kwgp74xhxei
GAaUV4fEOZMEX41rN2dKkRaAmKdCi/3W6d09KBZ/jlEHL15cEmcWJZGOxUqAQRyzCtKNcNL6rnJQ
uGwqZNvrovliDuOyYU184TiVjyiIK1y60g/hdK3kTjTGhpamgeWl01cx6e0BZ+TGL6fEu8vqQbtL
hkjb4oKeWYrKztEzFM3QQyAwXJ1kYvGSQsDbCICkliM2JWkW5DB2bpzMRvInicZDmM/646LlGrqw
CyVnvJqPY2tSq7XcbBdVi4FbXu1sRCFntTe+jNuMmq98ectSx+mAzArivyBd06A0ysFPlNDxU1Hg
FWB6r1wzeROGcXzU1eitI/JXSTG+yWtX9xNr+vHizQPmgzwhASaB8xpzlTSFif8I/DTF7rS7vvVq
NO/7YeNAvLBF5TvTprTHGuA6Pe0tqcaptwolCcx6bEFE281d2Fnfr3flwg6F0CinWiolglY7baQt
MrcyZzsJQtB2+0mIZee1cKR6r99o6cIOpaTDQqZKyeZZg66NCfjtksxJYE9LuotijrjWiZg9gv/l
8xKlW+/Bs9w8ywW6FKau0rwLltpZ38YU2URYb+6C1P1/M3cmzXXjWNr+KxW5LmZzHiK6akHeQbMl
W7bT3jBkWSbBeQRI/vp+6M7syHt1P99Wr75FVkSW04JAAAcH57yDY03oOJWJJj7g8ODsm2AqNtok
uk1f+EE4zXN63c11Fi2uKM/s3FNLiWrOyid21p7W0Ulek6XJiMtsb+iy2y51qUUa4Mo3Ckms8121
7EG/0ngHq3O4lr6XJkVa6xnM2zrZjSVmigGImg1CUPqZ0PR6Qj8LuFQOVj9uzuThUPqc2sqLy3IP
B0u7tOPpW69s/fLM3lyfT4fPbEbxYNlzMdPcPp5Q1cZWMFZpuW8qFD4iNTeifbDJ5eYtPLO4jyqF
5tQ2Tyc/CZVs+jbkSjXfrYh6MLKxWr5R/i1k1IMcN6kJ0RDbpPbUPeh93k8Ej7r55tRe8j1HURsW
rlbGw/Xi9uO8CUhX3agEbv8dtVbxqMpuQva3nLdSN7t3eaY6bN8Nq8d0p+iqcq+8eUngRyGTfqER
AT/pQ6/qfe/MHXpZLt6asWF9bS0AJygSWOW2cVv9SSDl+6LNtj5vvEGhMeZ3gf4tbbXZ2A7FGF/Y
mrO0W7OpyyWUuQd600RtNLRxlhZnAs6JPJrvzdOLULBCcY8LrbPeZtlgWjDEs2b5LLvA/dJmDh7e
Bj5gTZkat0Zp+zsgiuaVV2E8ZPj5WxuyZLL8DtQNge5RWzl+Q/AELUzks7ly3CXZTaZcXTxQHB9s
79xz5dQmXjcWDS0GxKngcBOPCku5PkD1wGwRUqtnrNF4aLz9sRdQqKdvjrgBJLBj85WgsZyqDbpi
n+axdeGUSt4VUOvOnP1TcyGfhFa7KjLRpD+ci53kfNJFQeJq6kfsrZJ9HJfamY7D68sC4Zi/DXL0
wVJzFmk+M0guMtqcmZ/vG+GmEb3zcySnk0PxkFxVgnmiH19+VbKMtdfJYi8TvYcghntqDGA1HKd5
ODOr1xcTswKt87OmS5PiKGwuoHVmxOpYIDwlr/pmMOHT1qUeFZhMpmFRTedIL68TO0bkTqegsz6p
jtPHLO5E0GWM6LS9detR9Y+cWXmbDt/2aBVn2cnMenutikGpv668J+Aux2ldnmfUMoO02LtSqCtZ
W4J+rGi4hOdzDZsTmxGCCRue99xqNXxUFvMnJZeqCvL9LEp1W5Sm+5S3nvb2Kixd6LUJttpfQRo7
uoS8vgQf2FkM45jqzuzr/stQJeWZW+jEYnGiyCJ4W0CdPIYj9WVJ/g+VZJ/VRRKlTWtcIqhoTBG0
auNWSeFuZOf5ZyB7J0fFwXyFiQDsP879YUWO7tzO+T6BnbZrbdwXjWHK7tw413d1Ymef3CVw9r++
cE+tG3OkAbQ6xkMxPAwiiBGba2Eq3w+NIS9EMMRh64m3CpQR4Q3aUBRNgYVwqR9FET6lbfT1kO/V
0iY3UxMXZVg7sj4TEddje5Q8HAyzTvZvBZl5SF17Qnxv7wx+dumS53rhNJTP6MrkO0wI3X2RYWIe
zWXqX1lDfM4u+cQKouJPGxhgHu/fY+xXj6dYnLZxtl8qe7iTiHxFk51gZSnxjpW93V1qZZl8+vUK
nngi0UWkdkpFCDUxEvrDWYt+LrOmbdGycKRot1w0wZ1oOm+Xxr31Q/l+9yw73bsmrZKIHGfTRapp
5t6F5Xirl3l8ZkedCOM0AQHH4BZIdnqM/C+JneakNdkearuK4FwW22o29E2bWumZc3pi86JJuCqb
sHmB6B5Fg9KPZ7OYeJSRVQxhhqj6tsrGcznSqQl5a33KJiFdAYSH39cWeqfHMC/3cZ7C6F6WZlfp
mY/xhnqrKBDnhNYSJ2XVA17rJ4dDebUeG63DUGkbfE1cv7rSRXqO8HVqlwKMgFDMHQhW6+gwjlMK
6cU3s73lxwLYeDttm2pObux01qI0cd1LIJ/nXmanlmo1SCIpYl40gw5nlsVlPWLsnSEuEKvQ8E31
fpJ1+/HXZ+HEvU47kEv2Z5E0OH50IW0W22bJg9NzhHqXY4l0X2Ux+iZjhbX2EFvOmYhzalp4yyOB
Qb5HHfNoB2Zz2wwy6SicGLW/dzS732mzfk6Z8FSWzksScTM+HWjc4+pDoemltHOZ7YNCqis9VdOl
Kg3Mb5oxv08SKNskMsUliHLx1PeLs0vScvlTzhvJ3NNC0CfOAZ8WjTUUsiiDHAut9Rm2vP6SEGf8
xf4UaDgatDrCFV0sz9EpTnxWDptDw4ZJryaGh7tlVKOa/HIW+6rWq6dA2OzOPqg2v94tp0YhG6N5
ZsF5x7/rcJTMVGC45xyxGM342pYAMy3sZN4eDkHrrMLN7H1k6tZf4m93EpVl6hxVKvZTnmgRZT0Z
VYY7h6WJwPyv53NqgUCDg0RfUfiv+DTloiqsArx0b6TalzaZ4o1Q5r2Gh2b0fxiIbc8Qq+HGq4p2
YDVy9hCmqT03ieq517dYA6ShEb+ZF0JEhLrzs/RGP/yVHgtuYCbCCiYaOHZL/Q9H6Z2tJf721xM6
kTggPkW5FQe7VYh9DZl/X6TOkaUJ5G9PHxDZCNgTsdh52Bj1W9Z02qrZ9eYoBgCzhKqA5MFjXHPO
cIheBS/ePlQ+1s7Oyok9fpuuENIh6TlfiGjW74TM+kgC3g3JFL0NruXxmUr9q+2/jgfYfi2trhys
o5CMP3OH5FWV7aXnYfmhqzH07SE5s/9PjEI/gKHAOa1V5qP9b7uo6vLgFnsjUM+tNsqNbnRx+Ov1
+8nwO8j8SFOp+fEuoM4I+mjtNP1tAfWpo4QsWrHXqCU09AB6MCEacndF2lvvfRHkd67CS9a0O23v
ZcYowrIzy1vPRGYw6fGFjwJD4n/UJ31YtKi+dpaathNgQvyuNG3TidSJ0nZctMiz2vlew7bz068n
8er4rnPAaYQWDe81+lKHcyhRluzMgS9lY7PQb9q2QgS/9t1ChBMJ7ebXo5mvmm+YxZMysel5T635
2uFwtrDzLNEUyiymicZDMrfZ1o8pkV7p1E7iq95bQbdFN0EtiKf2e7fMyV1QqxrlmtXZ148N/wrS
dvU9dS1tX8/mVIZ94tS3ovLkXZrbyXYcY3FbL8oD1TpWoUQ8MKqsxb4chszfV1LvLkplW5dtrD2B
qj7Hp3+995gi0g7QKaFeEeUPpygMvTJARiDmVBfO3Zz3WZjbjThzjn6yjg43H0pr5B2r3wLf87jc
4+J9YxTZmO5jUwThuJg7vTHfp+0A8D341I/mte3F9yjxFaFd2jtexZeBjZNyXHVRWs33UyUfY0ln
Q+lKDzvV7dpitMIZuZ7ams6UPl5/k7UitXJTSDABHh6dFNjfgWbTbNzZlZxlWNV2iVHoOGpn9tfr
aMY46wMAAAnszuOUJcmRzEDAwMepd7E+YDFZfasp+5f06ovy/UIV98yApya20jpoboIG45/Dxc57
b+pGroZdHEjtMsh4d1lTWrw14QM3t6IdVm7d2j0+2lJOIGAl0uyA4tCpS/yVxGZV2vu/zAWsCAn6
Wg045oS7Vj0sTclcsmFObxO9VWFT5uLM8+l1wCHJAk+8PhvJuI+Jialv1jJXMEOGtmk3bpuG0q9f
KgAqZ6ZzYi+s2RwAPUTOKFcevTgGKxnqtPfdXZUk87VqC57glsfbQzrqYzu758796fG4a1b8IQjw
o5tN2M5QtmRZuxJ2z1c1IrSJc98cDghvblVtOGci94mttxLxAKRyb8NBPzpTS14NBrpe7s43B/M6
Tp1sS81o2v06Yp9cLlIhcKKQ15AOP9zgkPcD5MvWWVmgh1IwKRe9NU9oBLnnCPWnPiB3EYFzRboB
Vzocypp9pAetBYoL1d+rZWmtd3Ki37HcOF3WnNmGr7/eKh+IDBCddYLosbjVIJy6tmJh7TpzdsO0
61gopVlnUrzXX29tw9FSpRjKZffzOvxbhlDjPjgxjLnz2+Db4uZGhMt4sOugnJyp452aDwAIm+yY
RyEo+cOPN+CkS0TAyK0LtAKgvDNuyqSI3xyImA/gV3rSLBPX2+Eos5XoKkkskzZ0loUiH42PWm+M
j2/dc8CAaM+AWqMYCg/0cJQACcq0jhWmdDPyh2jRiF3WOPqH3nTiM0Od+GzcnSvJFvwB/rdHe26x
EUOu/ckk724ve2k712PpnRMCPDkIiwPIH1cj+hqH85naWEeimEHcopqp9nv+lVDauS7T65LcmnWw
o0k9VljFcVW1kgUar2Vp4KdZdY9dOhQIrWDdmj7gxCWzeyNWfR/meoMfsxdXjR42cKuTy3rpF4Sm
FmQ/t4vr4HL36+V8PX2yoJ/wQACdK//gcPp6Ug5KwK3Y2YmbvxSALun/6+2ZTvHr6EHZXKeSvdJf
afsfZZZBOZd94VQ6H5n+mu/PyMwnxY1M2yZyyqI7c7JPDgedk8402lbAAo8mlWESDW5F33Fglsuq
sc2dcNFmSuTqUoXv25k4/OojrhwcEoC19b6KjayR5m+RRMbC7uzKdna2dHE4wnFtqy/4Jf96qV7N
ilGAiXIr8zSDbXgURbDrRIBuxJuzn8V3Ww5e1PWzjXzA8KxpTnnm7XlqThQpeAq41lp2OTp8UyOy
vu10Zzc1dhGhQt9sk8AqzkT6U3MCd0bSCXSaAsX6W/zty7UwFUWj2fYuSN1kPwV0AWy5qMu+8YCN
2uk5Gc5X4vM/ibe4pHIWf4pKHO1EMdK2GdFL3WVtTCexWeQQ4x/SFx3+tjZwANtumpTStIm+e78U
phO2XaI+YcbhZBuk5+omsqRpjpGfqsHYFrWhWVwcbT1gLDoAyi5UM59rcq2h++A9QeuAhwtYdqrB
NOePNvSYkUllRmvvuqSYPleALrZzpbkbq4HKhm6SfzMBGzjzhH4ds36OisowFZCVTHp0oYyTv+he
wvskWdLirp5lcB0g9nHtFz4OaC32EWHu1mrjJI1W8Q1cf0chsL6z6yz+Ji13vPj1ATixJSlsgEeD
OL2KOR8dswSdB8zgIeoHVWrfzagIhXox92+9Rpk1gqGInFBXXW1SDrck5bIBe5kBdYzBnm9s1bhU
sTzz7ccLiAX3gbEqcb+y0OssUyD+kdu7GROOyJEoYI82O+zXX+zUvkFFAZAiT3vIUUdfzKz03LOU
b+0wdqjjqPSLaWMEEKXCDjPpC55E9iUVvTe3ftfSNwQzOherHeExwXzKvdkoLPI3jUZiCBgBwu4Q
dGc+4YnJ+SY9bCI80ZDAe7hQqrJHvR11c2evyt6BwThbxNYMjLG5z0NBUMRX0B0+/fqbrmH26Cyi
fsAOAZVERn0s/OfOhY3e5kzCYExJOM5T8ZipydsazexT0opH3DNj/SH25x+/HnhdrNcDr80S2B+r
KufhfFvDQ7ec2ENWPPbbQZbjXY42/eU8usaZk/azQHE8FtoA6wuGmIN6xeFYeTeKZhxnY1cJHZ51
lzZFhAJbz6ynRss3MSW35xTr3Q2IbX9Lk3rcupmX2REOy8MWSbnuiivDi7KBok+f2cZ1Z7XdVZGk
eL94A3K/Gl2zYKzFdcspCdPZLPGsN5r+TGX6RNCg8QpKl8BBB/+Ydhag0KWzPsYucDr3QpvyLIpp
nJw5aCdHQUbEZISVTHL0vfrS1qmiDMZOc7t3XR9790OcGWd23vpDjhaFK3IN/4zAXXCUANQ9Bc1J
H42d0BairpDfgqY0kRyTl3PPW/3X2+3klMgJPbqCVAOOweGVsNIx7htjN2CEEuqD5V3mCwZVvx7l
p03c8aQosXMjEwup5x9NqsIbqCumRt/plVM5EQzp7gvGYpQFqYb437S8TD/VqZmJaLLQcqOeOKl+
V0gKlWGSjTrUSN/of7TWFDdhh+zni+X1y5OKO5mHEz6Z9hZKRCcirbOdIurAWYs9Yn5cXgWeuA2C
24H75JRNEGxsa0bXjP+BfFtbBm7bjRXjACwyu/paqtj/HtDZezF4Az9K21cfp0HDcdmZLfsL1g35
FMLydj7bSQ+FABrMYIQ6rD3QraYPhK2wE32KSqRu3/u51P0ISxPaI/A76w+FUPmXpGunJLLs0pSR
1Ouli4zGn6qVNFMMIb/47Gz/6deel/p9hftqXGRu6CaAhEO99qtvZ5bm1XYDS0qApejEZQu7+jAG
BH7RLICf9B1PM29rTkUTYlfcYBA1nVNxes2I4CVJrRTU/qo2jP3G4Vi6M3Z5v7TLLuUx1Ea8+5ZL
nu0Vd29Ziu5y6jKpoRaYZuOmGBP3E+YjzTezVuX1KKp4jOZCUSW186p+fvNXWEWeaMAgdcRGPdqf
09Q2WQ11Cbxma0YBpMgNDUQjNJv2XAH+dYDnrl6NQFbD7zXKH34EYl8SdE667LrYUFvUcu2dpvsK
zKA898Ff350MtT7guclWQPJRGjzqgzb4tTMjvRnz7jTauHkwFhs/XttOtHuZO9jwJLOFjtWvP+fr
qEJlQqdvTUOSWtwxnsEZnCKN7WnezSpYrvI6/hE4Sj+TGbBrXu9dLq01Z12pGQAoDj9ls+DdPBlB
v4trlQcXbTDM2ra0jSXfWvE8fbWdFvywXidWHbpD4H6Sws90voNyQd+2fRxv0noqjI10yswMEb7V
7FAMVitCw1BGup2CxjG3XP6TvU2dqX2cgqVOIxWLKQOjjC7DBdaB1KzaMpjaXVL08NEddIi3VRHP
1sWi0iaPpp5ya0jARxEFz4AsiURM4euuKUuMUOal8LKodMzkj3aWvhY1vkz9TVA1/g0wtMS+cJMW
NKnX1UHY5Mp81MexTUKpSo0sJM4SuZVuV+bbOCnFgwuKuKTjkvhD9FPYfROPerJOulM4hPOMWPuc
RlxsLGN2MUKOzfIPMQ/xB7D6xYP0E/d7G4/aB1BpWLq3WmN88FrD+Dxao6+FU+cXI3ZONW/stq8d
F2CwqW7twjBBDDtT8K4auzoOg9zLnGiea2/a9XgwI2bsaUt9U6IURF91qSGzSKGNCV03nwdZ2/iB
uOP9VWLULI3hntp1D+djSfWPrfQLEeWNJXNkL5ayDBfhlHEoLKQ29q3bpCUsLjPONvQDjfe26oS1
VYXZNxdl2o2fLCe1nmiGDgh0rKhv0bnyztW0tAj9hFPzMRZNfy3SxVy2rR2odCWG1dZ+qJuqinw9
dzeZP5V+aDuJ/SPoYtdBAMeZwZbZaWLhEjYb76QixIa5UPonvFjsbkcOkgRbtkr3UNSarNHUN7BP
MhZzoC7ipsEQenOmXfQtHcgQUUctJsov85e8z1s+mq9xTtNRm3HTanreYzJoOMNC0E4KYmt89mPH
/qaN7oA4RumJq4W//U0m7czKdD5Jm1ry/oYKyWLtml5aj1IGxUgOpqcDpz5RQeSak+litDWmPyqr
tm9MR4l7eocoOWiFL+4L0tH3ftIW5IWBV8nN0PpU7fXMaJ67ReFjNHqFYmpaj4s8wU4hLT5a8qpO
c+dbDiyA5hbFP2ZWBou9TbJk/tF0ufPBVNL1kFY3DbpQgzurjfLI9CNMU6k6YoGTEqRqf1wuwNn0
ZRQPiX4vXQ2eukvLnrtDJTjYQ2m/LH1/AvmSieaHWTvxV9R+2i+VD8Mw7HkVPfQUvK3IDHhKAug3
utvefefJ5KYVTfyomlb7wYOpz6NWjn0VIbzqvSiIA1+ybDSNfRcU9rwzpVWW14Vr87GVyLpn2ElO
hVFd6qc7c0xzEXa+zO4qELZZ5Nmz/9S0rXwRVFge+DgxdAH20BTpaJ++1EE6ehEkc60KFe6ZT2jP
j4/zrPRmXyOYzP/rBXLYWKVh1dGIknMcLk2ePVI+FEWk098ywgpi/bc+oNaxxXLbdDbjHLNB8sKJ
/+CvCXBdo3LDPFFZGgmn9bYA/1xSckfz3g/ajGqck+V+aBn9cF9YDQJdOGt67Mo+XcXbRcAS9JWX
NqEFHPU6UGbcXsbIkcsdJyp45ya2j0vYNNMbt426S8LeNWkqCsTvvJDSmHokFVq6kBVUGfmTYV37
tTu/t8pMj1RmQcxV+mxftUtgsGeN1FdXvakamK08gYYIYdWkDJmgwizOc/trzXHFQ+wOU7XJq8LB
UEXq9oc4jcsHN217lyWsDby83MG4cCj639eBC/PHo1FCeoV0TbvtbbwGtGCoAMCN4mZBBPWxtU1j
2ble47RXFXZzLUgdDV5IpwilkZB5erPat7A3bOVOu5rTJnfLNNTVXo5ZU1HMqvzqIm86CWxElGA+
p7r/o6CK30cpXcW9Hyc2Abep0HMve+Xc+GMHJbswW+NOB+XkRqrMxluj7dH0KjE+3GNlSRStcNQT
V3giJwNGI6ky9o4riZktTJHHLs+K59TUVLJ3hD8lu0FmldgXiFfxDiKvtfbCUQE5apMSmrJENF8Z
YKJsmZKeQD8NjA84YOR0pDuNTKAjE6tArmpzHqHHbn5eSvxC990oPf0Cg1czDR1WMWdhBBybKSgn
J7TG2K9DuI3DH6UvdKQKMh1yTOXZyx9YVONytpSD+eCbeXFpjTT8Q6HaegotCwb+NvMS0V/EBGN9
Yyajp6GoVnsfEhTA3TDgzrrtOHTelec1mo5GuF0UoZlVxUshxg6hLlSCvtDx7q5r9FtjsFZGRxmz
8cjD56WZ7+Ng0SR2MFVJDO9iZwq9LIM6nWl21UY9mtSXxRQ7Yc1rYD+2nh4tyXAD7ai/l6w+dxG5
XBaaGH71O6dpJJ8AxQd8v5LVo5Km8HhviynJQtBeyZfe0coxcjoJAJ6WVHalj07zvabExgPOGZ0s
zGydDJs8WGs2RVaRBcfz3Bph0ri12Myzp92MJfKeFFWc9ItlD+7tMrdK7AmU1rRpNJP7LDUyLfSC
DJPEsbRb4mWbTffOmPVfyjou6siqPTETS50cspQymnizgNPIw1opR244MEWwTUo5PC20H/ZISs/+
lUpFftF2XB2bzCNJfcqd3F22IleJcZlWWvrV06XdbBoljTGiMSUuajcbt8Mk6l0vGrhXtpW3RlTN
TXnDt8x4h4m6ryOxaEkTmWjV3S0FdNNv9jxRYB3zwX1sOsd6SQMXhqvbF0rfFoOPJnzFZMcwM7iu
Q93vCA9D7fbv8q5rX4aWi26PmCCILauPZx53hN3+JVGjz62kU5etYn3+bFhT+SIXwyQ7aLvZfsyl
pp6H7nta7IysXL5jxOx/mYqlIqNrqP5O8QA6wwRG4Iea9Nx2w7o5tD8xhnxoR394HsZCfq7RtC7C
Fs7uJzF58jvvE9K7xjUaFc5mT3pnoxJYfFjTk4d0nLV0L4sUCcgA9ysZguiHj9E5w6giRDCmNFqm
BY6NHgj52HWm97nxneGP3Bf9eAfFv3qG+Zu7kd8bXheWsdbdeVMvfjhDZf5hWnbTRYkdxz8IbFzN
vWlTdsFFtUxCfk71frQr42Oul94H2c46QJhSQ5Gdzn/RbiZBCrbhNBbBJVmUO23z2pgu3YXtBIp2
3T05NAHURlIYo34yeA+4Z+VFOKVNCnsSkawHvS6sZKO0ofrSxLnzksPHI4nOZPBRc8zUgsXvlC99
HGjvqm6ubjNlTFshjXzeVkZXruYFYnwqy7p9ntsBSlYZx83yqGCksSXElH6oVUDS7iW54WFYCFEw
lDGCgswhnyEEV3X+kQ+WyyuJMsqntNZEAaGh1pq7pe0MbSN1CpQbj3jfhNStuJCyXDjevjEM6pbo
KiTOpkgGU/BQ6cvsna7cuf7YC4JG1HeWvWzySQfqSCQYHhAS75qoCrx5CEu26l3VdfoDlHQXZwld
Ed7IvKo5bKiElqGR4pEa+mMWzGEeIPwX0oRzkgszwNYNu7epEyEN3Wbc5oOffMIwNvhe02MCNedN
6RIOYN8+5K2LC87g6trXEgeShUy6SN8rk1s0FIJK1NTZ8RKaKSiZcKqTug61mOXkOFZJdeUMxpTi
EyGtuxKBXHPfu6P4MQ3VyMvazONNkE2lB8VrWt8emWUMES4RzRh1aGpqVwr/KYEog58+Zl4hbeLf
rE2fcPCd5UXgL8O8LXkFYoeouy0NaTxGuWYCU3OoYLpjs3PjRVQXLXj+G7MbhnmTWxnl4qUI8l0s
zLpHSM5yfqwuy6SiqvKdy3qsp+8ALb3mqrStpAt7zYspzZhJGeXQDP6wrJqTlA8eF0ndjVP/zsSz
t7xIurEIok45It8Y0zJ9qqxhfIqBICZRPsq0j0w1NE8iEF0SgVD0nqtswfZ0rKrFDf2C9YsENtZO
aGtD93nQaY4BlSr9p6IekduDS0q9qSyd5AbZ9Vbb6oNrZFurb1KM3biZrXACFp5sCjfTk422JJLP
s4hVny/Jl3IvzRLGgunJTOBLgpTH3vUK5CiUO1J1TbLaUnfoRlTqXvae+1HzkI6JDDUQtXVdeBdy
sMY+1GOfqhXasQjWwQ+ZwYtSB4ucRLb6RdsXlvmlwCxkvNP6vvEjZIqq23RO2voyyOf0riRPcMMx
r+wq5B06fEF2Z7jvDCzIw2mpnSwKNJLRiJMNXW1xzDGOKp4ZNQkLjeTQb+eMrD0r8g8oLhVWOMoq
wBSzH3sVuggtV/Qggl7tB5bb34sAp4vIT1KZXpuVFczXZEY4KXiN4V8WbaODRqvQVI2KzOs+FEY+
/qhyIuJG5XP7XtEheijHnJw/S3geXmdxXxA7YBVg0dXUQ3qjNVo3hf7cNRJ/yDJHFVtMnLgpVXUX
or5jP0EF79NN7jrN/TThMXKhkQbs85wO4raWevx1zvnSm47ULo/8odUfmrElabSUXmdbOUqtWz+N
Nz5Qf66DzZCPQx/6S9BaYVZZfLjBMpOGfFKvR3KYiY1EjYc2OOA3x7jOBYHnKpXdUJOBJM1nT9MH
cZlD3Pni66gMbJYl6ZZNGVQYchdqRueQDGrYDyPVT4SDY8w1h9mbXkq0Cq566fB4lQueWSHcMMR3
9KYtY8KVX8oQanty28PZvPfTxn0wNZ+QbbRJqW9nv43NULpkz5RRs9yjUCLSgLHGvImC1A+oCCxK
f/Zlh7ya2UzD9zaj73QBQyze1dMSxBu36qvnsbc6ffNPK5V1g32Y2uXrg7jOTZLHVpt0J/pn4/Jk
b0sa8ZTnPVL2QVmPXkPlKXEQVYtQksVeCzmFIA0pQic262YVH/idg3P6la+Lbgh2gglF+h9VLUgw
h5UiFz9p6ZsFBamEJi6Rg7vArf0ekJhzTtvqdfGL3iJcY0p7UJReNf1GkCbKyJp5J2rJ3TzawbtU
pcX3t5bYqHfRSvdBV1NMPe6LGULOtTVX066T9i16mi75RU/F+M2VPM8DUIfesQsrnxLp4YfL5lGT
jaGrnQ6nFAQw1KdKn89J7b/ueWBYjLEiHDr6pRyhw1G4Rfo0QQweR6gxuy2ztLzvyqC4MmLH2rW1
b50RaTjR9F4R/wBiVwEFRNaOKqOLaK3FcRK1UzZOfw6Rqewk97U1fdIQQAn9qrWjFiHn0Fl4jpTZ
Q+byLuje6oLoQB6yVv6etXavgPgdTrwbJDlKYg4IEGXqQjX4NlUoHbx5ERkFxRywyszYOBZXyE2I
NYmlhh1ETXjVndeT8OAg8+sd+eqMoZhJ0wosvr6iGI7Bq1T6ClEnEq3xWMnbrMBGhvqys+eBUES/
HurVEUOTEUQpvaGfsinHQw3T0CSLLMpdO3h91KWVuO8noc4csbXof9i0glEDWAolPGrMiCQcLg6/
vF32rAuLU9DXkSSvbvY8xZIKovYFxhn47nOg8lcfEW0v3V/ZcrCGKAkfnbdixO9x0B2WqsryyCgz
beOBh4vQ6X8zNQ+uAfuC5IojQIp2dAbMpXeW2BnmnY1bTSh4fO0XJLrP7IpXS/VzFKgeEDRoaB97
NBVZWanRbulBNNqy5UWwhItRv1nXax2Ff1ZzdWLvMY4pKT3lGUM100qZ3NChLrcTAx6PS6/9qf38
Hwd8uP7f/8m/P9fN3OHOOxz967/fyZduGLuXf9w+Nf0/dmP1/WkQdfWf6w/5n790+CP+fSuecemr
fwzH/9XBX2KkP3+TzdPwdPAvW3x6h/lhfOnm9y+wgoafA8DhW//L/+0f/uPl5095nJuXf/32DP9x
WH9awi//259/dPn9X7+t3ND/+PuP//PP7p5K/tqmLkUlnp+O/8bLUz/86zfNNX6nOL+i5CALEnNW
WIF6+euPUJlCNG9V71r1u4h3Vc1T/V+/Gc7vtIUR5wCTAwQObcjf/tHX459/tAJA4JLTMlx1KYPf
/vrd7v/7vP73+pymM/7sNf/9WEP0QkWaAgUtMYiGx6qkXGZZOgij3ZjD2mzIfNjahW1qYaxBKo7K
0aIB7TXIo4Y2CodBiNZOv3GM2N20eek1oRp0/yWvsitbzlpLZby5N6rJ3I+96+JeR3maQrSGAQGS
PFMTOpNHTcUMKMZykmk0uNrcRimonJvOV+NN5sv5c4N/u7lNbVl+ckfD/Fi15bjHTW25CloxXcdT
U7dh13S0uFuciWEoLXeNMbTj7udKvml3/z936sHu/l+egf8fdzdB9/zurv7x/qUZvxXi+WCf83f/
2uf+7wDu2ajscKIP9JD/2eee+TsHAL4unfVVCHk9An/t8+D3lQ0K5gzRDHAka+L21z73fgf4Zq4w
FnsFtUJlecM+59Qc3V9oOHCekCQgywFofwzQarTCzGarUFv6sb53nVFznnf1gCjXLv8v9s6suU5k
2/Nf5US/44BkfugXYG/Nky3Zsl8IybYgmSGZP33/kMt1pO061vVb9+0bUVFR4bLE3kBmrvWfVl5k
twKObtoRgwOCvMYqG/cKzU4bDKotzpSh1yIytTypT5VdLPxFXx+PBgPcO5RDKh/WQUB+rUVtfoNW
YwhZjtKiDJrGGu6qjKMgdCfkMYHoEy0DBpJddQInXDtRwYK4k5VRw2WQ2kT/2pv9EsjKs3IC/bKW
QQzuAoaKEdPLL6qiVEnQjZPPkhrcOAuRaizJkaozV0NpkZuXuejtj4aT9U3I9EZi6Y1yJm24W5Xb
7OLaHb/7g+2CwWrVfNvRSZfHuedtgKrlWONlm5ZETcajatpQ81NSmXw//rZl4w0BrjxhRSPAwQfU
zIVzURmq8cOcRu9i8kd/OGWAqliCpVEemFA3lyUHxiqwCk3sNMSQEdQQGgBM3b43PFleshv3U6QI
2P1QZqDMx4ZeDBviMyIrhj69Hm0i3KOJEcQPxkzWYeA6/HSI+nhWO7Ieya8ynVgT4aTLaorquR/S
L2lf6VcAP3oTyNWrIRoobcdLWklrOlJy6j6p0h6hWn1cK+NOkxgijtumyW9Bo3IrHKVfnpsyHecA
eru8iN1Rf5hcL7tiWIf7SB66pYKYJo/tkmndc2AkCL6wkC3ZVWH5/cem9XMvNBtPl0E14z+N0lgz
H1d3TpZAzdl6l6ACmOC24hk+2kF9tm+xGUBNaKsmw6VWKGK6hvRrhvq2tnuTucB4AeNJR/to1erW
PLWsNBUAA1M8hjUuV6Zy2YZ6T9iE2+7JVYwvGnvsRQQq6n7fpC3FJWiteN+PDKs/z6xROMfNYIo8
Wq3VY+T2HOdl5JVzQcJ7jB/2rCY/aDqpNJDmcBSLmEBxYtVHqp+bJCz6hAidzCC3NDTG1rf2BKWm
WjSUdpFHTW4W8ZHWetaF5ZRZHya9Qt7TMRHQPJoNeNV9LheUoGmthvfKSF2wgtidvhrlNI+BoxGt
EcB9pON51UNionAnGTQFTZhDHzKlCVzReXao5eN6MlhKESHkTDppQo45GlFvVAQ7QPC0fuR1ef2B
VLQYYq3SEj8k4NHAIFugdvw82FrsQfsS28/plGufekWwdKDsWfvYyXGaIlm69kdvmvRPPjqDOKCv
r1ye+Db7BVC+2xkSatf05varX7ck+1mZzoFXZXKBb+rGR7fKx2ttnmeS2cfFhPfGF/EE3kue/pIj
9CLoaaOf+vL7EqPxPZqddZnDVeaxEYy+R36eZKAOm2hXhkUx23mYp4n62qOo6sOpWL3zJkGnE9RZ
y7JxUznfpkNuX1ooP8DhK781IlRv5d4l1QesOllc2L+6SU7Kgm8bGX2PYXggeLGM6ibX2ohau6kj
YXc+klajBw8p2agZ1mR1zPvBuQnD6TNLbNkBmLsXEHhGE2quDe/ozzAYYTXKeUbGVU7mmUhsok9K
Xf9ainh4qDoLLsWemKuI2bqwrGBx1sE4mjFI3llZVoFMMufmg81L2GBZTiUsXWIPn3QHPD1IesJ1
ULUtM1FVxCY0kRx5dYPJStGteNYERip5BAYq7SR5TOLUutD73J4CfRCmxt6Z+2WYzI7eBl6tERlo
jQwP23uDmWdvaP1+PXVM1M5kcDDineSrw9gUB9Pfuto9yaFrY+xiEfsBOP9bgzSezSQvqzhiXzZ7
Ka2Li6TMOYz8EJ2eDmruUFCRhdXDYHaaE+o9i2EY1uwizfQOeUMWf5ny1D4zVgQBkYW78ke99KoZ
+Fc1lNe1rHr1v//XYb/m8C2x1uDVJHUbfOSgiUqV2U6tY7Y7py6NU5D+8bPdZOqulZVFYfF3GfJX
IfvyUpsk/fU3Ju0WwTXWIqxZqNdft6NVFfuGKmSDG2GQZThas612uTHxlP2+8Yzzri2QN6alQCUK
CqUPocpq+Vd48/9UiC/6n63t/vvRbO3Vq/7naHj49p2b3Hx/WRluP/OzMjQo/4BZiA1iVtjmMvi7
MqQ54iluKZc6lR5ONJbPz8rQeYcUk4acHgdJNj/278rQfufhn92cVaADBolEf1IZ8sFevUhgJujo
cfwQ0krffyjGdah5/MUch2gujU9xJ9agZoJGNM0UB+gJ3gAA/qHfQn4IUoOvkvEMv3gJqVqg6yjQ
oi62HGhr2+t3FMHTl4QJlqfrpHA5o8tjfpiduOk3Ro011XHTmcaJnq+9HjiG1NNAuoP43IkCbq+K
tfdkCEH+ZcZi3YiKPS6qTE7gMOMrH6HU7Y4gM3SO9NbDI9AijlqgwopCiNsUFXATzkxtkP6Ik2cu
9ZNlWWcVOnbcD9FiU0okzpImGPIWxCiMEc5vpjT1oJv9Mbt58er8w6p+zk99uay3p8G8bF4SWgge
Cu/KS3OUFpMwTbnI7fGL9kvVlc2dM+HU2jkasmfRkqsdOPPoMimo0r7wX1ayF1YBMa5RJFAjZyk6
vTXjFrizTq2YO3AnvqqTu6wpYX+Yz6ZC8iXw167VagQO4DsqnWwckOChtdsZtWN8U+OYZfth8B0o
v2yBmMnsNugr53jWexSFLlPlz3SJpm5aTO28xpiwX92V3+ROokBeUxrJjZmk+T3yjGCNSc+Kfn+n
ntMZD+7UhvKwyQp8O6QYv75T69oVDT4Ghcxv9YJxLIzAhpQuGafIzGAmwGTNOTGL2pFBq90bgx2s
Q7LrU/IdhTTEWWXM84d+0u0j6C0ElAr1pZ7rH1GfJ0elmovdGx+YBXu40HAlMPiBmtGn2zswGRWJ
OzW5KPqIvRsGcPXi43H272UXo0OxSDplsh0E8KynUSXXHts6OX9F3o1vwN2HRzKvGP4Z/Pek020o
8MEr1hc2dZWd9NHa9+aO4s9E4aTct57P9msOns/m2eIRsIbBZrfb8cLml2Vt6xV51kcEcG3VZDdH
HoJMsGZLhao352MfDmC3mR4DJm/EpwRziNCuyRIyirh+6+7/us2ZOLkxUZBvbjKf5eDjoBCtXFFj
dUXA156LumhOEAKLKUy3LiROp/JGZ6a62FUlnHAm1tOFw/5syLvqyhX9kTl6a7XP+O1pMI1VfDEN
XfuWZXh7Z1/fMyxbJL9g5aYadQ8jJ+ceYryLdRWhphRR4cuL1ahOe6r608G76tde/Lgtf3R8XzXf
qw999/17D355CEf+NwF5nv25//kMv+2AML89fPvXQ/XtX7f140NSvzzMn3/652muv7MgDbe4QdfH
kWPzov0bz9zAHDD7jY4AsH9xmhvvtggzbFWo/Ak32HaznziP/g7SerPbbNZAG43On5zmvyxugVUY
YpOqgHUHWfF61YG7Jwy3h8VMp2k4GkeF9nme30pZeZ6O++JFxYxMfMK29QKv44o7DPLrJmlozpxj
o42z+FaaQzrvCnjoLvCmLv2cp9bzDAatdSJ9yWZjt47oNwOjn+erxa7ksodskJzm8P2AGCtyrv0i
BwAS06GZVqku5vPGtIYrwsyXYrei6n200H+dkgmhEY46l/3HVVmMCkZEoNvR2IqlCVVhqM+r3XTX
KLyS5Ew5K4E6wBTmDRJBDDoD0b59iCFj6TZeoETToyeZfRIjNBtOMrcdrzNTISvsxma+HAFFnJ3f
5r5GR7q0XdjGVnVeVmTWQ/RXQxHU9NRoEy2+Xqhjb3ia3KlNQoE64SrXUvlR4oLKQoHM5mMrCovx
RlYlOxQl1XJO1ldm4uPqrBORAe4uk3RXxNFkX++a1aYSKtsCicmmpLTDmgkIc8jwomWDZwaIe8Oq
bokJWLWoti3nMkV9qYJ2stObxtKmHL18Ee/NipEfCHOt2AutvvBWKqC8RJ6n5eJSG3PxmCeemYel
M3vffn/kHbyMDmvBBhOluOTMYZCi/fplRNvfC3fptNBclX+sZnSPPg6z/e+vctj8/bgM0eE0f8hn
IQxeX2apYq/3B0WcjKqmEyKH3qvREFGNfuzMM3EXSmzfZ0ZWDyHLNjufY/Q2v/8MB6fL80fgJMU9
7BEFx79ff4Qka2IEsA2xYHaqLoq5M4+lkiJYrZRJ5pLN/PfX2+7cq/XHnWWT4d8sRTaVg+v1lglI
h2U5bMq5wX9p91HRo1qvKtd4o4N/7p0ProVcgusIGhKbbuX1d2ubNJbKIz5w6SupHbVCqnttGZG4
gXWhgEe+Y6+RRrZKTjWprutE178z5Ffme7PIzHOcJKkXMoNhvGpHPjcTJ/zeDyxzlGGPmKkPYzNp
JVJSf/VCRlJ4O0bu1meNUPlNirgOorXufqRT/NHB99+d2YBVePFW/dK4Hj/IXr485p7//l/HnGu8
g50Ft9kYNlQRfx9yrgUtAcNB8wZpRgfK6/BXyyo4yaAYQHswe7Hit5Lv5yHnvSOUy6WWgyBhWBau
9D8gM7Y37sUbSUmIdoFe2vBsziBSzF6/kavXmRqD7vFVjcCTgayZqCbJwT+pF2nFQSL8mnD1UfuO
kaO/cuYuectkf7D+/voEgFqAThznh4PHRNbmNeJod5cgON13rWmGVloZOxSUfxpNsE0P2ZoGBnBt
tfABzmO3nRaX+uTsSgSqkc6xEKVQIG/sJ7/eUe4pA9zYunA0s2u/vqOpV8DvDJa140DQrzoGrCoE
LzUxiBkomrUXZdEfk0WoXTrMpvmEo0G8tYUe1r6bO5D3iS8LhCYQGb3+CBiKEIlnAutuxyTsxlHO
RbHEfjQXquT0xV9j6rF2/OKNv/7xzrxE0cRz6Pjrdwlv4nZoUNDxPP2Dw8MXZdwWemfv9KrJkqBO
ZaqfaFaB42RNRePv/NnokpO+MyaQer8F+I51G9jfb/L6Kuk1665Z9WkJRrw251XjoKXTR6d9yGXv
42erkwSKABT5rDVWBL5NRq473V9FyohvrnMeyDReHcxxVcL8LxZVf9R5qXWre9ucdGnPwg06N5PW
tyxVEMwewRvTHrdofJeaMrvnYWXv3cK0Hr28zcf9QhvUH5eZQYSLQ/3yPll8+QXexXZueoSC5Z2F
atYMfJusx2Nv0JzPib3E1qVZYES6y62lOCLNYx2Z6J4bIjSeMWe9L8dPDHQHiTZmy28uCfATHxLH
BateNth6fUawwcVBs0GsQbbrZ5S72gBvtMDGV3SROrM4Nzy8fsbGOTLByQnNwRbSPuPnljG6F9i8
QNUZogjC7mY4R4Mh623gHa8oQOF5Kcx99YzOQ1eB1G/jkkro+w3BL+upTaN+A/arDkoHo/WG9wMc
l3vpubSf1rCsU1DEg33pbTRBgtYfTLpcV0YBbUSCO2E+Dpnu6X0tn5kGujVYBzADK8KalB3pz6wE
iD0MhcNCGY6movmuIYb6sD5zGeOc4aYTG8XRklqcYq/bmA9u53hdwYbUz7xIkdXWgE/MBlqyNuok
7uMyXInvOu60aXR3MTDcTdG76bmvHP++S8b0O2ZG3Himpm9+QW81sRWN7VGjiv7ItTTvrMwXdzzL
NN/63ML4XovWrGEA8QGcopGluHSh4i7m2ffwkK2GfzPSTXQRynq0o2RboDrOawkHIly1i+Gb8CJV
urWGI7TC5WykQxtaJaPWIh/YWQa20NKPTT5ScRZ5oe2k1fjDMTN6HBkWqkh2jCuds4/lyE2rgoTR
784pfhpo5Ybonep0trJ4PWfKWVZGjSj999L12yFMEe5mYa3y9QhUn2QusXh2Gw1xZRbROmjrGqm0
dupjayqSR4QXDoEVfpFtBtbGc8J+7K2g9evsa+PWpLqi4dCZuwMZWIeidDTzKjMnQoAWJg/2u3xW
9SV2/34OJTmV7yEx688eNO5XEgslKuhWi28YEOVdpXnmYk+3m+SuHVzecfwL6ruLD//aJzRDD9GG
ZDeLNPpkl8V60UVClpnae7Zmf7TI7/7Sibl6gnPFVOJT239RwECPBhkBaEDwvYFhEd/M8EgrL/Vj
oFk7vhqLbtExoiCHDcnmGYYwK+rZCNjLC+bZ6/MEHV7nrBPDzfxrBzVwH4mxAs0tYwp7oxpwmkLW
1XQ7shKXep+ZlGoeoFiUD0vPf7copaJUAGkEyPoMsrP0urEiMaEz2Ljg9XOrORrRkEVfPdhJTUCB
SPs621flgMTKNzUieupRaJBoGdM3I+mZKdMbh24xwBmVD+ukrUVyRTlOorFJA+JFjtcw9XEYTYat
aJOOBQs6skB31sxdEfSsHXxbRpvinjJI/4HFkILNZfTmh3noNDTEtdvoOx01TBn2rqmtQLK0fbs2
68wpYqi6np5aMWBX2GAw3CTkXvXgJVZ5vfL24lYk8skMzK5er5xFq4yQkKP4KzkR2Za6NA6fi0TT
b1sNHo4VQchZMNsu8bGdLrAwqowRhxHip86DriPKMvK7LvejSVX2LfOjeve4qs2siyrHG+vTaeh5
M+e8c+4G4PEsaPTKw8rqqPytKJeDboSeYJN1bui6YyHAPMwe9Gp2IAyv9k5rB/umUDc10tnTbC2a
95bLvfr9GfpPVwMEQDtLH2JTFb4+uNeaYt1Rmb2TOJuvcaKs0TRp3n40Cwvmrf/++8s95xS8PLGd
TUwGR07WEGEGjKt6fb2uq9aOLcTajWsy3KSerNIgtQcXO23nr0NgI8HvwinNkLNk5PBXd5jNtDiC
LO6RzftYIqLWcpoF/7KCGR0qheUvMRPQjLFapgvTx1oQkU+qlhBliey/V5x8bvD773HYtvKUdIfA
Ak50hJdMPj5AJA3HG1AlkmJeDJOGTUyBNz1a6ag4iNbcd86olWZx0mYlgCB6AdXhYtycNEjAnOFH
Afg//dALHo+I2xeP6Jd+6BotZV//6738+hr8237qJ/hnvxPo0VlXghEv1MqshZ/gn/uOmnUbVeCK
nyzfTyrPe8dfRZwPLqcDxGzj1X72Re47sgoxchEWrAvis9w/6YsOW3Xki5tWDHwbGMIjd/Tglark
mBA6qUqCIBwNCGmYIkuRBoDHiPxwRr/w5iPGPF2E+8HTB0yJebVrzCyFDFt1YrEdeexKDoG09+BU
Ms07d4r0ccFVdZqmrR+qqj0zBkJvpDb6Vwn85GlbLP3uxX3/h6r8sBUAZWAmCXQoTQ8zEw73r6mx
DBkbsoTbjpmhtwwqKmN5bbMQQuLc8c1lxvTGcjzs6Gglwd7hBwCsoOAO05zwwWNapAbfxY2eR6Zf
PAm3+uLr5Z+mOh9e6KDhGPx5lV5MaWRZxZcuw8Tmlf7t72/g1iu93CK3a/Bt2B23t4sz4PUW2Q8m
m2Ivkx1mKC/oJoVuqe+aNx7TM4VzcBnaRkY300FRJz7nPL2geJy0IbCoKcnF9wY/Qg53Vpf+p1ja
jIvv7sduuOuUsXNzMrKy1bgpvfn699/z8Ojhe25to7UBf0ASh/PUnHo0/CbDtern9XmB8/YCiqQN
8pFQDZCBt7w8v2zZz9fDmsLUMSwH4tCggZ3RJJp1C4oZ2iVExPiYoqQinwpUNS7cq8qHxuts6wb3
9RNN4Ifff1300r8+WJ/hADTqJhFNSABeP1izmjVrpaTZSb85JaHgstBWsbOc7CkZmvUGS9sNFu3q
qBwbk66xeCRg5onRlOeN6LMgLRsV5Qvx9LW+pnuSBazrwfIuW4mpzi3PPc25XLP8SVfWZSU97GoL
jeIyafgqB+ycRm7HpyXGouvcQD4GAvRtLNDqdfom2IvNm9XMzaBa5QfbaL/ksXOrPOum7uwbT+fK
lgsJbU60pXb26DYuWPXawd9yNYrxKtg+huc7CJwq93YiDjpoZuPGGpLHmDMUtZX+2VsyPxi3/2Xn
wv6gx3O/cwRJOkXqdceOmgVSai5VqApYFJN7RAGw3lhd7UVM/lJBM5bnMhM3mfIwm23fTGTWxQLJ
cGa1254nNcZHaRPzD9w2v5C5uidfim+FY3i9wEgdTvPkgXZCxTEb5bI1J5o22/msuar61PtTHJEs
4Yc1YYiBVuKLtvPR5Bsp/0jEdRYg5X50CvdyHr1LO+vr41zV60WRD/5+sb1bJ3ZmquxsvfAaawzd
NCUt10wkoXwErnDyXBp2ZQZi8SuSuQhMXV3zpsnLx3wxPwopROS76j4u02JXAgqQEFMtd9tzjd3q
nJLUC4q5SK8GP95hsDTCofEUpGupRyOcwc5KOzOw1Oqj6uQmP9/G2aLkzTyir1L0jncucdOkKHET
FryP+8qo/KMl1f3Qk+4lYwb9I7tblqN2cTxi6uQjdEdGwd83ex2BcpCQHLJTGolXkzLX47q2b+rC
sVFa8ipg0rXPJm5DSkDaviPGZ5et/nIRJ3DkrWbmkZ2TyEVfgyy14ohr2+LJm5p7kbonz58dlr06
0iv3pCpXRKEzqXCjeEIee0vubLNHZ18TRsKXHNv0yVkSxM/JJBj+sZB/Y6AMHuTY07Uu7XE+Fjel
A7To1bPYSZPPndOS7P1Y3WNI1SM7c/JIGv4cFAQpRQYmy8BPZbI3s2o5qhRL0K36+9XmBdBs+aQl
VsWEjO6+n918N3s4SicNSMPF50ne4szx6ssGB4Fx4xtEaqC9FKGWtfx0XJ1vi0anPj2ayGkM44Y/
3pY7aTPUhSOaypG5U+iTY371AKe+lPmTPbLIirV8JOToMp2MCxFPV63u35YDeaD0vflFC522DSb2
j2QsVDBM1s0aI8ts1exFnudcVhXBZFUhXeQf/qWxUWkZC0k4yaPpc2OW2uAacXdvi/rc0pp7TeNO
La785CptiPSJB2bQepC5k2q3GfN8L1I3XQIrR55qj9sSddevIxPtwtnzbvV1JWqy1G51wdu9/YmZ
YKNRxWOVsGTJLrxVqaHtts237908alV3n5XippMNixY2kLQRXnw9JrCGGTNYZTTSAcRkE21Awo5p
sWWsbjefNrKfT+eSOckbIkBkh97TQVvppdkPaxyS6JcFLvOmAlvxIXUmKF3owGiM/vFYok3xaPeg
HHZJGgIa62SvtSAX3ViXX8s1PcktT4Z+w4pXWXffuSnpuMN9V3b3aMm2CSRM/HSdjk3Z5T3xUj53
7aVPhSQQ73mdao17Wxb6ekRDjT4WX2zY1V19TCAYq4I4hggvpgi9Ubudl5yXS/NP/bxo9h7TrN4T
mlt8HN0Y/60eZ8tR4cffdSKgIjGb2k6z+KlYFzdFXpoBR2b8QAOH5Gor+2J/2xrb2Tg3XeITyIiw
jSNTTQwjtt3pyuh5lnRe87VnsgmCgOQ74E3zxNoAzKnj1Y7bXi0BD0U7TiRul6LTHpY5Sa9NrxTM
e6jr40Gw4ed2fe8gjWTZICQ5t4ie3BvJKt4bq0SqPGpLdza6CzutmWtl0Keajls3tflJY9COS4uP
TFzVcpRgQt11y8hOX5o3XSrYF+dhDJHt5g4C9kx96oo0hZGtip3d2Q+4L/PIMkoVTb7CjpOa+v1M
KvIZOYcNASp689nQvPnIq+LlQitoR4m5Sh9VouXvpa49GC0OcYwH2/PLdBKsSanQdmIyxG6cWusb
yCRhcIY5hnnCYhkLrM2MvSh2M5kgEeCtt4dr1u+nrHicZ47nbXMiZ3o+haB88og+5KTq7p+PRerW
m2XqUKaAOMBXb+diHndnBC2QluDZl4xokFgkWAYNG4aJtzkSpd2dWUavhUpNV+Be8ktdsYM/7xG5
dC511VQftCp7TIomPm0SkKd+w/TZ4rczpbhlmjXwluOS5sF+PGPvCEEGn4ZGXDfmcNHV7lcrLT5X
bn6WE2oCmshZqmbSdOqq9PfZqAsCX1hwgi1uP0hU/7Ve4MYjLigA/1nO5lbPz5fZpVGJvS6qdTcO
WHQnIh8/ZGos96LQh6if7fmaGW3gLZOaTyvSu0Mqynuv2r6m0BUXZT0Webt+GaSP1S19lCR2Bnkn
nzZfaGi026LdCozncoGckfvFyR8Zed1wZiGQsIFn3sBENv71dWWMnRiFFf09XSFWxIM6raTVq+Y1
3RWM0N45rnY7cSU2zexpkp1A2c7gE2g0+cZ1n108ry68UdH4szEcMUUSpu31heelInfBSPCJuuNV
Kt2o79NT0xpv4pwYrsZAjZeQ7xvoXRFRj1w4vfbRcNv7jDlubl4xdsDiPF8tk5KN2Fy9awlXaPdZ
t35IpjwLSMgzwlSpk7jXv6Ld1MiM0D7R7X5AdQHF4TX7drZPUy25M9TwLRPFsZG4INy81mMRPzUd
Roi0lKfEGFKmFeN8aWt9flourOUqZuM2Xedk2mp3xBAsdN45O4OcqNh1MnNLdCzYIVWfXy0eZEvQ
Ee4QIpGlakQvFcpJreHkLWVQNvkcbvPYd4Mm3hif9EuDivLFII9267FRHRwOYakbF35KelrkCIoQ
rMcUaYZzsrrJU9awe3KwPv2+9H+eHnPwYJnXhLwdAIJX6lDuKAaz6tu40KJqu1M8HIvxUZS2ZuoT
tqzWz4PnghVxqpSFdTTG3uVWTgqEM0GJsjUkfYMCHiVmuNVM+kQJtD3ljmJgMfNHZpzlUckeQnjZ
ySLHSBG/cVKL4qltunuzodIZVvqazLyZPfZ5X+GIkLKhCuLYF6ksdmDuN8KidNzKTW2lcigpwpXO
6iTYL99BByxBCghH1UbT8lzTjR3mqVV4t55iiWicT3neaccGjApYg33ZrPxNGqn7OTPUbe0LwpLU
tClak821E3OM/zgZ6bmSiYNhWnRtN88poQS+6mBhpoaNlSwy0ko4FXx/0bbCDoUdXxq7TI7Kzrgx
ZXtPvFW/o3iOTxEErV+eH98fwWu3dck/vxXY/dcUCUff6816qw5/1fZp/vYb/99hHaYhefGe/wK5
fXjAR/GvM9n36ll6d/l9lOqlJOH553+Cb+IddPtmiIQMx2CxoRo/wTfxjpGkxpagu40awQLytyjB
wEZpkHVEqgIoK74uMIR/g28o3vmf6NE32Ez/Iyex+AWM4OpkimzpyTZ5xodziLNGLpCGiR4xSSC7
cGorf2+iTVtYVom4zkjKYhhynZ7atTSSnWnXI+y6ignaZpRepegFembnxZPxtcZQuddnI/8ooYVr
TDr2cimY1Mj7LdaWvc0utTMStL94yTg/EhzuNFHF4OPQ1a3uO3bqv+Dh/2hs+SUig6wPtMvbRAhr
c9gcTgnznTrxq2leo4TUxQeCo4yn2XC08wxfA1y4hkAbK6FxojHf6YMPomVs7La8X9vxxEK61f84
6P5oQf1/IVzdpF3/Wbj6YwGdD1/lw6tls/3Uz2Wjv0O/g3KE0IVNNLNhSj+XDc4USAWcKbBFNFgb
XvwTs7beATBBsOjb+D70eyy2n8vGfOdCwWCYh79gyjLX+gMtz6+GEIb18UZimGKVQiGxdF/qxLvF
7uOGFKdILuYeE6L0d4rJ4XudpeJTS3wlh7T9gKKgPy8MwryCBYHmUb7UZ8S2VUQ/2hYpSr273FQr
XsvALq31gfy09Lyfpup8dfQMzrhuW5K24nS4EnN3bpa+dZ1rwn/AIymvkwXWV5PSCBPo+PZCLWQI
tx7tXaDIhV9J3lj0famNS7Xr7Xb8yEAncDZ9oLkq4vJ47v9KsPij1/u/dhj8v2u8R172u1f7ltjL
H6dC+AAlo/51ogrk2a+Ph+1X/FuxxkRG3tYNkGbwySZM++s9x4DP6+VwBmwazU0k+vd7Lox3ZJIj
O0LmxpYNnPz3e87/4pVEzAYutWVDMDDjD97zw44AZRHRoy4kKVvplmvx+jVftEWL0x6YQEx5/3Ep
sZIaYJyRU2wu914+jczU+2gaNQv97/3gH7iUQ17j+bqscJ1pVdaWX/P6uuviVhNpqcw+tHSiaJXZ
vc9ockOpV8Mfp7vwHUnT2CK1tpttb/fgBR/ArRzGcWTOYuElBKeVQGGEAL9l9tw+8ctKePtG/hZD
BZvGAz1UxClluaVjbNMcPbfc9aqc9m5s5McgGBW5pXN5rtUxnrKjTk3lye/v5mHhz4WhbZHeIvMF
/ncPnqJNctLqFVx7Jrlq56aEdmjrBeF6ci86aey6xnqrlfyHB8hGy5FrowCEYD+gu007BiXWcaRP
cSvDuNJNbm/G/KDWTt/QGv7DnXUMnxAqhJ8bmX9ATfl+2nSTpoEPqUZeC4z5kb9W8iS26fJhw7/Y
uX7mEbV0XPTOm+TKIWm13VsOnO1bMvBM4Gp89fY4msq5tg0cMNZemDbueqQvoJwlAfgMCDa6yBSr
i4xqGfYyW+mm+1GLDG/CPpTfU5LwQ7q037gn/3T74VqYLMd7vY0mfP2pVgNBN1A40LhV+HunXQvG
t0N+JCRR73//cj3PUTx4s6GBN26ZUgvI62D9GG02ycKS6X5M/BqRXGw/prVXfKnG1r4DLhoj35nC
Rs+qkyE/1zCUh0j+s50kpny/jj0EkBEba/D7j/VLYcuD8QHEDIZKEU9GLfD6FkC7NkmvNqPhbFKt
doVbMlFv8epINr5Rc1IW3i3NnXFpjqtJ0uy0pCHBrQuDos3pdBKT9mlwZn6KEVFppDC/h0lVNdiw
BiZXVqaLOKNMIvIKrXOZaI9lPpthmqb0/xpxYceZM9kfoHooKn//1X4dDbfFD7m8d1RAuMIOte25
W6dYaXi6Hf3v3h7X4Ywk5RJQqdZx18d1qj/NcU0aKDGnc0QC8xa+sIwiIFihQZhJp3lBuAj1bTM2
/qeyVM4StUmSErJqLm+52J49gq/fEA4v6jjWJ3ssZdjrR8HkSnupZzsGsY/rqO8y9Hh1VZFCikbx
jDkFxntVpEbN5lsNFyt2tetMDNMYZEtM5jAzP/BuWmZPSudMEksw5aoPEdHxB73wUZfOghR1MgSS
D8wom65lq6c3Ha26DLR6dhmLkNvXIC7Fe1nYqN2qfYI3pUfo1VtHKLXEKYyt/V46sTeHhpoB/Qxi
GSaspnc5qXd3GXaGr73VD3tj6LIfTcF/7FJ+3UF8kC8OalKlwMCsg7VqjvZoJ6YV72JTjndFs+hH
ldfa0e9fmn++ige8h2rDw9z4+hk0/4e9M9utG8nW9KvUZTfQTHAeLpvDnrdmS7ZuCMl2cp5nvlE/
R79Yf5TtSmlLKR2fRgN9UAVUlpVW7k0yGLFixVr/MIexL1ii71mBSf1Ynr4XpW5+8CjLl7x80TyK
wbMsfEXo/UtYeraVIm8SzZU2+Gjg6i2dptn4XMtKZgdBTqaMoYfdlUPtTHUuf7DFvXHlxaBuQRov
xJLlvPz8ynHTWlMkN5bXa0qcYBCRwCVLQOLVDQhO4xPqEuGtYObGB0/85Jh58sjEGKY3GQRilqeE
0TrUIyGMFctTChGLFmU0/Vulr5sHVLQTJDdqTXAzSRRQTRkyMm8au5uC/o3mdLFcNvSKjPIQJuL0
jVP1oRoo7svQqVsbd4D6xpdjYd+HhnKz6I9nKEXn4ZWQ5NlXPRVUcIlWfDF2ib9+f7K83lJ/BE4Y
/hQfmJwvR3MslWoqS9HywtLqV+pgWte07a/gJRDgsfZcgXU7o8Ifri18yv5TQ8qCAzInKgawmpdX
T2YVDxtQcV6RlN26rdXQ8QX85nOaS+s4qfrzFIFLu5xoWwtxwQ4raclqTkXlAqGSyaty8zYx/ALx
XH92VXmGqSwa8PELFV4cLSEnqwfZLcXye4AOid1l9QOaFP5ZK6Mz8v5IvkKbLEQL6jQLexfeMha2
Lx8mGEepD3vD8KpANq5mwontq1a0D7NWaunlU1angmpto9ZX3VSrrO2Y1cWFXzfB7X/iVjCtkjkD
c65GnPHlrYw5msVRUrBGavSFS7GrH/oOnwNd6ZqtOUvCuRGCp6pUHCvoTy6eA8ZBUur26oMbWSLa
yZpZUuDFWkkHl3I6vSzeJq3nkBup6gPKB1vEVsStpOjRgQwNY1KqXg6S7IepEdQN4FtrDQ8udctI
1j6YbG/MdLigRKqlDLZojb0ckxDLnUwgsfMwAlI+Qf03jzordd9IeQXpOjAQYZAeLEQN92Alqg/s
n94IygpvhGjJGQ4E3EmOUlS4y8QVVx8t3z/6jWWulEytf8zBfx/Ln6MkF7jdP0+Yf1OyvY3yr2hH
PhVt2/D7P9b19/zhW5R/b16UoZav+lWGkigoodBDGs1ExdKWSPhXGYppCJwKa7CnIzgv91cZSvkD
uQTcnDHBlTG85ze/qlBUgwE5QqZmr8KWiTf+G6fzV8hJgIY07CSdThGFZbafl7MXQ4LaFOYGofg+
p2E7ZDnFH93qMawoLRTwqNQmMswZRbmNwd6Etjw05kXfps0nsa1sEdgzTa5C9leqVlcxWB8tBpZg
iIifjcWB2nAbYhAkBzemjvsIJJjuemqLbPI6QO+buJE/8J+Xl3Ph89DAE8HY5MzNcUTkf8uKeZZB
RJaAQUqcJy6dx8YNJjO7UEvEhONYCR1tapBvaxrAFBZGWOJUpEelbtTLziyTNWgNVPaVtsczTLqI
YS3vYKsgLxZiHqEHGmJOzbRp87rZPJtKFz/u7jkd6/R4zT2DoUUYBjAh3mfiyVkXaw9Rw28mAVqE
bl47zKMXDNkt6WMPNQOp7tZvhg/ilvTGQNHEQ66Yvpqy8PNfDhQvyVLQeYtd5FzkT0k83ZYIkdlS
h8hWYaiYCdT6Koa874BDjFZll1sfBK8ncOnJu2JPo3W6TMKlevXyFoyKI5PRcwtlDqdQV0J00lQp
/zxKSuekWmgcxYYWeYgs2loSYsFLJnk5h7T0ltGm2YdADWylTL6W2SDYMfygDwZJXqL3yR0iS0MG
AXoZQuIp8nE2crxscoNBUm6j/tjRMa9p+AO0tHvU+6saO4D4nKaoM4vjDo7NIVW+AXdGzQ+XBl9z
J3ktBNmafMOZO9NVjByQ7ZfJjFFUuytHg31SWEUWRnPqB4nD8v5e3boM65SiAu2Z01uvQpj6GZ13
txFQF5zHGnoTRlZI4UAE67Gk/SCBfnWMp/UPOpyuBuSERfZs2SmfrTxT61WrgylGwiRMq8FM9+JU
xusC7TwvzRL/SDP3sWtjbLHArHpmMiPlN6CK2YBqsU10Y9et3/+u7frTXaGntHDUJXSRTzJRIGE1
eAruyqrHhXUXyk5RtvWGGFu4kwDG+mkt/9Ze+a/RoSHX+Gi/3HxP2SD/xz/+Z8O22aCv/ENppI6a
9iH/x7eHf2AqEj682DuX/Pfn3qn+gcoXgh4U/0htOHmSBv7cOyX1j0UnhqLMT3VlfvVz7xSMP6jp
UvRdXroCWmGJbD93T7J+tk92Ow4FsBg4i/3G5nkSQamMm0tblqwPfVnUdeijvpjw85iNUUa7RkSh
IkU2thDl1M1nv8o3dS71ME41rSweg0Qd0RYPBQUSpEJ8LbxYBuH6myb2pJ9kgJCleeilYsfIvLwf
OgETbPCc9DcE+kMJoKt9p0f/qlYcnapM9FXokWcNV4WW9Z1iN7NmNZuxmRWBwzVWazkYAn2WgY7V
lvHBxnxyjqFlRvUGG1bUOznqLrn7y7sLrAz3RMCAdtHG8jgj4dBV8g77mjBdT+3UCyhnQm8COuzD
l4Z7iX+qWV0gpDVaKw2am3EpBYEpfnRfL0O8joQg6rag6QnzyNVRAn55X7JSKbmgR7s619Ji8max
U8eDgG2y3njVkAom5S6q+XiDd2KSV7fjAK5om0hWZJjIn8Y+RRBlECZqtKGVL4Kb+tTEN5mUGncS
7Oixd5M6jkLVqXsN35rSlybxpxfAb0Wd/1jj7P8GjrHczv9vSIuFs//3YejT9T9usTGK8jfbaMtn
f+XpBBREgyFTqHBImJ7kIr/ydA19B0IGcoUI03H8Zeb+ytNNUBYKrWT6uAQDRK7/GWoAYAAdeNIW
RM8agpT8O7FmyYSeb+YwMMBp4AsCjWo5K5zk6QKym0MApxzGR7+So2k9mb73bGDeSEKX9ffeJZZ1
8mz7JrJIFmBv3x3RTZVLOPglaVZvXb9/mdO05MeTcH6h2kUDXj45sbYoLQStKPqunw6rQs0ORYEb
lmbdCkX3UUby1rUQn1r81pfisXoSoC0NsQpxnnzX7Pt9KLWg7RcMLZq0Pkj9HA9Hpd8XiGirYbKL
sumsndTNFCibZXStYVqLgv7B47+MNmih8yJByYgL/AZs3JMuw7NRllCLxvB7hFgbClelkm7CIUC/
tNsHy4tFETxIxx+aL39bHv7okidZtioHE809Sl2ZGNzlE5dFamrMMTDuYnD2ga2N1gdB9a3p+vwp
T2J9awLRryueskxjJ4aOHKrJ5v15dLKf/BhJylCL3Cy2OfBJX87X2JjolwUtL9cvLmYxv0c4fSNw
LQrlRz1Tj73e7ZsWH6+2uBBV9aPrL/vC6XqhUr20h2RUgk6XZK1qnQxqDyeo/r5U6/O5zdypSTdJ
bh1MP9rBoN3FmnU1WOmmysxPYdN+0KN7Kv29uoUlNbLAR6JxdrJ1Wf5kBkqfwb3JaAvP8Re5zg4l
RXL0Uz8BGXaLKLDFbvCUANVwCZ6DicGfCR2yk2AIgNsP8DlDIGrLVDikVrdPwP33YrLpywGPu+Li
/Xe2rLfX98s749zJ8fyUp1nVZa7jacwrm/Rj28ROKsAHlNGnGqxrbNr2COgcc7F5fP+yb0U29vZF
oJiqCeTjlzMl8w0W3JAzG/PhEUfCi7LovVoPr96/zFKVefV4ZBH0YWBUsi2cBGklMCW/bmPfTcQb
Ks8XuYoTVQYSt2wLrKOgovf4/AbBSkyEwxJi4iL0QGYeoDUdhjy9LPN5TSXTFqLZHY3gUk8GL2ux
VRMQ6VRgF4kT2PwYzkWRbqyyOgfo7SLIgUp+hh6oshPRtOfiWCGv3382ZDLfejjKWDBtOU3SJnk5
iHNomonQGpabS9ZNaGQX8tjvA8066o3vptiC0OFNbFnBFDhqt6NeBnabPHRN4KFpsYsVlU5a9GUc
ESGhU1XSORzG84rpB7XPKSeaBL7mQH1AngACu1Fjf4rBcIqiWDjom3mOr6aaeVnj9ZYIkCvRdZam
NQTfzSj33qgA0WuCdZ5pyKH23jKSIuB5Xyay4psgNcOj0aCTXWmbmhEN+PvQGs60qjr3s3ug8sjI
NVtMIA+TLKy6MbyaBnhFmjW7foFLVNLHcBqyAyms5zeaY1XxFxDByGZik5gVF6zyQzcFjgGrL8Bu
udXTL9XU7jPD/DYowqppxnUVoXcTxrt5lHdQm2wfPQ9RkTdLZ18T6wcghbsozi/6CHasENbndI2O
ZjCtez1cawOy/CDAjMC/xnHvQSgRXyrr8UweWLaqeZtJ0RUMgfOoSjW3nJObfioLu87Ti9hSNwhE
eEIQel3QnpumQCM9+maCimczWheYiKdl70WGfBfFvFHdvI2XfUGj/TRZXms4ehd72lpTjkltIsDn
e0sgKfQ/Q8Z2ibvLWJdTieqep1b3QIFASef8laJ9GwMVJ1sasGx7G0Mvr7CdPdR+6mazcS0Mwz6N
hFWdC4flu4p+Xgdzc24l4c4Ifa9p0wNmkrtsWDwDtWndCeoNZkVeH4S7RTN5YVNlwvzJV7SjrjHx
hHlLF/TYBp2DnNGhtMZ1jusmZo+bSrAul6gjROI6kJSjmYZr+FzoZmgbjItttcNRNMeknq5Y7tTD
+Dhh24czzfKPjf4Q22aDXGJqXdMO+ETH2RtbTBd7kQkySNkhrsR1ieIuRkzoVjXbBh0Z0VcpEYU7
oR1WeRLvdC3wBqPfKwUUjWZyS7/dpj1GhAPiLi0DCw8gCrorH/lEs6rP6Ul7hTq5+Im7QZW5+cBn
AiahMbQOKMevTZ7haSyiBybX265Rd8urDlP+nZZ8Ygq3Qt9uB3XwIO9sxADD7WpxDcGPMBhXdAZN
uwFKn/fdth2CK5LjXTLNAGD8pzkAGHA3qcGfE5o0lQx7MpxdQw6udTr9asruwsaqyzem1MH9jHca
pLmAYa2XVwMYSqqjLw14BjVD1JF50mNrjInQp0weP4hQbwV5IG2U6rA35Oh/EnznGrdhk2a+q5j1
uYE9QpCP606TP9j2X9WXlwRuqcjTUuMs++qQHftqWlYUBGBQJX+GrOJaD+BgFBepNrmNpO6iKdt0
Sxl9KjqvEvILTEM+L3uqqPl3Yc9MasbsChmaO7ziDohqYcI+ue+H6yevwNOdlpoE2FdcpmgrL9H8
WZrZom2QZ75puYI0afBfxNSerPnroKmbWFZ2I38KlrSDRfY4o4ykauPaoGhuB8VH4ITXEOplwCyD
kiCJEmDbkyRF1tIhVVLdcqchvIpa80bN58cumdZtlrm6gQy60u7zoXqIjNapDIIFhNz3h+PNufHs
Fk5GY+wzIWsoJrmaMp4ZFUblYYHYMW2A96/z1uQAh6+CkKCpwhw5mYR9WkWC3CqWOw/pl1JUj1Cg
YPFpm3a2ntZI3vueYUxuRxiqlPDzVJ+rlrBSiEKWX28FsV/VlnUo6miXdSzbsPuo5r7s0yczg/0b
yChIN4sfTsZCDyaATLVkuV2Bq8fUeyGOqw3gtxj/bj3tVwt5tBMwrg4g1+Lya78/Rm+cyRZVf6TH
NLAqyqnxmBAbSliNogWm4X5sQs/05a8ReVCaf3T8e+PcA1KI/gZq+6Rlp70toUT0J0mxgZHjLX5m
nh7LbuybbilPa6VUicg/2C5/e9CiBf3W4C7VQGMxL6Ao9XLZpTrGR23EJSGxewkbR6dpjlmDDCXR
rSU5tA38kpdfLqfOhT3bKWYJ+SHZLDMCXS5HrbTdpAzepPZIocsbbUo3up4eUEXfNXO9bdrg8xyN
sCbFdZf1lKh6L9Yzd+Qz2dh7BllQHQRH+m2HLBJu0am4HpPQi6vmXJpiFM2sQ5Sw+YXarq3pLwUa
EuTRrsnA+tXxJWZMttFrm0qP7xERuoepeCum1aHmppfPtyNae3HotaWyAR23g6SBBU7n4cKyE8bw
85KNdVwPQt5eq0KvTNttnwfHMY5xpWrP1cn3erLAaVZ3EjRfk2P2sko6i9839blIxLRSdbMkS8PQ
OV0SfA5UAemBhdMc7+iw/9mbyUbhrKx241VlzRddjpdSgnWXXpIiRs1WIg9eMi2Dzbbte3a3dOOH
gheKwpWZBGtNCtbsdjt1Gr+qcrufg/Fsid9Tre58+T6q/Ku5TGlRCPvGwtLILyF5kor4vXlQ4mCb
jkc9zO+lLlj7aEBUhX8rNqTgunmgDOFMPSAx3oM/t05TMgus6DIg+6zIeo0C3lprHSZDtdM63A0o
Li5j2LfVuZgFVxbyeqhcrZfPRTOJITuqOGqbflSOgsU/g3A9VHiXM35F3O0z86buJ056mkP7ZdWK
kAHZ8OVkgieWXCagHugyX82G5dUt+VOauoM4rZdERo2tW1PNZFv3lWMjjLDLjE8+5xHfas+NfDrr
o36vJmz4Me+UuRZgjCkm2UHToS9m57MRX8U1SXdzT23aAXp0sdSMTJ+0ShvWUqnshqzflhNUTHah
FhP5MEou5ylygmLY5xxOCy25zDmwxhZ8aaFm2PhwiAnDbi7D66UWsswRfYTrTJjqB8ITc3DZYtHj
2E4GTNpmXqtixnwdPEtttzrRtfWZn3Ai5Hpe16HmLO+mFjpUEXWkJYRro2CABI6dgCyxftpINZnc
cMOS/vR+sHu9+aF8BHKHvj+aPvQPT46e9Kfjjme3GFrhejkPyGq3n8kql2mQx+omSoJrA8hvpE7r
xicNVKwPjqWvAi63QNESLNTSGADL+jImFWIl1qIyWu6iS9jnLYxAFW3wdDNlP9lJ7wTAZYN7sbss
xRgggvjEguMlDL68GKIYAjbmgemqWrwT0LAASNdiy9SEV4Y4u8pMGo/I36WghV5FHI4r6bYKx3ss
0K7KqeqAEsk7vxQOfTisOMgAhB0edTVyzBH7dLXgyElskOjlI/5Apo463yFOol0/Y1LXmkuaswwu
h7SyDNZdhK3cxKEggkwmD4vBvLMUu2aU6RAbG9d6ia7EgHYu3iwb3+/2oGV3haEckT7ZaQr1IyO6
4vxx1bB0wHydWXSia2BjKEUNNkKbJP+TeizSIHcjBNERnZqBCwR3sTmHtq7PZ7k0ofKynEBTYpQi
t4g75ETBOTuotX4c2vBzrkSXQlJctHWW2+boe7XGoaIkXuKUSYxlruYcHGX/qpb8axFmfz4IHnH4
6elbjL7SXLgW2GwReQyvMCREolpMN6raPgp1+H0adTQzTGWj5+WFqXfbnuUrUIqA1n+VxImOooJ/
XeiaIym8gaASDlkS3LUKJ0JOjnmf4x5Y9R6RYBdE2RpS+s5H+rHVONQBx9+FHNbknDNw0a+CCrH2
JgiuqlaEDb9SEva61jxAOrpOuCYls0vJb1finB4qUdnRMjqanKdTwfKWddEASlZydTNKk8s0200c
9rH13sCk2nRav2rLcFfiRpzUwdUSZtHT+SQNCGS0ndPXNQrzpeA+fbkVb6IxTewUxQIDzK9WpZtW
ZlOcF8UcftEhHA7b6VoutWULRrJGsb4ZOqSmztS2UtgISC9UyoZmm2kjhgNL6k+k60u7AQtrqz7q
YUKCjs14ppiTq7UapN/8IUnM66jukJVNL7EK2BhtcVgO3jFBeeYgVYrtY1inJio5Qm0nwjztyim9
RNPjFl/gq0Y2ryqCs2d1GQEL9ErQ+J+WI3YYY+0zwp8XalDERDR5DBxBT5ARCDw9ZacsgIQONNZL
ztaF4AHU3oqck1EQutehly35dkrbyqY/NaMG4+8LSdlR8t+lhn6Djx4uefN4lhgjuoCGkTtIsKTs
7fEXK++RTUKrtKNFsl92+joPPsid34gcoBvJmeEIkT2d1upbylvZ1OBcZloD2RGDycarL0sQ64GE
6sT7kfn15Ra1M3J+YJWg9k75QWKkh6OCsosrpN1+yU9CTs1mnj8sM70chw8u98ZGAIfXQu2QUxkd
7ScBg2cHsgk/M0hcg+EWBP2UA3YdGeAjZxH5gdaJpORenMLrwUwOUZghot85o/XTZenfTcLpAydn
EDDPZscrbB/SHA9R/f0FDGH5xK/WoPkHQoXQJdCV4wdlebe/WoP0/5YWH/qDWHlK1AT+ag3Kf/Bf
MpX/otH9QiFIGOPKHA6Z6Qv3hw//TmvwFZMU9KCy4HEBvnGgezW1ikmOYaVkkluCCL4L9bRwxlYd
G+yw6pmq5YgetKXNjlWn1S0MC/G6VlV/20S6udesqrTRU/jsDyoqPlVido4oNT7ERFHCQC+cAe8M
qZTZg6aEq6YXBnRx586bc7EldU5Qde2CMrUHdJy+JGluHoNM1b8LURCnCM2a1XYc5RgkdWKy2026
vppwesYwNQtXDAyqdUMx+F+MRpqvn73Dix9Jx3NQ3enxbxkWqkHAQCSWHFjKl6lInQazpPmy5DZ9
5VPbVAo3zfvS0xqlckcE7LcNQgpeJmjZ+unK/w/W2X9hFutitPz3fffrh8eHl+uJ//zXelL+WADt
9GJE6yeE9Z/riV9hF72Q4X4BdP7ZaqefrgFjA60B6hXjS87WvzCx/ErCS0jEUGghNf2emuiTicjL
HBYwCD60wEipnrHmX04cDNR0Y/ZN2Z1bDHCmxNgoFQboZjf8Kc8zOhw3NDcaVFmGr00gbS2c+bbA
6dBqyUy3mOsD00w+Ih3MqV9Rj1r75d/TC7fn/OV80d6dXhEgbK8DRdZGXfPqg78mmow2LWZQC4UU
LSIgzn8FbgVzSrgpIDTASxkghf8K3MYfIDmWzfppUhHxn080pG6ZZ8Ab2RBMKIG/gR97RTBcdnxg
I9SQkfZgWp9Ui6jOTEmcSwTuyjecyUB8bXwIxqDd5BYqXo0WuxTflTq6S4dsSZH1a1lbpLeRLYxp
VXHiVj+jqRWv/NlA0QqcaZ02F9Ig2m1XCK5pFNeyr4hrJR4ukat22jienN+fjP8KcEf43e9OyCdF
F/uhbsP//b/S79n0fE4+ffavOUlzYtGRoBYO4Hvhi/xKJlBzMRAMYdd7mq0LVeAXzgiV5YUfvGig
Lpj/BYL0V/B7mokLT5fNbkE7/sacfN3Dpj0OjYUIyE1gtXRygG/wIzeEDnLTJIYYvscT3qCtEPHT
J6LgWgzkddUa3y3sz/QoS23KnbBI0SMyOsxEWzm68Q9mbVordbKQeZMNN7eUbT7FGJx37W0Lp9ZJ
suJocbY3BKSq0ALPnb73OzeegdDVktCvjdGosNEea29Sxmwvzsku8YVv/5659XT1/TSUssuyIb63
Vy/B9PjA3P3+Igb//OCviUvEXHx/DHjBlHdeZMHKHxLyZHClF6LZ0xT858Q1/6AdtwB4yUyfPvbX
xOVXkDRk7Gf44t/F4rIATgpP2sLWRs+IXBiHpKUK9ux81RZFCNdXVdwhw3azlvQep5fqVotgp5S3
LQKGtl/kNx1C9y6GN6qTpFHqlByyOUPHd2wzAzyH8KNG3FOT4SSZWBjLdB9Iavjp5L6GlF5HrvWK
WyZYNrVNn2+0Wtx36fQYYlXiIaRyj5uYZIfpfFGWNd1Co7PVtLidZnHaGjT8UwigdWl+kqRatAeA
ORTyjlZAAcUIUmpKHWVDUo+LefYb1xgMpB6TvnLqWolXLuDj1LHMBWqP9qaDUuFaRqRSNxMcY8t5
gt8v7qlnpO7vr67/GCD1v24OvBQqeJ/vZcE/llbdAkD9b6v6AfbYf3++M/z8hl9LjHwFOW9OchI7
xFN68c+9gSXGuqOQDHAKrPlCVPm1N3A8BVttWKCqf6DhXywxEhYTdzJOrxql2d/ZG95aYpB1dFAn
GrDpV6zaEdL8SFblTrMkb4oqU51QmUXKddFoPxumN85urxupOsuZKwHdxGAEp4CXy1nRsBwaY0tx
42YeNpjyZDUkNRmDTUcpRicYjMnO+yB2at3K3bKlzDymKxNVRJvuo7pu/4zEgLZrMluuqUJrEqPQ
Vev8YCSitnr/Zhdo8GnsWQrsi8kB/Fy0Sl7erGy2RtPz8tymMG6DZE7ssTfTg2mGx8Ia7LFEWqBi
AeORhUBltRHFKV/HI1KvWWOKtiagl1p2iWRXivmYRNWNQXHIKVExzYxqMV/pFFc244odUsD8JVFW
Iy2edRAaO4pcI6aa9Kow0DHdGLm0JnfyoPQCs66cAcFNpHqLaCXJ8c4U430NIUiJom+h6V8pFeAY
XxNuzMrfaX6heb8fA/4VcsNlRVDag8YJphGeGEeDZzPoVbnprKj/LNLkJyL9eTh484t+BAf2kD+Q
wFcXhzhlIZL+M298+s1yhmBzpor4dMr5GRoE2eRDS316QYH8MNn9lTdScGfXhgpDuxqlEwnVld/I
G5dt7K9tDo01/embCEP4g7AKuLvn2y/CR6aKUE941+2wmMX3+vP8gfboCdvm9SU4sT2/RCspmNHN
XMIFJP3Qf07Pe4MrDTBuPog+LwPdqyudKi2lBrgBy+RKhVdvLn5SNf62Sfb2gzwJr2gQVHFEf/kg
AeZbiRoO4R2muLiTnM13/kq8Kc8+chZ8UnF59VKeXWiJW89yIlUazbiUx/AuJ2qGXoYN2qpGoPAx
XG17mwbXrt2Ve/+C1NvutpNbnyl0zW3dNVfJVneLFYLGkvEjKPz94785us/uavn9s7tKYzp5czqF
d7W5oT+ebFbFd8ujc+0Nbv0w3vb3I25X0o9z6t9fdpmB7w3GSSIW1r6sVgaXFXeSW9+M2/kQQ8K8
az71e2nn281F0zsxmdRu9xEs6MmY8/TayEstCfJCJX2FRKmEWFfjNryTvua9bdZ2cV843ReTLtIN
bn/qebKKZCK4nTw+Cyxv7KMvuxw/ZvLzC58sS0uu5VqUlqk2eQssvLbn26/F5v2LnPQ2Xl/lZGU2
CihClf+702sb053yi1jhLGgjeM0FUSkEvBwJTv8R302h7v7qlVKh47jMeRUCwPL7ZzOpj/CmA40c
3qmZV+dNuwqCafYG0yrtkvqOrQ4KSlGGfplpcepM41YR0R7Nar3dG5KQOhx1Kzvou9oRw7E4ppJ6
ZrWwsJPRuI6F+l5YZEAyM/YynBfsSFqQpMKfxWSEG6MwcE/shWg1KrKb5M3dPM2NJ83lT0nEv5+4
L7OLX6P711OehItcCo1pFOXwDibxeXsBkuYqcqSzwO5vp0fpC/r5H0HElm98PV3/uuJJ3MjjgN66
PId3yrUKxY0uu616mRfY5rkQOuZnU/4g4J5UHV4/40lM8Ke07utKCu8qL3uoNr43mU7njav0IIKo
dtCR6S9mm7amh/L95OCGuODKTadPNvjZDQg6bcJ1um026Zp/T84FV95/xI96K4A89RIUXO4XgaKX
s202ezHMW+6xPsx76yxz4w/gY09nwdNxh/HKnkCujqD5yXxGF6FS1DqK7lAMc/Q1+inH5Kq4qr+1
pT3blSN4X4fYrj6ZX+Z96E7n7Z0EhM+L7tv91B1bc6Vvpwv5muKgXTrTXeD63hjbPnaiW2ElXY8X
pJ6Ix3yHEvMFese3WnUTybuEDnXRfUsufDu2h/1kYycq28HFw2B/hAV9cj5/7wlP5nIaVpKInUF4
p9mdF257Nz8X7HmFmFdqg4X3hitolskuvDa3GFlOq9nxbdnNVuqjbtdOeC/aPn9W1+DYbRCMH+0R
S6B67/ZOXvE0TXOuSn54BzDlMO3E0GluQeat+01buAaG9O163Ek78QCg6cI6IMH0fiTV3lrrz2fA
yTqgPTWIPdKsd4ldHtRd+AUJ1w2SA/vhInFujE3sjnvTTZy7ete4KIgzKapd5bS75hiu6v14mT9e
PHwdL1MvWqVO7HwGFOEqX8yM0QpHOz4Wd/JVs6dAXB6HfffBMn4SBXw1fsCcyEM5smE6+XKJhHIS
CSOi6Het27r5Fj9MfW191VaSm6/ileERk0tPv5697jz61jrtp8D98/0RPAE+/4gksMEQbOYelnrp
y1uQw0CYTD2O7qJb+Vb+Llyp3/TQbnd55gFkUwGsKKicfPDgJ1y011c9SS7mJkg02j/RXbwqz7WN
YF80h3YNuG//0RL68FLLlv9s06tLo0T+iEslZzC9syMRwV9F29zzzwicHynvPUlwvHqlz8bzJIOo
FKtALTCP7tS1vxtdPGrOfKd1x8PoEpDOxkfBm76I28YlfbSHbXOduIYb3X3wVt9cmM/u4iTDMKYs
nY2Mh2ZRrod1uZnX6WN4Hj5aZ8FO82BYHXvMmo7+mUjsXL9/9ROa3c+3S+ETnRPOdojtvxzyPM1H
KfMZA9reburG57Dl96kbuoITOeWfwxcsel3fLnfyPnDr1j1iTxt8MMUM/c3YsGD56IFS0T0VRJ06
K0B/jDH4vH3M7Mj+fH18vF1FZ1TKXWZc40BltR+3x0fD3mMda0tu5niy7e3WpR3aF1vVyZxz2RGd
bJfZn/X1PTLsq2x9QwwJV1de4mwOobtCUpHv2154Ks/X24+3weo6s8+BC/DJ1d6BF+PixGwfAy7R
2PeXR2O1L9b3l4l9PvNZzV4Ztuaqa9G+HF3IO6vjee8OXuP4rpPaznpyL76vLr5cffWmc1RQZG9e
RfbxXHQ0G2UOe9+7+u78qHr3N6Gj2H/iE24fb+/dyr65rfj5a+1OzvlxttVtZm8K+ya1ub4trRT7
88rf4pPxNADSSndCl2/FsYkw+f383uDmLgs3s6/PJvvb8X7mEdy94HpX53ZtH1KH2966q8vdbWEP
9pHn+QZucfVp8y1YmdwcxWJ786lzfOfbZ9+7vfe3kV04FxrbV+pcw8BxCuecsVxmx7h/5H3AjLIz
nrlwBHur2ZfHa7d3j9vWvlmP9v20vt8739DW5K/uRx5KdGaiJnu5xZ036/N7TmrkXJazypz1zBMm
x9a+QkPJmS50viVzVJd1t+L7W9tTbQT/lh++eprnrU3bwVPHca693ZluJ+vtxWq0v2w+cauKs+6d
bWNfUBpn3h7uzq73qXNmXxxmpvNhs7Mcwalcb3fYeVcH095Z7ufK3m86+7r2tpp34CIOmZbtoDZs
//lguo1DRoqgg73+otoqM+4C1PXOtAnvx84+y21vo5FLFLyKzjm7lu2NF9rf5pXGgCq7r6G7HlbC
TtnZ8urBPvsEa+kmsO/RUl3rDJx3xR+lvQuWdxfbt5ZNT8nOnZC/PHw3HG9Xrv29t5Oc5c6+F87K
RcHU7R39/OzAhbhPp3SO55Hr/em5u/X3JdHxzr4dO2cHzM7+RECjrn7h5d76++zEm8o7drvLyTn2
br/qXWnVupvE3hxR3nXk3S2re2JaHc9venc1OZNXu59uj+ea/Xlj/B/qzmxJUh3d0q9yXgAzBgHi
shl8DI8IjznzBovIyBRCoAEQAp6+l++usq6qPqfLTt+1bbN9k5kxuOPSP6z1LXwi5pLu/X11mMo0
f7ucr/jJRYmKrNIF4qXys60e3kSZq/JPlD9/fONJvn2M0vxPX1aH17eiejyteADv9z/w8vX5n7fD
h8vx6q4Y7n3eDTnN73+w4se6W6pTNV3XkuZbNVfeXpVN3p7rHHc7/tsjgShnuwNebH1CDHaJr3r7
eraAC6b0bj/Qa/WKn26qTnXxfP34cvl5KUe8IOBYFNEOgY7Hlzcf71iyp3gJr2nZvfp5d9D3w0kW
p3/HwPqLc/x/3DT/cL79y8g39GjCicH5luJ4+fDOH1v5dRnx1LzhncIH9tgUF1KEeOlV8fWyn6r+
+AtjA3N8p/ndrXaFF2IXFc//b1UhLF9opDHcRZjAPx//uq0DpKRiC++f5NGvGGjUe31kUJY+t7sJ
Ayj3kByoymUVFRIP3P/99vkXVu/fbp9/+Pb/cgNnTdYkBHAd1ITh9ae6X44pzsE9r6L7+pA8JDt9
Eg/m3/T0/1mzAxJriChOYFgR5fTPv7PfCD7TyPH3EflyVRPXj1kIR6gXmE8J0w3CLrUq2DKk/27K
d7tL//UpAKwe0gj087CJh//8jfueKhd4+Mau2o7+H/qH/HAf4Qc6En1JHzGq/l8l939Lq/U/ICS5
ATqBJMrt8PvT/of68x/PN20JAPS//r/Im0HB+V+voXLV8flfkjLwD/62dYqRFINpyI10jQkVZE8o
PP6uSMiAUsJ8+YZQvdEBbxOWv4+W8Uc3nj9mx1Bd3Va4+Ip/kyR4IZQMEBAkKL//viv+b8yW0V7f
Pvv/+6m4AcjRE0Opi2cRBMXwpj37x6KXunkIHVasFYY1C7KKEyQ3JkUbDna+SMZD9+LB8OKf0s4h
0tBvVAKBrQrI+hWvE/liTNfpT+BSW3hvMiQeF1GCyI28SwiLLIzLm4A9BTGJT5NCkuXOR44dhlZT
m8Xs5hNYGpiXVxk8GFhM0XYt2m15PESxufN9Ragu+iht3IsMdIyC3AEAVc9DrKJqFvG2kGKbjBnh
RDKreOuQySGOxKgBfe2Quj+u19PPlg1huqMTLNl8TZNKInWsrDN+v8C78TLYXhZIdkwr3qoHz5Kx
Er2FxXflb4m16heyJ2MIHQe0qWz98jmNztvinZiPdPcmxf6pmZBitklhcs21zHUfkP0GNDBAJfos
RDwWKRPTLkh0fVzn7ByPcfeAmGyWlIAHF1BXXcd140AZaYPIEkBL5m6a74Gj7eABppgWp8217h2Q
4e1wH8NAf5yadXi2s04qOjN6BEUDiZiIPdlFMZQIfbCUgUkfGEghRzN7J03Vn8Bbr1EsQPlXDKbw
hb92drZ7NyOwNF1bdQ268CtrW7CUso6UBHGgr7rnQyXCXlatL77gPfkpF2QFQoyg9om//YqSxnvw
I6urkLcmJ8OGNoaiXQgVn5/BeUIsHgme4BdJSsAwLdwUrH4VYGn95HgCDlwnGskACdI0B+qKgCGJ
Laeps8sLRoKN/+02I97CGRb43LjUJs9G8vWYZH0dncZ5nqJvUO1oigdSeQgmjPrYhfctj0i20zye
pn3rJT6SijdCq6xjBrQUS2GNXyYZdCD8esjFLQNieODKaA4oZj10Ik3ymK5TRlVFgZqNKYwFbFrX
O5baMQsfIWf3HMNgbPIDmPuGWMuSbOls9ibusQwgbLNPzNdqPVPlI2SAeUPw7DA3/Uw3gK28CW59
2zbmCpVudp3dOBwAz02LAISwFW61uikSPiXAc+Px2DxLc4UGDhIHv58OCGc1l6Fu9R+QRyZEQEpl
CriVk5OTbL23TKTjWCmNYLfxbeT16oq0FXUhZolQWub4fbBEjyxVUWmSqC8m6s2IW+oTaJJEDYJz
Tp3V8y0LMqKnMOhWgJ1H4y3bYVxTRCCzxTu7oPMPNIPjBmiJqCCet1ZZE6Ib4rUZ70Zt2HAYkczn
l6NcapAllFizr6wx9aGLZ20L19TThHBGVh9s7TGkg46vzaDin55TTU6R0ACItPPcbrW6eSQqWfep
5wVV5gXZDqwhf0fMgAoBnVtBa5rkYU86eI+RD6VjL68naY6Bu8k7WrMh4XOoESYFhxxiHrbTSGCY
hyMbEYL0YeQhPw+1lkfNBnxgbw4h6g9uRxkZPsBT9c5qclC/wGtzoZtrPxmgWIi6xWOPoThejAjp
dSS+/ZWtQZ6WI92eCkf34xg0DKmRKT/TYUbtqga6p6E3Hjt4yorWxpC8IvDgDqt0eq8kJDYqa/2D
T3h7do3zzlhJklce+/A6sgYRAuPQVevWHsdmMc8+Pifg4ONbimk1z3B/0tzP/vqpsjeGqS+6rTnj
SYm3A9+XT8PHX++gGrUPzPkWlTS8fQUvcb+HZYB6pm8+BfJZz4sj3mlQjTuyRi4vdMVLgrO3fpim
aCyCdOyKZtCYjMzTtBtJgt/POLdzvkJUswXZHYOU6MgHDm074kkfTDrDOwN/T8F13BR6SX7Qem0/
//r+KkuwREkTJDCN+Bu+Ydn9X6+hYmp58eH6PVKw65YLA7b03cdH75uNMb3IqIm+l3byr2OXtp9j
2knkPWztp7DR8CFlvX0t/dzfstJsmEMZj6NvGZMfIvCWI1RL2Us6LvPzsEnvjevGIPATBp4W0M/c
QGx/54JEFH1I3R/uPHYRI03PWYAwQoSmZZq+gygGIO5R1+3ii9trnCAqm3mb6uZTBEhL2xQi9gOk
Q6P2DRvUtNpOJwILwJDrNBZHD8anl5HHYAZgDQHTbPJQK/95MuJpTeRhkQCvKOpQIrp92I1HqJd2
oV0PNoq+NKWq8CG2Kikb5S1ZHA+/pg8uMnjQafBI2fY+80whJ9uAJ54QQNjBzdhv3uSVZAYsD3fO
uuMDLIQZG8WO2BheNEUjbHM2mlPYDFCPZz7YEg05j5Ea9xjSo2WZOZCHMg3ylMXsANYPg2476YNi
haY4NUFYLBbz9dqtb4BJcLz+6kWE9U8QE38Boa7KAJY6xG6Ze9wlGWxVqzxANtlXrXV4ulMcxXa7
8ccRi3PA0ih5XVS8IFB3Gz/WZtJVOqfeeeCzB9QGUBlywPYoGZtjkJkVBzehfxZ/3CGm6ABmT96v
ncOVxTcYDeFC9IYFZtAIftcEwrE1EA+h8NKLjpempG5iBWyJ9Lx20i+EQCPUJxis6ua1lkAbeK5G
A2nGk5nadzNte52Ey83ZD7wqjTAyDsQvTviaAxAgi06Fw58J1B/waEfk3oz1jGzRAJv1YD1s1jOV
jRE35GeLLCEBBFMFGb6MqCNZZ4hEWzjTWQe0P4aqC/iyjiIzu8ExGKfeafYBzvcHe8Tntd17y5pU
NtDHKbud1aopEKsuP9uVwzCIaI6rA+lqz9xcF3Ftssc+nsxTMCL5JUo7v5RIW3lWQxrumVyjg0AW
OhZTHV9K1o+8hF0lxXAuJfIwA3xwrVkE8Ry00SVH8vpRAObs8PA1/H4b++4hg6Vlh7N6brBP8vzr
QOvhfVhJYvJh5vaIUHeQRAC7RfSrwjWSrOF0SrP6G23Reg9Xibv4cuoKJUhQUq37K/eNKjZjGDD0
c1DVPRA3uPKQYlETG+2RD43nlczNfe1Lsxv8dnhBVCvB0NRDHJZFws5PmUlvn9p4KJd4GIttY+44
z30CDTiclHwx3pn3VBxjOQbnKGnTAyC76fdilcYj2XoPiDKY8ZgycRdkw7bDuRjA7EluO/3FLYVu
vKwvN4JDpoExbi3DaYUBB3G54Za3k15Lxj23IK63ASMAqa4l3JUWtaLSF8URk9AK0e3gN/JA9/aH
Z+m4KNYIFWNCgT7SIl1/zqE35W0XclawIWVPUJK6MkXCTCUX1/xuY6iMHGhjezh+EYvcIHinsiv2
xFOv49xHpV7Wm1sftQuzK/LxbiX0shsT4d3fjEK/8IXFY+amrpoMzv/Zn7bXGfbwpCZTjiSN9ri5
DKbGlZSJWNffDEzmb6pTf+8laWE0Q3S9iOC7bmvQnera7ZeghX/UgXFdAk02oT7GnUTb+k+GgTOM
lWma407+mIQbL8DZqCsB4a1wUr0ZPsB92QD8LAfRvGQoGcHGifkxQXBlEU0oQKfVJlW74gvRVP7B
jf60hYizRIArTjSf3s8ZSD8+wQ4zbFd8iFxoD8OA26TOmv5KVkSgo6rBqWaW9L3LJgTJ0+jE4vE7
zewvBEuj9oJ+rJRCAzPkAlxmLNySCcelHHZAa38lrsWmjLWfabfh9tuQexFY8zDgMwZTMCH5Glvc
tBoZGSg1MLWkCYAAAoRSv/YxWZrSSy9lCCYArL/Idgawy++aNx9RTlj1Zx09swjnsUJWEkrlsMhQ
fWPjr9xukThHB/R2OfOk3nE//KRth9+vhU12uj0RKOJPCK5ucq9R2aEmXF8XmbrCBp05942QeJsA
pBy6bD5ZH8xY7q/Pq6TJgRjj5xwgtnweXQeWJLmXcfJJwaVvJQl3fiq2ap0sPM0igavY1KD0+Ih9
36WbfvJS1JSQLN3e1N8RB+GVm8Q+AkqwVJMwv93oodA1Q5+DWIeYumiWz2GT2uvsSRjYQ56Ep80L
kX5saIuHzdZvI8S8Gq53l+wcqqV81Zs5Cj6QfZY2Q7F02a8ZvMBCJFYWhOB9GoewPs646g5d5L0I
FR0jj5pTTZx/mCKePMzCXDwSbHuv6dkJDFJWdupmRCJIGx9ZhsmPN4RFZ0FAcHgZ4eMLwN9Ck86O
LCZ4nFGBlxPf/Ke6ibx3N0kMyerlCszIJ5QK3at00GdMRD+NXtS+MBKG+5kM0Q/0VeNuof63wSbi
BCoozsIUeIrFe9h8dd+ncu8oKi3JPF1ojVwukfTrMVDRkOPB/RILv0PIN32voVvLUa7jfQxuumWe
nUQCDcZQj0ExxQy26W5EhHLYiX08haGfZ50md45M8skROu2gnDHFWt/UJKHwd3O2TQfRbXVFJMvO
c81Qnnk/U9nYS5rNmKYjrfJ33dLhLeJBXyKLD04Ez8UHnF8wHgiNbJ2YyPuO+26/JXF9wbQJV1hN
/dIttIM2EjVPjRcz8R17dGkky20d4wcgapD8nCg1Amw2Obi6RJPLIIovoC70iPa2032Lw7kA5hlJ
8mtv7nm4wpCjof/OA3TxSGnbviUBUK5dmvm6rJ23X259KIqVBNz7KUbjbewXaQgIIEO4wqwNpza6
nkYCkgfXOAQvNzkLL1ZI/fYJj+2dwgfbCR38iGHULGLaBiceG4Lnf0WtM5GP1XWsMEjhzVec2e/S
S4e9g93opRtT/8oQXn3XZhrDhQUEfT/LtmJmKztzKa6z2bycTUm0k2H3TsE3OFCiwZabaVp0ExJu
3QzAIW2Mw7GRcLNL1qVG4m/Db2Eo92AcCGTjRC5+RiLXjyEhW74korHIcCLZo5RyA2AgHL8UaJ2F
bCGHQoVWizz2UYlYKw3qs8Tmm2PAdEyef5YJ4IrUoodCtZFdSdTNzyMNGXr2FnAfraL1qVEsqNAL
i4OSMXg7rLV3aFGnSqUsPc5NMJZ2cAKh2r1CUPGKa4DgnL3A674d+m4aQGaLxb2t6fy9LgLneG/C
Qyo69txj65x3CEGtFkW8jylKloPKANLuBqkfek8YKJ+IPnHrNUjKE+2yCwwOl4nEzdvYtNfGVxeC
5p81/s8u1uMrxTirEIAY7hBRMe5lVpv9tsSvN4ZfJeK1/zAh2DuCaZpHAaaiRqfgDLYoAoJg+xxC
+FnbDjBbO8TbHYnlbz+bgzNzzXZXI4AuD4DIOURimVBNWAz2QRMss5aNByIRxhx7pAePmv1SSzRW
dVt/zWa0+27oLwPar3Eb1cOQLvKaJmvyB6Br4AAYs3cTKr6rN9R8n3K78RyUAf1Tgp99h5eOl2lH
yT5dwWLz/Wa8pijGHy2aLQzJa5gNMHQAFn7qAiAZLOATCT4st9eozuHwCAP8QJtM8YHIgtJvkrjc
GrOCptaa9sk14wLAj0z3DtO8Iot7t89k6sHbbLyPTIO158dbUyIXp38GgwtK8YZBSYF025NGObQb
NWaMeRuCnSfgAcRDGIF2ECASCvrINZz3CuS0yk61uRetre+XTIwFClpw9xZJfqoVP9QI3fmIOYdJ
DqE2/dOGsrqSTeC9JhPak2ZYptKGqdjL25TAZ9bfeS1u21X4x8z40wE/V3PMFgyTMGvoLmTuhj0j
yELtNo4s2FQHOyemDiKzftzPpl9/jBqHj8/g4M5x8JFfSWgAf1Qb/aSxElWrpT1s8UQPySjVDc9k
PhB6sFYtJ+A/cDsF35n15dtE9djlAbfZU6Cp/2C21v8lM2AH45kOBSAU5LfFOAm2kZUBVYAMe7u2
cpdZTGjCGg9l1iz6DSOo+svKVt0jpHMq5JSqO6YnA12+dL94Zt8jRsS9Y9wc7DSisImzRQEltZCn
cPFdTpZ2+UG5BuFsJvQLjvLmjLTW+SBwcffFAqP40xh77fM81jiEldGF62+NNvDFJ7UEIJaZhhcI
dqkfVIOuOWc9EkIhNgzoBQQOftat5V+RcB0SXTrOknwO+xaIlQ1rrDlqdZ6MHCTLcUjvo8QT69lt
Gdf7JonGnPdJBYybKIlOxygPGo5Lpw3mM7Bo5khqGqBXYyZ7kEubPmHaJi6BFuyzC43mOaI+EBbp
tqFAgOf83geIRofALfs1YOb2QlhSn7PEemW3euEuzJg7Kc51YSOk6xgkgf62WvV56PPH0bD5MezT
5aTqHvMzofi+DgzORrFdACVn+xnzxrs2FfUVQRYBitI1ewwXoADgtsea0nb6omu/PuFs7e8bEURV
H5vl4RYblacrm74zFEJasS+kEH15sf9MMFy9A8LnfQJqhkcIoplu+Zt+jBTI9EanbMLvvre2ABvt
5w0K2nXISByinp0xXOxeJkS9oAoKS1+kr4nTAPcAZo7QOrYLggnSGwL/SIBPQxWtYRmjkIULqWFF
04VYVy7t7iY+3MdmxhGvHQrMVZ9mxabnwaN4bEZxmRsW4rjrtt3cSlc0QRieTBTOZTetb9BWfyiT
QdEQ22qU806hG82D2p8vQILxvEZqNT7gG8ScXn3R0wSTN4bc59SXKZAzHQLyQodyLaKsZFmTFmE7
tUckf02HdRlBXR9A4fQzcVJDPQEBhqMUdzv5mtO2LRuGm5/b8Bop4w4GWD8yR7wIecT2etjI78TX
w3MiRq/aBMFoNkIjta0gZEfwqx0Q4QsozNSKImnisEJvBSFAasXFyQyz134C0tPEEl1k234giqAv
kcPrP7bt5F248QLoXzZLKlwp2QOELCAL8/ml511QBmNaA/UH2ZOZpqAwcdTtTFI313nC9MB3qVeO
0XjZGCr6scP41tqBHbMxUReJWdIuHRz6qAhN9qDw2lMgK4ckwMb+r98Mj8PLIten7JbHyWdBctSd
qPqMGfJbZxVmDTazMCcVPF5OtQ2xZU6lvnetOoaqfdcju8za+9ZzC8obBz7OX1N+77Px6q/Q0czp
tBbMr9MDEHhJ6TOK6i+mXzQZB3Qr8gMjHlPMsCGiiaLNcY0YLXR9q9v7cKcWzH8321fIaIuus47w
ALgeI+kI2hC0EwU8NQbW6tnLxS0PKV8cfWjw4S5IqHk1t6I/0j69m6ZxN4bqw60+oti7FG2woYUg
2JC2XFVoH+o8wXpoZ8g27mKRGGw3Nr/EcuJCWvWyxC3utwEzWRkldzITQw5jd4vIiwZcuChdQD9a
eNVSvUM0NqZ7jcaiu15CQMxE9JJ64w8IgNB7YE1dMC9dcGP651qBg9yu1JV9Q8czoe51XDNgaq1C
cLv2P1oaMRwtYj4kNntRCUouM0XLBSI90I/Qi+6zCJg2HdunNNHYjizdfA/AKYPYIfF0lamF72K5
7rJw/jk3AN/WGIm0qt3jpLelmMIaZ6+mR7uAO43ysd3z7NcGFBnmdxJDXz97QR35zvjygEZD5SxS
zTO38nvFPudewGG3s4hWvBAv+E7rFIMmXfoccpdh0vvMbPLgIgu5JV32uDGh4rZ4JNKAu/16awMy
RLF2RH/PU39sVPhaG4QgKuE/bTVRp5b17d3Qo7O9xRKFmfxMaIP5Vo++J+AzVls1GY8igkt0rXF9
QPAt7zbA59AlsZNLfb0PveBXF+gXJvjnzHlwYtoLDsK1HQh0HTZJKFjPbGLxPkKpdgcG9gABMnWH
UWVgECZb9rBG4XfUz92z8MPlqDyzFnGj9TWiBmYA2aiSNbYp0LwPV7aF615K+4MvuEbuHHPgir3g
SHfHrnc6jzoL6HWPxc6cKPZTLzoAyFPiEffBj0TdBYgvbA1IvUXuUzzvIUo8dm770dvgbmR2t0XL
kpvFnjphH5TFA8jjWuyCrv2xKnLF631cIlLF8vZ4Clxzq/ErTF33o+DPC0jfS4vVn7GyfuQN/tJs
+/NgxrVEdPYTNm1P0TLsbNgcdUzLPgyhiwJ8Jehn/IRGT2dSQxhqm0fkRL15DB91vRyFAM1tM5Ag
dwv0hV7wNfb+McanYcajsXe2vWifHmF2eg6SqCtm0p+WEbq/SFTwHeRbJsLHpUXIFfZr0AVjQlki
8ODUqTFDP2mSt2aQH3ELkyCV+odZvMdYNAUJxmdiGmh5tuDosIls0C1W2PPqD39r75t6AaJrKnFF
lUunX/0GGdCoYncyie6jQEPsv67h0QLCf89qdVATr4uBclLx/uYWWLHrCmGcd2z52kiUnpC0J07g
51iUWfVHfKssYg8VFNBdZWKVy7VlY9Wty4++8UEq3+pLiLYlnn2/GkyNswGfI0ToYIOrsgeGBcKO
mvTEaJOdzRhwdHiRTN8xEAO+i7U8l/XkHoDoO5sNdRyQdzAyJBPfYdSgP8iwTo8LkvJOXsv5JQPA
BJMEBJ2xHi6OLkr2mLPwIyBoyW4KO6D2sFjUbwRZ3V9Q6RhAjDF3wUMuu0+exOjWUVeTGme+jlbY
msdBVwtKOU+L7ySZIT4EtRsLGd+WS7axGfUXdrq9P2Kfh9FTM5O0ivDOgJnQVkAG4PZGaULqoEzH
oYotJskM0wxEAD9zegsoSME6JaP9RYTA5AFLKswscmv5Ee9ggWpQYahuZWmcQlywjeNT6PqnoE9m
rDS8XWPXN1LLkwF9K7e+/5jYTVRhqjskeJu3rrGPbg5fsQoVeaKx//dg4ClNwIaj3AZEXcf018BM
gMbchz68TdSLVXN6oqR9mrbkSOss2lkT1UUEkl1uyXYN9aZhY53VaZhB7e9WSN5l8GOe6Fg4o2/4
OWzaiC+uMd7RNAXnr+cxCldEiK5YjOYUA9qoycai72pRLrS+F+CFpghGjkawxJqpmXLcPoe5gSsc
2dU7ZeOfIw1+2nnpigE7xWrWPMiHdnpjyv7K/AlBKBlWKUlczYRxPMfRY2Od3qluxCqo838hyrQ/
eMDQ5STFfi4VTYrSIaxmukH02nXnYZpLZl1yVGn7w1NYRoguRKk43Q+ei/YEiv/dNponWgdoueOn
KUmHB7akSznUS3I3KALp7ITxNsjgU47jMzpRZCynjqkSO+jmNM2c7LbAqEMmULZjfY5heo0mNE1U
XwyMvgVZO95LLeJLM/HzCPBslUp2COrloSV4DP3bRVOjwRhaUfVqrLC55PksogETIGxwRdg+OB/G
JTCvwrxNV1k4zsXOYmFfNYhrLAQFGw+rcn7sKIbWfgKshYe2IK+7+S7uyPO8zUm1xO5qIihG/NR/
G8cWzl6mCf6nmiOfw89owRhD9UDTQ4y+hrK7+IxA4B9lXREQNCrpGqG76b1UYoqLxu5mbWkx94ze
5kgvXf+omA6i31uoa1PWBtv7HE46NR8jZVNxXpYtWXNtxg50XxIFQxHEswAxmHpBcGf00HgaowqD
TdTAPK/dxWPmhhJz9OGz1SDG420bt/cGo7rlOmKUpHOOYaTb4w9dfJnQf6qqowhefMT9Xg8Pg6fW
Pxv4YkOFVbvGvL6HDf0AZvQAQ1sNf3aYL1iVqKJnRsGWEg9ecAf1BwrCZE2bH8h/ZNH9hOwl/RRi
KYZqGs+94HdLzJV9moc6Q+HKQtOCPEhjeZKsAeM2w7obw/s4swkSBszs71XiD9g1i02B2MswewV0
E5EfQ1nXCiMtpBaOU9nSFt1Cns1zAJv4MLmFfEjjNv+UrcEWoaxZSAAceYLn/YFDPIHn2PVekgce
XUsXtHyGrY1mj1BT0HsA4r8WEz/SIQbefp6Toksk309idIDoE2hBWm0OY13XLR4ny34CrKwfPYH8
I4QyTBu0pD7u0sKXAT1C6PG0zWn80jPxwYZ0l7QNBuBBXYS9BVRTRI/U9d8RKCkeFDg9cu0HcsXi
XJ2YRzUtcBra7Y1wS+kfYDDD2/efk3Mmx1enJ5CUTbPzWP2rITbY9126z9phD196gWX93RrzoKzb
AJriVnGsQsD4rzeOqWMa7rC8gLFqxh/KdtqOQQ+g8GAyyH7SaXkzW3xACIU611OI5g1l79n1K3TP
2RKe+7hpyvT2IslYRhh9D/vBi8BdWzJgVyP9JT1634RZjx7JnJxGjYfuaMEBtwGsKkIwYj2GczQJ
9c2ih0+Im9LgtR5TnMdLmFw64pMS08sVUoYW4u95IO/rYqFTdNu7nsS3QtFRTsuwB0agPqTatAWb
kO3At7h9lzr7DpHEebTK3qt0ELeoypdm4ct5xuTragy92erTYddy/6ecZFPwZsQtE3mYRw+w+u1a
NGgyB69YfaYUDW22bTuyYE++NOOxnpqlktCuoakyWESY9YSlXXQAycGW2RrqigSAX3esS1AlpB+2
adEpy3G5sqBO8iTuWZGEWYvxcQ3RKeJjLzQdnoik+gVsQQGgzpZcoenLDs4wgDPbzvyqHcimjiPR
ITPxgt3MGBzGGRqvYRjRS7TY1DZDyPIIv32Oe9aDItLIIz7tmLtSeuYQ03wbLA4w3N+AdnBue6Dh
6hdSZDGwwV6Yu1r8EAn6z5HjalNh+wz09lL0dKEV1rDP29L3l0zUWOtmBtXgjQxUxn27vCkS9Shm
oJE6YeFtVygt8NrnGIsCDw0exvYJeVj41QEOpK5ThuYwxFQ/2MkuWKAWWFU77ia/8U9x2+uvbc4w
D8xn/KJ3pOs36Ow78i54wLFhVPoVyrb4DNEjCC8RFpx2G07b7cgChaUWF0K1xDpM3nWQCxbGx8xF
Z3os3a24CUZvO6DmaN9aoRtonhp3Csd6OeEAQ2FNa6BYB43n4H9yd2a9cWPplv0rhfvOBOcB6NsP
JGOUQrIiJFnyC6GUZc7zzF/fi8qsskTZis6HCzQaKKCQcDoZJA/P8H17r73KvKoPnKqV2HXVWV/g
LoZ4E9lK0w7mdw59GcaMVrNWgH2zywqmaa6W/X7wc/UoaHq9N9tUJnJN0L9Y6YDjTdciYsiC7BgU
2bNc+fKBjziDmZQIN3mc3siGWeyqSlBPtEXm/JsXrYpmdnZ0qXcaU+GkqjdFK7WdG0qe4E66H3lo
gIKpuTB1/5uS5Hd0Hlt3DPFhlaKwizyOyHII6BhIsKOO1KZYh7dmqQgvWYnGILcMpx7zTQTk1xnK
qd8xQ6w1DVGPyUeySoVobBnksepCXJRYmfX44MOZ7Cx6e2Iibeh8Fbas9heF2sg7WRGwg8DLASXZ
rycz5tn3fR1+Af7XsZ3P6Ec2AdG4xFq5GgKBO7lojCtfT42ag2HdOHlUYQw15QZMbzzadSBXd1MU
3xOqzeLdlt85ADVHJHioHPL+FDDtTuiuhuGFzL5bCkThuqXfQqf+6KfY/Oa8S/bf/S1b0MhOReaJ
so2hDLfF18lKLcqzSb/3apFXIzX0xHs9m08XfdVDOLTHwWqiS1/TNIzOvXGnxLp6SHotWSNkCDeD
Ja8idECjlU6ruZTPtalvmRGs6KzV81WKvra5NIIyU9eyJPzZiqa+ok5k7uQhFK/MdlT56hhhnoRO
pa+AdKLnEu060vStgjqA5IZmbBxpiqWrKW++xVrZHyCKxJskqsdV0vrqBc3I+koZSpW8mux7xnh0
izaML0qySrF8Zv6LHoQohcpV3xAMQ9l8lPnSrPLUdzlyNpoW27TsLg3BcCWrC7apgqBDaSaJzTjR
OLkCep4eZ83+x0KaoefrkkZDjfKH1vveaqVtS0tOHht8vPVMa0YRUUfSyfKbKyMtLlPyXqmMAZEu
Uh+BrVppsZuoRrvyJ6vArV8JyHeiwNZQKrlVVtJN9XvJ1QMvt8vQ9LZ1pRbblsIb94vwK7TG+1Rq
iGg2Asr5PCWCDoiliiJ8EEN0FGrCcZp4pL+FZdzSBs9uetC8vaR9ydMuvkgyjZ4WHfPQS+sLIe6z
NWLQLa26wQ1ITLfznEKlEovwW2LzMQnEiAqK8KxI42kqWtlpKL+v4qq77PtIWAudNuUEH3A81Ez1
ZS4+7/rJeJGiZvZZ612zitkqECU0TbuMh3XwYEVwAnkVf/8jyfv/72gmDUPD7wXxTp7/G79Sv+Wv
zH/rb1U8ASV/KDOHSSaqbk7d5I/+VsXTs/4DzSsVdAh5qqTODKh/q+LhrczptujiaZbrojF7uGm4
N8F//5cgS3+glpdFfKnErrzGGf8DVfx7S6RmEGgHLoYgFTBtMplzC6OroYEF0itPoXePvIsYgcoh
Ws/YEG7mURcVKfmOaHkYSqc3j+rLX6r7t1zd9z7E1wsbBo8H2jChh9IrPvWNATVFLa3VfqXSPPXy
WfZt2ZMxBbvPr/LegMJVCBuldC+T2yKq+O1nn8ibq2hZF8FmQzc5CWReGOWLJ8EewF68j/vvvhpl
e6Ceq8+vyXt74zL4eM2Fy4B0Nbr1kYhWM/DsNODcDWZ9XNNM/mIW1ZmLzQ6an5aGvy6mSpyHZFHj
DAl+590N5kLqdY3FxYKsR3cXU7ovE0I7OGRMp1Tsg/XnN7cwDr9eEGoB7nIcHirPd3F3qCkVmhaG
fFP58VGm8EkIW7nL4niHUvy2UkdhF8rtvlS3XnulcfT+a9r5PchiHpGLOzbIPJU4qdHI1ZeIPqpO
Y0UWp4ysSVAuW1W+QvpZbEpWzG2ft7jW9NpyxC7HNg5p4RSjX2J3XRRZ9DUMs52wa+quOXz+WD68
c1meuUlzOJUpz7DY96/Bl0G2F0lofJlUzg1hPbI9TFjZjcKYtuZA9fPz6y1YMLwGLshGGh0YERmz
w+n9BatOr3WznHTORJbvIPA6gby8kNKiXBcRXVahkadbHMeDHZSCoxFLYPQ90H86YeRAoA0U0/zk
t4bxlxHqt6/nw3zC7zLoCxFyIhuGMU+Fbz84StNxn1qT8SUXS7wd2k5tPM6sbUlJ3pRojIqXLcLl
7ZhI1TngyIeRwbUtVRdB4+iGTG3i/bVBdRt123Ftw68vUyP6YY2dcieRT8evHb4idbumtpVtJq1S
V6jNaU5JtOpBettKh+fBGjzZ/fw9/WpcAONj6meqIxt88ZMEmfnVL2VeU1HFX4ANQFnw25dYUB8z
JCdnRuHy4QN3ZTSgkwP6AeN6mRvWhx6yL2bBo2m1T1Yp76pCWHdCeQs8/Rs79zuAb25DtPy50bic
zC2WNyCEkBLm1FKCq94/+T6kEeGxhTuq1okEeDoXPpAExfbRGF51wmXZUIRvbI3kCE+1qRTjQHn8
/EkvedvG628AXi+zlgAQM+bR8Waqz/1KUadelo5da5sH3CSB8icSvla/0iqHsfDD0AHebXWBSD+a
1U6wo+cUqf90elr+jHlEvPkZSRWOic8ifvR/6Oq6epbarcQ2s3MEY68jkGppaTrJk165hrRXhTPj
bWHzZIzNb+LNU1g4LpvcTz1x5PKU1UNp68voXFy0NZlx3Qtb/04FEVo51XSHgyB8INWzDuzg5cyr
mGe7t1P08kcshkMbpSSNICM8tjpqsvKxo4HTwqvqhudMvCkYIJVFw2RUz0w+8nI1fL0wUW0s+gQp
QHF9//A7sQr9MUzkIyinuTeDGd6zW+ofw6abjp4/wu3YsjTYcX+Iaqp3/bcpv8rU/YimNbnFu2ar
yrZTTkHrpiiwoAOQ16If5HP5jwuEzd/vie8FtyHFB2at978UhCN14ViRjnG1HqzN1NnX+uCag5O3
LmYhI3cHJMzxKkO74pTP3Y8avTb2bGRGHjKvbFO2V6VEV9zOkOm74lq7r9F/Bw7yLFVyrHZLreLz
1/qazbt8rRwhmWTYLZrWcjNVAHtMgUzKxxjhZrwdEY5d0oIRskdDXSUpGXC2sQ1VfjxZqCtdcif/
ZurvBoG8KHc4BGdmO/VXw+zt71m87UHKgywXWn4P/Xd4BsTmXpndwY9XU7jWjdVAIFh8qP2dUrvB
sE7LO8pm0giAp72mkMpElNyk4oWGCym0BW0di1/D3q7ylVzuDWNFGfCiVDdFuNEzN3mIzZsEp3Rl
i8d0OvPZzh/EZ092MXfRQmlaoeHJhtO3xtpaxjpJN575RHtJUb58/ho/7OAslQkSzCikZUXS5VcO
6ZsZShUCzbIAFB2txtFvlHW6zTfe1jpY34x9eSZbfIEiYpwvLra4sx5FuIHzk6kAYDIuFMVuqlVI
ky81Vka+10AKZfs42KjxRdc5NLoE9k/DdAz7bU6hM7ru2qtGosFrx5fEAHKI1m7ES5psA0Jg0+kT
u0WJdgpPcUd+nl0/qGs6uLF+iOirFLlgK/1trWyn7hBEq0h10/FS8V3+cvisgzoQjnJ2zns+39K7
l/l6yxb0LazvbEcWaz67TVVQs1E6jhsKGGLppKCLnpWHXndqeY3asU6dDrpNcEnpoSrPfKWvAJcP
l2cR5lewGrBBfj+zCH2C+qrgiSPsihQMGQ5a4XkGpsHgseis6GNl2ibvV9GaQMAgcYbvqk4dyW0k
8qkOfbkOPNTnOFuje4TZAgEsnu2lN1nnqnxrZEjW9yZOr5NM7Byeq1X1QnlcTh+s/OgLgN7WGMw8
83aSLsRiS35ATtrwuZn+vZX773HFjooTMAZxuKPv75L6uWVMPg+ZlOB6cmJMU08is+c9Av0AGZx0
KP21jKUCasdV29mNbisTucvrCO1PvWnOrfvGh8lofutvftBi4fWaTkrrYZCOJvVomEbyfYQCPXaD
a4G0zORQNtddeN3p+za6kPR9NrmtYMsnrbLRkUnAVaj5MH/6LuqILOPo4g68lMz2r0362khd/6zv
jefCRZp8oz3pqIBOjC5v2q313qUJjOaoOppr7wHfhXJPGR6xovqDpcXU7P4+vWIPYF1bXyKcW+m6
7xxZgH9H2d0t9n8j8X97BnjFOnwYgrAXOKEZKpZ/+f3LkaHSSZgXpaNwsq615wh9oKP9mcoXjboT
YepQWWO6vqz22kuF7ocm0zX3nj6xEbcegsjOnwSwQ1fNESLTfXpb7rQf1RVDTgQq9NCaTsOi8xwe
s0vvAmqrcFNf1ruz+MLl1v115rJEifAlYn9Mcd5sv5kmKYnnzWBxEzxcPH6dQnnXTq+wZ1T0vGa1
75bXZrw0sV0ix9qgM/98ol6AV/8a4/MhT6WCwZn7dci9+QU9jAGsyoF8DL5jucAzDChqE9P0AaLV
4za1k36dWGsmTS1yxAeMnxf1bXbkhba7tHAzkkFVTjaH5q4PbJP8TWHz+S98RWMuXzQQb0KKJQ5c
nKLePyMrNapCN3lG1VocKdHbmNlpVd+gGHbqL82ddWadPHvBxeRWJWlLViMXzCqOErb+khVuIdpj
5VajPR1wQCFiqrIzs83Zyy7GQhZnnpnOY8G7m54beldX7Yt5K91ET92TdZ+c2T9/OMYxlbx5qvo8
1bx574JO5Pbr1fx7FJCC4phP8ne8xB3OpbOwvXMXW/By/KnRg1rj6IadT4Rt2jr+eI0/hX1laQ/5
Q2Ck9oBVgv1UnuC+wgfjFOY6ZAX2bltjm8tfrGlbgExDsqBV9yoiPIZbx8lLu/bKU45n5Myo+9Xc
//b5LKaXIEKfpYRMtaWBksUd7zJ0U5WLzlcZWdc15JDRuYH3q0X97TUXi3rWN4nuB1wTYEEn2eO4
EtBw1Sf2mIK3Uu7oZmRHhAfcuvbFK859aL+8ZUMXZSKGODm9ThVvhwSKeLWdUvno/RCf/HHvPVo0
Df8sLiQct811mJ7ZW7+W8T582T8vuAxwkf0uq628lOl+rWTTHWJHs9bpCJsEp19J74cn3Wwy+cJg
nxWL+lrOzzzyee747BcsBmZXWTV6N265u8XqyLGIPiH79DG+/Xw4fdh7z9sHJluRdA0qmksgXuBX
+PY9Tzzh2oOdQNDnfizREUHiC2Q7tB4/v9zHOsXiesv7iunFVCHXi+momVs0xU23SUp31J1JdJLU
behulTeJ4aJ70+66mzqz9VUYn3nD52578RH1Jk4ZTNLiyZT2JmSu3knrveQ/otdIzX8+yyxuevH5
aBEmEy/gagLCc5KuMXnXazS0qKDJWbHUVadfpwesLJ658oed+AjARvEP+FLVAGmfzf98cT2G5Hcj
GndQzGk9ZXynkNefv54FP4xxsPil6vvJV4s9ZA4YjE5EoSaNQ/8yUFZTt4moFF4hx/DzCyKBxxK9
J9pWRLYSMQ2yrY3PpXqlwsTxcDJguXGVgmJCdejN/YQLqKIA5mLVwMLJPHoZTK2dkixM01hj4dIR
AGLzLklfxa8nbHMJ4gEH1dI4pd33z+9wwTb9+w5JvgPxP7dFrMXWWRMCTC0yd9hl198Ki8AalN76
rjJcTXlU4p3F0X76gukJwc+ZS3/YJM8P982ll/sFE8hCgCH4FKgrw9rQSkWc0jauBSKXTwExk3fu
kh9mzsUlFzuGLAv7v98ntjJxJzpDt++stah/NwI+uINirYz6zHSt/+qisiJiFoDULqrLnVsgEAwr
RqN0ogrX4PURNyUR1grFmTVmQgvrIgnT9wIzp+XK4T6K10awISiTtGpStbuGVXOXJht0WlSBaFVH
goOoXY5cFeDysX+0DiiZPfVZ+DY++oxFn/904wbkaM0EDrs7Vspa9TZi6iD2AdCIM0NiwzpvVLEO
BOalVZBzrX41y03j77FsYerIzTOfkj5/1O9mcB69rIAAoFckGzQ0339KiRW1so/h8oQQn+vBIvAv
ux+6k0Fh8q4JuBeBQVgbFYfTn22+AQvF51N9HfYDxAPbvCVWOrcT4kiCAxs8NViJ5lap1625DR/9
2/iQ8l0Sa7IKTcxYm2C8aGe7MUJb22+dYLizhFWr/miFfQK/PUfQsZ4Qqpu2vKFUNPEwvwY65fgX
bxYuOR1V4ejMVuXD5mrxBBaTbGPVVt1GjPdavoG+XXWbUNjqu6cyNZED7j7/uub0tk+f92KSDdAX
CpnO86bIsqueDV61Sexqyf4R1/IMD0Lw9pIkdinbTbaR2TTvOWNyrnquvkUYXZi8/ozPVYB+9aPm
qYY0LVEhuuD9IBA1QwzjCX1GpSAwRobscC75/MY/blbmxwzrHK66zIWWFRckHHA4qkE6oeirZFtA
r5/bzffkT5SjEZzh3p0ISygASG39r59fewGr/ms2fXvtxXqhDIoVqCnXDnEA3yOcfzHR0xa29rX7
ClQ5jewG9RDH8UeqPZjr/K8eNZVtzLNG4nv1+a/51aL+9sfMI+TNNtG3xLwPh146NakzpU5OZIGD
Nr7ynXOtpo9HosUzX6wimTWNQlpN0qmGaWNiocj5Gl2xdUyUWzOrgYPLWhAPY3tmWjl75cUiEqdj
II4eN1kRZaRgQ7H9ftX30GxWuWyrhVuatgY39ewpcH6VH+azN8NssZSkcaQqo8aF9W/tffXIGNOf
JtNGWYkA6CUQnbJ0k8FmZ/L5W/3liv32tc7TzJvXqtVpZEKikE6aclQkLFGuX27EKzaQyvX4hNd2
2BQKb3o6M5zmOLBf3PHcbif9lKbuYga3EqNRuh4xZoA/rHIVxRHGdeVtNKtxx294QUB03Fb5Q2ag
s4qeQ/803k3FvlIeS0myU+lLjzvMoxdLK9BTCARAiToCKMIaKdd0WFafP6hzP3cx1wReIXUNVz5h
uqlUp2CdQT8r3dN+bMtzZd5frvFzcUsRkUJQh3z/UppESPpCLaRT1qxKXcJoCm9BpVeA1OAyKOCy
hesi2J8tfSrz+P4wDN9ceDEaSiE3i1bLuUu27bg/cH8NTonGTV6ZukPyAZrNtHNxy8UADdeN4OhY
7GIXCak12aICPcnF3BBkbhDvxuFCphnebNRojaNQN2469eSH66jbdf1eaw8T2V71mQn7l8vizzt4
bey8Gc9mhm+2TkuGleo0VKYrxgfV0DF6bIbthNgzit3PR8bHkuQ8XeloRsipMsi5W9RUEmlS8x7V
5SkwdgoSSHSutdRy/oBnmOzkliSQtdFuStGp1O1Yp+uBM6AE/StdJ9U6ye619JAkhxlr1LhaeD1M
BxPhqeAqMnSXHTpJg1OTkX+txMewPdTdakoeEnVXZTvZ3CYmlJzpsiDptEjKVRZRL5epqUjHwLsM
69OZm/3wHVCJVpCi6JTHdUU1FnPzGGpQNrAUnSyIS2ztVHS6bUOZ2dyk95W1M5qbqLjma03TCz/d
GdF6SmjL3mi1Xei2FzsZRvnQtV6glCo/pHEVpG4suy17NTZhbB6uBNJaKbRnnNsumg12p3KdjCtM
ezVaxAf5QoQfRJsNEYxrZjef395rF/fdB7C4vcUCIGjT2HQ1t6cOK6vlhOjURH88QZvcW7suXvul
kwUAFG6oIhsyD37lGxeqRkFqrVZrSmoF96Y6puZK8srzHav/gWe4klctj0nBBeJEklMLm6LYcO8p
IAE4F6dKJE/T6ettY0Cdw0jgaiBsHCmCvAHxExc6hoO1Hj+l7aqRD5TY4Ym1iLIZbAhFFbCPNoaR
mMf3bcB9943jayWvk2KydSKbzXWlfYWP+Pmz+rg1mp+VrlqqCHxNpIz8fpaqpFBCaeOzNVIxC60h
MttT84VkP/SrjqFuctWpQRaV+2neew97vXn5/Bd8mK0WP2CxKa06uW/0kv2fGaEFvysQ6eqOIV/0
3plP/OMqubjScidWaAqaKDbbordqOFqO44OkI3TfleBj8r3lbePqAjwXnLT6bHjVhyltcfHFzktM
lXLw5jGJLZd2tJ5g4ljrw14UsDhf1t1OC9basPK8fVhtpOjKrzZ6BeXKHlgWz5XOpA/n7MWvWUwA
UwWXxcOmdEqzi8bYmnQn2pV6yr+j2yuRD9Tn9mTzW/zwSb4ZZotPEkUPQFyZ20fgmI3fgfqkpm/r
ylcxPWb4HOubNn3gqbN18YZ69/kQ+3jwQfcBAY48Q9iBKuqXxSCv5WTIJjU+pVqBJbQwsVI1uHAb
a3r0DJxGUzKpHC7bbzjyg4t4Pn7VGkS52uA0lCG4B8ngXfUVeGR1HH+YMvYOSRJeqkb/xp5v3Cjp
+Bz4627qjQMr1u1UV9WZzdaH3SU3oXBclkBZKDCxF1/q3Ko3oE3FpyqbRRV6OawGlq3N58/qY/ef
47ikUzlFv0F77vXP36y9jTEoQuQbwak09cchx0qghBg3pLyhxRR7Em4i9RKfOwUZmc5pS1Nd6c7d
68dp6fVXIB/VNApQ4jIbcajMHBzuGJz0gVZmXPuuWeqRk7W1vlMrUKDIpixVAQiqO2m+FYTLOpJP
RindtX04nRm989fwZvCaIpIWEPEIIlANWeJyJ1cOQ9kEnufjTAf/VIbJKRhqwxYb/0ePRebM5kde
fCvz5TQiheaeGWh8VKPvR2tsZpo4WfAL9E651OVQWktKEzhlA3cg8UGnquG2kZVqVWSkmMWcpBQx
Fy5qcXrIO1bxojNIUgOzsPKT9JkGqN+22rYER2Ong6o4IROLpPXxDupRcmbXu9QAzT9+7kKQTopw
SRG1xYlgHHMDSY5mHeWB1sdUUj6sJPwmlhfjVEsOmmBIu8wf8BALKZhRPxXWOBFxRZXgljHb3o95
CeBDxL9TmP5GMS+IyyZIwhiwLrftqsO/fOb9yh9f8KvMCnUo/VzN0BY75n70Wk82fPE06NJVkBLT
UWLD7s2wvphIoBfCWLiR08mn6z4Y2wTL1CqrZXETmf2VFsEbGAaKhchLL8cQQF2rSJBBtEOIrtse
gVN98bhPp20ndgG61l0FYttfhYJIWEmKO+fzL3g52/EKdARYlo6mWNcxQS3m2gZejgUnuT51kVVu
ooCn7wt1yOYiM1YaIGInjB6gskLQrdkbeT5CGiONUcHl7NmqrB32ggAEoqKznMW1B0ScEpw/6euQ
JndeNeVNIxs5m6AxXTcdRqMcSJcrD5yuP7+VZS8EqfScGIDRedZwzGrm95+C2A9WZ6WFdYyKKr8Q
wv5OZquZ6saVxkBycr0AmxW2W22iVgpiq79KAwQtigQDIZHiVdsLgBMTEPwG0WrIncBzKCz3rz/z
f8LpUrxkp6Z6eWkOT8X/mi/wnCNHh0nQ/O/3/1j/9c/+Sz4H+777h1XWhM14075U4/GlbhP+6l/S
i/nf/L/9w3+9vP5Xbsfi5b//6zlvs2b+r/lhnr11qswng9/7W9bVS/Yc/GvTEmnxtPxr/459kP7Q
JQrcCL0IeIDfz7L2t8FFU/9gqsDewmRBEZjV+T8GF+0P9LnUE4g6RvxoUiH/j79FJoZcNCVR5CVi
IGRO/ieBwijh30/uOt4IvAok5HIRLDiv6Z9v1ruykeS4zHrNLn2vi3etMMmNAzgZUoJVxx3gUrkS
a0dONOgGfVj2j0qFvRkyXJy7ptd5k5MPI6ehZsJ8jnBYTCk4wa/baOYoqWtFMXCpwy+jjwc9Ecuh
XKqruhpNCzsNWgUHIIf+FIxYDNG+Bf51VQskaSum6hMbSjw3YVAy+FfIfNMEhgXM+i7vq/qHZdbp
fUcuQU4Rs2i07WR4MB27Ks3Jt0xbT9yoYy0UmwoHL7VF+mvDqR0QF/V1V1ND163qkaEW4OiLTP2m
BM93o/txl25TPLDfY2Esj5B1YnrJftfbfgfvzZdnXyKw8Ei4MrJ+2PaiMhOYgOe9pHIuyhCUc+O5
zeXgoWHCO0KBSkc3zY1JvoSzgVohnFCYO3mtqXclyNXYUWMhMm2rF9Lvkuzp6T0RA7p5XyfwGAC1
qHqwMqVOue2ydNAc3zBg/4qThmnDg3cD4VMf0D20o4D40tRkPfwigq6JaZ7EKdv8VGl5i0HHTtqM
QE2DLw/SlGcdT9WmzaqQcjAopr0qm+V3tK34C0XMjtCTjRFRchMlCoQhr5LHVWEhByYRA3SvFNV1
u1dEhaWsLZIp3eODJSJUn9qSeIJUF7SNZ2nxdVZ0Na9T1pHclGkGCh1MffM9wLpeXbYs395OTpXq
YRQF8ymT+zlJMGPhYGoHHhIJ/tdE7Km+sy9Iy5VcqLAqB8DomKtTqzUAIvd1DR+VlfkAPUN98XHT
ptdxWavSOggFCW55lw7RXVMrtYpNHYCiI6RA12yUiKQWZjrNYynQqVOGFn6sdQ2dXT8aRlEVtkho
xI44bp9wRXAaEUugXiDTN0p/ruwBO+ignM0WsLLgO3M6rS0eqkxEPetXMGnkHFWwPXZDWLteOFYP
aTlI7lBW7CmrVDdv8iDMhbXSTUl6IzXEDtitlffCTgWl/aNq4AHvE9yYwRMTWDPjKT3FuEhrkaUq
xSTruSS51GSOJJnurbM0FUBr110Brn4aMp1CbxK1tpQEjWXjH/Uap6zLpHDiyPejzeTn4YOY6cFL
mYGEcDIdKiJIKlFDgq5A8OJdKfkWj0Z203BqGtZKUgLbGGPGuxsa6tSAA1VJ1CiGzFTcMOo78vo6
S/0hQNMsGCWNoLtWZMo1vukgezIkkIJ2ryrVKe4VVaDrV0H4VYXEnNjeWmp5gGrcDCs5LaDSCL4Y
pDZepXbfwz/AQJvqMO7kQgy3g5ClmyHSiorOntjdTDCQHqDc4V+tksa8gnrj4eOxpOYW1CbrJuYM
Is98K47tTh6Mr3iSrWPRJPIXcRSqQ6RMCpsYIEEuPweFu6Gi8HCrlLgVpwyw0PPRlvo3Zsjwq9XU
w5Onjaa5w0ziJw4zdZmyBofV6Hixl133hGkEK72X+Tb9LOq/jAlYEYq+LfjMdIzpcIgQJMjNEzT4
G13amzDO5bgd2J/AyWPDgeeavV897BOvHUg8g4DMqO9MsNww743xf24d7zjakeH0L5bx+l9rOGKk
OOXZ+yX8/80VnUX2kxX9KYlBf37/166e/69+t6jzN/+9qBt/GJKBxl9U1dk1OSew/r2o69IfFBQh
+OIxwqAqSz8XdUGT/hBn8w3eDosdASv4f1Z1QZP/ACWJeokdgjrv++R/sqy/ynt/Htmwz+DtmC+x
ODtVYZt4HWygbTxo10MwUUdr4hAkYKish6ZSvol1LNwZSjI8hDGTRB5CK08LSYf+PIxomUdrI04z
kU+kL4ClunTfPM8vf/2Et7bW+f7fHCZ//rLFrjwQIrGrSVoBwx2k1NTH4jIeKoIcibg6yBmpNGJl
aSsIG6ItdWNyahSQ80IgrWXRJ9Fi9LTOUafEh3abIBOHZeIqeS1tjNwcVgkt9uOZX/q+SPTzl847
pjc7IjFvdWbLmERiTzKBRrZongRgMDlYJljwanChq0NOJkUQJ7DtIYA3cJjPFSZ/d/VFoUwxaw/X
fxVvxVLGFm8UPbRGX1uZJatLFTQpyDvqyUHfo+yU+u5CB1p25gj1vj7+887nEsybO88zojGwsMXb
iYQL+jQgs298P693glZrKIos8Rgq4WjZjWGcS16d7+tXI3auBry5JmwdEfifHG3JAkN4nbY6Sgug
TUiMvp95ob+7rcUpCrOHkIoTjpxO8oOLqcAnMcRZfpvquCiiyQswPmCPsHz4K0aRZtt06hoif6ar
GFqTpQkD5fBsALZS/5mVuNZyHLyOJEjemZe+qB78fPCLqoEgQJyviRDYytCsHVIIsQeZKMASU7G2
yiRmeygX8d63gPgYnh7cYluJVr5UWqscUiMfr18j8gU4BIQ62Iu9JF8VUztccNgbd2JNFyAujZr6
x9icKcv97r0tGkZp3YdNAixqO3lD6hDhVrrDgAgsK4zT5+9N+fWUgR3n/dBog9hP1KjPt0knJntc
MkB1MlPYakkBO4iNFNDOMN8ICDHdKRurHYyddN+lJL2IQyvdmHgNaXME2nVOSZP0gy7+2sB13vpF
0G6NCJRHJxPO4k20ixUtEVbDkHcbLZBg0dSttIqT0SlVeVilnievqS1lF8TllLsB/7pbaNxyVUvD
heqrgPrivCAAgmVCV6wDsHRz3WO5/EdqkX8PEH1pII1GbYp0Vc+3RBlBiilCAz0kog2xGI315497
URz/eY3FDF1WBhikceBxGwCAwgQCcsdc7TRZe1X46dfeqx7VhrZor0BHNOGSnHnRC+XCzysvZtxC
8FpDrdR8G4c6KVSweVRYWhRaOQkF3UsKCR+pTpQYumsaY6w6bSFZm9pqOCGW+oBBbYJTnv+1Hfqt
TeO3P2cxBRcDgrgp13jYRapc9lMMfcSqIfSNo2bYZHPtM9NPVqWmgG8FKbkSpDh2kroEmq6C1zvz
PuaP/+PMSOH+/fDvcK5bqSjlW9/yw202B4PG3Yg5ldy8UiFiLJwPRKPYsInu4QNNlUW0lzmdS2Z9
XyH4+VYWM7MmiqrAMTfZwtaij8fxzCWkp7zIRAIccB35q89v9Nczib4s7HujyZfVEfDURUO6qUed
mAbPKl1RKm8/v8I8gn/1JBfTa5VAzPUKdJtx0xL3CI+EjB3B4g1K7a5UImkVyaP09fOL/e47Woob
2ywLprSc/O2Q1cp6hOF1k8TEVE3zrBNLeu3KphLsBLX40bYU8/Uhys58SQthyn/emb6YMg1O7ONY
NsImhBu7rwvKDWJuTo+joSmHQpKylaZwiHfwOFYbr5D9gcfcpZnN+Vz7U4ThRkYAD953FehmV+Q2
kI9VaWO7DbU+XePb87dKGkqFM6hW8WcsmumDirt9A/eeOoogp2zVyqwcKjdURyrgSl+M12WjW83m
88cLpuQ3b3O58gxRm4FnRlWli+N3g5wRHyGwMe51yqDWutZ47rRMiBQCugY7M/FF8qma1hsIWVIt
RMsmFZNVrBeVvhNgnUd6z+ALGw+4YGfGhyGp9Jij6yg+a3LjoUb0pJaQBCV6jMe6fQwIYoAE3eRr
2DBiBW41IKUExgFNVdB5GJ3GLLBiwpIAXsAAq6hzWxDlgbTPGaHjIB/gMIxXipfIZN0nrbVLRtpJ
ToXuY8Ip7Bmk95E1NLg6O2AkMzKFr1BR2i+k4VBt6g3s6r5mwt1S+iC6IAqAMtCgp5lmU5gXvo5q
FVMfE1LA8hZi68uxHPxHjW3bRdhGwxyIlEkrTZ/bIREAPMsuOIZbdhv1kU5cglHqK6r8/4e6M1uO
G8m27A81yuCO+TVmzqRESZReYBodcMxwzF/fK1RZeZlRGQy7adYPXY+qNCIAOHw4Z++11c6ZoMLv
JUmvz05/pBbOZbX8smJtfR91ivUhtkJ6K3PpPDUh1QTgbpZ722o/ep5N5ImtcOO05qJzGW/UUKDe
zau+feHEO1qUnbi9lWmipd0WodN6t/Oi1o7V8Y8UTki3y9GmLjgsyykVlKx80gPXQvb6q6bw9Oyk
RfaQUe24asq823tKUhnrWo83T/oAhfkhr5OZeoY7pgczm9TawKBqacmkg7dfslK8+PYwQDSHK5WB
hvazB/K+Ius66Tzzs6I/9GvUdQR7OUCgu9Sm3LIHq7b4k7CdWyTmNeum7OJhHXs9VnjRTuFzES68
ZUEowruSTKdi5dUSc55P3sGLtaQVeh7jZlDmnQhcW4Av8mUs0pIq0ZK69BfrrCQ8UyqrOERT4rzo
2R8OTpi1ZC5p/ZWkJf974VqEY/S0LsoPTWf73yOyv6wdbkNSMTTVDfXkp07ZrEVtEQGXUacCEZ/J
Cud/UXxUsiqR+OYysw9Z05P74IjO3sHbK92rZjAkuVnK6nfp2C6UUg2irWKq0lvjzRG0auCa7Sqt
0yHe4G7jyZDP2j+RJsSWrOztZlzTOpLv8flKtUk75EYrMQPQJffU3xRRIlZ+GxF+2+JaoeoCuZrS
YbcK24IKiOZwivZTL58jnDRkDEQLXAgZT937pvaAnXuAbfTO7utujUsDa/Q09g0ql6iD6Mi4XhMq
w2DPaU/CzqtJFvXGY91UaG8LU0DBQOyX5mBFZNNNBEqBpe2E/x6MZP/S2lbdbYGqMQ4ZOnDxJofN
ECZmDa4oSfOVIQXwW8W3Rrcub4P3cV+XvyyUFd9DBb5zk8yD97OZHfKDRNMTHEXY0PBBW0YSQRQE
0TekOXQzPeOUPysISx9SgEga98bs9GDYpsldCcedxaoRffm1IdfkvqctewRu0rCy2v7Zb1PomOYY
vdcR9UJSo2fFgtxieR+aoz2kpqhZw2j+NSmCUohL8kgP8uprBfX6uRMFNcZJF83XgOGUrej3tc1B
0onbZWPi5KRfhc7nwZAtvC1VdT1C7rtquril0KxFU4PryZFEq1lPh87NAwmzQyzfsqitiW8wel62
UmnrNjbLSGzRoop3cZNPzJpd/dkWwVxc26Rl3KW9s1w1fYJcyAF58dE1mhffR3N4K5qFxISsbXZu
aAGR71VMVG3D58uLbA5Q947eX8i9/TpCO015k1BC0t+OYoVuTg/DjLwBtU4U/fQqO423RT7a3wtF
7XLFeZ28zTKa+m8NJ4Jyh1iQjJw6IHF47VP4u5ujii5y7rc+JLsOzXtb4j6IaxWSMWvV7mc76oqv
Qz4y2+ZGOlj0iyZF1JxljGeiiOOYOZw5E59zBKbeThIPdo7Ld/j2EnhmwxScFHma0empMrfsT7uZ
EITSUVd5DJO4WpxLoqHjHvNvdkynpJypL9AfFlV1oAZJklVHFKTS83x4+wZOWrV/blNOBXjpIuEF
B7I8THBut6LMaNVE1JV7sspoh1Tmfe5h3l2kC89gRIs2xQ7O8JatYQSveZcBwNyEXi8A1FQeNWQ4
Xu6i04/0/sWeUJkCmLxJD9oL0JcTUrPl+L8A3QrNvd3qiwL7M1v0U6YOlP4hTrslP+h+1Lf0ZOAl
a2j0WrokSS6z2BpVHb+2yFw1bEP3edxMt6Ie5IW985kj8inQJWAbV2Rhkx68WdsPenDju2ms9YvV
QOIkisRsUnpxB6svk72GB3DhrCjP7KiDk7MBqRL5kPQIMWKtmx/aGTtvlxJUIJJgrG97pyCQzlM9
cUwEK40fYE+brx3HFeqR/QxJ2q8z58ggNQEMMEi220kAA0ecO9CNCuIBNryrab8A5xvQTZpcPVt5
ge4HPnEVbf1k8D9b3TTc5MfYIg7pTswE4pbDhcPXued63Hu+qkqVbq2JeGYLkvSTZNeTHAtFdY5O
ehqNt5qa2OOcKmvlrko7Ln8kRldq8/bXce7zPjmtLG1Vdr7D+SEq/eKzr6Z5S3ti2uha1xdMjmeO
duHJMYHE96BtQqPZueG401axL0pA5omV/picObjwEM/cyJHt+PohqmBJLdXU2QHdhHuraJrSTGH7
PfpsMt9+VieyrT9nkvA4QF+/qHLxrfyIfHcIJNsBCSafk0AltuCVCDYBy8+aTJiZBLKIzIS+iq7G
kPQUW8n454WfcBzzfzNXhifVi6C2OmDnds5X1lWQXZHDkYGSPIqsS58aBa2op6D7oRRlT2mDKEPd
FN4TafZELgLCwxsOzObt33LmswyPb+L102hVysDssoPFtnkV5jZtQNsbV1VeAR4pKo2rcB7+WU0q
PKlPUA0LMt2p6tCHzkg3nTygyqmsLfzD6t3b93NuBJ1MM+jRq2BqnWORUUs4t1nJZicbNtko7AuD
9MxKF5586fUcLUNGkZuq4gQZJIUSZbJOXNCFnfvQTr7lMCYisAhI8G4aKGtoPZ6rtohuTD5CpZrV
JSfMmenqVC5YDmNY4usoD8TGLVu7s8d7IGt3qp6X2wL+9Xok+xebg8cWZ4gvyZROHBd/fnzByTRS
Tvi6EqLwDjDVmo/kwXFDvqU5mYAIX15Sx7eJBSOanEMvKXVEAuVx5eD2KohtixsrI+KwNfPREpz9
QjdRgS7nILwy/tBae10RzcqG7nigtmbm4qXMmfEdr6n2c12Mj3UxDS/BlJJlOdJyv5KSXsUmDly4
ok7MdnNvI98a1oHVAKOXRNc/iayuaZy7beetJziXT2ncZx/LuaDr5JZNdUmMduZDPIUMRd1INyvP
9CGuKILk2VIjKu6WWycnhkSnmX4hl1ldGGR/39/4L8GbL4D843lJD5lcfjpO94ROxnB80fcEbom9
Ccf8i6v+Azg+Xx89s+vxTyY829ezrkJaVEQM3Yqw75/AuiP9OSodApnWu94kEeSV7Gu8BORFepmN
faWbHv/RpOCfTHJEQeEJmHR2cA2VLMKZi40gHhMVSZ5eaMicmXf8k6mtpeUSTkOZHGjF9VdxKu01
eunqhmtdQpudGyEnUxvxpllR95Y6dM4RBDk2pLc1XnZbt2S3Tw2Qxka41vd/9shOJrkSjRkn91CB
Z0vNOhxt/wq2MvHakx1s377EmZnut+X71dKTBIRWo1jIDgUFp0exYPAKS9ITui5b9tCfLlFO3HOj
/aT8F3WNN1kt2yPSG8obXc/Omgi9eCPQoexKy7Hu+tBk18buHwQf/mPgF8U2EFX9sS+l+IrfJ2cX
KX6WHDHgeQlSyDv7WY2aSPuVTygxAtfGrBKVfVrS1N8tHaJjDskQ7y1rWs29ynZW2+2T6iiiqgtC
ffDcUvcYsodZQHOiBMsJlzBL7VnRgVhFB1Q7yK++YgM0+QSOl7zebZy1LMd6zG6ynog9Y6RPikD8
JeiI+AXt3l3YTp7bIp2qe0mRrVAySE4BIciFRJcVyWUdlAg/r/wNErRwn7TSPpAkFO+GJrc+KwNp
wSly+8J578xYP1V0V4MP8tYR6mCKQH2RwVK+X2STr2VvCzxiGcdyEoqGn2+PxBMh+Z/L0il1KWgG
EpLmTB3yLrDvAt9UWycugfBgSrgaJ5nsO99ITo2GEM1gKFAGUxMsJGLHOD16jSayGxIrWpsia9e9
1wL1IcVmawp3+eLTajm2CPXGk0QwcQxHnzQTYfT2jz/3qE7mVuS+hKKnvToE02S2jixt8BnlfL8U
3qcuzdKnJafA8fa1zo6M4/T36pudZ8KTISKrgyw4i2PkMHubfM9vwTAPN+mQQoIgKeYmyZPk/ZgV
FWowbTAAkMT49i84s/n6TUd89QN0FqXIwDvu9igTm1OkWwSY2eu3//q5TswpkLMxbTRIdXS1C0X5
Vor0UC1juw0WVuEI0TppuJNEarboq9ZrgtWRQn/hiHV8hn9zKvBOplxbLGk91GxjbI8sq6qfyo2d
aYLqStleuL8zU+6p14Cik3ZxmSeHgIi8FyeW0x2St+8mXMqB0Em07Ree47lBeTLlhnOJnMgPkkMW
IP5ooml+csaluBnbrtvIKpZA9HIbQiwqyUVP6VMpewuKZcqWz681bQxq+4hmrXlLzJpzPXuyxFvk
x//sWbsn+1DExk43E/F4ICFcP8WScrBYJIBfrD4f334GZ17n79Xo1UhN5xB0+tDjPEmyaI8oeSBo
PvQe3N71LpxEzixsvy26ry5hxtyecDhxCaPNdTAC0FusLNpJj2QUt04lORyi39Iz+kPAf3Ynd+6m
TiYbRLDNUoddeuD1wTqdJMmJNRgSzDPFhZ3UiZXhz8nYPV771V0hD1aDm0dUqAIreaYEW+yHqJWP
edvWIGktZzM31fCe6zZk4abJQU5Js/ZUuKA/LgG8uPgYwJO76yWa8o1b+j3JfIy7tp0uHZ/OfEhH
jf7r39hHTUcujpVyfPKo5o5etp4JqNtVPl2eIF2a/duD6Nx1nL9eJ/YbC5sN83crZo9mejHfLFWE
Sply2jopCD1++zrn3uvJ3BMVJRqxxgPmnfXLVT5MGggbtJd2hEL89iXOzNzuycG2ohvYiQVxwjCM
8XbpIveua8p5+/ZfP3cDJxMOGS2otIuoPLR+CqYTR+A2lqwQAFyif3aJ36KjV+Mya6rO6XP0S7pU
9JRkGNybmhAuPxovLK9nbuLUNqeiGab3nHMTSRQ+1CTurKOqXR4HMhgvvIUzA+r3wfzVTVhJusDO
joqDImr8I5C2GiF2Jq582+DpzePu6u33cWYBcE4mCn56O/WZow/oLN/7pr5X2hDYV1n5Zqjjle0T
rPP2lc49tOO/v7qjxWdhGRFH4yinHyBL0EgaWyNVhCS6cIlzAgLn5HPvlCy7kBzsg9bo+EZriq/t
Cbe5Hkq5JyELjfyxZSMpL8CVE92qFa68bosw2OZBeHFffu7lOX+91TDxKAuUHKOTqqmn1RiFnVkL
T4gvcVOhnZezbq8GGfcElLf918JU4ovXG9D8Q+8637vZGq+jDGqxm3HmQBqXc4wIlaCA8va7+D1S
/2YPc+oNqqzU43iPZtfp4TPoxX4/uz29ez3tiMtut91EuRXpIaJevwrXxpmjNX1koiNVT4x87nkb
pFvzfZrzGuEul3R7g+ZTrwAtdB5hn1AEpy3ay2VT4B3ZaqWrVZ8lN+1obpuhIJrbYNPogd/adAtv
h1n5n/wkHPaFckgOVe0Nb7DZD50VbdxUyfsJmo9oL80RZ1bko1779WAkoFtLkCn6QP9fXmkxcU6B
HQ1RteWwuMhfxPlydm/b6MLETYAif/rvHvnJzIdSM8nCKdGHcYnIu3L7irDAprABfbEJWzaT3R+d
VbkfYbG0ijuRVgMwL4v63paA7XTD8RFJCuALtpkpK61YBVPNijrqBYABvslrmm/gjT2SL1qlqEaV
PNu1pfLxS5HPToDbwooJ2AzNlUw5F2C/D6YfyUAC3yph1X70Gmt4QNbkvM8dMT32je/9IFMtgZpi
D7lZdyb178hjriEqdwbkvnZk/FBElldtBisa3ylaqyB6ar/qScv8TpeUwLtijuV92QnSWDl20YOQ
WIoCR9YaUkDXwE51ECsFs41CPaV9OG3JYlbJag6D/JghSFfQCqwFrsAssmAbG6xJq9AKi58+hZzN
FGCY3KSTYz63g51+DbsQIaXVEJWzHvE8zfy0Jf5qi578REz5nU8WoTfTXzUieqjVgLVqmUl0dNuk
r9fD7Ft0Fkwgb6uxtO0V8YbusIojQz+e+0t/kNorbmOtYm/tOz2kOkQy7c5vquSrDFpDXzPWSPW8
tMgTAiBd8eJ1jbzOk7LZJqTMAzAqSkoVAte7Jo9hbMU6JDbu4FjcTjr2VbAOWbqSx4LZQKzLuNfO
mlr59LOy6254h3KyeacDPRzZ5REwYEQu0fcmJrd2vXhRflAkQoEeFz6ZG1SKCwu1FrDP+y6y8h/k
sXgv+cwpFKt9FsTrYHH1x5CITpJLZZJ9ItPEC9bTeAy465cx/NDh2oESt6j6m+5nPpUlywmLbNU8
XIlJO8Bk6Kav0SQ0codEp2dIL9KnTUkXPl8xIMeXWYhKYSQbwg+1jNNfFtKndI8brMg2QWHiw9SV
2iNNtaQt787IMFYEugAArEMP1I+vut7dE+80PnPiKNEw9Wmjd5xIvAWFcOFO+2x0cco6gyO3tVau
S0Z8kN6NfroITmqj/TSqZDk6a/FapTJKPihs6uldKErsEcSo287VsCw2CP1Z5eW2woIWXTXGKr+l
nes366nvoi9jEO3ikLr3GlvU/BhGM6zKjFDx/WAzLNeKwN+19s2w4B3Lze2Y13O2o6rVfJ6HVH3F
yp4SY5frYxUr0WvpGzu6HminEaGJS3hbj7RBr8dUSDIBqHQ84YOrwwPbOzpfYWsF+bYn20atmL3d
b5FO+g9WbDBm8lUE11qKaVpnZWkTshrY+sGvvP4l7puBJFvCzlaStF1gA62KQB0ZK0NvSz+U1nbU
6ndUmqt9qS3v++DPcHqSzALfEhcLtb6sST8QWh/8IBM7Y9HWxcQjiYxR27QrK1TSDZ2CXRfVi2LW
jus7NU5kQDtWbp6UV9rzOqTu4a2XLIqZrsK2h5GD1UGtqmQBDYlxPHu2sNBhtTKy+IAk2nJXU5aE
30JRcdIkErIhiXg86nNwWHoP5F4i4q+yAeSIDrp4j1iuJfE2ir1l11BMvM+LKYOTyAxy5E0ugqmm
JhRo4+QGOVmfk7M+O1YtNrmDa4Do+rDbuXZcP2OZQe492MFt5oxZuEuiovtB7LFHVJsIFnCsERjg
UcA8Fq5rQFG5MgevqBkNEcbxXe90493gGhCU/L1wLadYHdoYysI1Zvna3XLryAbrpM1/RNEwEroy
Yls3FB0/R25rM3Vl3cwTaoYhvHJc9FGrwnjcAcN3uJmWTJGCSWbqg00uklpFbTdeFc5ELneIRf6J
rx7uppNEBHEWjOR5MysYs9VS9u1eUcX/5nnDXVg0H5Xtp+0GNEd0M0lL/SSfOWUkIOYB0lSmDy4I
s+9xorBKDLquMcT60rtSyOuDnZMwT22jJaUDW8I7fKonk6W7yj5WPac8cFd+w4JKLEE/xGx1OvoG
piSjLYq0ovdeCNGsqM7YL/E8yvzQFfFDkzrBQ+EM4jmt6DYuGemyYBtrn6GoMdUSK2HaGO1V6d7m
dNsY6PUYP0527rmwT2rxOaiivtp6BqkRWqrmwcSyu5vS+QOCxaNsgkDgZytbCCegZGt+5JNfEcmD
sKtC850VX0jP5cdVaTaLtY7d9poKY7GsBUN2MxOsMa6mNLStjeyy/h2KtPFdoqPpi6pcQ45y51hy
62de263zJh3JZxnyiFTx2LJpT1XKPpBGi00xystvWAqH56Uqi/vayTt8pbZaYDWWY5NuJiu2BqBx
U3ywKzM7qyqrjmnXwQSRLk371NnXGNK+J3y7n9kYQH8s0BvXyOzIzMaXqggYQK+blWs7iqMOwUUQ
X7l9SbGPjm5/S1/bWyHkcnAKS2uFYO02HVpYSJMnzbv/Ew0MDHYN4X4odfEJvQ4/LbHK+tPbW9Az
O7DfJd5XxwEdM0v2gElATTBZAWv67o65eYiYu64KFbs0t1hphqy/BIY6c/74jbN8dUGmzqlMjhdk
PaqfMoTAvzjn+ldBnn5/+5bOVSV/m4BeXWK0XZO4xKrvg4GqWOk49qYqkmznp8J863yijUw35Ju6
MO0hRW646fJq+nbh4mf2l/Jkf2mjEvUtqnj7QYzPCq7heh4SzCyYcddS2cNGDl5KHjhjm/zg/Cpv
RvtmbEYcvm5WQijNLXKAhq9v/5wzr/e3WfDVo5gWWRf1MPp7e6xYdtTg79qlNPdRmpCDXIQ5+cVp
v1NsUi5c8cyh63eZ6tUVWTa7zJcZRgmLIGOJT2jjFBN7DiasK1T704W615lx9DuH7NV1RAUXQMox
2HudW26TXOZ37C2HTS3T7Onth3fuEieH8iWP66ytg3C/LDPVl8h/yKcZiWsMLvufXeHkMG50IRyL
5tHeD60PnSZqSecC2ro32xcKC+dex8lRHB5ATs/MpQGQNnI7QnS4qaZK7HCFVnvRh9OFo+yZAsZv
Ntqr1xGTfWfqZLL2KkteOMReWWJEa1wkP5q0mq8yvwsuqGJOiIp/Fjx/Vx1eXcpv85ZYUZ2Q74lj
s6ly9RhE7fBAp8mHLWf8g+P3qFONLu/woB2JMkpsZZJMG4fF42OUR78KEq83Vdplt0M8iY+6GB08
PgC5JCejbahQL7iVNW9UD1YDTbS/lXnqPzrdVO/SgF6rT10axVoJbdDS7bqbCXyz6ELuGjEjX49k
/qAWke6doM7u4gCOvOnn8Xaw6mmbBHYBXTujPZzD1mAJXbblqEmMQ6q+CXqkEpxEO/SEZr4w0M51
on7/+6uH1qhcI6HLrX3jl+ZKsM/cVlOebDAxmo0bQyMqQ+j2XZZZ1ybt7HeJEGzIQliYbw/1E/LW
/7y2k4kxk8RQtnER74fRRM4mFEv+QJfQaVctbop9IPxGbnDeRwK1oTFfBzkUG+hc/T6s6oETxJyJ
zag97z7S1Kcv/Kwz0/VpyI6TKNO51pgc2rwR+zJlTULLeSmF88wMcpqaQXK5RaYnX5+HS2Bd5WQM
e87c7TgEX5I5nHCg/3yuv51Kr95sj8E3cZIlO8CTiDa8VJJ+FQV2kv/U97hFn1vpZcRb2yzbqozV
595HcawnMr6lXObrXHKwi8NW7RcC07eFieK7WPXpjmIFnkwVPVZunj9lXfW99aJ0d2E4nJkwfgtf
X/3spIpV2ef0e5Z46bYjsr01UeXj7t827KULHlvH/z6FjXObz653iFJaMzK1weixN350RDTdI5Hl
04vJ/HQTMuulicSFSNcz06Y8mfpDNS3uEvFQ4xAsaeQDhw2pla5lBLadh+peKGGfewonC0CmbLhY
cPf2STQ/Qhas9hnAdjBlHnkTXgY/BFfD20/83C2drARFOPSirSRQ/nYabmd0YWvOivD+QxvfIWaP
fz+6/xfQqv9vYRck3L16+Ec81h/Yq/uvBdirx59t/5pw8fs//wNx4Yf/IvccWZDwSTr5N6viD8RF
COIChyLZ0h5QQHx5jIr/BLPb/wKJEQC+IGAWlAUCP/5P80cyuwj/5eAaJQgrEri5j2yM/6C7Hv9d
+4T6dbZp+dcpEWyvZwcwkqFgkUkDCEv+tTibeLGyVKvVtrEJ0a4rb9n7IrvUUv7rzvSPq0RSRg7A
KYdb+utV2nqU8PiU2s5t/Q5M076O0q9Q8O6wc0SbNBseLaf69eot/HGnrxkZf/3a/n1N8F/kREOw
C8TptFyGdVm2icHtErOfsznivVNhH996Zvk6DYNzN5VSXlh5j1/y/9Sb/33N0AGiSU4x/ztth0Hz
UnNl4DXXVvpJREkHdUgtKyCZ+e7tu/u7Jxo65GvCk3IZRCdzl6i8NMBKY23myYwfq5IzsqPs/H7E
PoW9MBYHxx673czW8MIm87/ukevBkyRqwyfWBfvyX98lc6PjZa4kd1uHA4cutwMAW0HgJEFHcl5+
+z7/a3zy7XjCAajowC0FSvjXq1FZaJURLmoTWG/rOjXDrhBoKP7BVbgSqBfhkEd1sm3pjk6MXPvt
ts+n+A5wBvilRF4Cx5/ei3dMKye9EdK9BI36+yj7ajV0yhp0Vhq327yjnomoxtpJgSvv7Xs5fT/H
q8B1laHvSpD6p7lutUhcU+bKbGFxU8koxPi+cmL/um5EvH/7Un9zQwGXQc+DbsX5L55C5nidZ9Em
385zhOFVUdUZi+GS8eFvrkL2fCR5wV7okXj61yHQzlPeh5j1qNdiRrBsIr5HHK7b//W9hGBZyY8B
jyuIVf3rVVgpqwxbsNmOVujTPCHzoejD/51Ey4e4S2VaMAVCJGT3croTnWEyNEWrJ1SqEZ3TuJ4E
sk6rcS9MD8fP4vVE5Ie+EwJWkqwtbhic6kh5Ce2AIMPeBrZhu2dP5gA3Ofus3JDgqDBzy8e3H9/J
mYM7A/7tkWHJysSYi04dAElRod1Ew7lNMfGs8oZ6TC8s6jHS1tdIYb4qFwHO0iVEwyaegV2EzjgY
L5qpBLX+k5sPPFbT4+poe7QEgRz/9VUaN1gGBInDdlTSpQthaLyvrGEJyqsapV6dbTzIFw69Tk10
+5i1UfExrnMVPnVxr+Y9kQvq50yBKb+WeTOZu2Yax+XFk8x17JNFWFyjL0xqmMVFy/Tej2OQrvUo
23fWdFSnSUyPcNord2kPuR7rR4OPediVY93e2tWxIzs5CRlCkayzZ1If3OKQ+HTB9imtF2Ky5jRM
NkPhy26ru94PNnadJGbbYOuiPTiO8w+YbHrZUvtf3BclGkP5LvGL9AbIk5u9Gz3LzDcmU9NNr3H+
oZztioFE+mSE8jbXy3wvsqXKrBtYbl14G7hzhpIGr/JtlVaLtcqjMiR7zLOrDxSrETunSCG2UenF
PZQfnd5oQDF6k6ksex7TINSrkdjz27hz7PpHGRZFQM/k+Mn6WRpoeABxS0h6L4DxeHliMqw0XQGi
fvIp4DpjH3wyQUumipRdG2IcnsiXqETiELHiGu8xc+mMr4PWcm9cVjr4fUuf6Y1NVWhXWSYh7Uc5
MsEU3aBCcVLpAZd0rcqjLycXKHhmCt7ZRVB2yOeOf8XOprDdWtw3zec2Sja2m5b0bE1svuuuGYnA
LJJebT17Ul8SYaJ3oVM7X6wEZsARaTDQ6XCzvMc4OdojBgkp6lWqxTg9mboePxtVT78Wt2Rlpu3+
0jdu+zW1bfTVRTrGZLxW9AVgaU7+i4vqAPJCHCE0rF0T3B5N3dlKWqH1YEdB/T0baic5aDBly67z
kcIArvEDGI44RK4VqE9YE4HPYIwrhjW2kMTsnLlKPbA8AAgtUGD3beO3H03J+WvvDD4GQHiVNSFl
OqaEWSc+2mpJV3SDr+QYXDANabYZuqTYW5kOvnQqrV+sYvY/YZGY8uIxHHwdVk+RjTv5ro9EBVG5
w4i6T+N0FOs0kdE7Xpl0N443Wuk2Y1s0rnALRx/RUtXjtrB+d+1QEeubkEjyfA82Zyl3WZtBrkq7
sMFpknmN2MS9KQngVl7w4Gax66zy1k0BU6PVXG5VorS4G1o8YvHnLFzaB6WwsfNulP8D6WL9XHcT
/S6zdJNNs2acrFXpNsMXa+w9a1vWIniCUYr3mdMekbLxMJbvk7GCvgGpuyagVAJRqDtBO0Em4AfX
QiTDc9BrP6WtpqPnLBlz72py+uw+aQsXgkHhOqRU5DQD7hyM9Z+tZWjilegmYd9EVkJz12p96Wxj
q8O/1y+w7MicTLw7WRTiZ5DW4J17N4ivR3jG+ZEiMc87T7QErIxRlftri3K6UXeEHQgLQsDSk7gR
i4AzXhXGUM4k3k+/LKHtdImVmLWdes5NkDFfbU0YRM0WUXZ5DHsLZ/pcNgGs6760ul+jO5GZODPJ
6K0NNWe4pjU93A5D28zXEl4Dg3LEQUmac6t+4INo0ACL1nbvvLpOvlUsZTM+ozBB3e9N3s/eHYqP
TusatW976X6eoQx8yeCiflxE53zOl6kJ9rGqPYGAsfCpnidqek/XSQB1AJhzZS9odfbhrNlb2GlF
n9hD6eitZuKgP+ejM38bET2+C5NM641jx12zqsYpGFb0nj3SH82Qu1uHw/AziWEpEgML1x5tQJqi
iGEC+ztNpKbZ9qrg4yF3FThtrDyki35q/F8c0HKP7i1S/kPs0l1fFZ4KCIkeeucw5AHbnKFImk+5
CeicB8FYTOu5dquf0AOh1GR5KAiKjcRnbwmWl6LNpmit2WEQMW/JnGawSslE0+7M1xg4mZtcIaZy
94zlAE521ExfF3s0Yp3LDhAL7JjB3PSOPb/D8hL+ikoAokzF7ALWOfo1CyxIXn/zmAN+UJK36NS5
FrEUTUdgyOhmTrICuWHp1cAatCVIj2geNC/JI1lnNA3jKThml2WVjlYjuKpvfWeslLiQNEr5Nvoe
OpOOEMdUMdEBMWNerfASWiTNtTkpH71T9cVNLVxAIoNMvX3nHKVMc5L3+TZO2uaXSFJn2FCjrnZB
F6TQ+Cdq1Y/EpXpPjlfjtIP2+h0vcv2orTbMVkGNA2S1zG37FWlIi16i19bzOC3zC125DnUZCuWF
sKfa+aFYg+ar3J7tEogxvZAVQozZ280EJ7Xr0rHxjIq+Y77M1OK2q6BL9OOAFMheFxrEGazGBPKA
H1kNxGTZjWueRP2uQkNrVtJOPPRZ5ZT/ipqF9mJuKrdcJ6E135reGYKd5ND3JDHnoL+Io98Bi/7s
HXw3qT+F6VTRxGwFsoHG6tKPMOokdbugCoJ1MjvzL9e0jrfpy75qb92yiOXB8vNIreoFmdHGb+2j
/BtqYnOD1tt+F+YJn/bc+sG1mCwi4IJkLh9El3VojOYif4rgGhBn0OWOf9fkTkBE1GKTTzd1Yrgp
+sgCTJ0k8dPEEtcx1/b2XQvd2l01WWw+MOdkzoqFPbrXNF9smqCD/7Ox/y97Z9LcOJK06f8yd7QB
CKyHuQAgKZHaRa0XmFbs+45fPw+yar5JUWmiZZ/Huq27qqurghGI8PBwfxd12KSAmj+gVNOATqc0
njZB4Xe3fZfOJpAmEN3npo2lgVPAXLWdqRmk51rL5sdONmdAylrX3Pgi0i61akz01TzW3CxWmJ5O
c889lRsKndGMSPc8GZPcURXWWrpZfqs9GGqhvs2yD0k2pavqlomq3iPagjrIXEfSZVlMRuOYkQg/
NFL4S9IA+VUTiVo5Gf/sEF0mtoNX+pr8qiBofAWvqPogt9NaJwj0FlhHlebAL+QGzTkILqvWsvzZ
q5DUypxq1gSiwr60lzIlU05tdSHn1+acut0Q9q9zZg0VHjwDh6wBR3LqVy1SSaPZkvglloZ2Qmvj
307tucO0ACwit62f3PDAnHHliUvtVqIxDpfTn4t5NdRyQvpkSBNuZ0LFOqoseyBMtlCrwTEGOz5t
6hDsTNRQ38CVK2a/mr5lXaUmEc4lyzLKFQqUyT5WdH5komjpa6YqaKphHqNcIXM2S26CzAVwx3qY
NUTh4ohCsZhy2aNL3dy1eJec11o6VZtKqvx0pWUNOmLd7KtA3TLZ704k8oZoxaeCeaplfm94fkKh
nzsU1V8S2TIHk4jsfsQ1ZKE7HiRov3l6AdtwpWlSR4utM0oEn/IiBFPR1qj/laNkte4YNuN9QE+l
VVEH8KsM5R01yXqnsAcDNwiR608tbLPLFtg32ihDTCI2dTUHgNWXXmW5rPCrHofsroMmfJ22CkCX
sVLyxpMNtb8ys0DxVzplp97p86RY11OHdlLtR2m8zsMxLNZyMsN1EVVSSrw4E3jSg90X54hgjioN
JqV+q+pQEDPUKsPERIc/4sQD6uTc7rBxHKu0s3dklrrZ7UtNey8ihIjdqlJ0fA4s0qgVQpWmiZaN
1GOmCmdAWWtAqWVvmhs0+EQAJW+dVJV5Qz7XyfB88+iu53VQrQqrEadaAeiTXu845U6OBtMbctX1
mYQPSuGh11GjqWoU4YcxjPllX9TNoyzq8Y5Vyz5QWalUN4h9QAaaGZavcxPWN4Hto9zlhyF5cJTm
9nNRULRzmqlGqSGfhH3B6wesjG0UIOeGKAY0ZU0j8smqNgL18AWKZ14sN/ld30/ZXjapuzm2XJn3
Pi3o99FXMwP2XgBBobcIwolo9fQ00CeDsAmTe9ENl9pztauxa9bCxLxFYjREU0aqELnQpSidXRH5
+bNSa8Pspd2I4JJW64blNEpqv6ayjK28nfaoYxVxN95xvuSEPCcfP0OErHSq7nPzYoh0QI+W1xsh
Fk3CaF1VqI6I2syIlMk4AYaU4uml7AaMB4c57p7myqofTdRkcbWa1ek9GIEGuohoKue5ksg7SajT
HgePQXNkHXWoXdtKsbnK+8B6t9DM3AptnhtuI7V77vQJwRvVD/wzRNPoH0662KPaMlyGhtEZrmLG
1VWI3AH+E6okyKt5h56AdMg+bXBByGX1DU1+RJ/GhxA9NIHV7oxfL5DFEGG2vhFvHTuB10hEzd8x
YSy+REEiXUpF2r+Dobclp+1yEto+i/lgTYCeU9ZiOOLkQz3sp7wz9328nMwslsJPi+fq7ah0abht
pgAY6hAMGk8XYNaRN7VFpnqTkqFZkktTfh1rcuavTAu6NhDFYQAQNSAWkVd+/ppYU18S1wxw6LFe
LFg+eapxQCoLpEaT3M8nELhm/qYntNRA69UWGZPRyqObdQF5iI7dwQtGSzE8DCuwHwXKYQ0XJ337
Va1ni/tLoqKFjlSavZ0GkyQCx6h5Z1h5D1rR9623IfXl2qnwKuO9rqTyVi/rVvZMfyoekcrB3DcG
6APP2pY6lU6t3QOf6xU2glGCmQQgaSl35Zwa13ERTynzaOrEK2ohPZXm0HzYlehIBouku1zUmso1
gTq7DKt6epobO7szRQHWS83G6NOvq7pcwdBo30SLPXDXjwmCe/mct/jZYBbj2JAkPyeWFIR3vwBa
St/gyqxV7XZQeNa4dV4spEOB0CoYsv7ZNOzwoZO1RQirDqiyNzkqYa5stYZK1LGxijS6xgw8P7bF
WZtrVC0M0m0Fv81qnri8hD1sgXXhMWmFAfJ5YaSTIwBnpGRRt4VWrgA2FhOqf1nIU6wocHtW086s
PbVB2N+rp6a/pc6JWH6lSFzPw6jwiBNVCVS39xudg8xmoI1pZcGwNpGkme8RSQsaSLuZnLrBkJgt
LwzL/DB54VzLZjR+SFIZ49Cij0OECIAyN+z5QAbaj9DX7PQRaolu1Rsa1j71HIP7l80XLW4qgX8R
7TCnUa3Y8DClswGNlpg9rAoRVqHb8YLhZ5ltio96XAWIaUd2I87xWPDvtNgfcrFvlco31DszaOXZ
G+jD1l3kdKMVWvu51aP6mhpEKNDmz9tFFqTuHsxqlk+RMgwCbo66ep0TDa8CW5Wb4KwHicTlkKWV
7gLnb4GbYejpjaEyhqChLUqbUGG1cavFpRGtDKMFO5kHISD/DNuEN0ON05QL2LAmDDDiHPOPEE0W
x+4BXDl2NMrnUjFV95JcLZ3fciruZZqct3GDfJnbIm2I2O3oRw9gPcH3A4ifzvq4Hj9VW1Lf2zjn
olOnlDeQZo0NUi8NT33IznGaLNhvvDJSZYjBvccVfIrMSIarVoRXraQA2y6zsL4CxYbqY9B1drjJ
LEV7HDtJT1Zw8hbTqYJqsRtw3aD5VU/YsxMG8CkXCK7np4GZGtWjEneWfGbPOQCqQssmImBD92o1
mQpfCq1iLBpAkSO/SezQVDmCVtyYA6ElRTRD8Cb0rfgsi3O/r73ZQvX2tJfDvu4clB6BulldOAJC
bvQhVR0fpOZnnnLruQWqK9hJxaG1HcrBrvcgWbviIs5Fgd9SOqZUNWUJIMHWn9HM2tfhMC4APnCg
mTcnVABRbWy17jofkUndlXg5tWfhlPV15MngtEE0pDObEofo3gA0iFBXKd3XrTk316It8+HZagwj
vQjKoe399aDiUIERpmGTEqCzI29LUy8hkIw5cFSJE0AzuXaMNJ+j67JpLXmjQNS2150pFB6W7QTU
VfJaPxy5IFFJlasMyay5x1gBYJ4PiV6t7AYHOqNvbSobuDglKL8hLGVagYt3WDe/jV1tB/KaVlPN
YskhAMa1paHgxANajLbp6IlUh2sMfGFWmHKafkij1Zz3edDk4Ja7AXhzqEKv3UwdDh2rEZQpWjqD
oBipR0B5yGfTPKdCE1XR1MpuX/A0uCMGxjiSSLM2tQkcii7EMaouCaAK653o2TtaupFJsXPKqRC2
epGhbjwvUYTaWa7vlNy0052sVjECdmiH0S+KG9bgLTIb3FZzuQfzzYaOxupstIJq2Ot9oeOI4qPf
J666XJPRAO9x68FhRlECoThWEUsdCilot0a3XFZNco/pjQGbNDTmEEKlXsV38Opo7vuisqpdUut6
dDPGIyKEijEKmxc5ANbdWEzzyCOy6yBoIDlO7d8Dh1ngWExkLwzhdeRw6FhWmAqZJ6IwJHGa0FpR
Xbh8mfqY+bV/Q4unAHw/NsJOo02g13Eynk5KMyrzqu2NMbA2Uae0Uh84Ddpl1IoTJPh9asi8kszU
FXLTysg7DQYR1hnLMq3PBrMW3MS9pFdGsgrY/s28MsyMLvQ/Lar/jxr4Fxhw+v6//xdynL91UL6h
Bu4/8o+5+0gBXP7jofU/f8//dcew/4O17tIxWjoc0FNoi/0LHTDF4o6hCfq+/7TE+Ev/QgcU/T+G
qTI2Tlk0S8XCsP4XOCD/B/4g5pk4odFHo/gKGucAKPATcOBAdVDHYs5Enlql06jLJgpyB51ZOU+7
jMvG9+4vKcM478+RcxU5l4FzEToXVx+bu+3n4/v29rdF+kNT/5dp8/9rbH0fden6/9ZDndGQ1zPI
st5z5dxfF86e2rnzyJ+8fpwFzrj8+cdm9fTwcrG7vzh7ufu8vdu9Xw/Osd/xpcX0/Wcs7fnffoac
qaM0J0wetSVFfq3DI2hU+2sD7/sABz0sleKHqi/zLJzH+2tsM5zn+8f73esHaHnnkX8/Z87s7F8v
b04vn/engXN641yd3tycnl3c3Jy5F6uzzc3p5uZmu/zRartd7Z5vL87c7e3Wfbq9cG9vd5fX7vZz
d3uxvfZ2u88jv/+XMMMP3+mwC42odGFKHb///Pn88Xp7cv58+bx7fNxs9rvzx8BZnd2crTbbs9XN
zeXN5fpy+Ynb69vr3e3qYnukuf/L4eCn36J8/Vi0tJKyEb/W8nXZNqzl6+v+4ypw9gWrOTs3H/uI
tcTckD8slv/cfOw/WN79uOzmB/6fD6Vz9RQ6ny9PF5/vTy/XobN9uWZ3PV19sruubz/vP98LJ+Bf
99ef99SdnMfrs7Onl/fd523oXL8fWd8DsbBv++MQt6MlLVLjOnPy1ufeybm3/PfacVan6/XGdVxn
5fInzol34v18AH+xNX9aTPF1McsA8GHkQ1djhmzD6/fP3etlxnxfMQZ0bi5Yq9w5e9rev1y9XBz5
ksup+mnsBSnw26lrBy3gFcmkJeOkMh4i+TlIrsiAERDqnEK+/3mqByY7/6wxZu4Gqu6aIqxD4i6C
W12KtovvYXZyHg1nXSNOqPU5vfZZmdlqEMnzPL5EkuCpf6P1D5qGiI22leaXKbkbxn3Q7QMRHXEK
+WPcNfAY1BaYh4zx1tdFgA6YU1sJl8iwfwVY7NxEzuvr1cvZ1cvT1cX7rezcvx87zgcsi3+X4rdB
D2BiMyV8C+cxH3Iq9QP9AaF4J1F243RrUarGYA1k8U5pj6C/v0JZGNUQJiAGDHOV5Uo7bORPktrR
k65mr6jI7UwloklhZUNA4aGf337+2odjmXQaNHg5gjtS1XiZfF3Wuh/aumgDy4O42J83wyReem1Q
b+o4yo5gJf44FH6W3M+yShH/ILYXuP/INugpL63a+VafA0zSJ6mFeYkB4N3P01p+9u9HZpmWjj+m
MG0LFM2hlqWJZyfuCKbpaW2hX9qN7q8QZ0iPbMo/jYJinm5gA09iIR8Ehb6ukVhXZBObnw6dMiqb
m9ycbe/nuXzbhctkAFKammbIoDvEsrC/nf8S/y20c1STasNorENMxR4GvKzI6HUaplGGB55T+G3s
VYmleyrIkLc41+l6/fw7/jhbG8IXSDgD6N3BbM0uBGRRTKYXS7PhhQC5nIEWs/uXo1gyyFCwo5QG
cGm0DzKdRg9RbvE73gNNHW3oblPDGcrwryBcYMWwUZNtwGLC0gFnHvIsEGzrh9AwqUFUsuzWdo6i
V2j/nQjvP6MoKocZJNICfDpIl4zGaGKdZ4mXD4q9DSvFdjsKB57CK+PIxzmAyH8f6+B02TA/MsVi
LBAqsDKTGxQnaAa3J13nn8Zms0ql7KGweOv3pgsH8IR9tpIqY62M3YliDCdmOq70cX4RhuZRP13H
oh8dQJ93Y/yXgcAmtsFf4noxyNZBVH7dz6FiDx2l3s5DwRDzTaQ7R0qokCOpC/lNv/p5Q30LO3xq
kJQGEDpSA/swmsp4XoJRYmFEHhfr1hKPwgqpJMR1fuSgfjsgy0g48MlMbPHiO9i6QIqyVBRipCmQ
GeeJrsl0JoR55IAcpsjL1uVo8PxgLrZ9KHtW+ElUj5U2epHVmysjjoZ1OvTqhUFDkUptqJ/+vH7f
dpa1nHUmhSG5bOqqdnDuo1YCPKjUk6ecod9w2d3n5/Wj/a5djDS5HlDRuJ+u5ovwZf6Mruytv6q9
YyI4v1iNv4fzw5+wrPxvEXAYERZMB35CcS9u5RtAMRfFp7EJtuJ6AIR1ZXWOdCdfxZNTnTYn4pLe
wpFQf7jqh7/gIAb3odBC7G9hTVUxmo/o8gTaWtWHbVEd89A63EYcDyEM5HxB0JPnHIIlJUxJ5bZp
B0/p6c0o4Htu6yCXH3/+rL90qX5fU4YBBU9IEOxU7pWDNQ1K4SulOU+eFmanVoVV4NQrjxbYJMjU
C1SK+niyDcs7CmubEepwZ9+ZGZYaJRrAkjU7prXT7eoRD8hOjxBv36X1cJJpjZdJ52pBT2dRkabv
IuIXGyOVCX7q8KQoT4tMll+eKkhdz/K7ygeUpQdcJR2IdCtzQFwgei/a8pn7eq3XyTHB4T8sr6HI
+J2RXWGffSgsXsS4+GDoNGCrPNuvYxJoz0WWHgk6fxiEDE4TOtEf8POhaGWsGF2rqtPgaVMmr/u6
vzbh4R6R7P3zIGQHFgFnqW18PRUjXCfKe83g6QCrHRuPYwfr2vi/mArrtdAy2C38wddRkLTSfVON
By9JG3EGFhaTBcSpjkSZJTYe7EZLoZwC8kUVQj0UiRKoyiph1Q/emCSLakNq39oihlRfzd2mCCLh
Jov10c9n4PBhxRGwFDAerJ/MGTh0YPADDCSylK2AuWixNcHcVLkqQFekkiQjNwEgUcGo08NBVzly
X//p2ykmOT5UNTLwX0H3t4imiwwD4iRnVXWReG0t+R5VSfXk5wn+aRRiiabITHJ5Nn39dgLaozzX
EprnWWCuYz3ttgp3/BEimXIYHJd11JbiG28zXbPsg+CIAWVfF002eACLhZOnpe7iDRBc9cNkbRM8
2pwwGbM1TkAq/xeBscVQNE8o8p1oPdRxja6lE6fZvhzMFS5GR1jUv5K5w71lGAavAd4DiEYsP/+3
tQ7Ubkw6bktPEU2A40xb56/6qJSXGEAusSjxbwx0fk5mXsM845WguW7GDMl12cDkiIK8mr/9/F2W
BTn4RbYKpB+UNqkQno5ff1Gt0Wm2lA6X6AGqbTYJegoCgm2KE8iR47v8o74ORWQwFUux+ULk7QfH
Vy+tAIBa33l9ZOHOjc6n00YTdqZGiXllmUdns5DRLlRvSpme81/OU5Fly9RhIvFfy0b/Os+29mur
k+PKQ1UQMwVTQzTYrc0+RSoNOSjlyFy/7UP2uSqrcA14KDHochx++9CykgJzmOTSm+LqMpXax1Lg
re6b0zP+isc0/78FD4XQoauyrfGf+DgfZHsSPb2xtsyEtrLZrjAB78/zbu5ODZThbxoz6rlghnSD
ipO1/nlVv8XKXyMvGQnLu/Acvk4zleyurxs78YzJpB0slWd1V+LIVYbPtV2e5Is9188jfosjjEgK
bUInI2Z9c5OMRDNSVzcIVBWI9hL1IgcU0jHFyYPPZyzvdeBuFocC9p92qG2R6d3Sy5tLr8BtS5xl
VpQ2NwaSI2IRfkJpugjH5JiLycFRZFBzeR4sBD1CJIWlr4uZ62WQW20NN70sm7copfWGkgP6Up0e
ipe/WsZlLB1dV8oR3DWLw/fXsXqeBb5I4MG3baRc+3Hp76M5K//uY/0aZbHwFio0OXhXy8b97RT4
89TqZTPQ3K8FLFsljF9qIcIjd+e3dWM/QOThvod3QhQ7ONr0EAOMzlg32rOZtc5Ekz+o8lSm666u
miPZ9+EDgKIHfE2bi4xdJjOlg5M9zWqXVj0tZ1gXwjo1S41KCOwHO3KRm0q1a3mKdFrqeTXNxmWJ
o8PTXFpS71R6N8UrhCeK1lUj0wyfMzQWXiXcQOIPK5fqc5jr+bAK86hFakmL8Eb2Rt8ymh0afQ3s
YXSmr/9yG5B2CwqZZN3UqBT5IG+Tmq6r69C3XLkNw7UFuMoBXzx4P49yECVgATEKhSO0+NkN4jAF
xZWkAvoNULofqvxGhZjyXElW/6REmrbAokGe0S0z9j+PehApfn0oi74Y+48umXKYUlWDHaFryIcS
c2yjCgA0OYsL/0he8y1SQMHk4iTmyGB01W856WRXPbZG6PXZlWpgydGikD3wXLJc+rvSs0JhQf+7
bJuZKYhv2TzMwM0TDw82fMvatbOeZx7lxmo1xECidVDORw6vIjidv93Xv4YxMOlbWMPUEg5VbRJl
6PzeDjKvGmfLyQEkXQxWnLhyX81bZbDK2wrlOzcIo2DdLDZ7rdWMjqJU48asmuAEqLby8LffdMnM
eWJosNaWIPk1oGRWq0VZHGaeDR7kJIJatQasLo7M/PvOYRRyVGiCS8JwqNYEOiXKsopR4lqPbhHn
CK+GWKr+Lu/+tbyExqV0oskqKdHXuUiNJeWwM1BIitQZa1Gp26iRkv8Xe4VsR4UTyCkgN/46ShIW
upSWdkpO38draxxUDwXr6b+ZCzOhrMVAyC19HWWWevBrCqaLo6+knwXMZxzjqvCYWca3QMLGx+JB
48tQbeIx+3UYcgKk7JZhYABI19As0A9D1tpT2rDdUHNMTs0oOfZy+X69MKhGakzVFCb0Id16jvCG
AsqBV7SF/KWSjPKJlkiSO8d19tchiwBCfkwuxyzZ5V/nl+h6o6uYpXpUinmGKXmVn8VzmpTez8fo
+5TYC4voAKk8El2H1eChmTS5KSgy50FiPJYDTw5kBptINVa23qri4+fhvn82ldYEnBZB6VOQb3yd
FmBPoyEVYbiiN7c1UQJmyDDZuVPmAMLQuUxOZD7t5m+HZbtwUS99nkXiYQndv2Uf8ZTHQppSyTXk
vBpWhtJI1QbV1+Ky7WqoVwoxK/aCLKuPVJUPHjqc7GWfshsRWuDq+9Wa/21guCY9dLdQIlIO/i4s
zOw0MYN4A+xoggMKpl9KE+miUgQUyiwfjsz7+5VEPUleuM0UZGQSla/zBrFSj2kqoXUqL84FiKmE
2RpuW9wjQigoP5eq1StHttTyDb9eFgwK6dfgZuLdfSgUhhBBkWnA6nAQtqQVSK3KGWKELH/+pN83
LqOwvqoiKM2wpb5OzY6hEFEX9N2x7ufhrI5yqoHQJKXCS2I21pGL4NtwZJQqvE76M0tcO7RAD7pR
0zsLrgZ4d3nTZfF9KmTtBFJXdCSAfhuJfcIt8Otpyq45HImOpA08TLXcxB/zbW6gr9n0SnI91HWw
/nkND16LSzamchj4RrzaTNU+OI1GxP80a8juhgj43pu2OvbXRpdK0eTEiZCDc160prZp8cTLwMz1
cz7+bcLOo2Opz1Dq5Z9kHor3pY1W06uC3CcGriOpROwXnkLW3heVpf3tQ2cZS0eHYXnHsWUOgsAk
dXFWWJnuhnFXbrtEKs5VLTr2XvzD5zPZ85DvFS5bgvfXfQkfOc8kKntQzuWkWkmaZGergDqr7FZK
YB4r2X0fbjkFgL5UYveSXX8dboR0MQfcIG7cGf0OUmOz0OOUSzNDH+3n3fLHoZZiDd1/CmrmwYkL
EmgN6dQyM6la1KX1CiJpJenluupU6Ugy/S2IoBvA2+p/BjvYmkpUwjBG5A0Uej+sSzUfHMy4j7lK
/mlKlMK502nMc+yWv/5beCZQTeqk9prbZSZIzLitTVSmTQsKiqW3/8X6AfhVTS51Xva/YGa/DTZH
8GnVjvULIXbDMErllRxp0pk6GfPfxv1fMi20E2CRU3k6LMLPPq7VasxQitk11+EsLODXibztUDb1
cGPNjhzjP3wtqhUIdqBGg1TWoWBHZ/e1iIpGc1H4g7KSyVi9mlnh/bwB/ziKoQE7sKndfSuZNopd
FkOcaMjAavFlHqfoW3Zx/NcPYSov1N9pxVOl5nn/dU+MYasWtpmyzc1idJIGn2FlmI/5gHy7mXWe
FBZVHoIv4iOHj0X+0TPmvihnS21gvvMFy1VnBAB5qoYOppo3/ZHF+8NWp7OGLRr1F9LzQ2ul0g9q
ifI++AwJIV4XQjcyxQMVyI+FntMducS+5XlMD6CEDDgbsUsqWF8XMYKUraP/IFzc5m3XiMM2dvD0
tFHHRv6+NuzLfpCDIwUZnr5LuPuSe1i6yeObO0Ul2bIPq5BtH8/qnCx0uKJq96XiV8NJK6L2DDiP
aDy1xGrTydVGehJ5gYCpkQ3U3qfSQgZhjs11Yue1CWmojW6CGMq4A0N1BGwGbt7tah0p6U4E2W2C
QIOALlpAAmuNGkUp0jik4PtKC28h1uLgrbdtsbNKKa3dwArQmC8NA2pthz3XnVrpzVPWxnPkKgGM
UhebXXWNu7APkqbVtDeNv/k8KTX0BxJhLhouqAWAbA9KeM1JZ7b9OoT7s8/Q5j6twwVhUeg428tI
U3zYkq2c5pnw201S+fGZHuGKtuHP7cANGz2+BMqyUD+qIT3BIS8JVm0lG6+IDla903WUip22SYqz
pqyrCtpRJZnrqTbVyonjOHhCw67sPD1omFMjx2I3GfKUbge/s6iEITtTuiVumg8JBgvIdsd+t+dB
mDx1KKSkcIDpMDmBpCg3XVHGk5dMXPeQcJUIURermeEHo0u9VuaxeQ8UCWc/fWiSvW2lYjrN0TR4
qKU5vwbRpCVOFknavhcFJJombaNdV8LNQnkaHWKnasBupAG66w6KIAhZQ18ekdEuK+kK3bEYrRbK
TW4bFla3qowGpoUZ62NLGxmlTIfDMpzPDarrG7MNfOilKUYuzjAGSeTAuxhOJLVEgcEKNTFgkBBG
T5NihE8Co3IDLdRR1U8lLCd6rwP/8NGA/TojF2bRpqYuzmW9GmvHl+fgTAoGNE9FbFovMYQxFcZ3
YGYuSheacPF8x+a01dL21SwH2BlZlGgPMEeg4k+Nfo4jjvFc0dk2d0VfhgPOzGZ1lajdgC62DaPM
gXLW3AS+hAqOqvnooqvNhCbqjCy2AgGmQl8RwlpmrfqmFKd6NIdQVcig6aXDU9XdIGEwVySWOG26
MntN1DG9soe+eO/C1H5AViAeXTQlp11Q1tmzUmrNA5006S7C7vMtyBdqLWRqK4bfNqDxYJo9nKxI
IxEzol6bVrDI4WXLAhqLm4c9XGJ7HgxYQULZW+3U606R2+1V00el6ZLgWca6Qr2GJ2NopDvBBvoM
sej1vTGQGtkxBr/gayUiuO2J8Pt+sqdHycJlxEHpEW35dMJQ3kk1C652aCLSiy2Nnq15PQbxuqA7
ioZCH86POJKg1jjNUrOxVaxpwJMmZk6minSjO2jafJ+lfbULeE2iLy1K7X0y+yJ2TWU0kxPD7qtV
LUZoKzW5GyLntj/BoQ5q+0YK7bnbypSTHqgmzfo67zH5RFjXeJbyeGxPwS7kOxnyJLxOQ7TXkWWl
2rrx2+A0mSskNmgFLuzsVO6w7gTd058OKhnFem7m9Lwxe/0jNazxxqhwE4dS3teqU7MEDfTwtpY9
dEjTvVRZ4b3Ua9qlOjQqhxKCFP4KbdYabptG1vOsjNVFFnMenQmrentFz7LQ1xkCCtteYDbolo00
2atIqAQqYY4m9HrDr2sHOYs89hSKCYAdyUNYO73XX+EFDTUUtnm85xIyzE3XTNjCjgq84LUiqfqM
Qmo25uvRSuIrdQotGZ6fru87pW9mrxRTiFxTW3cXzZwh4tBDvUncEgcyzUVHFy0jjUOvuAPCLQHy
Z5Uie1bV1jtTDoP3qIV15php2D51TdNczaIMros8l55VHuKfsxFXRA0EzqjAKRk+UJOdwJbDgwiC
n+bnH1FUIXpTF3MaXlYyaFj6TdN0G+PlgX4S5htv5RBlnyVba/JGkvL+RJnCHH0iqGPMu+3v1bZD
KEhHdcSJmzHea1VjvJDAV9FadNlwQfdf+fTHLL9E40MfV9Y0FS9DxaHGRagRr3aGtstJx6sT7ZIh
SZ/DRc4ccAtOHMHIsxuHwKrIti1K+W8CleEE7QppfAWrNMprm/U+12Ooyixdxq41QFOvjYxW/cof
kSFyFOzrekxm7CHZqFnUX4exL13TlZVeJnkeLpbmwDPK5j13BGTX+7y3so5GatTRyYB8JdZjNFIf
DfWRLog2V/Qa0yTUtiLPujeSqXY/jB2bbSEC38qIfr2FoeBGQNWr5oCmSvUSGP1EaIxRgnV1JVO5
mvM0Iiw3Ye72codIDe9j/x5up53LuzmPuIc3uPJm10Ju/QwiYyNQahjTMnaT2E6uaq3BxkLk/uk4
ts0b7HEfvQjk/eH/UquaIXqq7Z6LzXi1Q4FgVd0oyB70In4qU6Os14KbKHfNAOa3NNbGM0bYab8O
krLuHdHhZEinXOqflSQSsztKsrHiXCFXAQIhPUvMOMBvF/vD1pmKoWZ14CdbvDmS5C6ZLeKN3UqI
PuDzraFHURH5XDXUuvsUWc4BVyR+qaPPfhKi2DWOfFLMgqstFOlKh0Ja5jO0RMCN69kIENiwzBkG
6JwojGpHvRquNdwPB5f4rt/71qxPJ4bUdbeI0NnWKpDCAkkDEHYzUH4kARwf/TCB3kLTPwurYha1
FRbFpsJSHCPFfrQLgq5mPTSNb7ENgtCuYX4jVYTfOJY9zhT1Wetq5CMyrS+7uxuT2Xxv6AvXnhQg
+siyNPbo2vFgvaW4hz5UFcalWj/Fz1Sm6ksJnc63cSjKNylUgtqlyYEwA4h3X9lw78fnVS75nVvG
ZSI5UFfDC1+LSIFUtYumtZ8gzbZWIyNGQAOBuX1Ch1b2+loqIfsrQwJlHalxZHVS9RU9qaLzGoyL
GxZ+tAg6qfaARQ2pUNOm/rQxEmR6XL0JfCCNaTKGDjgtxbdQSuXIM9uhb6M31U4007HHKsFMoC+K
4snm/RV5EvdL4ckgbm+RfgqwUdGDkL8pVBCMFhFrv2nRJvgYLLkG3Tpb0ryWuix7JO2E0cQDIZ03
TYvmBqAfWltnpl9EmAb1s8Gxq5Z42BVdOK1GAYWV3WzVb3GvY1hGjxGRBq6lDgGtLJ6g0kSZFG97
KrCah8uRjZmOQRg1KUw0qb6lkNgw6TSW413XBBHk6LweMNpxI6krUV1DG0BaaUObm/+HvfNojltb
s+xfedFz3IY3ETVpIIHMpE3RyUwQkkjB+wP763uBureeMqlilnrUHdFVrwavJBEEcHDOZ/a39qep
KaIHK5swGaZ82mbRpqpbM9rT45CWJxvbH/NW0HNb9nXZLPmFVeboQDPcO5bYSwAW5pcSGDnJ7/tK
xNtpkOfsA1Dt4SJKpVlsIk2W5AvoTpF6YRRGJp71mCBzcJVWynKvoIWJH1BV9LNXwhKatyNUShSA
NMmcECx8IkebeKiH5ELPmFL5HC1LHU47Gi0N0CddC2fnAvlN0V3hW0ngx3ai9/c58U1/OQ3xrDMG
zDkpuwlim9bnZ2tpMFfR6DwuRY7YbDQG29kBeNX0O42QJ/RGenTpfVVHbfFoj1DtAZRZchZ9tGD+
yy6cJVv+lJZTl8p8J32ecHgapAz8TcPed3ozNG4JBUgmJUAx5GZ1Ae9M4xxVPOwdmNImSCsA1XMY
GCDxOS63EFUwD1IaXtxVvxSxeWElXTts00qEjCo3iTU8KtAFlwPDyyYu7BEcBAR5I5r8xHKj0oqH
FzsMQTKlST2WQaNJhYwwHFrZk6V2SX7brERE32qjHsMpszZC+YJkWHOCoY+65Iuo6X8XxESkLYpn
6b2IPchg7VM1Mi/uRz3igwc70qTey8tQk/DlNmfpGhu3Wmd+OhokdoOoqj51PWP3RAmxgndSuLRE
eqaxJmQQWHgM9RRxYV5fsq/rnhF317HChmleoovuppbLgc2VAY+8CYaK+eNLEVJD+OHIzpz7jIVr
6lc4bK19XZkFTmK1nRvaVrRJvkaNXTM8MUthrcc/Xurzx1kRA3xCy+rD9rZYSkr2AKPSCn5VHoPx
Fk5SiWc5szNCNUGrn4qEEd9UKco9j2HgfF9hNb3sVTylVM4spSvmTSw1ZR4kMYi0K6eLk47BltQa
Doo8VS1xk95/xuegmm+1lsK5q7Wt3D8zyGGUvm0Mw8cpVdmibWvUm41ut1Agonxx7mgSKaWvzQlU
RhhWeuyDGxjLbd/EymruJiwyCkc3sPwG8zQxtq8kIBP8tA2bmpCuWQbrR1hZSngzdWAag2FetEdm
0pMRBzbim6AXWRLdFSqGSBsBwlG6RB3AiIVcaDLespKeTsgS00F9ELzEMoAjWgALDLHh+6Y4uW7u
rCYaNUwnhbCq7dJMVf5h7gD3AKfrRHGdpYBQrxe4ixkHmZoNvpDGpb6nlj81n3sJxvGlMdSpeBz1
qkxNFwwPnEBM7Vtl66DRT/ZRn7HPJdqoSYEY2/pHaEzdJyyrFliMUttbeyhgUeEyvW+kuyEaozvH
ibsC+x+ad14ja2N+GUlNVnlJHTHFhhlsdEFLVoOyU/SkUVTSJOUAWWMGk6JO5Kw1PDG2nHIMzU1v
Eh3x/+EW97moVqbCHCWc9E6KgRMthTRpvWqah2/TnJXOIUP1F35LFqWML1IyS/uyAzmRwYKgqHGZ
pPJcXsX4gRk3A7/4ciPp6jheF1VnkH06eduX0GRjPffg8GvFrpYn1n831rp5iAvDSluXaXfNIrZb
ouLJ6GOp/rKkzfSSTKOBRWwZcp07WxbsXEVCVdwHpyVfWHa7sHERA9nzYx9rFdCTSNYwnk+EA67K
lPPiSRlYLv7Uy+FBr0ty9QSDNL+vU+Y2eGDpj4hPyvGhsthaEJdTDeQthpa04dbty1xObXHpwCqE
wqU5+kU4pZDusOPur0yjNfgUoEyWfmPEeCEi1VB/iFFB1kWBgZOhy+rmuwHNh0Sss6ZDaqGk4+vJ
gVpWZgYxM+uqKA74eajsMPYyPpHiVst26af8Ed5wvPgF+MPCs5umC13dEPrVnEaV5ldDpXbbbp13
cklA8n6LcX0OYmqx1Nhvh8z6sbTpdpjVqt7Cyxquql6xwTQ4cf+Fs7kYMUkbmeufqaRIWLil2aVV
JjAn+sTJRj9R68ZXmkH+pnVJqe6qdP3OWxl6FSmahdMDHcp5kzCy9cAboYpA2BDeiTinXhcbI/aX
aTMP381RMZ8nKypzAETTcleLApdSfuvm2mo1iwW7qMZH0aa9QbqM+K+ZCmXxBDTKr01ImTZokmHC
L8jOy/qmleTajNxEnmQ4gnkyP1tWh9515TuZADJNI/tqLAXmsU4Ii9WZekf2DTkd7qmQNIqvp0p7
n9vaom8KdUkmb1Tq/mmRtBzR7Yi4dzMioPsMQAiMhDnqrerNSdY1rqLV8o8GN0HdnxR6Ft48ymLZ
pZJC2VVq0/qFF5db7jxLuHsyahZ9wdRbojCgtyOcRkdPPynYedaepQoOz8ipyy8VdF8tqAdpBldn
DtLnsVxAJ8EQzBRlJ4xeBXmsRUQhKUli73XAMRR3mAaFRzx1uCdWZVV/s7S0KjahFMa+00/FS6cm
HTls1X/C+q63sCHVJH5hTSIwj0kZHpnjGzPX7iiGbrpSZ+U6k5k8yEkbxq4QOsQXdR5+xCUFHtCU
2VJvsYLTn1sNELCXs3ZutXBCwWgSGVO9tPGFwbqv7C+x4lCeJSPtVz9dq39QcJ39MGWzRnzRUO7b
5b3s4A/YF7UCInmMy40zRtVzKTKrIlltk0+loIa0gkXR9kqpvJRE8VhN+mBnhs+hnSnYAcBAKVDU
oDu2B6YqctW6XLRWq8HURZjrgd2gdsbGIkiAC6f6PKl4W3h6KNU0T5LVOE7SMAB0s6Iwl007Smy2
ykRU6/Id2yr77GhQzGznEQMRu0hMmDlz+Dz1Dfv5gKNIwa6eSqRChq0dCIaIZnM7hClEcNjBSZu4
MqC1qPASm3MbURw8FDSLSpTtMx1QuAtzOTX9tl5dNoteNTzDTo1PUwYzeRMWPeRXPQODsukrhQJx
0wxtfDMMYZL5IVvaeJ3Yec7uAyAN5mRbq8RdWV1fESvCJ4qB12CLJ3fLR12Dgx9Yc9sPXsKmR5Ip
+qbfALIDkkx1yXqJ+nCMMSAke905Br3US72FLOknUdV9hSoHkssaaiXxhC5wVCmF1gnsNGcqUooM
V9OLqbRQkTH0/L6W87m4kaTYzvBUcpIvLMYcV0mOXGVjkhRtAail/X5oIBT5GKqCXe443Q30qUqk
bqyqLqItvNp68eFuhW3QQ74n3ZGtEtA0Bkudm2q43XLEWQNbUelQsuintoqJYCvlxmkLVXabCCyg
y6h7PkFFUbAAk6Q2ERvLESCLK6Cp7U4KS93Z95UEcTYR4KQL8IEotOwouhshCN47RXFBGaqpN/x4
NI1NEnaMiTptrrg6ODZ1Iw9K0fq16gzzRgXDGYLG0YdwY2eLKfuDMSc/iqEBjjtNixbvcwbsInND
tjJM9y3Uw34lLa9lo06zbkKbDMZDFii/wBvKyfMJFy/rFcG+1RYA49BHiRw3QlOHO9Fb2iOfBwaG
ELGMq6ytFKC8Ut7fMNZKHUMqsoEGlyT7FYC5aKOMCZ8PVa/HFCamylqw5c8h80qJ78BSYnhTQ5YE
ng1O1DZRsOT0prS06IksKZVwpbKMyW3jBLsIOw8p7VItke7btEgiDvdK/q6EycoLojIT75dR5NM2
ofuB3eZQ1rcTfrbLNU1fuSdj6GdwB+rgXOLA2yyXxUhA7pH8yuWuFkYReXNZsVdFdmc/wmuSOP6I
p5LNgmJPRHc0NuLi0JJt3CQW0f/G0iUqRaDYvteQueGni2ZFrjbLg0GXCsx62Wm4jTVJfgW6UUF3
NenrqL2BF9nQM9ic9RhKQ8I0Eg40HjI1pbm7nTAB1cAmzQRI8hRnl63IG9hXtknYa0zWBTvn8qkx
mGVzsd1lVJoYbxy2lFSlnQDtHLvV5LQUrqSxjX/q4/6IhHNbv5T3on15Eddf6/9Y/+n3qp7bJIrF
K5/l3//t9v9ZD51X5cP//Ac384aG8/Frnifdv76Wz/8itO9LVBa/UHFW1cTfVBwasH8hJUSn5iAn
dF67zH9TcZA+/IXsiUlac2Um/OOlo2h/qYxAGKvS2Ea6s4p2/ibikLL9pa3aXDA6Jv8QKdqfEHGU
k3YngmsDVTbACOQtzBo5Jw3IaLT6JFFk8Zj2KbDAVivym6lMKHYY09RvnZGTKZ2iKPPxwB6+NX3L
2sKRc/QE0LRHsLHNTT5pxZ1C3XPbWVp7Rg1w0gBef0GLUWN+OQdNIZqA4w7pOPGrt7YpHgFjHWpF
7S/Q09oLQ1GNvv+jvvnPS6HZsGWKa3CCTjQiYgD/GRmLgIk1V3By28iP5Dg9Iy89hWFwGSw7EAEw
uLaqrE/nh8alMaVWFPHTUI39VjEb3S3i8TA11BfzrmsCmc4JMg4RUrPIZ/tmaaTrrM0vkZ0brqlE
5V7ps8Vflti4L2yeuKSQEaZYTQdWeJdZTX2Z4cW7SxkTpXoSh9u4b4yNMzjyGf2EctK/fr0Xlg29
JJ3Jf/xhjt/ODN2+nYsufrIsKX62+lI7jHHdeY5qltia1sD+euViwiR40+tzvR2otUVzRiVeQGht
62WbdwUHe/9g6EPqD1mU/Hypf7RbXSffGWGrfoj3d6r39rSjLQ7m1N/XX3eFo//iEySK+UP/0s53
NCvzn9th9FKtf/O/+4d/byQPc41X13dwF2L9aVFSlb/uMatk+L/env5XAbX9+9fyX/dfi+pob1r/
3T9bE2ZfChovhAdAsRxcp/4T2MV81F8yApJ1FABDKrSZv+xP/JGOUNJBUYU5DGOfR/sTQoZVtYoc
V18193+yP51+/SDENNAcirFqt1DDruvvFy1QK5gV0I3BulcX6HcRnWPa3LPwM9Dr+5Ca1pktQFvF
Wb8II9gIGcFhGpKhMHZD5i+OLwi+1mmKpRoeLGfWQvr0dPjcVoGwuNAV3dijrl4Z5AGBTI9rVzl6
tO2YHis3CkfyRRoOAKv7xIDiQH6w1xJtfinr/jMoy2h0LYS3d60+519oH2XbKFRg3FLbknwNxuZ+
Tof0Kx4dEbVN3LE2sUmca+h6eQEPPFDCp7VEalF/X/CBp7T8+Zf1cfh5k7+aj705Crh1lC+GTpUL
PsGpE6ei4oFJa1M8ZExdkT1gTtLP2qelVYwzGps3u4ZprdMtiIcMlKKMOR0/ZEfIeatB9nworUTc
kBUpe4sy3Ca0BK1R1BvVZY8PTvD+/a3r/OTdWuSViCdRNjIzZjnHl9XiuMLieSoe2kZT6Hz01iYX
NGV0+qWuYahQcWG5eqaIr0pr+g6ffXp4/1c4xTGsYCbFROssMzyKN5hzonqUwT+2Oq4ZDyQS6k3U
QEmZbOG4sIBvKotbjjQqIDWs4CCWlw8yHO29M7IQ5Ywea9YZqi8yadyaeZt9znQKojNE3H2KYvnC
dD7T+lKDLh6XK1Clf6jqR9aKABClsqwhx2KO5mSvj5Ze03ImhO5TGbp95FXSBX4nZ5bG6Qe/XgT3
NC5gcLE3H/xAkVla2c/3Jk4uZvIiinrLLrCd0qfXV/H/z4X/sYqD/+tzwX1pi/756EBY/8HfB4Kp
Q1xcbdEQXtI4eI1K/45V+SOb04Bo1WaDQJ/J/vF3wKqpfzFVxYipsU4Yqa9nxd/xKn+E1JHDgtIN
MCWdL+KfiPrvLek9gKN5snMYKA5XQSMjHwybmszoHH/CDfhGs0bZEExKto/xIa2R5I1o6HXychUA
gXFHuLsZsvkmsrMdu9mWXwr9wYArjXKdWtm2krCNmJ+GJfOUrvFA33pQlsncul3IyKAtSRd1xHCa
9qyLLwgc3anpd0xyfcRz+7HvyyCkfktzcqcwTVuOiKGqYKqXjQAdjWGjG6ViG4v4YwRMYzLh+VaU
t8kpIfW7kqlhcKtdZftUc3atORaubY6eg/LMJftcBY3pAyiXT6Ez3C1xvB0Tyc8ccWligoTHhSgy
iqTkxHhi/bIIfrP5n3x3bx7sybmHHHIwi7BrA9FUFzWg89E86D0RWWOc2Yb14134zZXWP//lSK+b
OounmlfoqAdJ/Tycc8bV397KSksw8bIkcWBBnlygsdDMgLxoAzu6TmRw7vb9kgWZEnomhRn5IVIr
zyHAtpvspo4vtaoIMtXcpOkt03gekbmv1ZnbrvR4ydiYw8ceRaSsPE0sHNyB6Xdjgcu/T0XlrT9L
NPMV1RXXFJFraR+kGRY78qaU3JzCgD/Xld/RNu/1CJ0T+bqUMeWduVqJpZhxwZyn9/6rPDGyRrcv
8wCYpVlzJpgJ6vqAfnnCzBBYIFKGNqDVzG/MEfM9JaZw+o99NewySrgghnWLogpQ5JKHgtNygBn0
n2Vub36Nk1O+ACVnzhHvIUVHgyusSzuU2hnlUePc0X4Sury51DrA8csdV7U+ODgxsS3Q+mNo1w2J
wAb53B29jln8Eh3+fR2T0+mVHHcq13XitmbGnCfbqQ9xbexTOXRzGDgSp5QUf2ydK3PtIOgX9CTv
FummqgafSqiKxmdBslLWMqw3qovfVmHQ+299DV7e+9VOTmedcdKhS/s2YHqdEr21ofmHBHaVlpDG
ds12MBkyGqK79y/724+NOsQ/T+RkQ3Yk5Bf1wEtuzBynFNikKt4i9RDk4bnRorcbx7qs/32pky0K
uDotR7LyYJ6o3OIAFRVf3r+Zc1c42TniHhsbp+UK4/yltR66/gxr5fcPCzyewV1oIM2OlylTWlQT
LTbZXrkV8/feYnVEhuuE39+/j99+DlAtAIzBoiI7P75OYgkHexOu0+Q0WIYtjSZ5uX//Gj+nbd+s
OKpUIASoYWmvtYFfPrrOiABcFKw4jMLY4Zg+mTnpEnuvLvJGkOOXdujSAncR7AWJeYk1I8VKmiSW
9jTR9qBu+UM1kttk7F27rdNV8/04IPzDzKztaL/zV22661k47KTcuCqmxzRjkjQvA9QPSGDjWykH
WNVnPtCaLS6OkRgDmf527yw3wvouN8+Szr+36gupli8U2hi0IW10EgaJlZ7jlIIe9bnTH5UKU6a9
MKjw69kGx6z9QP5VWnzdDV+NxDB8UgbRAuMeSr+71PtwmrwYeGRIab9dnhpJudCGdIfQdCfGbV1T
/O7yG7V8kS8SpfqWtNYPKhxPprHc0625E9ZWqDdjMn3oc+tH2jvIHlCe4VYWpvI9inA6nfGl4MF1
MR2miiQlhjjfOwhTZZoX1sYcD9iYudL4pc0MlFra1hiNLc0LPA0yL4tuQOX7LJFDIbKbrFOvsua5
J4RYdtYH0XzPQF5yNq63MJZGECoLFjJIzb+W5vdo+dLrH9vM4XD6aoASDScabnO/0Sdnk+Fjs9Tt
hgkTXzh4HMByGLv0epnsy35a0TCPY9MEKARISNBG2i59DMYo0ut0xu9PVFfrcpGS5yYpgklOt5Ye
3/F6NtDqvZ6TYnW9iirjao7VZ7ufAtxf71GTox2RLbQcSnZFwfS6greJT+R4ow0jpjvjrre67dTc
hzGuU/NloXabukn8Xh09VTYvC3SuukTn0dzJheGO6/FAbydFW25VTNWpBk5aLWJUibXxTSrSzRyz
j0te0jxP/KWkwFSlnDf2N+FIvhnRpWZ4oBH63oougVDQ8ov3afpV01KCMzngmZf0WwZxrcs/IwJc
EFOp3zHU6rV0O9Qkcota8wv6p2JwmFC4xd5hQxzizN2mI+wT/be1nY5EwVFvqj4Y5YMM+4FioJd2
8R3qnQA43Gaqiw1a1E90STn9sBFCRLVkxaZCxw15LlCZYQ17h/1YvXbiYdPkamBU+U1r6V8zOf2S
6MttaVY31TLedaN9VRDKyjo9lejCMgwUCfFW9N973XEx4njSpJws/XFoiF3i2ouqb2J+GbEBlZnO
0Kd0B/+TQGjGUqqjZlP6ZLFeTo4dH/oEV5P0WQl1VxOch4oCLgpDA0HCHW310eQ51JRDiaSd5GZi
XFzJKpw9PBPMXYqkLo+XqzrHh0UVl0WDiketr6eo/FLz03pV9e3qtmK+jrmUVAHzF4nbKut4DqNv
MxkCJCpARwhd6Ck3yB2aYtdLBQvSCLL6C6MtB7ilfmzizjoy+xXVnhDptW3f4yjlh7LhSfgrDFOI
Fkf1OwkbC4JJpgjNKP/QFsZ+HBEAzqvtweQnbRng7IEjRfik6e3OTM0NDOhgATtRxugqEh9DuStn
tgAdhYRosmvURY0EmWVZdHvHWlxpLnbLClyiYrreYWaLewoS20H9MoyRn5b3BiMuvBx8CLuqPKBD
3Mdl8cVupQ+JaC+mLmRijlZsBABQupKwfcAoBFvRLymFDiTPrsF2LeaWZuHo8Y2JugoULqTUdaAX
414P86Dt9J0W9vspcfiEh0DvHcYfIjerHN+WDwSaG61h2MNc3ERCsFCku0jaoF6/QhHr27q+DTPr
Mm6jjw4blJSJq0L9IU+MC8mH2KFpP8QoJ/B0iJi+iT5Y6nCjNV8MNbpr+2k/DNe13W0YL/JRM7qz
WgYtdh9yuS9XaG6ebTW2uzGdbhhreGrDEn+k+LI1h1vFKq6XLNv1BlNLmLKoWHMmHSTGYff+Kfg6
9390CJLUrhwTSmeYHgBkPD5qMbxDokb/NTCS6iJFSGZChzUQW+BdhNAuD4qSlFAFSzPj79aDfZId
X7djKvTyNbhGeqjDQYqfstE686u9CQhPfrOT8NuCKJgTkLVomxg6aMNbGW8zNV1co3tCZRo4XREI
8YdjvdQFjp/HSeihoQdrZyaiAlylPUd/En261VHxv//YX8uwbx47o3NszPQemH49fuyx1a3Ui4yb
A6KFB9nOkIi2e3HoZQw/JWtD+9NXxvF2DQBSfKhnHNYYJrmkJ/4p4lXkGs3zBv+izLP6SxWBqUFn
ec3R4xErN9aV3uuPeqORNKLIM+aNxk9t5GcjNvhqzP1oPok7kTwA13AnJsayTnGB4w07jZRwYAAu
bD0DnIdcZb6if6pDX9OJTlaP+1pHAcfETGxsUXvfUAo9YP8d2NpLkkWHWOoO6zdnKsMTUrxPjGts
mF0+5GjFwARfh0MZONH4FJuKjz3wh65Wv4zF7FnxvRmhQke8GBTzct9JVJCHflfO4dM8mp9y+tcL
qYmstluJNjyiMre20h+MPDDNBisJPKiosk1XEGhwkGgpH3R8DhRzisj5uUD+/eZeU6xfoka2wLCd
qf+yLG9k9sS4vdelYC3j2It9NfCMl6f+ou8qdFf3oXMmMn5TP2Ja+mcxCuQKE7Jr5PzL1bvGngzU
im2AUL9L+qDexzcJIgaBtPd1if5RffGhKvjPu02n/15ravtS3XxFPnX6o/4v7Eqtzvb/dfXxvsqr
oir/te9yGufdr+2s9R/+rEKi9/5LgSAObQEUyC81SMUw/mLeXYPNSq5EmZjd9p+euUG3ypKhZK7F
Y0WzePP/2TKnPEmxgT9ivzDhXWp/UoM8WcEQlCiCkvPY1orcp8xykmm3ZT6Fs1Ukh6LX1YuulovA
RB5PAcmMNkYXDhdKB/aG5lTo59Zi+JlIpiBLK80tzL7fUt50ziSWJ33Yn7+TjWSAnZBeHfd6vK5x
B52EDp//wLCF9SnUK4WmsjHlD1qVhy/jnAOaRYF+begTrp8AyaMPIHZj2UX+ycRByS62rRGvPeAQ
WOKhpidN5M5TGldIucvxzFf4Ch359/b989eF4cTHCCrqrZuAhjjfzNQ5OeSywCysYnTkoR2qpsNh
zpIO9hzXNkXaGhtGFEt302xUkadF5jcDq+YbRLzq41Db04NBvQfv9ypvX3JKc1tpMsMPM0MmP9Rw
SL4berw8zkhh7xnGvMNRTXr6ZfH+pmp6XDD45z5QYoBxAZF5Kk5QYoYfEHQlB1Md070dYedH0KwE
71/lOJ1/vQqLFhUIwnyL/5yUJQAK2EkjJhYcUx2bQVeYdZqa5hKbh3Mk+jVcOXkxDi1dHa0KjVfH
Wv/8l/1xyBKntk1uSEr6H/kAGlqQN3QSqunWMR7//L7ADQFVJILCNuDkEB8bQ1f7WE8OcW1pV3Iu
hF+WqX2tFN10BiP7mxflIJqhI433E2y2k++Djm9SLKiSD2kZJ8G4jiIvc3OO2vfbq7Az0PmGAofI
4/jpzQVO8ZMpp4c8KtKAv9H6k83kxvuP7e1V6JyuGxDKIPhhWGIdvSNVYXJ3WpT0AKOWeQsklQH2
germ/aucdEvXVYcQxqKux4+ByXoK+heTnmDYl7EUUBRuSrWIdxJ7motho2tFBQ+wUVXXmm1mpDGI
czXYLWdwGWuweLwagVApK4JtBZRSyDq+09TAU88cGHEdY/UHwvl2iwCR7kocweZeEjSMq1OhYCjj
zBf3m0e86o44b3jEMK3XP//lM0DgGoK5tdNDW/bRhvntnpSnqc+8yLcfGzBRuhS0UwlGrFNQjC1s
lf9J0oPc4PJpDMZXdS4/Snm5aaLpDPPhd4+SA5PaN407je778R3h3BLPnV6nB4GG1G8HgZt5SbWj
set4gy9ic7XoTEPmhXmORvKbs8lYm4PgcNgmXy3cjh7mEPc2sx9dfrCnL1k3XDOI4o+UP+xU3tPP
e0jz0lMjAFVluHEs2S+W+3gGe7oaYM/MmGfUsvvn91f32xdMIx6+B8EEGAz6zMePwxyaWDWqJT44
UJyeHIaI75ghaLfvX+VVMnG8gE2LUwGcEhT5tyA8/KVVm7HDdD3RMkaOncwbR1PsRgdNcxfH1s6a
pPSz2faVD7/R2aFH7oJar86xnN++fjR+K+eY5baiRk63WkVv7XBI0wPu1NmurjUkNEKe/LyQYy+U
S538dUnonbax9/4zeLvIuTJEKe5+BTfaJ0+a4WeaIxMLb8L8k5Fjaj6MYA2+UzjGLSPJ5yRpx2nv
um2hrCC2AJzHY4euf/xmVQV4rhFxp0h3koeFSSfwG5NUCxcPT0NydRUrEXj0TbGXMNKOyzBaztzy
7147sShoMpXDHmemk1O0npH96KJID1atOJeaIHMziVncuu9U9qys3FNsFPcpbp6U0UzTs4dk9gz0
6WfiwldNxvECXF0oOMo1Y90/T2k2fa1gOzUX4pAkgsMirurVqhgddu8zrMXIZioVee+heo8u0an7
5jzYjYuWuKKCwWRi5zWFNByoBTG6VIUFds9lD33DrSJQPDu4hCaIvE5LmEwSoX2Fob36GbP1GK1W
5NgukALxyRr06a7AI5c5ErWdX+RpSX40tpM9jAzaw10AiPGjBjlh/vEGS0zMglj/l4/9FGeYOCLS
izjrDpU0qF6XE2p2CmKB2FjoRjaJdv/+Wn8bqHH0I5qDU786cqknmYFmDTZwhIn8vW3qHQhqgyAW
BUFayX/WRV+XOZdi4wKfBlKZ93u8zJW+bjCfVbpDwlF8IWVIhKxUNv/4HFxjGXk9pByNCPfkHGxm
yPvTa0FCRmaaTvVHSc+G/5OLUEGjt0fOQSx9fCuMkMcmbBpqN0yMBfkSqe7sLMnm/Xfzdsd/1Tcj
qF6PW/k0nJmlpmakUVBqidTcZ5DlWxZr5070312EiEUhRoe2+MY5xJ6hqnZ10h9yte98MDovw9y3
Z1b1cQ3j9dVrxH1koQTO5B4nsazgdHeENfeHlHmQfWTMDJQ4cr4n/YwQBWuFBxbm3AHyuztbk2t0
PLwj4I7HL8m0GsCos8ZFZWQPmTH0TCNg2v7+S/rNB0TMT0eRL8hgyPBkVRel0hrO1LaHLBlmz2lS
aSPxAMhSjXN+T79J4+nDrjJWkh1NY/kd35FWdPagMep7SKuZPg9+1z6EHiWoeyu8DlXhXKl6PHk4
+jR0/1So0VGj3edNlfrmYE2P6ii0M9Lw3zxkdPgKeTESOxjZJ0GaaQw4bcSlOJTL4mytyHoJJVvz
33/GJ5L/1/VD/rBa9HJAqdqrIcgvwa2o9SiXW0McsiqNnqS5zWjMRDpSpqwdt3HFiCG8JbDq+sCs
JHrbcS48ptsMptNoPaRIYjrRBbNdfgTBTOescaqiPPNb/mYlcHoDWrfXF/TG6CcpsJOpUc4ehLNC
uxbGxCIM3z3d7ubNmQeyrqqTQ/LoWicrwbJqtaB80B8UEGGBwdzjrR5L1AhBruzlSY+DalCMq9pw
pFtLBtZVUJ7w8ixMd6kSTZ61xNaZ2z8Rir6+pNXzQ7X5Gl43++PVWYo5DmfFGA91hUVEWjAIqrW1
xZRoOIzfTSUx6LUvZcfkKWB4M3D0sj1QAaplrxuEgKBC7bjbzHaMuURsxbR/YrSnuP45vbA8BoFp
4TRm3wUxlJ3RNcqcnjoVkvpgVhCVvPef8Ymu+uf9EAMyyEEmt55bx/djlwtDJJXTH5JG6/wsblMG
6DUFAR2jW1YB8a0w05fUovgUdt1wEYoL0DpixXOludn6c5lHwUKTd9PW+OBps0rZKM9V6q/q8DyW
9DjgNaJ86bjTxDB+MEmtH2x9iIIqSdWrEkjsfkxHZ2sDidqMcdftJZURXWBMMDpRfZw51d4uYLZL
nSQDTxPOtNPkrpYZrCljeTzIUid5MTrjj6bZVgjQtD8jMa7PFvA6zxR7D1IsAoLjZ9tM/aCbizUe
pHbWtnGXvzTMmu3ef4Nv9yYuYlEbev0/69R5S9Ia0bI1TQdqbOOmkmLLo7Z3zt9rjYyPP0UqXRRA
2ZpQgVHJPb6VWWT4einmdBjS7iUR9kVq0TSBu+cOgl7M+7f0u1e0Sv1JzjCloD58fLFw1I2sqMIJ
mE2buwAe5qDImHeqpeacpdiJy9LPd8RpQ8VzvRoTQMfXQuGZhrORzYc2MmrPiexk3wBeD1T68Zuh
lJoLZ866r0piqsLj9ZmX9mijczK6qqP1PhaOYHCy1RwKH1GhboWVjT9SjcHhMw/lN+8ZVgb8VdJF
/vlp7jJ2CHBlDuGDNsPzkXsn9syWaeL3H/1vUiRqAuTGuBSvlZ3TmmZTqJJVKDyPZUnrBG5QBiNI
yXRkXaPZAotuLbllgqkaemBlnfIVckUUBUxZd/dhzyDImUPgNwuPehwWupSaOHxPC4RGFGmgWevl
MC6J8nWRMDzio04PpdV2m3wC9n7mAawv/GSlH13wZKUjTJWaouGCglHk23lx8i2TAYmX52Z0MaNU
cJkCCz+V8izfizzXgmGa/qxZ+7ooCbKocenr9A+FqONFGUcWHqfFtBwaS222C/PToAgksSm1SD9z
v7/51oiy1riVDMlgazy+VL8wP54U43IITYTXo9PYntZDLNbH7pwScp1Mevto+cTMtSOy1gGOrwWS
739zdl5LbhtRGn4iVAFoxFuCaWY0EmklyzcoSbYQGjk3nn4/zF6sCLLI0l7ZVZLdBNB9+oQ/MAYa
7ZmGkycOA0Q8FEGt6EXKxjtq8WDRfMBzL05Uv5t9YD+DaJIgtbXqU9gY6YOtft2QQLkWVxVsvMzF
FFJc/hqtarxCyX4+KaLDpjUG+zOCTCkEm6J9RnWpxderUzve3s+mGbQHKeWt9470EHwszJk41cu+
/y3ZgyhodykgnBNKhn93EYCNKS+/tCJ9BCB/y83XG/r3lVZvHSlTKC0j2i+5o7JXwGW+sTfMFhlb
3+i6D7PlIOiVhVmPzL1ojdMQNSZdiCp3DnPngQkRNOA+RR2qgBul2+YAcrHptjTu/XKvFWbz00sG
4HVuhlzhO06o6WwM3UvfFXWJdm5dxVH9IChcR+2Fr4NsPgUjdQnOBJdvD1DXVBi2Jk6NJ+s9OpPa
YVHDOcUWQneQwSrlb30dXvRGTGZ59hkGflWy1PFyrb1Qgpex54Ob+CgHSQREuMlG7aPUBuPL/Wiy
DtpgILApFuhKO7jkQhC4/J1JAjF8Tsv2BKPMBgUjZoQM2keK+9eruLQCMF8xWc9mQ1+uMjq5FMh9
9SfL6ZJjIxQUT08N3+4/yzoS0zajwrQgoHBcBDKil6sUfjVUY9uMp2ns1LuIenZTIU7xWUsK9wnq
aPrx/npvU4TfNy7IVZKmxUKEOZQgaFwuWGUGts5tpp/QKnZ/dpLEflMbbqQBXB2GKMhSl9Z/SZo9
BPw/zA5BKQGAMCH5/7cVEg37po0atCKHOPnq1n1rIOZZ+AjtGK2RIWW3UDaWui4P3C52Phh5goBG
VTtoVPBfI7QsNHSfnaJvfzSNEb22fQVqatRwAS9jW+/RnwPMHjhFSGMtMZoWUTS0kyy0MRHr3FSm
XPSAG3tgJI3W7jYeLWwbcZcCd94BWCm3qB9Vr4nmNRJx4qn6ef8VvtkwX75Cz1rM0WAG4VVJZXn5
Cvve0GVRtP3JT4yYnib2PEcfrb73Vo02odA+23JW32acE5+8ArknHfeEcsu4Ii2D3Er9Z72cq38L
VJ6SjZzB5W3zNMFUtpGl9lUNrtGiH+jqz/GCLXqH3d38lITL+BpAS/cjjr0K9WFQz0c+L18mH/34
pDdO8ynOEO8Josxzgn5upL5J+64Sr32KisImRML1Oe87SBkwFXQakQp75g0Iz6je9WKwvvR9BMUu
alPtkEs78tAwyooa32ZzfI3nWgBCRETzC7g9YP9lQ5MkWMBiMmiLvq82o9fbZwaA6IdB5o+fld2h
5maGIeRt9AEBzfkKgTCrc5v5RRsRan82B6v7bMoCvOvQt70XRA2wvRcPcs6rFs3DuSy92d1kkf4P
O6xHqSvuEQgrshArdAWLEgCTG4+4YghZ9gfbhNLOVotKMHND+SmRskYTBFa9DHK/ktMujwobHSer
OuRFruJjnzADAOsaNl9MixIGLkuM80s+i79Dx0BnhtjceIf7G2gdWcg2wXL5NP8Wd2x9PUdvVZ6Y
fWX2Jx1Z7Z2BydMOQ0ux/+NVaJgxl0X8A67a2tipynLbRMeWHNzy4N8ICaZU4od1f5WrwSkPwzIO
D7SgAiHiXB6GsOzyPtR6BWKrxand6eadpPsYpGIeD8qdvtulgRKcEmDEeyptzCDbB8XaUk2vzuMC
R1wml4uG/VreHWRsiBBz2DM4NYxtAYCjGdp4Q4O4CLLIzo81koEwnP978OjLHX+1LkJLJFgCuvY6
8yqRUBCaVzMwaDGJh4aitV9zXkO3GTXf/1Ugg/jLJwmRQerOzvvKMeBe0es6OZpmBWgKfjGKsUBX
idxwpwzVdBtvjHDk6dDTeTAbuflbGUgRt6gBwVdcfqa2GACl99ZwmoaBiXZh6tBo02yHHZ1+nCq/
o/Zy/8zekWyUveHRrl/ua0jAa9wiIoWT12fOcOpR+wpGPaWqo3kb3P8O65STVegiwsd04O+bJMKX
j1YYZefWujaeRk9LjvowA9D2knkAE0Q69a1DPxN3OlXHvzqkRusgrEP1qONz4/Vyxhg4AkbC3WDd
/0iHPmsypVHJj958NJA5PkTKTM52MTz5WRN+yjvX/HT/ua96usuDk+jS4mdWgV3OqpOH5a8TDpGh
TonuQxTpNuRv7ykcP5lM8FWtB9x934fM2oKmPlVE9cxYgJDp9sHvuBHP+B1vWEdqSs7C5Qfo6qYj
5kZUO1M3PXmxab0gsWk9Y1/pbkqh8EQ1Y5TXKqNCBc9AAMNWLrMiDcH0HmW8vDCNAJjOw97vksus
Dig1LhtviU3Uu6sXlOHOZ5SSH+YN/QT1If7laXRb6jQpj61JVKztDrDsEMnvWep4+7lEH6srSF3v
v6Ebu4NTALpj+VBE8tUL8ssQ3uNSbkdjjzbkVPQf0JPVt7o91UEkShy3NFU93V/0DeSwevoloyRV
pvO/HJHLz+LYWVqJSlEMgQY6hM4Q7p1Ktodx1sIn4GHFBhWHj7WR9TsLb6JNk2a8DOYEsG8670x9
hRR7URiM7mX9zkpttYGs3r0ALNL2TT+7T4N0up/KT8YnEaOzO0E42pqDYT0PuvUFwdB4R0CmZuDL
I09VaiCPQ3g/8wihpChy2pwN8m26y3ClkztGiRmWdkq8WslQPIBELUHg6mUsU2F49h7+N6vaprXc
MB0yYz61qml33oDOhY8xwTbO0ZxOTWU9uJPWlShnE9dGhhuOAbX/Dbv5eyVad4zlZR+y9cx+PEkH
lWsUz7tdGjfl4f6HvnH8SETpNqNmwUZ/CxO/Fb1ahN5eP0sd+VDDOY5zbB0GX3tUHd5ahX42Y2UT
YBlaJ5e7CSM1Iy3tQT+1NsmsWQzucdA5R/ef5aqbsbw3tJnewLCYB7110n57mGIWZOxtbJzCjPsV
lMyS7wny6fPgFPJbNE3DV9uP4+4Z3Ul4QdFk5EGd2W6916Sl10FWNtBV7v+qW89OK3ih9YMs8NYc
6yo0E+Cjvn7yfQ8ACXqFQUKsfbDKFXQIxx9mjqQw9OVQnFg3qEqUCUXC1XySaMEhPOpHahvpeYJs
LNLyX0SZxl9p3kJNC6OoPqWD6KnOZAIpYJyRXWZ4aCVHu8+LH44Xt+/FlMEhc1EG9QPLQmT9QVi7
fi38Xnw20UAgrjG7utwS6eDTTlM2zQ1dca2iW7o11NA9uN6vTy6teBB5ANjfnANXG48S30PWvDRP
rkPw6NE1oc4S3bu5zeJjOs6oCtz/2jcXpCe83ORgSNbniasumlU7mycn9OItKt/tBgCTsRupKoMJ
v67t/fXe0qDL2MQT/rbg8p5/2/N0BzDy7IV5KoTaRG6SbhFOfU4s9x3N4mRvjKV3HLQu3KX+GO5x
aLAOtGrQRujL+i86IcUWPxX1XLb190l66a5mUvFUOLO2n+wHH+M6rPFT3/TClnYF/nKXP7Ww7BRk
Cz+11ZDu5XpF8BiwZICan3yw1M3P8NtS4nIpn4xnnhgQnHwr77aMCugtZZaxcUYV7+EsPkojb+1m
TjdCG4sWHY3xy/UiS6GxaObmSSRW9BQlOk+FMcODp7pOBd5ONl8Ag0PdWVMywkqV0yhNNpddO5g4
1O6pcGQaWOQke5Sg3R0IMv/r/R12XSD5us3pwXeULBWA2uWjFbox+LknxambhROgGflLr2zvEzNu
512r41vDKHX+HiZYOt1f+NY3xHULZYYFdgic8XJh4eCjZxupOE12lRyJ2mrL6Hl+b+VoMfjK7P8f
63kEJM7u0oZedwb7yrZ7M5rESUNBEt6rlry6flMFeWwpSFJ5+aCqunEc2C7UHOj4gOxeQ6Dodidq
6vP5RJFDEpcq8+D14j90QOWDlW7sTuaRoJMBKLHeuk8Yos08JnYznxBl1Q9F7L6CfX0EoLvxOACA
Pb4UizCoWn2uQkyWt/hcnXos7I/kZPF2NpnNhGUTPXieGzuDKQw4a8oGppJiddp8P8e0odJmvpRn
fuimUrxK6eT7rFfGgS5g9uDc3VxvEQlwUSF03atHW4zRFvOGU5rO1t6lYPtaZ/0/mnDl+xn/jgeD
iBttEZ8khi2IShD7ft3jUUhOV3bi6CenWpQiR785izjHVCMMcdzR7XgfebWxqTJv2NtdUzy3o9Qe
VAA3Pie/AeKOWPIWqESXp68wul7lXOEnhPSrfYJQNdPGVBwEDdYHr/fG9iRzwxmGomCRo1ldYUhV
dI4D2vY0JGb4oiZ43xFWBQ/i2NWEggxpGd9RC/rAAEjHLp+orFFAH5aMQ7le9RP/CC5kgaKwjXL9
c6tn8YveReOziddNICzovc7YaXtROeahdMr8KRPJf9jJGsdRVcW+kGO8vR/wbt3l9DsW/tWCTbhK
k70m9VSr5/pJ+T30YHeM39ljOhyTNvk2QeE6AARLnrMs/2pGRfHOVWg5VBMt4KJK7a+aAi3eNR4Q
igFseD3aiAcUTbPtCklXaXP/x97aH3w1JA8Z+jA5XJXHXlHjMmLa+sntPFiSVZ//NbjWUp6Hj6hD
N24gwYySNt1CfcFv5fLDmejBOJkdGSdoL8y/GTu8Tk1WvO+ctAUK7BsLX0vnhjC7f//8IbkRUN+x
EX/Hpf1y5TEx2zgdZgNiB0pGcTL/09qjfcxSY9jdX+lqyr/sTq7ZZTRgAj3XV+fNC7sZW5nWPM1e
9b5kCHAworz7wdVQfMxE5mzoEbVw3zPjH2Mqzc92m6mjcJMHsedGikGco9TVkVsluK6eeIqTpJyb
wTxFZoNu02y9L0YPMwo6Jds59YAcRcbH+4/+Fj5XKSxTda4MRNNsrsLlN/2WwlaoOsoptMUJ+fJm
4VnE2Ttrglq1YXCZSUwo5DPy7vDcvFIOJkonje2iPZAVmGQ5Sp6K2v7FZLGJtybzlJ2vdP+r42vO
D41EU9vHboSIlJdUAKF6Vxa/0nScRsSu2koGyAvhFdZo6PPvPFfDo9CrffNvo8/Ve2VP42FWnea8
WnYbP7v1oorCNq/RGMjzl1CODsNYXDA65hN21W6TMsTWs9LG4QVK0sCkam4VHDQ9zvKtMqK52tiG
Vqtgig0HfX6mZq+GqwwgDBRKJfBn9AwDx+7bKchUuEhUs1UOtutg3qcVxU9kMR1cHEi3PrSmA0hN
rysMUOgZlkHdeeVXoY26ucVmxcNeNK6Gr9Wc5GhKifTf0G7K6qnrI3vp9jV+tcmjahFh8ku0RcIw
egQqv7WpAQshL7Z0TqCTrkLuzAwK06pWnEDmfHDnyniH9+T8GdPv/pel9PG5g7i4dRn3fSv0UJsA
wVfte2Mus+P9PXbjiqEQAmHG9W3A7FmdrtGSmmaGo6DFWkRPjBBhH7pedPjjVZYjbKL5Ry1umquL
rHBbM0y1UJyyOvH2oenIHcTq73+4yCLKaQAG0hGMdejdXp6WyTHRLek655R0Y72rLcffzkny6E6+
Cu+s4uKVstDnTNgoq0lvb8TWpIeGe5rwktlgN4cEJ0XOsXatR6HvKrwzx+LkL5xk0m4yyMsHGkdp
oXIitVPppgKfiOovqatuk8lCe8ZQrdvqfjxtPat8hKy6sfACCKTAIPRCS11lrHY6z0aJvc/JYRp9
dptqDLI673fJnP/r6YgXpHLutmguPdqN/9sGuAh5IN8pgqkVdXOBIqxCXg3wFD+TRJ691qVIpasT
71tcIF/7VkvmLfMvjdmw0QyvjAHTo93a1a5KZnDHOSRTK9JpXDhYNH6wEBb6mZep+yVBpv/DgPip
FfhhW5afaKwkSBxJVYR7Ixqddk/6U+7w78xDise4bhHZMxF1aNupfK6RZa83bgXgZkt4dT9Iw+36
jd87ZR0gHoV9bIP/7rGZq6hCpmOeTr7tRwkCkllydjR/OGc5BzBQGHWejDr336Opk31PSyMjcLc+
WigZpo4nqTnyaxorY0CVbBz/c5q5nxHCac3/DDec0FoZ63zTjf5LjHJR+0oUTY1Da9Tqa2ePkcCL
RuTRvm3tRUgwbSccP2zxb95E+q8S2i9VadoierKASX0kYBO4zrEdm0/KTtBghWXa/ifz7EkjMhH+
oxAWj+jYDEdNyhHjHt/62NkzviFRkjnHepwdvFcc5c673sfZ2M3BJ2za2FbxtulE/+8QT3YTJOOA
eNxgimGPMlrR7uiZJ0dDy8wIXcueZopXM7J3CzrpYYk+C26f//Qik1/zReWWb1P62ttTpc9096wT
jcL0q+XVLbovYWyj+DTE7d+d1WJ465Nvnbx+TveWX0VPNa6i33BwEmA/q168j20YL5iDZhiUTLJo
owcJ+1WSsOxeuhBMjfjG9AVWJ7alZUpqkJz1No6Q9NC1nZG05ba3qm7XVqhSVVjFPkg4r7u7TEBQ
1l2yJIzUUb+9XFXXaqtwek+etZRBnD3W1RcYgyqoNa06mmpMDx52aAf8zuzFENY8Coa5M6aVL27r
JH9agsKDpmShEcMEFwb4Ej9/y1lSh8/ryzA/8zviHS7IYptOo7VpMbGD0BX6D66W65qQXNpmTskQ
gjXhPlwu2GcZ7kQYUZ2NVPYb4WrzIZXwzGWZtx/mwVMvusTOpK1y45DgOPeXgV/Itz+9euhXWJT2
fAeu9CtJZg/HGK9IzbMbhTiR45744pi5evChl3h/GRudRdGCbGEhbjOduHxSs8eMB2FpCzddedCs
Cbu12DS2WQkRNDbj9x52b6jg+cNuVFig3X/E63uPxbnuaKnCeTHX5F8CmumCVbNOttVEr66FoXVW
INQUoilwf6Xr28ehDUmyAIzq7aNePqYd47ipN5LHbOGJxExDVKHSA3ZOcH4H7NBqs8eTIHT8P6SK
L8IepB10hBbKOBXH5cKFikGXJq11aky/CRzNbb9HU23t/dFXz9IZxy06OOUOozvt0SZecpP1p110
LGhCEUAwarxcujUVfsl1bp/CXH1RsnM+ub2TAiq142djUegqa/VEzIm3jlX67ycjffKd7NBp8Y8/
f/k0NyjsCF/u1UTPqRwn83vbPqFB0n+wZ+rpTTU05lHPtG+8fAiokEpyMgA5f76/9K3tTVtzoSPS
3gFic/kOuDPTKk+EDTRwngOvT/J3iTtFT7nKxg9l472kVQbbOCWyRlQp9xe/EUZop8KUYRbH1B3w
4OXqIi7wFJ3IHoekRB6kSKrjEGGjg6e694+L59Imtlq80/lZ9RnATrbDn7v5cP9XXPXT2IG//4jV
NvBDtx/mInYYkgx6MOEMsMewPkRPELEJaPbJ7v56b1fD5b5DPN+BaAjDnGRsjSWZYBKMOL86p0bP
NSBnaSb/Fk6af7e5KP6yKyCrQad7WRR0VSf+Jp8wMPjqJMZNiakW36M4xOw+Qi852/dji8ShA171
bxIK4HJ4ZzndpgbBWmF62soj6asNiIKKCK4EprV/Y55lajDHZH/MDGNssfcatZ9TQ85z/0lvXJJk
0UyNYTuyNEDNy+9blxOpWOM5JzUxHi9bTXvy28Z/n+ZhvwcvDKtJ4YoKYAG7JOm84J3Tbyocw/Yt
br2PppLXH5pfQ2a/9Gl1yPSr3daa5TiMZe2cAMo156Lw/+OAj0c3zr2XEcfLzf2nv6ryTJZjZ9PB
52qmfrl8+ASMYJ3Yk3MyjES8s0vsE+NkiJ/ur7ISsgOZxDKUR4vcBlNdSOuXy9gLPpvg5Z6sWrN/
AIanslfx2UhM/4NZojQaaZ32t1Ba+2nAu+0Vs9iXLvW1f6GLkVKbeWTvIhOXvK1u5uHJD3Gd0zMh
k6AwBvUAu7CcpfXWN0FwLBRYgs46a3IzPal6Tzmn0Y1mwJARkoyAFTcg6R5JS1/faHTkaZahQLJg
VdanTDrViI+NcE9yxB0z8n3jMLrKf4mmUGyMUMLbL0d/2wye/uCAXyekrk06uuRkcKOvGuYFnqpz
6sbR2VDzdFSDFj31WdQ+9Rg8BJGe5jsG38WDWHodyOkhk/4xWiaWg5G53AbRXOBk6dnxGVGI7AUL
ufqZiq/aJrVpbaZ5nDEl98GbmqP/BMJ/3t7fhtdna1keTT+ucLp1KHVdZKCl1dmmXrL8UIfOkWFS
z6gFC+9eA/MMUuoRzfTmeiTfQFOILUxDLteTeu5GKvPic9rX7cEds+aIXJQRyExDxxZjngev9/ow
L2gbiDAO17MN5ny1nhMKA5RGch4Ys9DiANVQYJ/5IGRc4yaoYuh1Qu5ZwCkwEC+X6UEzM442krOJ
TvFHZUMN2NQxjtyvkdJwKg+LrPoEZxI4rzQ7DEejocT+OAYHCAUoilJvY5nDOG6EhURxNzviPyyq
In3rqDb/kAo00B785Bu3GT+Z5AXAIIGIocnlT/YMzJAbUaXnWLnatkhirk+Zm3/PWawd9EKLtlXn
GcfKaPi1Xlg9SVG7AO+F9pEy2tuFMhVHx5PeMTF6d6d6dE6MsOrPblskz51Qagdr+4QAo8SUKhXt
s9t67RE7reoZy2ZjmxYIQOIw+Wei30tgJeVndojxDIgkZx1YHR8B0tKT6TmnOdA1NJ6GJLEou3ER
ddBuvH+AriMjqwmgv4ggkwW/7YzfSrjGjme786L0bGeIzQK1Srem3SL+T0/5QeJ7Yy+zFGhfROeW
enm1yTJa6vjleskZEwT5tdTjPIhk2z6oSW+uwovzFz4Xh3+Jz7890CBrLWpwgz+LuY4OEDi0bWeh
g3z/td2IA+SN/7fKEhZ/W0XDTHO2U1aJBZbqvZ4BD/T9vzy9NvYwaf4fYY4ycNGMZTDGdHD16vRp
HFxv0NOzq2zrY91XczAohZd7rPnP/Rg/6s1dXyVA0rEsEB62SwziVmE1bnTPygaIxyZgvz080m5b
Vg72IiZpoI2E/1YltfPnsZyWmqsDhOch6ShcvlNX5VEP1yE9L0SZI0LqWN4DpNvFcfKzFOmjKuDG
zUXpB7wayL0l2AiXy8WRrcVWN8pzamjFxhXFSzdpH3EJ/GUO4uxP6Tsrt99PdfGnoh8ccMY7lPTm
4mUF5nC1MN0R28iI6WEPnD2JXKRlczU8eJs3EjRu40XYksKarMBcbdGuCNsw1ulPIWMChwMSVfe1
gDujb0ZJ2NrMmWY/YYfa4VXr0PXsYXLiVD0gKpTgdoYe3Wjp/+HSfIrneSwDN5xbe+eN6bxHgHzu
N0g+yEf9rRvnCl4HpxYK/KLZuYrqE0bjc6jREnbHfJntd/UhcWRykHPqBAqS5oNzfCP8kRQupHsm
m1gEraIFDEEME8OUdlozfEvogz+l7fAfVJhHGk83whIoc6joC36IJZcH/y1g1FPo59Xg5ucoSqBJ
l6kVdKY7PfjoN86ttwyIF80V2jb2Kl1wcmVYZW/lZ1R+GK/pmrMdoasFpePLXYFo07ZBpHR3PxZe
YwoWyAs4CSqCRZVu/RLzqSHZ7KPiPBqNFwCmzPd+btcvHqCCQxOX4zmfLPD1Jcpsaebb3yuU3rdU
/jYMKnq6Q6KNe3yki/dN79Xvrflh4/DGZ/ZIipfJF91aqIKXb3/svTyKHFWc06yXL54+01fX8bGv
Jq978AlufGi+Mo1BBlQ0KNc4jq5DwMmFiX82UXYKmkJD0hnPyv39d37FniWIQKsEdcCF8JYuXD6R
7o4GSkuyPMNfsgCJC/s5xBTu77ke3g404xPmrO/mNBoOZD7lvpJm/Yr6KK0O26731dzB6NGq/5qq
TPYApopdE2bTHpur5MkZsm9makPsNqv5ZwSrLsg0KGf3n+HWmwKXwEQUqTlykFXpoI2LAuTgleTS
ukEAbh1kL+JHvJI3BNll7Uey7nvUqgttBwTY5ZuKYPwB7POrc9FZku2YDskB8Xyk3bQ+F9m2F1Xy
I5Ywg7e12Ykvs4oqdzNaVvidcYRxHiZz+hyaUfWxmB3nR1iott37bpOeS9sMf8KgMwsaiAvKukk7
A6t2L8wfHLFbr2rpfC8t5zdZxMtnmP1a1Ekpq7Owygyfgy7E2KHN/W/3v8g1H4ZdxTRw0UuGFEnp
cblO5DvVNGGncBZhiJjC+KUcGaHIkQlYS1e/3Vm9sUtrxLdnuw36aXxqR/21nP9Mi/4tB6b9zDCU
yQo9Un15H79FS4GyAB+0SM8OVk0B4nLTU2qLIRCp3x78efylCnffh13zWUxF9gD9ceMtkJ5SxOPr
C9SN8fLl6oas9RQGXnFuxOBCGTWmLyLGagEekXNIcbqTm0pghmLrZfw6ojq6q5zBO8BRTQMnbuxd
YYnygR7njeuc8LXQBOFIAQPyVzcj9LgIeSH6ka6You9NK3ELFyC3viln0PKNVpsl1inKi1Cqs5KX
tG7E0RKQ5zZ9ZOjhLuFv/chcg7poSlIoJV09/cInBb5qWoQ6wz3ceR5NMd5ytsvDhwEknRCG2kwU
UGq5fJVpmE8ZZFJqwtZq/hJ17HymJUHnMGL6gFYUwpLllqrDD/HFc+snvkh1QH060YIxQfQ+qO2w
l/u66K0fZagbrx0PtzeLqeGcTdoAKMfpU7h/oYYvWkssXNp6vQlcX5nyNGgWjBy30tpvRpLzZ9AC
vRFt1gEndexHPngqUd62EvVY7Qxo0HLb+al6tXvSwy3N2Qk+T+RBF2j9ogiGsNKcvaiB5O5Gr02i
oG9EVm1nvXbpsoFQetKiPtaftTluDzJ2zXxDflGcHaOxwAg3c4NFTYRWIigCbUvtF3Sp+x4Ro/lU
jQAzZnt2fpaIwtSb0NKaT31n9jIw9Xj8rjeuJQMQnzjGVK0sfobhUH7rstnBr8TwimPnIb6CrUCI
h8XEiDgLLG0IgQ9Nk4ap0CidnuZrWTWBQXxHnDd0wZrUeWGfO2nXJo3dSP0r4RzVgfJbpqYpqknO
RmYoTm76tvV+KQt36OB+zPGvYtty1BZMG41ah7bVamMLzbITeDHz2aklsCHiAeKQdVnp2BYmXgbh
eHbJ/frZLw6an4365xRw634wCzT/QIcY8oU54FRt2rIR/5nTFH6yhw5BdeqXKGjwROF0oH2I3Qoa
vf9Uwxx2Acy58QWavQ6/lU/wV9JTz+36yDK/JV4X5xs1NxDDLdFg9KeM6cWcuhkSbtzULJ2ZYjGn
078nhTl/KfWMg1MPdSW2YaZnJwNBLSZJnZLZDsJuFgYldlDVTk5V/gN7osHclqbXmduRE495hK9G
aBmZR1XnDpX4pndSPVn1FC2GbLU3HHyjFOOmsSwaFVPWmQ2GEchbua0Cu1WKwbf3Xl8NxkaDJdHB
U18cz9y40HdFqfItNFU/C0RtFJs6suN/wyoqE0CSUZwFeWY48TN8Po3cPxXxL33uoq8oeaYfjbjH
o6luHPQCq4WdYInFq5ChjL8b8xlM2phJBaVN5POLhCNd7LggrW/o14YEyz6Kvod1BOd+NCHMNqMb
L55RQMoDTavD11jmsnwfddIc8UG29eHgKbBm+7kpy4/399hVT5Zp3wIyIXosiB59lWnESZhmSd+1
5zH1ssCuKvfZMptzq0fNZrBRJLWz8Uc7Cf9B23mJbhfRjyY5hDJm1UxbFmHoy+inUnKwdFbNuZKZ
CMoe6eQyMhFdDK360A0PGWY3nnNhqi8NaB0a2xqv1KaFMXlWyHpZ+NJn9Kf6UHgAfPOXvikO7C2s
JU3xxwUtWSjPSKZJLw441ur1mk5keLM5tOd4YUEvgvC7zEGA//5HvMrhGWi4C/wUjBIdkHUe1845
x1PPh7NRu+epj79nuuW/G63GfLBbbixE6rOoowCTZt8sf/5b8hF2iOBEZt+fSwSwtxQt8DIZZuxl
3TxK428sBbgdmWUCIBZ/67nEaIBUIH+czgUCwwExYd5Bp/Re4K3JB091PfSkW/37WqtSNxUlGKV+
ms6jRMeoqxkBRjPiYUKayFxwER7wrnC/2DY3chWnzYaef7m7/w2vYz0uHOhIsknpgCBwdPlqXZmD
GfHc6Wyir7d1Wsd/LtT8SJvrGnHJo1LHLqkyW4WGwuUyTpPK2m606TyZRnnQcmd4afDH2jXWqF4A
PnhBHY3pX14GbChbxIfBofVbrba9P20v8EPeNLRpMVF9rH/IpFJ0cOtupB63ms001vYOUEe5lZgL
b++/2iuZToYE3KOIrXEWl8dfvVsEXwDqZM10bm1xkFn0z+h5ybe6rjdeGB5EH2+liA5qqp9ANryA
of7Usfs2lSu0V7dROsRh53j/N93Y3nwAcI1MPml7rMuJpBeJN/f+dEaTMzsgEzl+SEcAjY1JK+nP
w8OiWEU5jBM9bb3V4/t1NiiLrse5sTuAaDL1Pqaji0ykQCXq/mNdzx5oFTkMPfG9gIMGdmW1v4A8
aXFkGecRwC5ln+4W+t4i5So2g+9D60vGtNICTDXJdPNFv/Czrhnau6SdEMNNeWXmZnbt8lRzX44b
1YfWS0QanS6yqTAZujAXOwB/zo8ZTuiHLOHODZpp/DXNpfzJZdPjWDhq8xNUX25kdwKG9jqHGDP+
+f5FFIKOM8J+i7joKhQCOxpEpBx1tkUpYIZgcxXTyPqLSUL9oOq6tVcYJP8vqoq+5erMakM/aEpq
6uyrQW0LOWRBnGMxFan4oYDr0mG9vJfpwsGdWialdMvc1fdD8K00Z4e17C5xg7KrK/j7DrLmBarl
QotfIcNoWwmJ/sj3eDeafvngxS4rrH4BrulEKLYQui/rOybzNXsi51bnNgPhj8CXTmoWoWqqzfwr
gvDfMr0sGJvO+aN79DopAQCCU5KNgt+i0b3KtxnWzXbcZ/PZppzBHjRHjsoZa4oibMbUZPz5uWQ+
DLkZLjow37WgHDa/zeC6Sj/7EHncxKw/i1x0T9MI6/z+sbwR9mFpLbQmki6qTrHKQ3osbOcqy+zz
DPbjc+gDQkh9fFGDuobFtRmQ630qNYATmFhn6JH6sz+Z26iSIJDq1v1y/+dc33ULAJ6mL9+XduCa
2VggWduUxoIInvxvwOcslHO9+kGEvf6YEILAkdHhWho2651cmH5S12ZtnxsrlvtxaHhk00qfjA4/
RTl0xoM2xI2H8miJ2EsWhkjgGt1AAx6xjaixzjrKPZuxoPXVlH63v//qbjwVtyXANJ9bfJm1X8bX
vmobOuStcy4au3iW0F6OfSTiA9XDBLBB1/8UikU4WBrXwN+XD7XW0Q7bOpuVpZwzoxQjyMlmd70+
0piOMv/Y1Xj+3X++69MPzQcsFtMZFC755+Xz5UWE+oMRu2fDB4YUwj+H+dJpT1FNm82YmzaYC889
zFr87/2F377PZdzhNn7DHqIraxEDL1d24g7BkIY3iw/W+MuySKUjLWt2dq995hW3f1XM+7dJ64Gv
17P/oey8luNG0rR9Kxtzjll488fOHsBUFb1ISkVJJwipJcF7kwCu/n/A7t1RoRis7ZOOUJNSAok0
n3kN9JsaK1JaunqAHMJ8r8RG7jmp9r0jOMTWMC4fbUSLd2Fv6W5iGeWF5f2Kjdo+LyhnFC04sWiK
by6gLsPIaxo067HJpTIwIQZ51tClX8IKbTZZoBDphCLxSbLm26ora3LiKAmUvpb8zjJrN4Zv72UC
VNH7E3m+D4B/AMdY6xW0dLY4kHBkOoxoip5CFdj7HPWqlyJKeemWOL+oIJtzICG3whg4upx+LvBk
OA/TvX6SqEc+Ok0jkX9Pg4PwTN2Lb9UU6o9WQ9HAW+im2Ls0QkDISxJFqdD3awWuu5lVPeTcdnCu
8Nr+juHUoF7bWCIdyjRy9nGagn2zQ2jY7lQnGBXPUdcs/mw4/ePcGHiHmSXptSsbaYsHrGEUR7TE
lxvTLNsC8b3YgfcA5Bx8sqwvgRWn2SF1nLH4AuppQdRiaDD/zS0zDyjVVC/OAGt/bOPsidu5+GFF
id4f0J4qPzWt7gBvqRP1KVwsa0cyU3yTmypuEecIp8I3eZmfYAvkxeUUWr6oWoY5V9fPqEpoosXD
th7aMBBKo1wBXkl/JLWSylxseRZ5dqG3DTp1Zn3TDW36qyEkRcZcjZaXplLNh7QZigzh+Ey7L1TU
BfeWhcMNwt/TGLnDOMBFa8M6zve5KEcvj3OTddVQXgXnNfWBiqX4rRQB0gZ9ruPt26VmplxYD2sM
dLobVhn+VXwHkBdlM+10OfQzYqhW3idPaY/mvGMK1dcKq//c6RLiLdrYX7eWpAVVQ5NrQTTuQoh2
fmwx/Gu1jr4WncxN5JAs+M/oIbY/ZaZ9LqYYmkqcmZ4lEpPSqzV8oF2Cv+6Ihun7u239h0/eGzFV
YiSA4qQwqC1v3ttMcKQZQA080cxp76bKGv02NpXrlGLYzgjT6I6YX7qwxc/DCYPInNubrQcmgWz1
dLalnH3JflKf+qGobkODWqoopMkv6LlfNcRtN0aVhbsawzGaBHhX21lW3kLPbS5cT6+By+b9wUUg
LAuuE5GEbemjb1VF8Cz60xKbIOqmwTakIFUN8TDZs3KvpDHV3rCSa8019WgAtDQaX7QO7wPIos2I
an5bdTcj2ZHYjWWp37eOQL6pLBZZ+DWBEsqSNTYa3uiE5U6kUQcQGH0eF3W9IQoAk+qpr1e6c5WR
2RCWLkjs+4pS1miSURPHSBmzc6pNSYM+YWT13GDvr4CziICPwFHIf/AEQyhnkx2YfdqKljjnyaFO
C/rMKTxIksuubkUZ4PuR+O+Pd7bU1wraax2N9ip4jfV5fqsBRWht4wiZak+d2WZ3mBlp0I5DO//U
yNXHrJXVL00ljC+4HnYXiAlnN8s6MgqDa5+aG3rbfGo1qetUadaeRDuttsNS7gG6uXR/vbG46W5R
IllD07XyvpnQwikmodaN9pTMUXWdODnmmAZ23EWWW1xlS4Ten5reK3zcr8acfbZ7PblCmfqSsNtZ
2sfrglOAzwEGR6NBezrRea0PaRIN2hN8ifmjLMrq4NQ0+eJeio7vf9O3Zvb3oTZRF7FdoeucnE+F
TXFyqqXCI0ISwfujnJ3RgIqA3ID8xcaBSuX6FL+tnMRSZBSWBvMpnjVll8lJcQXiXcOLcy4PQ10r
15Gq4aklD8vdnCnKhaPyvMwHoIlaN/gDsP7M5yZkSHTBtW+G+lOtT3aQ2sU+idPc1fvmBjTul7GU
77tlvKr09mG0kkujr3N4elKB3CF0J6k2TNrqmzkehSXJfRkbT8syLXdDpmiPqOjGd2PWL36bgBOF
Ztv+zDS5+Io3+6eySlbh2ja9FDiuV8LmQYhzV5IYn4Gi/+bK6JzBWqy2kJ7klkTCVSxBJxtRlv6h
5WcfzAI7WLcpp1rzbKTtfoloOPQcstBIRTd7S18nCtbSTvr9/eVxtvH0tTIJs4trRQV3tv0+XRYB
Hgca9qgOc7SfZOPWjmbtYOmVVuGXU8zXSPd2H4wM7EyTFhL1iKz81kVacmk7bLfeame9Vsu4VnSi
zC1ATLHaJDapNj+WtdrEfjdLdRaoMUG8kzVZ6UGSoVdhoH+y3Dq1BIi8LhqE2yLd6T/b/N3Qn5Bj
n0GvDYrmL5qdrw0woSdBu6DI5Mp6Z3JsUrhETrRcytvQyoXltlUmHdpcN/5oIBHc0lkQLUTQpPti
c5cOLvyXWrholI/f9WHRXxy5Tm6bSqa3oJE4OV5VQvfzinatnaVRNh1tbe7BKKfFDU6BBqJaaam6
RG+16rekMhLSJfUyef2Slyl1Ftq9rjIVySU3qjMg1JpQETJA0QTdeq7+I0d9qYi6yZ4jPWvVq2kB
c+P2cYSyYzLanepy3mc/x0zNP4aS2lG5W7L+We0H7UD8nX9PlFQHYU2xmLJh6kSxhwAvVQwFt51f
F9bheg78vkF4VoxFQBJAcAevtE0t8sWouiLlWWHlImSZ2XnvjWOj7AtNHva6GldXsVIVezVts+d5
FawEfDH6isgyj/rnJSUVZbth8W6h6wL0ZGWUcP9toi2UdZO5bST1WcI8BJH0A8XpQDG/xjYljc7c
rRoulfmtUNJ7Y2HmqvGgT9nfDLB5CCgUeKuijgNX5FWk47fDG3kVYzBCVX7Oq8H0TBw3PXmZzf1I
5H1ddHLj1nUsvgo0oVHuvBBznCGVCHCpfzorL45bmRP09Oroh94ILbOwnhf1Q5LfdcpDRVfW1gYf
fUp/9VHTkeRN0yezdzBu+zxDVNP02ouMu4KItLUDvVRcR31Jy3QvF+2Fm+3sanl9PsCSfz3f1gFt
ssUkZUpuPQON3ReBfTUGtjsFsfv4/trcXqHrOKhT0MhgdVLP28yDLuoJvyDmIXNVDykUb3SFzxa6
MN9nR/F2nE2Ql2hhPQqT95E9xe282EcF0g9SF2zIn+vqP/+Y/l/0s/rw577q/vu/+PMfVY3KSoRv
3+kf//su+YMou/rV/9f61/731za/9VD/LJ/79ufP/u5bvf3Nk7/Iv//X+P63/tvJH4KyT/r5cfjZ
zk8/Oy6110F40vU3/68//I+fr//Kx7n++a9//FHBXVn/tSipyn/89aOrH//6x7pP//P3f/6vn91/
K/hrQMOT7W///Nb1//qHRN39nziU0zxZv6/4uf5PQrB/cvnRMV+LmZB6OLTKqu3j9ffVf2K8hwiE
Th0IOTCHr4Xa0+vPVOWfnLirMThVbbYuaMn/eaSTb/Pvb/Uf5VB8AHTRd4x6ejTSjNVlKi7Eo8Rw
4Ka33mONneOSoHb6cQbqcx1Jovs8xrr0vexa4yHWyuUBnbXZDy17uJeSUbtC/WzyRKPmH+ZeoG/w
25T99Xwnz3MaVL0+DzqCYGNI+k0i5TU9/u1UktIoRutCso6oYGhXvV71bpen1Y2+WFS1HezNJKkq
d0uq2gG9ooiGQq16IDaKC4noaQT9+iCAGADpwwug8PVarfvtQcJF1cLSGZRjWLZ5EEdx5wNDuyRG
v2mvrcPgGEX5ftVwhUi35WbPuSmFvTqGRymEjIrOTObbhbx42OZRbgl7ez+Z/Q1qSoundov4OdWI
HtEos67MFCFILWvzXaE0w37CrMA3yyW6sgWAxnJ0MMLqktxHcmi6MXNp2mU1pG9FjrtPRV/TreNO
dDhG2yaINPWSNI66nlz/vnT/fDOoakTlq4YAClenX9KYe7UYyfqOqBjd1INEqNLeQ+m/bWjdtVZ5
ULj5zVU6okLJCCysBi9AH2ZM1JtDHCEzLYc7lfBFLa3roqh2aWodaNI9A3F1awmRD3UGi/q3UtL/
eWrCUlxcqIVsYSVqGAE/6nv7GANMO0g2hKi5hv72/jI/X1yUtqj00lZAdYiQ/XRuigninp2U9nHm
DgYNqIIW6qxp9/4omzb568sAAloZdWub+ExeLgILHau5Gr+A/E8eBwX7rH1bT+PoZVHePbad3sg7
zU6T49zWQ4X0tmjvYhv4nWdmOmYeVGPEEjTAGuEML2ZRBQWuHOmF53xjNggGaOvo3FKAQzZ5cbYK
nWlWER7TupaQOsGhUZ27S/3dt7Ya6xDUPg1e0oHtjhZ1K3OVSeFx7eEfxiqpbxpVhqBQGj2+QIbi
1QjJ0Iuuuz2CVbY394367JAefDHUZPal0pA90VKGnavyRxJ3zkFMJRqbvZm5ZoyUMS7NGulDJ+2G
ZQSVXpvKbkZgGWBNLz8WUFWvVfylLyCvNo2DPz/zK9uX1hixxHb+SoRo1QGNn6NMRnLdzryJ2c7f
uYGyvW2C5RyqfNwN5H8uQXB7V1pV41ZVrj9J9N2vB4RpPKRyLp3lp3UlHsti95P5rRw/ztAt6ciY
It0eUhB2kYrB2JQoMch6Wbux0be/mVsMYjjW2ruu6IYL0c4azJwcPevIsOIQs0QLGkXk0+3Va8tg
UgmIXgq7uC0Vx3y2pPQnvi3SVZ+al+p165W0HQ3YAIkFsSx382YzG6LKNG1klyG73XpOZS3+ILSI
IiUmo3VTT66KseeFpP80bnyd3NXLgfIrhCcF/tDpK0YVwYZTOfYxVEzjPk5qyys1vfRUvaw+W7ED
y1MvX7RhWfbGKC7ZUp+d7TBROU9AFVCjXon3p6Pj6JN1PZjl40z11dPM/GtMCx8Bu+wSc01/Y3YR
aFGB1ACbXaE1p0M1NION3EicozTiIgANtzP3Eann97EZ4kOjiVtL2NZBEc1320H4HaLZYWknw3ci
69coF41PT6tCpln9Okwhmk+N/oW4ytotkopkg5qN/pyXElIJ2a9Md5J71EQbTykzvMIol/pVErY3
xqC9LPIsB7WTYh87q3qgDJJ1gwZSEsx2W98AZQgDWk+BTm+gyZ32qiqk2RVVUnybK8OhyGz0V1Ur
8Gns6Ng5lGo8RV8031KAtbx/8L8xZ8ACqHkCxVwrdJv131nGpI31ZB1Lo3V26pg3QVGEGS4fxXK9
mMgOjkXx9/LJ1xVJAkMeI4MmZPA10vwtYEqNiJp8bTpHTavM22k0NV+xSulQcJZeVcBdgeA1tb8a
BD2EjRgubIg3liSIV7Re4TLwxq/hyG/D94Y8a32esU5iVLGGQu0/1Br6AEVVXYgMN7nh65uCuCBA
QLB3NXtbD77fhmoBXJnOHDtHM1nKD/YgD76WaLJPBahyKSqJXWa1whM2XibZCL3c7BFcf/8TbxK6
Px8CG3VAPcBfyRs34dVUdEJIRiUd86rQ0SWzqtuiVpp91ha4d1lae42roXarAvo/RPBcdkNcxQfS
+vgCTOKNw3ZNXlfoArgMsL+ns5Fkoz4ZVW0dJwzd9jqhqeukVXWfzsZTv8hK8P6Lv7G2sVTALZPI
kmqOvQkW0lnotHU0+9gmkwk3Ba271K7kW0mjdpGns3ovHPPH+2OeBSi8lk4WtlZXV2zf5oQXuWgX
XRH2sZNjM5iT8luLdP6FS2tTFVq/KGWAlQK0UgNYVptd21t0epCJSV5wtR7damnGoM+0+UoI03wK
8Vo9gHGarqOi4T7D524fK6p0XSdOf180gx6MkqgvLfWzdGy9Qmn+U14nTyVJPP24cAbKXq06Qgu8
XWhqz+NtOorFV7IwP/TGLO9jTZuDMGkSHwlMcd0JReybPp4vfPY31jsSAVwCq0YEsds2ZK5QFSwi
uAUvVqnFHNlxf3CqenwgbQ2/Imk5BslklfsKZObBiIvsuhwhCTRl3O/fXwznYQ1gHb4WBUWehST9
dErSiTr3FDbJiyGlTeVjy6x8bJSIVBiLCbTL1oCvd9siil96e6guGTO/lqpPww0q6fifI++CFS+5
4+n44BQbeoLj+BJmDcZ6tYp6WEWTx9a7xiM6FQchheNLk+Q25iNLuW9Cp3m2ldJ+SUN9uh2msftK
O6d+yHQ1eh5meXTtPm+vu4W7cCyx8AQT0/mlGePyaIaWOyItdMCLeUGM0lD2qTPQFs1kB4JrO/qT
kl2SkT0/UiiNcqIQq4Mqo2p/+opKlcdzpcgFaAWg03WbI5SfqqZfNc647yZ18t7/pOf7m8SaQJVe
BE1I/SxVbfOlqy0MKo1ixF25XLo9yMhLJj/n6Rj4OEoKK/VnzSy3HqFmk5f54mjVy2xiQRk1BuIa
DvpM1TIFWjpr9GCmIZDVUnooEL7cN0n3QySq/EcKmv3K7ot8V8LEOgKWCP/27bkKvwIHBxTGHbqN
sqoil/pCLbMXNYk0v0Q+2a/aSnuUa+mSzdv5/qFlQJxMnMBoZ7CsVhtq/GDV8mWZy/KDQKH4+zCn
ILeLWmDQjmaGQpdglziLdemEPT/NULKh5EKzGew4TYvTdSXA3+HU0uUvCX2958jggNCsSQrk3pwh
Pojqexoq6I1GVvWjD0PTt2yp9aJOuQRuOV/giEm9kgRX4B8dzNMHQak9prxtlC8gpTNPGUPEXc0K
XWQkmju5viRcdF6L4QCEiU9khncsNOrNpWmoIIQwXilfEm2ZUFVd0n1XyP1Nr3WpC9J+fGwUulVj
0cpBrKbUVqaiceW0UW+tKV8OMkrSnhOTHZdxIV0DoCCySYUGmSjBkhVSo5fgXrI3Cnv2UR6TsesY
phvNrOHnNOJSR/88BuAURw+H3i/NE6r0p9MXVTlKxUUXv3STyD92qUVPTY9sf2xaZz+qXesjWGJf
irjWSTo9eNc2LxBm5pH/btWDiwqOQRzm6QuXZYbjlGJdV8jZ7VPjq21+b+WyDQopnW/SpRjv09K6
ZIt+fkpBr6BI+OrLSO13s3q7XpUFHkr5C/dj7+tz3bkCve8LZ+F5HM0otCJgsK7ojG3uPBcy7pON
lb3ocpdTl5vGmyytrT2ylpeaLG8OReQKuI3uNZjH088IrMma0FrOX/KqKtzOChtfSzUoj6Z1KXpY
b4zTb0cHmoYb8gEGAP+t3oqTSKYEtKN4EVFk7RRqAzsJVauDJTTh2igU74du+CxZtb2b+7n/MGTT
DK1PxAGd1yRw8JPd/d07Z4WmrgBcAOMUvTZJRAKjt9XTgieCb0sjEqudxZEuJernOwVirQX4HtjL
2m/cTLGlhMpcK6J4GRFZvB2tERchBBuQno6Lg6MPhi9NdJbff7Wz74r7GX0LZ9XUodtubQaFvKvl
S2zPL5Kl/RyMNt6NXaYGcDz7p/dHOk/FGAqqF0GzrSFRtG1fyHJk9zIKJi9DkSfBZKIRSzWV8nfU
lNfREkETXXr8MbRpuC2HJaIyoxdX7z/E2b5EOIiLjIaMSaXi7BnUNS61Q119EZaa+qU1Tm5WIuHy
/ihnX5JODe1iisY4VKISsAk7KQM1pYxd8suotsmV1CnGrTzNwkerZNkhShYC3q7TC/vm9J4iwqTR
xLwCD1vrx3AET3dopoCwGWyn+xQZ5q0ypI+dSAV23coxKYtf77/gq9jXv/fon4Ohq4elH/g/YrH1
YX5LqwGl94VSR8OnYjFaJOh71DUlIGl7JF0tr6+ceZ/bvek3MO4Cp1X0h6joyiCz0PbhkhlvFrND
VzENYXCX/ewp8QgxvYAhVdhJFrTDPD4pVu4gjJYgHV3O9r4x4GY1yKFfuCv007uCd4GcAdiM+4kq
DP9dz6Pf3iVhy0lLuAzHGejVNRKkUoAwm34XojeP38SrZ4VA4wHsXVBFVEk0VesOY0JLRDdy69hb
ahLAU6qD0obyb5vcoVlRZkfZysv90IgWv77Bvs4nww56/DKeJQLYwG4ay8c9BZ0DK5Fu6GH8mlJn
2jeA+l5URAc8auPpH7YTo/jaT01FocvKrnW9D2/sCELFEhtKAFW83k2NsHxToa74/mc+3S1/zgyg
rXVprVHwlrqX90KZG9sajqJL4yA1UWdCDuBiqHd6Bq3DEOWxaMmnZRo52ibiUUO4pb0eysd5tFXe
f3agjpW6P4zV+HmZsxHX7sTYNa1kHEKo96RAsEKlCagoPMr8tisgwLaD2fuzZtX+350DuL10XVkX
7FtqZqerww6ldi5MwcM5ZebqCkQkGl7Ohc17BtFZ54CWs/XKEiTu3ZzDZRp3SjIY8hGf6MGfOcN8
HfwZjgt6/kCrmndVwtgONK2vPeal+Sqrku0u0jx4OYIf7mKADAlrW8ndwcjuaTOICzNxWsZePxPl
s7XEgMIcZewtAlRHrVVObEk5Zqlh+GRmticlAvCQYoyeMZTTIWyMeD9I0Q+7Y5u8/x3OFwmlDVYi
4CCaFNSyT79DHVaxVJmResztKb0erAlXl4gaZREv/YWPcXaSUq8iZkUlidoosJLN8R1CJ2zrvNSO
JBPFTh+U0CeMLT2tVqM71KEvqehtGvuvM0sKTRAHKxchnS2ARaPrO3HTa5ToQ/3LXOjalYyG5IOj
dIVrUEVA66FY1sa+diVJi+6pbRHuliHLPmRZe4nd8dbrU1OAqA9YE12izdkey5mUMDnaMRH17FMA
N9yJBAiv1l73y8G6pEP8xpelK0H526KnSLKwnkK/nb8qAI8oayztyAEf3hAXsoaqSbnXLbm4sITP
1GpYwxBjOWc4cLSVNHA6FqIt2IwNrOGhq6yHhcKwPwrp0RSRGSy6sO5juZZfZDRfdlqeK4fGaVWP
LHWmUNN+VCu+Qvpd23eVPQaSAVUwnv42neH1GdljkE2BewA7OX1GMy/iGiUG5ShGVX/StXK6E12V
B3M9RDubXu+uSCvLr8Yl/fD+Hltn+uRWX2cHZRJw3ohT0zE6HVkiYwLi5yicdaq6w8xS7Fp7af9W
DPa62ilgyASDKEFQWFjXw2/f28DCLVsSST8iaKLA8KeA2sV5duFTv/EuLN8VrEEfeaUKn45iTXHq
xFFuHDtqlYFelR9bfbxUB35j6YJVh7pGaItHs7G5HBQJJqUtZuOIWIl5FclSdNCHqrwx01J+/Nvf
Bp8mQDZgIilsa5tvg18ENbGFoYAxh0Fd0qostWK4cOOvD7xZAdRs+S6sPpqV204FqVdsDu2kHxMC
nf0SWdYe/xrjUcwiu5nRu7qtZDrVWuvIF74XErLnY0Mrt4nKKSiCudis+7SCTTFqpn5UhsmJAyyn
Zoxxiz76luesejfmUtE8SanTGyyV0k9tL9lPVK4akMmJ/QchcXNX56bzosRRW3rLqITfpLKTHiPN
qB96DBk7V0Kfq9dleuppYyWhV+bp8r2Y49TwkDnLvi39XCqBOSeF7al4ezcQUKz61sGDAH2lMeUS
EEqGknxtt9/AbFKClBLDvilHGw1KCwIc6590FOo8oir9AnvFddre+CNMQuu704zovndIGaVuZMAP
u0VDVPW0klKmnxtDXQUKdijNTYufRu4ldit/09H6+iHpfW0E0zKJQwL2uvcypWpyP4qz7nnGDfFZ
04dap4dXhR+ghNzFFeQyD7HgUr5qe936AzEEGjBJ3YmAgFEk+3SJKBmnCirRfhZW6Y1jZMJxQycZ
F5h1Sn+bNWG9CvPE2HhMcml9mQXL0h1a1d7FZaIA/pk1YuUwH7sl6PJJ6/ym0vL7hkhsDwGGEKbp
9AV4u2W0L31mU4Nq6IDHO9FgD+cZU1h+WwrQQT3tseiqhM9euqE2az/GqafYRVjH4duV5n1DCy/Z
5fVQtt5QCPC1lZOmGoWsCrKfscRyclDlIXwemf7cNbNyPEajZP5yhlw6JFpaPawpyhWnqlJcjVHZ
/sDeDQSvVtRV5iHYhdZIZ4bDJzVPp9InL+k/1c0isn2v9MNne7KNQ6pOhgJsvLV+ZHG+3GpT19Bl
rq2e2KxK8ZNbMHMkbE/m+L5RQOK4g2Q0uVdDTrvSx6WmHa0D0W2Lfm/Nk64e5pRk29VRwylwV2vn
zyNIY8uTi0i5zuESTi4GDz2ghDSaRjdXw+aLynokR1Z6x10KxWg8S2qh6hcgYX7B+KOepiT4crmy
vGgvdt1mTyE6qQ4agIl+20eynPnjnCLarZuT/aD2deihvhx/Vgro7+5kj+YOuHg6eJSvO+OqWpbq
1/sn2Wl2/Hr+c9MDBaB7hnLwtjYmLaM0UsYERsfd8mlCCap0nWZCPXxi8SPkHUbBUCKn9v6wb4TY
Bp12avl0yOjfbbNyHNPrKYYudzRtYdw1Sdi8OKWEaN5otL+a1ghBgQxpgPKT5tdiaPwx18NDVKj6
o20kZaDaNSCEhtyPLWlfZ5WWXLgZtzNDL3E1XqFzCaWWh9xcJ5BEVa3CD/SYGWNyn0VdHthjann6
gkuUk+kKNDOY7e/Py1uDwijkPIZqoVPdO70o4fADwhqKkWgXoY8UwqOHGNQSyHEwOztrLH+8P972
mF9fkqogPcr1IxhbqNFYQzCZpGY8hkuzb20y+ymdUazDUO0AFOjC270StX6/0RhuTdzWXiRlTwqL
p6+32lLN2miMR7GMYoe4a+/noFkf4goVjZSbweuMrgg0J8GLtUjDQ0yO54WtBnO6Thu/p3WNnnXu
BDx4E5S0Gj2pKtIgTtLuDreU2V+Geb5wG77xUQAtrNHLa1NtC1tAHbBzYiMRx0ydzd1Y6PYHJVYV
NnupHNRmCINYIIX8t78MEkjwGdeurQMG+nSqqLwIhI1LcXSatjnMtiQdRhB+LqhT4af9eMkR5I2V
sGIIiThJflcnktPx8KbrOy3upiMauE9JqkLKziJo8bVzHelz677/duvTbxaC7eCAQQGbLJ5I93S0
ol9iQYVqOnatNCDeHWPl6bSXMow33mnlLeIwScVEp/d9OgqyNBLq0810LPtGeKMxF9e9MJ+4Dvob
UvRLm/fN4XBJpHbFJ0Pm7HQ4wjUZpro6HZe0LTxwJlNgAIK+gjP1g8JTdWE3vTGHFMnA0xClUfjb
oheRxRUiXMr5KGw93gFRrnaVFSmf3v9Sb7wUtwOEEyZypaJtQvfSlOywLIz5KPfGNyMfPjjq+DOa
p5/WNF4yztgAMuEt09JYpVBIBk0w9VusQhTb1lSDGTkW1jz4apYW7ohuYzCmnb6frTo+CCIuV7LH
5Gock9ANMVP3ETGMvC5P8ADD8dsviRHen4NtZkHBDbUlElTK86zVLf/USRA2LmdlOErROO5qO9X8
XpLtA6YizYWPelZ+WMdCzWEFga7kzO0+pCVnJEloD8eBENwFqi19bOIwvRW1WQdah8Vkq00gQJ0x
8vCvn68nvav3IZo2Vz2R+P79N3/7cTgXqNTTBqIHerqmc6UCoKjHI/UAqblaVK5eABrivoj1Cf1L
ak/dWGlA70Hq4Qui+8WwNP6glN0hGUpxATJ1Vup+nR08VdYVvwYPm1OqHqsC5rhEeRh89Y0ME9LH
eVhzHWAIvqkuiavHRbmXsV9x8Q4b76cEnfDGho8ezkL22rrFrq0v9g4dXM+WMvWhW3I7MJB6vh86
ZIKXXC12OWY2HsC/yR/iOHP7vBIXAELrg54egHBYqStg141ICGSJ03kdHPyMJUCgRzVfUqQ/He0+
00mx4riXXTtG6janhXCjp/rx/S/6qjqyHRlaxnpOcbdQDzwdWR61lhu6Go8cHbVPXrd8BJRKeDxZ
8rM2ovrbtbqxE0Yz7zt1yvbIIn1J0lB9HJa6fqmM1AokQkIPb9VkTy1YwiFJMYJW0Oq2NUmCiwAL
UzL0zh/aWN+ZzYi4qWkU7uLE1Sc7H2y3YLPRdUpaV4nb4UYBcehqaH8ikqwLD5JR/kFS1W7fdPN8
Ia47PzZ1AFlYDlPQAeK/BZNkcQ9cViTz0bDndLdolSDxTIwL3/f8yICjSH5M5xssDin06SzPbYXx
bGIuR/S6Bg/jAAverlNeofN3SYPijRfC3AjCHW28NYTf3HKwd8mYe1k+DuA49/C2m11uF6H//rp5
64XQVlBXsDbHs7HeE78ViiKasmTimXIE8GJjPas17lI7H+xCGYL3Rzq/ccBHg76FJEscQmx6OlKm
WS39j4bq+6gc5ExpPFMpHvFKvUYwSb9w3p7vQ1rbmPvRs0dik2jkdDCHyq7Shp12zMzMcqVolr1i
Nts7WaG+F/apfJgruXrJ5eVSjeWN1wSOB4YaeCSN9e2ELlI7kMPH2tERkfWxi/RvSizLP6TEGXzo
n+LCSf7G9yMoAWhMp3X1ltgEJ51e2n0NifwoF7Liy21i7RO7KzwVTbtP739AVgSzdnrGoIVCGETx
CN0j2uins6qYU4Qnb2gdIebedE1d2kHS9tFtX1Gsgg+iWx+ntO9QC84k+7nqQY34Qhkz21uEWV47
agimvJoJQodeJ+glBzI06gN2junQVJVQxRM5/UK5NvrUWhA0Dp2utIqv6eSvXurUNbXxooDH3dpj
7fblFGserEWBBaFZihQlP8IKLlFdw8+oHfRrS2TWE/BH7i61dtyOTuOx7xNgikhfUO0lVAWSLh3q
zqqerBCpGcgJsQFVpRmfapFXphcJJt7FhLnsfHOJ1c9mpWjTlTXNyudYb56EMWUtYkI9SgtjIeVf
Uj1Lhz3mxJRlIq7S3K+6GQx9nfBs0dRJV7iDai2a4X3iW7VFOjzI/aORAsWn5jKP6kHnCvuIEq3x
g3a09EFMxTJ4tlWHn+Y5cxzyd3lE2g7A1jUiSYRTcTyGhMJYlLlGixWB2wLud7yYmpbClZP3OrLa
Tk2XITHwvlMySq4eVqcTOk8yhTkDwvxaw4kytIN7BThjlX1BalL6zulAAQ4aWM15ih20ki2c+2pt
Cuj9VYZQDDbSxVfwQdRi1rqn4VXzIn0pgYB+bBs9g9RmJmqJnAnqDwHeSd0nyrcC5DvQqWdZnqIb
9D7yfYuS1nMn28tXxZJEu+/iEkOFONdbim66WMy9DdQzRbN77qfA7KBlfkIGvAkfDOEsKJZHU3wv
paN5idr/xlkCdwY8hQPaiX7BJlZSqD3XMGiWY5mgjYOy2KHMMnvXx5q0m9lnLo0rxbfk9MLWPr8A
cI2kS0BFmpiRTP50t2HkWOUTJk/HZgJvOmNWSYx4kRtxfl6tdFcKr/SHaD9uj+UaxxVprHrpSHjW
X+uO2e1VgZ6+bWDrXBj6pUj4/MBiPOJfaJ5rAqdvLhxRhbGFvIN0rG1wy2GVTO7YafcdJMPdpfPq
7LhiKNpdEJ6c9SrYDKWE/5+98+itG1vX9F85uHMazGHQg0tyR0XLsmR7QsihyMWc06/vh3JVX21K
Rxtu9OAMGgUXULZLi1xc4QtvgBw6oor1IBoruohwINwoVDR92Wpp7VS4g4UILSCoJdqbVm/zv8Iy
zHzHGLCyNkvpHC3tFG25ZEHL41joLnA5LPTD0+9Jp68jTFClBxQyJr+NKnHb1MF0hBNguZUWVFu2
Pt4eemgca7OkyMnqRrhCnKsJvLWwAH5yC5Nl0rdZBTEKvjQCKfLwcZCkBM/ymUJl0J0zFnzjQ3MH
k/SAAFrMj5Y/fxFZUKWuxWC15oMaRfB7tDTaNJOq7syyHffvf+k3Xsg0LR0xxYV58YrwFxjmJBVB
5zxg8aMfsDJOULEGdP7+KCtw1fMHNJcyigliju7mWpsgc4bERvrBgYsdBa7cieYCld9myxE8bVSH
xoWZowE3hwOSAsVsYGo9SWfahyvc//NDgKUx6FMR7dIXW51GeHskaDnX0WMQ9WD5GysPLslypmyb
Cb0IAS8s16SKSjFdka78PEOkLRdtOPuz6khQRN6flOUQOg0JFqILtBMI+jiNrcPuCr8UhO8KSI1W
Pase/Kqw2qpzaRR+JAUCe7O0a+VjU4VO+MdD06TjLrcpJZL5rKnxoWqPY865+SApuH4KelZYLs2O
1yTZ16TRfo2FLm3ef9ulKnL6tggNoM0FzRDAMkTi0zUdS51sonYfcCRP2q8UKPDCbGiqh0hPJRAM
QdVrtBAc5DpMQ6gYNOSgxM7Etq9XO/RlsIsgXwEwAtg4fQiz6BwhWhV6MI4nvt7GzVGXYB+8/6pv
FG1Oh1lViGYT4EmMEtpD5ZR0qkyrdC2OjgurUpVbS8rSm2S0688ZcnAbtUfiiYzFctNERNdlbUL8
66bqZqpi+0wKtuIFLTuAk3QxVCY34r5af4SuCZS5E7L0IKlmseWvpeiV0n3Joqi8TM3Z2SRQknwh
strLwy6loDuP3yS1GuEix7GvhEN4Jvl8a7Ioey/nHChPVPpWC6OunGAO+3GhuGjDLoGSsgmWOFdK
p9hrpp6WC9bGu9YefoEgdm5KfUBbNYk580dd83S7Sd3WsYc/PhjJ3567QNy5DofX6VIpglA16TDR
Buq1AcPSKvNLqHhndsVzfX+1Lcgcl2CFxACQyepCiTLYjaMo4RFIWXwvVbP0lyrUctqISkkxIomU
2ItoJfuIvc25Gwd5t8NEqQsxmUdZyFX1xrnFO6L+KIEWsfymFIarxKOMU0kwWmeqTW89LkIDTAz8
FqrVa6c8JUJpJ0/s+FGbEvt6nmnPIT8eXnO6o6QwA5DRLKm5a6JAHI2JgCGa+uyIfE/iJqbebItK
LneyCYfZQL0MKWnRd+4IUOHMRn9rVVFzRvWDbhq2mGvvksmi1BWpo/1QYknjSmmG1maq4pIHpf47
ptL9z2is9a9FmLZ+o7TE7kYzAgCF7bhoZUDWNQrqONSL/gyqvuxBDlyAVLStKHfhbnC6sPQ57iQ9
Hp2HNoFKaeRD7oe6FHhl4URn1vCKrPF7LIK450qtiWnmKpAQEtZRTjcHD6VsZ4dExdS31BvsodAe
3VRdm3lxkQVuHU3zrgmNbNelQXgDbmCAsWzaO83KB29UasmVe1iCDaYPR3Q867uqUyc3JYL53Fd2
uzOcQQYRIfOTQzveOFYneWGYpQ/vH6yvj29aZch1m+jAAcJYV97LPsL+FlTBYwJ4Yo8zjn1UiuLp
/UGWOTndkQvQi1gTbWv4Ves50/VAGaVBTh6jUXXcKMwMn7pn59eKPZ0Ls19fioB/aIuwDDgEAOGe
rgU1FvmE+m3yWCqR6VadrPpSnNeXdVa0G5m9sZeIqS5xn6p9SRvloxWMPSXFTnEjjq9NOGfmDVRL
ZWNnZuNbYRxuGs0JdgbtsU+hPJ/l0C+B/2p2qPcDT3MA3gLKX51XlG7TsMzn+JGw0QTwjE8TmrZj
pbrO0COcDNykugFbUT4aHVexKztJeujrBmelSJ86yD16uUWoKrocggnLqcHCky834uyOc2SkAmrM
yUOPW8LHISuTK2nkHHLxAgLQhqsiis5WiY5xhF0x6NpOCy5jJ6gyTylaNG/CphFP1DezCPClYJm0
FN0V5tj0nUyMnsWPONpJnrWk2332CfOlCrusdlJqz2zHLqVqrsKbYvMqEoiHvr3JlbT7KldhDtQm
bVGMfn+xvTWdhGCLQi061QTipwugMQwp5VqMH41cibaOkdV+SVXq+5AU0Yax/xSFv4DnAMWjBkXl
ZYGVn44nBSr9MF2KIf6Ypq9VpfBtlJE8Xa+djTqN45lE/I3An5bm0gCEWcEJtEavF6NkzchJtyh3
NCqFm8l2HqPOmu77oY+qjUXD/wpCP8TfLE0lID+yQLunz9NAOhPzvhJxRwaL4jaiJrT16TCsTeH5
iYhzV1L/SGGlPuS6rN8X9uBsy6E8mpCHjsQfxi20Adkt7PBHFYHdFqgobuWurg+zYoQbeWKrOaMy
EDMXzY6yaLyJh/kbWU92Rj3o1TEEwJHrATQCuZliLLpdL3NAG2D5mMYtGggZ0aOgvJUgEp39HRH/
kcTau+JpJ6Jr/1aM7T9QYm0Bbr4jsVb/yn9E//q0SKEh1/Kvp/znv/47b5/qH6348a9L/rN5qcC2
/LDfCmyW9YGlA1uamg8lLfLIf2TYNAcVNlyQuJ+4nYgU2Mz/R4ZN+WDgq04xCql3Ds9F2uAfGTbd
+QCoFcKPQw+NzPgPNNhWKSX9/IVxC0ELnATKQ+sGeCwmnHKAznmaETX39A2Sm3ZWzKde1oNtqvU1
GLBE3ryYuNvfh/9LobVnHt+LO0HRgZiyW+CgMTz+uqulKo0NFriI0Hsp12TVXcMnSq3vtYON7p1O
at/XHxv1rmrjTYZtZuikvhLfV/knXQD2Gr52xuAWlnzI6u9oVW97jt6k36vBIbXGQxb1B7P7mDf9
tg9ib9BDT8SXqnNfKfYmb7hw4pBu27zRUZqfOtzaAO2WcrWJy51KGbe1zgE11iDtV6+7Ki5qdcXN
R83Csz7ZV+KaPqFLI8+XtoVX39CR/pg+wDlSPK7EM7nSknO8N9GrnGQYZ0kORkYOzK5ztXG4Ceov
oRJvqlz81Y3GQW/+ev/brlFpr152dWEUhkmdRmPI8tBsttVm2/p43rjp1tgF++Jgutn20/tDvlrD
p6tpTbeZCnoScNZIew5ik97Qk9gOZyyU3xwC9V7QS0gco5Z3erYqXT8rrSrF3mj9mG2xMY3bsKro
OT9k8df332bd+Pk9gS/GWq2W1KgtgLmMFV7nuVv+hCn2ud6PF8Vu+JJfh7/Co3qj06S/yD9GuxCt
XvpA7vD4/lOsS1/LU2B3A5UMasqzht7pGwPYIt2K08RrUEZWfJsQCystt0eF2CTGdYXiqueKTMss
rlbryZir1ZoptSm3Krq3jZZsetHt8nZu3HAsMo+7bHvmDV+PtkQ1z8IqnHx0Lk/fsAEORgdJyT2r
kHQvVNPxY+jYwTaZItPPC03bd1PTbvO5zK50p2x8dH/sp6mqu32DTfRFiXbYDTUz9UYSdvJrIl39
s1XH8UizmDo2h+USg6xBc4ohoSBUC8mFQiK8mnvfdxxBxixNsQeRS/hBWBtnjoxVykSzkWo5TOWF
RovA1itsg5I5qaKS/XaR0bhgiust2HZxJtFcToEXn5oKCe8E84kiznIz2qsNlU5DH9M7nfYmxgo4
7xZm12IonBv3tSyXN4BorYs6W9Spktq0BOrAZnB3ZgEsefPJM3C7UtNDcILaOTt7dVIppdNrauyA
P7RL4CtK6rhoZJV7XQjZNXUEB+ew/BaZYO8FvJmLGKWzbQJQ3ANEGBz7zkzOVEtWxwxYCkJOIjek
EgBLAW05XZIzDk952ITlttXMmcxori5ojlYHvbZ/acIa9m1EsnxmGggkXk7DMij3MIQStF6h9zur
aUAOPW6lPGLQacw+oTEub0XnJJ8hFCd7FHYApKuk+74eBrbpG2iFjK7QGgTK7bkvdbdTkvzMPKyT
AJ4JrRJweQvVBSjvutwMej0qhmquthGyPJ7IpuQisHrNQ0Ew2MqB/TMZ0qNTCDikIdF/61Tmxz+d
FqhDYCRIRjgdSH5W02LMQUWVqRq3Jksk8vQhV1gVaQ81MbKK6C43Y+hENsXoaUeIJ38J8Cx+guJV
mFsnp4XqRmMVfD/zVMsKeLFmwZfTCmGRIGOy/LPGR+rh0Eh9pfZbSWgDHr6mM9/FYG/2OaDfOwuf
vQo5+L6kjw/A8EebCcP2U0ubFHemVw3WJMsUd1AtqdhY1Tx/FqoWCv/MU66O1uWa/M18Qa0CiYy1
sCyF29YaLGwuOQOCyzGtsy/omYOHz0LTk/oJvwZNwTPFInMyYkU6VNOAY67dOp6Y0PPQAx0YQ2vc
suOS3Ri23RmO9BqT9/yEtGBJ7giiASQuZ8OLhlkyaY3VkYDu82CycG3ITWWjVM3sKXWJKo4yDsdC
CbR9IWr8ku0628QhXfxIDzB/t7B3eX/G1p91mTA4/Ngk6nhdoX9x+jhlpbUgS2RzH+vwpAERZ5sk
QJyfisgfWqUub47FD9rOmMxCrV83kYCgdgIOkrV35vCXXAMfH2CAbDKKj+77L7VuHjDUIntB94Zs
dlEYW93nSlNVY2UkwR5Z+x+TA/Edkn3kqxrEY5Hm+j31tOqpA5GJSl1S+0mMNY5BF8ODERPhd1QV
Z3b1Gj3//EgLcG1RFViYbqsTFmlMbHEjI9gHbRv/HFNN/+h0xkEOU8mLtaTYccgXFwh8OdtcqtXP
yjR07hDP7XYcBAX9QOouGrM3I9fq7RbAXotv3txku7ZAL77iOt4o/VmG4evlAdyORiTJ3sLoX1eA
U64vW21EsO96a74UAlrR2FXyPg3kc0D9deC3zBCtRYBwGgeg9arCaCShQ3/BcPZFqXf3dh2H8Tay
nHKfZJViuOASw2+GnTW/okDTtmqsJHswKGW+rfPYsL33l9A6GH5+Gg5POPQUoXBgXJW7wPvw+z2i
Gm1XV5+KIUg+6qPRfCyjEbXqNABW6wpj6lqvNXrpZ87WEm6pl/pmtmWp2bZz3H4ugKbaB3ixTbWL
UZVZ+Eapk2z7ttcuu76OnzIjNoq9lRk0G7JaIQWsy3j+01ttmVpk9iGKwLBEDWYV9LRRXvUhdCAW
X2Rts26yvGAI2n3cVd3GyFKIsAtCqbGQ8mzrGT6canW792f0jaVEwk1jHXI2GIn1BjARLJptulR7
Z7T6LX2keRf0qXmRqck5tbhle7+8q3hdojt6hhxtCMmv+3Sx3Jt2OMvSPkoDw++0Hlf2OUTkeBpt
f9TlyE0aI3TbAgLY+y+5HJevRoYcwcAQMahmnx6nqZ0PE9bU0j6fqOdKsngqSqh3WjVzyidl7ktZ
Lm+yqi1vqJSf85x9Y4qX6A19BWDu1E1Xa1bAtU/sOQ4PZREalwEid7c5a8+VaC+fedF1wLhM8cuh
VsfZ2EaZbCdheGDL2vtKjowDXfMUkWit8HvY4T68y3NM5DffjzaZrVBmRJFytYwzref6ADB3aEOK
7G0jIYsYG9eyBc7s/e/45ushIgH+AuwBaejpd6Qfp7Z2ofB6ZCW+oQMEkS3x1QIVd9SyQP9kyPO3
94d8/XIcfQrTSg5EgWotXaDHQzqFTOkhSR1cLhHT3TYyONZBzpwzOdDr/bEMxR5EQpWd8tyLexGD
SNpQD1rLOmlimmqubGJEXIoZaN9gaLjc1cgfZjbNdkw6zrzl64kFywCYZFH9XyQaVhM7zmnscJyH
By2y84NkixQkRT9e19YSOYoy8OVxzs4FXcu2O92WbAhK1EtYj3rqq2JjbKeKMtnhoYjKcWREtW4J
S+cpc6GmZgcrCyls2GVY9wdbDaCMTo5UUfvLw6/FGJ2rADyDCVfPQ4RBWxI9QM4JbRWfcEQjoQ7E
c1/ZCOANepPto5rw00To2dM5QbwGY1xfTRH5cZp4OiYRuZkZSt0usOTK7fs0+JgliexB/C/2Q9l0
xyoepi+ZFdebJpebTTZq5oUI4vI2RZD8YIFmPKT5NPopWdehncLsVhkD7QrudHqUNaHQHeir4zjZ
C126tQ7vr+7X353jkD7oklLRkzJWRxOWUQXIIdnZj9jU1+r1XKtua3zJq2vRq2fCvzfGWoIVglqo
n9iAr0LsEU2HOqvz8CCEFV1VnfPFUkIZnoI5uE6JdN4MSu3913uVNy75Bk3rhRS7iHavKyYLUXgO
Wyc8hHHwswTavDdbULPLQXUzy12z76zAoQ3t4HTRatZlUEzBmSl+nfvwCJz8JGowgomhTs+sQlS4
+qnQvxMIIi5VtifE3kLfnGZ1Yw7YZrz/yq/PK6AVTC7N1YXNs97JOXZfWhmG0QFNqe6oSKK6mke1
v0ynqT0DBnp9qy7dAggSvBlyMq8QEu3UTUOUR4fRNo9h8Sz0lCHrozdQJphN4vcg+GTKoG0qfThH
5nwjMF3KUhxbiOqTs621KYBsaFI/S4JrtbC9fBL2ocKsegPvp/ZY7/O+mTLpe9OnNLeLYL7JCwmx
zR7vlven/PXChge5wKLoUcKiWmOF7TQ2MGV1xCGnP2mm1egrCG597dJBu6ojTe69eOrPjLlszNOj
ahkTSDdoVlp862spqOOhmSmEHUwNrbkAJ9IrQtbhzNp9vZjgMsHzBAgD9o7D+nTtdo7dSXlli8OQ
y8YG9Iu61+pZc6MZvc73J/GNxbTMIPUVioy0WFcnEaSRAXmaND6kRdMf+8C4T2UzuSiCQN4rpFGe
3tNNjUvZdItcn870Sl9v0kX2CXI4qSD1zue048XVWypFlwR2GR/yZkw3KCoX2yowKtQJtMPcW82Z
nbOy/yAKhTpLNEpVhOOXmuPqUNDbdoAkXsSHWAaIDWdl3PT6FG6mAH/oOLel6wCE61EO63jLbYUs
K1oy+6htezAedb5t0YJw406I73JXT26bFNZ+wsWMhvwcbALMqy+Uude9row7/nIc7qQAmZ1gxsc7
oP76ZPTtR81s2s/vf8U3DlxejHOWPuVSmFprH4SJEjVd3sQH2p6x29kmdmVqNblRkIc7iJgXVdTI
x2FsO98e+cNRTOdIQG9OLlx/7jUyRfhVq2i/kYYOpI1IDmOgVDDidMUv1VGz3aJRQNqb8Y1UTXxc
BLL1vWFJ7aWaG/YXRemnnYzB+F4tqq/dkCH6EZkoaZsmXtyhYextSXMuJT0sfYv4+gjgonf7yqAB
KUnot9jl8KTxczNLy3eNOctnQOxvnTNQ34jxOW0It1dBWpWVIo6iMT4Mih5v21LJN3M1RRsJJQ1f
bYKqdst8enr/i751BCxQDrRdQPHT7To9AnQllnqD2sihMjvDlQt4svYMSN+pjXPk6zc2IdV3vCIQ
yiI+eO4kvtiEImw6cB41a0cqFFcEcnjRhXK6VTVQJSj8pmeuyjfOUJUrmcUKkIVtvzrdnKJegL6s
VaVRgLLoqIxERlX770/g66ge1iLODJzX9Po5YU4nUJqtEorNHB+CwUSQwbAjrxUg6JqUfLuVc+da
gvMBIacJzsTXb74f9Xuk8jlo4MSdjtyGcV9iTRYfGsXurhRFKuBbOfUZUPxbX20RzYPR8HyWrcK6
KewiihsSR9noKOhHygFwnF7awwZLPppBU565+d4eD5jAIuRFTr/skherBOHVrB465rMX8QYN7WKr
ml3o0RjT0U0814J86+sRZCALSEi1CHqdjoaZjhY6FqNZjZJdREOX+K2Rz/sxmb1ama7MavwSStDZ
3l80b77kouVAYQhpRnt9G9LvqQNAbYeoVKMdZmPVNgRH5obBJF1ZQjY+/l+MZ3L2MRwKq+v2G6IY
OuzpKDkYJfqKmHXgGRvz6QaHUmZfDM6ZrffGbY8HIZUgWujsivU1oeVpYYuK3Ic6p+QN4PT3Y0PY
2AJjP0iyXmycSSmosYJoHWQpOhNsvHGoEY+DAaUZAUZqHZODgTa5fs3kAPl9cIPOGK/HuP42Iuy0
f39i3x6JpQMeFLrguuYV0bnG1DdKD0ofB5tQODWOs/TKLQtXiPeHeuvuhcOvg5GjjA8BdnXSTHE/
Kg1150Mkt9H3RJurwzRV1raa4+ogzK48hGNuXyHxH3gEQ80Xo2/OZlzLIKvAVOXixydhqdBCnjvd
MCWE4Byd5/ggSwgOyWbDnapJwUbLnJm6ca9sUitT9qz90IvzqPBCU4tYBkG5dzLpnNYC/k+vngei
Cn3d32bLaFCePo8uadjRAYpHV6xSFLe1ouKvrNWVG6uAG78D1jTp+7ZM9J84vwXVztSD4RK9WeNr
05YjxWVT+WTmY33VIl81I8M9qo+xZPVHY+jRs9SHRMaUr01vZ3sUoSsn0RS5ah9SsUi+9m1+R1Gj
u+nKubO3NDizX4HIETFRy9H4OoZaY3OMxD6JI6z9cr5TMca7ztu02QQEFXcYp5e3EnJqsZsPWTu5
iYEOg1shmYlDQ2AmC04VwTYXaH/r92YOtEmPQnv0B0lrqMHTnk3doEmbXRdXJTGPkUDhTeLGZlCj
TX8U2mw/ZJngxs3Gbvhul1N6Zctp9KhLsxl5ZRbRdDYHLXC7zqI1H3VFpvrAWc1LuVbKK5C7bYxW
+ph9URtOw7oOR1yxJjo27jSGHU5PetRsFDtwnqqpaB6yWTIsX8HewnBF00qfWh47cjHozhQfwp3y
NZPz8FM3FsJ2JfzsIOjJSMBhMFRKO5ptGIjPXVi4qRIbl4Nd/hpE/BBakoWCXJorX6pWoNWqTvRc
rymwD98r2U43iRyYmktxOFagHlrafplv6yYbRYM1FpK3FzZ1ndzLOmIwT4y61Ww03KEf7aRPvlsR
NJuNyU3zVS+sIfSz1py+OkprWkca3nrqd72wrksUN5+MBIGMQy1ZygHpMg3OBZKc13NbNI7rZEOe
uXUl6mCXG4X9QxQZam9aWgDwgTYeXDmjWX8KkoHeSg3sQdkgHDbbLsofFlcdmv6KD599/pTpgpZp
FxR2sklaC1W7NOrzz5kGNnoHn7bd61FR3A11Yh5QUqbCFJvyFYSM8s6ya4rcQVfRcLD6vv8IHhty
LwbtSeumc6fcywGnCV7hXXw5y7V8a/LRdWgN48IohriITok5yNGuFHKIqFWlTV6QTZ3tK415VUzm
+COvHEf3kOYLejccqrbyC1VOMxZwJv+M5gCHP32eZdtXu7D8og5l/z1sEvgopWxVsdvUcvlVM0Tx
y4FA/Ukz5u5ploWCnVQzahCvJrT7zHCIbzD1w86rmQzju9EOtewFIxQRDEptaWAZRkD/RqP+1FWJ
TS0xAIXo5Z1hPjVNNGXexBH0lMQJ/HWcc50vamLFO0HxEWq8LcoMhvvyc1LIjd4MOEg/yEOhfDco
lia7YBjtW5pLobpwtvXYS0hpfKeN9AeBRvsxr6Z48FKhdJBcwhwqt8AS75szUFt17QI2OPXdKRQb
TU21Y8T1UdDhrSaNBZJoBnaoOkWyCW6VGzklO0kXtKi8To7qcNvlqHJt0kh0mjtMc0rfKzbT20zL
m9siDqfc1UYrBPTf1D+KZsweJS3WD1kBY9yVIzCdbh70zcEZRu1hRk/w50AJGByXCFHBUUQSNJD5
FFt4cJQlAGURMPZ6AI3v4S/WfAtjLa9dFGPsaqs4cvBjiLv2YcBDdvKQWINNH2ro+Xk8d5T5EWBT
nUKyPlUHBx/GB4gg2XU6VMGiQA5R2A2z1riL0fQj6S6dJc/N6/E2wpP6XjQArD21Y+luOyQTf0X1
DDkfebUJvYxwuq3jOpLAEcRtjtAKRvRpLEoIvrTQe282tLlnrU3h00C5bUaDC1oE6rJtctnHyfi9
D/LouzUpgwpHBYyJG9Sy0/taMjt3UzM4mo8abj5cLFJv92lnjcKdhpAK+WA2OIqx88aIL9AlHs36
9GMmV+0PAw1PyMOP8mzo3bZMQPGQ0HShfsCNrZT9UhoqPwN1OvgBKLfBTXv40j5roYhuy0iXFx9d
bGkLde7DYyNFluXTsZLQi9HMeCPiub5rRBfdOXbvfB+YzHv05y9RDHokdYRnZ3ZcNghkcnIkfd5d
IgQ9T5uYBfy17PryWYXA+SKnIbIIiE5PupflWTBv7KRD7L1LhLiPUy38ilRI9MCPry0QUA7faU6m
4AjdDrqhkNgsLiWd4q9CDzAwVFop+5yBh/zcNWnV8FLpaLoKanil70hSHqItRSyC0KkxoU0za8ad
PXXFLh1L9TKtEp21PUqI2uRdK9UboPWowFdGELCYImyHWBOtE7sOzZGhjZJkM9V52boG6nWHOWvQ
gxmrqI2oemRd4SaIgEQ83ugc2qZQvvZ92OyGcOhtFyn5TEEFUBouWMwazXuttHr0LQbou2bRjnAp
taK9bjsHgPCUm8XXrKqam5IAsfMgtyFWaUYUnJH6SDLZHcoQEKha9coXKTLsK7ucneJ3Hvn/Dmf/
H4igd0jO/j2Cftc9ZS8h8svf/g2Rhzf6gbouKHn+LdNRJH/426mcPyHtIyWi7PzcIvsbIK9oHxZz
VeSrSOXJZJaq0N/4eP6IaB/xM3CT4AwpDP0JQn4NVgeZQzkUHXseDv4RP/k0ogwXeQV1CLObwSjb
ezvruj1qivF3pa9rnLS0HmcjRGicPbib9DDMAySVYtTCDfvSaFm5U70X6hUiqsW4qdokvMscR7rT
5EncxHhwPbJfxL1iNMG3sBi0TQHuB/WC5Fop5KnfjiHKslOifw6lsUO9o5fuoNdqvhiD8bOCvM7s
2mAhLiNgwz8CeURRm1qfGJME92okoq2NSik18gZjto8ZcSicSgoUrhiG6hIioPo37OePFu6/pX2c
kEPepZH8By5vZDTeW9/7X0/1z38dmnShhiy/rn74Rf6U/vN7zcvF//yz/iaIaB/oQi6ODAtXkUIp
Oc3v1W+pHxbx9MWxgiyPshLliH8IIob6gbyPZNoixQIquogT/EMQMbQPNLBRNmS9kpaxDf5kB7yq
iSxlMWfBHwGUBYO0qiuZgA6DPsukg2R02dbJYnNjFsFXfC0wukXqd9sZ0+eh6D6/mLzb3znkCUvk
VbsYJOxC2wSrApAMkN7pxnPa2YbiGsTHPmnq21JunIKsKCgeOUmypzSPpLtCQWK6twBzHVp9nHqP
bi85S28mmygv+mKjl8pFTISP0B8wkQsR5amyrVO5+IKAZxj5EBbLX1rX6SW3yBhfTZ3o/4qIde+n
Oar+khAX0lOc8bxA6Zb7NOmuzFIJf+R19rnWlbLzuP8W3wqhSl8mKRe3qSN2eY5LYWoiZ+72KmIr
riFX8egi0iDfWKmIf8/U/99x/4Xsw4tF4z+1T//6lSMRM10/Zb/+139diFp8f2rFycZa/pffG0sC
ecpGQDyOPQXP6gX1ihLwB0rB0G7oxlB8Xm6cv3cWF44DjR+d2v/ZdP9sLEX5wHWz7EXUPMEHIHPz
B+Sr5+bs/xRPGMKkJoXQPv1qIGGkIqcrHN9zGtph299SV1A3YYGXe9JPP/tUDD+rKrEOqKwafmHm
wOBltACRN8+8oYNooFbdOXNb9XS/LU+zqFyA+1v0RTC5XZVOlFHg1BDMye2QlrNbS9oRG8z0YTQi
1SWaq/eZkud+J/AQKR1MSspIEdAanb0059+0eDDdtrEzv8rs5n5EkWbX13p1oJQgU0wJxsu8d76M
QjpXcF9JDPx+bqq1C8qMqxjhqNNZHOOg7axeim/lsgFcIbP9WqhlSiP7HLnJx6Luw4M92+2xVXvn
NrcVZOnUJN0NpTFcdE1Y/0Auunko0+DaGI+Zovx6sSjfOMlWrPrnJwS5TZ8Migjo3nXHmE6mro8J
T5gh0XCnZ2X/lwiQf4xq04D7LhsXSHGV7ixXdP66RsKM00q2phK5YHhSP2qa6kbP9OEj5pjNtZXP
xS5xBHmgNIRuLWf5dhR9uoeEKt9UbRdeOqM8gTZY8PqjE5yrpp7W2Eh7wBlwHdBzIyIjv1iqvS9K
8qKjsZdIZX2TaOaAvCzeLjoOAYa+tRfRxFBE4+AZ0XzXGFKgXPSt/L2isHMjGqVsPdFP5CMtKmRW
WsZ+KDXttYG0QeIiV1571VxKP7IYyVwv45z3hlTaSaOR385W1P3Kp4Z8NqI4cl8aSG06LiUm+7Kq
RLubZ53YvGprpfWCWUs8qUyLC8RjgOrYpZY+Yn9gk05I/bUWz+rjHI/6PXmLmXuFJlGKaBAy+hYA
HfBxAf3F96oUN20p87r0PJxrQLNqTrovyi96Ow6bIOyD7ki6X59ZL8tGe3EsWNC6wVnQGAc9iITQ
WgRNToyqCRtRfJoVcPs5ufu2tUv9HBx19RlfDbMKbHWNFNwuouITmWu5k+I52qVz7VCaK8LAhY50
hcgAWF8n8igwZA95IOf3jtbdZ5P05f0d8kzoOHlldBrIAijPQ3nC+XE5m14sKd0axlibzPJuzsBo
dpo5XiPqhB6tXdiXoOAzj0O83g1otHlGPyh/TU4hXVLMSy+Sep7dHAzhUa8c0zNI7d0cFJUvJqu9
gRGdN55UaT8RZzB3qj7ss3Bgr9Rmc6FkibI39Rb6l2YXBsLg8x6ZIZQc5H68CsepvKltyo9WFBd7
o2zkWycdlDt+wYmp4uqB/N0+00FY4VzINGhi0+MHlbdIPNHfOp2KcTI18MFjcFdqqgu0+ipmHpo4
9WYZesRgHk18N8M23oqh+FRB1Hr/U6yEUJbx+Q7oNFPQx+Ed9dDT8UtVtGarJ/pdMOvV0Qgki9kd
jmZqAtMLppQGTSA+CSnvN4MwbVdPRt1Fzy72+f2a5k6SXibJdE7t99WmWB6LnuMivbkISawaDaI1
UG+gFkjMNz2arapcGyLSD++//HJVnCzDZRAu4oWf9hyLn777FCUBOlqzdkcZUNuZ6uCOOHL8b/bO
a0dyo9vSr/Jj7inQG2AwwJBpy3ZlZrW7IdqJ3vt4+vlYLY06maXK07cHR3cNSR1JMsyOtZfZd3V7
ZfGdN/zml2wQDIf+EKbYzKOda+5f5rsqx3ajozc4iDgL8N8vwgajzSRcNZAD32eFOv6EE7hPBT+K
V86g8yJ+HpCNGrkbj4eiCV72+YB1WPVdqmjtIdCbtdxPj2OjeG1mfu/RVNdIG6AeXfOOf2Uq05aC
SUCpBPGTjtj5oLB3Ejq6fXkYHeAzUR9xc/BE3W2zsflqAcwLx1p3XGblOPxTVbPt21/z8pkx/6c7
BaBAAUjW0PnwkZnpDYjieBikMMAiwpyeEnB1MPB2eGxa9Ss/Sb2Bl9lfW8OLyfrTsg5tkYL6hcm6
9ObX864Bv9XqR2Rj4kEuIy+TlOJmwNUlduGdZG7aRDg1+0WxEUnmf6CJ02+45le7qrO7LxxHxbvY
r9Qrb2RhaYFJLoREblLMBW6TdMkW+2xCyiPJ64r5aLZieuowYbrJqkH1sNbzjwKbUXNMfbf1E410
GufWakbE2+PwHVABaM7Ko11H0bIJMTtiP7KGVSYzjyrD5Hgoy2sM3UWLc84AVrHgQPeh4nUDrXOx
TCTSawipFhJcvh5ZVO5KfXenGPeONq3UvCDZhVgvSXJ9cqJ/a+5ApuQ2ju0fVBgun9j7nM8dP8jz
uAa7eZzwNrTbydypMALcdJBGt0wVA2MqEe+Iebmy/S52oJdxUYFCHuHqCf188cQYuNA+D0PxqA1R
tGqaollLFi6/AGHXPDvnR/hlswNRI84Vei4qXLqlTIbzR4TMqbRWZCbvplSWHqxBusuFhNobLYeH
wyPWK/r46e23+qJg/WfMmQDngHzMeiWOF8Qwi/mHx6keTX4tDrLlCNyICxvgvRGZK2m1srNSka3p
R2R7reqs/dSYIFr0Pgorx3xX1Ao56cQU+1lsbyU5i665z74QARY/jwpdxSwVptDcWj9/JQYhaznn
13TIcmRD2O9iF1xHCAAnB6GQZnhqMEW4UcrhR6wzhjs/iJqHqOvQrkXpcMvdHtHwqMcrDEjNtW1O
qWfCxsHGJm/CTzpRxHtV5J4dR0h/IrN8yNRY3NeJXrntqH/sbDFLI7vxRmv6+MoJsDjYX9491uMz
URgPWiba4raJMStdgaAXB7pbpudoUXer0SJZl2IUnVuFurRJM6W5ie2vJBqTAlCOnuN02ROT6Fmd
cPj2QryRv709JeYJffbK5/svjgpMQ1VjWiwWGgS6Pun8ScEaNtG+G3aX79BJWV415+uGkTR+suH6
bBRfvlbpnG/SvA9Gno9FGyUkkoTlXihbo14YeaEciDJLN7SUAm+cHOXKSX++oOdR5pAm8GPcFCjl
l8/nt4E5KJVdH9ji+m2tGR+qhqBcvFiu+RWdr+efI80vE7fwWTGjLiYvFKKZk1bUBwNRyUejwFXe
yJ1bVYGnMIw0pHB2u5Z1eTmpONspFEFLNMgoOFOdrxi7KkdM1ozuANOt2JhSqL4zq7xx1UJqjzGb
zzqcpuF9hw33Wm761rNDwQ0DeT0MvDHYwY6IIY5bzbWdZh74fF7NP2xew6g7LFoI5z9MDOSPNqXf
HdBoUYBEqvKZbmx36/ua2BdT6d/6SVrMZxoEKLnMbzhaYqCDRF3lgBWkhhqbVDeCrSFi9SZt2q9F
YP/Q8fP12hxc/u1V8JIwsPy5M10Qi605kn7ujZwVhDm6YBK260OtDsZGVNiQu4UpB1ur6jd2XaIJ
EV221a1a30DTHg99bye0aVURfjZDaL78nc1eUUR4R2Be8MAtq/1qVMR0GLNlRBaUxQ81j7IbxDWa
l1RBdOuUgAS93qokFBnOXaja+VrvovKB4IXPMv2D92wMsOwkRbEesBTmuBND/RAOvnPoW9Lqwxh7
jo7OxU1Z6RVN3xxv+C4L92+/m0XRMk9s0DFkJHMGBIbDS8vLYJS0LLHC6oDv98mZCgSUU6XfDIVd
76SibB+DNCTaaejeGcS7fSAIz/nkT/3HBN32ho23XScgwK5q4FkwOcn0MEl6eJO3hnOwy/E3CYsv
vxaZKb8USyfOknlD+KW0j7uc/JZQKg8pSYY7Z0pLOuhq6RZjapCgaIj126/nctlT0UPw4AVR3cOx
W4zXpgZsZR+ah6rKH1Eb4msP+FFHDlDM1Jp7x0Dl8/aYl5saVzH2anrg8E1x6T0fM7NsAJs6qA7k
2ppujQHpKmz1yWNJX6N3n9+UXj4+ggciF7DEYBJcoHtS3+MDylB2ZheYN8XBQwF/w4vCJL9JO/+a
uvFyPAxANYzDFfBEetyLU9LKzDCkDikOduNIp6GEC4npMgmYctmvFSkur0gRLs6/mbMON4a0ZGwi
uN2ev8qmadsa13+Qj6E2dwL/AdeOwn5jRmQHlqYP77/Min0t99eyUZf6Nw4/kAYM72nyzbfe5dE0
mp1ZxiaPGjnS8GmsovFrqZSCRFbjQa0MbQt0K+N4IqsPEg75mwQd9T4N8bQtFakje1QtVjZsg4+J
ilPRaDaaq0sDIQXR1uSvXY04ASscPL7d1Ltc1ySv0rv6Q5f2wQcc/dw0x7SJ9RxttKrNYcv007BL
h7a7LURxhUx/MWPnZyUUEDCWRha2fuevucT8PRt6plEQpjhPYEO5ydhCKXLT6crV4WJBLoZalPAI
fnPhK2wAdimPuBI3H+FbRVwdnA8Y0X9Up1a5Utq9gB9npwc3JbpeALLcHPCJXewBeq+QNotm8MBU
lW9GIi1IUU+dgvyMSlkNHbleRAPl+BWo76pa9Cu2iOIBr5LQq+ssXHfEgrC4bCHv8TNZS1mZbiWp
rTdOLCL8DjXzUDQRag4NW87JQJgqpPbHfLVYm71UyO5Yi5LM9kLEt5UtVtVoFzdtll970MWFkAfD
TWQ+AWarGqKdL2AMaZrVX11yIHVz3bIb3kE3mbwe1tomz6Rx5Yz6Mey1FmZVCndEH9+/vfNdbA/z
D4Cg8EJUAFRY7Hzp0IPPJ6SQQtMLQaIlU/+RDfqwoWBvn6chS7ZvD7gAUX4+sk2cFE0ZmkVch89n
rpzTBEIHkh60qDJv7N4nyVvsjJn/ng9kTAZSoT/kfR2syJcw3ajShWuE4zVo7LLS48nnljIwKSgt
Zs7nv6Or4cXXapAe6niKtp3jhNtEt4oYkp0v3K75ofo+WppgtNcQzfxVBKDalD2fyU+Mp96v7S9h
fO1zXC5rOnlcY2lYgbLAZl/8qEbNIf4Z+UHB6OYDat90JQYzWhuJpDy9/SEW/bGXDwEiz+VwlrTa
7NbnY2FyAp7FneFQNoSsFnaYBO5Ep4Xo4ybQ1n2UBTedRpy5gjES0cGSukH60t0gmoQbOFvmG9CT
QRPyONkqChQxaKDQbBsVJA6/h701F3xelyA98n2nCK8c2hf3HbqMMNPn8xqrX5C589+vK5Jf6iGY
o473r5uPebQB67Sv7EVL15d5ib6oNWaLGbakpcqb3cCw1aEvDr0U/Ih6azdE9gcSQCbPiAzYo8Yc
RhRG/pOGWNWV/E7ZwtmfnhOAHi+V0VS+/d1eW0BzigOymNnpizvQ+XPDpiVlzcmLA+15y8sQ9mNa
r8Y3UWmeMFoX9/n02MTN7LYvTmo2dLv+2mVkBjp/2Z8Bcpimc07VfNByCVwUFYGkdKrUFsOTAnaw
7lrRrfRE/jMzsPvIrKbeBog0Nlred+sMOCvL+isKxMVtiB8A4ZLsBhgmsyphmbY+hw3R0ZPrQ9n2
pleKIV0XTfw+j+UvQVNKXhOHOkEsFfCspvTe219gMfF+Do7kinswRxR42vkHkNPWwBy8bA7BGH1X
pUm/AxDPTm8PYly847n2nd8xDzlHvi7AZtOoSaQezO4AvIoRuT4EG0Fn2uVzYCI6aapCJWUWt4oa
FJs2gmSrw4FaS2Hon8xSJIeksMUXMy6Sh9yOx62mJP7HySmDT0FDSp+uaOFGDcduk2tTt7Hb1tiE
nSo2UdZAcwa02bUDF5IsDx59fwA77XoyS0Ir2VpK+LE302wLQ9dZy1NYP5jJ1HDPHKT1FE/OrRBj
cR+OeEtbgRWf+pFgcrlR002oQiIn6UIndar4XFWbYrrtp6jZ9pZe3QWbt9/hTJo7n6fc5OdsAT4V
yAinzfmXynolabRRE4fKib5pkz145JjIN2nmEBJQZEKd7/U2DPdIHbZ+MJWfg7D5lGAC79akUXwt
i6y978u6fLLDFv1LGDYbqQwLt49t87bMYYwbGUGQRjg5ntMbOUoI38LniqCye633Vfi8QboTlZCv
PNrFHJxjGk0qey6RAE3L2aFlkpUNdigfuDu0bhOP0hMqBP/d779A2iy4xWHPC766NPIyI3lwRr9W
Dl06rooxWgcTUY+A5WZYb2ylPYa2uZNGfRux7SVD7vZ5/k7JtnnwPmge8zyLXG26twm16Zyc6O5d
WrenJBpce4i8yepcFptbasN7gxP/ykb5ytcHmVXIl4boyDKyFjXyAM0ZQ7nWPnRWka2sIgm82i4o
7XV1hHGrtRFfeWoCOhiFgeqFVqFbB3Fxr1eNDl8YdKef0DuWOFx7VT/ciND+BnO43Bqd4dxUtLSf
epkmgy3J6ffEqcMNpxBEdvQzKyMwaHWq6rArYie9cna/9NPONmB6HvQ+4JcCsJAesihelFgf0jBU
pMOYaNPGh+xLezh4l4p+fCdEX97XUui8b8ypXWlDZ7mDNRkPQ4XKooArHUSkt1eyPFUYlaiB5rKl
xHSQRnOFyiBdvT2JFjUNhyeGMBzUc6cG8PAFDvkFQLAQd0ND79RDIUkKYHOBuKQUkZdIqnTlqvLq
UGCG3P6Ahlkb5+s9QDOTBvA8DipJ4dy/qnTrQIhYJ0yvw9tPtawffz4WzwVdmn8upHGj0SqDaEvt
APmi2yV6oKwy0luBjeRb7r9uWBfRPsV6ZzspZF04k7pDZzAHlgdipSqsDjkufq+af/lNyP9tkFl4
YuwL58+vFw4NPFFrhygc/qSWLnN125v+U6oN1pWvurg4/ByKQ5gPCjBEW+t8KIRcEMjhIRxGJXuW
HBltVx6ZK1OSA9cqgv6aOnCu5s5nPDsQxEm4BBb9nWW/PNALZrzInYPTacVXUyLmXcHYaJVHep+6
NsyHjyM+kM0KTuRO+Lb03TZ6W7hoqUSCH1+MMAGHAh061wdJtvy9iKJyrwCA0nor4unKCr08ecA+
6CzRKZ4b1Uv8c+jHDExRxEehhfhzCXX4phFpu4MnpNFwU7t9nV9NmF2WhnwUTjkYY2CuVPX0is8/
Sl/2wlH6rDo2nWru44L2U5ab5QYjkemxbmGC5N2ofWFbLlcJWupHgThnrcN++/m5/ofCCYWTTeff
RQFw3BD9ZV+av4jT51RO/te/FAKy8Qc8uNljAtIztBR2qr8UAvwb8Bw4+vTbZ84/C+FvjrQi/4Fn
DGUv9lo4XdHT+4cjzb+b/67Zb/dlGvA3/gaV88W775flxlpjFvH7ZvkCbeOXxucvm7ajiSBJQl3Z
VWWj3ahpUg9uJWVWuCpLKJyRU0FS8rOITlasVRsdQoRSy8mXjLCouwwlQeEqjfw1tuJyH5rBO7Si
+Az36sFJSd/w+jauH6oQG/s+8MW3vhoVD+02zUjMUfK97jf3BWkqP3tXvzUr/2/XtPWXNPqS/8ft
6h9fuv8Uf/7n2MK6bQg+aP73GU///5z/sfn5ZxgqM3X37A/rFxrvU/ejng4/GnJO/37583/5X/2X
f5GBT1MJGfhb0eXt/LdBusrPptHscfrvM5D+7I+L//xvAjE0YY5giFDzTkEXicn1c9qRc0cKA9Jr
UAcZzxEc3H6ZdzZylpm2T7QBxRQH6C/zzvljtp5BzjJfw2jTWb817+a70z/zbubU8MuoE6htueDS
BjjfwYSRWkHqSOWzLJVZ4vahXIfrUdNuUpR6pesLq3poIZuqbqZOqDm7ObM1r1VlC8FTDO4UjXGF
w7II7gbyBHu0zNnwHb2JhYFxXD6HcjXUlIFlcw//LfwqRJb8RMB/a5b9NxWMzPE8/z7z3n/Juy9t
dz75+D/+2vIs+Q/axaCcgH+0QGYp+19bnmn+AY5BlxcokqvazCv//1ue9gekGVhHgKSzKmq+6f/N
Xlf5C+mgYW0BvfuF3P47U2/ZlmNR4Eqj09sG8gHyXnpSxVQPSZnZ9bE3RvOD7dP/qfBy2JIrl+9a
QoncELHdXdMk6j6qu/i2prn6hQaL6o1RUawl/FhxsbLEY4C/PobVmniU8R3ZNjaGEALT3a+/vN13
P1fFr4qSZQk2/2Cwf+zqqYfwolggBHiRRqURJs2RICmxSkch1n2BOrPgkr1RaHCu3h7vpXz8Z3Ha
L28IIGLWsVCKXZgRxI0BoyOVm2NPLNB76KmPZiYmbLClYd2N9ock1YHJ85TOqhV1q6SjeZJTnq3j
1rLdUurvkzZovDgd/Jn/2t31A/6pdZtWnjzZDY2+2Nrok25tY91wMHNUr/UyllUkl6W5MCKABnLG
zwP012amUBAbJFNGK98gI8vJOnaMOIhgjzTpekqtoxzXzV5quuPbr+6iMmNgFVt+vByY3myui28l
jXGfiXxsj4WPr90kqdFWDcroNuswA3daveaKJnV7mMrDrpwkaYUOp1nh1H3NuuS1X8L4kLHhMHIU
LOFDwhC00k+r7mjgsb6L00K7g8PQ30Vd1e4mfDXedXalbNpGrveWEbcbvcHqXC/Ca/26i0ss74Qu
wNwuJJJzpo2e7/UlGgJFzktxTKai8yY/pUIYuuG5YgZtrSkdT/XYoNMdZdtTprx8YDUlayzgddfv
Kx9r2N5+GrDO/wBZUr0n4qN/b0tp+iAHjra98gEvF5vG9sSs4QhEn7b8gFpmKWnaJurRJjvwnu59
+S0s4boaJHvfhxoIgTbW5hbqT34El6tvzD5nik0iVzZykYwbrTDFhn+NnArDIUI2JPkKLkn198vZ
OS9P0pdYl+yIUEQo4c7fp9QFlR7ksXbUo0bbxuWEvlylVRY7ybWG+Qtr+3wr4NoL/KxaM78YMuP5
WPSiQkcedfXYVzr23XYW5cI1i3CIVm2WRqoXE0dy6iElyC42mfJBNYbRIolhitO1U9Y1MmolUhsu
H3iSbKwAzuUtxhDKh16D3P72x1uixYRz8AsNTpcZKkGaeP5jG6M2BJam2jHNRLStex8rF0IFtnI7
VQA7sXpbpWLaR0CBq4z4wyvf5SUH/exlgeFSzoNCIW00OF7Ox+/0tOxSHHaOYNHGpxR/CeI2sqCB
D08K27EFedTcJkfjSvMJ/rlbEXivrywk7GCTcmN8JsRkyldtqTh7xS+N1B2l0X/W9NT65sghMOvY
GLdJpliNBxRLtk1o2iPEPC7p36La1DskH4FNNmKGlRbDax2tniFu9nVg+iVhz1WBTa9IlGBO/RvE
qgUKFl5T5FnmqT7Ckt6pjNINAjg4oGZd8r0qFOe7pQaN79KLDhLPtpPmZBkhSwFBmviBmmYsMM8w
1YpW3oR9RaATvrXFVEIUrlGWab9x2pKea0vU4TbowRM9G9A791IVSxcMKzSMBZUeFYdLTg3E7qnD
Z2wTiDq+hawrla6MdDl1M8Lik/sYHkXtdRaeRavIj4itzJvyFJs1vEqnCwgqV2pN2Uy1qvrbHqO2
cVUlIpb2yKYwpZPbGtdENQsfyya3W2+AuCR7eTOkv9v1naN+0e+x6YHTzJvKYuMLciJI47izjmY2
OmtJEBuBbUu06aVS/1wYavaOIAO8CgrDOALyhN/HMNWvTMqL/YwrJDwySmw2YXaOxZogNjTMwqK1
jlJWJVtVQI7MJWD6PsiLXWapw5Xi4WJzYjyKPliBDqJV0hPO14CF//zUqqF9lMiG3qUhNt5GEVgb
m9wG9+3l/sqjQT6BvwdxEBBmyVZnj40lYxDOsS5Cy9VCI9jQPqVOadRgk6lOunl7vFcejWOMwpG6
iLJxyVjKy7EL/NF2jolAmCsq3WTRJj9yOVV//6NR7UKl5lWipVoaf1V6qOh+JvvHAcvPPdh8sApK
yd/1HAirofbHK9K4JT9hnqnIJ2faFwUfTpMLQIkEUgzKnVw66qla7NAtz33hNDkqNqs0hxWziRAr
uhXG0+sqrfSdk8TXXNMXslLONX4ENEIONppuwPiL2skH0mrqQjKOUySx9VUSxN99UlVyvUoj3/YR
BaKM2Ne+Dn/PJwph8FomIWh/bmnP5K6AxlqoIY0rU/qylELTRHcBnISDECB4Mac1LYOzWPnO0Yg6
00OZuC99J0fliukWoSDWbYGpkutofr+SJQtldzEND4RtmFcm4GVhTj1HE3zmXHEZ4l5/vrjY/SoT
u6nklLaZ9M1HbAdf1tEfq1Brv3e8jGmlTG2EmjBOxy/4g6qZJ3cRkDXNdUn56GCd9D5sUzKrNCN4
H9PJhiFmoXa8T5pSftZUHhBk1bJo+ssyfBl5ynjNZapr5BGWJXY9b6+pyzXMHNfoPIE/cWlcmj92
ddmO+I/7RynE34Q+p+Z2wlQ2TZh3m1Grr63h18bjvTHP8cdA2LqoZzotNeWMUK6jo9Y7PHzheyTJ
ATsvYFO7uzJxXvleIHxzP415A2F7CWarytCoIUSPY27r6bGgE/Wo+qRWDr5ZYu80BXss2yWXLke9
Ivx8WGkj9wKtU7817Mz3QSthnDb5/TZVjXTnxCY60BCvFy/zIW9AAmvsvVU3Yp2WlbidzKj6CDPC
v/IYr70zphvzfoYIKTnPZx3hR77cSVFAmRfkbmT6n/tYfG969WuqX8vYvNxjeWNztCfUIYCApREh
bk1qNaC/PWpD0Hp5pn0Oh5JMHUP79PbEe2VRMxLcOqYCmnGaVudPNYAfZpPhBKcirNrPWL4JXHFp
JbqFjlrDmyojlrw89puIi3bfCzfARe0zEkoEIJkiteUVwv0rezA/iCJhLhS4ROqLxa3nrRJlZR6c
UrO2diRdDe/aSRjeUFvxTo6bdt1WcnrX6Xm5th3ffuRaUl6hG+o89HkFC91i9uCYkw7wjFm+FBz8
7IaO48kJ0mFfptawNiJS+95+96+MYtBr5lIBQoRQaZ5wv4DOeVM3ZlKN0UkkbbgKKcBWEcbWvz9t
Z+cPLnLc5Ng0tfNRsrqw0G5E8altcMvKpeZoTNq+Lap+pXTTj7cfaZnQxOHF3ZMjFNRrbsktIwow
X1Il+O7xiRN7lQdYA94NGHXmnhlNtbKtw9Z40NNetVZ+ihDoSahzLmcNFv5uAKqU18Jpp+dULZ13
vS0VX9W81Pem71VWtdXIPNcolnMp8ozWqndv//Z5/Z5/dBCLGY4jVAzG+lJQYiq95AhliE+NjIrG
xDKssppnxP+3spF+o4WZXdn0Lxf5PCDdVF7anJO3mOlGHCYCy9H4NGBGSVEhYWyQQjAq/d65Mgle
GwrMEbAZes18rT+fBGluBJmG8yGM6ImQ+xFrAciHhjsp8Nvffo2vDTXzpZgC2Bizs5wPVasxfk8N
hzP1b7wSVRFsTfwG9qGqXLPVf0k7W34yxgARVNiPtWXbcQyVONH0tjghweqebLNWPwbCtr5iuaF8
6pRJ+671nXQ/O5fScEGF8DGsJT1xSf1QIpcoNem5L3jtRJdZuMLVQfEtSYSeeIEUZ6NHnFOtrjrc
x6kDxdDe+SVy9RVTUhProYmad3liFDrrSI9LN0/b+pMplebXuvZNXCq1sZ/DkMm0uImhq8euJCvD
o9RW1j7GzTC9C8x+vJObIE1cgc6Im91Um9oK/roWuGMcDtjTCBVVhjOq060cINb1ODztp3oYZeER
rJW3mzqWMZHSzbL6JGV6abmqH4af5XLUsHSLizpdV5ZKlkU7xjTJh0Dj2Kq6TSyBmLp94ZhEG3Vl
iifzNBUPtVQ2yUoxaSZ4+MbBUsnMhBSXKHaaO3jeknCndhwfcJp7biXfjzGInabbtC3lz2/Poxdm
7OLjotzE7xXgl7phqU1StVSvEgj1pyzIQizwmKsDVgY9Vjwjad3+SpFFLHMbt83erUc7+eqb9YSc
Na3rp6KvB3YMrbI+CGr2dkX3Sd6odhWHbu+PzR6vYW2fT0H5Pg16A3+hPHpI6rAoPbPT2oe+IiF+
pij3TxERkt+aYQTKhV449C5mo8mPypCjCFJVqpJ3F7bKuLaGNv4Yja107Rp0wexhf+A6ybugSwSE
eaFJcZy41bW8PumJ6nwz8pZjuG66OIPKU5Y9vwI5hSvCLkhnoUMpb01pwLcIVxfV8XRiaDcZqprW
Sx3i0Vx5LPxvkpVo9qqoKxXSsSZ/aknTI5a20vN7HgmPAr2khnchkKO9gdwJht2mgYJGIDPyh5YP
4MIIMs3921/9chPGvpv7Dz4SWObDeTzfPcquiC2/c8qTPKrSRnFy/yZU+m8t4qp1aBMrayXYXr49
5uWOBTQOrxJNNVAnDZHzMckCq1unb4qTAmq9qhAbbNRMt9ZyPUzHt4e6PPK51c0oIl1tiEz2ot9X
99C3CiWuToGShGtTabq1M47iyhY8HxznK4dRZrgSFROg8xJwAUA2WiOsqtOoz54Esv0YdlK1Dvye
lO12OuQVlwyjT8b120/3ytWVvhT5Mny4F1nMYu+fFL2MMstqTg1lxxfZEvK9Vcjh/WTpzFIhKe/K
pE3XJpvfKjET+wGs1PkBPd7aRXXmXznQX/05LBkatXMv7eJEb/uW6jE129NYKuNWj7KTil7C9Q2c
k6cyZI7L9vRERNlsvWxp21FM/VPmJ/KNWkb5lcL2lU+PcB/DKkhU3GSWuWtmrNc5+qrmBC8NxX41
hCsZT6Urc/mVvQKqHExlOLgWnJzlXasKbKUbon44RVGs3CMYnr6RN0LRDBOhXc86k9rlyKvWcqE3
Nxm/dVormkNCdSV3XeimcspBZMpJAZ4qdfUc0xO0GZEgkfjWpU3TrQyT8DN8SKvQXIlJhSYrS1O2
sn3+sFLDvkx2REcZ3/yoVTy1lTLHE2SI/mWx+a+eGBcNFUAIphovE+ExxGxzUdl2it3rQTSNJ2xd
/K3aN5yaEGCrfUXYWAuOs0VD2tzxRZ5F3sfPWa6WW3yNDTekK7bJgngCsqiKm9HP+w0eHsrNEPjF
Khnk8cqF4oI+N/9WgCyCyqGzvBKYMylm1JbGeIIqPr0ndaj3prRLUzeaCe11E0twEeWdmDPbFeYK
CplR2jdY6N1UVuA8qqHTfoqN7pqLwHLvm3/XvDZYsjBtkJWf731l34WNYebTqcqJhS+rqL/t1Jlh
1k3h5u3d4bWhmI/IfjAqm1Xs50Nh36qZeatOp448bq+UjcrDpzzbdlpYX9kAl6fI/FT0PeYEdrZA
5vD5UHIrS76RmdNpPhm93gqb0zT4thfEVX+fk+94j367ulJjL/GBeVDYejCZaHmQS7wYVHGqDifR
nkErPXUDdcQYWh+ldR+AR8lVeA1ivtjeGHCmtXBrRxoKHWVxS4U7lbZN18qnrHGmjUZxMnoG9l13
JdZtKzXBH1+emwliNMBDeuW5r7F5LPH2vx/yoL4yxV9553xaEP7Z+AhGzeKK0ZWOxNrS5RNwJR6O
ESLnAszBHYZM2VS1Oq6Ncbiadzu/1F+PuvkdOBj+zIQA/lkGUdk1NjxqaYsTTkfSrXCM3E30CPty
Yqe3Df5na62WilNZ5+lGFol8QotqrMCSyttuaO8l2h23Rq3LT10ptWRZlOKOSr9YVaZkXNmaX5n/
NMboQsC3gB68rGdx7aa1bBXiVIdR9j4uOnWurpxN3TfllaX2yluhyqB21pgawMmLmVEoIxuwnion
3erEni7FtCcXU90Yaa25RK7L3DGwsx39pL1Svy1POQp1WizwVnEAofW3fEioJDLYsyNOZj/JN22t
Tu/8WPry9k5y+XgIRdi35sgKGkovENIvwMk0phlX3FQ+5WWSrXr++CGX9cx19CLZYBsw3tRV1j9k
QdtfqXC0uUA7n2/IB7mrz9Uizq1LxdqEBhUaoKaeSqFPq9aW9ENm+GYOHtmhEsfmnyRsgVX+l7wJ
XuJxu3FYtXjBYkIqZ9aaHqYse6Xdaw4LMyyf1SY0diOt/xqLa8HfpMfOg2YVtbwS+ST+HFWyF7wS
defRNqPuOBTSJ8MQ6Tu7hrmwYRoEiqdjufWnLozi1oFLIm7ayArGjd8k0ecuIHSvjuA2eDotxvft
hLzQjbggPqaOVUiuBmWlujLXX8CSs/c028PIM+VhVvdxdTnfge20nztxZvIcN3J1m+Sq3K0IaR7v
rClKg3XopJX6KNG1wD7c0rOnjBBaGd+aLFXQ2zdT55FgigRRr7QAg6BWylEn6NUXKeviuWmL77EQ
aSS5Y46rZZz3I0Gr4ZAVt1LbQpsgyyKGNJdV/UGgqQs2jtoaN5PjB62roGGLPPCeZkcnxe4f9LyK
P709RZdeNAgMX+xvMSaxgN/Qm56/gELKBuyg2+rZ0sLwtsTjfKcYcRF5cWDmATtQUURuFnbVA9ea
eIepXQvltDOLydMrSarcgvAL9L1TqM15IWm/C8bEWad9hcUfjHjFWOk0Ou7tyqbVbDlJUa7IPgi/
6vSlWuJnk3jTC7ATz88tvB4HBYwxM4XebsjP1a9c1i+WBUsRHv7MxeDgY/2fPy39i7JPArt47vuq
3gScLprLlwtv/MjRt8ySYp2R/rSTg1AnNDZLqiv7zgWOjbgVjw2UYyApKKCWabB6l3RNZ0f9s2Mk
wy4psmpdWG2ya2U8WEVgdHtpSJptYascxtjFe0Nhxk+hlU3bt7/8UkHJu8cu5qVBBQVjpl+dv4te
HiMtz4vxGcl6+8lSBhvGXEuUi5ckNkaAQWnQPxrVUv0oZMHFKLCS4DFH39Bv0iltnzKttzw5mdKf
H+l/mJr/izb7Lx/pwmj4VCQ/0i/dr0zNl//jb5qwpfwB6ABJeJalzza0f1M1CRHBw5sbAUc2kAQt
CQ71v7maNsR1auZ5mXMi0BJnUfzN1XT+oOhkGgDZzOIEuip/E6Tf/dwl4Vb/60Xnxezmn80U6SsB
m+iWabnO/rhUO+czatajTMIs5aOqPGnVI9uHv4nzp0m9LdTbgRho+VAGd1Ouuf6I7epDma2beCNu
dMetPxABgqtM6tx0+bYobwKTsKLRDf4sVlnjGad6M1c7itfH76zxAYyrI7hef8xCb1RuW/P/sXcu
y20jXZ5/FUVvujtioCZuvCy6IwySIqmbZUmm7dowIIkmQIIAiQtBcmIiZjMPMetZfYvZzXJ29Sbz
JPNLULSZIC3aBqaL80WzqhzWpRKJk5knz+V//udukdw0RGcWUMnX84ZhaYTj16pVp33KisChNR58
dMIvFSjyZs15J1g240X9UanOWvHcbarjS6hfXRciiS9V//2yctOgz+v8vae996FMrExgy6jeqJP+
CIs5IKNEd6fV6NobPSzg2+af+fsIEkv1mCmWM51fJYqPzJLD2U4NuizRtKLFVIBPKw+Ra342FyO3
tRwZtSt9XfujtkysSdxoBXPlIv2kLGPzpqavFq1xmhzjmsl5hWIaMBxhwMCEQIE6uF95Gj7V7zM9
MoAEOlpfxaG9Nyl2vgr0K9Mdf07rgV2dGR+nlaXS1OphR6vMtKape6uHAH9RWPQ7p+J14+0ibGW7
iumQg2Z7waiFPw3+IX9noRyBZtXTh1ALKxfJDOM0WhufY33VgTb+Ej5CpYf9/0pd/R96Cb2EKvkx
gvwx8Ee2rJX4/W9aicYCuJOYuegfFACrsS1eqKFfiAljYqF7SByxkFutpFJPw2+jyIB3y501FM04
x/c2gXDUtxorp4beUkt7uxeVSLwUC1zHjwKfk7voahN3bDru0vwIXUjjmjQM/YnGU6Xlj6uje9Nb
LrraBM5hw4XRygomjaBr+NqytwoVeKIri7BFJT0IPEcNj5EqiY26qzCJBRFkwSOGXEJAenLHe7qc
VUYjV4k/Dmi+1BrECwjyqnP1bl5dTC7IAB2DU8heDzeGeJ64PEDmU/qZL092Fka6oGXR4uMo8pO2
lxKTn44j9YhRnUuNbx4joHSCt4lQTb7C1yH9pNL+aPFxVqOdjq80gImETl3pDJxGel9P1vWmM67H
11OctFZcixYwJ4fJ3c4WPaAkhOwk2dKnnKgy8WvgfHizOZ3lTsZGNGjUg75iKqtuRP7282q+8loQ
PCWfVmElbgd0WbnT5kHlQ2gM9Nbbj98XAtS+MP6JjLnASuWTIYphRmsVD7dPd6G0OQhAbCYanb30
SqzeBiaNgRITiKs+j5a3Y8HKOAmPEU3uLXed6iAVrwZaBxz5/H3sxxNlHXmjuC+wlc3GVItacUjF
zdtvKgQpC5qnEJurQWTKCROmxy48YEm+bq46y7g/r+phT3MnKZ3AErMTjoHDvP2onM3KziJgRZQX
1BuIbwFOl5+1ni1SNTBWq/5KjczWaJmMLzCH1AfBAHy50EzoFgIaBnxuxMrnagrw2/OVuAuLtPtp
MBoAr3JBFG2KKn9o9sgBpc2cuIzoVCsab4PCkOdk1Kbz8TQJ035VV/5IiHe0abLaHS/ND0tPoThl
ph+JGu4LXPASYU2AKyOalEf/aXWM8erMW/WD5ThuJ3SdaI20tGY5U/dYOfHeo3COidDDT0YsiPs2
Z9HFc3MVmV6w6HvJlKgB/ecgU15Q+mVEx7KH+Utd+OE6dO90zhQ8znlomT+bj2fOIE36NIefXkBh
oVwOkmrYHISmeU/zv0pbrdEvTAmmevvtXXXoJYmQYNhQAMU+FjPbCdOM48SZGZMQQmzI47tqnCit
ahR4F4ZJG+y3H7Wn8HlJwk242hSR4nHn5LkcOT5dFrVlf2AMriHc/awuyIUua65O+zL96e2H7W1M
Hsb9WeWccNUiVPm9ajOt5i1oHtCf0PsOGEGt5jcFByaVLNPZ9dpVpleJXz+W7jjwVOjkdW59EWLD
JZCfCk3+ZOXXnArt/6aDJ8gnnnX6q3QgJ6R7cxIBG1gp+te333RP0QnaUxYQl4iXpfpdfiazMBYg
4Sv9xYjefI10gC+BDuv+8lMIU+JCkcapQfKUy7/6ixTMaTxY96uRA+GoGUGyBALw4u2n5Go40CcU
WxI0xBkDdYUIczpusAr0xcxcVPvjWf2GMJI1G1WalXh257mUZoVkwb7ENdNqjLsObVMqo/a4suou
6eJaHWE+/Br11XY2IlaBPbYP/iEDO1O8YFrt1wmVRC7p+2DZgl34d96abAtXJdWIsIPk3no1qaXr
BTySfcdpaW6P3J5+5d7UH1KjrX9ACFpv/kxR2+iFspbBseqrAxpApHq+PTx3UgK1JhAHUbXvN26M
5LpWux05RzDb+4/QBPeFwLBSHEgqRN6iC0ItFU8Zx5/0ZcUTHTCmF+B8FtbYMye/vE/ZpBx87ErS
G/xNfpSS0t/XmSSN/jytpu2JVlta1TmAkbf3aS50KnYGDj1Ia7EzsODzeTIV0JELSKHRr9cXwcRy
vCAeEh70B80B9eVBa0DBY0jx0Xp+mXrQEs3i2PlKEVklBpu5HNea5J+ML5WEIhpLHVSdSStQDP8F
2AaNW0BXQtc9MJw5dMn1CX1XHGqQB9Z6PgFdU9fj1ZUxmy/uQjB7K5xzQbQSGgEkhDCDdUfunL0S
GfGgYukLp/GVtqjTY4puX+nw/sC64b/QyWvlK/YoepuP1jB49P3IC9qz6UAHHxilR26MPTMWKaO7
hd1OBo2wobyYPmwqoQZJaF8wY7cmAxUmm0Ec1LRLreGmAJKNVXydpJU1RP6Q6bbVyJseQQQIjS0Z
eAIhJ2oBsW2oTMl7KWulXovoqDTqm8B0estlErU0iHu7Shr47QktNI/ogn3BUmVKbpJCSEFsu+fe
G+v5VA3jSR9S9kmrtjYqzSpIuNbb+3dfsDxFhMyIiAlSstyB1JbqYDnWIgD23NQjOizOzIvxaj7o
TtKFeeePFuEV7PwDOOKXmrUajWZHFMLB5wu3lFwsLnB2DexYHSE1nd665k/6lA+4txCmfVHmvnbl
BqIp6lRptNLlErCfHiif5446OnJ6c3FocXp5fcpxqJDh6bDTyPtq6aV1OMmq477nGFZaUTpcr+FV
bVSZE0FbUaDljFyruhqMrxMdu6E6X3vdOcCZI3vrwFqLBhGiwJurFTSuPA0NrkBzprAKaq2+7izd
GE7vJIg6b6/1wacA9YFtn94u+BDyU9L1qDGfE2XvB1BVtyNvubycVcbakczywaegb0miAIqnqlh+
ipeSHDLrk0m/GsOolKbOrDWGdu/IymUE6/JxFLYcrdwqUJGIHL78mGSwiAeLRWXcXylQT1uTILpR
TOByNHMym4k7vVs7M7oON1ZG41OQzp0beNWmH6vTtPJcaUQuyavBsq37g6+12nLxtUatAM2R01pj
ZsFjt/qqQgDVMWBnm1hmHNIL2p2Yf0SDidocLFS4Ht5emQOngJcBBibeRrjr8stoyxG8KYNk3J+u
YYVKapz15YBgSwQduJWsNKOpDIInEDEfZovVsYKPvfAqh4D2exQwYDiyannXLZhGngtUFoZCLzTb
yG5sxcpMhQZZjS8mM3XcWUGm103nSeVibqbmbbAYrO6Xg4p7MZoMnN84CxSqCQZHAvjgn2VZVIn8
NNKpP+43vEqtBxtgcJE6hn/kLOxrc94Z2yB7DiG2nK0MUdoyBJjp9tf1dELb6qVz4TboheFOp+se
tY3LI887IGTKPTK+YLqrcMZzxwLcW8h2DaN+I118mdVMcF2OZlqpWl311ku9+lmNF58XkG+3FgEV
n2pSgei3AquhHgaTI7fpXlRGEPhggWHpkWmmG1ju7UE01LwxzVaI5GvqnELVOLrEUaIfSCNyOuz6
6BOC8y+qIwP85swZ9R13Xjmy6fcikmIW3OVklonO4O/mVnqusM4TvRaLkEGdTMY8/oR5OqLaNUja
aSWZW/A7Kh0jpOfeypx4T3Girx4Hijb0G9O7YBXfr8ywcSRgVtPZXzuKhbtAxFdEDpgAC/aG+PnO
jaQGad2f1geLzzVu++tRMht/rkIcngJEJEluhbX6dGFRDKJCzpyuzJtR3Zt/rs7hn7fU8bpKVb2n
e7dzPxn84ahxJcLj9MwbmhbrkbVIF5D3TWnvRQPC0UJ9nNJINbYg8Qjex9U1tNCY4JXP2qiRLK11
nPqP80agVmjYYnp3URqpHwi3TcfEb1zjUYtm+tKip0dFaYbBaP4HfdOd54Ab9dGbBmNSuuvIH1NY
6jRWFlCZcWxp5mB+v0gV/w8faHF/VW8sTYD1MMRahg7FsgCzObZWideAi51J4ypYVv2bMAhHz4up
LjpNmFrwpK9XwWOgOvpLXFN03RpPptqTvqjTkEyrLo0ntTGafzDW1CxbM0oZKhYYZ4xZOgaOrt1Y
d55njdoUJEGKca6bCR3k541G+KhEwWpJJJZ+l6KhoUInPGc2/lKhd/rGNfiPFMY/kFOnBpXLgkIV
+DwMbvqdm2gv1dpEsc+GYRz4BxjBDo61TXdUYFZCBRB927RmxWLZpjv4EXgeAeijVkbNMiGv6Q5o
wAT1HzY84SW8BeFMveZg+RFxJyKaFSIXuIcUkv1KsiNXa7I39bx+b1BlmrgUevSS6ZVjjK2aOpwu
ppaBm6Q4PuUJt5NaizpyOBZW64/z0UXFbzdCQC9tODXNwSVHESZVo9aMjXYw6daeJ1XLqPQa1fv5
/K46uF03OjOIR7xubf2pnlyPay/uImj6tEN04+e58UE16Ff0uBj0aIY2qjXpk6yatus81Ce3SnJb
m13OtauoekfDRWN8h5af8OeVMrhau++jZadeh2ZgcKWqnCiXKg/0wmrdXMe3NaMzIp5cmTzVfHir
79NG33TfB8pwEkI3ZdyGwuFrhBYI2Zl3Mx3fGYsehamLwZUZtKv+I8d9ojfhPFDGXS3sOamtLeYW
pej4nnDfJPfT1YOjP0JNr0w+qes/FpNezbkZRN1p3KuurkZpJ2Sc9KI6g5ylQyOTqoo36vUbJgjG
ZrwkcfR+uepAF2CY753GtZq2x95VNOsunUs9vVkt7lYVi/pVx7lcY+oHF17kW5XFhU4+G+CQ3q0t
uuH6MwSlELdein/p2WZ8cpYfksnjLEUTjq+m0xt6JoTGwxxyIe9m7HQVszmmCXW97fqWTw81GCKw
WaqXodKtzSxtQm/NC8DEc2dD9PxLegRQKv/KVGwnycyGKkAfgPISrS8aBCoEh9SPs50ffTcevpwJ
8rlhdHbjcoTP3iext3L90auyiHaToQeHf9UWNfOcc03xnLjkwUWIVl/f2bWAWEN+TFgN+2gHsaHV
zzHvBVI86+SE3/JNWSjoEVFyD8pC4NLgegK28yvqQvZZKNdBkwF0hTwOHQRMMe9/JdF0tHCroy/z
xQya4NAx79VofDuL1lfKfD5MgWjQ7AYqK/b2pG40x8aUaqN5aIHaT9uhr7/siPpuY23spvaF/fXd
Bnmdj6g4EV1J6Sqfc27SMDaUFejFL9PJbH6hjKqelf0xUR23pUzgq5omlU9vPzNnFCJCwRqOygYO
jNSp6JUNn0inVHOluPrjqqpcmWrYnk7TsD9aOfRLCx2vHc6XRtOfk8EDfU709xgTjewEAUWjAYzJ
5SACvnB+5H3xKcXziHRZv1+bK9qaLCwHHvsLY4IDrvSAKtMy1tVvV1pl3Xv7zfcfLGh3QAfBzUuz
5XwmKYxGDnlcXb/Xqora0muThZVCe2hBjfDQiOg2YVQfTHXWnQfGl7efzOUnrTQ7mAUGx8E6kybF
5RE/37E2xwvDxBRzph/oRm7p/Hdz80evN23WmqMOIa5r87bRNm/jbr1V7VV79HrphVfVXu1WaTut
egte77bSFN8Xvzfr0vmlG1t3YTfmr4221tPuYiu2qvzi86L5fFdt+d3Kl/Cq0YbAhx+Pn9Ivqzvv
ipjDh+U9tmxv1lZv17c0tf64/JDe0XBidaf1FpbSjK1ac2HV2mH7+Y5Bn59j/rpsJi3k1HRbH8xW
0qy3lQvink1Ck23dUrrVdtiqdCqdoF3pLC7Ci+nXcW/ejltps9FtdM3WuBN0ARvUfGv9UrlVeziV
75fvlavpVbVdu9ZulC6EPJdpc95OmgGj4ZJm49fbZk+50K1Gd31n3Oo9MVJiDZpfu1e0IrHqTeqV
mUajRYfPq6jrNR+mFgZtU+85nUHT7FVvnU7jMeqmln8kLJHl07+f3Nf1FDQNuNPkYvJ2h9tI4sHc
VLwPF633j5RBXs2bQWf0YfHkLpt6bDl1qzFrTw1rebXujtowALdVi8bXF+uu2w46/Gp73hxfDDu3
lysAVWHzgcrU7qjlN6G8sJz2uA3PELP2ELkv/ruhhDK1PjhcjBZc6/5Heq4bdJ+zlFbaVVqjC5hQ
+H+7x4LrIuCae08dSlco4ygiECpd3rczA7TkYKFPye5Se6qbaf1yuZiPe43A76SuE7UCuPZhZKo/
AemcX2/+mDqXjmhZln0VrdIvxBejznzqxtashs/n0uutqS5nBkxLAZGYqjqv9AZq2qQeIbjM/lDH
8bOjzUbNWsIJJaRJRyyKPCyOkXEVU7A7AJl8OWChLrEBX//wA+FvDUa11vfvZb83Xyb1IzsgIwHN
SQY2L4C13Gui4CMnmQFEevRsCccfyFlfKoZybfgO/Rad6/p0CNr5QYXqpeZObnVFvdHMNZi2Oi3o
etSdtNfRvKmtL8eVl5GjX/tG+lgb+3YQND7Ma+6lij+WTONPCbC9AcxPlv/kGukXGCG6wdJpmavw
AubH20ZQ7bhqv66u66JU7I563c58tlxDT+p0qrrbGiTL62U8uRgbbjs1Bu3AeW9OknYcz+iyjrVb
qzbj6qLrDRptAm8tw4ivxhiZNKWz1Ll3TwrnIY3prwu31RFtKGIgOdERgQI+mYUn4ViRNxWdRhPI
D6bOB9H6pRmPSQwRLiUu+7UCPuaK9Idq3pEduyBedqw6XVypO89mxVgwbkB8EEwRovzys+uD1Fwt
Y3XQNk1/2Zw3aAEwXqczywipHifJGd/Tz6WtR2Rs3n5r+fbJzCbuPpW6iAolIHtwUTMN69EyNdfv
x5E2nEwx3p3FfHqxHmnv4coxrXGsm9a6gQPdAKTUefvheV7RChn/BrBZIjCiGSL2ofzaMyOh+25i
Vh7n6kTrrozR/RjeoCs1iSqEhRTvghAa1ehmcBPMgp67dpMbiugvFipuFSG8m6rh24ax9lujeE0Z
1XL2PBvPosdpLRwfAZjIcqJsMJspaSbyFapoCiTP1K8TCfSwHx4T1f0CjsFsTisVmF302pUfuV/o
5GMF7txveWvvGAA1Iwz8vjlIONGLCPwQ5A9kEwUJiPxsNZ2GdS1Ogg+en7S8NB20ITPvXbTc2mza
cUKTW0cbGb3pZB3dUsMGRqTmf1z5XkLyZO5aRE4b19QSdUcwalwtDPVzfeWnH+JUCzthOIma2ZcQ
FM7bppGucCNrbieurD4mo6l3q5uV91R6jz/U4tngoxHfrqfp6no8umzUnMUDcZiw6cxGS2tsrCot
Z0nlSJT6i8s1qVZqUqL4vjYa3FaqC5BCK/1jtn9K8IAADj0Hs1Xojpz4397Phv5DHA6H8Y09K9FX
ep3nQRrrb+BI8dO7wPXjx6CdJ8L+qV/aehaHB/o5Xmzh8kjOVjajjJL7rQE8qL/j5AXGbUU7h/oJ
9QCmZPPhAHhAUl9/runn5I4Am5BG23x2V/Lw1PfJwH8kp1JEUFACOIQ4fORHMK62b7grgHPxTXIn
4pfEh9sDie9skd97uZ8R0ltLOMz2XO/lX/8BLuSCIjDMc0rpoETESz0gAtDEotAOJiYU1Gm9e1ZB
X+wA6No51Otk4AUecmfhFbN6XhFFjCRWNkLZiPmEVl4wRxR6ebY+3imhUWKq2Qd1sisC9Zwm4/iS
4orafE5tA4jazEIiqFLbg5NMwlfEffhgoe2KoFE9J3zDGQM2uf35qZ2BopeA3jgXiTt6DwCzFZ/c
SWg0znE6aEpORCz7bB54QieBIGDBfaBT/oXBqsG98m2r7+6D2rkgTiOA9PpTEXI5rX0gsIyFjoJx
Ls45rF255af8jeq1LHuy2R6E8E7r1UWxXLFX55SzuEQJWdadZdfOBasuGDHaO28+p/bqBPqKvjsF
QYAmRRD92zvuioAmOyCpqAvALRefkzOANttxU1LwzSL9BRvY4Jrj8yMLUKVJDB84S0/VDhBcq4W2
v7Dy0f4Ulm7Vm3QKGqLpCJWJojQ2+5ycJcTtVFAECrtAWAAo+O8X/c4xEEXAgN85JiKDcGLqr+gJ
UPVzgmPUaGzdHM74zrsreACiv4IhOtuf2KtvruHfP/wk/cSmBle4dXDFzb7z8qp6Lph8EM/rvjg5
/Seo3Qodf7NyTukm0KTtNSdLwDgXpVeiW7ZQk3w2Z+2UzL+iElB0AyVPphBLf6PiZBHQAv4cTC9C
IJl7ojIQNQKFtoFRP6dLELaAaFSwewIaWEHwtIi+zNnn5E6AgEUWenVFozehoKmhQm6z/vgTuyJg
f6ABVUEjeKIiMItqQrV6Lvw/sNWvXiDLvCMCIoXCAhR9l18/J3cPCihooW1g1M5h7KgQlpePv4qJ
jIKkmuA1SHB6J0A4bYXenSAAEHGgBGIj7a57Dc1HXkRgab6pRp50Suq/WtQAwgAmB0Mtu8i87748
DAKYhZgH/JMJ+JReW0y20Jqz5JzlLOO+OdPy27PyfKCWeFUIlZOL+wi6w0ISUAR4NPvkA3+mfr4x
+OgHm31OT93Vi66/wr4Hnsa+/4HON+uQhQjMiUDRn9ihL2z26vTZFI2jMy7tnUNvoO1hawM3dara
HixD4X1fx6ijPIfwlqTxNLrlGnQcIeJzaiuuiQR6odOuanRWJaEDuFx6aUX4eGAB1Nd86ikpeVGi
VuylQbxSichHtJkQH/nda4S2Ce2LNoqbH5+cljeKBvfxYEleksHcRjjlJDfhD7weKJYETvK0tFy1
qGdrmudAkKqie8K3a2xH19HlGrJEgSs8tTcXlcmF9r1CSgfQMa3j4GHcfHIbX+Xyg0AJ+qxTe/nX
jfj7YS2N9tIVUGwwJG2WXXbm0PIEfAn5b525kzNuCpv06HTS2hBECajkzo5XBG8aTWmAUp5sQE+4
n4X2PsFsgOc1oAsHffkq7g4RHYLdpxfJF1jCQu+O1wIRLaGMLZgl588KbjyKEujovTkZpxfORCVj
ghWVg4HnimaHfvag5qeTPLwM9KJ4NXJPL69HLr7gViBuY0D2UyVzIesA8YOsLh6/fns1nNbFrxV2
b0y8e+HGCAKA7JMzegxBaktUH7rk0xRB4fCGIXwZ2Ee46DZHXXZ1yGrpFIVSbPD9jjyxTSDamRRS
hgo7HXopGhiKUMnONagR6oSeXHQhyB5xSi6PaPJS6K0Nnb0Npq+CT5N9ZOsHN3Cz5Fvr5+TCuY2i
EtCFYQ91FCQc8rKr3I6YvKK8casUTmvPCxrEQotvAueg9FJYvptXlO9/EfDD8iEG8Lr6J7f4tDcv
KAKjeg51GBSptBnKPrLiEwEBYtqk8zcCOj0sG9xqRUXAMovXh1d785FvPwUNIYqVKTTbSOj0zB+q
hwvKAOiC8PsFC4qkBASeQxMcStCOZ484JeUvav4KnX+9ep4RXtVF7ZP4yJsfElKAPOSzSPae3MsL
+rdCL08Gky4G0IUfhnKAZcsa8uAYvx6LUxMB+7KgCMTVB80nVo9s8eiAmKiz+p7f3mjZU9r7hR0e
AVMhdg/Pp3zpKSqJHOK/IBi2+vDUFl5QrRXa+iYAPeioaRtOTYP4yMuvEBfI3P5tROz0ND7EUAVl
gMdDyI8k/uHjT0QUvDAYF1La2ef0NGCt6KXHNiBRRLGvcdDtpZaJVh+ClmKzSU4v+qPukSv9alEf
nj9E7vDyi+od8ZGvfyxgqPOJfJze6ov66EJKgMsfmg+VzsPb6J9k+UAJgxZ47eHDg05I+ROkK/ju
lPHBkQ2NumheLz7yHUDjD8gJiXp/M4mz552QCGiBU1AE4vBTCwTn5GtUU74DMH/gAEM+rzfEr1wB
PyGnb2W/Tcf1XrKqYHcYZZUIm3LPo7+wLYjdH+C1FlQUfBLRo1ZcMJhzndN9heTeN5qi7H98XM2G
m0dtqkTF1//2HCQ+lKL3wxEkM9nG3/nh9iDs/u+vL7w/lW/HZv9HclXrr/989y0FcRKGHAu2aSln
mn+Hb4k5WsLqkSfcWUxppaOCS71JQUorud2kXXcY2uGzs2pntciva3drT6krb9q+/WLvMnmJSs3v
k/zXf5BmuXPs3xq1Q62/79n+y3YocRxE6rrowDfDpfscbMfJqqpFArLosA82/ABnd8gpHJ4xbQjP
5smQKOx2aPEkaH22X4qD+nuSkXjVtsNlowtIS9H3aDJAaHtn76bD0H2WlpXiYOFn/fAJ0U8ubdMO
3aenoS2JBgde9KniYjwy/iFd9e+jpsigNQrrpdM7v+++jhzbd6NYXpASjtq79TB8st2xPDBO/w+X
+Cd30LtwOvRdaXNiABUd1bL9kWe/DCNnO1Z2qkoQxM3K9qd2KA1bxoSdJL9oJWgAK0z8obs7V9Hp
rahwm/b0KXiR18x467T/5FZ4CN2za9ufSJtB0C8WnrDj+vKgJWzcLnQrZ1fij4d399s5ZneQAFwX
nXLPfwn8YSQLWRUR4RJGzo9awrG4tGeyagCiUHyuV6twtFrn1ZkqWsYWFcNtEMYO6xcOpZ0B/2Lx
sR+C5PDYJWyMK3ttT5x9kZRwrq/tgHt/I9hsIwucUVE539jPdrB3RATrQeGROXuBl9vLon1Y4YFt
D4LmoSwLUURbwsD2Kn+mBWiw6MC3w5ntbYfJlk50bCs66p0d2s9D7xDBLxDEMsaf7JkqquiFUHji
OPJwmbso0O1g2fUvAgdFx36A8tieoTa2Q2UjqyXsjkfHdvNekiYyAkWn/GiP3X1Ja4I0r/jQbirr
ffCLJQybhBNhFubVHGWMxQf/uH4aHhCHQG8WFUffHca+Pd0OlG2NMlTd+ygOg8VZL07CZHb2L2ft
OAiDODnA0y8A4yW8yOsDaXZoR44b8sjtX91DD6X2pAQb4mEW2nCKH9I3BJXKsH1u3JcXb3jWtqN4
d40Ey/VbqgEt8i28/Vag41VqD447CbDmkdq3v/ai/NEGwkgYsITwyo3t2SubBQpd7//81/8eTcRX
nXBFJIcZdO2nYGpvV03Sh8QAoLouIYzxSKe4ULkeRrGkFUUwXxeZmqLH6mGIUzDZbvfoX1quHazw
l9yzD4n/YksRIFEJC3928Ye2gslLgAAf7QlupDu1t0OKU002gvhmCYt3ZSe0+pzsjk2jR0paBKCq
qNzubMVzlWfHtZUoSrbjifm/PqOEtX/A0z4wcgk66NqexU7OrNmI5ugl8NcFljaqZBtrbYqMwv/z
uP5vBnst2wmJdEqLV8KyNVezMJH0TBnnpIPbQ/+J0J1J8xVogaKnpBfKFgxcQSUMGoX2UDbJBTiu
hLnOt6Nk51jgzYsOehmELzkRiEZrRYe9SlLble7ZrGSr6LDXwyfbl2PxMJcXn+77aU4Golq36GQ/
QDccbofJFkykd4uO+mAnL+7Zu9B+kr1fWneWMDg0zdJdB5Fw8VFfMx1izmftqYuhl/PNRMFsUbl8
wgI5I/QrXaekXYuP/GWIO7IdRqwj6fjtl7+f/rkNzth0/xid5W1DigCLj94JGPbsIXl6wY8iASQd
RYO9UsKheUz8p0P2ukDwqjUBDCi6pu+ekrObJJJ25OvoJcjoP9+3H9r3/Xbrv5yJzTMMEVh+/5O4
B3KrCzItMEjwLYvC5rdf66+zPzaJvf8/7I+h564lh6EMHdAMCBqc3efynWWEBdve2YPtLeyXQNLo
gnbr7d2wsc/echw7Cfpwih+3HUqoGFHxX3RgkhQvSWhL5hinp/jAtwg4tEeJNOMMu1t0yndgEGRn
iy4gxyb81x04uMWoWtWBblZBJ4oGXX+PsB6KMmqVn0qYAyrx2QJ7+BU5WR48gxk48jsS1OQvAsS8
+5pHTmT94OQ9/vrKPxkkeudjEj7HOQUlOC7ym/wXx80lFjKIQ06B/NqI7SQMZpKCBowuwM5FXn+T
dzsESckwVYXGfpdg6Ni5lJC4EQuKdpPPOzBnug+Icp8i8ngvToJscFd10YtZo9MM1O51LI99n+HX
FvIOL2QU5J8iIlgGSDa6aotOdxVRUiq/SfIdesgN8lMhUPaMnduIVfgKDK0uGihrgq46a95Y+EGW
7XGGCAnkPYmsdWMOgVj8vW6GET2NYnsqL9UhUGcJD7NHTjh82i6HMAYOXTPFH/QNvnV2O4ydYSj8
EMlWqFOITdkV/eCp7YN3gOLU7awOuD2bTfLX3cUb9VTU+JVvqpO4hTxCHvLG29M6O2f1J4/qOyAm
YSgZcEcDq8dN2UwHy3MVBJ8/PO8/OVlr6I3cRM6s7d1Evy4DK4gQbAby7A7D9XAULHJQIdE9p4TJ
27mYKPDD4sMm3gj8pbSCog6v6HRbQ4Fwk4IoZUQ7euEwH+cQ1WNFZ9uO6FguCwFTtfCwzfVQJE62
A2U6uATZXrh7SGhROFRUCBd2GAwPBWKAqRcfnAD5s2QHis4dRafccZ+w1XLh0TLQH52EME40XG2n
mPnSRz3I45qtMwyJ1snDliEH0PGydEWFV1HpNsOAbnHS9s06jhUdt5sAfwklIcC9Xny+PYBGGB/b
gcSaUeO//fKArfGT90Yvtj15toKmpKgULodhboNB21DCsMRrb+yVHGnO+rcVnfC1HS9yu6EMxO61
GztJ3jRR913E5Lsj8ZPr9uAFC3uSn3IJMr520evxkFaXw1zuU/CUFpZzshwCjk7C0XasbCeXgS26
CbwXZCKNa5ag1m4C384V0ZglHBFQKbE82TIgQj9wU1RRf1x07YhMpLasK8q4mu9EGkZWbGXkRe7A
LyejHDyijKKqe+BCOXsqK3ItKl5xovOVHsSoiq8bCBS0Zuj6Eg6IgtoShp7lABIZw01hSSxsHLpQ
2hOwWpYw3XT4Il8eGR9d4fmmbkz5T34bZ4RHRcf+OBEYFMm4zPgUCo/ru/Hw5ewKtO5LILuNZVSU
9DGuntl3TTeWNIb2ZnzkJ+8+NDIX1HAUyhu6DK/mgSou+VLNOtEVlTboxuFZ8JVjKCXJoTAqA0iy
CRlTSDCkJkaePbwhZdhzV0EULCRpfyPzLCqaP/+bODeHXDNIDiH1gMFb1esk/HVjP0yd5Oymvy60
JtIef4+BtRGlsZKZUsKt8U7UpUiDluAgWUEcAbWXhhWku0X3p8WdLB3aMsoCLHDq/ou7nZ2wgctA
7jcdW7o0y3A07oez5Mkjk4D6IgR+1hRVRbsTFx0Vigq5NZwGz2CeeMzx55WwA6nQHIaBDJI7jlo5
HgJpBgC95SIxswS75VuhepZt9b/JaCt4sX/KQHE17dnwrD8MXyR74828109e2a2xi9cXSztedJws
unHao9Us3g4jxFBGtVh7DtwkQO95Z50E40vSKdUSdEo7dONcXaXod1tYGLHjBjNZXZeB9H/k2Heo
aZZHFr1zis64Q/GFpFzrJcR6O5T4S0t23G44frL3NwIsDsUF0Pzzf8XDs5d/7C0CVy6ZU8u4vK6G
/koShaB1KLxq1+5T3iqAnamEcckhx450ucAYX8K47lNOCoIjs+jevaF+aGRHwLy2Y21CWSUImBhn
EMu1QnRy2T7m94O9ohIqlXSwKqhSi0vCyw1awim+4SJ9zsfdSpEtdWCxK1dgwJtdhhjEyPnYkFrG
NXcTrIX+hWVnO81sr5WRHrx1MfGlUcu4MrJR5fsC+tbtY35/B2/UsGK5UWQn2+EyWezjjJKcc3hc
yd//+bfEh0dMHrgEXXGPZyLzRmllkGA8DFfPztDzcqUClRJm/Arp2oP3aWUks6hXHOZCs1lXjKKK
6EFQUtln10OoQXbXUFNLUJ4PxH3z0LkyKqEeklxxESii7eR//6A8BrKXljVKKCzfP/9HcPYYTP/8
W4YIuQv//J/+sytDIDW9BFlTNuHmUHLEf0qQiu2v8woaPvniA38c7R3wMvKHxAkm4G3OLuxIMouy
noFFVxNKOzdn02ul1AEQhwHkLJkEWhkX7B97PohWRs7sD3f6ZD+lssYoo7hto0P3z3cZyTgL0oFH
jDmphBIobPGt/O5pJVNi1WDCgFKoAQUz0WQU9XF/6q+Lw2Y48b/DQOxBUDyk98fW+y9ciS3LYdHV
2H0FcSHCAbv7rTZY73hLSCs9a/uT7TffqjB6FyZPsqd8TLLHzUkqGVwqgLK70rLDJy767aDCZC3B
YyaSnrieHEsvg2pHzJY6rmh3umXkkUQkibJ66pekocsooG3aK/Lyh/JIZYBLmrndUYbb3Aqm3JIy
72gZ99l23MNx4jJ4uiCszfPglgHZoMrvBRrZRDYoy3DsuhTaS/aIWgbtyiX7OLd+ahklmoA1hP2U
9/bLyCSI1HkknCQpaA6x/Pak/77HcQesNA5EZalsqpZRqr1hHL5y4zjKtOntcOHKGqQMUqfNU66T
ZzlwoZWi+cDfuC/2Szb9x+CJeqOtyLO7oAwY/SPewkY+TfZlEB1ShpDob5/7+0u9EVTfBfUMEbRI
34vM4EYr7JHKlRFrtUTILnLO+m44cg8qeWrQi7/Xx4c3n1DChW0BJswF+rUyCqSblJXBI7kVQbal
yojjPdiyVaSJtsNFHU8oAuOzNrWIuIlyHFYrI0a42Z2YMLHz59+84XS1nbGQCu3Btl8W2P/iBW5s
niCjyUT7uRJC35sX2NwCZ/90kVUX/PN21uIldGrNTtjy31SUbq3u3+V4wr7+vtHkPg9/VbHzofLZ
MhCaALi+Bt7kVV/vrjSdnzSo4hs09laNep0S4KP765Bv9IbHVGJvi02179/huocjsRPlpPKbhIg/
iYqwoOfNlR2UgQe0QnstB4ZEl9zvh+n3ejGIcyzFyMpIzTYDL8gDC8ogBG0/40vIPCRldL64wPF5
dgQqJAcxKCOkd2F7kx9iIUuw2joJ1PxSBAKWw+L74oGsJ4wk0tagWWPxgQW9MuET6fpW62V4KsMw
2U5PXKfqcaV6PNjzMUzyk9XKOCF9cmVruqtIC0fB+fYFfmTF/HXXwCF6hr/DS2HTNAY+LHsaSItT
hoVpUUuZDxeWYbgKdRscdKDK6BnQDITX+U9XQ5ir/NE/H/I/y/AGM7y7oCITVS2otEPPKaPyqxkE
W5tMCjaUUf514Y7d7REWOqgMPvoLqlsEceDLK+tHVnHgPof7jTLe7D30k8bL611I+dZqrxHHm72T
fm38LIkmFluEGb5xA4k+KDkmjhIuBgKQUinMPq9M8suYku6QSqbXHZq9w81ziyCAt/2etLMg6Nhu
ih/p9eM30RWEyU+41tuRsiuujKx80wlhSiR2f8BRUcsgVrgdpmdN2ztQxlJGbc+tm4NPlYG57ds+
YGHZnCgjRnJrUyIgrWAZZ1YI+I8hKMBcwWVd3z7q97fdnRs/E9s6eLnAalTCA+wZyTTxCgfAuOXQ
gXt5UFkJx5FLKoKm+3CbkH1Ss1/XMJtwUXfokZT5T2fvIoKyESC2TaRZnFjSYlDdNxPfkewUyKaK
L8pjMME2lXYqbUjLGBcehe0wQoNpZTQeekwoLc1NtoSd+YnldTeR94skpieENPEycoV7RqZWBjtt
U3SBEVmb7aHdnbdJkLFWg93KpNavAhlaGcXeHzdlpxtWMvpG+kF49j6hqQX24kEzriYaCVTgl60T
BYPv7Xj5xV/o+BxgjCvq+Oy+jdDNb4Mfdn+7vYuLKDHKd4iu7t/3LTcmUBZX3r7kdgJvQTw6w4Ds
kXQ2y+jSdJ9EeahiGcnlxz//N9i/1XD3SEJGuP3yR/f0oR3w7xP9PUSFt12W380B7L5NCbt/d7jt
zpH7WIvfePYw2f/t/wIAAP//</cx:binary>
              </cx:geoCache>
            </cx:geography>
          </cx:layoutPr>
          <cx:valueColors>
            <cx:minColor>
              <a:schemeClr val="bg1">
                <a:lumMod val="95000"/>
              </a:schemeClr>
            </cx:minColor>
            <cx:maxColor>
              <a:srgbClr val="7030A0"/>
            </cx:maxColor>
          </cx:valueColors>
        </cx:series>
      </cx:plotAreaRegion>
    </cx:plotArea>
    <cx:legend pos="r" align="min" overlay="0">
      <cx:spPr>
        <a:solidFill>
          <a:schemeClr val="bg1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419671</xdr:colOff>
      <xdr:row>27</xdr:row>
      <xdr:rowOff>57851</xdr:rowOff>
    </xdr:from>
    <xdr:to>
      <xdr:col>7</xdr:col>
      <xdr:colOff>125602</xdr:colOff>
      <xdr:row>32</xdr:row>
      <xdr:rowOff>111189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EFC7397-3E46-FAEA-08CA-ADA501A11DF9}"/>
            </a:ext>
          </a:extLst>
        </xdr:cNvPr>
        <xdr:cNvSpPr/>
      </xdr:nvSpPr>
      <xdr:spPr>
        <a:xfrm>
          <a:off x="2254691" y="5244116"/>
          <a:ext cx="2691727" cy="986400"/>
        </a:xfrm>
        <a:prstGeom prst="rect">
          <a:avLst/>
        </a:prstGeom>
        <a:solidFill>
          <a:srgbClr val="EAEAEA"/>
        </a:solidFill>
        <a:ln>
          <a:solidFill>
            <a:srgbClr val="7030A0"/>
          </a:solidFill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GB" sz="1800" b="1">
              <a:solidFill>
                <a:srgbClr val="7030A0"/>
              </a:solidFill>
              <a:latin typeface="+mn-lt"/>
              <a:ea typeface="+mn-ea"/>
              <a:cs typeface="+mn-cs"/>
            </a:rPr>
            <a:t>Best Player</a:t>
          </a:r>
        </a:p>
      </xdr:txBody>
    </xdr:sp>
    <xdr:clientData/>
  </xdr:twoCellAnchor>
  <xdr:twoCellAnchor>
    <xdr:from>
      <xdr:col>2</xdr:col>
      <xdr:colOff>25819</xdr:colOff>
      <xdr:row>11</xdr:row>
      <xdr:rowOff>1</xdr:rowOff>
    </xdr:from>
    <xdr:to>
      <xdr:col>9</xdr:col>
      <xdr:colOff>30536</xdr:colOff>
      <xdr:row>25</xdr:row>
      <xdr:rowOff>158205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45A7F4-00F6-4762-8B68-52AB6EBB9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465124</xdr:colOff>
      <xdr:row>11</xdr:row>
      <xdr:rowOff>864</xdr:rowOff>
    </xdr:from>
    <xdr:to>
      <xdr:col>26</xdr:col>
      <xdr:colOff>434039</xdr:colOff>
      <xdr:row>25</xdr:row>
      <xdr:rowOff>163656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DD391-F48E-4908-83EB-19B0A4FFEF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29996</xdr:colOff>
      <xdr:row>11</xdr:row>
      <xdr:rowOff>18140</xdr:rowOff>
    </xdr:from>
    <xdr:to>
      <xdr:col>17</xdr:col>
      <xdr:colOff>606696</xdr:colOff>
      <xdr:row>25</xdr:row>
      <xdr:rowOff>178140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5D1719E-DD5B-4E81-A369-DA0EF76C6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89876" y="2189840"/>
              <a:ext cx="4843900" cy="2720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419878</xdr:colOff>
      <xdr:row>26</xdr:row>
      <xdr:rowOff>121091</xdr:rowOff>
    </xdr:from>
    <xdr:to>
      <xdr:col>7</xdr:col>
      <xdr:colOff>124408</xdr:colOff>
      <xdr:row>33</xdr:row>
      <xdr:rowOff>128710</xdr:rowOff>
    </xdr:to>
    <xdr:sp macro="" textlink="best_player">
      <xdr:nvSpPr>
        <xdr:cNvPr id="8" name="TextBox 7">
          <a:extLst>
            <a:ext uri="{FF2B5EF4-FFF2-40B4-BE49-F238E27FC236}">
              <a16:creationId xmlns:a16="http://schemas.microsoft.com/office/drawing/2014/main" id="{11F30ED2-9272-3306-028D-4869EB0BA1CE}"/>
            </a:ext>
          </a:extLst>
        </xdr:cNvPr>
        <xdr:cNvSpPr txBox="1"/>
      </xdr:nvSpPr>
      <xdr:spPr>
        <a:xfrm>
          <a:off x="2254898" y="5120744"/>
          <a:ext cx="2690326" cy="1313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5584CF3-7B31-48BB-A0F7-3BC9BAAF48DE}" type="TxLink">
            <a:rPr lang="en-US" sz="2000" b="1" i="0" u="none" strike="noStrike">
              <a:solidFill>
                <a:srgbClr val="37003C"/>
              </a:solidFill>
              <a:latin typeface="Aptos Narrow"/>
              <a:ea typeface="+mn-ea"/>
              <a:cs typeface="+mn-cs"/>
            </a:rPr>
            <a:pPr marL="0" indent="0" algn="ctr"/>
            <a:t>Mohamed Salah</a:t>
          </a:fld>
          <a:endParaRPr lang="en-GB" sz="2000" b="1" i="0" u="none" strike="noStrike">
            <a:solidFill>
              <a:srgbClr val="37003C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497788</xdr:colOff>
      <xdr:row>27</xdr:row>
      <xdr:rowOff>56245</xdr:rowOff>
    </xdr:from>
    <xdr:to>
      <xdr:col>16</xdr:col>
      <xdr:colOff>147735</xdr:colOff>
      <xdr:row>32</xdr:row>
      <xdr:rowOff>109583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CF4DA99-9026-4E60-89AE-A0C80B3A57E2}"/>
            </a:ext>
          </a:extLst>
        </xdr:cNvPr>
        <xdr:cNvSpPr/>
      </xdr:nvSpPr>
      <xdr:spPr>
        <a:xfrm>
          <a:off x="7744564" y="5242510"/>
          <a:ext cx="2682395" cy="986400"/>
        </a:xfrm>
        <a:prstGeom prst="rect">
          <a:avLst/>
        </a:prstGeom>
        <a:solidFill>
          <a:srgbClr val="EAEAEA"/>
        </a:solidFill>
        <a:ln>
          <a:solidFill>
            <a:srgbClr val="7030A0"/>
          </a:solidFill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800" b="1">
              <a:solidFill>
                <a:srgbClr val="7030A0"/>
              </a:solidFill>
            </a:rPr>
            <a:t>Best U23 Player</a:t>
          </a:r>
        </a:p>
      </xdr:txBody>
    </xdr:sp>
    <xdr:clientData/>
  </xdr:twoCellAnchor>
  <xdr:twoCellAnchor>
    <xdr:from>
      <xdr:col>11</xdr:col>
      <xdr:colOff>536508</xdr:colOff>
      <xdr:row>27</xdr:row>
      <xdr:rowOff>66821</xdr:rowOff>
    </xdr:from>
    <xdr:to>
      <xdr:col>16</xdr:col>
      <xdr:colOff>186611</xdr:colOff>
      <xdr:row>33</xdr:row>
      <xdr:rowOff>15552</xdr:rowOff>
    </xdr:to>
    <xdr:sp macro="" textlink="young_player">
      <xdr:nvSpPr>
        <xdr:cNvPr id="11" name="TextBox 10">
          <a:extLst>
            <a:ext uri="{FF2B5EF4-FFF2-40B4-BE49-F238E27FC236}">
              <a16:creationId xmlns:a16="http://schemas.microsoft.com/office/drawing/2014/main" id="{48D8FB59-2468-4F81-BE48-7CD3A8EE7F4F}"/>
            </a:ext>
          </a:extLst>
        </xdr:cNvPr>
        <xdr:cNvSpPr txBox="1"/>
      </xdr:nvSpPr>
      <xdr:spPr>
        <a:xfrm>
          <a:off x="7783284" y="5253086"/>
          <a:ext cx="2682551" cy="1068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6C83471-E65E-4960-A395-3C33F20E9B77}" type="TxLink">
            <a:rPr lang="en-US" sz="2000" b="1" i="0" u="none" strike="noStrike">
              <a:solidFill>
                <a:srgbClr val="37003C"/>
              </a:solidFill>
              <a:latin typeface="Aptos Narrow"/>
            </a:rPr>
            <a:pPr algn="ctr"/>
            <a:t>Josko Gvardiol</a:t>
          </a:fld>
          <a:endParaRPr lang="en-GB" sz="4400" b="1">
            <a:solidFill>
              <a:srgbClr val="37003C"/>
            </a:solidFill>
          </a:endParaRPr>
        </a:p>
      </xdr:txBody>
    </xdr:sp>
    <xdr:clientData/>
  </xdr:twoCellAnchor>
  <xdr:twoCellAnchor>
    <xdr:from>
      <xdr:col>21</xdr:col>
      <xdr:colOff>186612</xdr:colOff>
      <xdr:row>27</xdr:row>
      <xdr:rowOff>47586</xdr:rowOff>
    </xdr:from>
    <xdr:to>
      <xdr:col>24</xdr:col>
      <xdr:colOff>365448</xdr:colOff>
      <xdr:row>32</xdr:row>
      <xdr:rowOff>99474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52DA29-C676-43F2-B156-2066E6571E9A}"/>
            </a:ext>
          </a:extLst>
        </xdr:cNvPr>
        <xdr:cNvSpPr/>
      </xdr:nvSpPr>
      <xdr:spPr>
        <a:xfrm>
          <a:off x="13498285" y="5233851"/>
          <a:ext cx="1998306" cy="984950"/>
        </a:xfrm>
        <a:prstGeom prst="rect">
          <a:avLst/>
        </a:prstGeom>
        <a:solidFill>
          <a:srgbClr val="EAEAEA"/>
        </a:solidFill>
        <a:ln>
          <a:solidFill>
            <a:srgbClr val="7030A0"/>
          </a:solidFill>
        </a:ln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GB" sz="1800" b="1">
              <a:solidFill>
                <a:srgbClr val="7030A0"/>
              </a:solidFill>
              <a:latin typeface="+mn-lt"/>
              <a:ea typeface="+mn-ea"/>
              <a:cs typeface="+mn-cs"/>
            </a:rPr>
            <a:t>Highest Score</a:t>
          </a:r>
        </a:p>
      </xdr:txBody>
    </xdr:sp>
    <xdr:clientData/>
  </xdr:twoCellAnchor>
  <xdr:twoCellAnchor>
    <xdr:from>
      <xdr:col>20</xdr:col>
      <xdr:colOff>458754</xdr:colOff>
      <xdr:row>27</xdr:row>
      <xdr:rowOff>66196</xdr:rowOff>
    </xdr:from>
    <xdr:to>
      <xdr:col>25</xdr:col>
      <xdr:colOff>116632</xdr:colOff>
      <xdr:row>32</xdr:row>
      <xdr:rowOff>178836</xdr:rowOff>
    </xdr:to>
    <xdr:sp macro="" textlink="high_score">
      <xdr:nvSpPr>
        <xdr:cNvPr id="13" name="TextBox 12">
          <a:extLst>
            <a:ext uri="{FF2B5EF4-FFF2-40B4-BE49-F238E27FC236}">
              <a16:creationId xmlns:a16="http://schemas.microsoft.com/office/drawing/2014/main" id="{BCDF7A8C-A53B-43BD-8F9E-461C763BC187}"/>
            </a:ext>
          </a:extLst>
        </xdr:cNvPr>
        <xdr:cNvSpPr txBox="1"/>
      </xdr:nvSpPr>
      <xdr:spPr>
        <a:xfrm>
          <a:off x="13163938" y="5252461"/>
          <a:ext cx="2690327" cy="1045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084EBFD-1639-4913-B0CE-27FE55EB38D1}" type="TxLink">
            <a:rPr lang="en-US" sz="2000" b="1" i="0" u="none" strike="noStrike">
              <a:solidFill>
                <a:srgbClr val="37003C"/>
              </a:solidFill>
              <a:latin typeface="Aptos Narrow"/>
              <a:ea typeface="+mn-ea"/>
              <a:cs typeface="+mn-cs"/>
            </a:rPr>
            <a:pPr marL="0" indent="0" algn="ctr"/>
            <a:t>10.0</a:t>
          </a:fld>
          <a:endParaRPr lang="en-GB" sz="2000" b="1" i="0" u="none" strike="noStrike">
            <a:solidFill>
              <a:srgbClr val="37003C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330756</xdr:colOff>
      <xdr:row>0</xdr:row>
      <xdr:rowOff>172357</xdr:rowOff>
    </xdr:from>
    <xdr:to>
      <xdr:col>4</xdr:col>
      <xdr:colOff>107516</xdr:colOff>
      <xdr:row>4</xdr:row>
      <xdr:rowOff>127002</xdr:rowOff>
    </xdr:to>
    <xdr:pic>
      <xdr:nvPicPr>
        <xdr:cNvPr id="15" name="Picture 14" descr="Premier Primary Logo | SPORTS LOGO HISTORY">
          <a:extLst>
            <a:ext uri="{FF2B5EF4-FFF2-40B4-BE49-F238E27FC236}">
              <a16:creationId xmlns:a16="http://schemas.microsoft.com/office/drawing/2014/main" id="{0F8C349E-330D-952A-4400-716EDD0DAE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563" b="21325"/>
        <a:stretch>
          <a:fillRect/>
        </a:stretch>
      </xdr:blipFill>
      <xdr:spPr bwMode="auto">
        <a:xfrm>
          <a:off x="1546327" y="172357"/>
          <a:ext cx="1282618" cy="680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41910</xdr:rowOff>
    </xdr:from>
    <xdr:to>
      <xdr:col>14</xdr:col>
      <xdr:colOff>464820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696C42-215E-C851-F5D2-B3136AAF9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17" xr16:uid="{D9DEFDB6-3A9A-4CB6-BE19-5B88244D205C}" autoFormatId="16" applyNumberFormats="0" applyBorderFormats="0" applyFontFormats="0" applyPatternFormats="0" applyAlignmentFormats="0" applyWidthHeightFormats="0">
  <queryTableRefresh nextId="8">
    <queryTableFields count="5">
      <queryTableField id="1" name="Player" tableColumnId="1"/>
      <queryTableField id="4" dataBound="0" tableColumnId="4"/>
      <queryTableField id="6" name="Age" tableColumnId="5"/>
      <queryTableField id="2" name="Gls" tableColumnId="2"/>
      <queryTableField id="3" name="Ast" tableColumnId="3"/>
    </queryTableFields>
    <queryTableDeletedFields count="1">
      <deletedField name="Ag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DE549FC-ADD9-4BFE-9472-28DFB119C365}" name="player_data_2nd_source" displayName="player_data_2nd_source" ref="A1:E575" tableType="queryTable" totalsRowShown="0">
  <autoFilter ref="A1:E575" xr:uid="{5DE549FC-ADD9-4BFE-9472-28DFB119C365}"/>
  <tableColumns count="5">
    <tableColumn id="1" xr3:uid="{E2D5788C-8614-4A43-97DC-A2C1FE5E5ED6}" uniqueName="1" name="Player" queryTableFieldId="1" dataDxfId="10"/>
    <tableColumn id="4" xr3:uid="{F74D41C5-FCC4-40D3-9D30-CA14D6669E50}" uniqueName="4" name="Age" queryTableFieldId="4" dataDxfId="9"/>
    <tableColumn id="5" xr3:uid="{EE4996D4-1245-4A6E-BA69-B10BBE60E0A5}" uniqueName="5" name="Age2" queryTableFieldId="6"/>
    <tableColumn id="2" xr3:uid="{10B2D922-3803-4ED9-852A-98709F9D2D26}" uniqueName="2" name="Gls" queryTableFieldId="2"/>
    <tableColumn id="3" xr3:uid="{69EFFC2A-0A59-481D-B0C5-435695E39847}" uniqueName="3" name="As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C47E34-FDB9-4B4B-A1CD-053FC357C4F5}" name="player_stats" displayName="player_stats" ref="A1:BG563" totalsRowShown="0">
  <autoFilter ref="A1:BG563" xr:uid="{4BC47E34-FDB9-4B4B-A1CD-053FC357C4F5}"/>
  <sortState xmlns:xlrd2="http://schemas.microsoft.com/office/spreadsheetml/2017/richdata2" ref="A2:BG563">
    <sortCondition descending="1" ref="H1:H563"/>
  </sortState>
  <tableColumns count="59">
    <tableColumn id="1" xr3:uid="{BFAC3965-326A-4419-AE04-C115AFF5B712}" name="Player Name"/>
    <tableColumn id="59" xr3:uid="{C4C1989A-FEC5-4488-AADB-A4957166B620}" name="Age" dataDxfId="8"/>
    <tableColumn id="2" xr3:uid="{FDB2E876-5BDB-4802-BF4A-A021037D36E6}" name="Club"/>
    <tableColumn id="3" xr3:uid="{BCE82BC8-C4EC-4901-8B18-942B024CDFA1}" name="Nationality"/>
    <tableColumn id="4" xr3:uid="{69962BBD-DFB2-4231-AA77-CCE4B4159022}" name="Position"/>
    <tableColumn id="5" xr3:uid="{C4CE1BEC-FBBA-4C5C-AF2F-2F03E3E373DA}" name="Appearances"/>
    <tableColumn id="6" xr3:uid="{42176695-5B19-4801-BB00-975F1F6A77C3}" name="Minutes"/>
    <tableColumn id="7" xr3:uid="{2D15132A-07FF-43A7-A3DA-4941C760CF1B}" name="Goals"/>
    <tableColumn id="8" xr3:uid="{E2DB4069-C433-45EB-A85F-43062E5E7C25}" name="Assists"/>
    <tableColumn id="9" xr3:uid="{13F410EB-CBFC-4C6B-9308-3E355A3C6005}" name="Shots"/>
    <tableColumn id="10" xr3:uid="{612D31E2-99E4-4E7B-9D63-CE272AAA910F}" name="Shots On Target"/>
    <tableColumn id="11" xr3:uid="{34AE7CD8-44C8-4548-8D6E-9493FD3C9A62}" name="Conversion %" dataDxfId="7"/>
    <tableColumn id="12" xr3:uid="{B28E1700-9E00-4B6B-A128-6FC62CA69BC7}" name="Big Chances Missed"/>
    <tableColumn id="13" xr3:uid="{92C292F3-F34D-42C4-A9E3-9A6FA405A948}" name="Hit Woodwork"/>
    <tableColumn id="14" xr3:uid="{26ACAB9C-0DC8-44AC-9FA1-7B5157B6F54D}" name="Offsides"/>
    <tableColumn id="15" xr3:uid="{0AAB9503-9DBC-41F6-807A-28D4DA36D566}" name="Touches"/>
    <tableColumn id="16" xr3:uid="{40EDB7B2-5A71-4CC2-A360-C96402C19351}" name="Passes"/>
    <tableColumn id="17" xr3:uid="{E06DCD4D-2AC4-40D5-8C5E-AC253038433D}" name="Successful Passes"/>
    <tableColumn id="18" xr3:uid="{03B512D4-7968-46FD-B16C-42E9A7CDC57B}" name="Passes%" dataDxfId="6"/>
    <tableColumn id="19" xr3:uid="{AE55E3D3-8600-4F57-BF1F-1349F1BD70B5}" name="Crosses"/>
    <tableColumn id="20" xr3:uid="{4ED67DAB-FAB3-4965-B77D-074AAF85AC7A}" name="Successful Crosses"/>
    <tableColumn id="21" xr3:uid="{E9923627-9DD2-4FF8-B9FE-58834A032603}" name="Crosses %" dataDxfId="5"/>
    <tableColumn id="22" xr3:uid="{FF130F9A-5481-478B-B2AE-0B5E3F43ABCF}" name="fThird Passes"/>
    <tableColumn id="23" xr3:uid="{A9C4BED5-076E-41B7-B5ED-46100755D06A}" name="Successful fThird Passes"/>
    <tableColumn id="24" xr3:uid="{1B2A4FD4-C60F-4A32-9EBF-1EF91B1DD2C5}" name="fThird Passes %" dataDxfId="4"/>
    <tableColumn id="25" xr3:uid="{646125E2-7CE1-40E7-819E-CC764C542C2C}" name="Through Balls"/>
    <tableColumn id="26" xr3:uid="{0FFA2455-41EA-421A-A654-AD167D8A6C5B}" name="Carries"/>
    <tableColumn id="27" xr3:uid="{8CAC603F-1920-4D6C-B775-694B993C37EF}" name="Progressive Carries"/>
    <tableColumn id="28" xr3:uid="{1082C6D5-2B4B-494D-A091-D474756C4D0D}" name="Carries Ended with Goal"/>
    <tableColumn id="29" xr3:uid="{CA1C58C3-D9CC-48D7-9F53-C75E47734CD9}" name="Carries Ended with Assist"/>
    <tableColumn id="30" xr3:uid="{6EF051D0-BD51-4EC8-89A1-C2320F2DECEF}" name="Carries Ended with Shot"/>
    <tableColumn id="31" xr3:uid="{A4FFF898-DABA-4C3A-9E98-5E8DBF321D98}" name="Carries Ended with Chance"/>
    <tableColumn id="32" xr3:uid="{19A1320E-D755-4A4F-A4D6-305C7D8F10E4}" name="Possession Won"/>
    <tableColumn id="33" xr3:uid="{E14F7265-5E6B-4B58-88F4-742FF830E6BF}" name="Dispossessed"/>
    <tableColumn id="34" xr3:uid="{AF9B6E66-B98F-4AC3-8488-0A19580F4BF1}" name="Clean Sheets"/>
    <tableColumn id="35" xr3:uid="{F96CDEAF-4010-4D57-8552-FD81C970AC63}" name="Clearances"/>
    <tableColumn id="36" xr3:uid="{FE9A5654-505D-4E55-8BCB-64CA195C1A42}" name="Interceptions"/>
    <tableColumn id="37" xr3:uid="{F7BC3EBF-87D7-403E-98F0-FCF2B5C041BB}" name="Blocks"/>
    <tableColumn id="38" xr3:uid="{537EDC46-FA1E-4341-8BD0-C8BB8C7D5C4D}" name="Tackles"/>
    <tableColumn id="39" xr3:uid="{79C0BB6B-0D52-475B-B857-227F4F78E966}" name="Ground Duels"/>
    <tableColumn id="40" xr3:uid="{61E60F43-19EF-48DE-A6AF-99865238432E}" name="gDuels Won"/>
    <tableColumn id="41" xr3:uid="{C6F6CDD0-DA29-41AF-9D2E-5E488C5C1267}" name="gDuels %" dataDxfId="3"/>
    <tableColumn id="42" xr3:uid="{76C34944-0C2C-41A9-97F2-50F50503E18F}" name="Aerial Duels"/>
    <tableColumn id="43" xr3:uid="{A5A10403-DBB1-423F-BC1A-9A5DA74ECE11}" name="aDuels Won"/>
    <tableColumn id="44" xr3:uid="{C2BD1BBA-75C6-4980-971B-D39C1E8BD0E1}" name="aDuels %" dataDxfId="2"/>
    <tableColumn id="45" xr3:uid="{88325D1E-39E4-4D2D-8FD5-F93D543C0E2A}" name="Goals Conceded"/>
    <tableColumn id="46" xr3:uid="{D6A5801B-4D81-4F76-8EC1-36752726CEC5}" name="xGoT Conceded"/>
    <tableColumn id="47" xr3:uid="{A5339AC9-F420-4AF1-A77D-5FA9D35D6D79}" name="Own Goals"/>
    <tableColumn id="48" xr3:uid="{49B9A425-4218-4D10-86A8-E1E2C4E12933}" name="Fouls"/>
    <tableColumn id="49" xr3:uid="{694F41E8-3C55-4292-8F51-284FF9E9EAD2}" name="Yellow Cards"/>
    <tableColumn id="50" xr3:uid="{187B8D7C-89A6-4C31-924E-E6D999C951FB}" name="Red Cards"/>
    <tableColumn id="51" xr3:uid="{2A219765-D90C-4D5A-B20F-686B43E7F2AC}" name="Saves"/>
    <tableColumn id="52" xr3:uid="{EC17A28E-10EA-4AFD-95A6-923B08823BEF}" name="Saves %" dataDxfId="1"/>
    <tableColumn id="53" xr3:uid="{F01BE4BD-75F0-4CB8-8F0B-58013DB5799C}" name="Penalties Saved"/>
    <tableColumn id="54" xr3:uid="{F95098C1-77D4-43A7-8B6A-E55F32D56740}" name="Clearances Off Line"/>
    <tableColumn id="55" xr3:uid="{C1C132F0-1CA4-4EF5-A8F0-60E21A5CAB92}" name="Punches"/>
    <tableColumn id="56" xr3:uid="{378FFDC6-61EE-4102-A268-C42A87644640}" name="High Claims"/>
    <tableColumn id="57" xr3:uid="{9087A5AA-CD90-42D0-B85F-ABF1B0764BAA}" name="Goals Prevented"/>
    <tableColumn id="58" xr3:uid="{ED5EE439-1FEB-4E83-B691-9A4F804E53C1}" name="Goals Prevented Adjusted">
      <calculatedColumnFormula>BF2+4.2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D9C595-17A5-4D62-AA65-B79DEE104328}" name="score" displayName="score" ref="A1:K563" totalsRowShown="0">
  <autoFilter ref="A1:K563" xr:uid="{1CD9C595-17A5-4D62-AA65-B79DEE104328}"/>
  <tableColumns count="11">
    <tableColumn id="1" xr3:uid="{28F50C74-692B-4F52-903D-F69E33F82E59}" name="Player Name"/>
    <tableColumn id="2" xr3:uid="{62657DCA-694F-4CDF-84D1-FC7BE41FFA7A}" name="Age"/>
    <tableColumn id="3" xr3:uid="{1D308DF0-9645-4260-BB9D-5C939CA87675}" name="Club"/>
    <tableColumn id="4" xr3:uid="{57B11F48-C3CF-4A06-B7FB-2AE06CB7069E}" name="Nationality"/>
    <tableColumn id="5" xr3:uid="{B58FACCB-0126-4D9B-9900-47E8BA654B6B}" name="Position"/>
    <tableColumn id="6" xr3:uid="{D6B65004-8D02-449E-8DCC-E2E6A4E2BF5E}" name="Goalkeeper Score">
      <calculatedColumnFormula>player_stats[[#This Row],[Clean Sheets]]/MAX('epl_player_stats_24_25 '!AI:AI)*0.5+player_stats[[#This Row],[Goals Prevented Adjusted]]/MAX('epl_player_stats_24_25 '!BG:BG)*0.5</calculatedColumnFormula>
    </tableColumn>
    <tableColumn id="7" xr3:uid="{E19027E0-0567-4852-9663-D94FE812E92B}" name="Defending Score">
      <calculatedColumnFormula>player_stats[[#This Row],[Clean Sheets]]/MAX('epl_player_stats_24_25 '!AI:AI)*0.5+player_stats[[#This Row],[Clearances]]/MAX('epl_player_stats_24_25 '!AJ:AJ)*0.25+player_stats[[#This Row],[Tackles]]/MAX('epl_player_stats_24_25 '!AM:AM)*0.25</calculatedColumnFormula>
    </tableColumn>
    <tableColumn id="8" xr3:uid="{0F4FA25B-15FA-48C1-9676-C806370566F5}" name="Involvement Score">
      <calculatedColumnFormula>player_stats[[#This Row],[Touches]]/MAX('epl_player_stats_24_25 '!P:P)</calculatedColumnFormula>
    </tableColumn>
    <tableColumn id="9" xr3:uid="{C5D8A741-614F-4D93-A9FC-48A51F4EF36A}" name="Attacking Score">
      <calculatedColumnFormula>player_stats[[#This Row],[Goals]]/MAX('epl_player_stats_24_25 '!H:H)*0.6+player_stats[[#This Row],[Assists]]/MAX('epl_player_stats_24_25 '!I:I)*0.25+player_stats[[#This Row],[Shots]]/MAX('epl_player_stats_24_25 '!K:K)*0.15+0.1</calculatedColumnFormula>
    </tableColumn>
    <tableColumn id="10" xr3:uid="{5ADBF7B2-BDED-4EF1-B507-F2F131C51FD1}" name="Apperance Score">
      <calculatedColumnFormula>player_stats[[#This Row],[Minutes]]/3420</calculatedColumnFormula>
    </tableColumn>
    <tableColumn id="11" xr3:uid="{3C31DA43-85AF-4934-87C7-8672AA3547E0}" name="Overall Score" dataDxfId="0">
      <calculatedColumnFormula array="1">_xlfn.IFS(
E2="Goalkeeper",(
7*F2 + 2*J2 + H2),
E2="Defender",(
6*G2+3*H2+2*J2),
E2="Midfielder",(
2*G2+3*H2+4*I2+3*J2),
E2="Forward",(
6.25*I2+5*J2)
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DA4E-97F7-46EC-B880-E9F4E0E0C691}">
  <dimension ref="A1:E575"/>
  <sheetViews>
    <sheetView workbookViewId="0">
      <selection activeCell="G21" sqref="G21"/>
    </sheetView>
  </sheetViews>
  <sheetFormatPr defaultRowHeight="14.4" x14ac:dyDescent="0.3"/>
  <cols>
    <col min="1" max="1" width="21.88671875" bestFit="1" customWidth="1"/>
    <col min="2" max="2" width="6.21875" style="4" bestFit="1" customWidth="1"/>
    <col min="3" max="3" width="7.21875" bestFit="1" customWidth="1"/>
    <col min="4" max="4" width="6" bestFit="1" customWidth="1"/>
    <col min="5" max="5" width="5.88671875" customWidth="1"/>
  </cols>
  <sheetData>
    <row r="1" spans="1:5" x14ac:dyDescent="0.3">
      <c r="A1" t="s">
        <v>704</v>
      </c>
      <c r="B1" s="4" t="s">
        <v>764</v>
      </c>
      <c r="C1" t="s">
        <v>766</v>
      </c>
      <c r="D1" t="s">
        <v>705</v>
      </c>
      <c r="E1" t="s">
        <v>706</v>
      </c>
    </row>
    <row r="2" spans="1:5" x14ac:dyDescent="0.3">
      <c r="A2" t="s">
        <v>81</v>
      </c>
      <c r="B2" s="4">
        <v>25</v>
      </c>
      <c r="C2">
        <v>25</v>
      </c>
      <c r="D2">
        <v>3</v>
      </c>
      <c r="E2">
        <v>8</v>
      </c>
    </row>
    <row r="3" spans="1:5" x14ac:dyDescent="0.3">
      <c r="A3" t="s">
        <v>87</v>
      </c>
      <c r="B3" s="4">
        <v>27</v>
      </c>
      <c r="C3">
        <v>27</v>
      </c>
      <c r="D3">
        <v>0</v>
      </c>
      <c r="E3">
        <v>1</v>
      </c>
    </row>
    <row r="4" spans="1:5" x14ac:dyDescent="0.3">
      <c r="A4" t="s">
        <v>57</v>
      </c>
      <c r="B4" s="4">
        <v>26</v>
      </c>
      <c r="C4">
        <v>26</v>
      </c>
      <c r="D4">
        <v>0</v>
      </c>
      <c r="E4">
        <v>2</v>
      </c>
    </row>
    <row r="5" spans="1:5" x14ac:dyDescent="0.3">
      <c r="A5" t="s">
        <v>79</v>
      </c>
      <c r="B5" s="4">
        <v>29</v>
      </c>
      <c r="C5">
        <v>29</v>
      </c>
      <c r="D5">
        <v>8</v>
      </c>
      <c r="E5">
        <v>7</v>
      </c>
    </row>
    <row r="6" spans="1:5" x14ac:dyDescent="0.3">
      <c r="A6" t="s">
        <v>91</v>
      </c>
      <c r="B6" s="4">
        <v>25</v>
      </c>
      <c r="C6">
        <v>25</v>
      </c>
      <c r="D6">
        <v>0</v>
      </c>
      <c r="E6">
        <v>0</v>
      </c>
    </row>
    <row r="7" spans="1:5" x14ac:dyDescent="0.3">
      <c r="A7" t="s">
        <v>73</v>
      </c>
      <c r="B7" s="4">
        <v>23</v>
      </c>
      <c r="C7">
        <v>23</v>
      </c>
      <c r="D7">
        <v>1</v>
      </c>
      <c r="E7">
        <v>3</v>
      </c>
    </row>
    <row r="8" spans="1:5" x14ac:dyDescent="0.3">
      <c r="A8" t="s">
        <v>77</v>
      </c>
      <c r="B8" s="4">
        <v>27</v>
      </c>
      <c r="C8">
        <v>27</v>
      </c>
      <c r="D8">
        <v>1</v>
      </c>
      <c r="E8">
        <v>0</v>
      </c>
    </row>
    <row r="9" spans="1:5" x14ac:dyDescent="0.3">
      <c r="A9" t="s">
        <v>89</v>
      </c>
      <c r="B9" s="4">
        <v>29</v>
      </c>
      <c r="C9">
        <v>29</v>
      </c>
      <c r="D9">
        <v>0</v>
      </c>
      <c r="E9">
        <v>2</v>
      </c>
    </row>
    <row r="10" spans="1:5" x14ac:dyDescent="0.3">
      <c r="A10" t="s">
        <v>95</v>
      </c>
      <c r="B10" s="4">
        <v>23</v>
      </c>
      <c r="C10">
        <v>23</v>
      </c>
      <c r="D10">
        <v>2</v>
      </c>
      <c r="E10">
        <v>0</v>
      </c>
    </row>
    <row r="11" spans="1:5" x14ac:dyDescent="0.3">
      <c r="A11" t="s">
        <v>60</v>
      </c>
      <c r="B11" s="4">
        <v>22</v>
      </c>
      <c r="C11">
        <v>22</v>
      </c>
      <c r="D11">
        <v>6</v>
      </c>
      <c r="E11">
        <v>10</v>
      </c>
    </row>
    <row r="12" spans="1:5" x14ac:dyDescent="0.3">
      <c r="A12" t="s">
        <v>63</v>
      </c>
      <c r="B12" s="4">
        <v>25</v>
      </c>
      <c r="C12">
        <v>25</v>
      </c>
      <c r="D12">
        <v>4</v>
      </c>
      <c r="E12">
        <v>7</v>
      </c>
    </row>
    <row r="13" spans="1:5" x14ac:dyDescent="0.3">
      <c r="A13" t="s">
        <v>61</v>
      </c>
      <c r="B13" s="4">
        <v>28</v>
      </c>
      <c r="C13">
        <v>28</v>
      </c>
      <c r="D13">
        <v>0</v>
      </c>
      <c r="E13">
        <v>0</v>
      </c>
    </row>
    <row r="14" spans="1:5" x14ac:dyDescent="0.3">
      <c r="A14" t="s">
        <v>93</v>
      </c>
      <c r="B14" s="4">
        <v>31</v>
      </c>
      <c r="C14">
        <v>31</v>
      </c>
      <c r="D14">
        <v>4</v>
      </c>
      <c r="E14">
        <v>2</v>
      </c>
    </row>
    <row r="15" spans="1:5" x14ac:dyDescent="0.3">
      <c r="A15" t="s">
        <v>64</v>
      </c>
      <c r="B15" s="4">
        <v>17</v>
      </c>
      <c r="C15">
        <v>17</v>
      </c>
      <c r="D15">
        <v>4</v>
      </c>
      <c r="E15">
        <v>2</v>
      </c>
    </row>
    <row r="16" spans="1:5" x14ac:dyDescent="0.3">
      <c r="A16" t="s">
        <v>347</v>
      </c>
      <c r="B16" s="4">
        <v>24</v>
      </c>
      <c r="C16">
        <v>24</v>
      </c>
      <c r="D16">
        <v>0</v>
      </c>
      <c r="E16">
        <v>0</v>
      </c>
    </row>
    <row r="17" spans="1:5" x14ac:dyDescent="0.3">
      <c r="A17" t="s">
        <v>83</v>
      </c>
      <c r="B17" s="4">
        <v>28</v>
      </c>
      <c r="C17">
        <v>28</v>
      </c>
      <c r="D17">
        <v>7</v>
      </c>
      <c r="E17">
        <v>2</v>
      </c>
    </row>
    <row r="18" spans="1:5" x14ac:dyDescent="0.3">
      <c r="A18" t="s">
        <v>68</v>
      </c>
      <c r="B18" s="4">
        <v>23</v>
      </c>
      <c r="C18">
        <v>23</v>
      </c>
      <c r="D18">
        <v>8</v>
      </c>
      <c r="E18">
        <v>4</v>
      </c>
    </row>
    <row r="19" spans="1:5" x14ac:dyDescent="0.3">
      <c r="A19" t="s">
        <v>67</v>
      </c>
      <c r="B19" s="4">
        <v>26</v>
      </c>
      <c r="C19">
        <v>26</v>
      </c>
      <c r="D19">
        <v>3</v>
      </c>
      <c r="E19">
        <v>1</v>
      </c>
    </row>
    <row r="20" spans="1:5" x14ac:dyDescent="0.3">
      <c r="A20" t="s">
        <v>84</v>
      </c>
      <c r="B20" s="4">
        <v>17</v>
      </c>
      <c r="C20">
        <v>17</v>
      </c>
      <c r="D20">
        <v>1</v>
      </c>
      <c r="E20">
        <v>0</v>
      </c>
    </row>
    <row r="21" spans="1:5" x14ac:dyDescent="0.3">
      <c r="A21" t="s">
        <v>69</v>
      </c>
      <c r="B21" s="4">
        <v>24</v>
      </c>
      <c r="C21">
        <v>24</v>
      </c>
      <c r="D21">
        <v>1</v>
      </c>
      <c r="E21">
        <v>0</v>
      </c>
    </row>
    <row r="22" spans="1:5" x14ac:dyDescent="0.3">
      <c r="A22" t="s">
        <v>71</v>
      </c>
      <c r="B22" s="4">
        <v>32</v>
      </c>
      <c r="C22">
        <v>32</v>
      </c>
      <c r="D22">
        <v>0</v>
      </c>
      <c r="E22">
        <v>0</v>
      </c>
    </row>
    <row r="23" spans="1:5" x14ac:dyDescent="0.3">
      <c r="A23" t="s">
        <v>65</v>
      </c>
      <c r="B23" s="4">
        <v>27</v>
      </c>
      <c r="C23">
        <v>27</v>
      </c>
      <c r="D23">
        <v>3</v>
      </c>
      <c r="E23">
        <v>0</v>
      </c>
    </row>
    <row r="24" spans="1:5" x14ac:dyDescent="0.3">
      <c r="A24" t="s">
        <v>75</v>
      </c>
      <c r="B24" s="4">
        <v>25</v>
      </c>
      <c r="C24">
        <v>25</v>
      </c>
      <c r="D24">
        <v>9</v>
      </c>
      <c r="E24">
        <v>3</v>
      </c>
    </row>
    <row r="25" spans="1:5" x14ac:dyDescent="0.3">
      <c r="A25" t="s">
        <v>90</v>
      </c>
      <c r="B25" s="4">
        <v>22</v>
      </c>
      <c r="C25">
        <v>22</v>
      </c>
      <c r="D25">
        <v>2</v>
      </c>
      <c r="E25">
        <v>1</v>
      </c>
    </row>
    <row r="26" spans="1:5" x14ac:dyDescent="0.3">
      <c r="A26" t="s">
        <v>85</v>
      </c>
      <c r="B26" s="4">
        <v>21</v>
      </c>
      <c r="C26">
        <v>21</v>
      </c>
      <c r="D26">
        <v>0</v>
      </c>
      <c r="E26">
        <v>0</v>
      </c>
    </row>
    <row r="27" spans="1:5" x14ac:dyDescent="0.3">
      <c r="A27" t="s">
        <v>123</v>
      </c>
      <c r="B27" s="4">
        <v>28</v>
      </c>
      <c r="C27">
        <v>28</v>
      </c>
      <c r="D27">
        <v>16</v>
      </c>
      <c r="E27">
        <v>8</v>
      </c>
    </row>
    <row r="28" spans="1:5" x14ac:dyDescent="0.3">
      <c r="A28" t="s">
        <v>124</v>
      </c>
      <c r="B28" s="4">
        <v>27</v>
      </c>
      <c r="C28">
        <v>27</v>
      </c>
      <c r="D28">
        <v>0</v>
      </c>
      <c r="E28">
        <v>0</v>
      </c>
    </row>
    <row r="29" spans="1:5" x14ac:dyDescent="0.3">
      <c r="A29" t="s">
        <v>129</v>
      </c>
      <c r="B29" s="4">
        <v>27</v>
      </c>
      <c r="C29">
        <v>27</v>
      </c>
      <c r="D29">
        <v>3</v>
      </c>
      <c r="E29">
        <v>7</v>
      </c>
    </row>
    <row r="30" spans="1:5" x14ac:dyDescent="0.3">
      <c r="A30" t="s">
        <v>122</v>
      </c>
      <c r="B30" s="4">
        <v>22</v>
      </c>
      <c r="C30">
        <v>22</v>
      </c>
      <c r="D30">
        <v>8</v>
      </c>
      <c r="E30">
        <v>10</v>
      </c>
    </row>
    <row r="31" spans="1:5" x14ac:dyDescent="0.3">
      <c r="A31" t="s">
        <v>120</v>
      </c>
      <c r="B31" s="4">
        <v>26</v>
      </c>
      <c r="C31">
        <v>26</v>
      </c>
      <c r="D31">
        <v>2</v>
      </c>
      <c r="E31">
        <v>2</v>
      </c>
    </row>
    <row r="32" spans="1:5" x14ac:dyDescent="0.3">
      <c r="A32" t="s">
        <v>109</v>
      </c>
      <c r="B32" s="4">
        <v>23</v>
      </c>
      <c r="C32">
        <v>23</v>
      </c>
      <c r="D32">
        <v>1</v>
      </c>
      <c r="E32">
        <v>3</v>
      </c>
    </row>
    <row r="33" spans="1:5" x14ac:dyDescent="0.3">
      <c r="A33" t="s">
        <v>707</v>
      </c>
      <c r="B33" s="4">
        <v>22</v>
      </c>
      <c r="C33">
        <v>22</v>
      </c>
      <c r="D33">
        <v>0</v>
      </c>
      <c r="E33">
        <v>0</v>
      </c>
    </row>
    <row r="34" spans="1:5" x14ac:dyDescent="0.3">
      <c r="A34" t="s">
        <v>97</v>
      </c>
      <c r="B34" s="4">
        <v>22</v>
      </c>
      <c r="C34">
        <v>22</v>
      </c>
      <c r="D34">
        <v>3</v>
      </c>
      <c r="E34">
        <v>0</v>
      </c>
    </row>
    <row r="35" spans="1:5" x14ac:dyDescent="0.3">
      <c r="A35" t="s">
        <v>125</v>
      </c>
      <c r="B35" s="4">
        <v>34</v>
      </c>
      <c r="C35">
        <v>34</v>
      </c>
      <c r="D35">
        <v>0</v>
      </c>
      <c r="E35">
        <v>0</v>
      </c>
    </row>
    <row r="36" spans="1:5" x14ac:dyDescent="0.3">
      <c r="A36" t="s">
        <v>708</v>
      </c>
      <c r="B36" s="4">
        <v>18</v>
      </c>
      <c r="C36">
        <v>18</v>
      </c>
      <c r="D36">
        <v>0</v>
      </c>
      <c r="E36">
        <v>0</v>
      </c>
    </row>
    <row r="37" spans="1:5" x14ac:dyDescent="0.3">
      <c r="A37" t="s">
        <v>128</v>
      </c>
      <c r="B37" s="4">
        <v>31</v>
      </c>
      <c r="C37">
        <v>31</v>
      </c>
      <c r="D37">
        <v>0</v>
      </c>
      <c r="E37">
        <v>0</v>
      </c>
    </row>
    <row r="38" spans="1:5" x14ac:dyDescent="0.3">
      <c r="A38" t="s">
        <v>112</v>
      </c>
      <c r="B38" s="4">
        <v>29</v>
      </c>
      <c r="C38">
        <v>29</v>
      </c>
      <c r="D38">
        <v>1</v>
      </c>
      <c r="E38">
        <v>4</v>
      </c>
    </row>
    <row r="39" spans="1:5" x14ac:dyDescent="0.3">
      <c r="A39" t="s">
        <v>106</v>
      </c>
      <c r="B39" s="4">
        <v>31</v>
      </c>
      <c r="C39">
        <v>31</v>
      </c>
      <c r="D39">
        <v>0</v>
      </c>
      <c r="E39">
        <v>0</v>
      </c>
    </row>
    <row r="40" spans="1:5" x14ac:dyDescent="0.3">
      <c r="A40" t="s">
        <v>103</v>
      </c>
      <c r="B40" s="4">
        <v>25</v>
      </c>
      <c r="C40">
        <v>25</v>
      </c>
      <c r="D40">
        <v>3</v>
      </c>
      <c r="E40">
        <v>0</v>
      </c>
    </row>
    <row r="41" spans="1:5" x14ac:dyDescent="0.3">
      <c r="A41" t="s">
        <v>108</v>
      </c>
      <c r="B41" s="4">
        <v>22</v>
      </c>
      <c r="C41">
        <v>22</v>
      </c>
      <c r="D41">
        <v>1</v>
      </c>
      <c r="E41">
        <v>2</v>
      </c>
    </row>
    <row r="42" spans="1:5" x14ac:dyDescent="0.3">
      <c r="A42" t="s">
        <v>107</v>
      </c>
      <c r="B42" s="4">
        <v>26</v>
      </c>
      <c r="C42">
        <v>26</v>
      </c>
      <c r="D42">
        <v>2</v>
      </c>
      <c r="E42">
        <v>0</v>
      </c>
    </row>
    <row r="43" spans="1:5" x14ac:dyDescent="0.3">
      <c r="A43" t="s">
        <v>101</v>
      </c>
      <c r="B43" s="4">
        <v>24</v>
      </c>
      <c r="C43">
        <v>24</v>
      </c>
      <c r="D43">
        <v>1</v>
      </c>
      <c r="E43">
        <v>0</v>
      </c>
    </row>
    <row r="44" spans="1:5" x14ac:dyDescent="0.3">
      <c r="A44" t="s">
        <v>99</v>
      </c>
      <c r="B44" s="4">
        <v>21</v>
      </c>
      <c r="C44">
        <v>21</v>
      </c>
      <c r="D44">
        <v>0</v>
      </c>
      <c r="E44">
        <v>0</v>
      </c>
    </row>
    <row r="45" spans="1:5" x14ac:dyDescent="0.3">
      <c r="A45" t="s">
        <v>709</v>
      </c>
      <c r="B45" s="4">
        <v>20</v>
      </c>
      <c r="C45">
        <v>20</v>
      </c>
      <c r="D45">
        <v>7</v>
      </c>
      <c r="E45">
        <v>0</v>
      </c>
    </row>
    <row r="46" spans="1:5" x14ac:dyDescent="0.3">
      <c r="A46" t="s">
        <v>100</v>
      </c>
      <c r="B46" s="4">
        <v>26</v>
      </c>
      <c r="C46">
        <v>26</v>
      </c>
      <c r="D46">
        <v>0</v>
      </c>
      <c r="E46">
        <v>0</v>
      </c>
    </row>
    <row r="47" spans="1:5" x14ac:dyDescent="0.3">
      <c r="A47" t="s">
        <v>118</v>
      </c>
      <c r="B47" s="4">
        <v>31</v>
      </c>
      <c r="C47">
        <v>31</v>
      </c>
      <c r="D47">
        <v>0</v>
      </c>
      <c r="E47">
        <v>4</v>
      </c>
    </row>
    <row r="48" spans="1:5" x14ac:dyDescent="0.3">
      <c r="A48" t="s">
        <v>121</v>
      </c>
      <c r="B48" s="4">
        <v>26</v>
      </c>
      <c r="C48">
        <v>26</v>
      </c>
      <c r="D48">
        <v>1</v>
      </c>
      <c r="E48">
        <v>1</v>
      </c>
    </row>
    <row r="49" spans="1:5" x14ac:dyDescent="0.3">
      <c r="A49" t="s">
        <v>102</v>
      </c>
      <c r="B49" s="4">
        <v>31</v>
      </c>
      <c r="C49">
        <v>31</v>
      </c>
      <c r="D49">
        <v>0</v>
      </c>
      <c r="E49">
        <v>0</v>
      </c>
    </row>
    <row r="50" spans="1:5" x14ac:dyDescent="0.3">
      <c r="A50" t="s">
        <v>710</v>
      </c>
      <c r="B50" s="4">
        <v>27</v>
      </c>
      <c r="C50">
        <v>27</v>
      </c>
      <c r="D50">
        <v>0</v>
      </c>
      <c r="E50">
        <v>0</v>
      </c>
    </row>
    <row r="51" spans="1:5" x14ac:dyDescent="0.3">
      <c r="A51" t="s">
        <v>115</v>
      </c>
      <c r="B51" s="4">
        <v>20</v>
      </c>
      <c r="C51">
        <v>20</v>
      </c>
      <c r="D51">
        <v>0</v>
      </c>
      <c r="E51">
        <v>0</v>
      </c>
    </row>
    <row r="52" spans="1:5" x14ac:dyDescent="0.3">
      <c r="A52" t="s">
        <v>127</v>
      </c>
      <c r="B52" s="4">
        <v>30</v>
      </c>
      <c r="C52">
        <v>30</v>
      </c>
      <c r="D52">
        <v>3</v>
      </c>
      <c r="E52">
        <v>1</v>
      </c>
    </row>
    <row r="53" spans="1:5" x14ac:dyDescent="0.3">
      <c r="A53" t="s">
        <v>116</v>
      </c>
      <c r="B53" s="4">
        <v>26</v>
      </c>
      <c r="C53">
        <v>26</v>
      </c>
      <c r="D53">
        <v>1</v>
      </c>
      <c r="E53">
        <v>2</v>
      </c>
    </row>
    <row r="54" spans="1:5" x14ac:dyDescent="0.3">
      <c r="A54" t="s">
        <v>119</v>
      </c>
      <c r="B54" s="4">
        <v>28</v>
      </c>
      <c r="C54">
        <v>28</v>
      </c>
      <c r="D54">
        <v>3</v>
      </c>
      <c r="E54">
        <v>1</v>
      </c>
    </row>
    <row r="55" spans="1:5" x14ac:dyDescent="0.3">
      <c r="A55" t="s">
        <v>145</v>
      </c>
      <c r="B55" s="4">
        <v>21</v>
      </c>
      <c r="C55">
        <v>21</v>
      </c>
      <c r="D55">
        <v>0</v>
      </c>
      <c r="E55">
        <v>1</v>
      </c>
    </row>
    <row r="56" spans="1:5" x14ac:dyDescent="0.3">
      <c r="A56" t="s">
        <v>134</v>
      </c>
      <c r="B56" s="4">
        <v>19</v>
      </c>
      <c r="C56">
        <v>19</v>
      </c>
      <c r="D56">
        <v>0</v>
      </c>
      <c r="E56">
        <v>0</v>
      </c>
    </row>
    <row r="57" spans="1:5" x14ac:dyDescent="0.3">
      <c r="A57" t="s">
        <v>142</v>
      </c>
      <c r="B57" s="4">
        <v>27</v>
      </c>
      <c r="C57">
        <v>27</v>
      </c>
      <c r="D57">
        <v>2</v>
      </c>
      <c r="E57">
        <v>1</v>
      </c>
    </row>
    <row r="58" spans="1:5" x14ac:dyDescent="0.3">
      <c r="A58" t="s">
        <v>157</v>
      </c>
      <c r="B58" s="4">
        <v>25</v>
      </c>
      <c r="C58">
        <v>25</v>
      </c>
      <c r="D58">
        <v>0</v>
      </c>
      <c r="E58">
        <v>0</v>
      </c>
    </row>
    <row r="59" spans="1:5" x14ac:dyDescent="0.3">
      <c r="A59" t="s">
        <v>156</v>
      </c>
      <c r="B59" s="4">
        <v>25</v>
      </c>
      <c r="C59">
        <v>25</v>
      </c>
      <c r="D59">
        <v>3</v>
      </c>
      <c r="E59">
        <v>5</v>
      </c>
    </row>
    <row r="60" spans="1:5" x14ac:dyDescent="0.3">
      <c r="A60" t="s">
        <v>149</v>
      </c>
      <c r="B60" s="4">
        <v>19</v>
      </c>
      <c r="C60">
        <v>19</v>
      </c>
      <c r="D60">
        <v>0</v>
      </c>
      <c r="E60">
        <v>0</v>
      </c>
    </row>
    <row r="61" spans="1:5" x14ac:dyDescent="0.3">
      <c r="A61" t="s">
        <v>130</v>
      </c>
      <c r="B61" s="4">
        <v>33</v>
      </c>
      <c r="C61">
        <v>33</v>
      </c>
      <c r="D61">
        <v>0</v>
      </c>
      <c r="E61">
        <v>0</v>
      </c>
    </row>
    <row r="62" spans="1:5" x14ac:dyDescent="0.3">
      <c r="A62" t="s">
        <v>154</v>
      </c>
      <c r="B62" s="4">
        <v>25</v>
      </c>
      <c r="C62">
        <v>25</v>
      </c>
      <c r="D62">
        <v>1</v>
      </c>
      <c r="E62">
        <v>1</v>
      </c>
    </row>
    <row r="63" spans="1:5" x14ac:dyDescent="0.3">
      <c r="A63" t="s">
        <v>168</v>
      </c>
      <c r="B63" s="4">
        <v>19</v>
      </c>
      <c r="C63">
        <v>19</v>
      </c>
      <c r="D63">
        <v>0</v>
      </c>
      <c r="E63">
        <v>0</v>
      </c>
    </row>
    <row r="64" spans="1:5" x14ac:dyDescent="0.3">
      <c r="A64" t="s">
        <v>155</v>
      </c>
      <c r="B64" s="4">
        <v>27</v>
      </c>
      <c r="C64">
        <v>27</v>
      </c>
      <c r="D64">
        <v>0</v>
      </c>
      <c r="E64">
        <v>0</v>
      </c>
    </row>
    <row r="65" spans="1:5" x14ac:dyDescent="0.3">
      <c r="A65" t="s">
        <v>133</v>
      </c>
      <c r="B65" s="4">
        <v>24</v>
      </c>
      <c r="C65">
        <v>24</v>
      </c>
      <c r="D65">
        <v>11</v>
      </c>
      <c r="E65">
        <v>5</v>
      </c>
    </row>
    <row r="66" spans="1:5" x14ac:dyDescent="0.3">
      <c r="A66" t="s">
        <v>132</v>
      </c>
      <c r="B66" s="4">
        <v>20</v>
      </c>
      <c r="C66">
        <v>20</v>
      </c>
      <c r="D66">
        <v>0</v>
      </c>
      <c r="E66">
        <v>0</v>
      </c>
    </row>
    <row r="67" spans="1:5" x14ac:dyDescent="0.3">
      <c r="A67" t="s">
        <v>164</v>
      </c>
      <c r="B67" s="4">
        <v>18</v>
      </c>
      <c r="C67">
        <v>18</v>
      </c>
      <c r="D67">
        <v>0</v>
      </c>
      <c r="E67">
        <v>0</v>
      </c>
    </row>
    <row r="68" spans="1:5" x14ac:dyDescent="0.3">
      <c r="A68" t="s">
        <v>135</v>
      </c>
      <c r="B68" s="4">
        <v>22</v>
      </c>
      <c r="C68">
        <v>22</v>
      </c>
      <c r="D68">
        <v>7</v>
      </c>
      <c r="E68">
        <v>4</v>
      </c>
    </row>
    <row r="69" spans="1:5" x14ac:dyDescent="0.3">
      <c r="A69" t="s">
        <v>86</v>
      </c>
      <c r="B69" s="4">
        <v>35</v>
      </c>
      <c r="C69">
        <v>35</v>
      </c>
      <c r="D69">
        <v>0</v>
      </c>
      <c r="E69">
        <v>0</v>
      </c>
    </row>
    <row r="70" spans="1:5" x14ac:dyDescent="0.3">
      <c r="A70" t="s">
        <v>150</v>
      </c>
      <c r="B70" s="4">
        <v>25</v>
      </c>
      <c r="C70">
        <v>25</v>
      </c>
      <c r="D70">
        <v>12</v>
      </c>
      <c r="E70">
        <v>6</v>
      </c>
    </row>
    <row r="71" spans="1:5" x14ac:dyDescent="0.3">
      <c r="A71" t="s">
        <v>160</v>
      </c>
      <c r="B71" s="4">
        <v>20</v>
      </c>
      <c r="C71">
        <v>20</v>
      </c>
      <c r="D71">
        <v>2</v>
      </c>
      <c r="E71">
        <v>5</v>
      </c>
    </row>
    <row r="72" spans="1:5" x14ac:dyDescent="0.3">
      <c r="A72" t="s">
        <v>137</v>
      </c>
      <c r="B72" s="4">
        <v>20</v>
      </c>
      <c r="C72">
        <v>20</v>
      </c>
      <c r="D72">
        <v>1</v>
      </c>
      <c r="E72">
        <v>0</v>
      </c>
    </row>
    <row r="73" spans="1:5" x14ac:dyDescent="0.3">
      <c r="A73" t="s">
        <v>141</v>
      </c>
      <c r="B73" s="4">
        <v>19</v>
      </c>
      <c r="C73">
        <v>19</v>
      </c>
      <c r="D73">
        <v>3</v>
      </c>
      <c r="E73">
        <v>2</v>
      </c>
    </row>
    <row r="74" spans="1:5" x14ac:dyDescent="0.3">
      <c r="A74" t="s">
        <v>146</v>
      </c>
      <c r="B74" s="4">
        <v>22</v>
      </c>
      <c r="C74">
        <v>22</v>
      </c>
      <c r="D74">
        <v>0</v>
      </c>
      <c r="E74">
        <v>1</v>
      </c>
    </row>
    <row r="75" spans="1:5" x14ac:dyDescent="0.3">
      <c r="A75" t="s">
        <v>144</v>
      </c>
      <c r="B75" s="4">
        <v>24</v>
      </c>
      <c r="C75">
        <v>24</v>
      </c>
      <c r="D75">
        <v>10</v>
      </c>
      <c r="E75">
        <v>1</v>
      </c>
    </row>
    <row r="76" spans="1:5" x14ac:dyDescent="0.3">
      <c r="A76" t="s">
        <v>152</v>
      </c>
      <c r="B76" s="4">
        <v>27</v>
      </c>
      <c r="C76">
        <v>27</v>
      </c>
      <c r="D76">
        <v>1</v>
      </c>
      <c r="E76">
        <v>3</v>
      </c>
    </row>
    <row r="77" spans="1:5" x14ac:dyDescent="0.3">
      <c r="A77" t="s">
        <v>165</v>
      </c>
      <c r="B77" s="4">
        <v>29</v>
      </c>
      <c r="C77">
        <v>29</v>
      </c>
      <c r="D77">
        <v>2</v>
      </c>
      <c r="E77">
        <v>3</v>
      </c>
    </row>
    <row r="78" spans="1:5" x14ac:dyDescent="0.3">
      <c r="A78" t="s">
        <v>139</v>
      </c>
      <c r="B78" s="4">
        <v>27</v>
      </c>
      <c r="C78">
        <v>27</v>
      </c>
      <c r="D78">
        <v>2</v>
      </c>
      <c r="E78">
        <v>0</v>
      </c>
    </row>
    <row r="79" spans="1:5" x14ac:dyDescent="0.3">
      <c r="A79" t="s">
        <v>162</v>
      </c>
      <c r="B79" s="4">
        <v>28</v>
      </c>
      <c r="C79">
        <v>28</v>
      </c>
      <c r="D79">
        <v>0</v>
      </c>
      <c r="E79">
        <v>0</v>
      </c>
    </row>
    <row r="80" spans="1:5" x14ac:dyDescent="0.3">
      <c r="A80" t="s">
        <v>711</v>
      </c>
      <c r="B80" s="4">
        <v>29</v>
      </c>
      <c r="C80">
        <v>29</v>
      </c>
      <c r="D80">
        <v>0</v>
      </c>
      <c r="E80">
        <v>0</v>
      </c>
    </row>
    <row r="81" spans="1:5" x14ac:dyDescent="0.3">
      <c r="A81" t="s">
        <v>712</v>
      </c>
      <c r="B81" s="4">
        <v>22</v>
      </c>
      <c r="C81">
        <v>22</v>
      </c>
      <c r="D81">
        <v>0</v>
      </c>
      <c r="E81">
        <v>0</v>
      </c>
    </row>
    <row r="82" spans="1:5" x14ac:dyDescent="0.3">
      <c r="A82" t="s">
        <v>166</v>
      </c>
      <c r="B82" s="4">
        <v>25</v>
      </c>
      <c r="C82">
        <v>25</v>
      </c>
      <c r="D82">
        <v>0</v>
      </c>
      <c r="E82">
        <v>3</v>
      </c>
    </row>
    <row r="83" spans="1:5" x14ac:dyDescent="0.3">
      <c r="A83" t="s">
        <v>159</v>
      </c>
      <c r="B83" s="4">
        <v>24</v>
      </c>
      <c r="C83">
        <v>24</v>
      </c>
      <c r="D83">
        <v>0</v>
      </c>
      <c r="E83">
        <v>0</v>
      </c>
    </row>
    <row r="84" spans="1:5" x14ac:dyDescent="0.3">
      <c r="A84" t="s">
        <v>229</v>
      </c>
      <c r="B84" s="4">
        <v>24</v>
      </c>
      <c r="C84">
        <v>24</v>
      </c>
      <c r="D84">
        <v>1</v>
      </c>
      <c r="E84">
        <v>3</v>
      </c>
    </row>
    <row r="85" spans="1:5" x14ac:dyDescent="0.3">
      <c r="A85" t="s">
        <v>212</v>
      </c>
      <c r="B85" s="4">
        <v>33</v>
      </c>
      <c r="C85">
        <v>33</v>
      </c>
      <c r="D85">
        <v>10</v>
      </c>
      <c r="E85">
        <v>4</v>
      </c>
    </row>
    <row r="86" spans="1:5" x14ac:dyDescent="0.3">
      <c r="A86" t="s">
        <v>207</v>
      </c>
      <c r="B86" s="4">
        <v>29</v>
      </c>
      <c r="C86">
        <v>29</v>
      </c>
      <c r="D86">
        <v>0</v>
      </c>
      <c r="E86">
        <v>0</v>
      </c>
    </row>
    <row r="87" spans="1:5" x14ac:dyDescent="0.3">
      <c r="A87" t="s">
        <v>208</v>
      </c>
      <c r="B87" s="4">
        <v>21</v>
      </c>
      <c r="C87">
        <v>21</v>
      </c>
      <c r="D87">
        <v>0</v>
      </c>
      <c r="E87">
        <v>1</v>
      </c>
    </row>
    <row r="88" spans="1:5" x14ac:dyDescent="0.3">
      <c r="A88" t="s">
        <v>226</v>
      </c>
      <c r="B88" s="4">
        <v>32</v>
      </c>
      <c r="C88">
        <v>32</v>
      </c>
      <c r="D88">
        <v>0</v>
      </c>
      <c r="E88">
        <v>0</v>
      </c>
    </row>
    <row r="89" spans="1:5" x14ac:dyDescent="0.3">
      <c r="A89" t="s">
        <v>222</v>
      </c>
      <c r="B89" s="4">
        <v>33</v>
      </c>
      <c r="C89">
        <v>33</v>
      </c>
      <c r="D89">
        <v>0</v>
      </c>
      <c r="E89">
        <v>0</v>
      </c>
    </row>
    <row r="90" spans="1:5" x14ac:dyDescent="0.3">
      <c r="A90" t="s">
        <v>223</v>
      </c>
      <c r="B90" s="4">
        <v>22</v>
      </c>
      <c r="C90">
        <v>22</v>
      </c>
      <c r="D90">
        <v>0</v>
      </c>
      <c r="E90">
        <v>0</v>
      </c>
    </row>
    <row r="91" spans="1:5" x14ac:dyDescent="0.3">
      <c r="A91" t="s">
        <v>217</v>
      </c>
      <c r="B91" s="4">
        <v>22</v>
      </c>
      <c r="C91">
        <v>22</v>
      </c>
      <c r="D91">
        <v>5</v>
      </c>
      <c r="E91">
        <v>3</v>
      </c>
    </row>
    <row r="92" spans="1:5" x14ac:dyDescent="0.3">
      <c r="A92" t="s">
        <v>230</v>
      </c>
      <c r="B92" s="4">
        <v>23</v>
      </c>
      <c r="C92">
        <v>23</v>
      </c>
      <c r="D92">
        <v>2</v>
      </c>
      <c r="E92">
        <v>2</v>
      </c>
    </row>
    <row r="93" spans="1:5" x14ac:dyDescent="0.3">
      <c r="A93" t="s">
        <v>204</v>
      </c>
      <c r="B93" s="4">
        <v>25</v>
      </c>
      <c r="C93">
        <v>25</v>
      </c>
      <c r="D93">
        <v>0</v>
      </c>
      <c r="E93">
        <v>0</v>
      </c>
    </row>
    <row r="94" spans="1:5" x14ac:dyDescent="0.3">
      <c r="A94" t="s">
        <v>227</v>
      </c>
      <c r="B94" s="4">
        <v>27</v>
      </c>
      <c r="C94">
        <v>27</v>
      </c>
      <c r="D94">
        <v>10</v>
      </c>
      <c r="E94">
        <v>4</v>
      </c>
    </row>
    <row r="95" spans="1:5" x14ac:dyDescent="0.3">
      <c r="A95" t="s">
        <v>236</v>
      </c>
      <c r="B95" s="4">
        <v>20</v>
      </c>
      <c r="C95">
        <v>20</v>
      </c>
      <c r="D95">
        <v>6</v>
      </c>
      <c r="E95">
        <v>4</v>
      </c>
    </row>
    <row r="96" spans="1:5" x14ac:dyDescent="0.3">
      <c r="A96" t="s">
        <v>206</v>
      </c>
      <c r="B96" s="4">
        <v>38</v>
      </c>
      <c r="C96">
        <v>38</v>
      </c>
      <c r="D96">
        <v>0</v>
      </c>
      <c r="E96">
        <v>0</v>
      </c>
    </row>
    <row r="97" spans="1:5" x14ac:dyDescent="0.3">
      <c r="A97" t="s">
        <v>234</v>
      </c>
      <c r="B97" s="4">
        <v>30</v>
      </c>
      <c r="C97">
        <v>30</v>
      </c>
      <c r="D97">
        <v>0</v>
      </c>
      <c r="E97">
        <v>0</v>
      </c>
    </row>
    <row r="98" spans="1:5" x14ac:dyDescent="0.3">
      <c r="A98" t="s">
        <v>235</v>
      </c>
      <c r="B98" s="4">
        <v>23</v>
      </c>
      <c r="C98">
        <v>23</v>
      </c>
      <c r="D98">
        <v>2</v>
      </c>
      <c r="E98">
        <v>2</v>
      </c>
    </row>
    <row r="99" spans="1:5" x14ac:dyDescent="0.3">
      <c r="A99" t="s">
        <v>216</v>
      </c>
      <c r="B99" s="4">
        <v>24</v>
      </c>
      <c r="C99">
        <v>24</v>
      </c>
      <c r="D99">
        <v>1</v>
      </c>
      <c r="E99">
        <v>0</v>
      </c>
    </row>
    <row r="100" spans="1:5" x14ac:dyDescent="0.3">
      <c r="A100" t="s">
        <v>225</v>
      </c>
      <c r="B100" s="4">
        <v>22</v>
      </c>
      <c r="C100">
        <v>22</v>
      </c>
      <c r="D100">
        <v>10</v>
      </c>
      <c r="E100">
        <v>6</v>
      </c>
    </row>
    <row r="101" spans="1:5" x14ac:dyDescent="0.3">
      <c r="A101" t="s">
        <v>713</v>
      </c>
      <c r="B101" s="4">
        <v>26</v>
      </c>
      <c r="C101">
        <v>26</v>
      </c>
      <c r="D101">
        <v>0</v>
      </c>
      <c r="E101">
        <v>0</v>
      </c>
    </row>
    <row r="102" spans="1:5" x14ac:dyDescent="0.3">
      <c r="A102" t="s">
        <v>218</v>
      </c>
      <c r="B102" s="4">
        <v>15</v>
      </c>
      <c r="C102">
        <v>15</v>
      </c>
      <c r="D102">
        <v>0</v>
      </c>
      <c r="E102">
        <v>0</v>
      </c>
    </row>
    <row r="103" spans="1:5" x14ac:dyDescent="0.3">
      <c r="A103" t="s">
        <v>220</v>
      </c>
      <c r="B103" s="4">
        <v>19</v>
      </c>
      <c r="C103">
        <v>19</v>
      </c>
      <c r="D103">
        <v>5</v>
      </c>
      <c r="E103">
        <v>2</v>
      </c>
    </row>
    <row r="104" spans="1:5" x14ac:dyDescent="0.3">
      <c r="A104" t="s">
        <v>221</v>
      </c>
      <c r="B104" s="4">
        <v>24</v>
      </c>
      <c r="C104">
        <v>24</v>
      </c>
      <c r="D104">
        <v>1</v>
      </c>
      <c r="E104">
        <v>1</v>
      </c>
    </row>
    <row r="105" spans="1:5" x14ac:dyDescent="0.3">
      <c r="A105" t="s">
        <v>210</v>
      </c>
      <c r="B105" s="4">
        <v>20</v>
      </c>
      <c r="C105">
        <v>20</v>
      </c>
      <c r="D105">
        <v>1</v>
      </c>
      <c r="E105">
        <v>4</v>
      </c>
    </row>
    <row r="106" spans="1:5" x14ac:dyDescent="0.3">
      <c r="A106" t="s">
        <v>213</v>
      </c>
      <c r="B106" s="4">
        <v>21</v>
      </c>
      <c r="C106">
        <v>21</v>
      </c>
      <c r="D106">
        <v>1</v>
      </c>
      <c r="E106">
        <v>0</v>
      </c>
    </row>
    <row r="107" spans="1:5" x14ac:dyDescent="0.3">
      <c r="A107" t="s">
        <v>209</v>
      </c>
      <c r="B107" s="4">
        <v>23</v>
      </c>
      <c r="C107">
        <v>23</v>
      </c>
      <c r="D107">
        <v>0</v>
      </c>
      <c r="E107">
        <v>0</v>
      </c>
    </row>
    <row r="108" spans="1:5" x14ac:dyDescent="0.3">
      <c r="A108" t="s">
        <v>643</v>
      </c>
      <c r="B108" s="4">
        <v>19</v>
      </c>
      <c r="C108">
        <v>19</v>
      </c>
      <c r="D108">
        <v>1</v>
      </c>
      <c r="E108">
        <v>0</v>
      </c>
    </row>
    <row r="109" spans="1:5" x14ac:dyDescent="0.3">
      <c r="A109" t="s">
        <v>231</v>
      </c>
      <c r="B109" s="4">
        <v>26</v>
      </c>
      <c r="C109">
        <v>26</v>
      </c>
      <c r="D109">
        <v>1</v>
      </c>
      <c r="E109">
        <v>1</v>
      </c>
    </row>
    <row r="110" spans="1:5" x14ac:dyDescent="0.3">
      <c r="A110" t="s">
        <v>378</v>
      </c>
      <c r="B110" s="4">
        <v>20</v>
      </c>
      <c r="C110">
        <v>20</v>
      </c>
      <c r="D110">
        <v>0</v>
      </c>
      <c r="E110">
        <v>0</v>
      </c>
    </row>
    <row r="111" spans="1:5" x14ac:dyDescent="0.3">
      <c r="A111" t="s">
        <v>228</v>
      </c>
      <c r="B111" s="4">
        <v>32</v>
      </c>
      <c r="C111">
        <v>32</v>
      </c>
      <c r="D111">
        <v>0</v>
      </c>
      <c r="E111">
        <v>0</v>
      </c>
    </row>
    <row r="112" spans="1:5" x14ac:dyDescent="0.3">
      <c r="A112" t="s">
        <v>215</v>
      </c>
      <c r="B112" s="4">
        <v>22</v>
      </c>
      <c r="C112">
        <v>22</v>
      </c>
      <c r="D112">
        <v>0</v>
      </c>
      <c r="E112">
        <v>0</v>
      </c>
    </row>
    <row r="113" spans="1:5" x14ac:dyDescent="0.3">
      <c r="A113" t="s">
        <v>211</v>
      </c>
      <c r="B113" s="4">
        <v>20</v>
      </c>
      <c r="C113">
        <v>20</v>
      </c>
      <c r="D113">
        <v>3</v>
      </c>
      <c r="E113">
        <v>1</v>
      </c>
    </row>
    <row r="114" spans="1:5" x14ac:dyDescent="0.3">
      <c r="A114" t="s">
        <v>238</v>
      </c>
      <c r="B114" s="4">
        <v>20</v>
      </c>
      <c r="C114">
        <v>20</v>
      </c>
      <c r="D114">
        <v>2</v>
      </c>
      <c r="E114">
        <v>1</v>
      </c>
    </row>
    <row r="115" spans="1:5" x14ac:dyDescent="0.3">
      <c r="A115" t="s">
        <v>232</v>
      </c>
      <c r="B115" s="4">
        <v>22</v>
      </c>
      <c r="C115">
        <v>22</v>
      </c>
      <c r="D115">
        <v>2</v>
      </c>
      <c r="E115">
        <v>2</v>
      </c>
    </row>
    <row r="116" spans="1:5" x14ac:dyDescent="0.3">
      <c r="A116" t="s">
        <v>200</v>
      </c>
      <c r="B116" s="4">
        <v>20</v>
      </c>
      <c r="C116">
        <v>20</v>
      </c>
      <c r="D116">
        <v>0</v>
      </c>
      <c r="E116">
        <v>0</v>
      </c>
    </row>
    <row r="117" spans="1:5" x14ac:dyDescent="0.3">
      <c r="A117" t="s">
        <v>201</v>
      </c>
      <c r="B117" s="4">
        <v>27</v>
      </c>
      <c r="C117">
        <v>27</v>
      </c>
      <c r="D117">
        <v>19</v>
      </c>
      <c r="E117">
        <v>4</v>
      </c>
    </row>
    <row r="118" spans="1:5" x14ac:dyDescent="0.3">
      <c r="A118" t="s">
        <v>197</v>
      </c>
      <c r="B118" s="4">
        <v>21</v>
      </c>
      <c r="C118">
        <v>21</v>
      </c>
      <c r="D118">
        <v>0</v>
      </c>
      <c r="E118">
        <v>0</v>
      </c>
    </row>
    <row r="119" spans="1:5" x14ac:dyDescent="0.3">
      <c r="A119" t="s">
        <v>714</v>
      </c>
      <c r="B119" s="4">
        <v>23</v>
      </c>
      <c r="C119">
        <v>23</v>
      </c>
      <c r="D119">
        <v>0</v>
      </c>
      <c r="E119">
        <v>0</v>
      </c>
    </row>
    <row r="120" spans="1:5" x14ac:dyDescent="0.3">
      <c r="A120" t="s">
        <v>185</v>
      </c>
      <c r="B120" s="4">
        <v>22</v>
      </c>
      <c r="C120">
        <v>22</v>
      </c>
      <c r="D120">
        <v>11</v>
      </c>
      <c r="E120">
        <v>2</v>
      </c>
    </row>
    <row r="121" spans="1:5" x14ac:dyDescent="0.3">
      <c r="A121" t="s">
        <v>189</v>
      </c>
      <c r="B121" s="4">
        <v>25</v>
      </c>
      <c r="C121">
        <v>25</v>
      </c>
      <c r="D121">
        <v>0</v>
      </c>
      <c r="E121">
        <v>2</v>
      </c>
    </row>
    <row r="122" spans="1:5" x14ac:dyDescent="0.3">
      <c r="A122" t="s">
        <v>715</v>
      </c>
      <c r="B122" s="4">
        <v>22</v>
      </c>
      <c r="C122">
        <v>22</v>
      </c>
      <c r="D122">
        <v>0</v>
      </c>
      <c r="E122">
        <v>0</v>
      </c>
    </row>
    <row r="123" spans="1:5" x14ac:dyDescent="0.3">
      <c r="A123" t="s">
        <v>174</v>
      </c>
      <c r="B123" s="4">
        <v>31</v>
      </c>
      <c r="C123">
        <v>31</v>
      </c>
      <c r="D123">
        <v>2</v>
      </c>
      <c r="E123">
        <v>0</v>
      </c>
    </row>
    <row r="124" spans="1:5" x14ac:dyDescent="0.3">
      <c r="A124" t="s">
        <v>177</v>
      </c>
      <c r="B124" s="4">
        <v>26</v>
      </c>
      <c r="C124">
        <v>26</v>
      </c>
      <c r="D124">
        <v>0</v>
      </c>
      <c r="E124">
        <v>0</v>
      </c>
    </row>
    <row r="125" spans="1:5" x14ac:dyDescent="0.3">
      <c r="A125" t="s">
        <v>173</v>
      </c>
      <c r="B125" s="4">
        <v>30</v>
      </c>
      <c r="C125">
        <v>30</v>
      </c>
      <c r="D125">
        <v>5</v>
      </c>
      <c r="E125">
        <v>4</v>
      </c>
    </row>
    <row r="126" spans="1:5" x14ac:dyDescent="0.3">
      <c r="A126" t="s">
        <v>179</v>
      </c>
      <c r="B126" s="4">
        <v>18</v>
      </c>
      <c r="C126">
        <v>18</v>
      </c>
      <c r="D126">
        <v>0</v>
      </c>
      <c r="E126">
        <v>0</v>
      </c>
    </row>
    <row r="127" spans="1:5" x14ac:dyDescent="0.3">
      <c r="A127" t="s">
        <v>183</v>
      </c>
      <c r="B127" s="4">
        <v>18</v>
      </c>
      <c r="C127">
        <v>18</v>
      </c>
      <c r="D127">
        <v>0</v>
      </c>
      <c r="E127">
        <v>0</v>
      </c>
    </row>
    <row r="128" spans="1:5" x14ac:dyDescent="0.3">
      <c r="A128" t="s">
        <v>169</v>
      </c>
      <c r="B128" s="4">
        <v>34</v>
      </c>
      <c r="C128">
        <v>34</v>
      </c>
      <c r="D128">
        <v>0</v>
      </c>
      <c r="E128">
        <v>0</v>
      </c>
    </row>
    <row r="129" spans="1:5" x14ac:dyDescent="0.3">
      <c r="A129" t="s">
        <v>171</v>
      </c>
      <c r="B129" s="4">
        <v>24</v>
      </c>
      <c r="C129">
        <v>24</v>
      </c>
      <c r="D129">
        <v>20</v>
      </c>
      <c r="E129">
        <v>7</v>
      </c>
    </row>
    <row r="130" spans="1:5" x14ac:dyDescent="0.3">
      <c r="A130" t="s">
        <v>716</v>
      </c>
      <c r="B130" s="4">
        <v>23</v>
      </c>
      <c r="C130">
        <v>23</v>
      </c>
      <c r="D130">
        <v>0</v>
      </c>
      <c r="E130">
        <v>0</v>
      </c>
    </row>
    <row r="131" spans="1:5" x14ac:dyDescent="0.3">
      <c r="A131" t="s">
        <v>184</v>
      </c>
      <c r="B131" s="4">
        <v>23</v>
      </c>
      <c r="C131">
        <v>23</v>
      </c>
      <c r="D131">
        <v>1</v>
      </c>
      <c r="E131">
        <v>3</v>
      </c>
    </row>
    <row r="132" spans="1:5" x14ac:dyDescent="0.3">
      <c r="A132" t="s">
        <v>192</v>
      </c>
      <c r="B132" s="4">
        <v>20</v>
      </c>
      <c r="C132">
        <v>20</v>
      </c>
      <c r="D132">
        <v>0</v>
      </c>
      <c r="E132">
        <v>1</v>
      </c>
    </row>
    <row r="133" spans="1:5" x14ac:dyDescent="0.3">
      <c r="A133" t="s">
        <v>717</v>
      </c>
      <c r="B133" s="4">
        <v>19</v>
      </c>
      <c r="C133">
        <v>19</v>
      </c>
      <c r="D133">
        <v>0</v>
      </c>
      <c r="E133">
        <v>0</v>
      </c>
    </row>
    <row r="134" spans="1:5" x14ac:dyDescent="0.3">
      <c r="A134" t="s">
        <v>191</v>
      </c>
      <c r="B134" s="4">
        <v>28</v>
      </c>
      <c r="C134">
        <v>28</v>
      </c>
      <c r="D134">
        <v>0</v>
      </c>
      <c r="E134">
        <v>2</v>
      </c>
    </row>
    <row r="135" spans="1:5" x14ac:dyDescent="0.3">
      <c r="A135" t="s">
        <v>199</v>
      </c>
      <c r="B135" s="4">
        <v>26</v>
      </c>
      <c r="C135">
        <v>26</v>
      </c>
      <c r="D135">
        <v>1</v>
      </c>
      <c r="E135">
        <v>3</v>
      </c>
    </row>
    <row r="136" spans="1:5" x14ac:dyDescent="0.3">
      <c r="A136" t="s">
        <v>196</v>
      </c>
      <c r="B136" s="4">
        <v>27</v>
      </c>
      <c r="C136">
        <v>27</v>
      </c>
      <c r="D136">
        <v>0</v>
      </c>
      <c r="E136">
        <v>0</v>
      </c>
    </row>
    <row r="137" spans="1:5" x14ac:dyDescent="0.3">
      <c r="A137" t="s">
        <v>190</v>
      </c>
      <c r="B137" s="4">
        <v>31</v>
      </c>
      <c r="C137">
        <v>31</v>
      </c>
      <c r="D137">
        <v>0</v>
      </c>
      <c r="E137">
        <v>2</v>
      </c>
    </row>
    <row r="138" spans="1:5" x14ac:dyDescent="0.3">
      <c r="A138" t="s">
        <v>718</v>
      </c>
      <c r="B138" s="4">
        <v>18</v>
      </c>
      <c r="C138">
        <v>18</v>
      </c>
      <c r="D138">
        <v>0</v>
      </c>
      <c r="E138">
        <v>0</v>
      </c>
    </row>
    <row r="139" spans="1:5" x14ac:dyDescent="0.3">
      <c r="A139" t="s">
        <v>198</v>
      </c>
      <c r="B139" s="4">
        <v>22</v>
      </c>
      <c r="C139">
        <v>22</v>
      </c>
      <c r="D139">
        <v>0</v>
      </c>
      <c r="E139">
        <v>0</v>
      </c>
    </row>
    <row r="140" spans="1:5" x14ac:dyDescent="0.3">
      <c r="A140" t="s">
        <v>193</v>
      </c>
      <c r="B140" s="4">
        <v>24</v>
      </c>
      <c r="C140">
        <v>24</v>
      </c>
      <c r="D140">
        <v>2</v>
      </c>
      <c r="E140">
        <v>10</v>
      </c>
    </row>
    <row r="141" spans="1:5" x14ac:dyDescent="0.3">
      <c r="A141" t="s">
        <v>194</v>
      </c>
      <c r="B141" s="4">
        <v>23</v>
      </c>
      <c r="C141">
        <v>23</v>
      </c>
      <c r="D141">
        <v>2</v>
      </c>
      <c r="E141">
        <v>3</v>
      </c>
    </row>
    <row r="142" spans="1:5" x14ac:dyDescent="0.3">
      <c r="A142" t="s">
        <v>719</v>
      </c>
      <c r="B142" s="4">
        <v>21</v>
      </c>
      <c r="C142">
        <v>21</v>
      </c>
      <c r="D142">
        <v>2</v>
      </c>
      <c r="E142">
        <v>1</v>
      </c>
    </row>
    <row r="143" spans="1:5" x14ac:dyDescent="0.3">
      <c r="A143" t="s">
        <v>188</v>
      </c>
      <c r="B143" s="4">
        <v>26</v>
      </c>
      <c r="C143">
        <v>26</v>
      </c>
      <c r="D143">
        <v>0</v>
      </c>
      <c r="E143">
        <v>0</v>
      </c>
    </row>
    <row r="144" spans="1:5" x14ac:dyDescent="0.3">
      <c r="A144" t="s">
        <v>261</v>
      </c>
      <c r="B144" s="4">
        <v>21</v>
      </c>
      <c r="C144">
        <v>21</v>
      </c>
      <c r="D144">
        <v>0</v>
      </c>
      <c r="E144">
        <v>0</v>
      </c>
    </row>
    <row r="145" spans="1:5" x14ac:dyDescent="0.3">
      <c r="A145" t="s">
        <v>245</v>
      </c>
      <c r="B145" s="4">
        <v>24</v>
      </c>
      <c r="C145">
        <v>24</v>
      </c>
      <c r="D145">
        <v>3</v>
      </c>
      <c r="E145">
        <v>4</v>
      </c>
    </row>
    <row r="146" spans="1:5" x14ac:dyDescent="0.3">
      <c r="A146" t="s">
        <v>262</v>
      </c>
      <c r="B146" s="4">
        <v>26</v>
      </c>
      <c r="C146">
        <v>26</v>
      </c>
      <c r="D146">
        <v>0</v>
      </c>
      <c r="E146">
        <v>0</v>
      </c>
    </row>
    <row r="147" spans="1:5" x14ac:dyDescent="0.3">
      <c r="A147" t="s">
        <v>242</v>
      </c>
      <c r="B147" s="4">
        <v>22</v>
      </c>
      <c r="C147">
        <v>22</v>
      </c>
      <c r="D147">
        <v>15</v>
      </c>
      <c r="E147">
        <v>8</v>
      </c>
    </row>
    <row r="148" spans="1:5" x14ac:dyDescent="0.3">
      <c r="A148" t="s">
        <v>241</v>
      </c>
      <c r="B148" s="4">
        <v>26</v>
      </c>
      <c r="C148">
        <v>26</v>
      </c>
      <c r="D148">
        <v>3</v>
      </c>
      <c r="E148">
        <v>2</v>
      </c>
    </row>
    <row r="149" spans="1:5" x14ac:dyDescent="0.3">
      <c r="A149" t="s">
        <v>259</v>
      </c>
      <c r="B149" s="4">
        <v>24</v>
      </c>
      <c r="C149">
        <v>24</v>
      </c>
      <c r="D149">
        <v>4</v>
      </c>
      <c r="E149">
        <v>6</v>
      </c>
    </row>
    <row r="150" spans="1:5" x14ac:dyDescent="0.3">
      <c r="A150" t="s">
        <v>255</v>
      </c>
      <c r="B150" s="4">
        <v>23</v>
      </c>
      <c r="C150">
        <v>23</v>
      </c>
      <c r="D150">
        <v>0</v>
      </c>
      <c r="E150">
        <v>0</v>
      </c>
    </row>
    <row r="151" spans="1:5" x14ac:dyDescent="0.3">
      <c r="A151" t="s">
        <v>264</v>
      </c>
      <c r="B151" s="4">
        <v>16</v>
      </c>
      <c r="C151">
        <v>16</v>
      </c>
      <c r="D151">
        <v>0</v>
      </c>
      <c r="E151">
        <v>0</v>
      </c>
    </row>
    <row r="152" spans="1:5" x14ac:dyDescent="0.3">
      <c r="A152" t="s">
        <v>258</v>
      </c>
      <c r="B152" s="4">
        <v>22</v>
      </c>
      <c r="C152">
        <v>22</v>
      </c>
      <c r="D152">
        <v>7</v>
      </c>
      <c r="E152">
        <v>3</v>
      </c>
    </row>
    <row r="153" spans="1:5" x14ac:dyDescent="0.3">
      <c r="A153" t="s">
        <v>263</v>
      </c>
      <c r="B153" s="4">
        <v>20</v>
      </c>
      <c r="C153">
        <v>20</v>
      </c>
      <c r="D153">
        <v>0</v>
      </c>
      <c r="E153">
        <v>1</v>
      </c>
    </row>
    <row r="154" spans="1:5" x14ac:dyDescent="0.3">
      <c r="A154" t="s">
        <v>244</v>
      </c>
      <c r="B154" s="4">
        <v>22</v>
      </c>
      <c r="C154">
        <v>22</v>
      </c>
      <c r="D154">
        <v>0</v>
      </c>
      <c r="E154">
        <v>0</v>
      </c>
    </row>
    <row r="155" spans="1:5" x14ac:dyDescent="0.3">
      <c r="A155" t="s">
        <v>260</v>
      </c>
      <c r="B155" s="4">
        <v>24</v>
      </c>
      <c r="C155">
        <v>24</v>
      </c>
      <c r="D155">
        <v>1</v>
      </c>
      <c r="E155">
        <v>1</v>
      </c>
    </row>
    <row r="156" spans="1:5" x14ac:dyDescent="0.3">
      <c r="A156" t="s">
        <v>256</v>
      </c>
      <c r="B156" s="4">
        <v>23</v>
      </c>
      <c r="C156">
        <v>23</v>
      </c>
      <c r="D156">
        <v>10</v>
      </c>
      <c r="E156">
        <v>5</v>
      </c>
    </row>
    <row r="157" spans="1:5" x14ac:dyDescent="0.3">
      <c r="A157" t="s">
        <v>250</v>
      </c>
      <c r="B157" s="4">
        <v>21</v>
      </c>
      <c r="C157">
        <v>21</v>
      </c>
      <c r="D157">
        <v>0</v>
      </c>
      <c r="E157">
        <v>1</v>
      </c>
    </row>
    <row r="158" spans="1:5" x14ac:dyDescent="0.3">
      <c r="A158" t="s">
        <v>252</v>
      </c>
      <c r="B158" s="4">
        <v>18</v>
      </c>
      <c r="C158">
        <v>18</v>
      </c>
      <c r="D158">
        <v>0</v>
      </c>
      <c r="E158">
        <v>0</v>
      </c>
    </row>
    <row r="159" spans="1:5" x14ac:dyDescent="0.3">
      <c r="A159" t="s">
        <v>267</v>
      </c>
      <c r="B159" s="4">
        <v>18</v>
      </c>
      <c r="C159">
        <v>18</v>
      </c>
      <c r="D159">
        <v>1</v>
      </c>
      <c r="E159">
        <v>1</v>
      </c>
    </row>
    <row r="160" spans="1:5" x14ac:dyDescent="0.3">
      <c r="A160" t="s">
        <v>268</v>
      </c>
      <c r="B160" s="4">
        <v>23</v>
      </c>
      <c r="C160">
        <v>23</v>
      </c>
      <c r="D160">
        <v>0</v>
      </c>
      <c r="E160">
        <v>0</v>
      </c>
    </row>
    <row r="161" spans="1:5" x14ac:dyDescent="0.3">
      <c r="A161" t="s">
        <v>243</v>
      </c>
      <c r="B161" s="4">
        <v>23</v>
      </c>
      <c r="C161">
        <v>23</v>
      </c>
      <c r="D161">
        <v>6</v>
      </c>
      <c r="E161">
        <v>7</v>
      </c>
    </row>
    <row r="162" spans="1:5" x14ac:dyDescent="0.3">
      <c r="A162" t="s">
        <v>246</v>
      </c>
      <c r="B162" s="4">
        <v>24</v>
      </c>
      <c r="C162">
        <v>24</v>
      </c>
      <c r="D162">
        <v>1</v>
      </c>
      <c r="E162">
        <v>1</v>
      </c>
    </row>
    <row r="163" spans="1:5" x14ac:dyDescent="0.3">
      <c r="A163" t="s">
        <v>100</v>
      </c>
      <c r="B163" s="4">
        <v>26</v>
      </c>
      <c r="C163">
        <v>26</v>
      </c>
      <c r="D163">
        <v>1</v>
      </c>
      <c r="E163">
        <v>0</v>
      </c>
    </row>
    <row r="164" spans="1:5" x14ac:dyDescent="0.3">
      <c r="A164" t="s">
        <v>248</v>
      </c>
      <c r="B164" s="4">
        <v>25</v>
      </c>
      <c r="C164">
        <v>25</v>
      </c>
      <c r="D164">
        <v>0</v>
      </c>
      <c r="E164">
        <v>1</v>
      </c>
    </row>
    <row r="165" spans="1:5" x14ac:dyDescent="0.3">
      <c r="A165" t="s">
        <v>251</v>
      </c>
      <c r="B165" s="4">
        <v>26</v>
      </c>
      <c r="C165">
        <v>26</v>
      </c>
      <c r="D165">
        <v>5</v>
      </c>
      <c r="E165">
        <v>1</v>
      </c>
    </row>
    <row r="166" spans="1:5" x14ac:dyDescent="0.3">
      <c r="A166" t="s">
        <v>249</v>
      </c>
      <c r="B166" s="4">
        <v>21</v>
      </c>
      <c r="C166">
        <v>21</v>
      </c>
      <c r="D166">
        <v>2</v>
      </c>
      <c r="E166">
        <v>1</v>
      </c>
    </row>
    <row r="167" spans="1:5" x14ac:dyDescent="0.3">
      <c r="A167" t="s">
        <v>266</v>
      </c>
      <c r="B167" s="4">
        <v>25</v>
      </c>
      <c r="C167">
        <v>25</v>
      </c>
      <c r="D167">
        <v>0</v>
      </c>
      <c r="E167">
        <v>1</v>
      </c>
    </row>
    <row r="168" spans="1:5" x14ac:dyDescent="0.3">
      <c r="A168" t="s">
        <v>254</v>
      </c>
      <c r="B168" s="4">
        <v>22</v>
      </c>
      <c r="C168">
        <v>22</v>
      </c>
      <c r="D168">
        <v>1</v>
      </c>
      <c r="E168">
        <v>2</v>
      </c>
    </row>
    <row r="169" spans="1:5" x14ac:dyDescent="0.3">
      <c r="A169" t="s">
        <v>239</v>
      </c>
      <c r="B169" s="4">
        <v>23</v>
      </c>
      <c r="C169">
        <v>23</v>
      </c>
      <c r="D169">
        <v>0</v>
      </c>
      <c r="E169">
        <v>0</v>
      </c>
    </row>
    <row r="170" spans="1:5" x14ac:dyDescent="0.3">
      <c r="A170" t="s">
        <v>253</v>
      </c>
      <c r="B170" s="4">
        <v>18</v>
      </c>
      <c r="C170">
        <v>18</v>
      </c>
      <c r="D170">
        <v>0</v>
      </c>
      <c r="E170">
        <v>0</v>
      </c>
    </row>
    <row r="171" spans="1:5" x14ac:dyDescent="0.3">
      <c r="A171" t="s">
        <v>265</v>
      </c>
      <c r="B171" s="4">
        <v>26</v>
      </c>
      <c r="C171">
        <v>26</v>
      </c>
      <c r="D171">
        <v>1</v>
      </c>
      <c r="E171">
        <v>1</v>
      </c>
    </row>
    <row r="172" spans="1:5" x14ac:dyDescent="0.3">
      <c r="A172" t="s">
        <v>720</v>
      </c>
      <c r="B172" s="4">
        <v>18</v>
      </c>
      <c r="C172">
        <v>18</v>
      </c>
      <c r="D172">
        <v>0</v>
      </c>
      <c r="E172">
        <v>0</v>
      </c>
    </row>
    <row r="173" spans="1:5" x14ac:dyDescent="0.3">
      <c r="A173" t="s">
        <v>269</v>
      </c>
      <c r="B173" s="4">
        <v>20</v>
      </c>
      <c r="C173">
        <v>20</v>
      </c>
      <c r="D173">
        <v>0</v>
      </c>
      <c r="E173">
        <v>2</v>
      </c>
    </row>
    <row r="174" spans="1:5" x14ac:dyDescent="0.3">
      <c r="A174" t="s">
        <v>288</v>
      </c>
      <c r="B174" s="4">
        <v>34</v>
      </c>
      <c r="C174">
        <v>34</v>
      </c>
      <c r="D174">
        <v>0</v>
      </c>
      <c r="E174">
        <v>0</v>
      </c>
    </row>
    <row r="175" spans="1:5" x14ac:dyDescent="0.3">
      <c r="A175" t="s">
        <v>287</v>
      </c>
      <c r="B175" s="4">
        <v>31</v>
      </c>
      <c r="C175">
        <v>31</v>
      </c>
      <c r="D175">
        <v>0</v>
      </c>
      <c r="E175">
        <v>0</v>
      </c>
    </row>
    <row r="176" spans="1:5" x14ac:dyDescent="0.3">
      <c r="A176" t="s">
        <v>721</v>
      </c>
      <c r="B176" s="4">
        <v>26</v>
      </c>
      <c r="C176">
        <v>26</v>
      </c>
      <c r="D176">
        <v>8</v>
      </c>
      <c r="E176">
        <v>6</v>
      </c>
    </row>
    <row r="177" spans="1:5" x14ac:dyDescent="0.3">
      <c r="A177" t="s">
        <v>278</v>
      </c>
      <c r="B177" s="4">
        <v>24</v>
      </c>
      <c r="C177">
        <v>24</v>
      </c>
      <c r="D177">
        <v>1</v>
      </c>
      <c r="E177">
        <v>0</v>
      </c>
    </row>
    <row r="178" spans="1:5" x14ac:dyDescent="0.3">
      <c r="A178" t="s">
        <v>274</v>
      </c>
      <c r="B178" s="4">
        <v>21</v>
      </c>
      <c r="C178">
        <v>21</v>
      </c>
      <c r="D178">
        <v>0</v>
      </c>
      <c r="E178">
        <v>0</v>
      </c>
    </row>
    <row r="179" spans="1:5" x14ac:dyDescent="0.3">
      <c r="A179" t="s">
        <v>283</v>
      </c>
      <c r="B179" s="4">
        <v>25</v>
      </c>
      <c r="C179">
        <v>25</v>
      </c>
      <c r="D179">
        <v>3</v>
      </c>
      <c r="E179">
        <v>1</v>
      </c>
    </row>
    <row r="180" spans="1:5" x14ac:dyDescent="0.3">
      <c r="A180" t="s">
        <v>280</v>
      </c>
      <c r="B180" s="4">
        <v>28</v>
      </c>
      <c r="C180">
        <v>28</v>
      </c>
      <c r="D180">
        <v>4</v>
      </c>
      <c r="E180">
        <v>5</v>
      </c>
    </row>
    <row r="181" spans="1:5" x14ac:dyDescent="0.3">
      <c r="A181" t="s">
        <v>297</v>
      </c>
      <c r="B181" s="4">
        <v>24</v>
      </c>
      <c r="C181">
        <v>24</v>
      </c>
      <c r="D181">
        <v>0</v>
      </c>
      <c r="E181">
        <v>5</v>
      </c>
    </row>
    <row r="182" spans="1:5" x14ac:dyDescent="0.3">
      <c r="A182" t="s">
        <v>285</v>
      </c>
      <c r="B182" s="4">
        <v>27</v>
      </c>
      <c r="C182">
        <v>27</v>
      </c>
      <c r="D182">
        <v>14</v>
      </c>
      <c r="E182">
        <v>2</v>
      </c>
    </row>
    <row r="183" spans="1:5" x14ac:dyDescent="0.3">
      <c r="A183" t="s">
        <v>286</v>
      </c>
      <c r="B183" s="4">
        <v>29</v>
      </c>
      <c r="C183">
        <v>29</v>
      </c>
      <c r="D183">
        <v>0</v>
      </c>
      <c r="E183">
        <v>1</v>
      </c>
    </row>
    <row r="184" spans="1:5" x14ac:dyDescent="0.3">
      <c r="A184" t="s">
        <v>294</v>
      </c>
      <c r="B184" s="4">
        <v>24</v>
      </c>
      <c r="C184">
        <v>24</v>
      </c>
      <c r="D184">
        <v>1</v>
      </c>
      <c r="E184">
        <v>1</v>
      </c>
    </row>
    <row r="185" spans="1:5" x14ac:dyDescent="0.3">
      <c r="A185" t="s">
        <v>273</v>
      </c>
      <c r="B185" s="4">
        <v>18</v>
      </c>
      <c r="C185">
        <v>18</v>
      </c>
      <c r="D185">
        <v>0</v>
      </c>
      <c r="E185">
        <v>0</v>
      </c>
    </row>
    <row r="186" spans="1:5" x14ac:dyDescent="0.3">
      <c r="A186" t="s">
        <v>279</v>
      </c>
      <c r="B186" s="4">
        <v>27</v>
      </c>
      <c r="C186">
        <v>27</v>
      </c>
      <c r="D186">
        <v>0</v>
      </c>
      <c r="E186">
        <v>0</v>
      </c>
    </row>
    <row r="187" spans="1:5" x14ac:dyDescent="0.3">
      <c r="A187" t="s">
        <v>298</v>
      </c>
      <c r="B187" s="4">
        <v>29</v>
      </c>
      <c r="C187">
        <v>29</v>
      </c>
      <c r="D187">
        <v>0</v>
      </c>
      <c r="E187">
        <v>3</v>
      </c>
    </row>
    <row r="188" spans="1:5" x14ac:dyDescent="0.3">
      <c r="A188" t="s">
        <v>281</v>
      </c>
      <c r="B188" s="4">
        <v>27</v>
      </c>
      <c r="C188">
        <v>27</v>
      </c>
      <c r="D188">
        <v>0</v>
      </c>
      <c r="E188">
        <v>0</v>
      </c>
    </row>
    <row r="189" spans="1:5" x14ac:dyDescent="0.3">
      <c r="A189" t="s">
        <v>292</v>
      </c>
      <c r="B189" s="4">
        <v>24</v>
      </c>
      <c r="C189">
        <v>24</v>
      </c>
      <c r="D189">
        <v>3</v>
      </c>
      <c r="E189">
        <v>2</v>
      </c>
    </row>
    <row r="190" spans="1:5" x14ac:dyDescent="0.3">
      <c r="A190" t="s">
        <v>293</v>
      </c>
      <c r="B190" s="4">
        <v>20</v>
      </c>
      <c r="C190">
        <v>20</v>
      </c>
      <c r="D190">
        <v>1</v>
      </c>
      <c r="E190">
        <v>0</v>
      </c>
    </row>
    <row r="191" spans="1:5" x14ac:dyDescent="0.3">
      <c r="A191" t="s">
        <v>282</v>
      </c>
      <c r="B191" s="4">
        <v>26</v>
      </c>
      <c r="C191">
        <v>26</v>
      </c>
      <c r="D191">
        <v>8</v>
      </c>
      <c r="E191">
        <v>8</v>
      </c>
    </row>
    <row r="192" spans="1:5" x14ac:dyDescent="0.3">
      <c r="A192" t="s">
        <v>296</v>
      </c>
      <c r="B192" s="4">
        <v>19</v>
      </c>
      <c r="C192">
        <v>19</v>
      </c>
      <c r="D192">
        <v>1</v>
      </c>
      <c r="E192">
        <v>1</v>
      </c>
    </row>
    <row r="193" spans="1:5" x14ac:dyDescent="0.3">
      <c r="A193" t="s">
        <v>412</v>
      </c>
      <c r="B193" s="4">
        <v>26</v>
      </c>
      <c r="C193">
        <v>26</v>
      </c>
      <c r="D193">
        <v>0</v>
      </c>
      <c r="E193">
        <v>0</v>
      </c>
    </row>
    <row r="194" spans="1:5" x14ac:dyDescent="0.3">
      <c r="A194" t="s">
        <v>276</v>
      </c>
      <c r="B194" s="4">
        <v>24</v>
      </c>
      <c r="C194">
        <v>24</v>
      </c>
      <c r="D194">
        <v>0</v>
      </c>
      <c r="E194">
        <v>0</v>
      </c>
    </row>
    <row r="195" spans="1:5" x14ac:dyDescent="0.3">
      <c r="A195" t="s">
        <v>290</v>
      </c>
      <c r="B195" s="4">
        <v>20</v>
      </c>
      <c r="C195">
        <v>20</v>
      </c>
      <c r="D195">
        <v>1</v>
      </c>
      <c r="E195">
        <v>1</v>
      </c>
    </row>
    <row r="196" spans="1:5" x14ac:dyDescent="0.3">
      <c r="A196" t="s">
        <v>295</v>
      </c>
      <c r="B196" s="4">
        <v>33</v>
      </c>
      <c r="C196">
        <v>33</v>
      </c>
      <c r="D196">
        <v>0</v>
      </c>
      <c r="E196">
        <v>0</v>
      </c>
    </row>
    <row r="197" spans="1:5" x14ac:dyDescent="0.3">
      <c r="A197" t="s">
        <v>272</v>
      </c>
      <c r="B197" s="4">
        <v>27</v>
      </c>
      <c r="C197">
        <v>27</v>
      </c>
      <c r="D197">
        <v>1</v>
      </c>
      <c r="E197">
        <v>0</v>
      </c>
    </row>
    <row r="198" spans="1:5" x14ac:dyDescent="0.3">
      <c r="A198" t="s">
        <v>266</v>
      </c>
      <c r="B198" s="4">
        <v>25</v>
      </c>
      <c r="C198">
        <v>25</v>
      </c>
      <c r="D198">
        <v>3</v>
      </c>
      <c r="E198">
        <v>0</v>
      </c>
    </row>
    <row r="199" spans="1:5" x14ac:dyDescent="0.3">
      <c r="A199" t="s">
        <v>289</v>
      </c>
      <c r="B199" s="4">
        <v>32</v>
      </c>
      <c r="C199">
        <v>32</v>
      </c>
      <c r="D199">
        <v>0</v>
      </c>
      <c r="E199">
        <v>0</v>
      </c>
    </row>
    <row r="200" spans="1:5" x14ac:dyDescent="0.3">
      <c r="A200" t="s">
        <v>341</v>
      </c>
      <c r="B200" s="4">
        <v>28</v>
      </c>
      <c r="C200">
        <v>28</v>
      </c>
      <c r="D200">
        <v>0</v>
      </c>
      <c r="E200">
        <v>0</v>
      </c>
    </row>
    <row r="201" spans="1:5" x14ac:dyDescent="0.3">
      <c r="A201" t="s">
        <v>271</v>
      </c>
      <c r="B201" s="4">
        <v>18</v>
      </c>
      <c r="C201">
        <v>18</v>
      </c>
      <c r="D201">
        <v>0</v>
      </c>
      <c r="E201">
        <v>0</v>
      </c>
    </row>
    <row r="202" spans="1:5" x14ac:dyDescent="0.3">
      <c r="A202" t="s">
        <v>304</v>
      </c>
      <c r="B202" s="4">
        <v>39</v>
      </c>
      <c r="C202">
        <v>39</v>
      </c>
      <c r="D202">
        <v>1</v>
      </c>
      <c r="E202">
        <v>3</v>
      </c>
    </row>
    <row r="203" spans="1:5" x14ac:dyDescent="0.3">
      <c r="A203" t="s">
        <v>316</v>
      </c>
      <c r="B203" s="4">
        <v>31</v>
      </c>
      <c r="C203">
        <v>31</v>
      </c>
      <c r="D203">
        <v>1</v>
      </c>
      <c r="E203">
        <v>1</v>
      </c>
    </row>
    <row r="204" spans="1:5" x14ac:dyDescent="0.3">
      <c r="A204" t="s">
        <v>319</v>
      </c>
      <c r="B204" s="4">
        <v>30</v>
      </c>
      <c r="C204">
        <v>30</v>
      </c>
      <c r="D204">
        <v>0</v>
      </c>
      <c r="E204">
        <v>1</v>
      </c>
    </row>
    <row r="205" spans="1:5" x14ac:dyDescent="0.3">
      <c r="A205" t="s">
        <v>321</v>
      </c>
      <c r="B205" s="4">
        <v>22</v>
      </c>
      <c r="C205">
        <v>22</v>
      </c>
      <c r="D205">
        <v>0</v>
      </c>
      <c r="E205">
        <v>1</v>
      </c>
    </row>
    <row r="206" spans="1:5" x14ac:dyDescent="0.3">
      <c r="A206" t="s">
        <v>314</v>
      </c>
      <c r="B206" s="4">
        <v>23</v>
      </c>
      <c r="C206">
        <v>23</v>
      </c>
      <c r="D206">
        <v>2</v>
      </c>
      <c r="E206">
        <v>0</v>
      </c>
    </row>
    <row r="207" spans="1:5" x14ac:dyDescent="0.3">
      <c r="A207" t="s">
        <v>312</v>
      </c>
      <c r="B207" s="4">
        <v>24</v>
      </c>
      <c r="C207">
        <v>24</v>
      </c>
      <c r="D207">
        <v>9</v>
      </c>
      <c r="E207">
        <v>0</v>
      </c>
    </row>
    <row r="208" spans="1:5" x14ac:dyDescent="0.3">
      <c r="A208" t="s">
        <v>722</v>
      </c>
      <c r="B208" s="4">
        <v>25</v>
      </c>
      <c r="C208">
        <v>25</v>
      </c>
      <c r="D208">
        <v>1</v>
      </c>
      <c r="E208">
        <v>2</v>
      </c>
    </row>
    <row r="209" spans="1:5" x14ac:dyDescent="0.3">
      <c r="A209" t="s">
        <v>309</v>
      </c>
      <c r="B209" s="4">
        <v>24</v>
      </c>
      <c r="C209">
        <v>24</v>
      </c>
      <c r="D209">
        <v>4</v>
      </c>
      <c r="E209">
        <v>6</v>
      </c>
    </row>
    <row r="210" spans="1:5" x14ac:dyDescent="0.3">
      <c r="A210" t="s">
        <v>322</v>
      </c>
      <c r="B210" s="4">
        <v>26</v>
      </c>
      <c r="C210">
        <v>26</v>
      </c>
      <c r="D210">
        <v>1</v>
      </c>
      <c r="E210">
        <v>0</v>
      </c>
    </row>
    <row r="211" spans="1:5" x14ac:dyDescent="0.3">
      <c r="A211" t="s">
        <v>318</v>
      </c>
      <c r="B211" s="4">
        <v>24</v>
      </c>
      <c r="C211">
        <v>24</v>
      </c>
      <c r="D211">
        <v>0</v>
      </c>
      <c r="E211">
        <v>1</v>
      </c>
    </row>
    <row r="212" spans="1:5" x14ac:dyDescent="0.3">
      <c r="A212" t="s">
        <v>320</v>
      </c>
      <c r="B212" s="4">
        <v>31</v>
      </c>
      <c r="C212">
        <v>31</v>
      </c>
      <c r="D212">
        <v>3</v>
      </c>
      <c r="E212">
        <v>0</v>
      </c>
    </row>
    <row r="213" spans="1:5" x14ac:dyDescent="0.3">
      <c r="A213" t="s">
        <v>325</v>
      </c>
      <c r="B213" s="4">
        <v>21</v>
      </c>
      <c r="C213">
        <v>21</v>
      </c>
      <c r="D213">
        <v>0</v>
      </c>
      <c r="E213">
        <v>1</v>
      </c>
    </row>
    <row r="214" spans="1:5" x14ac:dyDescent="0.3">
      <c r="A214" t="s">
        <v>587</v>
      </c>
      <c r="B214" s="4">
        <v>27</v>
      </c>
      <c r="C214">
        <v>27</v>
      </c>
      <c r="D214">
        <v>0</v>
      </c>
      <c r="E214">
        <v>0</v>
      </c>
    </row>
    <row r="215" spans="1:5" x14ac:dyDescent="0.3">
      <c r="A215" t="s">
        <v>313</v>
      </c>
      <c r="B215" s="4">
        <v>27</v>
      </c>
      <c r="C215">
        <v>27</v>
      </c>
      <c r="D215">
        <v>1</v>
      </c>
      <c r="E215">
        <v>0</v>
      </c>
    </row>
    <row r="216" spans="1:5" x14ac:dyDescent="0.3">
      <c r="A216" t="s">
        <v>315</v>
      </c>
      <c r="B216" s="4">
        <v>23</v>
      </c>
      <c r="C216">
        <v>23</v>
      </c>
      <c r="D216">
        <v>0</v>
      </c>
      <c r="E216">
        <v>1</v>
      </c>
    </row>
    <row r="217" spans="1:5" x14ac:dyDescent="0.3">
      <c r="A217" t="s">
        <v>723</v>
      </c>
      <c r="B217" s="4">
        <v>34</v>
      </c>
      <c r="C217">
        <v>34</v>
      </c>
      <c r="D217">
        <v>0</v>
      </c>
      <c r="E217">
        <v>3</v>
      </c>
    </row>
    <row r="218" spans="1:5" x14ac:dyDescent="0.3">
      <c r="A218" t="s">
        <v>299</v>
      </c>
      <c r="B218" s="4">
        <v>31</v>
      </c>
      <c r="C218">
        <v>31</v>
      </c>
      <c r="D218">
        <v>3</v>
      </c>
      <c r="E218">
        <v>2</v>
      </c>
    </row>
    <row r="219" spans="1:5" x14ac:dyDescent="0.3">
      <c r="A219" t="s">
        <v>323</v>
      </c>
      <c r="B219" s="4">
        <v>19</v>
      </c>
      <c r="C219">
        <v>19</v>
      </c>
      <c r="D219">
        <v>0</v>
      </c>
      <c r="E219">
        <v>0</v>
      </c>
    </row>
    <row r="220" spans="1:5" x14ac:dyDescent="0.3">
      <c r="A220" t="s">
        <v>324</v>
      </c>
      <c r="B220" s="4">
        <v>35</v>
      </c>
      <c r="C220">
        <v>35</v>
      </c>
      <c r="D220">
        <v>0</v>
      </c>
      <c r="E220">
        <v>0</v>
      </c>
    </row>
    <row r="221" spans="1:5" x14ac:dyDescent="0.3">
      <c r="A221" t="s">
        <v>327</v>
      </c>
      <c r="B221" s="4">
        <v>20</v>
      </c>
      <c r="C221">
        <v>20</v>
      </c>
      <c r="D221">
        <v>0</v>
      </c>
      <c r="E221">
        <v>0</v>
      </c>
    </row>
    <row r="222" spans="1:5" x14ac:dyDescent="0.3">
      <c r="A222" t="s">
        <v>308</v>
      </c>
      <c r="B222" s="4">
        <v>27</v>
      </c>
      <c r="C222">
        <v>27</v>
      </c>
      <c r="D222">
        <v>3</v>
      </c>
      <c r="E222">
        <v>1</v>
      </c>
    </row>
    <row r="223" spans="1:5" x14ac:dyDescent="0.3">
      <c r="A223" t="s">
        <v>302</v>
      </c>
      <c r="B223" s="4">
        <v>22</v>
      </c>
      <c r="C223">
        <v>22</v>
      </c>
      <c r="D223">
        <v>0</v>
      </c>
      <c r="E223">
        <v>0</v>
      </c>
    </row>
    <row r="224" spans="1:5" x14ac:dyDescent="0.3">
      <c r="A224" t="s">
        <v>317</v>
      </c>
      <c r="B224" s="4">
        <v>22</v>
      </c>
      <c r="C224">
        <v>22</v>
      </c>
      <c r="D224">
        <v>0</v>
      </c>
      <c r="E224">
        <v>1</v>
      </c>
    </row>
    <row r="225" spans="1:5" x14ac:dyDescent="0.3">
      <c r="A225" t="s">
        <v>305</v>
      </c>
      <c r="B225" s="4">
        <v>26</v>
      </c>
      <c r="C225">
        <v>26</v>
      </c>
      <c r="D225">
        <v>8</v>
      </c>
      <c r="E225">
        <v>0</v>
      </c>
    </row>
    <row r="226" spans="1:5" x14ac:dyDescent="0.3">
      <c r="A226" t="s">
        <v>310</v>
      </c>
      <c r="B226" s="4">
        <v>17</v>
      </c>
      <c r="C226">
        <v>17</v>
      </c>
      <c r="D226">
        <v>0</v>
      </c>
      <c r="E226">
        <v>0</v>
      </c>
    </row>
    <row r="227" spans="1:5" x14ac:dyDescent="0.3">
      <c r="A227" t="s">
        <v>307</v>
      </c>
      <c r="B227" s="4">
        <v>21</v>
      </c>
      <c r="C227">
        <v>21</v>
      </c>
      <c r="D227">
        <v>2</v>
      </c>
      <c r="E227">
        <v>3</v>
      </c>
    </row>
    <row r="228" spans="1:5" x14ac:dyDescent="0.3">
      <c r="A228" t="s">
        <v>338</v>
      </c>
      <c r="B228" s="4">
        <v>27</v>
      </c>
      <c r="C228">
        <v>27</v>
      </c>
      <c r="D228">
        <v>6</v>
      </c>
      <c r="E228">
        <v>1</v>
      </c>
    </row>
    <row r="229" spans="1:5" x14ac:dyDescent="0.3">
      <c r="A229" t="s">
        <v>354</v>
      </c>
      <c r="B229" s="4">
        <v>35</v>
      </c>
      <c r="C229">
        <v>35</v>
      </c>
      <c r="D229">
        <v>0</v>
      </c>
      <c r="E229">
        <v>0</v>
      </c>
    </row>
    <row r="230" spans="1:5" x14ac:dyDescent="0.3">
      <c r="A230" t="s">
        <v>335</v>
      </c>
      <c r="B230" s="4">
        <v>29</v>
      </c>
      <c r="C230">
        <v>29</v>
      </c>
      <c r="D230">
        <v>0</v>
      </c>
      <c r="E230">
        <v>0</v>
      </c>
    </row>
    <row r="231" spans="1:5" x14ac:dyDescent="0.3">
      <c r="A231" t="s">
        <v>328</v>
      </c>
      <c r="B231" s="4">
        <v>28</v>
      </c>
      <c r="C231">
        <v>28</v>
      </c>
      <c r="D231">
        <v>2</v>
      </c>
      <c r="E231">
        <v>7</v>
      </c>
    </row>
    <row r="232" spans="1:5" x14ac:dyDescent="0.3">
      <c r="A232" t="s">
        <v>344</v>
      </c>
      <c r="B232" s="4">
        <v>28</v>
      </c>
      <c r="C232">
        <v>28</v>
      </c>
      <c r="D232">
        <v>0</v>
      </c>
      <c r="E232">
        <v>2</v>
      </c>
    </row>
    <row r="233" spans="1:5" x14ac:dyDescent="0.3">
      <c r="A233" t="s">
        <v>340</v>
      </c>
      <c r="B233" s="4">
        <v>21</v>
      </c>
      <c r="C233">
        <v>21</v>
      </c>
      <c r="D233">
        <v>0</v>
      </c>
      <c r="E233">
        <v>0</v>
      </c>
    </row>
    <row r="234" spans="1:5" x14ac:dyDescent="0.3">
      <c r="A234" t="s">
        <v>336</v>
      </c>
      <c r="B234" s="4">
        <v>24</v>
      </c>
      <c r="C234">
        <v>24</v>
      </c>
      <c r="D234">
        <v>6</v>
      </c>
      <c r="E234">
        <v>3</v>
      </c>
    </row>
    <row r="235" spans="1:5" x14ac:dyDescent="0.3">
      <c r="A235" t="s">
        <v>349</v>
      </c>
      <c r="B235" s="4">
        <v>24</v>
      </c>
      <c r="C235">
        <v>24</v>
      </c>
      <c r="D235">
        <v>4</v>
      </c>
      <c r="E235">
        <v>2</v>
      </c>
    </row>
    <row r="236" spans="1:5" x14ac:dyDescent="0.3">
      <c r="A236" t="s">
        <v>332</v>
      </c>
      <c r="B236" s="4">
        <v>26</v>
      </c>
      <c r="C236">
        <v>26</v>
      </c>
      <c r="D236">
        <v>0</v>
      </c>
      <c r="E236">
        <v>10</v>
      </c>
    </row>
    <row r="237" spans="1:5" x14ac:dyDescent="0.3">
      <c r="A237" t="s">
        <v>337</v>
      </c>
      <c r="B237" s="4">
        <v>29</v>
      </c>
      <c r="C237">
        <v>29</v>
      </c>
      <c r="D237">
        <v>0</v>
      </c>
      <c r="E237">
        <v>0</v>
      </c>
    </row>
    <row r="238" spans="1:5" x14ac:dyDescent="0.3">
      <c r="A238" t="s">
        <v>331</v>
      </c>
      <c r="B238" s="4">
        <v>28</v>
      </c>
      <c r="C238">
        <v>28</v>
      </c>
      <c r="D238">
        <v>2</v>
      </c>
      <c r="E238">
        <v>4</v>
      </c>
    </row>
    <row r="239" spans="1:5" x14ac:dyDescent="0.3">
      <c r="A239" t="s">
        <v>347</v>
      </c>
      <c r="B239" s="4">
        <v>24</v>
      </c>
      <c r="C239">
        <v>24</v>
      </c>
      <c r="D239">
        <v>1</v>
      </c>
      <c r="E239">
        <v>1</v>
      </c>
    </row>
    <row r="240" spans="1:5" x14ac:dyDescent="0.3">
      <c r="A240" t="s">
        <v>348</v>
      </c>
      <c r="B240" s="4">
        <v>23</v>
      </c>
      <c r="C240">
        <v>23</v>
      </c>
      <c r="D240">
        <v>8</v>
      </c>
      <c r="E240">
        <v>1</v>
      </c>
    </row>
    <row r="241" spans="1:5" x14ac:dyDescent="0.3">
      <c r="A241" t="s">
        <v>724</v>
      </c>
      <c r="B241" s="4">
        <v>27</v>
      </c>
      <c r="C241">
        <v>27</v>
      </c>
      <c r="D241">
        <v>0</v>
      </c>
      <c r="E241">
        <v>2</v>
      </c>
    </row>
    <row r="242" spans="1:5" x14ac:dyDescent="0.3">
      <c r="A242" t="s">
        <v>333</v>
      </c>
      <c r="B242" s="4">
        <v>32</v>
      </c>
      <c r="C242">
        <v>32</v>
      </c>
      <c r="D242">
        <v>0</v>
      </c>
      <c r="E242">
        <v>1</v>
      </c>
    </row>
    <row r="243" spans="1:5" x14ac:dyDescent="0.3">
      <c r="A243" t="s">
        <v>725</v>
      </c>
      <c r="B243" s="4">
        <v>17</v>
      </c>
      <c r="C243">
        <v>17</v>
      </c>
      <c r="D243">
        <v>0</v>
      </c>
      <c r="E243">
        <v>0</v>
      </c>
    </row>
    <row r="244" spans="1:5" x14ac:dyDescent="0.3">
      <c r="A244" t="s">
        <v>346</v>
      </c>
      <c r="B244" s="4">
        <v>33</v>
      </c>
      <c r="C244">
        <v>33</v>
      </c>
      <c r="D244">
        <v>12</v>
      </c>
      <c r="E244">
        <v>3</v>
      </c>
    </row>
    <row r="245" spans="1:5" x14ac:dyDescent="0.3">
      <c r="A245" t="s">
        <v>330</v>
      </c>
      <c r="B245" s="4">
        <v>28</v>
      </c>
      <c r="C245">
        <v>28</v>
      </c>
      <c r="D245">
        <v>9</v>
      </c>
      <c r="E245">
        <v>6</v>
      </c>
    </row>
    <row r="246" spans="1:5" x14ac:dyDescent="0.3">
      <c r="A246" t="s">
        <v>345</v>
      </c>
      <c r="B246" s="4">
        <v>21</v>
      </c>
      <c r="C246">
        <v>21</v>
      </c>
      <c r="D246">
        <v>0</v>
      </c>
      <c r="E246">
        <v>0</v>
      </c>
    </row>
    <row r="247" spans="1:5" x14ac:dyDescent="0.3">
      <c r="A247" t="s">
        <v>339</v>
      </c>
      <c r="B247" s="4">
        <v>27</v>
      </c>
      <c r="C247">
        <v>27</v>
      </c>
      <c r="D247">
        <v>0</v>
      </c>
      <c r="E247">
        <v>0</v>
      </c>
    </row>
    <row r="248" spans="1:5" x14ac:dyDescent="0.3">
      <c r="A248" t="s">
        <v>342</v>
      </c>
      <c r="B248" s="4">
        <v>24</v>
      </c>
      <c r="C248">
        <v>24</v>
      </c>
      <c r="D248">
        <v>0</v>
      </c>
      <c r="E248">
        <v>0</v>
      </c>
    </row>
    <row r="249" spans="1:5" x14ac:dyDescent="0.3">
      <c r="A249" t="s">
        <v>352</v>
      </c>
      <c r="B249" s="4">
        <v>28</v>
      </c>
      <c r="C249">
        <v>28</v>
      </c>
      <c r="D249">
        <v>0</v>
      </c>
      <c r="E249">
        <v>1</v>
      </c>
    </row>
    <row r="250" spans="1:5" x14ac:dyDescent="0.3">
      <c r="A250" t="s">
        <v>353</v>
      </c>
      <c r="B250" s="4">
        <v>33</v>
      </c>
      <c r="C250">
        <v>33</v>
      </c>
      <c r="D250">
        <v>2</v>
      </c>
      <c r="E250">
        <v>0</v>
      </c>
    </row>
    <row r="251" spans="1:5" x14ac:dyDescent="0.3">
      <c r="A251" t="s">
        <v>350</v>
      </c>
      <c r="B251" s="4">
        <v>26</v>
      </c>
      <c r="C251">
        <v>26</v>
      </c>
      <c r="D251">
        <v>0</v>
      </c>
      <c r="E251">
        <v>0</v>
      </c>
    </row>
    <row r="252" spans="1:5" x14ac:dyDescent="0.3">
      <c r="A252" t="s">
        <v>334</v>
      </c>
      <c r="B252" s="4">
        <v>24</v>
      </c>
      <c r="C252">
        <v>24</v>
      </c>
      <c r="D252">
        <v>1</v>
      </c>
      <c r="E252">
        <v>0</v>
      </c>
    </row>
    <row r="253" spans="1:5" x14ac:dyDescent="0.3">
      <c r="A253" t="s">
        <v>341</v>
      </c>
      <c r="B253" s="4">
        <v>28</v>
      </c>
      <c r="C253">
        <v>28</v>
      </c>
      <c r="D253">
        <v>0</v>
      </c>
      <c r="E253">
        <v>0</v>
      </c>
    </row>
    <row r="254" spans="1:5" x14ac:dyDescent="0.3">
      <c r="A254" t="s">
        <v>382</v>
      </c>
      <c r="B254" s="4">
        <v>25</v>
      </c>
      <c r="C254">
        <v>25</v>
      </c>
      <c r="D254">
        <v>0</v>
      </c>
      <c r="E254">
        <v>0</v>
      </c>
    </row>
    <row r="255" spans="1:5" x14ac:dyDescent="0.3">
      <c r="A255" t="s">
        <v>366</v>
      </c>
      <c r="B255" s="4">
        <v>28</v>
      </c>
      <c r="C255">
        <v>28</v>
      </c>
      <c r="D255">
        <v>0</v>
      </c>
      <c r="E255">
        <v>0</v>
      </c>
    </row>
    <row r="256" spans="1:5" x14ac:dyDescent="0.3">
      <c r="A256" t="s">
        <v>361</v>
      </c>
      <c r="B256" s="4">
        <v>26</v>
      </c>
      <c r="C256">
        <v>26</v>
      </c>
      <c r="D256">
        <v>0</v>
      </c>
      <c r="E256">
        <v>1</v>
      </c>
    </row>
    <row r="257" spans="1:5" x14ac:dyDescent="0.3">
      <c r="A257" t="s">
        <v>368</v>
      </c>
      <c r="B257" s="4">
        <v>31</v>
      </c>
      <c r="C257">
        <v>31</v>
      </c>
      <c r="D257">
        <v>0</v>
      </c>
      <c r="E257">
        <v>1</v>
      </c>
    </row>
    <row r="258" spans="1:5" x14ac:dyDescent="0.3">
      <c r="A258" t="s">
        <v>374</v>
      </c>
      <c r="B258" s="4">
        <v>26</v>
      </c>
      <c r="C258">
        <v>26</v>
      </c>
      <c r="D258">
        <v>1</v>
      </c>
      <c r="E258">
        <v>0</v>
      </c>
    </row>
    <row r="259" spans="1:5" x14ac:dyDescent="0.3">
      <c r="A259" t="s">
        <v>726</v>
      </c>
      <c r="B259" s="4">
        <v>28</v>
      </c>
      <c r="C259">
        <v>28</v>
      </c>
      <c r="D259">
        <v>4</v>
      </c>
      <c r="E259">
        <v>0</v>
      </c>
    </row>
    <row r="260" spans="1:5" x14ac:dyDescent="0.3">
      <c r="A260" t="s">
        <v>707</v>
      </c>
      <c r="B260" s="4">
        <v>22</v>
      </c>
      <c r="C260">
        <v>22</v>
      </c>
      <c r="D260">
        <v>2</v>
      </c>
      <c r="E260">
        <v>0</v>
      </c>
    </row>
    <row r="261" spans="1:5" x14ac:dyDescent="0.3">
      <c r="A261" t="s">
        <v>379</v>
      </c>
      <c r="B261" s="4">
        <v>28</v>
      </c>
      <c r="C261">
        <v>28</v>
      </c>
      <c r="D261">
        <v>0</v>
      </c>
      <c r="E261">
        <v>0</v>
      </c>
    </row>
    <row r="262" spans="1:5" x14ac:dyDescent="0.3">
      <c r="A262" t="s">
        <v>355</v>
      </c>
      <c r="B262" s="4">
        <v>27</v>
      </c>
      <c r="C262">
        <v>27</v>
      </c>
      <c r="D262">
        <v>0</v>
      </c>
      <c r="E262">
        <v>0</v>
      </c>
    </row>
    <row r="263" spans="1:5" x14ac:dyDescent="0.3">
      <c r="A263" t="s">
        <v>575</v>
      </c>
      <c r="B263" s="4">
        <v>27</v>
      </c>
      <c r="C263">
        <v>27</v>
      </c>
      <c r="D263">
        <v>0</v>
      </c>
      <c r="E263">
        <v>0</v>
      </c>
    </row>
    <row r="264" spans="1:5" x14ac:dyDescent="0.3">
      <c r="A264" t="s">
        <v>369</v>
      </c>
      <c r="B264" s="4">
        <v>25</v>
      </c>
      <c r="C264">
        <v>25</v>
      </c>
      <c r="D264">
        <v>0</v>
      </c>
      <c r="E264">
        <v>2</v>
      </c>
    </row>
    <row r="265" spans="1:5" x14ac:dyDescent="0.3">
      <c r="A265" t="s">
        <v>359</v>
      </c>
      <c r="B265" s="4">
        <v>25</v>
      </c>
      <c r="C265">
        <v>25</v>
      </c>
      <c r="D265">
        <v>0</v>
      </c>
      <c r="E265">
        <v>0</v>
      </c>
    </row>
    <row r="266" spans="1:5" x14ac:dyDescent="0.3">
      <c r="A266" t="s">
        <v>387</v>
      </c>
      <c r="B266" s="4">
        <v>32</v>
      </c>
      <c r="C266">
        <v>32</v>
      </c>
      <c r="D266">
        <v>1</v>
      </c>
      <c r="E266">
        <v>1</v>
      </c>
    </row>
    <row r="267" spans="1:5" x14ac:dyDescent="0.3">
      <c r="A267" t="s">
        <v>384</v>
      </c>
      <c r="B267" s="4">
        <v>31</v>
      </c>
      <c r="C267">
        <v>31</v>
      </c>
      <c r="D267">
        <v>0</v>
      </c>
      <c r="E267">
        <v>0</v>
      </c>
    </row>
    <row r="268" spans="1:5" x14ac:dyDescent="0.3">
      <c r="A268" t="s">
        <v>363</v>
      </c>
      <c r="B268" s="4">
        <v>24</v>
      </c>
      <c r="C268">
        <v>24</v>
      </c>
      <c r="D268">
        <v>1</v>
      </c>
      <c r="E268">
        <v>2</v>
      </c>
    </row>
    <row r="269" spans="1:5" x14ac:dyDescent="0.3">
      <c r="A269" t="s">
        <v>386</v>
      </c>
      <c r="B269" s="4">
        <v>20</v>
      </c>
      <c r="C269">
        <v>20</v>
      </c>
      <c r="D269">
        <v>3</v>
      </c>
      <c r="E269">
        <v>2</v>
      </c>
    </row>
    <row r="270" spans="1:5" x14ac:dyDescent="0.3">
      <c r="A270" t="s">
        <v>371</v>
      </c>
      <c r="B270" s="4">
        <v>25</v>
      </c>
      <c r="C270">
        <v>25</v>
      </c>
      <c r="D270">
        <v>3</v>
      </c>
      <c r="E270">
        <v>1</v>
      </c>
    </row>
    <row r="271" spans="1:5" x14ac:dyDescent="0.3">
      <c r="A271" t="s">
        <v>383</v>
      </c>
      <c r="B271" s="4">
        <v>28</v>
      </c>
      <c r="C271">
        <v>28</v>
      </c>
      <c r="D271">
        <v>0</v>
      </c>
      <c r="E271">
        <v>0</v>
      </c>
    </row>
    <row r="272" spans="1:5" x14ac:dyDescent="0.3">
      <c r="A272" t="s">
        <v>727</v>
      </c>
      <c r="B272" s="4">
        <v>22</v>
      </c>
      <c r="C272">
        <v>22</v>
      </c>
      <c r="D272">
        <v>0</v>
      </c>
      <c r="E272">
        <v>0</v>
      </c>
    </row>
    <row r="273" spans="1:5" x14ac:dyDescent="0.3">
      <c r="A273" t="s">
        <v>375</v>
      </c>
      <c r="B273" s="4">
        <v>23</v>
      </c>
      <c r="C273">
        <v>23</v>
      </c>
      <c r="D273">
        <v>1</v>
      </c>
      <c r="E273">
        <v>0</v>
      </c>
    </row>
    <row r="274" spans="1:5" x14ac:dyDescent="0.3">
      <c r="A274" t="s">
        <v>362</v>
      </c>
      <c r="B274" s="4">
        <v>26</v>
      </c>
      <c r="C274">
        <v>26</v>
      </c>
      <c r="D274">
        <v>0</v>
      </c>
      <c r="E274">
        <v>0</v>
      </c>
    </row>
    <row r="275" spans="1:5" x14ac:dyDescent="0.3">
      <c r="A275" t="s">
        <v>378</v>
      </c>
      <c r="B275" s="4">
        <v>20</v>
      </c>
      <c r="C275">
        <v>20</v>
      </c>
      <c r="D275">
        <v>2</v>
      </c>
      <c r="E275">
        <v>3</v>
      </c>
    </row>
    <row r="276" spans="1:5" x14ac:dyDescent="0.3">
      <c r="A276" t="s">
        <v>370</v>
      </c>
      <c r="B276" s="4">
        <v>26</v>
      </c>
      <c r="C276">
        <v>26</v>
      </c>
      <c r="D276">
        <v>0</v>
      </c>
      <c r="E276">
        <v>0</v>
      </c>
    </row>
    <row r="277" spans="1:5" x14ac:dyDescent="0.3">
      <c r="A277" t="s">
        <v>381</v>
      </c>
      <c r="B277" s="4">
        <v>21</v>
      </c>
      <c r="C277">
        <v>21</v>
      </c>
      <c r="D277">
        <v>12</v>
      </c>
      <c r="E277">
        <v>2</v>
      </c>
    </row>
    <row r="278" spans="1:5" x14ac:dyDescent="0.3">
      <c r="A278" t="s">
        <v>380</v>
      </c>
      <c r="B278" s="4">
        <v>24</v>
      </c>
      <c r="C278">
        <v>24</v>
      </c>
      <c r="D278">
        <v>1</v>
      </c>
      <c r="E278">
        <v>2</v>
      </c>
    </row>
    <row r="279" spans="1:5" x14ac:dyDescent="0.3">
      <c r="A279" t="s">
        <v>373</v>
      </c>
      <c r="B279" s="4">
        <v>23</v>
      </c>
      <c r="C279">
        <v>23</v>
      </c>
      <c r="D279">
        <v>0</v>
      </c>
      <c r="E279">
        <v>4</v>
      </c>
    </row>
    <row r="280" spans="1:5" x14ac:dyDescent="0.3">
      <c r="A280" t="s">
        <v>372</v>
      </c>
      <c r="B280" s="4">
        <v>23</v>
      </c>
      <c r="C280">
        <v>23</v>
      </c>
      <c r="D280">
        <v>0</v>
      </c>
      <c r="E280">
        <v>0</v>
      </c>
    </row>
    <row r="281" spans="1:5" x14ac:dyDescent="0.3">
      <c r="A281" t="s">
        <v>367</v>
      </c>
      <c r="B281" s="4">
        <v>27</v>
      </c>
      <c r="C281">
        <v>27</v>
      </c>
      <c r="D281">
        <v>1</v>
      </c>
      <c r="E281">
        <v>1</v>
      </c>
    </row>
    <row r="282" spans="1:5" x14ac:dyDescent="0.3">
      <c r="A282" t="s">
        <v>377</v>
      </c>
      <c r="B282" s="4">
        <v>24</v>
      </c>
      <c r="C282">
        <v>24</v>
      </c>
      <c r="D282">
        <v>1</v>
      </c>
      <c r="E282">
        <v>1</v>
      </c>
    </row>
    <row r="283" spans="1:5" x14ac:dyDescent="0.3">
      <c r="A283" t="s">
        <v>486</v>
      </c>
      <c r="B283" s="4">
        <v>29</v>
      </c>
      <c r="C283">
        <v>29</v>
      </c>
      <c r="D283">
        <v>0</v>
      </c>
      <c r="E283">
        <v>1</v>
      </c>
    </row>
    <row r="284" spans="1:5" x14ac:dyDescent="0.3">
      <c r="A284" t="s">
        <v>364</v>
      </c>
      <c r="B284" s="4">
        <v>28</v>
      </c>
      <c r="C284">
        <v>28</v>
      </c>
      <c r="D284">
        <v>0</v>
      </c>
      <c r="E284">
        <v>2</v>
      </c>
    </row>
    <row r="285" spans="1:5" x14ac:dyDescent="0.3">
      <c r="A285" t="s">
        <v>385</v>
      </c>
      <c r="B285" s="4">
        <v>26</v>
      </c>
      <c r="C285">
        <v>26</v>
      </c>
      <c r="D285">
        <v>2</v>
      </c>
      <c r="E285">
        <v>0</v>
      </c>
    </row>
    <row r="286" spans="1:5" x14ac:dyDescent="0.3">
      <c r="A286" t="s">
        <v>401</v>
      </c>
      <c r="B286" s="4">
        <v>28</v>
      </c>
      <c r="C286">
        <v>28</v>
      </c>
      <c r="D286">
        <v>0</v>
      </c>
      <c r="E286">
        <v>2</v>
      </c>
    </row>
    <row r="287" spans="1:5" x14ac:dyDescent="0.3">
      <c r="A287" t="s">
        <v>397</v>
      </c>
      <c r="B287" s="4">
        <v>31</v>
      </c>
      <c r="C287">
        <v>31</v>
      </c>
      <c r="D287">
        <v>0</v>
      </c>
      <c r="E287">
        <v>0</v>
      </c>
    </row>
    <row r="288" spans="1:5" x14ac:dyDescent="0.3">
      <c r="A288" t="s">
        <v>406</v>
      </c>
      <c r="B288" s="4">
        <v>31</v>
      </c>
      <c r="C288">
        <v>31</v>
      </c>
      <c r="D288">
        <v>0</v>
      </c>
      <c r="E288">
        <v>0</v>
      </c>
    </row>
    <row r="289" spans="1:5" x14ac:dyDescent="0.3">
      <c r="A289" t="s">
        <v>405</v>
      </c>
      <c r="B289" s="4">
        <v>37</v>
      </c>
      <c r="C289">
        <v>37</v>
      </c>
      <c r="D289">
        <v>9</v>
      </c>
      <c r="E289">
        <v>4</v>
      </c>
    </row>
    <row r="290" spans="1:5" x14ac:dyDescent="0.3">
      <c r="A290" t="s">
        <v>409</v>
      </c>
      <c r="B290" s="4">
        <v>23</v>
      </c>
      <c r="C290">
        <v>23</v>
      </c>
      <c r="D290">
        <v>0</v>
      </c>
      <c r="E290">
        <v>0</v>
      </c>
    </row>
    <row r="291" spans="1:5" x14ac:dyDescent="0.3">
      <c r="A291" t="s">
        <v>403</v>
      </c>
      <c r="B291" s="4">
        <v>23</v>
      </c>
      <c r="C291">
        <v>23</v>
      </c>
      <c r="D291">
        <v>0</v>
      </c>
      <c r="E291">
        <v>0</v>
      </c>
    </row>
    <row r="292" spans="1:5" x14ac:dyDescent="0.3">
      <c r="A292" t="s">
        <v>394</v>
      </c>
      <c r="B292" s="4">
        <v>25</v>
      </c>
      <c r="C292">
        <v>25</v>
      </c>
      <c r="D292">
        <v>0</v>
      </c>
      <c r="E292">
        <v>0</v>
      </c>
    </row>
    <row r="293" spans="1:5" x14ac:dyDescent="0.3">
      <c r="A293" t="s">
        <v>414</v>
      </c>
      <c r="B293" s="4">
        <v>23</v>
      </c>
      <c r="C293">
        <v>23</v>
      </c>
      <c r="D293">
        <v>0</v>
      </c>
      <c r="E293">
        <v>0</v>
      </c>
    </row>
    <row r="294" spans="1:5" x14ac:dyDescent="0.3">
      <c r="A294" t="s">
        <v>417</v>
      </c>
      <c r="B294" s="4">
        <v>30</v>
      </c>
      <c r="C294">
        <v>30</v>
      </c>
      <c r="D294">
        <v>0</v>
      </c>
      <c r="E294">
        <v>0</v>
      </c>
    </row>
    <row r="295" spans="1:5" x14ac:dyDescent="0.3">
      <c r="A295" t="s">
        <v>395</v>
      </c>
      <c r="B295" s="4">
        <v>23</v>
      </c>
      <c r="C295">
        <v>23</v>
      </c>
      <c r="D295">
        <v>1</v>
      </c>
      <c r="E295">
        <v>0</v>
      </c>
    </row>
    <row r="296" spans="1:5" x14ac:dyDescent="0.3">
      <c r="A296" t="s">
        <v>420</v>
      </c>
      <c r="B296" s="4">
        <v>27</v>
      </c>
      <c r="C296">
        <v>27</v>
      </c>
      <c r="D296">
        <v>0</v>
      </c>
      <c r="E296">
        <v>5</v>
      </c>
    </row>
    <row r="297" spans="1:5" x14ac:dyDescent="0.3">
      <c r="A297" t="s">
        <v>407</v>
      </c>
      <c r="B297" s="4">
        <v>15</v>
      </c>
      <c r="C297">
        <v>15</v>
      </c>
      <c r="D297">
        <v>0</v>
      </c>
      <c r="E297">
        <v>0</v>
      </c>
    </row>
    <row r="298" spans="1:5" x14ac:dyDescent="0.3">
      <c r="A298" t="s">
        <v>408</v>
      </c>
      <c r="B298" s="4">
        <v>22</v>
      </c>
      <c r="C298">
        <v>22</v>
      </c>
      <c r="D298">
        <v>1</v>
      </c>
      <c r="E298">
        <v>1</v>
      </c>
    </row>
    <row r="299" spans="1:5" x14ac:dyDescent="0.3">
      <c r="A299" t="s">
        <v>418</v>
      </c>
      <c r="B299" s="4">
        <v>26</v>
      </c>
      <c r="C299">
        <v>26</v>
      </c>
      <c r="D299">
        <v>4</v>
      </c>
      <c r="E299">
        <v>1</v>
      </c>
    </row>
    <row r="300" spans="1:5" x14ac:dyDescent="0.3">
      <c r="A300" t="s">
        <v>392</v>
      </c>
      <c r="B300" s="4">
        <v>20</v>
      </c>
      <c r="C300">
        <v>20</v>
      </c>
      <c r="D300">
        <v>2</v>
      </c>
      <c r="E300">
        <v>3</v>
      </c>
    </row>
    <row r="301" spans="1:5" x14ac:dyDescent="0.3">
      <c r="A301" t="s">
        <v>404</v>
      </c>
      <c r="B301" s="4">
        <v>26</v>
      </c>
      <c r="C301">
        <v>26</v>
      </c>
      <c r="D301">
        <v>2</v>
      </c>
      <c r="E301">
        <v>2</v>
      </c>
    </row>
    <row r="302" spans="1:5" x14ac:dyDescent="0.3">
      <c r="A302" t="s">
        <v>410</v>
      </c>
      <c r="B302" s="4">
        <v>24</v>
      </c>
      <c r="C302">
        <v>24</v>
      </c>
      <c r="D302">
        <v>0</v>
      </c>
      <c r="E302">
        <v>0</v>
      </c>
    </row>
    <row r="303" spans="1:5" x14ac:dyDescent="0.3">
      <c r="A303" t="s">
        <v>411</v>
      </c>
      <c r="B303" s="4">
        <v>18</v>
      </c>
      <c r="C303">
        <v>18</v>
      </c>
      <c r="D303">
        <v>0</v>
      </c>
      <c r="E303">
        <v>0</v>
      </c>
    </row>
    <row r="304" spans="1:5" x14ac:dyDescent="0.3">
      <c r="A304" t="s">
        <v>728</v>
      </c>
      <c r="B304" s="4">
        <v>20</v>
      </c>
      <c r="C304">
        <v>20</v>
      </c>
      <c r="D304">
        <v>0</v>
      </c>
      <c r="E304">
        <v>2</v>
      </c>
    </row>
    <row r="305" spans="1:5" x14ac:dyDescent="0.3">
      <c r="A305" t="s">
        <v>422</v>
      </c>
      <c r="B305" s="4">
        <v>26</v>
      </c>
      <c r="C305">
        <v>26</v>
      </c>
      <c r="D305">
        <v>1</v>
      </c>
      <c r="E305">
        <v>0</v>
      </c>
    </row>
    <row r="306" spans="1:5" x14ac:dyDescent="0.3">
      <c r="A306" t="s">
        <v>402</v>
      </c>
      <c r="B306" s="4">
        <v>16</v>
      </c>
      <c r="C306">
        <v>16</v>
      </c>
      <c r="D306">
        <v>0</v>
      </c>
      <c r="E306">
        <v>0</v>
      </c>
    </row>
    <row r="307" spans="1:5" x14ac:dyDescent="0.3">
      <c r="A307" t="s">
        <v>412</v>
      </c>
      <c r="B307" s="4">
        <v>26</v>
      </c>
      <c r="C307">
        <v>26</v>
      </c>
      <c r="D307">
        <v>0</v>
      </c>
      <c r="E307">
        <v>0</v>
      </c>
    </row>
    <row r="308" spans="1:5" x14ac:dyDescent="0.3">
      <c r="A308" t="s">
        <v>393</v>
      </c>
      <c r="B308" s="4">
        <v>31</v>
      </c>
      <c r="C308">
        <v>31</v>
      </c>
      <c r="D308">
        <v>1</v>
      </c>
      <c r="E308">
        <v>2</v>
      </c>
    </row>
    <row r="309" spans="1:5" x14ac:dyDescent="0.3">
      <c r="A309" t="s">
        <v>415</v>
      </c>
      <c r="B309" s="4">
        <v>25</v>
      </c>
      <c r="C309">
        <v>25</v>
      </c>
      <c r="D309">
        <v>1</v>
      </c>
      <c r="E309">
        <v>0</v>
      </c>
    </row>
    <row r="310" spans="1:5" x14ac:dyDescent="0.3">
      <c r="A310" t="s">
        <v>423</v>
      </c>
      <c r="B310" s="4">
        <v>25</v>
      </c>
      <c r="C310">
        <v>25</v>
      </c>
      <c r="D310">
        <v>0</v>
      </c>
      <c r="E310">
        <v>0</v>
      </c>
    </row>
    <row r="311" spans="1:5" x14ac:dyDescent="0.3">
      <c r="A311" t="s">
        <v>396</v>
      </c>
      <c r="B311" s="4">
        <v>31</v>
      </c>
      <c r="C311">
        <v>31</v>
      </c>
      <c r="D311">
        <v>1</v>
      </c>
      <c r="E311">
        <v>0</v>
      </c>
    </row>
    <row r="312" spans="1:5" x14ac:dyDescent="0.3">
      <c r="A312" t="s">
        <v>399</v>
      </c>
      <c r="B312" s="4">
        <v>26</v>
      </c>
      <c r="C312">
        <v>26</v>
      </c>
      <c r="D312">
        <v>0</v>
      </c>
      <c r="E312">
        <v>0</v>
      </c>
    </row>
    <row r="313" spans="1:5" x14ac:dyDescent="0.3">
      <c r="A313" t="s">
        <v>398</v>
      </c>
      <c r="B313" s="4">
        <v>19</v>
      </c>
      <c r="C313">
        <v>19</v>
      </c>
      <c r="D313">
        <v>5</v>
      </c>
      <c r="E313">
        <v>2</v>
      </c>
    </row>
    <row r="314" spans="1:5" x14ac:dyDescent="0.3">
      <c r="A314" t="s">
        <v>729</v>
      </c>
      <c r="B314" s="4">
        <v>21</v>
      </c>
      <c r="C314">
        <v>21</v>
      </c>
      <c r="D314">
        <v>0</v>
      </c>
      <c r="E314">
        <v>1</v>
      </c>
    </row>
    <row r="315" spans="1:5" x14ac:dyDescent="0.3">
      <c r="A315" t="s">
        <v>289</v>
      </c>
      <c r="B315" s="4">
        <v>32</v>
      </c>
      <c r="C315">
        <v>32</v>
      </c>
      <c r="D315">
        <v>5</v>
      </c>
      <c r="E315">
        <v>0</v>
      </c>
    </row>
    <row r="316" spans="1:5" x14ac:dyDescent="0.3">
      <c r="A316" t="s">
        <v>421</v>
      </c>
      <c r="B316" s="4">
        <v>19</v>
      </c>
      <c r="C316">
        <v>19</v>
      </c>
      <c r="D316">
        <v>0</v>
      </c>
      <c r="E316">
        <v>0</v>
      </c>
    </row>
    <row r="317" spans="1:5" x14ac:dyDescent="0.3">
      <c r="A317" t="s">
        <v>413</v>
      </c>
      <c r="B317" s="4">
        <v>18</v>
      </c>
      <c r="C317">
        <v>18</v>
      </c>
      <c r="D317">
        <v>0</v>
      </c>
      <c r="E317">
        <v>0</v>
      </c>
    </row>
    <row r="318" spans="1:5" x14ac:dyDescent="0.3">
      <c r="A318" t="s">
        <v>448</v>
      </c>
      <c r="B318" s="4">
        <v>33</v>
      </c>
      <c r="C318">
        <v>33</v>
      </c>
      <c r="D318">
        <v>3</v>
      </c>
      <c r="E318">
        <v>1</v>
      </c>
    </row>
    <row r="319" spans="1:5" x14ac:dyDescent="0.3">
      <c r="A319" t="s">
        <v>442</v>
      </c>
      <c r="B319" s="4">
        <v>28</v>
      </c>
      <c r="C319">
        <v>28</v>
      </c>
      <c r="D319">
        <v>0</v>
      </c>
      <c r="E319">
        <v>1</v>
      </c>
    </row>
    <row r="320" spans="1:5" x14ac:dyDescent="0.3">
      <c r="A320" t="s">
        <v>435</v>
      </c>
      <c r="B320" s="4">
        <v>23</v>
      </c>
      <c r="C320">
        <v>23</v>
      </c>
      <c r="D320">
        <v>6</v>
      </c>
      <c r="E320">
        <v>6</v>
      </c>
    </row>
    <row r="321" spans="1:5" x14ac:dyDescent="0.3">
      <c r="A321" t="s">
        <v>445</v>
      </c>
      <c r="B321" s="4">
        <v>32</v>
      </c>
      <c r="C321">
        <v>32</v>
      </c>
      <c r="D321">
        <v>29</v>
      </c>
      <c r="E321">
        <v>18</v>
      </c>
    </row>
    <row r="322" spans="1:5" x14ac:dyDescent="0.3">
      <c r="A322" t="s">
        <v>730</v>
      </c>
      <c r="B322" s="4">
        <v>30</v>
      </c>
      <c r="C322">
        <v>30</v>
      </c>
      <c r="D322">
        <v>0</v>
      </c>
      <c r="E322">
        <v>1</v>
      </c>
    </row>
    <row r="323" spans="1:5" x14ac:dyDescent="0.3">
      <c r="A323" t="s">
        <v>439</v>
      </c>
      <c r="B323" s="4">
        <v>21</v>
      </c>
      <c r="C323">
        <v>21</v>
      </c>
      <c r="D323">
        <v>0</v>
      </c>
      <c r="E323">
        <v>0</v>
      </c>
    </row>
    <row r="324" spans="1:5" x14ac:dyDescent="0.3">
      <c r="A324" t="s">
        <v>432</v>
      </c>
      <c r="B324" s="4">
        <v>25</v>
      </c>
      <c r="C324">
        <v>25</v>
      </c>
      <c r="D324">
        <v>5</v>
      </c>
      <c r="E324">
        <v>2</v>
      </c>
    </row>
    <row r="325" spans="1:5" x14ac:dyDescent="0.3">
      <c r="A325" t="s">
        <v>424</v>
      </c>
      <c r="B325" s="4">
        <v>25</v>
      </c>
      <c r="C325">
        <v>25</v>
      </c>
      <c r="D325">
        <v>5</v>
      </c>
      <c r="E325">
        <v>5</v>
      </c>
    </row>
    <row r="326" spans="1:5" x14ac:dyDescent="0.3">
      <c r="A326" t="s">
        <v>438</v>
      </c>
      <c r="B326" s="4">
        <v>25</v>
      </c>
      <c r="C326">
        <v>25</v>
      </c>
      <c r="D326">
        <v>1</v>
      </c>
      <c r="E326">
        <v>2</v>
      </c>
    </row>
    <row r="327" spans="1:5" x14ac:dyDescent="0.3">
      <c r="A327" t="s">
        <v>428</v>
      </c>
      <c r="B327" s="4">
        <v>25</v>
      </c>
      <c r="C327">
        <v>25</v>
      </c>
      <c r="D327">
        <v>0</v>
      </c>
      <c r="E327">
        <v>0</v>
      </c>
    </row>
    <row r="328" spans="1:5" x14ac:dyDescent="0.3">
      <c r="A328" t="s">
        <v>434</v>
      </c>
      <c r="B328" s="4">
        <v>27</v>
      </c>
      <c r="C328">
        <v>27</v>
      </c>
      <c r="D328">
        <v>6</v>
      </c>
      <c r="E328">
        <v>3</v>
      </c>
    </row>
    <row r="329" spans="1:5" x14ac:dyDescent="0.3">
      <c r="A329" t="s">
        <v>431</v>
      </c>
      <c r="B329" s="4">
        <v>23</v>
      </c>
      <c r="C329">
        <v>23</v>
      </c>
      <c r="D329">
        <v>3</v>
      </c>
      <c r="E329">
        <v>3</v>
      </c>
    </row>
    <row r="330" spans="1:5" x14ac:dyDescent="0.3">
      <c r="A330" t="s">
        <v>731</v>
      </c>
      <c r="B330" s="4">
        <v>23</v>
      </c>
      <c r="C330">
        <v>23</v>
      </c>
      <c r="D330">
        <v>0</v>
      </c>
      <c r="E330">
        <v>0</v>
      </c>
    </row>
    <row r="331" spans="1:5" x14ac:dyDescent="0.3">
      <c r="A331" t="s">
        <v>446</v>
      </c>
      <c r="B331" s="4">
        <v>22</v>
      </c>
      <c r="C331">
        <v>22</v>
      </c>
      <c r="D331">
        <v>0</v>
      </c>
      <c r="E331">
        <v>4</v>
      </c>
    </row>
    <row r="332" spans="1:5" x14ac:dyDescent="0.3">
      <c r="A332" t="s">
        <v>441</v>
      </c>
      <c r="B332" s="4">
        <v>27</v>
      </c>
      <c r="C332">
        <v>27</v>
      </c>
      <c r="D332">
        <v>0</v>
      </c>
      <c r="E332">
        <v>0</v>
      </c>
    </row>
    <row r="333" spans="1:5" x14ac:dyDescent="0.3">
      <c r="A333" t="s">
        <v>429</v>
      </c>
      <c r="B333" s="4">
        <v>25</v>
      </c>
      <c r="C333">
        <v>25</v>
      </c>
      <c r="D333">
        <v>10</v>
      </c>
      <c r="E333">
        <v>4</v>
      </c>
    </row>
    <row r="334" spans="1:5" x14ac:dyDescent="0.3">
      <c r="A334" t="s">
        <v>451</v>
      </c>
      <c r="B334" s="4">
        <v>31</v>
      </c>
      <c r="C334">
        <v>31</v>
      </c>
      <c r="D334">
        <v>0</v>
      </c>
      <c r="E334">
        <v>0</v>
      </c>
    </row>
    <row r="335" spans="1:5" x14ac:dyDescent="0.3">
      <c r="A335" t="s">
        <v>437</v>
      </c>
      <c r="B335" s="4">
        <v>21</v>
      </c>
      <c r="C335">
        <v>21</v>
      </c>
      <c r="D335">
        <v>1</v>
      </c>
      <c r="E335">
        <v>2</v>
      </c>
    </row>
    <row r="336" spans="1:5" x14ac:dyDescent="0.3">
      <c r="A336" t="s">
        <v>444</v>
      </c>
      <c r="B336" s="4">
        <v>27</v>
      </c>
      <c r="C336">
        <v>27</v>
      </c>
      <c r="D336">
        <v>13</v>
      </c>
      <c r="E336">
        <v>5</v>
      </c>
    </row>
    <row r="337" spans="1:5" x14ac:dyDescent="0.3">
      <c r="A337" t="s">
        <v>440</v>
      </c>
      <c r="B337" s="4">
        <v>18</v>
      </c>
      <c r="C337">
        <v>18</v>
      </c>
      <c r="D337">
        <v>0</v>
      </c>
      <c r="E337">
        <v>0</v>
      </c>
    </row>
    <row r="338" spans="1:5" x14ac:dyDescent="0.3">
      <c r="A338" t="s">
        <v>436</v>
      </c>
      <c r="B338" s="4">
        <v>26</v>
      </c>
      <c r="C338">
        <v>26</v>
      </c>
      <c r="D338">
        <v>0</v>
      </c>
      <c r="E338">
        <v>0</v>
      </c>
    </row>
    <row r="339" spans="1:5" x14ac:dyDescent="0.3">
      <c r="A339" t="s">
        <v>430</v>
      </c>
      <c r="B339" s="4">
        <v>21</v>
      </c>
      <c r="C339">
        <v>21</v>
      </c>
      <c r="D339">
        <v>0</v>
      </c>
      <c r="E339">
        <v>2</v>
      </c>
    </row>
    <row r="340" spans="1:5" x14ac:dyDescent="0.3">
      <c r="A340" t="s">
        <v>732</v>
      </c>
      <c r="B340" s="4">
        <v>31</v>
      </c>
      <c r="C340">
        <v>31</v>
      </c>
      <c r="D340">
        <v>0</v>
      </c>
      <c r="E340">
        <v>0</v>
      </c>
    </row>
    <row r="341" spans="1:5" x14ac:dyDescent="0.3">
      <c r="A341" t="s">
        <v>447</v>
      </c>
      <c r="B341" s="4">
        <v>25</v>
      </c>
      <c r="C341">
        <v>25</v>
      </c>
      <c r="D341">
        <v>3</v>
      </c>
      <c r="E341">
        <v>6</v>
      </c>
    </row>
    <row r="342" spans="1:5" x14ac:dyDescent="0.3">
      <c r="A342" t="s">
        <v>469</v>
      </c>
      <c r="B342" s="4">
        <v>34</v>
      </c>
      <c r="C342">
        <v>34</v>
      </c>
      <c r="D342">
        <v>0</v>
      </c>
      <c r="E342">
        <v>0</v>
      </c>
    </row>
    <row r="343" spans="1:5" x14ac:dyDescent="0.3">
      <c r="A343" t="s">
        <v>465</v>
      </c>
      <c r="B343" s="4">
        <v>30</v>
      </c>
      <c r="C343">
        <v>30</v>
      </c>
      <c r="D343">
        <v>2</v>
      </c>
      <c r="E343">
        <v>0</v>
      </c>
    </row>
    <row r="344" spans="1:5" x14ac:dyDescent="0.3">
      <c r="A344" t="s">
        <v>462</v>
      </c>
      <c r="B344" s="4">
        <v>18</v>
      </c>
      <c r="C344">
        <v>18</v>
      </c>
      <c r="D344">
        <v>0</v>
      </c>
      <c r="E344">
        <v>0</v>
      </c>
    </row>
    <row r="345" spans="1:5" x14ac:dyDescent="0.3">
      <c r="A345" t="s">
        <v>455</v>
      </c>
      <c r="B345" s="4">
        <v>29</v>
      </c>
      <c r="C345">
        <v>29</v>
      </c>
      <c r="D345">
        <v>4</v>
      </c>
      <c r="E345">
        <v>4</v>
      </c>
    </row>
    <row r="346" spans="1:5" x14ac:dyDescent="0.3">
      <c r="A346" t="s">
        <v>733</v>
      </c>
      <c r="B346" s="4">
        <v>20</v>
      </c>
      <c r="C346">
        <v>20</v>
      </c>
      <c r="D346">
        <v>1</v>
      </c>
      <c r="E346">
        <v>8</v>
      </c>
    </row>
    <row r="347" spans="1:5" x14ac:dyDescent="0.3">
      <c r="A347" t="s">
        <v>481</v>
      </c>
      <c r="B347" s="4">
        <v>28</v>
      </c>
      <c r="C347">
        <v>28</v>
      </c>
      <c r="D347">
        <v>0</v>
      </c>
      <c r="E347">
        <v>0</v>
      </c>
    </row>
    <row r="348" spans="1:5" x14ac:dyDescent="0.3">
      <c r="A348" t="s">
        <v>485</v>
      </c>
      <c r="B348" s="4">
        <v>18</v>
      </c>
      <c r="C348">
        <v>18</v>
      </c>
      <c r="D348">
        <v>0</v>
      </c>
      <c r="E348">
        <v>0</v>
      </c>
    </row>
    <row r="349" spans="1:5" x14ac:dyDescent="0.3">
      <c r="A349" t="s">
        <v>734</v>
      </c>
      <c r="B349" s="4">
        <v>19</v>
      </c>
      <c r="C349">
        <v>19</v>
      </c>
      <c r="D349">
        <v>2</v>
      </c>
      <c r="E349">
        <v>0</v>
      </c>
    </row>
    <row r="350" spans="1:5" x14ac:dyDescent="0.3">
      <c r="A350" t="s">
        <v>484</v>
      </c>
      <c r="B350" s="4">
        <v>31</v>
      </c>
      <c r="C350">
        <v>31</v>
      </c>
      <c r="D350">
        <v>0</v>
      </c>
      <c r="E350">
        <v>0</v>
      </c>
    </row>
    <row r="351" spans="1:5" x14ac:dyDescent="0.3">
      <c r="A351" t="s">
        <v>473</v>
      </c>
      <c r="B351" s="4">
        <v>25</v>
      </c>
      <c r="C351">
        <v>25</v>
      </c>
      <c r="D351">
        <v>1</v>
      </c>
      <c r="E351">
        <v>6</v>
      </c>
    </row>
    <row r="352" spans="1:5" x14ac:dyDescent="0.3">
      <c r="A352" t="s">
        <v>457</v>
      </c>
      <c r="B352" s="4">
        <v>19</v>
      </c>
      <c r="C352">
        <v>19</v>
      </c>
      <c r="D352">
        <v>0</v>
      </c>
      <c r="E352">
        <v>0</v>
      </c>
    </row>
    <row r="353" spans="1:5" x14ac:dyDescent="0.3">
      <c r="A353" t="s">
        <v>735</v>
      </c>
      <c r="B353" s="4">
        <v>21</v>
      </c>
      <c r="C353">
        <v>21</v>
      </c>
      <c r="D353">
        <v>3</v>
      </c>
      <c r="E353">
        <v>0</v>
      </c>
    </row>
    <row r="354" spans="1:5" x14ac:dyDescent="0.3">
      <c r="A354" t="s">
        <v>477</v>
      </c>
      <c r="B354" s="4">
        <v>25</v>
      </c>
      <c r="C354">
        <v>25</v>
      </c>
      <c r="D354">
        <v>7</v>
      </c>
      <c r="E354">
        <v>0</v>
      </c>
    </row>
    <row r="355" spans="1:5" x14ac:dyDescent="0.3">
      <c r="A355" t="s">
        <v>480</v>
      </c>
      <c r="B355" s="4">
        <v>19</v>
      </c>
      <c r="C355">
        <v>19</v>
      </c>
      <c r="D355">
        <v>1</v>
      </c>
      <c r="E355">
        <v>2</v>
      </c>
    </row>
    <row r="356" spans="1:5" x14ac:dyDescent="0.3">
      <c r="A356" t="s">
        <v>736</v>
      </c>
      <c r="B356" s="4">
        <v>30</v>
      </c>
      <c r="C356">
        <v>30</v>
      </c>
      <c r="D356">
        <v>6</v>
      </c>
      <c r="E356">
        <v>2</v>
      </c>
    </row>
    <row r="357" spans="1:5" x14ac:dyDescent="0.3">
      <c r="A357" t="s">
        <v>452</v>
      </c>
      <c r="B357" s="4">
        <v>20</v>
      </c>
      <c r="C357">
        <v>20</v>
      </c>
      <c r="D357">
        <v>0</v>
      </c>
      <c r="E357">
        <v>0</v>
      </c>
    </row>
    <row r="358" spans="1:5" x14ac:dyDescent="0.3">
      <c r="A358" t="s">
        <v>459</v>
      </c>
      <c r="B358" s="4">
        <v>24</v>
      </c>
      <c r="C358">
        <v>24</v>
      </c>
      <c r="D358">
        <v>22</v>
      </c>
      <c r="E358">
        <v>3</v>
      </c>
    </row>
    <row r="359" spans="1:5" x14ac:dyDescent="0.3">
      <c r="A359" t="s">
        <v>737</v>
      </c>
      <c r="B359" s="4">
        <v>22</v>
      </c>
      <c r="C359">
        <v>22</v>
      </c>
      <c r="D359">
        <v>5</v>
      </c>
      <c r="E359">
        <v>0</v>
      </c>
    </row>
    <row r="360" spans="1:5" x14ac:dyDescent="0.3">
      <c r="A360" t="s">
        <v>738</v>
      </c>
      <c r="B360" s="4">
        <v>33</v>
      </c>
      <c r="C360">
        <v>33</v>
      </c>
      <c r="D360">
        <v>1</v>
      </c>
      <c r="E360">
        <v>6</v>
      </c>
    </row>
    <row r="361" spans="1:5" x14ac:dyDescent="0.3">
      <c r="A361" t="s">
        <v>461</v>
      </c>
      <c r="B361" s="4">
        <v>28</v>
      </c>
      <c r="C361">
        <v>28</v>
      </c>
      <c r="D361">
        <v>1</v>
      </c>
      <c r="E361">
        <v>1</v>
      </c>
    </row>
    <row r="362" spans="1:5" x14ac:dyDescent="0.3">
      <c r="A362" t="s">
        <v>739</v>
      </c>
      <c r="B362" s="4">
        <v>22</v>
      </c>
      <c r="C362">
        <v>22</v>
      </c>
      <c r="D362">
        <v>1</v>
      </c>
      <c r="E362">
        <v>0</v>
      </c>
    </row>
    <row r="363" spans="1:5" x14ac:dyDescent="0.3">
      <c r="A363" t="s">
        <v>479</v>
      </c>
      <c r="B363" s="4">
        <v>24</v>
      </c>
      <c r="C363">
        <v>24</v>
      </c>
      <c r="D363">
        <v>7</v>
      </c>
      <c r="E363">
        <v>2</v>
      </c>
    </row>
    <row r="364" spans="1:5" x14ac:dyDescent="0.3">
      <c r="A364" t="s">
        <v>458</v>
      </c>
      <c r="B364" s="4">
        <v>30</v>
      </c>
      <c r="C364">
        <v>30</v>
      </c>
      <c r="D364">
        <v>0</v>
      </c>
      <c r="E364">
        <v>4</v>
      </c>
    </row>
    <row r="365" spans="1:5" x14ac:dyDescent="0.3">
      <c r="A365" t="s">
        <v>456</v>
      </c>
      <c r="B365" s="4">
        <v>18</v>
      </c>
      <c r="C365">
        <v>18</v>
      </c>
      <c r="D365">
        <v>0</v>
      </c>
      <c r="E365">
        <v>0</v>
      </c>
    </row>
    <row r="366" spans="1:5" x14ac:dyDescent="0.3">
      <c r="A366" t="s">
        <v>740</v>
      </c>
      <c r="B366" s="4">
        <v>22</v>
      </c>
      <c r="C366">
        <v>22</v>
      </c>
      <c r="D366">
        <v>3</v>
      </c>
      <c r="E366">
        <v>6</v>
      </c>
    </row>
    <row r="367" spans="1:5" x14ac:dyDescent="0.3">
      <c r="A367" t="s">
        <v>482</v>
      </c>
      <c r="B367" s="4">
        <v>27</v>
      </c>
      <c r="C367">
        <v>27</v>
      </c>
      <c r="D367">
        <v>0</v>
      </c>
      <c r="E367">
        <v>0</v>
      </c>
    </row>
    <row r="368" spans="1:5" x14ac:dyDescent="0.3">
      <c r="A368" t="s">
        <v>468</v>
      </c>
      <c r="B368" s="4">
        <v>33</v>
      </c>
      <c r="C368">
        <v>33</v>
      </c>
      <c r="D368">
        <v>4</v>
      </c>
      <c r="E368">
        <v>7</v>
      </c>
    </row>
    <row r="369" spans="1:5" x14ac:dyDescent="0.3">
      <c r="A369" t="s">
        <v>478</v>
      </c>
      <c r="B369" s="4">
        <v>21</v>
      </c>
      <c r="C369">
        <v>21</v>
      </c>
      <c r="D369">
        <v>0</v>
      </c>
      <c r="E369">
        <v>0</v>
      </c>
    </row>
    <row r="370" spans="1:5" x14ac:dyDescent="0.3">
      <c r="A370" t="s">
        <v>474</v>
      </c>
      <c r="B370" s="4">
        <v>29</v>
      </c>
      <c r="C370">
        <v>29</v>
      </c>
      <c r="D370">
        <v>0</v>
      </c>
      <c r="E370">
        <v>0</v>
      </c>
    </row>
    <row r="371" spans="1:5" x14ac:dyDescent="0.3">
      <c r="A371" t="s">
        <v>470</v>
      </c>
      <c r="B371" s="4">
        <v>29</v>
      </c>
      <c r="C371">
        <v>29</v>
      </c>
      <c r="D371">
        <v>0</v>
      </c>
      <c r="E371">
        <v>0</v>
      </c>
    </row>
    <row r="372" spans="1:5" x14ac:dyDescent="0.3">
      <c r="A372" t="s">
        <v>501</v>
      </c>
      <c r="B372" s="4">
        <v>23</v>
      </c>
      <c r="C372">
        <v>23</v>
      </c>
      <c r="D372">
        <v>3</v>
      </c>
      <c r="E372">
        <v>1</v>
      </c>
    </row>
    <row r="373" spans="1:5" x14ac:dyDescent="0.3">
      <c r="A373" t="s">
        <v>503</v>
      </c>
      <c r="B373" s="4">
        <v>18</v>
      </c>
      <c r="C373">
        <v>18</v>
      </c>
      <c r="D373">
        <v>0</v>
      </c>
      <c r="E373">
        <v>0</v>
      </c>
    </row>
    <row r="374" spans="1:5" x14ac:dyDescent="0.3">
      <c r="A374" t="s">
        <v>741</v>
      </c>
      <c r="B374" s="4">
        <v>23</v>
      </c>
      <c r="C374">
        <v>23</v>
      </c>
      <c r="D374">
        <v>1</v>
      </c>
      <c r="E374">
        <v>2</v>
      </c>
    </row>
    <row r="375" spans="1:5" x14ac:dyDescent="0.3">
      <c r="A375" t="s">
        <v>505</v>
      </c>
      <c r="B375" s="4">
        <v>29</v>
      </c>
      <c r="C375">
        <v>29</v>
      </c>
      <c r="D375">
        <v>0</v>
      </c>
      <c r="E375">
        <v>0</v>
      </c>
    </row>
    <row r="376" spans="1:5" x14ac:dyDescent="0.3">
      <c r="A376" t="s">
        <v>120</v>
      </c>
      <c r="B376" s="4">
        <v>26</v>
      </c>
      <c r="C376">
        <v>26</v>
      </c>
      <c r="D376">
        <v>4</v>
      </c>
      <c r="E376">
        <v>1</v>
      </c>
    </row>
    <row r="377" spans="1:5" x14ac:dyDescent="0.3">
      <c r="A377" t="s">
        <v>490</v>
      </c>
      <c r="B377" s="4">
        <v>28</v>
      </c>
      <c r="C377">
        <v>28</v>
      </c>
      <c r="D377">
        <v>0</v>
      </c>
      <c r="E377">
        <v>0</v>
      </c>
    </row>
    <row r="378" spans="1:5" x14ac:dyDescent="0.3">
      <c r="A378" t="s">
        <v>742</v>
      </c>
      <c r="B378" s="4">
        <v>16</v>
      </c>
      <c r="C378">
        <v>16</v>
      </c>
      <c r="D378">
        <v>0</v>
      </c>
      <c r="E378">
        <v>0</v>
      </c>
    </row>
    <row r="379" spans="1:5" x14ac:dyDescent="0.3">
      <c r="A379" t="s">
        <v>507</v>
      </c>
      <c r="B379" s="4">
        <v>25</v>
      </c>
      <c r="C379">
        <v>25</v>
      </c>
      <c r="D379">
        <v>1</v>
      </c>
      <c r="E379">
        <v>0</v>
      </c>
    </row>
    <row r="380" spans="1:5" x14ac:dyDescent="0.3">
      <c r="A380" t="s">
        <v>512</v>
      </c>
      <c r="B380" s="4">
        <v>27</v>
      </c>
      <c r="C380">
        <v>27</v>
      </c>
      <c r="D380">
        <v>0</v>
      </c>
      <c r="E380">
        <v>0</v>
      </c>
    </row>
    <row r="381" spans="1:5" x14ac:dyDescent="0.3">
      <c r="A381" t="s">
        <v>509</v>
      </c>
      <c r="B381" s="4">
        <v>26</v>
      </c>
      <c r="C381">
        <v>26</v>
      </c>
      <c r="D381">
        <v>0</v>
      </c>
      <c r="E381">
        <v>1</v>
      </c>
    </row>
    <row r="382" spans="1:5" x14ac:dyDescent="0.3">
      <c r="A382" t="s">
        <v>504</v>
      </c>
      <c r="B382" s="4">
        <v>26</v>
      </c>
      <c r="C382">
        <v>26</v>
      </c>
      <c r="D382">
        <v>2</v>
      </c>
      <c r="E382">
        <v>1</v>
      </c>
    </row>
    <row r="383" spans="1:5" x14ac:dyDescent="0.3">
      <c r="A383" t="s">
        <v>515</v>
      </c>
      <c r="B383" s="4">
        <v>24</v>
      </c>
      <c r="C383">
        <v>24</v>
      </c>
      <c r="D383">
        <v>0</v>
      </c>
      <c r="E383">
        <v>0</v>
      </c>
    </row>
    <row r="384" spans="1:5" x14ac:dyDescent="0.3">
      <c r="A384" t="s">
        <v>502</v>
      </c>
      <c r="B384" s="4">
        <v>19</v>
      </c>
      <c r="C384">
        <v>19</v>
      </c>
      <c r="D384">
        <v>0</v>
      </c>
      <c r="E384">
        <v>0</v>
      </c>
    </row>
    <row r="385" spans="1:5" x14ac:dyDescent="0.3">
      <c r="A385" t="s">
        <v>499</v>
      </c>
      <c r="B385" s="4">
        <v>31</v>
      </c>
      <c r="C385">
        <v>31</v>
      </c>
      <c r="D385">
        <v>1</v>
      </c>
      <c r="E385">
        <v>0</v>
      </c>
    </row>
    <row r="386" spans="1:5" x14ac:dyDescent="0.3">
      <c r="A386" t="s">
        <v>516</v>
      </c>
      <c r="B386" s="4">
        <v>30</v>
      </c>
      <c r="C386">
        <v>30</v>
      </c>
      <c r="D386">
        <v>0</v>
      </c>
      <c r="E386">
        <v>0</v>
      </c>
    </row>
    <row r="387" spans="1:5" x14ac:dyDescent="0.3">
      <c r="A387" t="s">
        <v>508</v>
      </c>
      <c r="B387" s="4">
        <v>24</v>
      </c>
      <c r="C387">
        <v>24</v>
      </c>
      <c r="D387">
        <v>2</v>
      </c>
      <c r="E387">
        <v>0</v>
      </c>
    </row>
    <row r="388" spans="1:5" x14ac:dyDescent="0.3">
      <c r="A388" t="s">
        <v>511</v>
      </c>
      <c r="B388" s="4">
        <v>21</v>
      </c>
      <c r="C388">
        <v>21</v>
      </c>
      <c r="D388">
        <v>4</v>
      </c>
      <c r="E388">
        <v>0</v>
      </c>
    </row>
    <row r="389" spans="1:5" x14ac:dyDescent="0.3">
      <c r="A389" t="s">
        <v>492</v>
      </c>
      <c r="B389" s="4">
        <v>17</v>
      </c>
      <c r="C389">
        <v>17</v>
      </c>
      <c r="D389">
        <v>0</v>
      </c>
      <c r="E389">
        <v>0</v>
      </c>
    </row>
    <row r="390" spans="1:5" x14ac:dyDescent="0.3">
      <c r="A390" t="s">
        <v>487</v>
      </c>
      <c r="B390" s="4">
        <v>20</v>
      </c>
      <c r="C390">
        <v>20</v>
      </c>
      <c r="D390">
        <v>6</v>
      </c>
      <c r="E390">
        <v>2</v>
      </c>
    </row>
    <row r="391" spans="1:5" x14ac:dyDescent="0.3">
      <c r="A391" t="s">
        <v>514</v>
      </c>
      <c r="B391" s="4">
        <v>19</v>
      </c>
      <c r="C391">
        <v>19</v>
      </c>
      <c r="D391">
        <v>0</v>
      </c>
      <c r="E391">
        <v>0</v>
      </c>
    </row>
    <row r="392" spans="1:5" x14ac:dyDescent="0.3">
      <c r="A392" t="s">
        <v>493</v>
      </c>
      <c r="B392" s="4">
        <v>29</v>
      </c>
      <c r="C392">
        <v>29</v>
      </c>
      <c r="D392">
        <v>8</v>
      </c>
      <c r="E392">
        <v>10</v>
      </c>
    </row>
    <row r="393" spans="1:5" x14ac:dyDescent="0.3">
      <c r="A393" t="s">
        <v>500</v>
      </c>
      <c r="B393" s="4">
        <v>36</v>
      </c>
      <c r="C393">
        <v>36</v>
      </c>
      <c r="D393">
        <v>0</v>
      </c>
      <c r="E393">
        <v>0</v>
      </c>
    </row>
    <row r="394" spans="1:5" x14ac:dyDescent="0.3">
      <c r="A394" t="s">
        <v>496</v>
      </c>
      <c r="B394" s="4">
        <v>32</v>
      </c>
      <c r="C394">
        <v>32</v>
      </c>
      <c r="D394">
        <v>1</v>
      </c>
      <c r="E394">
        <v>2</v>
      </c>
    </row>
    <row r="395" spans="1:5" x14ac:dyDescent="0.3">
      <c r="A395" t="s">
        <v>510</v>
      </c>
      <c r="B395" s="4">
        <v>19</v>
      </c>
      <c r="C395">
        <v>19</v>
      </c>
      <c r="D395">
        <v>0</v>
      </c>
      <c r="E395">
        <v>0</v>
      </c>
    </row>
    <row r="396" spans="1:5" x14ac:dyDescent="0.3">
      <c r="A396" t="s">
        <v>489</v>
      </c>
      <c r="B396" s="4">
        <v>22</v>
      </c>
      <c r="C396">
        <v>22</v>
      </c>
      <c r="D396">
        <v>8</v>
      </c>
      <c r="E396">
        <v>6</v>
      </c>
    </row>
    <row r="397" spans="1:5" x14ac:dyDescent="0.3">
      <c r="A397" t="s">
        <v>497</v>
      </c>
      <c r="B397" s="4">
        <v>25</v>
      </c>
      <c r="C397">
        <v>25</v>
      </c>
      <c r="D397">
        <v>0</v>
      </c>
      <c r="E397">
        <v>3</v>
      </c>
    </row>
    <row r="398" spans="1:5" x14ac:dyDescent="0.3">
      <c r="A398" t="s">
        <v>513</v>
      </c>
      <c r="B398" s="4">
        <v>20</v>
      </c>
      <c r="C398">
        <v>20</v>
      </c>
      <c r="D398">
        <v>0</v>
      </c>
      <c r="E398">
        <v>0</v>
      </c>
    </row>
    <row r="399" spans="1:5" x14ac:dyDescent="0.3">
      <c r="A399" t="s">
        <v>494</v>
      </c>
      <c r="B399" s="4">
        <v>32</v>
      </c>
      <c r="C399">
        <v>32</v>
      </c>
      <c r="D399">
        <v>1</v>
      </c>
      <c r="E399">
        <v>0</v>
      </c>
    </row>
    <row r="400" spans="1:5" x14ac:dyDescent="0.3">
      <c r="A400" t="s">
        <v>743</v>
      </c>
      <c r="B400" s="4">
        <v>26</v>
      </c>
      <c r="C400">
        <v>26</v>
      </c>
      <c r="D400">
        <v>0</v>
      </c>
      <c r="E400">
        <v>0</v>
      </c>
    </row>
    <row r="401" spans="1:5" x14ac:dyDescent="0.3">
      <c r="A401" t="s">
        <v>491</v>
      </c>
      <c r="B401" s="4">
        <v>24</v>
      </c>
      <c r="C401">
        <v>24</v>
      </c>
      <c r="D401">
        <v>0</v>
      </c>
      <c r="E401">
        <v>0</v>
      </c>
    </row>
    <row r="402" spans="1:5" x14ac:dyDescent="0.3">
      <c r="A402" t="s">
        <v>498</v>
      </c>
      <c r="B402" s="4">
        <v>17</v>
      </c>
      <c r="C402">
        <v>17</v>
      </c>
      <c r="D402">
        <v>0</v>
      </c>
      <c r="E402">
        <v>0</v>
      </c>
    </row>
    <row r="403" spans="1:5" x14ac:dyDescent="0.3">
      <c r="A403" t="s">
        <v>520</v>
      </c>
      <c r="B403" s="4">
        <v>32</v>
      </c>
      <c r="C403">
        <v>32</v>
      </c>
      <c r="D403">
        <v>0</v>
      </c>
      <c r="E403">
        <v>0</v>
      </c>
    </row>
    <row r="404" spans="1:5" x14ac:dyDescent="0.3">
      <c r="A404" t="s">
        <v>526</v>
      </c>
      <c r="B404" s="4">
        <v>24</v>
      </c>
      <c r="C404">
        <v>24</v>
      </c>
      <c r="D404">
        <v>0</v>
      </c>
      <c r="E404">
        <v>2</v>
      </c>
    </row>
    <row r="405" spans="1:5" x14ac:dyDescent="0.3">
      <c r="A405" t="s">
        <v>528</v>
      </c>
      <c r="B405" s="4">
        <v>33</v>
      </c>
      <c r="C405">
        <v>33</v>
      </c>
      <c r="D405">
        <v>0</v>
      </c>
      <c r="E405">
        <v>3</v>
      </c>
    </row>
    <row r="406" spans="1:5" x14ac:dyDescent="0.3">
      <c r="A406" t="s">
        <v>536</v>
      </c>
      <c r="B406" s="4">
        <v>24</v>
      </c>
      <c r="C406">
        <v>24</v>
      </c>
      <c r="D406">
        <v>4</v>
      </c>
      <c r="E406">
        <v>2</v>
      </c>
    </row>
    <row r="407" spans="1:5" x14ac:dyDescent="0.3">
      <c r="A407" t="s">
        <v>533</v>
      </c>
      <c r="B407" s="4">
        <v>28</v>
      </c>
      <c r="C407">
        <v>28</v>
      </c>
      <c r="D407">
        <v>0</v>
      </c>
      <c r="E407">
        <v>0</v>
      </c>
    </row>
    <row r="408" spans="1:5" x14ac:dyDescent="0.3">
      <c r="A408" t="s">
        <v>523</v>
      </c>
      <c r="B408" s="4">
        <v>32</v>
      </c>
      <c r="C408">
        <v>32</v>
      </c>
      <c r="D408">
        <v>4</v>
      </c>
      <c r="E408">
        <v>0</v>
      </c>
    </row>
    <row r="409" spans="1:5" x14ac:dyDescent="0.3">
      <c r="A409" t="s">
        <v>535</v>
      </c>
      <c r="B409" s="4">
        <v>32</v>
      </c>
      <c r="C409">
        <v>32</v>
      </c>
      <c r="D409">
        <v>0</v>
      </c>
      <c r="E409">
        <v>0</v>
      </c>
    </row>
    <row r="410" spans="1:5" x14ac:dyDescent="0.3">
      <c r="A410" t="s">
        <v>540</v>
      </c>
      <c r="B410" s="4">
        <v>20</v>
      </c>
      <c r="C410">
        <v>20</v>
      </c>
      <c r="D410">
        <v>1</v>
      </c>
      <c r="E410">
        <v>0</v>
      </c>
    </row>
    <row r="411" spans="1:5" x14ac:dyDescent="0.3">
      <c r="A411" t="s">
        <v>525</v>
      </c>
      <c r="B411" s="4">
        <v>29</v>
      </c>
      <c r="C411">
        <v>29</v>
      </c>
      <c r="D411">
        <v>8</v>
      </c>
      <c r="E411">
        <v>12</v>
      </c>
    </row>
    <row r="412" spans="1:5" x14ac:dyDescent="0.3">
      <c r="A412" t="s">
        <v>530</v>
      </c>
      <c r="B412" s="4">
        <v>18</v>
      </c>
      <c r="C412">
        <v>18</v>
      </c>
      <c r="D412">
        <v>1</v>
      </c>
      <c r="E412">
        <v>0</v>
      </c>
    </row>
    <row r="413" spans="1:5" x14ac:dyDescent="0.3">
      <c r="A413" t="s">
        <v>537</v>
      </c>
      <c r="B413" s="4">
        <v>26</v>
      </c>
      <c r="C413">
        <v>26</v>
      </c>
      <c r="D413">
        <v>0</v>
      </c>
      <c r="E413">
        <v>0</v>
      </c>
    </row>
    <row r="414" spans="1:5" x14ac:dyDescent="0.3">
      <c r="A414" t="s">
        <v>744</v>
      </c>
      <c r="B414" s="4">
        <v>21</v>
      </c>
      <c r="C414">
        <v>21</v>
      </c>
      <c r="D414">
        <v>0</v>
      </c>
      <c r="E414">
        <v>1</v>
      </c>
    </row>
    <row r="415" spans="1:5" x14ac:dyDescent="0.3">
      <c r="A415" t="s">
        <v>522</v>
      </c>
      <c r="B415" s="4">
        <v>29</v>
      </c>
      <c r="C415">
        <v>29</v>
      </c>
      <c r="D415">
        <v>0</v>
      </c>
      <c r="E415">
        <v>0</v>
      </c>
    </row>
    <row r="416" spans="1:5" x14ac:dyDescent="0.3">
      <c r="A416" t="s">
        <v>153</v>
      </c>
      <c r="B416" s="4">
        <v>25</v>
      </c>
      <c r="C416">
        <v>25</v>
      </c>
      <c r="D416">
        <v>0</v>
      </c>
      <c r="E416">
        <v>1</v>
      </c>
    </row>
    <row r="417" spans="1:5" x14ac:dyDescent="0.3">
      <c r="A417" t="s">
        <v>527</v>
      </c>
      <c r="B417" s="4">
        <v>27</v>
      </c>
      <c r="C417">
        <v>27</v>
      </c>
      <c r="D417">
        <v>4</v>
      </c>
      <c r="E417">
        <v>3</v>
      </c>
    </row>
    <row r="418" spans="1:5" x14ac:dyDescent="0.3">
      <c r="A418" t="s">
        <v>517</v>
      </c>
      <c r="B418" s="4">
        <v>24</v>
      </c>
      <c r="C418">
        <v>24</v>
      </c>
      <c r="D418">
        <v>23</v>
      </c>
      <c r="E418">
        <v>6</v>
      </c>
    </row>
    <row r="419" spans="1:5" x14ac:dyDescent="0.3">
      <c r="A419" t="s">
        <v>529</v>
      </c>
      <c r="B419" s="4">
        <v>19</v>
      </c>
      <c r="C419">
        <v>19</v>
      </c>
      <c r="D419">
        <v>0</v>
      </c>
      <c r="E419">
        <v>4</v>
      </c>
    </row>
    <row r="420" spans="1:5" x14ac:dyDescent="0.3">
      <c r="A420" t="s">
        <v>519</v>
      </c>
      <c r="B420" s="4">
        <v>26</v>
      </c>
      <c r="C420">
        <v>26</v>
      </c>
      <c r="D420">
        <v>5</v>
      </c>
      <c r="E420">
        <v>6</v>
      </c>
    </row>
    <row r="421" spans="1:5" x14ac:dyDescent="0.3">
      <c r="A421" t="s">
        <v>518</v>
      </c>
      <c r="B421" s="4">
        <v>23</v>
      </c>
      <c r="C421">
        <v>23</v>
      </c>
      <c r="D421">
        <v>6</v>
      </c>
      <c r="E421">
        <v>5</v>
      </c>
    </row>
    <row r="422" spans="1:5" x14ac:dyDescent="0.3">
      <c r="A422" t="s">
        <v>531</v>
      </c>
      <c r="B422" s="4">
        <v>35</v>
      </c>
      <c r="C422">
        <v>35</v>
      </c>
      <c r="D422">
        <v>0</v>
      </c>
      <c r="E422">
        <v>0</v>
      </c>
    </row>
    <row r="423" spans="1:5" x14ac:dyDescent="0.3">
      <c r="A423" t="s">
        <v>521</v>
      </c>
      <c r="B423" s="4">
        <v>32</v>
      </c>
      <c r="C423">
        <v>32</v>
      </c>
      <c r="D423">
        <v>1</v>
      </c>
      <c r="E423">
        <v>1</v>
      </c>
    </row>
    <row r="424" spans="1:5" x14ac:dyDescent="0.3">
      <c r="A424" t="s">
        <v>538</v>
      </c>
      <c r="B424" s="4">
        <v>24</v>
      </c>
      <c r="C424">
        <v>24</v>
      </c>
      <c r="D424">
        <v>0</v>
      </c>
      <c r="E424">
        <v>0</v>
      </c>
    </row>
    <row r="425" spans="1:5" x14ac:dyDescent="0.3">
      <c r="A425" t="s">
        <v>524</v>
      </c>
      <c r="B425" s="4">
        <v>26</v>
      </c>
      <c r="C425">
        <v>26</v>
      </c>
      <c r="D425">
        <v>9</v>
      </c>
      <c r="E425">
        <v>4</v>
      </c>
    </row>
    <row r="426" spans="1:5" x14ac:dyDescent="0.3">
      <c r="A426" t="s">
        <v>534</v>
      </c>
      <c r="B426" s="4">
        <v>30</v>
      </c>
      <c r="C426">
        <v>30</v>
      </c>
      <c r="D426">
        <v>0</v>
      </c>
      <c r="E426">
        <v>0</v>
      </c>
    </row>
    <row r="427" spans="1:5" x14ac:dyDescent="0.3">
      <c r="A427" t="s">
        <v>562</v>
      </c>
      <c r="B427" s="4">
        <v>26</v>
      </c>
      <c r="C427">
        <v>26</v>
      </c>
      <c r="D427">
        <v>2</v>
      </c>
      <c r="E427">
        <v>1</v>
      </c>
    </row>
    <row r="428" spans="1:5" x14ac:dyDescent="0.3">
      <c r="A428" t="s">
        <v>544</v>
      </c>
      <c r="B428" s="4">
        <v>32</v>
      </c>
      <c r="C428">
        <v>32</v>
      </c>
      <c r="D428">
        <v>20</v>
      </c>
      <c r="E428">
        <v>3</v>
      </c>
    </row>
    <row r="429" spans="1:5" x14ac:dyDescent="0.3">
      <c r="A429" t="s">
        <v>557</v>
      </c>
      <c r="B429" s="4">
        <v>23</v>
      </c>
      <c r="C429">
        <v>23</v>
      </c>
      <c r="D429">
        <v>1</v>
      </c>
      <c r="E429">
        <v>3</v>
      </c>
    </row>
    <row r="430" spans="1:5" x14ac:dyDescent="0.3">
      <c r="A430" t="s">
        <v>645</v>
      </c>
      <c r="B430" s="4">
        <v>29</v>
      </c>
      <c r="C430">
        <v>29</v>
      </c>
      <c r="D430">
        <v>0</v>
      </c>
      <c r="E430">
        <v>1</v>
      </c>
    </row>
    <row r="431" spans="1:5" x14ac:dyDescent="0.3">
      <c r="A431" t="s">
        <v>549</v>
      </c>
      <c r="B431" s="4">
        <v>28</v>
      </c>
      <c r="C431">
        <v>28</v>
      </c>
      <c r="D431">
        <v>0</v>
      </c>
      <c r="E431">
        <v>0</v>
      </c>
    </row>
    <row r="432" spans="1:5" x14ac:dyDescent="0.3">
      <c r="A432" t="s">
        <v>561</v>
      </c>
      <c r="B432" s="4">
        <v>24</v>
      </c>
      <c r="C432">
        <v>24</v>
      </c>
      <c r="D432">
        <v>1</v>
      </c>
      <c r="E432">
        <v>0</v>
      </c>
    </row>
    <row r="433" spans="1:5" x14ac:dyDescent="0.3">
      <c r="A433" t="s">
        <v>548</v>
      </c>
      <c r="B433" s="4">
        <v>18</v>
      </c>
      <c r="C433">
        <v>18</v>
      </c>
      <c r="D433">
        <v>0</v>
      </c>
      <c r="E433">
        <v>0</v>
      </c>
    </row>
    <row r="434" spans="1:5" x14ac:dyDescent="0.3">
      <c r="A434" t="s">
        <v>551</v>
      </c>
      <c r="B434" s="4">
        <v>24</v>
      </c>
      <c r="C434">
        <v>24</v>
      </c>
      <c r="D434">
        <v>3</v>
      </c>
      <c r="E434">
        <v>1</v>
      </c>
    </row>
    <row r="435" spans="1:5" x14ac:dyDescent="0.3">
      <c r="A435" t="s">
        <v>552</v>
      </c>
      <c r="B435" s="4">
        <v>32</v>
      </c>
      <c r="C435">
        <v>32</v>
      </c>
      <c r="D435">
        <v>0</v>
      </c>
      <c r="E435">
        <v>0</v>
      </c>
    </row>
    <row r="436" spans="1:5" x14ac:dyDescent="0.3">
      <c r="A436" t="s">
        <v>550</v>
      </c>
      <c r="B436" s="4">
        <v>26</v>
      </c>
      <c r="C436">
        <v>26</v>
      </c>
      <c r="D436">
        <v>0</v>
      </c>
      <c r="E436">
        <v>1</v>
      </c>
    </row>
    <row r="437" spans="1:5" x14ac:dyDescent="0.3">
      <c r="A437" t="s">
        <v>555</v>
      </c>
      <c r="B437" s="4">
        <v>22</v>
      </c>
      <c r="C437">
        <v>22</v>
      </c>
      <c r="D437">
        <v>2</v>
      </c>
      <c r="E437">
        <v>0</v>
      </c>
    </row>
    <row r="438" spans="1:5" x14ac:dyDescent="0.3">
      <c r="A438" t="s">
        <v>541</v>
      </c>
      <c r="B438" s="4">
        <v>31</v>
      </c>
      <c r="C438">
        <v>31</v>
      </c>
      <c r="D438">
        <v>0</v>
      </c>
      <c r="E438">
        <v>1</v>
      </c>
    </row>
    <row r="439" spans="1:5" x14ac:dyDescent="0.3">
      <c r="A439" t="s">
        <v>553</v>
      </c>
      <c r="B439" s="4">
        <v>23</v>
      </c>
      <c r="C439">
        <v>23</v>
      </c>
      <c r="D439">
        <v>0</v>
      </c>
      <c r="E439">
        <v>0</v>
      </c>
    </row>
    <row r="440" spans="1:5" x14ac:dyDescent="0.3">
      <c r="A440" t="s">
        <v>745</v>
      </c>
      <c r="B440" s="4">
        <v>26</v>
      </c>
      <c r="C440">
        <v>26</v>
      </c>
      <c r="D440">
        <v>5</v>
      </c>
      <c r="E440">
        <v>2</v>
      </c>
    </row>
    <row r="441" spans="1:5" x14ac:dyDescent="0.3">
      <c r="A441" t="s">
        <v>543</v>
      </c>
      <c r="B441" s="4">
        <v>23</v>
      </c>
      <c r="C441">
        <v>23</v>
      </c>
      <c r="D441">
        <v>5</v>
      </c>
      <c r="E441">
        <v>2</v>
      </c>
    </row>
    <row r="442" spans="1:5" x14ac:dyDescent="0.3">
      <c r="A442" t="s">
        <v>554</v>
      </c>
      <c r="B442" s="4">
        <v>24</v>
      </c>
      <c r="C442">
        <v>24</v>
      </c>
      <c r="D442">
        <v>7</v>
      </c>
      <c r="E442">
        <v>8</v>
      </c>
    </row>
    <row r="443" spans="1:5" x14ac:dyDescent="0.3">
      <c r="A443" t="s">
        <v>542</v>
      </c>
      <c r="B443" s="4">
        <v>22</v>
      </c>
      <c r="C443">
        <v>22</v>
      </c>
      <c r="D443">
        <v>6</v>
      </c>
      <c r="E443">
        <v>11</v>
      </c>
    </row>
    <row r="444" spans="1:5" x14ac:dyDescent="0.3">
      <c r="A444" t="s">
        <v>558</v>
      </c>
      <c r="B444" s="4">
        <v>26</v>
      </c>
      <c r="C444">
        <v>26</v>
      </c>
      <c r="D444">
        <v>0</v>
      </c>
      <c r="E444">
        <v>1</v>
      </c>
    </row>
    <row r="445" spans="1:5" x14ac:dyDescent="0.3">
      <c r="A445" t="s">
        <v>546</v>
      </c>
      <c r="B445" s="4">
        <v>23</v>
      </c>
      <c r="C445">
        <v>23</v>
      </c>
      <c r="D445">
        <v>0</v>
      </c>
      <c r="E445">
        <v>0</v>
      </c>
    </row>
    <row r="446" spans="1:5" x14ac:dyDescent="0.3">
      <c r="A446" t="s">
        <v>746</v>
      </c>
      <c r="B446" s="4">
        <v>33</v>
      </c>
      <c r="C446">
        <v>33</v>
      </c>
      <c r="D446">
        <v>0</v>
      </c>
      <c r="E446">
        <v>0</v>
      </c>
    </row>
    <row r="447" spans="1:5" x14ac:dyDescent="0.3">
      <c r="A447" t="s">
        <v>563</v>
      </c>
      <c r="B447" s="4">
        <v>26</v>
      </c>
      <c r="C447">
        <v>26</v>
      </c>
      <c r="D447">
        <v>1</v>
      </c>
      <c r="E447">
        <v>0</v>
      </c>
    </row>
    <row r="448" spans="1:5" x14ac:dyDescent="0.3">
      <c r="A448" t="s">
        <v>547</v>
      </c>
      <c r="B448" s="4">
        <v>21</v>
      </c>
      <c r="C448">
        <v>21</v>
      </c>
      <c r="D448">
        <v>2</v>
      </c>
      <c r="E448">
        <v>6</v>
      </c>
    </row>
    <row r="449" spans="1:5" x14ac:dyDescent="0.3">
      <c r="A449" t="s">
        <v>560</v>
      </c>
      <c r="B449" s="4">
        <v>27</v>
      </c>
      <c r="C449">
        <v>27</v>
      </c>
      <c r="D449">
        <v>2</v>
      </c>
      <c r="E449">
        <v>1</v>
      </c>
    </row>
    <row r="450" spans="1:5" x14ac:dyDescent="0.3">
      <c r="A450" t="s">
        <v>747</v>
      </c>
      <c r="B450" s="4">
        <v>22</v>
      </c>
      <c r="C450">
        <v>22</v>
      </c>
      <c r="D450">
        <v>0</v>
      </c>
      <c r="E450">
        <v>0</v>
      </c>
    </row>
    <row r="451" spans="1:5" x14ac:dyDescent="0.3">
      <c r="A451" t="s">
        <v>598</v>
      </c>
      <c r="B451" s="4">
        <v>23</v>
      </c>
      <c r="C451">
        <v>23</v>
      </c>
      <c r="D451">
        <v>0</v>
      </c>
      <c r="E451">
        <v>0</v>
      </c>
    </row>
    <row r="452" spans="1:5" x14ac:dyDescent="0.3">
      <c r="A452" t="s">
        <v>585</v>
      </c>
      <c r="B452" s="4">
        <v>27</v>
      </c>
      <c r="C452">
        <v>27</v>
      </c>
      <c r="D452">
        <v>0</v>
      </c>
      <c r="E452">
        <v>2</v>
      </c>
    </row>
    <row r="453" spans="1:5" x14ac:dyDescent="0.3">
      <c r="A453" t="s">
        <v>586</v>
      </c>
      <c r="B453" s="4">
        <v>20</v>
      </c>
      <c r="C453">
        <v>20</v>
      </c>
      <c r="D453">
        <v>1</v>
      </c>
      <c r="E453">
        <v>1</v>
      </c>
    </row>
    <row r="454" spans="1:5" x14ac:dyDescent="0.3">
      <c r="A454" t="s">
        <v>574</v>
      </c>
      <c r="B454" s="4">
        <v>30</v>
      </c>
      <c r="C454">
        <v>30</v>
      </c>
      <c r="D454">
        <v>0</v>
      </c>
      <c r="E454">
        <v>0</v>
      </c>
    </row>
    <row r="455" spans="1:5" x14ac:dyDescent="0.3">
      <c r="A455" t="s">
        <v>584</v>
      </c>
      <c r="B455" s="4">
        <v>22</v>
      </c>
      <c r="C455">
        <v>22</v>
      </c>
      <c r="D455">
        <v>1</v>
      </c>
      <c r="E455">
        <v>1</v>
      </c>
    </row>
    <row r="456" spans="1:5" x14ac:dyDescent="0.3">
      <c r="A456" t="s">
        <v>600</v>
      </c>
      <c r="B456" s="4">
        <v>24</v>
      </c>
      <c r="C456">
        <v>24</v>
      </c>
      <c r="D456">
        <v>1</v>
      </c>
      <c r="E456">
        <v>1</v>
      </c>
    </row>
    <row r="457" spans="1:5" x14ac:dyDescent="0.3">
      <c r="A457" t="s">
        <v>591</v>
      </c>
      <c r="B457" s="4">
        <v>28</v>
      </c>
      <c r="C457">
        <v>28</v>
      </c>
      <c r="D457">
        <v>1</v>
      </c>
      <c r="E457">
        <v>0</v>
      </c>
    </row>
    <row r="458" spans="1:5" x14ac:dyDescent="0.3">
      <c r="A458" t="s">
        <v>577</v>
      </c>
      <c r="B458" s="4">
        <v>30</v>
      </c>
      <c r="C458">
        <v>30</v>
      </c>
      <c r="D458">
        <v>1</v>
      </c>
      <c r="E458">
        <v>0</v>
      </c>
    </row>
    <row r="459" spans="1:5" x14ac:dyDescent="0.3">
      <c r="A459" t="s">
        <v>748</v>
      </c>
      <c r="B459" s="4">
        <v>24</v>
      </c>
      <c r="C459">
        <v>24</v>
      </c>
      <c r="D459">
        <v>1</v>
      </c>
      <c r="E459">
        <v>0</v>
      </c>
    </row>
    <row r="460" spans="1:5" x14ac:dyDescent="0.3">
      <c r="A460" t="s">
        <v>580</v>
      </c>
      <c r="B460" s="4">
        <v>17</v>
      </c>
      <c r="C460">
        <v>17</v>
      </c>
      <c r="D460">
        <v>0</v>
      </c>
      <c r="E460">
        <v>0</v>
      </c>
    </row>
    <row r="461" spans="1:5" x14ac:dyDescent="0.3">
      <c r="A461" t="s">
        <v>565</v>
      </c>
      <c r="B461" s="4">
        <v>26</v>
      </c>
      <c r="C461">
        <v>26</v>
      </c>
      <c r="D461">
        <v>0</v>
      </c>
      <c r="E461">
        <v>0</v>
      </c>
    </row>
    <row r="462" spans="1:5" x14ac:dyDescent="0.3">
      <c r="A462" t="s">
        <v>589</v>
      </c>
      <c r="B462" s="4">
        <v>30</v>
      </c>
      <c r="C462">
        <v>30</v>
      </c>
      <c r="D462">
        <v>4</v>
      </c>
      <c r="E462">
        <v>1</v>
      </c>
    </row>
    <row r="463" spans="1:5" x14ac:dyDescent="0.3">
      <c r="A463" t="s">
        <v>569</v>
      </c>
      <c r="B463" s="4">
        <v>34</v>
      </c>
      <c r="C463">
        <v>34</v>
      </c>
      <c r="D463">
        <v>0</v>
      </c>
      <c r="E463">
        <v>0</v>
      </c>
    </row>
    <row r="464" spans="1:5" x14ac:dyDescent="0.3">
      <c r="A464" t="s">
        <v>593</v>
      </c>
      <c r="B464" s="4">
        <v>28</v>
      </c>
      <c r="C464">
        <v>28</v>
      </c>
      <c r="D464">
        <v>0</v>
      </c>
      <c r="E464">
        <v>1</v>
      </c>
    </row>
    <row r="465" spans="1:5" x14ac:dyDescent="0.3">
      <c r="A465" t="s">
        <v>583</v>
      </c>
      <c r="B465" s="4">
        <v>29</v>
      </c>
      <c r="C465">
        <v>29</v>
      </c>
      <c r="D465">
        <v>0</v>
      </c>
      <c r="E465">
        <v>0</v>
      </c>
    </row>
    <row r="466" spans="1:5" x14ac:dyDescent="0.3">
      <c r="A466" t="s">
        <v>567</v>
      </c>
      <c r="B466" s="4">
        <v>36</v>
      </c>
      <c r="C466">
        <v>36</v>
      </c>
      <c r="D466">
        <v>0</v>
      </c>
      <c r="E466">
        <v>2</v>
      </c>
    </row>
    <row r="467" spans="1:5" x14ac:dyDescent="0.3">
      <c r="A467" t="s">
        <v>749</v>
      </c>
      <c r="B467" s="4">
        <v>17</v>
      </c>
      <c r="C467">
        <v>17</v>
      </c>
      <c r="D467">
        <v>0</v>
      </c>
      <c r="E467">
        <v>0</v>
      </c>
    </row>
    <row r="468" spans="1:5" x14ac:dyDescent="0.3">
      <c r="A468" t="s">
        <v>596</v>
      </c>
      <c r="B468" s="4">
        <v>22</v>
      </c>
      <c r="C468">
        <v>22</v>
      </c>
      <c r="D468">
        <v>1</v>
      </c>
      <c r="E468">
        <v>0</v>
      </c>
    </row>
    <row r="469" spans="1:5" x14ac:dyDescent="0.3">
      <c r="A469" t="s">
        <v>750</v>
      </c>
      <c r="B469" s="4">
        <v>23</v>
      </c>
      <c r="C469">
        <v>23</v>
      </c>
      <c r="D469">
        <v>0</v>
      </c>
      <c r="E469">
        <v>0</v>
      </c>
    </row>
    <row r="470" spans="1:5" x14ac:dyDescent="0.3">
      <c r="A470" t="s">
        <v>592</v>
      </c>
      <c r="B470" s="4">
        <v>30</v>
      </c>
      <c r="C470">
        <v>30</v>
      </c>
      <c r="D470">
        <v>0</v>
      </c>
      <c r="E470">
        <v>0</v>
      </c>
    </row>
    <row r="471" spans="1:5" x14ac:dyDescent="0.3">
      <c r="A471" t="s">
        <v>588</v>
      </c>
      <c r="B471" s="4">
        <v>20</v>
      </c>
      <c r="C471">
        <v>20</v>
      </c>
      <c r="D471">
        <v>2</v>
      </c>
      <c r="E471">
        <v>4</v>
      </c>
    </row>
    <row r="472" spans="1:5" x14ac:dyDescent="0.3">
      <c r="A472" t="s">
        <v>590</v>
      </c>
      <c r="B472" s="4">
        <v>21</v>
      </c>
      <c r="C472">
        <v>21</v>
      </c>
      <c r="D472">
        <v>0</v>
      </c>
      <c r="E472">
        <v>0</v>
      </c>
    </row>
    <row r="473" spans="1:5" x14ac:dyDescent="0.3">
      <c r="A473" t="s">
        <v>595</v>
      </c>
      <c r="B473" s="4">
        <v>21</v>
      </c>
      <c r="C473">
        <v>21</v>
      </c>
      <c r="D473">
        <v>0</v>
      </c>
      <c r="E473">
        <v>0</v>
      </c>
    </row>
    <row r="474" spans="1:5" x14ac:dyDescent="0.3">
      <c r="A474" t="s">
        <v>576</v>
      </c>
      <c r="B474" s="4">
        <v>25</v>
      </c>
      <c r="C474">
        <v>25</v>
      </c>
      <c r="D474">
        <v>1</v>
      </c>
      <c r="E474">
        <v>0</v>
      </c>
    </row>
    <row r="475" spans="1:5" x14ac:dyDescent="0.3">
      <c r="A475" t="s">
        <v>597</v>
      </c>
      <c r="B475" s="4">
        <v>18</v>
      </c>
      <c r="C475">
        <v>18</v>
      </c>
      <c r="D475">
        <v>2</v>
      </c>
      <c r="E475">
        <v>0</v>
      </c>
    </row>
    <row r="476" spans="1:5" x14ac:dyDescent="0.3">
      <c r="A476" t="s">
        <v>655</v>
      </c>
      <c r="B476" s="4">
        <v>27</v>
      </c>
      <c r="C476">
        <v>27</v>
      </c>
      <c r="D476">
        <v>0</v>
      </c>
      <c r="E476">
        <v>0</v>
      </c>
    </row>
    <row r="477" spans="1:5" x14ac:dyDescent="0.3">
      <c r="A477" t="s">
        <v>571</v>
      </c>
      <c r="B477" s="4">
        <v>25</v>
      </c>
      <c r="C477">
        <v>25</v>
      </c>
      <c r="D477">
        <v>0</v>
      </c>
      <c r="E477">
        <v>0</v>
      </c>
    </row>
    <row r="478" spans="1:5" x14ac:dyDescent="0.3">
      <c r="A478" t="s">
        <v>578</v>
      </c>
      <c r="B478" s="4">
        <v>26</v>
      </c>
      <c r="C478">
        <v>26</v>
      </c>
      <c r="D478">
        <v>0</v>
      </c>
      <c r="E478">
        <v>1</v>
      </c>
    </row>
    <row r="479" spans="1:5" x14ac:dyDescent="0.3">
      <c r="A479" t="s">
        <v>751</v>
      </c>
      <c r="B479" s="4">
        <v>22</v>
      </c>
      <c r="C479">
        <v>22</v>
      </c>
      <c r="D479">
        <v>0</v>
      </c>
      <c r="E479">
        <v>0</v>
      </c>
    </row>
    <row r="480" spans="1:5" x14ac:dyDescent="0.3">
      <c r="A480" t="s">
        <v>579</v>
      </c>
      <c r="B480" s="4">
        <v>28</v>
      </c>
      <c r="C480">
        <v>28</v>
      </c>
      <c r="D480">
        <v>2</v>
      </c>
      <c r="E480">
        <v>0</v>
      </c>
    </row>
    <row r="481" spans="1:5" x14ac:dyDescent="0.3">
      <c r="A481" t="s">
        <v>301</v>
      </c>
      <c r="B481" s="4">
        <v>27</v>
      </c>
      <c r="C481">
        <v>27</v>
      </c>
      <c r="D481">
        <v>2</v>
      </c>
      <c r="E481">
        <v>2</v>
      </c>
    </row>
    <row r="482" spans="1:5" x14ac:dyDescent="0.3">
      <c r="A482" t="s">
        <v>582</v>
      </c>
      <c r="B482" s="4">
        <v>28</v>
      </c>
      <c r="C482">
        <v>28</v>
      </c>
      <c r="D482">
        <v>3</v>
      </c>
      <c r="E482">
        <v>0</v>
      </c>
    </row>
    <row r="483" spans="1:5" x14ac:dyDescent="0.3">
      <c r="A483" t="s">
        <v>573</v>
      </c>
      <c r="B483" s="4">
        <v>23</v>
      </c>
      <c r="C483">
        <v>23</v>
      </c>
      <c r="D483">
        <v>2</v>
      </c>
      <c r="E483">
        <v>0</v>
      </c>
    </row>
    <row r="484" spans="1:5" x14ac:dyDescent="0.3">
      <c r="A484" t="s">
        <v>752</v>
      </c>
      <c r="B484" s="4">
        <v>18</v>
      </c>
      <c r="C484">
        <v>18</v>
      </c>
      <c r="D484">
        <v>0</v>
      </c>
      <c r="E484">
        <v>0</v>
      </c>
    </row>
    <row r="485" spans="1:5" x14ac:dyDescent="0.3">
      <c r="A485" t="s">
        <v>307</v>
      </c>
      <c r="B485" s="4">
        <v>21</v>
      </c>
      <c r="C485">
        <v>21</v>
      </c>
      <c r="D485">
        <v>0</v>
      </c>
      <c r="E485">
        <v>0</v>
      </c>
    </row>
    <row r="486" spans="1:5" x14ac:dyDescent="0.3">
      <c r="A486" t="s">
        <v>645</v>
      </c>
      <c r="B486" s="4">
        <v>29</v>
      </c>
      <c r="C486">
        <v>29</v>
      </c>
      <c r="D486">
        <v>1</v>
      </c>
      <c r="E486">
        <v>1</v>
      </c>
    </row>
    <row r="487" spans="1:5" x14ac:dyDescent="0.3">
      <c r="A487" t="s">
        <v>635</v>
      </c>
      <c r="B487" s="4">
        <v>26</v>
      </c>
      <c r="C487">
        <v>26</v>
      </c>
      <c r="D487">
        <v>2</v>
      </c>
      <c r="E487">
        <v>5</v>
      </c>
    </row>
    <row r="488" spans="1:5" x14ac:dyDescent="0.3">
      <c r="A488" t="s">
        <v>647</v>
      </c>
      <c r="B488" s="4">
        <v>24</v>
      </c>
      <c r="C488">
        <v>24</v>
      </c>
      <c r="D488">
        <v>0</v>
      </c>
      <c r="E488">
        <v>0</v>
      </c>
    </row>
    <row r="489" spans="1:5" x14ac:dyDescent="0.3">
      <c r="A489" t="s">
        <v>639</v>
      </c>
      <c r="B489" s="4">
        <v>22</v>
      </c>
      <c r="C489">
        <v>22</v>
      </c>
      <c r="D489">
        <v>1</v>
      </c>
      <c r="E489">
        <v>1</v>
      </c>
    </row>
    <row r="490" spans="1:5" x14ac:dyDescent="0.3">
      <c r="A490" t="s">
        <v>753</v>
      </c>
      <c r="B490" s="4">
        <v>29</v>
      </c>
      <c r="C490">
        <v>29</v>
      </c>
      <c r="D490">
        <v>9</v>
      </c>
      <c r="E490">
        <v>1</v>
      </c>
    </row>
    <row r="491" spans="1:5" x14ac:dyDescent="0.3">
      <c r="A491" t="s">
        <v>638</v>
      </c>
      <c r="B491" s="4">
        <v>27</v>
      </c>
      <c r="C491">
        <v>27</v>
      </c>
      <c r="D491">
        <v>1</v>
      </c>
      <c r="E491">
        <v>1</v>
      </c>
    </row>
    <row r="492" spans="1:5" x14ac:dyDescent="0.3">
      <c r="A492" t="s">
        <v>754</v>
      </c>
      <c r="B492" s="4">
        <v>18</v>
      </c>
      <c r="C492">
        <v>18</v>
      </c>
      <c r="D492">
        <v>0</v>
      </c>
      <c r="E492">
        <v>0</v>
      </c>
    </row>
    <row r="493" spans="1:5" x14ac:dyDescent="0.3">
      <c r="A493" t="s">
        <v>644</v>
      </c>
      <c r="B493" s="4">
        <v>30</v>
      </c>
      <c r="C493">
        <v>30</v>
      </c>
      <c r="D493">
        <v>0</v>
      </c>
      <c r="E493">
        <v>1</v>
      </c>
    </row>
    <row r="494" spans="1:5" x14ac:dyDescent="0.3">
      <c r="A494" t="s">
        <v>651</v>
      </c>
      <c r="B494" s="4">
        <v>26</v>
      </c>
      <c r="C494">
        <v>26</v>
      </c>
      <c r="D494">
        <v>4</v>
      </c>
      <c r="E494">
        <v>0</v>
      </c>
    </row>
    <row r="495" spans="1:5" x14ac:dyDescent="0.3">
      <c r="A495" t="s">
        <v>755</v>
      </c>
      <c r="B495" s="4">
        <v>29</v>
      </c>
      <c r="C495">
        <v>29</v>
      </c>
      <c r="D495">
        <v>2</v>
      </c>
      <c r="E495">
        <v>1</v>
      </c>
    </row>
    <row r="496" spans="1:5" x14ac:dyDescent="0.3">
      <c r="A496" t="s">
        <v>650</v>
      </c>
      <c r="B496" s="4">
        <v>18</v>
      </c>
      <c r="C496">
        <v>18</v>
      </c>
      <c r="D496">
        <v>0</v>
      </c>
      <c r="E496">
        <v>0</v>
      </c>
    </row>
    <row r="497" spans="1:5" x14ac:dyDescent="0.3">
      <c r="A497" t="s">
        <v>649</v>
      </c>
      <c r="B497" s="4">
        <v>26</v>
      </c>
      <c r="C497">
        <v>26</v>
      </c>
      <c r="D497">
        <v>0</v>
      </c>
      <c r="E497">
        <v>0</v>
      </c>
    </row>
    <row r="498" spans="1:5" x14ac:dyDescent="0.3">
      <c r="A498" t="s">
        <v>657</v>
      </c>
      <c r="B498" s="4">
        <v>23</v>
      </c>
      <c r="C498">
        <v>23</v>
      </c>
      <c r="D498">
        <v>5</v>
      </c>
      <c r="E498">
        <v>3</v>
      </c>
    </row>
    <row r="499" spans="1:5" x14ac:dyDescent="0.3">
      <c r="A499" t="s">
        <v>756</v>
      </c>
      <c r="B499" s="4">
        <v>27</v>
      </c>
      <c r="C499">
        <v>27</v>
      </c>
      <c r="D499">
        <v>0</v>
      </c>
      <c r="E499">
        <v>1</v>
      </c>
    </row>
    <row r="500" spans="1:5" x14ac:dyDescent="0.3">
      <c r="A500" t="s">
        <v>637</v>
      </c>
      <c r="B500" s="4">
        <v>24</v>
      </c>
      <c r="C500">
        <v>24</v>
      </c>
      <c r="D500">
        <v>0</v>
      </c>
      <c r="E500">
        <v>0</v>
      </c>
    </row>
    <row r="501" spans="1:5" x14ac:dyDescent="0.3">
      <c r="A501" t="s">
        <v>640</v>
      </c>
      <c r="B501" s="4">
        <v>32</v>
      </c>
      <c r="C501">
        <v>32</v>
      </c>
      <c r="D501">
        <v>1</v>
      </c>
      <c r="E501">
        <v>2</v>
      </c>
    </row>
    <row r="502" spans="1:5" x14ac:dyDescent="0.3">
      <c r="A502" t="s">
        <v>652</v>
      </c>
      <c r="B502" s="4">
        <v>18</v>
      </c>
      <c r="C502">
        <v>18</v>
      </c>
      <c r="D502">
        <v>0</v>
      </c>
      <c r="E502">
        <v>0</v>
      </c>
    </row>
    <row r="503" spans="1:5" x14ac:dyDescent="0.3">
      <c r="A503" t="s">
        <v>658</v>
      </c>
      <c r="B503" s="4">
        <v>31</v>
      </c>
      <c r="C503">
        <v>31</v>
      </c>
      <c r="D503">
        <v>3</v>
      </c>
      <c r="E503">
        <v>2</v>
      </c>
    </row>
    <row r="504" spans="1:5" x14ac:dyDescent="0.3">
      <c r="A504" t="s">
        <v>643</v>
      </c>
      <c r="B504" s="4">
        <v>19</v>
      </c>
      <c r="C504">
        <v>19</v>
      </c>
      <c r="D504">
        <v>0</v>
      </c>
      <c r="E504">
        <v>0</v>
      </c>
    </row>
    <row r="505" spans="1:5" x14ac:dyDescent="0.3">
      <c r="A505" t="s">
        <v>757</v>
      </c>
      <c r="B505" s="4">
        <v>39</v>
      </c>
      <c r="C505">
        <v>39</v>
      </c>
      <c r="D505">
        <v>0</v>
      </c>
      <c r="E505">
        <v>0</v>
      </c>
    </row>
    <row r="506" spans="1:5" x14ac:dyDescent="0.3">
      <c r="A506" t="s">
        <v>634</v>
      </c>
      <c r="B506" s="4">
        <v>34</v>
      </c>
      <c r="C506">
        <v>34</v>
      </c>
      <c r="D506">
        <v>0</v>
      </c>
      <c r="E506">
        <v>0</v>
      </c>
    </row>
    <row r="507" spans="1:5" x14ac:dyDescent="0.3">
      <c r="A507" t="s">
        <v>661</v>
      </c>
      <c r="B507" s="4">
        <v>31</v>
      </c>
      <c r="C507">
        <v>31</v>
      </c>
      <c r="D507">
        <v>0</v>
      </c>
      <c r="E507">
        <v>0</v>
      </c>
    </row>
    <row r="508" spans="1:5" x14ac:dyDescent="0.3">
      <c r="A508" t="s">
        <v>648</v>
      </c>
      <c r="B508" s="4">
        <v>19</v>
      </c>
      <c r="C508">
        <v>19</v>
      </c>
      <c r="D508">
        <v>0</v>
      </c>
      <c r="E508">
        <v>0</v>
      </c>
    </row>
    <row r="509" spans="1:5" x14ac:dyDescent="0.3">
      <c r="A509" t="s">
        <v>646</v>
      </c>
      <c r="B509" s="4">
        <v>27</v>
      </c>
      <c r="C509">
        <v>27</v>
      </c>
      <c r="D509">
        <v>13</v>
      </c>
      <c r="E509">
        <v>8</v>
      </c>
    </row>
    <row r="510" spans="1:5" x14ac:dyDescent="0.3">
      <c r="A510" t="s">
        <v>636</v>
      </c>
      <c r="B510" s="4">
        <v>31</v>
      </c>
      <c r="C510">
        <v>31</v>
      </c>
      <c r="D510">
        <v>0</v>
      </c>
      <c r="E510">
        <v>0</v>
      </c>
    </row>
    <row r="511" spans="1:5" x14ac:dyDescent="0.3">
      <c r="A511" t="s">
        <v>656</v>
      </c>
      <c r="B511" s="4">
        <v>34</v>
      </c>
      <c r="C511">
        <v>34</v>
      </c>
      <c r="D511">
        <v>1</v>
      </c>
      <c r="E511">
        <v>1</v>
      </c>
    </row>
    <row r="512" spans="1:5" x14ac:dyDescent="0.3">
      <c r="A512" t="s">
        <v>641</v>
      </c>
      <c r="B512" s="4">
        <v>26</v>
      </c>
      <c r="C512">
        <v>26</v>
      </c>
      <c r="D512">
        <v>0</v>
      </c>
      <c r="E512">
        <v>1</v>
      </c>
    </row>
    <row r="513" spans="1:5" x14ac:dyDescent="0.3">
      <c r="A513" t="s">
        <v>630</v>
      </c>
      <c r="B513" s="4">
        <v>28</v>
      </c>
      <c r="C513">
        <v>28</v>
      </c>
      <c r="D513">
        <v>0</v>
      </c>
      <c r="E513">
        <v>3</v>
      </c>
    </row>
    <row r="514" spans="1:5" x14ac:dyDescent="0.3">
      <c r="A514" t="s">
        <v>614</v>
      </c>
      <c r="B514" s="4">
        <v>27</v>
      </c>
      <c r="C514">
        <v>27</v>
      </c>
      <c r="D514">
        <v>0</v>
      </c>
      <c r="E514">
        <v>0</v>
      </c>
    </row>
    <row r="515" spans="1:5" x14ac:dyDescent="0.3">
      <c r="A515" t="s">
        <v>620</v>
      </c>
      <c r="B515" s="4">
        <v>23</v>
      </c>
      <c r="C515">
        <v>23</v>
      </c>
      <c r="D515">
        <v>0</v>
      </c>
      <c r="E515">
        <v>2</v>
      </c>
    </row>
    <row r="516" spans="1:5" x14ac:dyDescent="0.3">
      <c r="A516" t="s">
        <v>610</v>
      </c>
      <c r="B516" s="4">
        <v>21</v>
      </c>
      <c r="C516">
        <v>21</v>
      </c>
      <c r="D516">
        <v>0</v>
      </c>
      <c r="E516">
        <v>1</v>
      </c>
    </row>
    <row r="517" spans="1:5" x14ac:dyDescent="0.3">
      <c r="A517" t="s">
        <v>619</v>
      </c>
      <c r="B517" s="4">
        <v>19</v>
      </c>
      <c r="C517">
        <v>19</v>
      </c>
      <c r="D517">
        <v>2</v>
      </c>
      <c r="E517">
        <v>1</v>
      </c>
    </row>
    <row r="518" spans="1:5" x14ac:dyDescent="0.3">
      <c r="A518" t="s">
        <v>611</v>
      </c>
      <c r="B518" s="4">
        <v>23</v>
      </c>
      <c r="C518">
        <v>23</v>
      </c>
      <c r="D518">
        <v>1</v>
      </c>
      <c r="E518">
        <v>2</v>
      </c>
    </row>
    <row r="519" spans="1:5" x14ac:dyDescent="0.3">
      <c r="A519" t="s">
        <v>612</v>
      </c>
      <c r="B519" s="4">
        <v>26</v>
      </c>
      <c r="C519">
        <v>26</v>
      </c>
      <c r="D519">
        <v>9</v>
      </c>
      <c r="E519">
        <v>3</v>
      </c>
    </row>
    <row r="520" spans="1:5" x14ac:dyDescent="0.3">
      <c r="A520" t="s">
        <v>608</v>
      </c>
      <c r="B520" s="4">
        <v>20</v>
      </c>
      <c r="C520">
        <v>20</v>
      </c>
      <c r="D520">
        <v>0</v>
      </c>
      <c r="E520">
        <v>1</v>
      </c>
    </row>
    <row r="521" spans="1:5" x14ac:dyDescent="0.3">
      <c r="A521" t="s">
        <v>607</v>
      </c>
      <c r="B521" s="4">
        <v>26</v>
      </c>
      <c r="C521">
        <v>26</v>
      </c>
      <c r="D521">
        <v>1</v>
      </c>
      <c r="E521">
        <v>0</v>
      </c>
    </row>
    <row r="522" spans="1:5" x14ac:dyDescent="0.3">
      <c r="A522" t="s">
        <v>626</v>
      </c>
      <c r="B522" s="4">
        <v>27</v>
      </c>
      <c r="C522">
        <v>27</v>
      </c>
      <c r="D522">
        <v>4</v>
      </c>
      <c r="E522">
        <v>1</v>
      </c>
    </row>
    <row r="523" spans="1:5" x14ac:dyDescent="0.3">
      <c r="A523" t="s">
        <v>628</v>
      </c>
      <c r="B523" s="4">
        <v>27</v>
      </c>
      <c r="C523">
        <v>27</v>
      </c>
      <c r="D523">
        <v>0</v>
      </c>
      <c r="E523">
        <v>0</v>
      </c>
    </row>
    <row r="524" spans="1:5" x14ac:dyDescent="0.3">
      <c r="A524" t="s">
        <v>623</v>
      </c>
      <c r="B524" s="4">
        <v>24</v>
      </c>
      <c r="C524">
        <v>24</v>
      </c>
      <c r="D524">
        <v>2</v>
      </c>
      <c r="E524">
        <v>6</v>
      </c>
    </row>
    <row r="525" spans="1:5" x14ac:dyDescent="0.3">
      <c r="A525" t="s">
        <v>632</v>
      </c>
      <c r="B525" s="4">
        <v>19</v>
      </c>
      <c r="C525">
        <v>19</v>
      </c>
      <c r="D525">
        <v>1</v>
      </c>
      <c r="E525">
        <v>0</v>
      </c>
    </row>
    <row r="526" spans="1:5" x14ac:dyDescent="0.3">
      <c r="A526" t="s">
        <v>621</v>
      </c>
      <c r="B526" s="4">
        <v>16</v>
      </c>
      <c r="C526">
        <v>16</v>
      </c>
      <c r="D526">
        <v>0</v>
      </c>
      <c r="E526">
        <v>1</v>
      </c>
    </row>
    <row r="527" spans="1:5" x14ac:dyDescent="0.3">
      <c r="A527" t="s">
        <v>758</v>
      </c>
      <c r="B527" s="4">
        <v>21</v>
      </c>
      <c r="C527">
        <v>21</v>
      </c>
      <c r="D527">
        <v>3</v>
      </c>
      <c r="E527">
        <v>2</v>
      </c>
    </row>
    <row r="528" spans="1:5" x14ac:dyDescent="0.3">
      <c r="A528" t="s">
        <v>615</v>
      </c>
      <c r="B528" s="4">
        <v>27</v>
      </c>
      <c r="C528">
        <v>27</v>
      </c>
      <c r="D528">
        <v>9</v>
      </c>
      <c r="E528">
        <v>7</v>
      </c>
    </row>
    <row r="529" spans="1:5" x14ac:dyDescent="0.3">
      <c r="A529" t="s">
        <v>631</v>
      </c>
      <c r="B529" s="4">
        <v>19</v>
      </c>
      <c r="C529">
        <v>19</v>
      </c>
      <c r="D529">
        <v>0</v>
      </c>
      <c r="E529">
        <v>0</v>
      </c>
    </row>
    <row r="530" spans="1:5" x14ac:dyDescent="0.3">
      <c r="A530" t="s">
        <v>609</v>
      </c>
      <c r="B530" s="4">
        <v>24</v>
      </c>
      <c r="C530">
        <v>24</v>
      </c>
      <c r="D530">
        <v>7</v>
      </c>
      <c r="E530">
        <v>4</v>
      </c>
    </row>
    <row r="531" spans="1:5" x14ac:dyDescent="0.3">
      <c r="A531" t="s">
        <v>759</v>
      </c>
      <c r="B531" s="4">
        <v>21</v>
      </c>
      <c r="C531">
        <v>21</v>
      </c>
      <c r="D531">
        <v>0</v>
      </c>
      <c r="E531">
        <v>0</v>
      </c>
    </row>
    <row r="532" spans="1:5" x14ac:dyDescent="0.3">
      <c r="A532" t="s">
        <v>606</v>
      </c>
      <c r="B532" s="4">
        <v>23</v>
      </c>
      <c r="C532">
        <v>23</v>
      </c>
      <c r="D532">
        <v>11</v>
      </c>
      <c r="E532">
        <v>3</v>
      </c>
    </row>
    <row r="533" spans="1:5" x14ac:dyDescent="0.3">
      <c r="A533" t="s">
        <v>760</v>
      </c>
      <c r="B533" s="4">
        <v>32</v>
      </c>
      <c r="C533">
        <v>32</v>
      </c>
      <c r="D533">
        <v>7</v>
      </c>
      <c r="E533">
        <v>9</v>
      </c>
    </row>
    <row r="534" spans="1:5" x14ac:dyDescent="0.3">
      <c r="A534" t="s">
        <v>603</v>
      </c>
      <c r="B534" s="4">
        <v>18</v>
      </c>
      <c r="C534">
        <v>18</v>
      </c>
      <c r="D534">
        <v>0</v>
      </c>
      <c r="E534">
        <v>0</v>
      </c>
    </row>
    <row r="535" spans="1:5" x14ac:dyDescent="0.3">
      <c r="A535" t="s">
        <v>613</v>
      </c>
      <c r="B535" s="4">
        <v>36</v>
      </c>
      <c r="C535">
        <v>36</v>
      </c>
      <c r="D535">
        <v>0</v>
      </c>
      <c r="E535">
        <v>0</v>
      </c>
    </row>
    <row r="536" spans="1:5" x14ac:dyDescent="0.3">
      <c r="A536" t="s">
        <v>761</v>
      </c>
      <c r="B536" s="4">
        <v>22</v>
      </c>
      <c r="C536">
        <v>22</v>
      </c>
      <c r="D536">
        <v>0</v>
      </c>
      <c r="E536">
        <v>0</v>
      </c>
    </row>
    <row r="537" spans="1:5" x14ac:dyDescent="0.3">
      <c r="A537" t="s">
        <v>601</v>
      </c>
      <c r="B537" s="4">
        <v>19</v>
      </c>
      <c r="C537">
        <v>19</v>
      </c>
      <c r="D537">
        <v>0</v>
      </c>
      <c r="E537">
        <v>0</v>
      </c>
    </row>
    <row r="538" spans="1:5" x14ac:dyDescent="0.3">
      <c r="A538" t="s">
        <v>604</v>
      </c>
      <c r="B538" s="4">
        <v>31</v>
      </c>
      <c r="C538">
        <v>31</v>
      </c>
      <c r="D538">
        <v>0</v>
      </c>
      <c r="E538">
        <v>0</v>
      </c>
    </row>
    <row r="539" spans="1:5" x14ac:dyDescent="0.3">
      <c r="A539" t="s">
        <v>616</v>
      </c>
      <c r="B539" s="4">
        <v>25</v>
      </c>
      <c r="C539">
        <v>25</v>
      </c>
      <c r="D539">
        <v>0</v>
      </c>
      <c r="E539">
        <v>0</v>
      </c>
    </row>
    <row r="540" spans="1:5" x14ac:dyDescent="0.3">
      <c r="A540" t="s">
        <v>633</v>
      </c>
      <c r="B540" s="4">
        <v>27</v>
      </c>
      <c r="C540">
        <v>27</v>
      </c>
      <c r="D540">
        <v>2</v>
      </c>
      <c r="E540">
        <v>0</v>
      </c>
    </row>
    <row r="541" spans="1:5" x14ac:dyDescent="0.3">
      <c r="A541" t="s">
        <v>618</v>
      </c>
      <c r="B541" s="4">
        <v>18</v>
      </c>
      <c r="C541">
        <v>18</v>
      </c>
      <c r="D541">
        <v>0</v>
      </c>
      <c r="E541">
        <v>1</v>
      </c>
    </row>
    <row r="542" spans="1:5" x14ac:dyDescent="0.3">
      <c r="A542" t="s">
        <v>627</v>
      </c>
      <c r="B542" s="4">
        <v>27</v>
      </c>
      <c r="C542">
        <v>27</v>
      </c>
      <c r="D542">
        <v>2</v>
      </c>
      <c r="E542">
        <v>0</v>
      </c>
    </row>
    <row r="543" spans="1:5" x14ac:dyDescent="0.3">
      <c r="A543" t="s">
        <v>605</v>
      </c>
      <c r="B543" s="4">
        <v>25</v>
      </c>
      <c r="C543">
        <v>25</v>
      </c>
      <c r="D543">
        <v>0</v>
      </c>
      <c r="E543">
        <v>0</v>
      </c>
    </row>
    <row r="544" spans="1:5" x14ac:dyDescent="0.3">
      <c r="A544" t="s">
        <v>664</v>
      </c>
      <c r="B544" s="4">
        <v>22</v>
      </c>
      <c r="C544">
        <v>22</v>
      </c>
      <c r="D544">
        <v>0</v>
      </c>
      <c r="E544">
        <v>0</v>
      </c>
    </row>
    <row r="545" spans="1:5" x14ac:dyDescent="0.3">
      <c r="A545" t="s">
        <v>675</v>
      </c>
      <c r="B545" s="4">
        <v>24</v>
      </c>
      <c r="C545">
        <v>24</v>
      </c>
      <c r="D545">
        <v>14</v>
      </c>
      <c r="E545">
        <v>4</v>
      </c>
    </row>
    <row r="546" spans="1:5" x14ac:dyDescent="0.3">
      <c r="A546" t="s">
        <v>685</v>
      </c>
      <c r="B546" s="4">
        <v>30</v>
      </c>
      <c r="C546">
        <v>30</v>
      </c>
      <c r="D546">
        <v>0</v>
      </c>
      <c r="E546">
        <v>4</v>
      </c>
    </row>
    <row r="547" spans="1:5" x14ac:dyDescent="0.3">
      <c r="A547" t="s">
        <v>686</v>
      </c>
      <c r="B547" s="4">
        <v>32</v>
      </c>
      <c r="C547">
        <v>32</v>
      </c>
      <c r="D547">
        <v>3</v>
      </c>
      <c r="E547">
        <v>2</v>
      </c>
    </row>
    <row r="548" spans="1:5" x14ac:dyDescent="0.3">
      <c r="A548" t="s">
        <v>676</v>
      </c>
      <c r="B548" s="4">
        <v>31</v>
      </c>
      <c r="C548">
        <v>31</v>
      </c>
      <c r="D548">
        <v>0</v>
      </c>
      <c r="E548">
        <v>0</v>
      </c>
    </row>
    <row r="549" spans="1:5" x14ac:dyDescent="0.3">
      <c r="A549" t="s">
        <v>662</v>
      </c>
      <c r="B549" s="4">
        <v>20</v>
      </c>
      <c r="C549">
        <v>20</v>
      </c>
      <c r="D549">
        <v>0</v>
      </c>
      <c r="E549">
        <v>0</v>
      </c>
    </row>
    <row r="550" spans="1:5" x14ac:dyDescent="0.3">
      <c r="A550" t="s">
        <v>669</v>
      </c>
      <c r="B550" s="4">
        <v>28</v>
      </c>
      <c r="C550">
        <v>28</v>
      </c>
      <c r="D550">
        <v>0</v>
      </c>
      <c r="E550">
        <v>0</v>
      </c>
    </row>
    <row r="551" spans="1:5" x14ac:dyDescent="0.3">
      <c r="A551" t="s">
        <v>679</v>
      </c>
      <c r="B551" s="4">
        <v>28</v>
      </c>
      <c r="C551">
        <v>28</v>
      </c>
      <c r="D551">
        <v>2</v>
      </c>
      <c r="E551">
        <v>1</v>
      </c>
    </row>
    <row r="552" spans="1:5" x14ac:dyDescent="0.3">
      <c r="A552" t="s">
        <v>696</v>
      </c>
      <c r="B552" s="4">
        <v>23</v>
      </c>
      <c r="C552">
        <v>23</v>
      </c>
      <c r="D552">
        <v>0</v>
      </c>
      <c r="E552">
        <v>0</v>
      </c>
    </row>
    <row r="553" spans="1:5" x14ac:dyDescent="0.3">
      <c r="A553" t="s">
        <v>762</v>
      </c>
      <c r="B553" s="4">
        <v>17</v>
      </c>
      <c r="C553">
        <v>17</v>
      </c>
      <c r="D553">
        <v>0</v>
      </c>
      <c r="E553">
        <v>0</v>
      </c>
    </row>
    <row r="554" spans="1:5" x14ac:dyDescent="0.3">
      <c r="A554" t="s">
        <v>687</v>
      </c>
      <c r="B554" s="4">
        <v>18</v>
      </c>
      <c r="C554">
        <v>18</v>
      </c>
      <c r="D554">
        <v>0</v>
      </c>
      <c r="E554">
        <v>0</v>
      </c>
    </row>
    <row r="555" spans="1:5" x14ac:dyDescent="0.3">
      <c r="A555" t="s">
        <v>677</v>
      </c>
      <c r="B555" s="4">
        <v>30</v>
      </c>
      <c r="C555">
        <v>30</v>
      </c>
      <c r="D555">
        <v>1</v>
      </c>
      <c r="E555">
        <v>3</v>
      </c>
    </row>
    <row r="556" spans="1:5" x14ac:dyDescent="0.3">
      <c r="A556" t="s">
        <v>693</v>
      </c>
      <c r="B556" s="4">
        <v>29</v>
      </c>
      <c r="C556">
        <v>29</v>
      </c>
      <c r="D556">
        <v>0</v>
      </c>
      <c r="E556">
        <v>0</v>
      </c>
    </row>
    <row r="557" spans="1:5" x14ac:dyDescent="0.3">
      <c r="A557" t="s">
        <v>691</v>
      </c>
      <c r="B557" s="4">
        <v>31</v>
      </c>
      <c r="C557">
        <v>31</v>
      </c>
      <c r="D557">
        <v>0</v>
      </c>
      <c r="E557">
        <v>0</v>
      </c>
    </row>
    <row r="558" spans="1:5" x14ac:dyDescent="0.3">
      <c r="A558" t="s">
        <v>763</v>
      </c>
      <c r="B558" s="4">
        <v>28</v>
      </c>
      <c r="C558">
        <v>28</v>
      </c>
      <c r="D558">
        <v>2</v>
      </c>
      <c r="E558">
        <v>0</v>
      </c>
    </row>
    <row r="559" spans="1:5" x14ac:dyDescent="0.3">
      <c r="A559" t="s">
        <v>671</v>
      </c>
      <c r="B559" s="4">
        <v>27</v>
      </c>
      <c r="C559">
        <v>27</v>
      </c>
      <c r="D559">
        <v>2</v>
      </c>
      <c r="E559">
        <v>4</v>
      </c>
    </row>
    <row r="560" spans="1:5" x14ac:dyDescent="0.3">
      <c r="A560" t="s">
        <v>695</v>
      </c>
      <c r="B560" s="4">
        <v>25</v>
      </c>
      <c r="C560">
        <v>25</v>
      </c>
      <c r="D560">
        <v>0</v>
      </c>
      <c r="E560">
        <v>1</v>
      </c>
    </row>
    <row r="561" spans="1:5" x14ac:dyDescent="0.3">
      <c r="A561" t="s">
        <v>690</v>
      </c>
      <c r="B561" s="4">
        <v>21</v>
      </c>
      <c r="C561">
        <v>21</v>
      </c>
      <c r="D561">
        <v>2</v>
      </c>
      <c r="E561">
        <v>0</v>
      </c>
    </row>
    <row r="562" spans="1:5" x14ac:dyDescent="0.3">
      <c r="A562" t="s">
        <v>674</v>
      </c>
      <c r="B562" s="4">
        <v>23</v>
      </c>
      <c r="C562">
        <v>23</v>
      </c>
      <c r="D562">
        <v>3</v>
      </c>
      <c r="E562">
        <v>1</v>
      </c>
    </row>
    <row r="563" spans="1:5" x14ac:dyDescent="0.3">
      <c r="A563" t="s">
        <v>665</v>
      </c>
      <c r="B563" s="4">
        <v>20</v>
      </c>
      <c r="C563">
        <v>20</v>
      </c>
      <c r="D563">
        <v>0</v>
      </c>
      <c r="E563">
        <v>0</v>
      </c>
    </row>
    <row r="564" spans="1:5" x14ac:dyDescent="0.3">
      <c r="A564" t="s">
        <v>694</v>
      </c>
      <c r="B564" s="4">
        <v>22</v>
      </c>
      <c r="C564">
        <v>22</v>
      </c>
      <c r="D564">
        <v>0</v>
      </c>
      <c r="E564">
        <v>1</v>
      </c>
    </row>
    <row r="565" spans="1:5" x14ac:dyDescent="0.3">
      <c r="A565" t="s">
        <v>683</v>
      </c>
      <c r="B565" s="4">
        <v>32</v>
      </c>
      <c r="C565">
        <v>32</v>
      </c>
      <c r="D565">
        <v>2</v>
      </c>
      <c r="E565">
        <v>1</v>
      </c>
    </row>
    <row r="566" spans="1:5" x14ac:dyDescent="0.3">
      <c r="A566" t="s">
        <v>684</v>
      </c>
      <c r="B566" s="4">
        <v>21</v>
      </c>
      <c r="C566">
        <v>21</v>
      </c>
      <c r="D566">
        <v>0</v>
      </c>
      <c r="E566">
        <v>0</v>
      </c>
    </row>
    <row r="567" spans="1:5" x14ac:dyDescent="0.3">
      <c r="A567" t="s">
        <v>667</v>
      </c>
      <c r="B567" s="4">
        <v>34</v>
      </c>
      <c r="C567">
        <v>34</v>
      </c>
      <c r="D567">
        <v>0</v>
      </c>
      <c r="E567">
        <v>0</v>
      </c>
    </row>
    <row r="568" spans="1:5" x14ac:dyDescent="0.3">
      <c r="A568" t="s">
        <v>682</v>
      </c>
      <c r="B568" s="4">
        <v>25</v>
      </c>
      <c r="C568">
        <v>25</v>
      </c>
      <c r="D568">
        <v>15</v>
      </c>
      <c r="E568">
        <v>6</v>
      </c>
    </row>
    <row r="569" spans="1:5" x14ac:dyDescent="0.3">
      <c r="A569" t="s">
        <v>666</v>
      </c>
      <c r="B569" s="4">
        <v>24</v>
      </c>
      <c r="C569">
        <v>24</v>
      </c>
      <c r="D569">
        <v>0</v>
      </c>
      <c r="E569">
        <v>0</v>
      </c>
    </row>
    <row r="570" spans="1:5" x14ac:dyDescent="0.3">
      <c r="A570" t="s">
        <v>692</v>
      </c>
      <c r="B570" s="4">
        <v>25</v>
      </c>
      <c r="C570">
        <v>25</v>
      </c>
      <c r="D570">
        <v>0</v>
      </c>
      <c r="E570">
        <v>0</v>
      </c>
    </row>
    <row r="571" spans="1:5" x14ac:dyDescent="0.3">
      <c r="A571" t="s">
        <v>765</v>
      </c>
      <c r="B571" s="4">
        <v>31</v>
      </c>
      <c r="C571">
        <v>31</v>
      </c>
      <c r="D571">
        <v>0</v>
      </c>
      <c r="E571">
        <v>0</v>
      </c>
    </row>
    <row r="572" spans="1:5" x14ac:dyDescent="0.3">
      <c r="A572" t="s">
        <v>673</v>
      </c>
      <c r="B572" s="4">
        <v>26</v>
      </c>
      <c r="C572">
        <v>26</v>
      </c>
      <c r="D572">
        <v>2</v>
      </c>
      <c r="E572">
        <v>7</v>
      </c>
    </row>
    <row r="573" spans="1:5" x14ac:dyDescent="0.3">
      <c r="A573" t="s">
        <v>663</v>
      </c>
      <c r="B573" s="4">
        <v>23</v>
      </c>
      <c r="C573">
        <v>23</v>
      </c>
      <c r="D573">
        <v>0</v>
      </c>
      <c r="E573">
        <v>0</v>
      </c>
    </row>
    <row r="574" spans="1:5" x14ac:dyDescent="0.3">
      <c r="A574" t="s">
        <v>688</v>
      </c>
      <c r="B574" s="4">
        <v>23</v>
      </c>
      <c r="C574">
        <v>23</v>
      </c>
      <c r="D574">
        <v>4</v>
      </c>
      <c r="E574">
        <v>7</v>
      </c>
    </row>
    <row r="575" spans="1:5" x14ac:dyDescent="0.3">
      <c r="A575" t="s">
        <v>670</v>
      </c>
      <c r="B575" s="4">
        <v>27</v>
      </c>
      <c r="C575">
        <v>27</v>
      </c>
      <c r="D575">
        <v>1</v>
      </c>
      <c r="E57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FBB9-805A-4D20-89D6-9EF5E2CEC392}">
  <dimension ref="A1:BG563"/>
  <sheetViews>
    <sheetView workbookViewId="0"/>
  </sheetViews>
  <sheetFormatPr defaultRowHeight="14.4" x14ac:dyDescent="0.3"/>
  <cols>
    <col min="1" max="2" width="17.5546875" customWidth="1"/>
    <col min="3" max="3" width="12.5546875" customWidth="1"/>
    <col min="4" max="4" width="15.109375" customWidth="1"/>
    <col min="5" max="5" width="9.6640625" customWidth="1"/>
    <col min="6" max="6" width="13.77734375" customWidth="1"/>
    <col min="7" max="7" width="10.109375" customWidth="1"/>
    <col min="11" max="11" width="15.6640625" customWidth="1"/>
    <col min="12" max="12" width="14" customWidth="1"/>
    <col min="13" max="13" width="19.109375" customWidth="1"/>
    <col min="14" max="14" width="14.5546875" customWidth="1"/>
    <col min="15" max="15" width="9.77734375" customWidth="1"/>
    <col min="16" max="16" width="9.6640625" customWidth="1"/>
    <col min="18" max="18" width="18" customWidth="1"/>
    <col min="19" max="19" width="10.21875" customWidth="1"/>
    <col min="20" max="20" width="9.44140625" customWidth="1"/>
    <col min="21" max="21" width="18.77734375" customWidth="1"/>
    <col min="22" max="22" width="11.33203125" customWidth="1"/>
    <col min="23" max="23" width="13.77734375" customWidth="1"/>
    <col min="24" max="24" width="23.109375" customWidth="1"/>
    <col min="25" max="25" width="15.6640625" customWidth="1"/>
    <col min="26" max="26" width="13.77734375" customWidth="1"/>
    <col min="28" max="28" width="18.77734375" customWidth="1"/>
    <col min="29" max="29" width="22.5546875" customWidth="1"/>
    <col min="30" max="30" width="23.6640625" customWidth="1"/>
    <col min="31" max="31" width="22.44140625" customWidth="1"/>
    <col min="32" max="32" width="24.88671875" customWidth="1"/>
    <col min="33" max="33" width="16.109375" customWidth="1"/>
    <col min="34" max="34" width="14.33203125" customWidth="1"/>
    <col min="35" max="35" width="13.6640625" customWidth="1"/>
    <col min="36" max="36" width="12.21875" customWidth="1"/>
    <col min="37" max="37" width="14" customWidth="1"/>
    <col min="39" max="39" width="9.21875" customWidth="1"/>
    <col min="40" max="40" width="14" customWidth="1"/>
    <col min="41" max="41" width="12.44140625" customWidth="1"/>
    <col min="42" max="42" width="10.33203125" customWidth="1"/>
    <col min="43" max="43" width="12.77734375" customWidth="1"/>
    <col min="44" max="44" width="12.5546875" customWidth="1"/>
    <col min="45" max="45" width="10.44140625" customWidth="1"/>
    <col min="46" max="46" width="16.44140625" customWidth="1"/>
    <col min="47" max="47" width="15.77734375" customWidth="1"/>
    <col min="48" max="48" width="11.6640625" customWidth="1"/>
    <col min="50" max="50" width="13.5546875" customWidth="1"/>
    <col min="51" max="51" width="11.33203125" customWidth="1"/>
    <col min="53" max="53" width="9.6640625" customWidth="1"/>
    <col min="54" max="54" width="16.109375" customWidth="1"/>
    <col min="55" max="55" width="18.77734375" customWidth="1"/>
    <col min="56" max="56" width="9.88671875" customWidth="1"/>
    <col min="57" max="57" width="12.88671875" customWidth="1"/>
    <col min="58" max="58" width="16.44140625" customWidth="1"/>
    <col min="59" max="59" width="24.21875" customWidth="1"/>
    <col min="60" max="60" width="20.88671875" customWidth="1"/>
  </cols>
  <sheetData>
    <row r="1" spans="1:59" x14ac:dyDescent="0.3">
      <c r="A1" t="s">
        <v>0</v>
      </c>
      <c r="B1" t="s">
        <v>764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698</v>
      </c>
    </row>
    <row r="2" spans="1:59" x14ac:dyDescent="0.3">
      <c r="A2" t="s">
        <v>151</v>
      </c>
      <c r="B2" s="4">
        <v>29</v>
      </c>
      <c r="C2" t="s">
        <v>131</v>
      </c>
      <c r="D2" t="s">
        <v>62</v>
      </c>
      <c r="E2" t="s">
        <v>772</v>
      </c>
      <c r="F2">
        <v>31</v>
      </c>
      <c r="G2">
        <v>2790</v>
      </c>
      <c r="H2">
        <v>0</v>
      </c>
      <c r="I2">
        <v>0</v>
      </c>
      <c r="J2">
        <v>1</v>
      </c>
      <c r="K2">
        <v>0</v>
      </c>
      <c r="L2" s="1">
        <v>0</v>
      </c>
      <c r="M2">
        <v>0</v>
      </c>
      <c r="N2">
        <v>0</v>
      </c>
      <c r="O2">
        <v>0</v>
      </c>
      <c r="P2">
        <v>1197</v>
      </c>
      <c r="Q2">
        <v>0</v>
      </c>
      <c r="R2">
        <v>0</v>
      </c>
      <c r="S2" s="1">
        <v>0</v>
      </c>
      <c r="T2">
        <v>0</v>
      </c>
      <c r="U2">
        <v>0</v>
      </c>
      <c r="V2" s="1">
        <v>0</v>
      </c>
      <c r="W2">
        <v>0</v>
      </c>
      <c r="X2">
        <v>0</v>
      </c>
      <c r="Y2" s="1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8</v>
      </c>
      <c r="AJ2">
        <v>36</v>
      </c>
      <c r="AK2">
        <v>0</v>
      </c>
      <c r="AL2">
        <v>0</v>
      </c>
      <c r="AM2">
        <v>1</v>
      </c>
      <c r="AN2">
        <v>0</v>
      </c>
      <c r="AO2">
        <v>0</v>
      </c>
      <c r="AP2" s="1">
        <v>0</v>
      </c>
      <c r="AQ2">
        <v>0</v>
      </c>
      <c r="AR2">
        <v>0</v>
      </c>
      <c r="AS2" s="1">
        <v>0</v>
      </c>
      <c r="AT2">
        <v>39</v>
      </c>
      <c r="AU2">
        <v>41</v>
      </c>
      <c r="AV2">
        <v>0</v>
      </c>
      <c r="AW2">
        <v>2</v>
      </c>
      <c r="AX2">
        <v>3</v>
      </c>
      <c r="AY2">
        <v>0</v>
      </c>
      <c r="AZ2">
        <v>97</v>
      </c>
      <c r="BA2" s="1">
        <v>0.71</v>
      </c>
      <c r="BB2">
        <v>0</v>
      </c>
      <c r="BC2">
        <v>0</v>
      </c>
      <c r="BD2">
        <v>21</v>
      </c>
      <c r="BE2">
        <v>22</v>
      </c>
      <c r="BF2">
        <v>2.1</v>
      </c>
      <c r="BG2">
        <f t="shared" ref="BG2:BG65" si="0">BF2+4.2</f>
        <v>6.3000000000000007</v>
      </c>
    </row>
    <row r="3" spans="1:59" x14ac:dyDescent="0.3">
      <c r="A3" t="s">
        <v>426</v>
      </c>
      <c r="B3" s="4">
        <v>31</v>
      </c>
      <c r="C3" t="s">
        <v>425</v>
      </c>
      <c r="D3" t="s">
        <v>66</v>
      </c>
      <c r="E3" t="s">
        <v>772</v>
      </c>
      <c r="F3">
        <v>28</v>
      </c>
      <c r="G3">
        <v>2509</v>
      </c>
      <c r="H3">
        <v>0</v>
      </c>
      <c r="I3">
        <v>0</v>
      </c>
      <c r="J3">
        <v>0</v>
      </c>
      <c r="K3">
        <v>0</v>
      </c>
      <c r="L3" s="1">
        <v>0</v>
      </c>
      <c r="M3">
        <v>0</v>
      </c>
      <c r="N3">
        <v>0</v>
      </c>
      <c r="O3">
        <v>0</v>
      </c>
      <c r="P3">
        <v>1095</v>
      </c>
      <c r="Q3">
        <v>0</v>
      </c>
      <c r="R3">
        <v>0</v>
      </c>
      <c r="S3" s="1">
        <v>0</v>
      </c>
      <c r="T3">
        <v>0</v>
      </c>
      <c r="U3">
        <v>0</v>
      </c>
      <c r="V3" s="1">
        <v>0</v>
      </c>
      <c r="W3">
        <v>0</v>
      </c>
      <c r="X3">
        <v>0</v>
      </c>
      <c r="Y3" s="1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9</v>
      </c>
      <c r="AJ3">
        <v>31</v>
      </c>
      <c r="AK3">
        <v>0</v>
      </c>
      <c r="AL3">
        <v>0</v>
      </c>
      <c r="AM3">
        <v>1</v>
      </c>
      <c r="AN3">
        <v>0</v>
      </c>
      <c r="AO3">
        <v>0</v>
      </c>
      <c r="AP3" s="1">
        <v>0</v>
      </c>
      <c r="AQ3">
        <v>0</v>
      </c>
      <c r="AR3">
        <v>0</v>
      </c>
      <c r="AS3" s="1">
        <v>0</v>
      </c>
      <c r="AT3">
        <v>29</v>
      </c>
      <c r="AU3">
        <v>31</v>
      </c>
      <c r="AV3">
        <v>0</v>
      </c>
      <c r="AW3">
        <v>0</v>
      </c>
      <c r="AX3">
        <v>0</v>
      </c>
      <c r="AY3">
        <v>0</v>
      </c>
      <c r="AZ3">
        <v>78</v>
      </c>
      <c r="BA3" s="1">
        <v>0.73</v>
      </c>
      <c r="BB3">
        <v>0</v>
      </c>
      <c r="BC3">
        <v>0</v>
      </c>
      <c r="BD3">
        <v>18</v>
      </c>
      <c r="BE3">
        <v>11</v>
      </c>
      <c r="BF3">
        <v>4</v>
      </c>
      <c r="BG3">
        <f t="shared" si="0"/>
        <v>8.1999999999999993</v>
      </c>
    </row>
    <row r="4" spans="1:59" x14ac:dyDescent="0.3">
      <c r="A4" t="s">
        <v>653</v>
      </c>
      <c r="B4" s="4">
        <v>39</v>
      </c>
      <c r="C4" t="s">
        <v>783</v>
      </c>
      <c r="D4" t="s">
        <v>70</v>
      </c>
      <c r="E4" t="s">
        <v>772</v>
      </c>
      <c r="F4">
        <v>14</v>
      </c>
      <c r="G4">
        <v>1161</v>
      </c>
      <c r="H4">
        <v>0</v>
      </c>
      <c r="I4">
        <v>0</v>
      </c>
      <c r="J4">
        <v>0</v>
      </c>
      <c r="K4">
        <v>0</v>
      </c>
      <c r="L4" s="1">
        <v>0</v>
      </c>
      <c r="M4">
        <v>0</v>
      </c>
      <c r="N4">
        <v>0</v>
      </c>
      <c r="O4">
        <v>0</v>
      </c>
      <c r="P4">
        <v>581</v>
      </c>
      <c r="Q4">
        <v>0</v>
      </c>
      <c r="R4">
        <v>0</v>
      </c>
      <c r="S4" s="1">
        <v>0</v>
      </c>
      <c r="T4">
        <v>0</v>
      </c>
      <c r="U4">
        <v>0</v>
      </c>
      <c r="V4" s="1">
        <v>0</v>
      </c>
      <c r="W4">
        <v>0</v>
      </c>
      <c r="X4">
        <v>0</v>
      </c>
      <c r="Y4" s="1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</v>
      </c>
      <c r="AJ4">
        <v>14</v>
      </c>
      <c r="AK4">
        <v>0</v>
      </c>
      <c r="AL4">
        <v>0</v>
      </c>
      <c r="AM4">
        <v>0</v>
      </c>
      <c r="AN4">
        <v>0</v>
      </c>
      <c r="AO4">
        <v>0</v>
      </c>
      <c r="AP4" s="1">
        <v>0</v>
      </c>
      <c r="AQ4">
        <v>0</v>
      </c>
      <c r="AR4">
        <v>0</v>
      </c>
      <c r="AS4" s="1">
        <v>0</v>
      </c>
      <c r="AT4">
        <v>21</v>
      </c>
      <c r="AU4">
        <v>23</v>
      </c>
      <c r="AV4">
        <v>0</v>
      </c>
      <c r="AW4">
        <v>2</v>
      </c>
      <c r="AX4">
        <v>2</v>
      </c>
      <c r="AY4">
        <v>0</v>
      </c>
      <c r="AZ4">
        <v>50</v>
      </c>
      <c r="BA4" s="1">
        <v>0.7</v>
      </c>
      <c r="BB4">
        <v>0</v>
      </c>
      <c r="BC4">
        <v>0</v>
      </c>
      <c r="BD4">
        <v>0</v>
      </c>
      <c r="BE4">
        <v>10</v>
      </c>
      <c r="BF4">
        <v>3.9</v>
      </c>
      <c r="BG4">
        <f t="shared" si="0"/>
        <v>8.1</v>
      </c>
    </row>
    <row r="5" spans="1:59" x14ac:dyDescent="0.3">
      <c r="A5" t="s">
        <v>602</v>
      </c>
      <c r="B5" s="4">
        <v>21</v>
      </c>
      <c r="C5" t="s">
        <v>784</v>
      </c>
      <c r="D5" t="s">
        <v>450</v>
      </c>
      <c r="E5" t="s">
        <v>772</v>
      </c>
      <c r="F5">
        <v>6</v>
      </c>
      <c r="G5">
        <v>540</v>
      </c>
      <c r="H5">
        <v>0</v>
      </c>
      <c r="I5">
        <v>0</v>
      </c>
      <c r="J5">
        <v>0</v>
      </c>
      <c r="K5">
        <v>0</v>
      </c>
      <c r="L5" s="1">
        <v>0</v>
      </c>
      <c r="M5">
        <v>0</v>
      </c>
      <c r="N5">
        <v>0</v>
      </c>
      <c r="O5">
        <v>0</v>
      </c>
      <c r="P5">
        <v>273</v>
      </c>
      <c r="Q5">
        <v>0</v>
      </c>
      <c r="R5">
        <v>0</v>
      </c>
      <c r="S5" s="1">
        <v>0</v>
      </c>
      <c r="T5">
        <v>0</v>
      </c>
      <c r="U5">
        <v>0</v>
      </c>
      <c r="V5" s="1">
        <v>0</v>
      </c>
      <c r="W5">
        <v>0</v>
      </c>
      <c r="X5">
        <v>0</v>
      </c>
      <c r="Y5" s="1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15</v>
      </c>
      <c r="AK5">
        <v>0</v>
      </c>
      <c r="AL5">
        <v>0</v>
      </c>
      <c r="AM5">
        <v>3</v>
      </c>
      <c r="AN5">
        <v>0</v>
      </c>
      <c r="AO5">
        <v>0</v>
      </c>
      <c r="AP5" s="1">
        <v>0</v>
      </c>
      <c r="AQ5">
        <v>0</v>
      </c>
      <c r="AR5">
        <v>0</v>
      </c>
      <c r="AS5" s="1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24</v>
      </c>
      <c r="BA5" s="1">
        <v>0</v>
      </c>
      <c r="BB5">
        <v>0</v>
      </c>
      <c r="BC5">
        <v>0</v>
      </c>
      <c r="BD5">
        <v>6</v>
      </c>
      <c r="BE5">
        <v>10</v>
      </c>
      <c r="BF5">
        <v>0</v>
      </c>
      <c r="BG5">
        <f t="shared" si="0"/>
        <v>4.2</v>
      </c>
    </row>
    <row r="6" spans="1:59" x14ac:dyDescent="0.3">
      <c r="A6" t="s">
        <v>488</v>
      </c>
      <c r="B6" s="4">
        <v>26</v>
      </c>
      <c r="C6" t="s">
        <v>787</v>
      </c>
      <c r="D6" t="s">
        <v>143</v>
      </c>
      <c r="E6" t="s">
        <v>772</v>
      </c>
      <c r="F6">
        <v>4</v>
      </c>
      <c r="G6">
        <v>360</v>
      </c>
      <c r="H6">
        <v>0</v>
      </c>
      <c r="I6">
        <v>0</v>
      </c>
      <c r="J6">
        <v>0</v>
      </c>
      <c r="K6">
        <v>0</v>
      </c>
      <c r="L6" s="1">
        <v>0</v>
      </c>
      <c r="M6">
        <v>0</v>
      </c>
      <c r="N6">
        <v>0</v>
      </c>
      <c r="O6">
        <v>0</v>
      </c>
      <c r="P6">
        <v>179</v>
      </c>
      <c r="Q6">
        <v>0</v>
      </c>
      <c r="R6">
        <v>0</v>
      </c>
      <c r="S6" s="1">
        <v>0</v>
      </c>
      <c r="T6">
        <v>0</v>
      </c>
      <c r="U6">
        <v>0</v>
      </c>
      <c r="V6" s="1">
        <v>0</v>
      </c>
      <c r="W6">
        <v>0</v>
      </c>
      <c r="X6">
        <v>0</v>
      </c>
      <c r="Y6" s="1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14</v>
      </c>
      <c r="AK6">
        <v>0</v>
      </c>
      <c r="AL6">
        <v>0</v>
      </c>
      <c r="AM6">
        <v>0</v>
      </c>
      <c r="AN6">
        <v>0</v>
      </c>
      <c r="AO6">
        <v>0</v>
      </c>
      <c r="AP6" s="1">
        <v>0</v>
      </c>
      <c r="AQ6">
        <v>0</v>
      </c>
      <c r="AR6">
        <v>0</v>
      </c>
      <c r="AS6" s="1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8</v>
      </c>
      <c r="BA6" s="1">
        <v>0</v>
      </c>
      <c r="BB6">
        <v>0</v>
      </c>
      <c r="BC6">
        <v>0</v>
      </c>
      <c r="BD6">
        <v>5</v>
      </c>
      <c r="BE6">
        <v>4</v>
      </c>
      <c r="BF6">
        <v>0</v>
      </c>
      <c r="BG6">
        <f t="shared" si="0"/>
        <v>4.2</v>
      </c>
    </row>
    <row r="7" spans="1:59" x14ac:dyDescent="0.3">
      <c r="A7" t="s">
        <v>668</v>
      </c>
      <c r="B7" s="4">
        <v>31</v>
      </c>
      <c r="C7" t="s">
        <v>782</v>
      </c>
      <c r="D7" t="s">
        <v>59</v>
      </c>
      <c r="E7" t="s">
        <v>772</v>
      </c>
      <c r="F7">
        <v>2</v>
      </c>
      <c r="G7">
        <v>180</v>
      </c>
      <c r="H7">
        <v>0</v>
      </c>
      <c r="I7">
        <v>0</v>
      </c>
      <c r="J7">
        <v>0</v>
      </c>
      <c r="K7">
        <v>0</v>
      </c>
      <c r="L7" s="1">
        <v>0</v>
      </c>
      <c r="M7">
        <v>0</v>
      </c>
      <c r="N7">
        <v>0</v>
      </c>
      <c r="O7">
        <v>0</v>
      </c>
      <c r="P7">
        <v>76</v>
      </c>
      <c r="Q7">
        <v>0</v>
      </c>
      <c r="R7">
        <v>0</v>
      </c>
      <c r="S7" s="1">
        <v>0</v>
      </c>
      <c r="T7">
        <v>0</v>
      </c>
      <c r="U7">
        <v>0</v>
      </c>
      <c r="V7" s="1">
        <v>0</v>
      </c>
      <c r="W7">
        <v>0</v>
      </c>
      <c r="X7">
        <v>0</v>
      </c>
      <c r="Y7" s="1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3</v>
      </c>
      <c r="AK7">
        <v>0</v>
      </c>
      <c r="AL7">
        <v>0</v>
      </c>
      <c r="AM7">
        <v>0</v>
      </c>
      <c r="AN7">
        <v>0</v>
      </c>
      <c r="AO7">
        <v>0</v>
      </c>
      <c r="AP7" s="1">
        <v>0</v>
      </c>
      <c r="AQ7">
        <v>0</v>
      </c>
      <c r="AR7">
        <v>0</v>
      </c>
      <c r="AS7" s="1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8</v>
      </c>
      <c r="BA7" s="1">
        <v>0</v>
      </c>
      <c r="BB7">
        <v>0</v>
      </c>
      <c r="BC7">
        <v>0</v>
      </c>
      <c r="BD7">
        <v>2</v>
      </c>
      <c r="BE7">
        <v>0</v>
      </c>
      <c r="BF7">
        <v>0</v>
      </c>
      <c r="BG7">
        <f t="shared" si="0"/>
        <v>4.2</v>
      </c>
    </row>
    <row r="8" spans="1:59" x14ac:dyDescent="0.3">
      <c r="A8" t="s">
        <v>180</v>
      </c>
      <c r="B8" s="4">
        <v>22</v>
      </c>
      <c r="C8" t="s">
        <v>170</v>
      </c>
      <c r="D8" t="s">
        <v>181</v>
      </c>
      <c r="E8" t="s">
        <v>772</v>
      </c>
      <c r="F8">
        <v>2</v>
      </c>
      <c r="G8">
        <v>144</v>
      </c>
      <c r="H8">
        <v>0</v>
      </c>
      <c r="I8">
        <v>0</v>
      </c>
      <c r="J8">
        <v>0</v>
      </c>
      <c r="K8">
        <v>0</v>
      </c>
      <c r="L8" s="1">
        <v>0</v>
      </c>
      <c r="M8">
        <v>0</v>
      </c>
      <c r="N8">
        <v>0</v>
      </c>
      <c r="O8">
        <v>0</v>
      </c>
      <c r="P8">
        <v>78</v>
      </c>
      <c r="Q8">
        <v>0</v>
      </c>
      <c r="R8">
        <v>0</v>
      </c>
      <c r="S8" s="1">
        <v>0</v>
      </c>
      <c r="T8">
        <v>0</v>
      </c>
      <c r="U8">
        <v>0</v>
      </c>
      <c r="V8" s="1">
        <v>0</v>
      </c>
      <c r="W8">
        <v>0</v>
      </c>
      <c r="X8">
        <v>0</v>
      </c>
      <c r="Y8" s="1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 s="1">
        <v>0</v>
      </c>
      <c r="AQ8">
        <v>0</v>
      </c>
      <c r="AR8">
        <v>0</v>
      </c>
      <c r="AS8" s="1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3</v>
      </c>
      <c r="BA8" s="1">
        <v>0</v>
      </c>
      <c r="BB8">
        <v>0</v>
      </c>
      <c r="BC8">
        <v>0</v>
      </c>
      <c r="BD8">
        <v>1</v>
      </c>
      <c r="BE8">
        <v>2</v>
      </c>
      <c r="BF8">
        <v>0</v>
      </c>
      <c r="BG8">
        <f t="shared" si="0"/>
        <v>4.2</v>
      </c>
    </row>
    <row r="9" spans="1:59" x14ac:dyDescent="0.3">
      <c r="A9" t="s">
        <v>449</v>
      </c>
      <c r="B9" s="4">
        <v>23</v>
      </c>
      <c r="C9" t="s">
        <v>425</v>
      </c>
      <c r="D9" t="s">
        <v>450</v>
      </c>
      <c r="E9" t="s">
        <v>772</v>
      </c>
      <c r="F9">
        <v>1</v>
      </c>
      <c r="G9">
        <v>11</v>
      </c>
      <c r="H9">
        <v>0</v>
      </c>
      <c r="I9">
        <v>0</v>
      </c>
      <c r="J9">
        <v>0</v>
      </c>
      <c r="K9">
        <v>0</v>
      </c>
      <c r="L9" s="1">
        <v>0</v>
      </c>
      <c r="M9">
        <v>0</v>
      </c>
      <c r="N9">
        <v>0</v>
      </c>
      <c r="O9">
        <v>0</v>
      </c>
      <c r="P9">
        <v>11</v>
      </c>
      <c r="Q9">
        <v>0</v>
      </c>
      <c r="R9">
        <v>0</v>
      </c>
      <c r="S9" s="1">
        <v>0</v>
      </c>
      <c r="T9">
        <v>0</v>
      </c>
      <c r="U9">
        <v>0</v>
      </c>
      <c r="V9" s="1">
        <v>0</v>
      </c>
      <c r="W9">
        <v>0</v>
      </c>
      <c r="X9">
        <v>0</v>
      </c>
      <c r="Y9" s="1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 s="1">
        <v>0</v>
      </c>
      <c r="AQ9">
        <v>0</v>
      </c>
      <c r="AR9">
        <v>0</v>
      </c>
      <c r="AS9" s="1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 s="1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f t="shared" si="0"/>
        <v>4.2</v>
      </c>
    </row>
    <row r="10" spans="1:59" x14ac:dyDescent="0.3">
      <c r="A10" t="s">
        <v>104</v>
      </c>
      <c r="B10" s="4">
        <v>27</v>
      </c>
      <c r="C10" t="s">
        <v>98</v>
      </c>
      <c r="D10" t="s">
        <v>105</v>
      </c>
      <c r="E10" t="s">
        <v>773</v>
      </c>
      <c r="F10">
        <v>12</v>
      </c>
      <c r="G10">
        <v>89</v>
      </c>
      <c r="H10">
        <v>0</v>
      </c>
      <c r="I10">
        <v>0</v>
      </c>
      <c r="J10">
        <v>5</v>
      </c>
      <c r="K10">
        <v>0</v>
      </c>
      <c r="L10" s="1">
        <v>0</v>
      </c>
      <c r="M10">
        <v>1</v>
      </c>
      <c r="N10">
        <v>0</v>
      </c>
      <c r="O10">
        <v>0</v>
      </c>
      <c r="P10">
        <v>94</v>
      </c>
      <c r="Q10">
        <v>0</v>
      </c>
      <c r="R10">
        <v>0</v>
      </c>
      <c r="S10" s="1">
        <v>0</v>
      </c>
      <c r="T10">
        <v>0</v>
      </c>
      <c r="U10">
        <v>0</v>
      </c>
      <c r="V10" s="1">
        <v>0</v>
      </c>
      <c r="W10">
        <v>0</v>
      </c>
      <c r="X10">
        <v>0</v>
      </c>
      <c r="Y10" s="1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0</v>
      </c>
      <c r="AJ10">
        <v>1</v>
      </c>
      <c r="AK10">
        <v>0</v>
      </c>
      <c r="AL10">
        <v>0</v>
      </c>
      <c r="AM10">
        <v>6</v>
      </c>
      <c r="AN10">
        <v>0</v>
      </c>
      <c r="AO10">
        <v>0</v>
      </c>
      <c r="AP10" s="1">
        <v>0</v>
      </c>
      <c r="AQ10">
        <v>0</v>
      </c>
      <c r="AR10">
        <v>0</v>
      </c>
      <c r="AS10" s="1">
        <v>0</v>
      </c>
      <c r="AT10">
        <v>0</v>
      </c>
      <c r="AU10">
        <v>0</v>
      </c>
      <c r="AV10">
        <v>0</v>
      </c>
      <c r="AW10">
        <v>4</v>
      </c>
      <c r="AX10">
        <v>1</v>
      </c>
      <c r="AY10">
        <v>0</v>
      </c>
      <c r="AZ10">
        <v>0</v>
      </c>
      <c r="BA10" s="1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f t="shared" si="0"/>
        <v>4.2</v>
      </c>
    </row>
    <row r="11" spans="1:59" x14ac:dyDescent="0.3">
      <c r="A11" t="s">
        <v>113</v>
      </c>
      <c r="B11" s="4">
        <v>18</v>
      </c>
      <c r="C11" t="s">
        <v>98</v>
      </c>
      <c r="D11" t="s">
        <v>114</v>
      </c>
      <c r="E11" t="s">
        <v>774</v>
      </c>
      <c r="F11">
        <v>5</v>
      </c>
      <c r="G11">
        <v>121</v>
      </c>
      <c r="H11">
        <v>0</v>
      </c>
      <c r="I11">
        <v>0</v>
      </c>
      <c r="J11">
        <v>0</v>
      </c>
      <c r="K11">
        <v>0</v>
      </c>
      <c r="L11" s="1">
        <v>0</v>
      </c>
      <c r="M11">
        <v>0</v>
      </c>
      <c r="N11">
        <v>0</v>
      </c>
      <c r="O11">
        <v>0</v>
      </c>
      <c r="P11">
        <v>70</v>
      </c>
      <c r="Q11">
        <v>0</v>
      </c>
      <c r="R11">
        <v>0</v>
      </c>
      <c r="S11" s="1">
        <v>0</v>
      </c>
      <c r="T11">
        <v>0</v>
      </c>
      <c r="U11">
        <v>0</v>
      </c>
      <c r="V11" s="1">
        <v>0</v>
      </c>
      <c r="W11">
        <v>0</v>
      </c>
      <c r="X11">
        <v>0</v>
      </c>
      <c r="Y11" s="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</v>
      </c>
      <c r="AK11">
        <v>0</v>
      </c>
      <c r="AL11">
        <v>0</v>
      </c>
      <c r="AM11">
        <v>7</v>
      </c>
      <c r="AN11">
        <v>0</v>
      </c>
      <c r="AO11">
        <v>0</v>
      </c>
      <c r="AP11" s="1">
        <v>0</v>
      </c>
      <c r="AQ11">
        <v>0</v>
      </c>
      <c r="AR11">
        <v>0</v>
      </c>
      <c r="AS11" s="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 s="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f t="shared" si="0"/>
        <v>4.2</v>
      </c>
    </row>
    <row r="12" spans="1:59" x14ac:dyDescent="0.3">
      <c r="A12" t="s">
        <v>147</v>
      </c>
      <c r="B12" s="4">
        <v>22</v>
      </c>
      <c r="C12" t="s">
        <v>131</v>
      </c>
      <c r="D12" t="s">
        <v>148</v>
      </c>
      <c r="E12" t="s">
        <v>774</v>
      </c>
      <c r="F12">
        <v>12</v>
      </c>
      <c r="G12">
        <v>497</v>
      </c>
      <c r="H12">
        <v>0</v>
      </c>
      <c r="I12">
        <v>0</v>
      </c>
      <c r="J12">
        <v>0</v>
      </c>
      <c r="K12">
        <v>0</v>
      </c>
      <c r="L12" s="1">
        <v>0</v>
      </c>
      <c r="M12">
        <v>0</v>
      </c>
      <c r="N12">
        <v>0</v>
      </c>
      <c r="O12">
        <v>1</v>
      </c>
      <c r="P12">
        <v>283</v>
      </c>
      <c r="Q12">
        <v>0</v>
      </c>
      <c r="R12">
        <v>0</v>
      </c>
      <c r="S12" s="1">
        <v>0</v>
      </c>
      <c r="T12">
        <v>0</v>
      </c>
      <c r="U12">
        <v>0</v>
      </c>
      <c r="V12" s="1">
        <v>0</v>
      </c>
      <c r="W12">
        <v>0</v>
      </c>
      <c r="X12">
        <v>0</v>
      </c>
      <c r="Y12" s="1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</v>
      </c>
      <c r="AI12">
        <v>0</v>
      </c>
      <c r="AJ12">
        <v>16</v>
      </c>
      <c r="AK12">
        <v>0</v>
      </c>
      <c r="AL12">
        <v>0</v>
      </c>
      <c r="AM12">
        <v>10</v>
      </c>
      <c r="AN12">
        <v>0</v>
      </c>
      <c r="AO12">
        <v>0</v>
      </c>
      <c r="AP12" s="1">
        <v>0</v>
      </c>
      <c r="AQ12">
        <v>0</v>
      </c>
      <c r="AR12">
        <v>0</v>
      </c>
      <c r="AS12" s="1">
        <v>0</v>
      </c>
      <c r="AT12">
        <v>0</v>
      </c>
      <c r="AU12">
        <v>0</v>
      </c>
      <c r="AV12">
        <v>0</v>
      </c>
      <c r="AW12">
        <v>7</v>
      </c>
      <c r="AX12">
        <v>2</v>
      </c>
      <c r="AY12">
        <v>0</v>
      </c>
      <c r="AZ12">
        <v>0</v>
      </c>
      <c r="BA12" s="1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f t="shared" si="0"/>
        <v>4.2</v>
      </c>
    </row>
    <row r="13" spans="1:59" x14ac:dyDescent="0.3">
      <c r="A13" t="s">
        <v>186</v>
      </c>
      <c r="B13" s="4">
        <v>19</v>
      </c>
      <c r="C13" t="s">
        <v>170</v>
      </c>
      <c r="D13" t="s">
        <v>187</v>
      </c>
      <c r="E13" t="s">
        <v>774</v>
      </c>
      <c r="F13">
        <v>3</v>
      </c>
      <c r="G13">
        <v>28</v>
      </c>
      <c r="H13">
        <v>0</v>
      </c>
      <c r="I13">
        <v>0</v>
      </c>
      <c r="J13">
        <v>0</v>
      </c>
      <c r="K13">
        <v>0</v>
      </c>
      <c r="L13" s="1">
        <v>0</v>
      </c>
      <c r="M13">
        <v>0</v>
      </c>
      <c r="N13">
        <v>0</v>
      </c>
      <c r="O13">
        <v>0</v>
      </c>
      <c r="P13">
        <v>31</v>
      </c>
      <c r="Q13">
        <v>0</v>
      </c>
      <c r="R13">
        <v>0</v>
      </c>
      <c r="S13" s="1">
        <v>0</v>
      </c>
      <c r="T13">
        <v>0</v>
      </c>
      <c r="U13">
        <v>0</v>
      </c>
      <c r="V13" s="1">
        <v>0</v>
      </c>
      <c r="W13">
        <v>0</v>
      </c>
      <c r="X13">
        <v>0</v>
      </c>
      <c r="Y13" s="1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0</v>
      </c>
      <c r="AP13" s="1">
        <v>0</v>
      </c>
      <c r="AQ13">
        <v>0</v>
      </c>
      <c r="AR13">
        <v>0</v>
      </c>
      <c r="AS13" s="1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0</v>
      </c>
      <c r="AZ13">
        <v>0</v>
      </c>
      <c r="BA13" s="1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f t="shared" si="0"/>
        <v>4.2</v>
      </c>
    </row>
    <row r="14" spans="1:59" x14ac:dyDescent="0.3">
      <c r="A14" t="s">
        <v>195</v>
      </c>
      <c r="B14" s="4">
        <v>23</v>
      </c>
      <c r="C14" t="s">
        <v>170</v>
      </c>
      <c r="D14" t="s">
        <v>59</v>
      </c>
      <c r="E14" t="s">
        <v>773</v>
      </c>
      <c r="F14">
        <v>8</v>
      </c>
      <c r="G14">
        <v>112</v>
      </c>
      <c r="H14">
        <v>0</v>
      </c>
      <c r="I14">
        <v>0</v>
      </c>
      <c r="J14">
        <v>1</v>
      </c>
      <c r="K14">
        <v>0</v>
      </c>
      <c r="L14" s="1">
        <v>0</v>
      </c>
      <c r="M14">
        <v>0</v>
      </c>
      <c r="N14">
        <v>0</v>
      </c>
      <c r="O14">
        <v>0</v>
      </c>
      <c r="P14">
        <v>107</v>
      </c>
      <c r="Q14">
        <v>0</v>
      </c>
      <c r="R14">
        <v>0</v>
      </c>
      <c r="S14" s="1">
        <v>0</v>
      </c>
      <c r="T14">
        <v>0</v>
      </c>
      <c r="U14">
        <v>0</v>
      </c>
      <c r="V14" s="1">
        <v>0</v>
      </c>
      <c r="W14">
        <v>0</v>
      </c>
      <c r="X14">
        <v>0</v>
      </c>
      <c r="Y14" s="1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2</v>
      </c>
      <c r="AN14">
        <v>0</v>
      </c>
      <c r="AO14">
        <v>0</v>
      </c>
      <c r="AP14" s="1">
        <v>0</v>
      </c>
      <c r="AQ14">
        <v>0</v>
      </c>
      <c r="AR14">
        <v>0</v>
      </c>
      <c r="AS14" s="1">
        <v>0</v>
      </c>
      <c r="AT14">
        <v>0</v>
      </c>
      <c r="AU14">
        <v>0</v>
      </c>
      <c r="AV14">
        <v>0</v>
      </c>
      <c r="AW14">
        <v>2</v>
      </c>
      <c r="AX14">
        <v>0</v>
      </c>
      <c r="AY14">
        <v>0</v>
      </c>
      <c r="AZ14">
        <v>0</v>
      </c>
      <c r="BA14" s="1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f t="shared" si="0"/>
        <v>4.2</v>
      </c>
    </row>
    <row r="15" spans="1:59" x14ac:dyDescent="0.3">
      <c r="A15" t="s">
        <v>203</v>
      </c>
      <c r="B15" s="4">
        <v>18</v>
      </c>
      <c r="C15" t="s">
        <v>170</v>
      </c>
      <c r="D15" t="s">
        <v>143</v>
      </c>
      <c r="E15" t="s">
        <v>773</v>
      </c>
      <c r="F15">
        <v>10</v>
      </c>
      <c r="G15">
        <v>36</v>
      </c>
      <c r="H15">
        <v>0</v>
      </c>
      <c r="I15">
        <v>0</v>
      </c>
      <c r="J15">
        <v>1</v>
      </c>
      <c r="K15">
        <v>0</v>
      </c>
      <c r="L15" s="1">
        <v>0</v>
      </c>
      <c r="M15">
        <v>0</v>
      </c>
      <c r="N15">
        <v>0</v>
      </c>
      <c r="O15">
        <v>0</v>
      </c>
      <c r="P15">
        <v>57</v>
      </c>
      <c r="Q15">
        <v>0</v>
      </c>
      <c r="R15">
        <v>0</v>
      </c>
      <c r="S15" s="1">
        <v>0</v>
      </c>
      <c r="T15">
        <v>0</v>
      </c>
      <c r="U15">
        <v>0</v>
      </c>
      <c r="V15" s="1">
        <v>0</v>
      </c>
      <c r="W15">
        <v>0</v>
      </c>
      <c r="X15">
        <v>0</v>
      </c>
      <c r="Y15" s="1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0</v>
      </c>
      <c r="AJ15">
        <v>0</v>
      </c>
      <c r="AK15">
        <v>0</v>
      </c>
      <c r="AL15">
        <v>0</v>
      </c>
      <c r="AM15">
        <v>4</v>
      </c>
      <c r="AN15">
        <v>0</v>
      </c>
      <c r="AO15">
        <v>0</v>
      </c>
      <c r="AP15" s="1">
        <v>0</v>
      </c>
      <c r="AQ15">
        <v>0</v>
      </c>
      <c r="AR15">
        <v>0</v>
      </c>
      <c r="AS15" s="1">
        <v>0</v>
      </c>
      <c r="AT15">
        <v>0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0</v>
      </c>
      <c r="BA15" s="1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f t="shared" si="0"/>
        <v>4.2</v>
      </c>
    </row>
    <row r="16" spans="1:59" x14ac:dyDescent="0.3">
      <c r="A16" t="s">
        <v>247</v>
      </c>
      <c r="B16" s="4">
        <v>18</v>
      </c>
      <c r="C16" t="s">
        <v>240</v>
      </c>
      <c r="D16" t="s">
        <v>59</v>
      </c>
      <c r="E16" t="s">
        <v>774</v>
      </c>
      <c r="F16">
        <v>4</v>
      </c>
      <c r="G16">
        <v>169</v>
      </c>
      <c r="H16">
        <v>0</v>
      </c>
      <c r="I16">
        <v>0</v>
      </c>
      <c r="J16">
        <v>2</v>
      </c>
      <c r="K16">
        <v>0</v>
      </c>
      <c r="L16" s="1">
        <v>0</v>
      </c>
      <c r="M16">
        <v>1</v>
      </c>
      <c r="N16">
        <v>0</v>
      </c>
      <c r="O16">
        <v>0</v>
      </c>
      <c r="P16">
        <v>139</v>
      </c>
      <c r="Q16">
        <v>0</v>
      </c>
      <c r="R16">
        <v>0</v>
      </c>
      <c r="S16" s="1">
        <v>0</v>
      </c>
      <c r="T16">
        <v>0</v>
      </c>
      <c r="U16">
        <v>0</v>
      </c>
      <c r="V16" s="1">
        <v>0</v>
      </c>
      <c r="W16">
        <v>0</v>
      </c>
      <c r="X16">
        <v>0</v>
      </c>
      <c r="Y16" s="1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2</v>
      </c>
      <c r="AN16">
        <v>0</v>
      </c>
      <c r="AO16">
        <v>0</v>
      </c>
      <c r="AP16" s="1">
        <v>0</v>
      </c>
      <c r="AQ16">
        <v>0</v>
      </c>
      <c r="AR16">
        <v>0</v>
      </c>
      <c r="AS16" s="1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 s="1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f t="shared" si="0"/>
        <v>4.2</v>
      </c>
    </row>
    <row r="17" spans="1:59" x14ac:dyDescent="0.3">
      <c r="A17" t="s">
        <v>343</v>
      </c>
      <c r="B17" s="4">
        <v>17</v>
      </c>
      <c r="C17" t="s">
        <v>329</v>
      </c>
      <c r="D17" t="s">
        <v>59</v>
      </c>
      <c r="E17" t="s">
        <v>773</v>
      </c>
      <c r="F17">
        <v>8</v>
      </c>
      <c r="G17">
        <v>126</v>
      </c>
      <c r="H17">
        <v>0</v>
      </c>
      <c r="I17">
        <v>0</v>
      </c>
      <c r="J17">
        <v>3</v>
      </c>
      <c r="K17">
        <v>0</v>
      </c>
      <c r="L17" s="1">
        <v>0</v>
      </c>
      <c r="M17">
        <v>0</v>
      </c>
      <c r="N17">
        <v>0</v>
      </c>
      <c r="O17">
        <v>0</v>
      </c>
      <c r="P17">
        <v>100</v>
      </c>
      <c r="Q17">
        <v>0</v>
      </c>
      <c r="R17">
        <v>0</v>
      </c>
      <c r="S17" s="1">
        <v>0</v>
      </c>
      <c r="T17">
        <v>0</v>
      </c>
      <c r="U17">
        <v>0</v>
      </c>
      <c r="V17" s="1">
        <v>0</v>
      </c>
      <c r="W17">
        <v>0</v>
      </c>
      <c r="X17">
        <v>0</v>
      </c>
      <c r="Y17" s="1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6</v>
      </c>
      <c r="AI17">
        <v>0</v>
      </c>
      <c r="AJ17">
        <v>1</v>
      </c>
      <c r="AK17">
        <v>0</v>
      </c>
      <c r="AL17">
        <v>0</v>
      </c>
      <c r="AM17">
        <v>7</v>
      </c>
      <c r="AN17">
        <v>0</v>
      </c>
      <c r="AO17">
        <v>0</v>
      </c>
      <c r="AP17" s="1">
        <v>0</v>
      </c>
      <c r="AQ17">
        <v>0</v>
      </c>
      <c r="AR17">
        <v>0</v>
      </c>
      <c r="AS17" s="1">
        <v>0</v>
      </c>
      <c r="AT17">
        <v>0</v>
      </c>
      <c r="AU17">
        <v>0</v>
      </c>
      <c r="AV17">
        <v>0</v>
      </c>
      <c r="AW17">
        <v>3</v>
      </c>
      <c r="AX17">
        <v>0</v>
      </c>
      <c r="AY17">
        <v>0</v>
      </c>
      <c r="AZ17">
        <v>0</v>
      </c>
      <c r="BA17" s="1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f t="shared" si="0"/>
        <v>4.2</v>
      </c>
    </row>
    <row r="18" spans="1:59" x14ac:dyDescent="0.3">
      <c r="A18" t="s">
        <v>110</v>
      </c>
      <c r="B18" s="4">
        <v>20</v>
      </c>
      <c r="C18" t="s">
        <v>98</v>
      </c>
      <c r="D18" t="s">
        <v>111</v>
      </c>
      <c r="E18" t="s">
        <v>775</v>
      </c>
      <c r="F18">
        <v>20</v>
      </c>
      <c r="G18">
        <v>626</v>
      </c>
      <c r="H18">
        <v>7</v>
      </c>
      <c r="I18">
        <v>0</v>
      </c>
      <c r="J18">
        <v>31</v>
      </c>
      <c r="K18">
        <v>0</v>
      </c>
      <c r="L18" s="1">
        <v>0</v>
      </c>
      <c r="M18">
        <v>7</v>
      </c>
      <c r="N18">
        <v>0</v>
      </c>
      <c r="O18">
        <v>5</v>
      </c>
      <c r="P18">
        <v>295</v>
      </c>
      <c r="Q18">
        <v>0</v>
      </c>
      <c r="R18">
        <v>0</v>
      </c>
      <c r="S18" s="1">
        <v>0</v>
      </c>
      <c r="T18">
        <v>0</v>
      </c>
      <c r="U18">
        <v>0</v>
      </c>
      <c r="V18" s="1">
        <v>0</v>
      </c>
      <c r="W18">
        <v>0</v>
      </c>
      <c r="X18">
        <v>0</v>
      </c>
      <c r="Y18" s="1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15</v>
      </c>
      <c r="AI18">
        <v>0</v>
      </c>
      <c r="AJ18">
        <v>12</v>
      </c>
      <c r="AK18">
        <v>0</v>
      </c>
      <c r="AL18">
        <v>0</v>
      </c>
      <c r="AM18">
        <v>8</v>
      </c>
      <c r="AN18">
        <v>0</v>
      </c>
      <c r="AO18">
        <v>0</v>
      </c>
      <c r="AP18" s="1">
        <v>0</v>
      </c>
      <c r="AQ18">
        <v>0</v>
      </c>
      <c r="AR18">
        <v>0</v>
      </c>
      <c r="AS18" s="1">
        <v>0</v>
      </c>
      <c r="AT18">
        <v>0</v>
      </c>
      <c r="AU18">
        <v>0</v>
      </c>
      <c r="AV18">
        <v>0</v>
      </c>
      <c r="AW18">
        <v>14</v>
      </c>
      <c r="AX18">
        <v>3</v>
      </c>
      <c r="AY18">
        <v>1</v>
      </c>
      <c r="AZ18">
        <v>0</v>
      </c>
      <c r="BA18" s="1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f t="shared" si="0"/>
        <v>4.2</v>
      </c>
    </row>
    <row r="19" spans="1:59" x14ac:dyDescent="0.3">
      <c r="A19" t="s">
        <v>376</v>
      </c>
      <c r="B19" s="4">
        <v>22</v>
      </c>
      <c r="C19" t="s">
        <v>356</v>
      </c>
      <c r="D19" t="s">
        <v>59</v>
      </c>
      <c r="E19" t="s">
        <v>773</v>
      </c>
      <c r="F19">
        <v>21</v>
      </c>
      <c r="G19">
        <v>800</v>
      </c>
      <c r="H19">
        <v>2</v>
      </c>
      <c r="I19">
        <v>0</v>
      </c>
      <c r="J19">
        <v>19</v>
      </c>
      <c r="K19">
        <v>0</v>
      </c>
      <c r="L19" s="1">
        <v>0</v>
      </c>
      <c r="M19">
        <v>4</v>
      </c>
      <c r="N19">
        <v>0</v>
      </c>
      <c r="O19">
        <v>2</v>
      </c>
      <c r="P19">
        <v>406</v>
      </c>
      <c r="Q19">
        <v>0</v>
      </c>
      <c r="R19">
        <v>0</v>
      </c>
      <c r="S19" s="1">
        <v>0</v>
      </c>
      <c r="T19">
        <v>0</v>
      </c>
      <c r="U19">
        <v>0</v>
      </c>
      <c r="V19" s="1">
        <v>0</v>
      </c>
      <c r="W19">
        <v>0</v>
      </c>
      <c r="X19">
        <v>0</v>
      </c>
      <c r="Y19" s="1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13</v>
      </c>
      <c r="AI19">
        <v>1</v>
      </c>
      <c r="AJ19">
        <v>8</v>
      </c>
      <c r="AK19">
        <v>0</v>
      </c>
      <c r="AL19">
        <v>0</v>
      </c>
      <c r="AM19">
        <v>25</v>
      </c>
      <c r="AN19">
        <v>0</v>
      </c>
      <c r="AO19">
        <v>0</v>
      </c>
      <c r="AP19" s="1">
        <v>0</v>
      </c>
      <c r="AQ19">
        <v>0</v>
      </c>
      <c r="AR19">
        <v>0</v>
      </c>
      <c r="AS19" s="1">
        <v>0</v>
      </c>
      <c r="AT19">
        <v>0</v>
      </c>
      <c r="AU19">
        <v>0</v>
      </c>
      <c r="AV19">
        <v>0</v>
      </c>
      <c r="AW19">
        <v>20</v>
      </c>
      <c r="AX19">
        <v>3</v>
      </c>
      <c r="AY19">
        <v>1</v>
      </c>
      <c r="AZ19">
        <v>0</v>
      </c>
      <c r="BA19" s="1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f t="shared" si="0"/>
        <v>4.2</v>
      </c>
    </row>
    <row r="20" spans="1:59" x14ac:dyDescent="0.3">
      <c r="A20" t="s">
        <v>390</v>
      </c>
      <c r="B20" s="4">
        <v>20</v>
      </c>
      <c r="C20" t="s">
        <v>391</v>
      </c>
      <c r="D20" t="s">
        <v>94</v>
      </c>
      <c r="E20" t="s">
        <v>773</v>
      </c>
      <c r="F20">
        <v>11</v>
      </c>
      <c r="G20">
        <v>577</v>
      </c>
      <c r="H20">
        <v>0</v>
      </c>
      <c r="I20">
        <v>2</v>
      </c>
      <c r="J20">
        <v>13</v>
      </c>
      <c r="K20">
        <v>0</v>
      </c>
      <c r="L20" s="1">
        <v>0</v>
      </c>
      <c r="M20">
        <v>1</v>
      </c>
      <c r="N20">
        <v>1</v>
      </c>
      <c r="O20">
        <v>2</v>
      </c>
      <c r="P20">
        <v>382</v>
      </c>
      <c r="Q20">
        <v>0</v>
      </c>
      <c r="R20">
        <v>0</v>
      </c>
      <c r="S20" s="1">
        <v>0</v>
      </c>
      <c r="T20">
        <v>0</v>
      </c>
      <c r="U20">
        <v>0</v>
      </c>
      <c r="V20" s="1">
        <v>0</v>
      </c>
      <c r="W20">
        <v>0</v>
      </c>
      <c r="X20">
        <v>0</v>
      </c>
      <c r="Y20" s="1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12</v>
      </c>
      <c r="AI20">
        <v>0</v>
      </c>
      <c r="AJ20">
        <v>12</v>
      </c>
      <c r="AK20">
        <v>0</v>
      </c>
      <c r="AL20">
        <v>0</v>
      </c>
      <c r="AM20">
        <v>21</v>
      </c>
      <c r="AN20">
        <v>0</v>
      </c>
      <c r="AO20">
        <v>0</v>
      </c>
      <c r="AP20" s="1">
        <v>0</v>
      </c>
      <c r="AQ20">
        <v>0</v>
      </c>
      <c r="AR20">
        <v>0</v>
      </c>
      <c r="AS20" s="1">
        <v>0</v>
      </c>
      <c r="AT20">
        <v>0</v>
      </c>
      <c r="AU20">
        <v>0</v>
      </c>
      <c r="AV20">
        <v>0</v>
      </c>
      <c r="AW20">
        <v>11</v>
      </c>
      <c r="AX20">
        <v>0</v>
      </c>
      <c r="AY20">
        <v>0</v>
      </c>
      <c r="AZ20">
        <v>0</v>
      </c>
      <c r="BA20" s="1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f t="shared" si="0"/>
        <v>4.2</v>
      </c>
    </row>
    <row r="21" spans="1:59" x14ac:dyDescent="0.3">
      <c r="A21" t="s">
        <v>389</v>
      </c>
      <c r="B21" s="4">
        <v>28</v>
      </c>
      <c r="C21" t="s">
        <v>356</v>
      </c>
      <c r="D21" t="s">
        <v>158</v>
      </c>
      <c r="E21" t="s">
        <v>775</v>
      </c>
      <c r="F21">
        <v>20</v>
      </c>
      <c r="G21">
        <v>1001</v>
      </c>
      <c r="H21">
        <v>4</v>
      </c>
      <c r="I21">
        <v>0</v>
      </c>
      <c r="J21">
        <v>21</v>
      </c>
      <c r="K21">
        <v>1</v>
      </c>
      <c r="L21" s="1">
        <v>0</v>
      </c>
      <c r="M21">
        <v>5</v>
      </c>
      <c r="N21">
        <v>0</v>
      </c>
      <c r="O21">
        <v>8</v>
      </c>
      <c r="P21">
        <v>347</v>
      </c>
      <c r="Q21">
        <v>1189</v>
      </c>
      <c r="R21">
        <v>1090</v>
      </c>
      <c r="S21" s="1">
        <v>0.92</v>
      </c>
      <c r="T21">
        <v>3</v>
      </c>
      <c r="U21">
        <v>0</v>
      </c>
      <c r="V21" s="1">
        <v>0</v>
      </c>
      <c r="W21">
        <v>283</v>
      </c>
      <c r="X21">
        <v>255</v>
      </c>
      <c r="Y21" s="1">
        <v>0.9</v>
      </c>
      <c r="Z21">
        <v>3</v>
      </c>
      <c r="AA21">
        <v>326</v>
      </c>
      <c r="AB21">
        <v>150</v>
      </c>
      <c r="AC21">
        <v>0</v>
      </c>
      <c r="AD21">
        <v>0</v>
      </c>
      <c r="AE21">
        <v>0</v>
      </c>
      <c r="AF21">
        <v>7</v>
      </c>
      <c r="AG21">
        <v>126</v>
      </c>
      <c r="AH21">
        <v>17</v>
      </c>
      <c r="AI21">
        <v>0</v>
      </c>
      <c r="AJ21">
        <v>12</v>
      </c>
      <c r="AK21">
        <v>21</v>
      </c>
      <c r="AL21">
        <v>8</v>
      </c>
      <c r="AM21">
        <v>16</v>
      </c>
      <c r="AN21">
        <v>135</v>
      </c>
      <c r="AO21">
        <v>71</v>
      </c>
      <c r="AP21" s="1">
        <v>0.53</v>
      </c>
      <c r="AQ21">
        <v>50</v>
      </c>
      <c r="AR21">
        <v>28</v>
      </c>
      <c r="AS21" s="1">
        <v>0.56000000000000005</v>
      </c>
      <c r="AT21">
        <v>0</v>
      </c>
      <c r="AU21">
        <v>0</v>
      </c>
      <c r="AV21">
        <v>0</v>
      </c>
      <c r="AW21">
        <v>9</v>
      </c>
      <c r="AX21">
        <v>2</v>
      </c>
      <c r="AY21">
        <v>0</v>
      </c>
      <c r="AZ21">
        <v>0</v>
      </c>
      <c r="BA21" s="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f t="shared" si="0"/>
        <v>4.2</v>
      </c>
    </row>
    <row r="22" spans="1:59" x14ac:dyDescent="0.3">
      <c r="A22" t="s">
        <v>475</v>
      </c>
      <c r="B22" s="4">
        <v>22</v>
      </c>
      <c r="C22" t="s">
        <v>453</v>
      </c>
      <c r="D22" t="s">
        <v>62</v>
      </c>
      <c r="E22" t="s">
        <v>773</v>
      </c>
      <c r="F22">
        <v>11</v>
      </c>
      <c r="G22">
        <v>763</v>
      </c>
      <c r="H22">
        <v>1</v>
      </c>
      <c r="I22">
        <v>0</v>
      </c>
      <c r="J22">
        <v>9</v>
      </c>
      <c r="K22">
        <v>0</v>
      </c>
      <c r="L22" s="1">
        <v>0</v>
      </c>
      <c r="M22">
        <v>2</v>
      </c>
      <c r="N22">
        <v>2</v>
      </c>
      <c r="O22">
        <v>0</v>
      </c>
      <c r="P22">
        <v>733</v>
      </c>
      <c r="Q22">
        <v>0</v>
      </c>
      <c r="R22">
        <v>0</v>
      </c>
      <c r="S22" s="1">
        <v>0</v>
      </c>
      <c r="T22">
        <v>0</v>
      </c>
      <c r="U22">
        <v>0</v>
      </c>
      <c r="V22" s="1">
        <v>0</v>
      </c>
      <c r="W22">
        <v>0</v>
      </c>
      <c r="X22">
        <v>0</v>
      </c>
      <c r="Y22" s="1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11</v>
      </c>
      <c r="AI22">
        <v>3</v>
      </c>
      <c r="AJ22">
        <v>21</v>
      </c>
      <c r="AK22">
        <v>0</v>
      </c>
      <c r="AL22">
        <v>0</v>
      </c>
      <c r="AM22">
        <v>16</v>
      </c>
      <c r="AN22">
        <v>0</v>
      </c>
      <c r="AO22">
        <v>0</v>
      </c>
      <c r="AP22" s="1">
        <v>0</v>
      </c>
      <c r="AQ22">
        <v>0</v>
      </c>
      <c r="AR22">
        <v>0</v>
      </c>
      <c r="AS22" s="1">
        <v>0</v>
      </c>
      <c r="AT22">
        <v>0</v>
      </c>
      <c r="AU22">
        <v>0</v>
      </c>
      <c r="AV22">
        <v>0</v>
      </c>
      <c r="AW22">
        <v>13</v>
      </c>
      <c r="AX22">
        <v>3</v>
      </c>
      <c r="AY22">
        <v>0</v>
      </c>
      <c r="AZ22">
        <v>0</v>
      </c>
      <c r="BA22" s="1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f t="shared" si="0"/>
        <v>4.2</v>
      </c>
    </row>
    <row r="23" spans="1:59" x14ac:dyDescent="0.3">
      <c r="A23" t="s">
        <v>476</v>
      </c>
      <c r="B23" s="4">
        <v>19</v>
      </c>
      <c r="C23" t="s">
        <v>453</v>
      </c>
      <c r="D23" t="s">
        <v>59</v>
      </c>
      <c r="E23" t="s">
        <v>774</v>
      </c>
      <c r="F23">
        <v>9</v>
      </c>
      <c r="G23">
        <v>527</v>
      </c>
      <c r="H23">
        <v>2</v>
      </c>
      <c r="I23">
        <v>0</v>
      </c>
      <c r="J23">
        <v>8</v>
      </c>
      <c r="K23">
        <v>0</v>
      </c>
      <c r="L23" s="1">
        <v>0</v>
      </c>
      <c r="M23">
        <v>0</v>
      </c>
      <c r="N23">
        <v>0</v>
      </c>
      <c r="O23">
        <v>1</v>
      </c>
      <c r="P23">
        <v>447</v>
      </c>
      <c r="Q23">
        <v>0</v>
      </c>
      <c r="R23">
        <v>0</v>
      </c>
      <c r="S23" s="1">
        <v>0</v>
      </c>
      <c r="T23">
        <v>0</v>
      </c>
      <c r="U23">
        <v>0</v>
      </c>
      <c r="V23" s="1">
        <v>0</v>
      </c>
      <c r="W23">
        <v>0</v>
      </c>
      <c r="X23">
        <v>0</v>
      </c>
      <c r="Y23" s="1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15</v>
      </c>
      <c r="AI23">
        <v>2</v>
      </c>
      <c r="AJ23">
        <v>10</v>
      </c>
      <c r="AK23">
        <v>0</v>
      </c>
      <c r="AL23">
        <v>0</v>
      </c>
      <c r="AM23">
        <v>9</v>
      </c>
      <c r="AN23">
        <v>0</v>
      </c>
      <c r="AO23">
        <v>0</v>
      </c>
      <c r="AP23" s="1">
        <v>0</v>
      </c>
      <c r="AQ23">
        <v>0</v>
      </c>
      <c r="AR23">
        <v>0</v>
      </c>
      <c r="AS23" s="1">
        <v>0</v>
      </c>
      <c r="AT23">
        <v>0</v>
      </c>
      <c r="AU23">
        <v>0</v>
      </c>
      <c r="AV23">
        <v>0</v>
      </c>
      <c r="AW23">
        <v>6</v>
      </c>
      <c r="AX23">
        <v>0</v>
      </c>
      <c r="AY23">
        <v>0</v>
      </c>
      <c r="AZ23">
        <v>0</v>
      </c>
      <c r="BA23" s="1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f t="shared" si="0"/>
        <v>4.2</v>
      </c>
    </row>
    <row r="24" spans="1:59" x14ac:dyDescent="0.3">
      <c r="A24" t="s">
        <v>556</v>
      </c>
      <c r="B24" s="4">
        <v>22</v>
      </c>
      <c r="C24" t="s">
        <v>785</v>
      </c>
      <c r="D24" t="s">
        <v>59</v>
      </c>
      <c r="E24" t="s">
        <v>774</v>
      </c>
      <c r="F24">
        <v>11</v>
      </c>
      <c r="G24">
        <v>772</v>
      </c>
      <c r="H24">
        <v>0</v>
      </c>
      <c r="I24">
        <v>0</v>
      </c>
      <c r="J24">
        <v>2</v>
      </c>
      <c r="K24">
        <v>0</v>
      </c>
      <c r="L24" s="1">
        <v>0</v>
      </c>
      <c r="M24">
        <v>1</v>
      </c>
      <c r="N24">
        <v>0</v>
      </c>
      <c r="O24">
        <v>0</v>
      </c>
      <c r="P24">
        <v>574</v>
      </c>
      <c r="Q24">
        <v>0</v>
      </c>
      <c r="R24">
        <v>0</v>
      </c>
      <c r="S24" s="1">
        <v>0</v>
      </c>
      <c r="T24">
        <v>0</v>
      </c>
      <c r="U24">
        <v>0</v>
      </c>
      <c r="V24" s="1">
        <v>0</v>
      </c>
      <c r="W24">
        <v>0</v>
      </c>
      <c r="X24">
        <v>0</v>
      </c>
      <c r="Y24" s="1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38</v>
      </c>
      <c r="AK24">
        <v>0</v>
      </c>
      <c r="AL24">
        <v>0</v>
      </c>
      <c r="AM24">
        <v>14</v>
      </c>
      <c r="AN24">
        <v>0</v>
      </c>
      <c r="AO24">
        <v>0</v>
      </c>
      <c r="AP24" s="1">
        <v>0</v>
      </c>
      <c r="AQ24">
        <v>0</v>
      </c>
      <c r="AR24">
        <v>0</v>
      </c>
      <c r="AS24" s="1">
        <v>0</v>
      </c>
      <c r="AT24">
        <v>0</v>
      </c>
      <c r="AU24">
        <v>0</v>
      </c>
      <c r="AV24">
        <v>0</v>
      </c>
      <c r="AW24">
        <v>9</v>
      </c>
      <c r="AX24">
        <v>2</v>
      </c>
      <c r="AY24">
        <v>0</v>
      </c>
      <c r="AZ24">
        <v>0</v>
      </c>
      <c r="BA24" s="1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f t="shared" si="0"/>
        <v>4.2</v>
      </c>
    </row>
    <row r="25" spans="1:59" x14ac:dyDescent="0.3">
      <c r="A25" t="s">
        <v>564</v>
      </c>
      <c r="B25" s="4">
        <v>33</v>
      </c>
      <c r="C25" t="s">
        <v>785</v>
      </c>
      <c r="D25" t="s">
        <v>233</v>
      </c>
      <c r="E25" t="s">
        <v>774</v>
      </c>
      <c r="F25">
        <v>6</v>
      </c>
      <c r="G25">
        <v>146</v>
      </c>
      <c r="H25">
        <v>0</v>
      </c>
      <c r="I25">
        <v>0</v>
      </c>
      <c r="J25">
        <v>1</v>
      </c>
      <c r="K25">
        <v>0</v>
      </c>
      <c r="L25" s="1">
        <v>0</v>
      </c>
      <c r="M25">
        <v>0</v>
      </c>
      <c r="N25">
        <v>0</v>
      </c>
      <c r="O25">
        <v>0</v>
      </c>
      <c r="P25">
        <v>98</v>
      </c>
      <c r="Q25">
        <v>0</v>
      </c>
      <c r="R25">
        <v>0</v>
      </c>
      <c r="S25" s="1">
        <v>0</v>
      </c>
      <c r="T25">
        <v>0</v>
      </c>
      <c r="U25">
        <v>0</v>
      </c>
      <c r="V25" s="1">
        <v>0</v>
      </c>
      <c r="W25">
        <v>0</v>
      </c>
      <c r="X25">
        <v>0</v>
      </c>
      <c r="Y25" s="1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12</v>
      </c>
      <c r="AK25">
        <v>0</v>
      </c>
      <c r="AL25">
        <v>0</v>
      </c>
      <c r="AM25">
        <v>6</v>
      </c>
      <c r="AN25">
        <v>0</v>
      </c>
      <c r="AO25">
        <v>0</v>
      </c>
      <c r="AP25" s="1">
        <v>0</v>
      </c>
      <c r="AQ25">
        <v>0</v>
      </c>
      <c r="AR25">
        <v>0</v>
      </c>
      <c r="AS25" s="1">
        <v>0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0</v>
      </c>
      <c r="BA25" s="1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f t="shared" si="0"/>
        <v>4.2</v>
      </c>
    </row>
    <row r="26" spans="1:59" x14ac:dyDescent="0.3">
      <c r="A26" t="s">
        <v>570</v>
      </c>
      <c r="B26" s="4">
        <v>22</v>
      </c>
      <c r="C26" t="s">
        <v>566</v>
      </c>
      <c r="D26" t="s">
        <v>76</v>
      </c>
      <c r="E26" t="s">
        <v>774</v>
      </c>
      <c r="F26">
        <v>4</v>
      </c>
      <c r="G26">
        <v>329</v>
      </c>
      <c r="H26">
        <v>0</v>
      </c>
      <c r="I26">
        <v>0</v>
      </c>
      <c r="J26">
        <v>1</v>
      </c>
      <c r="K26">
        <v>0</v>
      </c>
      <c r="L26" s="1">
        <v>0</v>
      </c>
      <c r="M26">
        <v>1</v>
      </c>
      <c r="N26">
        <v>0</v>
      </c>
      <c r="O26">
        <v>0</v>
      </c>
      <c r="P26">
        <v>270</v>
      </c>
      <c r="Q26">
        <v>0</v>
      </c>
      <c r="R26">
        <v>0</v>
      </c>
      <c r="S26" s="1">
        <v>0</v>
      </c>
      <c r="T26">
        <v>0</v>
      </c>
      <c r="U26">
        <v>0</v>
      </c>
      <c r="V26" s="1">
        <v>0</v>
      </c>
      <c r="W26">
        <v>0</v>
      </c>
      <c r="X26">
        <v>0</v>
      </c>
      <c r="Y26" s="1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21</v>
      </c>
      <c r="AK26">
        <v>0</v>
      </c>
      <c r="AL26">
        <v>0</v>
      </c>
      <c r="AM26">
        <v>7</v>
      </c>
      <c r="AN26">
        <v>0</v>
      </c>
      <c r="AO26">
        <v>0</v>
      </c>
      <c r="AP26" s="1">
        <v>0</v>
      </c>
      <c r="AQ26">
        <v>0</v>
      </c>
      <c r="AR26">
        <v>0</v>
      </c>
      <c r="AS26" s="1">
        <v>0</v>
      </c>
      <c r="AT26">
        <v>0</v>
      </c>
      <c r="AU26">
        <v>0</v>
      </c>
      <c r="AV26">
        <v>0</v>
      </c>
      <c r="AW26">
        <v>3</v>
      </c>
      <c r="AX26">
        <v>0</v>
      </c>
      <c r="AY26">
        <v>0</v>
      </c>
      <c r="AZ26">
        <v>0</v>
      </c>
      <c r="BA26" s="1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f t="shared" si="0"/>
        <v>4.2</v>
      </c>
    </row>
    <row r="27" spans="1:59" x14ac:dyDescent="0.3">
      <c r="A27" t="s">
        <v>175</v>
      </c>
      <c r="B27" s="4">
        <v>21</v>
      </c>
      <c r="C27" t="s">
        <v>170</v>
      </c>
      <c r="D27" t="s">
        <v>176</v>
      </c>
      <c r="E27" t="s">
        <v>775</v>
      </c>
      <c r="F27">
        <v>19</v>
      </c>
      <c r="G27">
        <v>446</v>
      </c>
      <c r="H27">
        <v>2</v>
      </c>
      <c r="I27">
        <v>1</v>
      </c>
      <c r="J27">
        <v>12</v>
      </c>
      <c r="K27">
        <v>0</v>
      </c>
      <c r="L27" s="1">
        <v>0</v>
      </c>
      <c r="M27">
        <v>2</v>
      </c>
      <c r="N27">
        <v>1</v>
      </c>
      <c r="O27">
        <v>1</v>
      </c>
      <c r="P27">
        <v>267</v>
      </c>
      <c r="Q27">
        <v>0</v>
      </c>
      <c r="R27">
        <v>0</v>
      </c>
      <c r="S27" s="1">
        <v>0</v>
      </c>
      <c r="T27">
        <v>0</v>
      </c>
      <c r="U27">
        <v>0</v>
      </c>
      <c r="V27" s="1">
        <v>0</v>
      </c>
      <c r="W27">
        <v>0</v>
      </c>
      <c r="X27">
        <v>0</v>
      </c>
      <c r="Y27" s="1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8</v>
      </c>
      <c r="AI27">
        <v>0</v>
      </c>
      <c r="AJ27">
        <v>2</v>
      </c>
      <c r="AK27">
        <v>0</v>
      </c>
      <c r="AL27">
        <v>0</v>
      </c>
      <c r="AM27">
        <v>13</v>
      </c>
      <c r="AN27">
        <v>0</v>
      </c>
      <c r="AO27">
        <v>0</v>
      </c>
      <c r="AP27" s="1">
        <v>0</v>
      </c>
      <c r="AQ27">
        <v>0</v>
      </c>
      <c r="AR27">
        <v>0</v>
      </c>
      <c r="AS27" s="1">
        <v>0</v>
      </c>
      <c r="AT27">
        <v>0</v>
      </c>
      <c r="AU27">
        <v>0</v>
      </c>
      <c r="AV27">
        <v>0</v>
      </c>
      <c r="AW27">
        <v>5</v>
      </c>
      <c r="AX27">
        <v>1</v>
      </c>
      <c r="AY27">
        <v>0</v>
      </c>
      <c r="AZ27">
        <v>0</v>
      </c>
      <c r="BA27" s="1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f t="shared" si="0"/>
        <v>4.2</v>
      </c>
    </row>
    <row r="28" spans="1:59" x14ac:dyDescent="0.3">
      <c r="A28" t="s">
        <v>581</v>
      </c>
      <c r="B28" s="4">
        <v>17</v>
      </c>
      <c r="C28" t="s">
        <v>566</v>
      </c>
      <c r="D28" t="s">
        <v>96</v>
      </c>
      <c r="E28" t="s">
        <v>774</v>
      </c>
      <c r="F28">
        <v>2</v>
      </c>
      <c r="G28">
        <v>12</v>
      </c>
      <c r="H28">
        <v>0</v>
      </c>
      <c r="I28">
        <v>0</v>
      </c>
      <c r="J28">
        <v>0</v>
      </c>
      <c r="K28">
        <v>0</v>
      </c>
      <c r="L28" s="1">
        <v>0</v>
      </c>
      <c r="M28">
        <v>0</v>
      </c>
      <c r="N28">
        <v>0</v>
      </c>
      <c r="O28">
        <v>0</v>
      </c>
      <c r="P28">
        <v>19</v>
      </c>
      <c r="Q28">
        <v>0</v>
      </c>
      <c r="R28">
        <v>0</v>
      </c>
      <c r="S28" s="1">
        <v>0</v>
      </c>
      <c r="T28">
        <v>0</v>
      </c>
      <c r="U28">
        <v>0</v>
      </c>
      <c r="V28" s="1">
        <v>0</v>
      </c>
      <c r="W28">
        <v>0</v>
      </c>
      <c r="X28">
        <v>0</v>
      </c>
      <c r="Y28" s="1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1">
        <v>0</v>
      </c>
      <c r="AQ28">
        <v>0</v>
      </c>
      <c r="AR28">
        <v>0</v>
      </c>
      <c r="AS28" s="1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1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f t="shared" si="0"/>
        <v>4.2</v>
      </c>
    </row>
    <row r="29" spans="1:59" x14ac:dyDescent="0.3">
      <c r="A29" t="s">
        <v>594</v>
      </c>
      <c r="B29" s="4">
        <v>18</v>
      </c>
      <c r="C29" t="s">
        <v>566</v>
      </c>
      <c r="D29" t="s">
        <v>59</v>
      </c>
      <c r="E29" t="s">
        <v>773</v>
      </c>
      <c r="F29">
        <v>2</v>
      </c>
      <c r="G29">
        <v>26</v>
      </c>
      <c r="H29">
        <v>0</v>
      </c>
      <c r="I29">
        <v>0</v>
      </c>
      <c r="J29">
        <v>1</v>
      </c>
      <c r="K29">
        <v>0</v>
      </c>
      <c r="L29" s="1">
        <v>0</v>
      </c>
      <c r="M29">
        <v>0</v>
      </c>
      <c r="N29">
        <v>0</v>
      </c>
      <c r="O29">
        <v>0</v>
      </c>
      <c r="P29">
        <v>19</v>
      </c>
      <c r="Q29">
        <v>0</v>
      </c>
      <c r="R29">
        <v>0</v>
      </c>
      <c r="S29" s="1">
        <v>0</v>
      </c>
      <c r="T29">
        <v>0</v>
      </c>
      <c r="U29">
        <v>0</v>
      </c>
      <c r="V29" s="1">
        <v>0</v>
      </c>
      <c r="W29">
        <v>0</v>
      </c>
      <c r="X29">
        <v>0</v>
      </c>
      <c r="Y29" s="1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 s="1">
        <v>0</v>
      </c>
      <c r="AQ29">
        <v>0</v>
      </c>
      <c r="AR29">
        <v>0</v>
      </c>
      <c r="AS29" s="1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 s="1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f t="shared" si="0"/>
        <v>4.2</v>
      </c>
    </row>
    <row r="30" spans="1:59" x14ac:dyDescent="0.3">
      <c r="A30" t="s">
        <v>599</v>
      </c>
      <c r="B30" s="4">
        <v>24</v>
      </c>
      <c r="C30" t="s">
        <v>566</v>
      </c>
      <c r="D30" t="s">
        <v>158</v>
      </c>
      <c r="E30" t="s">
        <v>773</v>
      </c>
      <c r="F30">
        <v>18</v>
      </c>
      <c r="G30">
        <v>682</v>
      </c>
      <c r="H30">
        <v>1</v>
      </c>
      <c r="I30">
        <v>0</v>
      </c>
      <c r="J30">
        <v>7</v>
      </c>
      <c r="K30">
        <v>0</v>
      </c>
      <c r="L30" s="1">
        <v>0</v>
      </c>
      <c r="M30">
        <v>0</v>
      </c>
      <c r="N30">
        <v>1</v>
      </c>
      <c r="O30">
        <v>0</v>
      </c>
      <c r="P30">
        <v>447</v>
      </c>
      <c r="Q30">
        <v>0</v>
      </c>
      <c r="R30">
        <v>0</v>
      </c>
      <c r="S30" s="1">
        <v>0</v>
      </c>
      <c r="T30">
        <v>0</v>
      </c>
      <c r="U30">
        <v>0</v>
      </c>
      <c r="V30" s="1">
        <v>0</v>
      </c>
      <c r="W30">
        <v>0</v>
      </c>
      <c r="X30">
        <v>0</v>
      </c>
      <c r="Y30" s="1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6</v>
      </c>
      <c r="AI30">
        <v>0</v>
      </c>
      <c r="AJ30">
        <v>14</v>
      </c>
      <c r="AK30">
        <v>0</v>
      </c>
      <c r="AL30">
        <v>0</v>
      </c>
      <c r="AM30">
        <v>20</v>
      </c>
      <c r="AN30">
        <v>0</v>
      </c>
      <c r="AO30">
        <v>0</v>
      </c>
      <c r="AP30" s="1">
        <v>0</v>
      </c>
      <c r="AQ30">
        <v>0</v>
      </c>
      <c r="AR30">
        <v>0</v>
      </c>
      <c r="AS30" s="1">
        <v>0</v>
      </c>
      <c r="AT30">
        <v>0</v>
      </c>
      <c r="AU30">
        <v>0</v>
      </c>
      <c r="AV30">
        <v>0</v>
      </c>
      <c r="AW30">
        <v>11</v>
      </c>
      <c r="AX30">
        <v>1</v>
      </c>
      <c r="AY30">
        <v>0</v>
      </c>
      <c r="AZ30">
        <v>0</v>
      </c>
      <c r="BA30" s="1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f t="shared" si="0"/>
        <v>4.2</v>
      </c>
    </row>
    <row r="31" spans="1:59" x14ac:dyDescent="0.3">
      <c r="A31" t="s">
        <v>659</v>
      </c>
      <c r="B31" s="4">
        <v>18</v>
      </c>
      <c r="C31" t="s">
        <v>783</v>
      </c>
      <c r="D31" t="s">
        <v>59</v>
      </c>
      <c r="E31" t="s">
        <v>774</v>
      </c>
      <c r="F31">
        <v>15</v>
      </c>
      <c r="G31">
        <v>662</v>
      </c>
      <c r="H31">
        <v>0</v>
      </c>
      <c r="I31">
        <v>0</v>
      </c>
      <c r="J31">
        <v>3</v>
      </c>
      <c r="K31">
        <v>0</v>
      </c>
      <c r="L31" s="1">
        <v>0</v>
      </c>
      <c r="M31">
        <v>0</v>
      </c>
      <c r="N31">
        <v>0</v>
      </c>
      <c r="O31">
        <v>1</v>
      </c>
      <c r="P31">
        <v>488</v>
      </c>
      <c r="Q31">
        <v>0</v>
      </c>
      <c r="R31">
        <v>0</v>
      </c>
      <c r="S31" s="1">
        <v>0</v>
      </c>
      <c r="T31">
        <v>0</v>
      </c>
      <c r="U31">
        <v>0</v>
      </c>
      <c r="V31" s="1">
        <v>0</v>
      </c>
      <c r="W31">
        <v>0</v>
      </c>
      <c r="X31">
        <v>0</v>
      </c>
      <c r="Y31" s="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</v>
      </c>
      <c r="AI31">
        <v>1</v>
      </c>
      <c r="AJ31">
        <v>20</v>
      </c>
      <c r="AK31">
        <v>0</v>
      </c>
      <c r="AL31">
        <v>0</v>
      </c>
      <c r="AM31">
        <v>21</v>
      </c>
      <c r="AN31">
        <v>0</v>
      </c>
      <c r="AO31">
        <v>0</v>
      </c>
      <c r="AP31" s="1">
        <v>0</v>
      </c>
      <c r="AQ31">
        <v>0</v>
      </c>
      <c r="AR31">
        <v>0</v>
      </c>
      <c r="AS31" s="1">
        <v>0</v>
      </c>
      <c r="AT31">
        <v>0</v>
      </c>
      <c r="AU31">
        <v>0</v>
      </c>
      <c r="AV31">
        <v>0</v>
      </c>
      <c r="AW31">
        <v>5</v>
      </c>
      <c r="AX31">
        <v>1</v>
      </c>
      <c r="AY31">
        <v>0</v>
      </c>
      <c r="AZ31">
        <v>0</v>
      </c>
      <c r="BA31" s="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f t="shared" si="0"/>
        <v>4.2</v>
      </c>
    </row>
    <row r="32" spans="1:59" x14ac:dyDescent="0.3">
      <c r="A32" t="s">
        <v>681</v>
      </c>
      <c r="B32" s="4">
        <v>17</v>
      </c>
      <c r="C32" t="s">
        <v>782</v>
      </c>
      <c r="D32" t="s">
        <v>59</v>
      </c>
      <c r="E32" t="s">
        <v>773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 s="1">
        <v>0</v>
      </c>
      <c r="M32">
        <v>0</v>
      </c>
      <c r="N32">
        <v>0</v>
      </c>
      <c r="O32">
        <v>0</v>
      </c>
      <c r="P32">
        <v>6</v>
      </c>
      <c r="Q32">
        <v>0</v>
      </c>
      <c r="R32">
        <v>0</v>
      </c>
      <c r="S32" s="1">
        <v>0</v>
      </c>
      <c r="T32">
        <v>0</v>
      </c>
      <c r="U32">
        <v>0</v>
      </c>
      <c r="V32" s="1">
        <v>0</v>
      </c>
      <c r="W32">
        <v>0</v>
      </c>
      <c r="X32">
        <v>0</v>
      </c>
      <c r="Y32" s="1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s="1">
        <v>0</v>
      </c>
      <c r="AQ32">
        <v>0</v>
      </c>
      <c r="AR32">
        <v>0</v>
      </c>
      <c r="AS32" s="1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s="1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f t="shared" si="0"/>
        <v>4.2</v>
      </c>
    </row>
    <row r="33" spans="1:59" x14ac:dyDescent="0.3">
      <c r="A33" t="s">
        <v>624</v>
      </c>
      <c r="B33" s="4">
        <v>22</v>
      </c>
      <c r="C33" t="s">
        <v>784</v>
      </c>
      <c r="D33" t="s">
        <v>625</v>
      </c>
      <c r="E33" t="s">
        <v>774</v>
      </c>
      <c r="F33">
        <v>16</v>
      </c>
      <c r="G33">
        <v>1251</v>
      </c>
      <c r="H33">
        <v>0</v>
      </c>
      <c r="I33">
        <v>0</v>
      </c>
      <c r="J33">
        <v>5</v>
      </c>
      <c r="K33">
        <v>13</v>
      </c>
      <c r="L33" s="1">
        <v>0.13</v>
      </c>
      <c r="M33">
        <v>0</v>
      </c>
      <c r="N33">
        <v>0</v>
      </c>
      <c r="O33">
        <v>0</v>
      </c>
      <c r="P33">
        <v>984</v>
      </c>
      <c r="Q33">
        <v>325</v>
      </c>
      <c r="R33">
        <v>248</v>
      </c>
      <c r="S33" s="1">
        <v>0.76</v>
      </c>
      <c r="T33">
        <v>8</v>
      </c>
      <c r="U33">
        <v>3</v>
      </c>
      <c r="V33" s="1">
        <v>0.38</v>
      </c>
      <c r="W33">
        <v>125</v>
      </c>
      <c r="X33">
        <v>91</v>
      </c>
      <c r="Y33" s="1">
        <v>0.73</v>
      </c>
      <c r="Z33">
        <v>2</v>
      </c>
      <c r="AA33">
        <v>114</v>
      </c>
      <c r="AB33">
        <v>67</v>
      </c>
      <c r="AC33">
        <v>2</v>
      </c>
      <c r="AD33">
        <v>0</v>
      </c>
      <c r="AE33">
        <v>9</v>
      </c>
      <c r="AF33">
        <v>7</v>
      </c>
      <c r="AG33">
        <v>35</v>
      </c>
      <c r="AH33">
        <v>2</v>
      </c>
      <c r="AI33">
        <v>2</v>
      </c>
      <c r="AJ33">
        <v>46</v>
      </c>
      <c r="AK33">
        <v>2</v>
      </c>
      <c r="AL33">
        <v>0</v>
      </c>
      <c r="AM33">
        <v>10</v>
      </c>
      <c r="AN33">
        <v>115</v>
      </c>
      <c r="AO33">
        <v>40</v>
      </c>
      <c r="AP33" s="1">
        <v>0.35</v>
      </c>
      <c r="AQ33">
        <v>126</v>
      </c>
      <c r="AR33">
        <v>31</v>
      </c>
      <c r="AS33" s="1">
        <v>0.25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 s="1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f t="shared" si="0"/>
        <v>4.2</v>
      </c>
    </row>
    <row r="34" spans="1:59" x14ac:dyDescent="0.3">
      <c r="A34" t="s">
        <v>654</v>
      </c>
      <c r="B34" s="4">
        <v>27</v>
      </c>
      <c r="C34" t="s">
        <v>783</v>
      </c>
      <c r="D34" t="s">
        <v>59</v>
      </c>
      <c r="E34" t="s">
        <v>774</v>
      </c>
      <c r="F34">
        <v>38</v>
      </c>
      <c r="G34">
        <v>3349</v>
      </c>
      <c r="H34">
        <v>0</v>
      </c>
      <c r="I34">
        <v>1</v>
      </c>
      <c r="J34">
        <v>13</v>
      </c>
      <c r="K34">
        <v>4</v>
      </c>
      <c r="L34" s="1">
        <v>0.3</v>
      </c>
      <c r="M34">
        <v>4</v>
      </c>
      <c r="N34">
        <v>0</v>
      </c>
      <c r="O34">
        <v>2</v>
      </c>
      <c r="P34">
        <v>2424</v>
      </c>
      <c r="Q34">
        <v>372</v>
      </c>
      <c r="R34">
        <v>312</v>
      </c>
      <c r="S34" s="1">
        <v>0.84</v>
      </c>
      <c r="T34">
        <v>1</v>
      </c>
      <c r="U34">
        <v>0</v>
      </c>
      <c r="V34" s="1">
        <v>0</v>
      </c>
      <c r="W34">
        <v>50</v>
      </c>
      <c r="X34">
        <v>23</v>
      </c>
      <c r="Y34" s="1">
        <v>0.46</v>
      </c>
      <c r="Z34">
        <v>0</v>
      </c>
      <c r="AA34">
        <v>49</v>
      </c>
      <c r="AB34">
        <v>12</v>
      </c>
      <c r="AC34">
        <v>0</v>
      </c>
      <c r="AD34">
        <v>0</v>
      </c>
      <c r="AE34">
        <v>0</v>
      </c>
      <c r="AF34">
        <v>0</v>
      </c>
      <c r="AG34">
        <v>26</v>
      </c>
      <c r="AH34">
        <v>4</v>
      </c>
      <c r="AI34">
        <v>6</v>
      </c>
      <c r="AJ34">
        <v>210</v>
      </c>
      <c r="AK34">
        <v>16</v>
      </c>
      <c r="AL34">
        <v>10</v>
      </c>
      <c r="AM34">
        <v>39</v>
      </c>
      <c r="AN34">
        <v>30</v>
      </c>
      <c r="AO34">
        <v>12</v>
      </c>
      <c r="AP34" s="1">
        <v>0.4</v>
      </c>
      <c r="AQ34">
        <v>46</v>
      </c>
      <c r="AR34">
        <v>26</v>
      </c>
      <c r="AS34" s="1">
        <v>0.56999999999999995</v>
      </c>
      <c r="AT34">
        <v>0</v>
      </c>
      <c r="AU34">
        <v>0</v>
      </c>
      <c r="AV34">
        <v>0</v>
      </c>
      <c r="AW34">
        <v>23</v>
      </c>
      <c r="AX34">
        <v>5</v>
      </c>
      <c r="AY34">
        <v>0</v>
      </c>
      <c r="AZ34">
        <v>0</v>
      </c>
      <c r="BA34" s="1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f t="shared" si="0"/>
        <v>4.2</v>
      </c>
    </row>
    <row r="35" spans="1:59" x14ac:dyDescent="0.3">
      <c r="A35" t="s">
        <v>483</v>
      </c>
      <c r="B35" s="4">
        <v>20</v>
      </c>
      <c r="C35" t="s">
        <v>453</v>
      </c>
      <c r="D35" t="s">
        <v>66</v>
      </c>
      <c r="E35" t="s">
        <v>775</v>
      </c>
      <c r="F35">
        <v>29</v>
      </c>
      <c r="G35">
        <v>1770</v>
      </c>
      <c r="H35">
        <v>1</v>
      </c>
      <c r="I35">
        <v>8</v>
      </c>
      <c r="J35">
        <v>55</v>
      </c>
      <c r="K35">
        <v>6</v>
      </c>
      <c r="L35" s="1">
        <v>0</v>
      </c>
      <c r="M35">
        <v>6</v>
      </c>
      <c r="N35">
        <v>1</v>
      </c>
      <c r="O35">
        <v>3</v>
      </c>
      <c r="P35">
        <v>1208</v>
      </c>
      <c r="Q35">
        <v>1209</v>
      </c>
      <c r="R35">
        <v>1036</v>
      </c>
      <c r="S35" s="1">
        <v>0.86</v>
      </c>
      <c r="T35">
        <v>7</v>
      </c>
      <c r="U35">
        <v>3</v>
      </c>
      <c r="V35" s="1">
        <v>0.43</v>
      </c>
      <c r="W35">
        <v>191</v>
      </c>
      <c r="X35">
        <v>118</v>
      </c>
      <c r="Y35" s="1">
        <v>0.62</v>
      </c>
      <c r="Z35">
        <v>0</v>
      </c>
      <c r="AA35">
        <v>237</v>
      </c>
      <c r="AB35">
        <v>127</v>
      </c>
      <c r="AC35">
        <v>0</v>
      </c>
      <c r="AD35">
        <v>0</v>
      </c>
      <c r="AE35">
        <v>1</v>
      </c>
      <c r="AF35">
        <v>1</v>
      </c>
      <c r="AG35">
        <v>97</v>
      </c>
      <c r="AH35">
        <v>38</v>
      </c>
      <c r="AI35">
        <v>3</v>
      </c>
      <c r="AJ35">
        <v>9</v>
      </c>
      <c r="AK35">
        <v>21</v>
      </c>
      <c r="AL35">
        <v>37</v>
      </c>
      <c r="AM35">
        <v>23</v>
      </c>
      <c r="AN35">
        <v>90</v>
      </c>
      <c r="AO35">
        <v>48</v>
      </c>
      <c r="AP35" s="1">
        <v>0.53</v>
      </c>
      <c r="AQ35">
        <v>172</v>
      </c>
      <c r="AR35">
        <v>94</v>
      </c>
      <c r="AS35" s="1">
        <v>0.55000000000000004</v>
      </c>
      <c r="AT35">
        <v>0</v>
      </c>
      <c r="AU35">
        <v>0</v>
      </c>
      <c r="AV35">
        <v>0</v>
      </c>
      <c r="AW35">
        <v>17</v>
      </c>
      <c r="AX35">
        <v>3</v>
      </c>
      <c r="AY35">
        <v>0</v>
      </c>
      <c r="AZ35">
        <v>0</v>
      </c>
      <c r="BA35" s="1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f t="shared" si="0"/>
        <v>4.2</v>
      </c>
    </row>
    <row r="36" spans="1:59" x14ac:dyDescent="0.3">
      <c r="A36" t="s">
        <v>427</v>
      </c>
      <c r="B36" s="4">
        <v>30</v>
      </c>
      <c r="C36" t="s">
        <v>425</v>
      </c>
      <c r="D36" t="s">
        <v>78</v>
      </c>
      <c r="E36" t="s">
        <v>774</v>
      </c>
      <c r="F36">
        <v>33</v>
      </c>
      <c r="G36">
        <v>2492</v>
      </c>
      <c r="H36">
        <v>0</v>
      </c>
      <c r="I36">
        <v>1</v>
      </c>
      <c r="J36">
        <v>15</v>
      </c>
      <c r="K36">
        <v>24</v>
      </c>
      <c r="L36" s="1">
        <v>0.14000000000000001</v>
      </c>
      <c r="M36">
        <v>2</v>
      </c>
      <c r="N36">
        <v>1</v>
      </c>
      <c r="O36">
        <v>3</v>
      </c>
      <c r="P36">
        <v>2129</v>
      </c>
      <c r="Q36">
        <v>632</v>
      </c>
      <c r="R36">
        <v>491</v>
      </c>
      <c r="S36" s="1">
        <v>0.78</v>
      </c>
      <c r="T36">
        <v>76</v>
      </c>
      <c r="U36">
        <v>13</v>
      </c>
      <c r="V36" s="1">
        <v>0.17</v>
      </c>
      <c r="W36">
        <v>350</v>
      </c>
      <c r="X36">
        <v>250</v>
      </c>
      <c r="Y36" s="1">
        <v>0.71</v>
      </c>
      <c r="Z36">
        <v>3</v>
      </c>
      <c r="AA36">
        <v>283</v>
      </c>
      <c r="AB36">
        <v>206</v>
      </c>
      <c r="AC36">
        <v>3</v>
      </c>
      <c r="AD36">
        <v>4</v>
      </c>
      <c r="AE36">
        <v>17</v>
      </c>
      <c r="AF36">
        <v>10</v>
      </c>
      <c r="AG36">
        <v>89</v>
      </c>
      <c r="AH36">
        <v>13</v>
      </c>
      <c r="AI36">
        <v>6</v>
      </c>
      <c r="AJ36">
        <v>42</v>
      </c>
      <c r="AK36">
        <v>6</v>
      </c>
      <c r="AL36">
        <v>1</v>
      </c>
      <c r="AM36">
        <v>39</v>
      </c>
      <c r="AN36">
        <v>194</v>
      </c>
      <c r="AO36">
        <v>91</v>
      </c>
      <c r="AP36" s="1">
        <v>0.47</v>
      </c>
      <c r="AQ36">
        <v>61</v>
      </c>
      <c r="AR36">
        <v>24</v>
      </c>
      <c r="AS36" s="1">
        <v>0.39</v>
      </c>
      <c r="AT36">
        <v>0</v>
      </c>
      <c r="AU36">
        <v>0</v>
      </c>
      <c r="AV36">
        <v>1</v>
      </c>
      <c r="AW36">
        <v>11</v>
      </c>
      <c r="AX36">
        <v>3</v>
      </c>
      <c r="AY36">
        <v>1</v>
      </c>
      <c r="AZ36">
        <v>0</v>
      </c>
      <c r="BA36" s="1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f t="shared" si="0"/>
        <v>4.2</v>
      </c>
    </row>
    <row r="37" spans="1:59" x14ac:dyDescent="0.3">
      <c r="A37" t="s">
        <v>182</v>
      </c>
      <c r="B37" s="4">
        <v>23</v>
      </c>
      <c r="C37" t="s">
        <v>170</v>
      </c>
      <c r="D37" t="s">
        <v>66</v>
      </c>
      <c r="E37" t="s">
        <v>775</v>
      </c>
      <c r="F37">
        <v>8</v>
      </c>
      <c r="G37">
        <v>168</v>
      </c>
      <c r="H37">
        <v>0</v>
      </c>
      <c r="I37">
        <v>0</v>
      </c>
      <c r="J37">
        <v>2</v>
      </c>
      <c r="K37">
        <v>0</v>
      </c>
      <c r="L37" s="1">
        <v>0</v>
      </c>
      <c r="M37">
        <v>0</v>
      </c>
      <c r="N37">
        <v>0</v>
      </c>
      <c r="O37">
        <v>1</v>
      </c>
      <c r="P37">
        <v>93</v>
      </c>
      <c r="Q37">
        <v>0</v>
      </c>
      <c r="R37">
        <v>0</v>
      </c>
      <c r="S37" s="1">
        <v>0</v>
      </c>
      <c r="T37">
        <v>0</v>
      </c>
      <c r="U37">
        <v>0</v>
      </c>
      <c r="V37" s="1">
        <v>0</v>
      </c>
      <c r="W37">
        <v>0</v>
      </c>
      <c r="X37">
        <v>0</v>
      </c>
      <c r="Y37" s="1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</v>
      </c>
      <c r="AK37">
        <v>0</v>
      </c>
      <c r="AL37">
        <v>0</v>
      </c>
      <c r="AM37">
        <v>5</v>
      </c>
      <c r="AN37">
        <v>0</v>
      </c>
      <c r="AO37">
        <v>0</v>
      </c>
      <c r="AP37" s="1">
        <v>0</v>
      </c>
      <c r="AQ37">
        <v>0</v>
      </c>
      <c r="AR37">
        <v>0</v>
      </c>
      <c r="AS37" s="1">
        <v>0</v>
      </c>
      <c r="AT37">
        <v>0</v>
      </c>
      <c r="AU37">
        <v>0</v>
      </c>
      <c r="AV37">
        <v>0</v>
      </c>
      <c r="AW37">
        <v>3</v>
      </c>
      <c r="AX37">
        <v>0</v>
      </c>
      <c r="AY37">
        <v>0</v>
      </c>
      <c r="AZ37">
        <v>0</v>
      </c>
      <c r="BA37" s="1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f t="shared" si="0"/>
        <v>4.2</v>
      </c>
    </row>
    <row r="38" spans="1:59" x14ac:dyDescent="0.3">
      <c r="A38" t="s">
        <v>219</v>
      </c>
      <c r="B38" s="4">
        <v>26</v>
      </c>
      <c r="C38" t="s">
        <v>205</v>
      </c>
      <c r="D38" t="s">
        <v>66</v>
      </c>
      <c r="E38" t="s">
        <v>774</v>
      </c>
      <c r="F38">
        <v>13</v>
      </c>
      <c r="G38">
        <v>960</v>
      </c>
      <c r="H38">
        <v>0</v>
      </c>
      <c r="I38">
        <v>0</v>
      </c>
      <c r="J38">
        <v>1</v>
      </c>
      <c r="K38">
        <v>18</v>
      </c>
      <c r="L38" s="1">
        <v>0.24</v>
      </c>
      <c r="M38">
        <v>0</v>
      </c>
      <c r="N38">
        <v>0</v>
      </c>
      <c r="O38">
        <v>0</v>
      </c>
      <c r="P38">
        <v>831</v>
      </c>
      <c r="Q38">
        <v>691</v>
      </c>
      <c r="R38">
        <v>587</v>
      </c>
      <c r="S38" s="1">
        <v>0.85</v>
      </c>
      <c r="T38">
        <v>31</v>
      </c>
      <c r="U38">
        <v>9</v>
      </c>
      <c r="V38" s="1">
        <v>0.28999999999999998</v>
      </c>
      <c r="W38">
        <v>277</v>
      </c>
      <c r="X38">
        <v>219</v>
      </c>
      <c r="Y38" s="1">
        <v>0.79</v>
      </c>
      <c r="Z38">
        <v>2</v>
      </c>
      <c r="AA38">
        <v>363</v>
      </c>
      <c r="AB38">
        <v>212</v>
      </c>
      <c r="AC38">
        <v>2</v>
      </c>
      <c r="AD38">
        <v>0</v>
      </c>
      <c r="AE38">
        <v>14</v>
      </c>
      <c r="AF38">
        <v>6</v>
      </c>
      <c r="AG38">
        <v>172</v>
      </c>
      <c r="AH38">
        <v>0</v>
      </c>
      <c r="AI38">
        <v>1</v>
      </c>
      <c r="AJ38">
        <v>38</v>
      </c>
      <c r="AK38">
        <v>20</v>
      </c>
      <c r="AL38">
        <v>2</v>
      </c>
      <c r="AM38">
        <v>5</v>
      </c>
      <c r="AN38">
        <v>328</v>
      </c>
      <c r="AO38">
        <v>171</v>
      </c>
      <c r="AP38" s="1">
        <v>0.52</v>
      </c>
      <c r="AQ38">
        <v>27</v>
      </c>
      <c r="AR38">
        <v>8</v>
      </c>
      <c r="AS38" s="1">
        <v>0.3</v>
      </c>
      <c r="AT38">
        <v>0</v>
      </c>
      <c r="AU38">
        <v>0</v>
      </c>
      <c r="AV38">
        <v>0</v>
      </c>
      <c r="AW38">
        <v>9</v>
      </c>
      <c r="AX38">
        <v>4</v>
      </c>
      <c r="AY38">
        <v>0</v>
      </c>
      <c r="AZ38">
        <v>0</v>
      </c>
      <c r="BA38" s="1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f t="shared" si="0"/>
        <v>4.2</v>
      </c>
    </row>
    <row r="39" spans="1:59" x14ac:dyDescent="0.3">
      <c r="A39" t="s">
        <v>311</v>
      </c>
      <c r="B39" s="4">
        <v>34</v>
      </c>
      <c r="C39" t="s">
        <v>300</v>
      </c>
      <c r="D39" t="s">
        <v>257</v>
      </c>
      <c r="E39" t="s">
        <v>773</v>
      </c>
      <c r="F39">
        <v>37</v>
      </c>
      <c r="G39">
        <v>3067</v>
      </c>
      <c r="H39">
        <v>0</v>
      </c>
      <c r="I39">
        <v>3</v>
      </c>
      <c r="J39">
        <v>27</v>
      </c>
      <c r="K39">
        <v>0</v>
      </c>
      <c r="L39" s="1">
        <v>0</v>
      </c>
      <c r="M39">
        <v>1</v>
      </c>
      <c r="N39">
        <v>1</v>
      </c>
      <c r="O39">
        <v>0</v>
      </c>
      <c r="P39">
        <v>1930</v>
      </c>
      <c r="Q39">
        <v>713</v>
      </c>
      <c r="R39">
        <v>661</v>
      </c>
      <c r="S39" s="1">
        <v>0.93</v>
      </c>
      <c r="T39">
        <v>4</v>
      </c>
      <c r="U39">
        <v>1</v>
      </c>
      <c r="V39" s="1">
        <v>0.25</v>
      </c>
      <c r="W39">
        <v>82</v>
      </c>
      <c r="X39">
        <v>67</v>
      </c>
      <c r="Y39" s="1">
        <v>0.82</v>
      </c>
      <c r="Z39">
        <v>3</v>
      </c>
      <c r="AA39">
        <v>220</v>
      </c>
      <c r="AB39">
        <v>142</v>
      </c>
      <c r="AC39">
        <v>0</v>
      </c>
      <c r="AD39">
        <v>0</v>
      </c>
      <c r="AE39">
        <v>0</v>
      </c>
      <c r="AF39">
        <v>1</v>
      </c>
      <c r="AG39">
        <v>42</v>
      </c>
      <c r="AH39">
        <v>38</v>
      </c>
      <c r="AI39">
        <v>11</v>
      </c>
      <c r="AJ39">
        <v>34</v>
      </c>
      <c r="AK39">
        <v>4</v>
      </c>
      <c r="AL39">
        <v>14</v>
      </c>
      <c r="AM39">
        <v>133</v>
      </c>
      <c r="AN39">
        <v>32</v>
      </c>
      <c r="AO39">
        <v>16</v>
      </c>
      <c r="AP39" s="1">
        <v>0.5</v>
      </c>
      <c r="AQ39">
        <v>14</v>
      </c>
      <c r="AR39">
        <v>8</v>
      </c>
      <c r="AS39" s="1">
        <v>0.56999999999999995</v>
      </c>
      <c r="AT39">
        <v>0</v>
      </c>
      <c r="AU39">
        <v>0</v>
      </c>
      <c r="AV39">
        <v>0</v>
      </c>
      <c r="AW39">
        <v>55</v>
      </c>
      <c r="AX39">
        <v>9</v>
      </c>
      <c r="AY39">
        <v>0</v>
      </c>
      <c r="AZ39">
        <v>0</v>
      </c>
      <c r="BA39" s="1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f t="shared" si="0"/>
        <v>4.2</v>
      </c>
    </row>
    <row r="40" spans="1:59" x14ac:dyDescent="0.3">
      <c r="A40" t="s">
        <v>688</v>
      </c>
      <c r="B40" s="4">
        <v>23</v>
      </c>
      <c r="C40" t="s">
        <v>782</v>
      </c>
      <c r="D40" t="s">
        <v>689</v>
      </c>
      <c r="E40" t="s">
        <v>774</v>
      </c>
      <c r="F40">
        <v>37</v>
      </c>
      <c r="G40">
        <v>3127</v>
      </c>
      <c r="H40">
        <v>4</v>
      </c>
      <c r="I40">
        <v>7</v>
      </c>
      <c r="J40">
        <v>36</v>
      </c>
      <c r="K40">
        <v>3</v>
      </c>
      <c r="L40" s="1">
        <v>0.09</v>
      </c>
      <c r="M40">
        <v>3</v>
      </c>
      <c r="N40">
        <v>1</v>
      </c>
      <c r="O40">
        <v>6</v>
      </c>
      <c r="P40">
        <v>2315</v>
      </c>
      <c r="Q40">
        <v>743</v>
      </c>
      <c r="R40">
        <v>657</v>
      </c>
      <c r="S40" s="1">
        <v>0.88</v>
      </c>
      <c r="T40">
        <v>18</v>
      </c>
      <c r="U40">
        <v>1</v>
      </c>
      <c r="V40" s="1">
        <v>0.06</v>
      </c>
      <c r="W40">
        <v>194</v>
      </c>
      <c r="X40">
        <v>152</v>
      </c>
      <c r="Y40" s="1">
        <v>0.78</v>
      </c>
      <c r="Z40">
        <v>4</v>
      </c>
      <c r="AA40">
        <v>121</v>
      </c>
      <c r="AB40">
        <v>53</v>
      </c>
      <c r="AC40">
        <v>0</v>
      </c>
      <c r="AD40">
        <v>1</v>
      </c>
      <c r="AE40">
        <v>0</v>
      </c>
      <c r="AF40">
        <v>2</v>
      </c>
      <c r="AG40">
        <v>66</v>
      </c>
      <c r="AH40">
        <v>47</v>
      </c>
      <c r="AI40">
        <v>0</v>
      </c>
      <c r="AJ40">
        <v>66</v>
      </c>
      <c r="AK40">
        <v>13</v>
      </c>
      <c r="AL40">
        <v>5</v>
      </c>
      <c r="AM40">
        <v>89</v>
      </c>
      <c r="AN40">
        <v>56</v>
      </c>
      <c r="AO40">
        <v>27</v>
      </c>
      <c r="AP40" s="1">
        <v>0.48</v>
      </c>
      <c r="AQ40">
        <v>33</v>
      </c>
      <c r="AR40">
        <v>24</v>
      </c>
      <c r="AS40" s="1">
        <v>0.73</v>
      </c>
      <c r="AT40">
        <v>0</v>
      </c>
      <c r="AU40">
        <v>0</v>
      </c>
      <c r="AV40">
        <v>0</v>
      </c>
      <c r="AW40">
        <v>0</v>
      </c>
      <c r="AX40">
        <v>5</v>
      </c>
      <c r="AY40">
        <v>1</v>
      </c>
      <c r="AZ40">
        <v>0</v>
      </c>
      <c r="BA40" s="1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f t="shared" si="0"/>
        <v>4.2</v>
      </c>
    </row>
    <row r="41" spans="1:59" x14ac:dyDescent="0.3">
      <c r="A41" t="s">
        <v>284</v>
      </c>
      <c r="B41" s="4">
        <v>26</v>
      </c>
      <c r="C41" t="s">
        <v>270</v>
      </c>
      <c r="D41" t="s">
        <v>257</v>
      </c>
      <c r="E41" t="s">
        <v>773</v>
      </c>
      <c r="F41">
        <v>38</v>
      </c>
      <c r="G41">
        <v>2714</v>
      </c>
      <c r="H41">
        <v>8</v>
      </c>
      <c r="I41">
        <v>6</v>
      </c>
      <c r="J41">
        <v>59</v>
      </c>
      <c r="K41">
        <v>2</v>
      </c>
      <c r="L41" s="1">
        <v>0</v>
      </c>
      <c r="M41">
        <v>17</v>
      </c>
      <c r="N41">
        <v>2</v>
      </c>
      <c r="O41">
        <v>11</v>
      </c>
      <c r="P41">
        <v>1198</v>
      </c>
      <c r="Q41">
        <v>755</v>
      </c>
      <c r="R41">
        <v>661</v>
      </c>
      <c r="S41" s="1">
        <v>0.88</v>
      </c>
      <c r="T41">
        <v>1</v>
      </c>
      <c r="U41">
        <v>0</v>
      </c>
      <c r="V41" s="1">
        <v>0</v>
      </c>
      <c r="W41">
        <v>86</v>
      </c>
      <c r="X41">
        <v>54</v>
      </c>
      <c r="Y41" s="1">
        <v>0.63</v>
      </c>
      <c r="Z41">
        <v>0</v>
      </c>
      <c r="AA41">
        <v>161</v>
      </c>
      <c r="AB41">
        <v>78</v>
      </c>
      <c r="AC41">
        <v>0</v>
      </c>
      <c r="AD41">
        <v>0</v>
      </c>
      <c r="AE41">
        <v>0</v>
      </c>
      <c r="AF41">
        <v>0</v>
      </c>
      <c r="AG41">
        <v>45</v>
      </c>
      <c r="AH41">
        <v>43</v>
      </c>
      <c r="AI41">
        <v>3</v>
      </c>
      <c r="AJ41">
        <v>38</v>
      </c>
      <c r="AK41">
        <v>9</v>
      </c>
      <c r="AL41">
        <v>7</v>
      </c>
      <c r="AM41">
        <v>22</v>
      </c>
      <c r="AN41">
        <v>48</v>
      </c>
      <c r="AO41">
        <v>31</v>
      </c>
      <c r="AP41" s="1">
        <v>0.65</v>
      </c>
      <c r="AQ41">
        <v>33</v>
      </c>
      <c r="AR41">
        <v>20</v>
      </c>
      <c r="AS41" s="1">
        <v>0.61</v>
      </c>
      <c r="AT41">
        <v>0</v>
      </c>
      <c r="AU41">
        <v>0</v>
      </c>
      <c r="AV41">
        <v>0</v>
      </c>
      <c r="AW41">
        <v>14</v>
      </c>
      <c r="AX41">
        <v>4</v>
      </c>
      <c r="AY41">
        <v>0</v>
      </c>
      <c r="AZ41">
        <v>0</v>
      </c>
      <c r="BA41" s="1">
        <v>0</v>
      </c>
      <c r="BB41">
        <v>0</v>
      </c>
      <c r="BC41">
        <v>2</v>
      </c>
      <c r="BD41">
        <v>0</v>
      </c>
      <c r="BE41">
        <v>0</v>
      </c>
      <c r="BF41">
        <v>0</v>
      </c>
      <c r="BG41">
        <f t="shared" si="0"/>
        <v>4.2</v>
      </c>
    </row>
    <row r="42" spans="1:59" x14ac:dyDescent="0.3">
      <c r="A42" t="s">
        <v>351</v>
      </c>
      <c r="B42" s="4">
        <v>27</v>
      </c>
      <c r="C42" t="s">
        <v>329</v>
      </c>
      <c r="D42" t="s">
        <v>114</v>
      </c>
      <c r="E42" t="s">
        <v>773</v>
      </c>
      <c r="F42">
        <v>30</v>
      </c>
      <c r="G42">
        <v>2355</v>
      </c>
      <c r="H42">
        <v>0</v>
      </c>
      <c r="I42">
        <v>2</v>
      </c>
      <c r="J42">
        <v>18</v>
      </c>
      <c r="K42">
        <v>21</v>
      </c>
      <c r="L42" s="1">
        <v>0.02</v>
      </c>
      <c r="M42">
        <v>2</v>
      </c>
      <c r="N42">
        <v>0</v>
      </c>
      <c r="O42">
        <v>0</v>
      </c>
      <c r="P42">
        <v>1546</v>
      </c>
      <c r="Q42">
        <v>763</v>
      </c>
      <c r="R42">
        <v>666</v>
      </c>
      <c r="S42" s="1">
        <v>0.87</v>
      </c>
      <c r="T42">
        <v>70</v>
      </c>
      <c r="U42">
        <v>16</v>
      </c>
      <c r="V42" s="1">
        <v>0.23</v>
      </c>
      <c r="W42">
        <v>485</v>
      </c>
      <c r="X42">
        <v>411</v>
      </c>
      <c r="Y42" s="1">
        <v>0.85</v>
      </c>
      <c r="Z42">
        <v>5</v>
      </c>
      <c r="AA42">
        <v>471</v>
      </c>
      <c r="AB42">
        <v>256</v>
      </c>
      <c r="AC42">
        <v>0</v>
      </c>
      <c r="AD42">
        <v>5</v>
      </c>
      <c r="AE42">
        <v>28</v>
      </c>
      <c r="AF42">
        <v>25</v>
      </c>
      <c r="AG42">
        <v>79</v>
      </c>
      <c r="AH42">
        <v>8</v>
      </c>
      <c r="AI42">
        <v>0</v>
      </c>
      <c r="AJ42">
        <v>32</v>
      </c>
      <c r="AK42">
        <v>6</v>
      </c>
      <c r="AL42">
        <v>2</v>
      </c>
      <c r="AM42">
        <v>68</v>
      </c>
      <c r="AN42">
        <v>206</v>
      </c>
      <c r="AO42">
        <v>103</v>
      </c>
      <c r="AP42" s="1">
        <v>0.5</v>
      </c>
      <c r="AQ42">
        <v>3</v>
      </c>
      <c r="AR42">
        <v>1</v>
      </c>
      <c r="AS42" s="1">
        <v>0.33</v>
      </c>
      <c r="AT42">
        <v>0</v>
      </c>
      <c r="AU42">
        <v>0</v>
      </c>
      <c r="AV42">
        <v>0</v>
      </c>
      <c r="AW42">
        <v>66</v>
      </c>
      <c r="AX42">
        <v>12</v>
      </c>
      <c r="AY42">
        <v>0</v>
      </c>
      <c r="AZ42">
        <v>0</v>
      </c>
      <c r="BA42" s="1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f t="shared" si="0"/>
        <v>4.2</v>
      </c>
    </row>
    <row r="43" spans="1:59" x14ac:dyDescent="0.3">
      <c r="A43" t="s">
        <v>539</v>
      </c>
      <c r="B43" s="4">
        <v>21</v>
      </c>
      <c r="C43" t="s">
        <v>786</v>
      </c>
      <c r="D43" t="s">
        <v>59</v>
      </c>
      <c r="E43" t="s">
        <v>774</v>
      </c>
      <c r="F43">
        <v>37</v>
      </c>
      <c r="G43">
        <v>2842</v>
      </c>
      <c r="H43">
        <v>0</v>
      </c>
      <c r="I43">
        <v>1</v>
      </c>
      <c r="J43">
        <v>6</v>
      </c>
      <c r="K43">
        <v>18</v>
      </c>
      <c r="L43" s="1">
        <v>0.16</v>
      </c>
      <c r="M43">
        <v>0</v>
      </c>
      <c r="N43">
        <v>0</v>
      </c>
      <c r="O43">
        <v>2</v>
      </c>
      <c r="P43">
        <v>2081</v>
      </c>
      <c r="Q43">
        <v>949</v>
      </c>
      <c r="R43">
        <v>710</v>
      </c>
      <c r="S43" s="1">
        <v>0.75</v>
      </c>
      <c r="T43">
        <v>14</v>
      </c>
      <c r="U43">
        <v>2</v>
      </c>
      <c r="V43" s="1">
        <v>0.14000000000000001</v>
      </c>
      <c r="W43">
        <v>284</v>
      </c>
      <c r="X43">
        <v>172</v>
      </c>
      <c r="Y43" s="1">
        <v>0.61</v>
      </c>
      <c r="Z43">
        <v>0</v>
      </c>
      <c r="AA43">
        <v>97</v>
      </c>
      <c r="AB43">
        <v>36</v>
      </c>
      <c r="AC43">
        <v>0</v>
      </c>
      <c r="AD43">
        <v>1</v>
      </c>
      <c r="AE43">
        <v>1</v>
      </c>
      <c r="AF43">
        <v>1</v>
      </c>
      <c r="AG43">
        <v>63</v>
      </c>
      <c r="AH43">
        <v>39</v>
      </c>
      <c r="AI43">
        <v>7</v>
      </c>
      <c r="AJ43">
        <v>94</v>
      </c>
      <c r="AK43">
        <v>20</v>
      </c>
      <c r="AL43">
        <v>21</v>
      </c>
      <c r="AM43">
        <v>54</v>
      </c>
      <c r="AN43">
        <v>158</v>
      </c>
      <c r="AO43">
        <v>75</v>
      </c>
      <c r="AP43" s="1">
        <v>0.48</v>
      </c>
      <c r="AQ43">
        <v>176</v>
      </c>
      <c r="AR43">
        <v>101</v>
      </c>
      <c r="AS43" s="1">
        <v>0.56999999999999995</v>
      </c>
      <c r="AT43">
        <v>0</v>
      </c>
      <c r="AU43">
        <v>0</v>
      </c>
      <c r="AV43">
        <v>0</v>
      </c>
      <c r="AW43">
        <v>6</v>
      </c>
      <c r="AX43">
        <v>1</v>
      </c>
      <c r="AY43">
        <v>0</v>
      </c>
      <c r="AZ43">
        <v>0</v>
      </c>
      <c r="BA43" s="1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f t="shared" si="0"/>
        <v>4.2</v>
      </c>
    </row>
    <row r="44" spans="1:59" x14ac:dyDescent="0.3">
      <c r="A44" t="s">
        <v>357</v>
      </c>
      <c r="B44" s="4">
        <v>22</v>
      </c>
      <c r="C44" t="s">
        <v>356</v>
      </c>
      <c r="D44" t="s">
        <v>358</v>
      </c>
      <c r="E44" t="s">
        <v>775</v>
      </c>
      <c r="F44">
        <v>11</v>
      </c>
      <c r="G44">
        <v>125</v>
      </c>
      <c r="H44">
        <v>0</v>
      </c>
      <c r="I44">
        <v>0</v>
      </c>
      <c r="J44">
        <v>4</v>
      </c>
      <c r="K44">
        <v>0</v>
      </c>
      <c r="L44" s="1">
        <v>0</v>
      </c>
      <c r="M44">
        <v>0</v>
      </c>
      <c r="N44">
        <v>0</v>
      </c>
      <c r="O44">
        <v>1</v>
      </c>
      <c r="P44">
        <v>64</v>
      </c>
      <c r="Q44">
        <v>0</v>
      </c>
      <c r="R44">
        <v>0</v>
      </c>
      <c r="S44" s="1">
        <v>0</v>
      </c>
      <c r="T44">
        <v>0</v>
      </c>
      <c r="U44">
        <v>0</v>
      </c>
      <c r="V44" s="1">
        <v>0</v>
      </c>
      <c r="W44">
        <v>0</v>
      </c>
      <c r="X44">
        <v>0</v>
      </c>
      <c r="Y44" s="1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</v>
      </c>
      <c r="AI44">
        <v>0</v>
      </c>
      <c r="AJ44">
        <v>2</v>
      </c>
      <c r="AK44">
        <v>0</v>
      </c>
      <c r="AL44">
        <v>0</v>
      </c>
      <c r="AM44">
        <v>1</v>
      </c>
      <c r="AN44">
        <v>0</v>
      </c>
      <c r="AO44">
        <v>0</v>
      </c>
      <c r="AP44" s="1">
        <v>0</v>
      </c>
      <c r="AQ44">
        <v>0</v>
      </c>
      <c r="AR44">
        <v>0</v>
      </c>
      <c r="AS44" s="1">
        <v>0</v>
      </c>
      <c r="AT44">
        <v>0</v>
      </c>
      <c r="AU44">
        <v>0</v>
      </c>
      <c r="AV44">
        <v>0</v>
      </c>
      <c r="AW44">
        <v>8</v>
      </c>
      <c r="AX44">
        <v>3</v>
      </c>
      <c r="AY44">
        <v>0</v>
      </c>
      <c r="AZ44">
        <v>0</v>
      </c>
      <c r="BA44" s="1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f t="shared" si="0"/>
        <v>4.2</v>
      </c>
    </row>
    <row r="45" spans="1:59" x14ac:dyDescent="0.3">
      <c r="A45" t="s">
        <v>642</v>
      </c>
      <c r="B45" s="4">
        <v>29</v>
      </c>
      <c r="C45" t="s">
        <v>783</v>
      </c>
      <c r="D45" t="s">
        <v>72</v>
      </c>
      <c r="E45" t="s">
        <v>774</v>
      </c>
      <c r="F45">
        <v>31</v>
      </c>
      <c r="G45">
        <v>2126</v>
      </c>
      <c r="H45">
        <v>2</v>
      </c>
      <c r="I45">
        <v>1</v>
      </c>
      <c r="J45">
        <v>16</v>
      </c>
      <c r="K45">
        <v>11</v>
      </c>
      <c r="L45" s="1">
        <v>0.16</v>
      </c>
      <c r="M45">
        <v>3</v>
      </c>
      <c r="N45">
        <v>1</v>
      </c>
      <c r="O45">
        <v>0</v>
      </c>
      <c r="P45">
        <v>1376</v>
      </c>
      <c r="Q45">
        <v>1001</v>
      </c>
      <c r="R45">
        <v>914</v>
      </c>
      <c r="S45" s="1">
        <v>0.91</v>
      </c>
      <c r="T45">
        <v>16</v>
      </c>
      <c r="U45">
        <v>5</v>
      </c>
      <c r="V45" s="1">
        <v>0.31</v>
      </c>
      <c r="W45">
        <v>385</v>
      </c>
      <c r="X45">
        <v>341</v>
      </c>
      <c r="Y45" s="1">
        <v>0.89</v>
      </c>
      <c r="Z45">
        <v>2</v>
      </c>
      <c r="AA45">
        <v>244</v>
      </c>
      <c r="AB45">
        <v>129</v>
      </c>
      <c r="AC45">
        <v>3</v>
      </c>
      <c r="AD45">
        <v>2</v>
      </c>
      <c r="AE45">
        <v>7</v>
      </c>
      <c r="AF45">
        <v>5</v>
      </c>
      <c r="AG45">
        <v>75</v>
      </c>
      <c r="AH45">
        <v>7</v>
      </c>
      <c r="AI45">
        <v>1</v>
      </c>
      <c r="AJ45">
        <v>56</v>
      </c>
      <c r="AK45">
        <v>11</v>
      </c>
      <c r="AL45">
        <v>2</v>
      </c>
      <c r="AM45">
        <v>60</v>
      </c>
      <c r="AN45">
        <v>130</v>
      </c>
      <c r="AO45">
        <v>61</v>
      </c>
      <c r="AP45" s="1">
        <v>0.47</v>
      </c>
      <c r="AQ45">
        <v>26</v>
      </c>
      <c r="AR45">
        <v>6</v>
      </c>
      <c r="AS45" s="1">
        <v>0.23</v>
      </c>
      <c r="AT45">
        <v>0</v>
      </c>
      <c r="AU45">
        <v>0</v>
      </c>
      <c r="AV45">
        <v>0</v>
      </c>
      <c r="AW45">
        <v>25</v>
      </c>
      <c r="AX45">
        <v>5</v>
      </c>
      <c r="AY45">
        <v>0</v>
      </c>
      <c r="AZ45">
        <v>0</v>
      </c>
      <c r="BA45" s="1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f t="shared" si="0"/>
        <v>4.2</v>
      </c>
    </row>
    <row r="46" spans="1:59" x14ac:dyDescent="0.3">
      <c r="A46" t="s">
        <v>326</v>
      </c>
      <c r="B46" s="4">
        <v>25</v>
      </c>
      <c r="C46" t="s">
        <v>300</v>
      </c>
      <c r="D46" t="s">
        <v>88</v>
      </c>
      <c r="E46" t="s">
        <v>774</v>
      </c>
      <c r="F46">
        <v>35</v>
      </c>
      <c r="G46">
        <v>3084</v>
      </c>
      <c r="H46">
        <v>1</v>
      </c>
      <c r="I46">
        <v>2</v>
      </c>
      <c r="J46">
        <v>14</v>
      </c>
      <c r="K46">
        <v>4</v>
      </c>
      <c r="L46" s="1">
        <v>7.0000000000000007E-2</v>
      </c>
      <c r="M46">
        <v>0</v>
      </c>
      <c r="N46">
        <v>0</v>
      </c>
      <c r="O46">
        <v>3</v>
      </c>
      <c r="P46">
        <v>1744</v>
      </c>
      <c r="Q46">
        <v>1015</v>
      </c>
      <c r="R46">
        <v>857</v>
      </c>
      <c r="S46" s="1">
        <v>0.84</v>
      </c>
      <c r="T46">
        <v>29</v>
      </c>
      <c r="U46">
        <v>8</v>
      </c>
      <c r="V46" s="1">
        <v>0.28000000000000003</v>
      </c>
      <c r="W46">
        <v>316</v>
      </c>
      <c r="X46">
        <v>236</v>
      </c>
      <c r="Y46" s="1">
        <v>0.75</v>
      </c>
      <c r="Z46">
        <v>3</v>
      </c>
      <c r="AA46">
        <v>211</v>
      </c>
      <c r="AB46">
        <v>84</v>
      </c>
      <c r="AC46">
        <v>0</v>
      </c>
      <c r="AD46">
        <v>0</v>
      </c>
      <c r="AE46">
        <v>0</v>
      </c>
      <c r="AF46">
        <v>2</v>
      </c>
      <c r="AG46">
        <v>107</v>
      </c>
      <c r="AH46">
        <v>11</v>
      </c>
      <c r="AI46">
        <v>10</v>
      </c>
      <c r="AJ46">
        <v>135</v>
      </c>
      <c r="AK46">
        <v>27</v>
      </c>
      <c r="AL46">
        <v>9</v>
      </c>
      <c r="AM46">
        <v>63</v>
      </c>
      <c r="AN46">
        <v>110</v>
      </c>
      <c r="AO46">
        <v>56</v>
      </c>
      <c r="AP46" s="1">
        <v>0.51</v>
      </c>
      <c r="AQ46">
        <v>32</v>
      </c>
      <c r="AR46">
        <v>19</v>
      </c>
      <c r="AS46" s="1">
        <v>0.59</v>
      </c>
      <c r="AT46">
        <v>0</v>
      </c>
      <c r="AU46">
        <v>0</v>
      </c>
      <c r="AV46">
        <v>0</v>
      </c>
      <c r="AW46">
        <v>22</v>
      </c>
      <c r="AX46">
        <v>4</v>
      </c>
      <c r="AY46">
        <v>0</v>
      </c>
      <c r="AZ46">
        <v>0</v>
      </c>
      <c r="BA46" s="1">
        <v>0</v>
      </c>
      <c r="BB46">
        <v>0</v>
      </c>
      <c r="BC46">
        <v>1</v>
      </c>
      <c r="BD46">
        <v>0</v>
      </c>
      <c r="BE46">
        <v>0</v>
      </c>
      <c r="BF46">
        <v>0</v>
      </c>
      <c r="BG46">
        <f t="shared" si="0"/>
        <v>4.2</v>
      </c>
    </row>
    <row r="47" spans="1:59" x14ac:dyDescent="0.3">
      <c r="A47" t="s">
        <v>673</v>
      </c>
      <c r="B47" s="4">
        <v>26</v>
      </c>
      <c r="C47" t="s">
        <v>782</v>
      </c>
      <c r="D47" t="s">
        <v>96</v>
      </c>
      <c r="E47" t="s">
        <v>773</v>
      </c>
      <c r="F47">
        <v>35</v>
      </c>
      <c r="G47">
        <v>1681</v>
      </c>
      <c r="H47">
        <v>2</v>
      </c>
      <c r="I47">
        <v>7</v>
      </c>
      <c r="J47">
        <v>22</v>
      </c>
      <c r="K47">
        <v>8</v>
      </c>
      <c r="L47" s="1">
        <v>0</v>
      </c>
      <c r="M47">
        <v>2</v>
      </c>
      <c r="N47">
        <v>0</v>
      </c>
      <c r="O47">
        <v>1</v>
      </c>
      <c r="P47">
        <v>924</v>
      </c>
      <c r="Q47">
        <v>1055</v>
      </c>
      <c r="R47">
        <v>821</v>
      </c>
      <c r="S47" s="1">
        <v>0.78</v>
      </c>
      <c r="T47">
        <v>12</v>
      </c>
      <c r="U47">
        <v>5</v>
      </c>
      <c r="V47" s="1">
        <v>0.42</v>
      </c>
      <c r="W47">
        <v>271</v>
      </c>
      <c r="X47">
        <v>169</v>
      </c>
      <c r="Y47" s="1">
        <v>0.62</v>
      </c>
      <c r="Z47">
        <v>9</v>
      </c>
      <c r="AA47">
        <v>155</v>
      </c>
      <c r="AB47">
        <v>65</v>
      </c>
      <c r="AC47">
        <v>0</v>
      </c>
      <c r="AD47">
        <v>0</v>
      </c>
      <c r="AE47">
        <v>2</v>
      </c>
      <c r="AF47">
        <v>0</v>
      </c>
      <c r="AG47">
        <v>154</v>
      </c>
      <c r="AH47">
        <v>29</v>
      </c>
      <c r="AI47">
        <v>0</v>
      </c>
      <c r="AJ47">
        <v>17</v>
      </c>
      <c r="AK47">
        <v>42</v>
      </c>
      <c r="AL47">
        <v>18</v>
      </c>
      <c r="AM47">
        <v>39</v>
      </c>
      <c r="AN47">
        <v>147</v>
      </c>
      <c r="AO47">
        <v>77</v>
      </c>
      <c r="AP47" s="1">
        <v>0.52</v>
      </c>
      <c r="AQ47">
        <v>86</v>
      </c>
      <c r="AR47">
        <v>45</v>
      </c>
      <c r="AS47" s="1">
        <v>0.52</v>
      </c>
      <c r="AT47">
        <v>0</v>
      </c>
      <c r="AU47">
        <v>0</v>
      </c>
      <c r="AV47">
        <v>0</v>
      </c>
      <c r="AW47">
        <v>31</v>
      </c>
      <c r="AX47">
        <v>3</v>
      </c>
      <c r="AY47">
        <v>0</v>
      </c>
      <c r="AZ47">
        <v>0</v>
      </c>
      <c r="BA47" s="1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f t="shared" si="0"/>
        <v>4.2</v>
      </c>
    </row>
    <row r="48" spans="1:59" x14ac:dyDescent="0.3">
      <c r="A48" t="s">
        <v>660</v>
      </c>
      <c r="B48" s="4">
        <v>29</v>
      </c>
      <c r="C48" t="s">
        <v>783</v>
      </c>
      <c r="D48" t="s">
        <v>450</v>
      </c>
      <c r="E48" t="s">
        <v>773</v>
      </c>
      <c r="F48">
        <v>35</v>
      </c>
      <c r="G48">
        <v>2570</v>
      </c>
      <c r="H48">
        <v>9</v>
      </c>
      <c r="I48">
        <v>1</v>
      </c>
      <c r="J48">
        <v>55</v>
      </c>
      <c r="K48">
        <v>2</v>
      </c>
      <c r="L48" s="1">
        <v>0.08</v>
      </c>
      <c r="M48">
        <v>6</v>
      </c>
      <c r="N48">
        <v>1</v>
      </c>
      <c r="O48">
        <v>4</v>
      </c>
      <c r="P48">
        <v>1337</v>
      </c>
      <c r="Q48">
        <v>1177</v>
      </c>
      <c r="R48">
        <v>1075</v>
      </c>
      <c r="S48" s="1">
        <v>0.91</v>
      </c>
      <c r="T48">
        <v>0</v>
      </c>
      <c r="U48">
        <v>0</v>
      </c>
      <c r="V48" s="1">
        <v>0</v>
      </c>
      <c r="W48">
        <v>102</v>
      </c>
      <c r="X48">
        <v>70</v>
      </c>
      <c r="Y48" s="1">
        <v>0.69</v>
      </c>
      <c r="Z48">
        <v>2</v>
      </c>
      <c r="AA48">
        <v>219</v>
      </c>
      <c r="AB48">
        <v>119</v>
      </c>
      <c r="AC48">
        <v>0</v>
      </c>
      <c r="AD48">
        <v>0</v>
      </c>
      <c r="AE48">
        <v>1</v>
      </c>
      <c r="AF48">
        <v>0</v>
      </c>
      <c r="AG48">
        <v>41</v>
      </c>
      <c r="AH48">
        <v>15</v>
      </c>
      <c r="AI48">
        <v>5</v>
      </c>
      <c r="AJ48">
        <v>84</v>
      </c>
      <c r="AK48">
        <v>11</v>
      </c>
      <c r="AL48">
        <v>7</v>
      </c>
      <c r="AM48">
        <v>46</v>
      </c>
      <c r="AN48">
        <v>43</v>
      </c>
      <c r="AO48">
        <v>30</v>
      </c>
      <c r="AP48" s="1">
        <v>0.7</v>
      </c>
      <c r="AQ48">
        <v>70</v>
      </c>
      <c r="AR48">
        <v>42</v>
      </c>
      <c r="AS48" s="1">
        <v>0.6</v>
      </c>
      <c r="AT48">
        <v>0</v>
      </c>
      <c r="AU48">
        <v>0</v>
      </c>
      <c r="AV48">
        <v>0</v>
      </c>
      <c r="AW48">
        <v>47</v>
      </c>
      <c r="AX48">
        <v>8</v>
      </c>
      <c r="AY48">
        <v>0</v>
      </c>
      <c r="AZ48">
        <v>0</v>
      </c>
      <c r="BA48" s="1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f t="shared" si="0"/>
        <v>4.2</v>
      </c>
    </row>
    <row r="49" spans="1:59" x14ac:dyDescent="0.3">
      <c r="A49" t="s">
        <v>466</v>
      </c>
      <c r="B49" s="4">
        <v>22</v>
      </c>
      <c r="C49" t="s">
        <v>453</v>
      </c>
      <c r="D49" t="s">
        <v>467</v>
      </c>
      <c r="E49" t="s">
        <v>774</v>
      </c>
      <c r="F49">
        <v>37</v>
      </c>
      <c r="G49">
        <v>3279</v>
      </c>
      <c r="H49">
        <v>5</v>
      </c>
      <c r="I49">
        <v>0</v>
      </c>
      <c r="J49">
        <v>40</v>
      </c>
      <c r="K49">
        <v>4</v>
      </c>
      <c r="L49" s="1">
        <v>7.0000000000000007E-2</v>
      </c>
      <c r="M49">
        <v>8</v>
      </c>
      <c r="N49">
        <v>2</v>
      </c>
      <c r="O49">
        <v>3</v>
      </c>
      <c r="P49">
        <v>3194</v>
      </c>
      <c r="Q49">
        <v>1182</v>
      </c>
      <c r="R49">
        <v>1039</v>
      </c>
      <c r="S49" s="1">
        <v>0.88</v>
      </c>
      <c r="T49">
        <v>28</v>
      </c>
      <c r="U49">
        <v>4</v>
      </c>
      <c r="V49" s="1">
        <v>0.14000000000000001</v>
      </c>
      <c r="W49">
        <v>421</v>
      </c>
      <c r="X49">
        <v>350</v>
      </c>
      <c r="Y49" s="1">
        <v>0.83</v>
      </c>
      <c r="Z49">
        <v>2</v>
      </c>
      <c r="AA49">
        <v>275</v>
      </c>
      <c r="AB49">
        <v>164</v>
      </c>
      <c r="AC49">
        <v>0</v>
      </c>
      <c r="AD49">
        <v>1</v>
      </c>
      <c r="AE49">
        <v>2</v>
      </c>
      <c r="AF49">
        <v>4</v>
      </c>
      <c r="AG49">
        <v>94</v>
      </c>
      <c r="AH49">
        <v>16</v>
      </c>
      <c r="AI49">
        <v>11</v>
      </c>
      <c r="AJ49">
        <v>111</v>
      </c>
      <c r="AK49">
        <v>22</v>
      </c>
      <c r="AL49">
        <v>4</v>
      </c>
      <c r="AM49">
        <v>58</v>
      </c>
      <c r="AN49">
        <v>198</v>
      </c>
      <c r="AO49">
        <v>111</v>
      </c>
      <c r="AP49" s="1">
        <v>0.56000000000000005</v>
      </c>
      <c r="AQ49">
        <v>42</v>
      </c>
      <c r="AR49">
        <v>22</v>
      </c>
      <c r="AS49" s="1">
        <v>0.52</v>
      </c>
      <c r="AT49">
        <v>0</v>
      </c>
      <c r="AU49">
        <v>0</v>
      </c>
      <c r="AV49">
        <v>0</v>
      </c>
      <c r="AW49">
        <v>16</v>
      </c>
      <c r="AX49">
        <v>2</v>
      </c>
      <c r="AY49">
        <v>0</v>
      </c>
      <c r="AZ49">
        <v>0</v>
      </c>
      <c r="BA49" s="1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f t="shared" si="0"/>
        <v>4.2</v>
      </c>
    </row>
    <row r="50" spans="1:59" x14ac:dyDescent="0.3">
      <c r="A50" t="s">
        <v>472</v>
      </c>
      <c r="B50" s="4">
        <v>30</v>
      </c>
      <c r="C50" t="s">
        <v>453</v>
      </c>
      <c r="D50" t="s">
        <v>467</v>
      </c>
      <c r="E50" t="s">
        <v>773</v>
      </c>
      <c r="F50">
        <v>31</v>
      </c>
      <c r="G50">
        <v>2202</v>
      </c>
      <c r="H50">
        <v>6</v>
      </c>
      <c r="I50">
        <v>2</v>
      </c>
      <c r="J50">
        <v>45</v>
      </c>
      <c r="K50">
        <v>14</v>
      </c>
      <c r="L50" s="1">
        <v>0.05</v>
      </c>
      <c r="M50">
        <v>0</v>
      </c>
      <c r="N50">
        <v>0</v>
      </c>
      <c r="O50">
        <v>0</v>
      </c>
      <c r="P50">
        <v>2206</v>
      </c>
      <c r="Q50">
        <v>1236</v>
      </c>
      <c r="R50">
        <v>1045</v>
      </c>
      <c r="S50" s="1">
        <v>0.85</v>
      </c>
      <c r="T50">
        <v>40</v>
      </c>
      <c r="U50">
        <v>7</v>
      </c>
      <c r="V50" s="1">
        <v>0.18</v>
      </c>
      <c r="W50">
        <v>404</v>
      </c>
      <c r="X50">
        <v>322</v>
      </c>
      <c r="Y50" s="1">
        <v>0.8</v>
      </c>
      <c r="Z50">
        <v>9</v>
      </c>
      <c r="AA50">
        <v>399</v>
      </c>
      <c r="AB50">
        <v>219</v>
      </c>
      <c r="AC50">
        <v>0</v>
      </c>
      <c r="AD50">
        <v>1</v>
      </c>
      <c r="AE50">
        <v>8</v>
      </c>
      <c r="AF50">
        <v>10</v>
      </c>
      <c r="AG50">
        <v>179</v>
      </c>
      <c r="AH50">
        <v>29</v>
      </c>
      <c r="AI50">
        <v>4</v>
      </c>
      <c r="AJ50">
        <v>21</v>
      </c>
      <c r="AK50">
        <v>28</v>
      </c>
      <c r="AL50">
        <v>8</v>
      </c>
      <c r="AM50">
        <v>69</v>
      </c>
      <c r="AN50">
        <v>362</v>
      </c>
      <c r="AO50">
        <v>193</v>
      </c>
      <c r="AP50" s="1">
        <v>0.53</v>
      </c>
      <c r="AQ50">
        <v>24</v>
      </c>
      <c r="AR50">
        <v>15</v>
      </c>
      <c r="AS50" s="1">
        <v>0.63</v>
      </c>
      <c r="AT50">
        <v>0</v>
      </c>
      <c r="AU50">
        <v>0</v>
      </c>
      <c r="AV50">
        <v>0</v>
      </c>
      <c r="AW50">
        <v>24</v>
      </c>
      <c r="AX50">
        <v>5</v>
      </c>
      <c r="AY50">
        <v>1</v>
      </c>
      <c r="AZ50">
        <v>0</v>
      </c>
      <c r="BA50" s="1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f t="shared" si="0"/>
        <v>4.2</v>
      </c>
    </row>
    <row r="51" spans="1:59" x14ac:dyDescent="0.3">
      <c r="A51" t="s">
        <v>495</v>
      </c>
      <c r="B51" s="4">
        <v>16</v>
      </c>
      <c r="C51" t="s">
        <v>787</v>
      </c>
      <c r="D51" t="s">
        <v>163</v>
      </c>
      <c r="E51" t="s">
        <v>775</v>
      </c>
      <c r="F51">
        <v>7</v>
      </c>
      <c r="G51">
        <v>160</v>
      </c>
      <c r="H51">
        <v>0</v>
      </c>
      <c r="I51">
        <v>0</v>
      </c>
      <c r="J51">
        <v>5</v>
      </c>
      <c r="K51">
        <v>0</v>
      </c>
      <c r="L51" s="1">
        <v>0</v>
      </c>
      <c r="M51">
        <v>0</v>
      </c>
      <c r="N51">
        <v>0</v>
      </c>
      <c r="O51">
        <v>0</v>
      </c>
      <c r="P51">
        <v>49</v>
      </c>
      <c r="Q51">
        <v>0</v>
      </c>
      <c r="R51">
        <v>0</v>
      </c>
      <c r="S51" s="1">
        <v>0</v>
      </c>
      <c r="T51">
        <v>0</v>
      </c>
      <c r="U51">
        <v>0</v>
      </c>
      <c r="V51" s="1">
        <v>0</v>
      </c>
      <c r="W51">
        <v>0</v>
      </c>
      <c r="X51">
        <v>0</v>
      </c>
      <c r="Y51" s="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2</v>
      </c>
      <c r="AN51">
        <v>0</v>
      </c>
      <c r="AO51">
        <v>0</v>
      </c>
      <c r="AP51" s="1">
        <v>0</v>
      </c>
      <c r="AQ51">
        <v>0</v>
      </c>
      <c r="AR51">
        <v>0</v>
      </c>
      <c r="AS51" s="1">
        <v>0</v>
      </c>
      <c r="AT51">
        <v>0</v>
      </c>
      <c r="AU51">
        <v>0</v>
      </c>
      <c r="AV51">
        <v>0</v>
      </c>
      <c r="AW51">
        <v>3</v>
      </c>
      <c r="AX51">
        <v>1</v>
      </c>
      <c r="AY51">
        <v>0</v>
      </c>
      <c r="AZ51">
        <v>0</v>
      </c>
      <c r="BA51" s="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f t="shared" si="0"/>
        <v>4.2</v>
      </c>
    </row>
    <row r="52" spans="1:59" x14ac:dyDescent="0.3">
      <c r="A52" t="s">
        <v>663</v>
      </c>
      <c r="B52" s="4">
        <v>23</v>
      </c>
      <c r="C52" t="s">
        <v>782</v>
      </c>
      <c r="D52" t="s">
        <v>66</v>
      </c>
      <c r="E52" t="s">
        <v>773</v>
      </c>
      <c r="F52">
        <v>33</v>
      </c>
      <c r="G52">
        <v>2484</v>
      </c>
      <c r="H52">
        <v>0</v>
      </c>
      <c r="I52">
        <v>0</v>
      </c>
      <c r="J52">
        <v>10</v>
      </c>
      <c r="K52">
        <v>1</v>
      </c>
      <c r="L52" s="1">
        <v>0</v>
      </c>
      <c r="M52">
        <v>0</v>
      </c>
      <c r="N52">
        <v>0</v>
      </c>
      <c r="O52">
        <v>0</v>
      </c>
      <c r="P52">
        <v>1723</v>
      </c>
      <c r="Q52">
        <v>1338</v>
      </c>
      <c r="R52">
        <v>1245</v>
      </c>
      <c r="S52" s="1">
        <v>0.93</v>
      </c>
      <c r="T52">
        <v>0</v>
      </c>
      <c r="U52">
        <v>0</v>
      </c>
      <c r="V52" s="1">
        <v>0</v>
      </c>
      <c r="W52">
        <v>226</v>
      </c>
      <c r="X52">
        <v>191</v>
      </c>
      <c r="Y52" s="1">
        <v>0.85</v>
      </c>
      <c r="Z52">
        <v>5</v>
      </c>
      <c r="AA52">
        <v>280</v>
      </c>
      <c r="AB52">
        <v>118</v>
      </c>
      <c r="AC52">
        <v>0</v>
      </c>
      <c r="AD52">
        <v>0</v>
      </c>
      <c r="AE52">
        <v>3</v>
      </c>
      <c r="AF52">
        <v>5</v>
      </c>
      <c r="AG52">
        <v>194</v>
      </c>
      <c r="AH52">
        <v>21</v>
      </c>
      <c r="AI52">
        <v>5</v>
      </c>
      <c r="AJ52">
        <v>29</v>
      </c>
      <c r="AK52">
        <v>37</v>
      </c>
      <c r="AL52">
        <v>8</v>
      </c>
      <c r="AM52">
        <v>91</v>
      </c>
      <c r="AN52">
        <v>235</v>
      </c>
      <c r="AO52">
        <v>141</v>
      </c>
      <c r="AP52" s="1">
        <v>0.6</v>
      </c>
      <c r="AQ52">
        <v>8</v>
      </c>
      <c r="AR52">
        <v>2</v>
      </c>
      <c r="AS52" s="1">
        <v>0.25</v>
      </c>
      <c r="AT52">
        <v>0</v>
      </c>
      <c r="AU52">
        <v>0</v>
      </c>
      <c r="AV52">
        <v>0</v>
      </c>
      <c r="AW52">
        <v>36</v>
      </c>
      <c r="AX52">
        <v>7</v>
      </c>
      <c r="AY52">
        <v>0</v>
      </c>
      <c r="AZ52">
        <v>0</v>
      </c>
      <c r="BA52" s="1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f t="shared" si="0"/>
        <v>4.2</v>
      </c>
    </row>
    <row r="53" spans="1:59" x14ac:dyDescent="0.3">
      <c r="A53" t="s">
        <v>622</v>
      </c>
      <c r="B53" s="4">
        <v>21</v>
      </c>
      <c r="C53" t="s">
        <v>784</v>
      </c>
      <c r="D53" t="s">
        <v>257</v>
      </c>
      <c r="E53" t="s">
        <v>773</v>
      </c>
      <c r="F53">
        <v>36</v>
      </c>
      <c r="G53">
        <v>1913</v>
      </c>
      <c r="H53">
        <v>3</v>
      </c>
      <c r="I53">
        <v>2</v>
      </c>
      <c r="J53">
        <v>34</v>
      </c>
      <c r="K53">
        <v>3</v>
      </c>
      <c r="L53" s="1">
        <v>0</v>
      </c>
      <c r="M53">
        <v>5</v>
      </c>
      <c r="N53">
        <v>1</v>
      </c>
      <c r="O53">
        <v>2</v>
      </c>
      <c r="P53">
        <v>1341</v>
      </c>
      <c r="Q53">
        <v>1359</v>
      </c>
      <c r="R53">
        <v>1214</v>
      </c>
      <c r="S53" s="1">
        <v>0.89</v>
      </c>
      <c r="T53">
        <v>3</v>
      </c>
      <c r="U53">
        <v>0</v>
      </c>
      <c r="V53" s="1">
        <v>0</v>
      </c>
      <c r="W53">
        <v>226</v>
      </c>
      <c r="X53">
        <v>167</v>
      </c>
      <c r="Y53" s="1">
        <v>0.74</v>
      </c>
      <c r="Z53">
        <v>4</v>
      </c>
      <c r="AA53">
        <v>447</v>
      </c>
      <c r="AB53">
        <v>281</v>
      </c>
      <c r="AC53">
        <v>0</v>
      </c>
      <c r="AD53">
        <v>0</v>
      </c>
      <c r="AE53">
        <v>0</v>
      </c>
      <c r="AF53">
        <v>0</v>
      </c>
      <c r="AG53">
        <v>62</v>
      </c>
      <c r="AH53">
        <v>22</v>
      </c>
      <c r="AI53">
        <v>1</v>
      </c>
      <c r="AJ53">
        <v>24</v>
      </c>
      <c r="AK53">
        <v>10</v>
      </c>
      <c r="AL53">
        <v>11</v>
      </c>
      <c r="AM53">
        <v>49</v>
      </c>
      <c r="AN53">
        <v>64</v>
      </c>
      <c r="AO53">
        <v>42</v>
      </c>
      <c r="AP53" s="1">
        <v>0.66</v>
      </c>
      <c r="AQ53">
        <v>48</v>
      </c>
      <c r="AR53">
        <v>19</v>
      </c>
      <c r="AS53" s="1">
        <v>0.4</v>
      </c>
      <c r="AT53">
        <v>0</v>
      </c>
      <c r="AU53">
        <v>0</v>
      </c>
      <c r="AV53">
        <v>0</v>
      </c>
      <c r="AW53">
        <v>34</v>
      </c>
      <c r="AX53">
        <v>6</v>
      </c>
      <c r="AY53">
        <v>0</v>
      </c>
      <c r="AZ53">
        <v>0</v>
      </c>
      <c r="BA53" s="1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f t="shared" si="0"/>
        <v>4.2</v>
      </c>
    </row>
    <row r="54" spans="1:59" x14ac:dyDescent="0.3">
      <c r="A54" t="s">
        <v>568</v>
      </c>
      <c r="B54" s="4">
        <v>23</v>
      </c>
      <c r="C54" t="s">
        <v>566</v>
      </c>
      <c r="D54" t="s">
        <v>163</v>
      </c>
      <c r="E54" t="s">
        <v>775</v>
      </c>
      <c r="F54">
        <v>4</v>
      </c>
      <c r="G54">
        <v>143</v>
      </c>
      <c r="H54">
        <v>0</v>
      </c>
      <c r="I54">
        <v>0</v>
      </c>
      <c r="J54">
        <v>2</v>
      </c>
      <c r="K54">
        <v>0</v>
      </c>
      <c r="L54" s="1">
        <v>0</v>
      </c>
      <c r="M54">
        <v>0</v>
      </c>
      <c r="N54">
        <v>0</v>
      </c>
      <c r="O54">
        <v>0</v>
      </c>
      <c r="P54">
        <v>43</v>
      </c>
      <c r="Q54">
        <v>0</v>
      </c>
      <c r="R54">
        <v>0</v>
      </c>
      <c r="S54" s="1">
        <v>0</v>
      </c>
      <c r="T54">
        <v>0</v>
      </c>
      <c r="U54">
        <v>0</v>
      </c>
      <c r="V54" s="1">
        <v>0</v>
      </c>
      <c r="W54">
        <v>0</v>
      </c>
      <c r="X54">
        <v>0</v>
      </c>
      <c r="Y54" s="1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4</v>
      </c>
      <c r="AI54">
        <v>0</v>
      </c>
      <c r="AJ54">
        <v>1</v>
      </c>
      <c r="AK54">
        <v>0</v>
      </c>
      <c r="AL54">
        <v>0</v>
      </c>
      <c r="AM54">
        <v>4</v>
      </c>
      <c r="AN54">
        <v>0</v>
      </c>
      <c r="AO54">
        <v>0</v>
      </c>
      <c r="AP54" s="1">
        <v>0</v>
      </c>
      <c r="AQ54">
        <v>0</v>
      </c>
      <c r="AR54">
        <v>0</v>
      </c>
      <c r="AS54" s="1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s="1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f t="shared" si="0"/>
        <v>4.2</v>
      </c>
    </row>
    <row r="55" spans="1:59" x14ac:dyDescent="0.3">
      <c r="A55" t="s">
        <v>559</v>
      </c>
      <c r="B55" s="4">
        <v>26</v>
      </c>
      <c r="C55" t="s">
        <v>785</v>
      </c>
      <c r="D55" t="s">
        <v>114</v>
      </c>
      <c r="E55" t="s">
        <v>774</v>
      </c>
      <c r="F55">
        <v>37</v>
      </c>
      <c r="G55">
        <v>3330</v>
      </c>
      <c r="H55">
        <v>5</v>
      </c>
      <c r="I55">
        <v>2</v>
      </c>
      <c r="J55">
        <v>29</v>
      </c>
      <c r="K55">
        <v>3</v>
      </c>
      <c r="L55" s="1">
        <v>0</v>
      </c>
      <c r="M55">
        <v>4</v>
      </c>
      <c r="N55">
        <v>0</v>
      </c>
      <c r="O55">
        <v>2</v>
      </c>
      <c r="P55">
        <v>1434</v>
      </c>
      <c r="Q55">
        <v>1589</v>
      </c>
      <c r="R55">
        <v>1368</v>
      </c>
      <c r="S55" s="1">
        <v>0.86</v>
      </c>
      <c r="T55">
        <v>23</v>
      </c>
      <c r="U55">
        <v>6</v>
      </c>
      <c r="V55" s="1">
        <v>0.26</v>
      </c>
      <c r="W55">
        <v>363</v>
      </c>
      <c r="X55">
        <v>290</v>
      </c>
      <c r="Y55" s="1">
        <v>0.8</v>
      </c>
      <c r="Z55">
        <v>7</v>
      </c>
      <c r="AA55">
        <v>381</v>
      </c>
      <c r="AB55">
        <v>202</v>
      </c>
      <c r="AC55">
        <v>0</v>
      </c>
      <c r="AD55">
        <v>0</v>
      </c>
      <c r="AE55">
        <v>0</v>
      </c>
      <c r="AF55">
        <v>3</v>
      </c>
      <c r="AG55">
        <v>149</v>
      </c>
      <c r="AH55">
        <v>0</v>
      </c>
      <c r="AI55">
        <v>13</v>
      </c>
      <c r="AJ55">
        <v>208</v>
      </c>
      <c r="AK55">
        <v>34</v>
      </c>
      <c r="AL55">
        <v>9</v>
      </c>
      <c r="AM55">
        <v>51</v>
      </c>
      <c r="AN55">
        <v>268</v>
      </c>
      <c r="AO55">
        <v>165</v>
      </c>
      <c r="AP55" s="1">
        <v>0.62</v>
      </c>
      <c r="AQ55">
        <v>82</v>
      </c>
      <c r="AR55">
        <v>51</v>
      </c>
      <c r="AS55" s="1">
        <v>0.62</v>
      </c>
      <c r="AT55">
        <v>0</v>
      </c>
      <c r="AU55">
        <v>0</v>
      </c>
      <c r="AV55">
        <v>0</v>
      </c>
      <c r="AW55">
        <v>20</v>
      </c>
      <c r="AX55">
        <v>4</v>
      </c>
      <c r="AY55">
        <v>0</v>
      </c>
      <c r="AZ55">
        <v>0</v>
      </c>
      <c r="BA55" s="1">
        <v>0</v>
      </c>
      <c r="BB55">
        <v>0</v>
      </c>
      <c r="BC55">
        <v>2</v>
      </c>
      <c r="BD55">
        <v>0</v>
      </c>
      <c r="BE55">
        <v>0</v>
      </c>
      <c r="BF55">
        <v>0</v>
      </c>
      <c r="BG55">
        <f t="shared" si="0"/>
        <v>4.2</v>
      </c>
    </row>
    <row r="56" spans="1:59" x14ac:dyDescent="0.3">
      <c r="A56" t="s">
        <v>506</v>
      </c>
      <c r="B56" s="4">
        <v>23</v>
      </c>
      <c r="C56" t="s">
        <v>787</v>
      </c>
      <c r="D56" t="s">
        <v>433</v>
      </c>
      <c r="E56" t="s">
        <v>773</v>
      </c>
      <c r="F56">
        <v>29</v>
      </c>
      <c r="G56">
        <v>1789</v>
      </c>
      <c r="H56">
        <v>1</v>
      </c>
      <c r="I56">
        <v>2</v>
      </c>
      <c r="J56">
        <v>19</v>
      </c>
      <c r="K56">
        <v>12</v>
      </c>
      <c r="L56" s="1">
        <v>0.21</v>
      </c>
      <c r="M56">
        <v>0</v>
      </c>
      <c r="N56">
        <v>0</v>
      </c>
      <c r="O56">
        <v>0</v>
      </c>
      <c r="P56">
        <v>1252</v>
      </c>
      <c r="Q56">
        <v>1633</v>
      </c>
      <c r="R56">
        <v>1449</v>
      </c>
      <c r="S56" s="1">
        <v>0.89</v>
      </c>
      <c r="T56">
        <v>31</v>
      </c>
      <c r="U56">
        <v>5</v>
      </c>
      <c r="V56" s="1">
        <v>0.16</v>
      </c>
      <c r="W56">
        <v>421</v>
      </c>
      <c r="X56">
        <v>346</v>
      </c>
      <c r="Y56" s="1">
        <v>0.82</v>
      </c>
      <c r="Z56">
        <v>2</v>
      </c>
      <c r="AA56">
        <v>248</v>
      </c>
      <c r="AB56">
        <v>143</v>
      </c>
      <c r="AC56">
        <v>1</v>
      </c>
      <c r="AD56">
        <v>1</v>
      </c>
      <c r="AE56">
        <v>4</v>
      </c>
      <c r="AF56">
        <v>3</v>
      </c>
      <c r="AG56">
        <v>130</v>
      </c>
      <c r="AH56">
        <v>25</v>
      </c>
      <c r="AI56">
        <v>1</v>
      </c>
      <c r="AJ56">
        <v>15</v>
      </c>
      <c r="AK56">
        <v>28</v>
      </c>
      <c r="AL56">
        <v>16</v>
      </c>
      <c r="AM56">
        <v>77</v>
      </c>
      <c r="AN56">
        <v>190</v>
      </c>
      <c r="AO56">
        <v>109</v>
      </c>
      <c r="AP56" s="1">
        <v>0.56999999999999995</v>
      </c>
      <c r="AQ56">
        <v>89</v>
      </c>
      <c r="AR56">
        <v>32</v>
      </c>
      <c r="AS56" s="1">
        <v>0.36</v>
      </c>
      <c r="AT56">
        <v>0</v>
      </c>
      <c r="AU56">
        <v>0</v>
      </c>
      <c r="AV56">
        <v>1</v>
      </c>
      <c r="AW56">
        <v>41</v>
      </c>
      <c r="AX56">
        <v>11</v>
      </c>
      <c r="AY56">
        <v>0</v>
      </c>
      <c r="AZ56">
        <v>0</v>
      </c>
      <c r="BA56" s="1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f t="shared" si="0"/>
        <v>4.2</v>
      </c>
    </row>
    <row r="57" spans="1:59" x14ac:dyDescent="0.3">
      <c r="A57" t="s">
        <v>460</v>
      </c>
      <c r="B57" s="4">
        <v>33</v>
      </c>
      <c r="C57" t="s">
        <v>453</v>
      </c>
      <c r="D57" t="s">
        <v>76</v>
      </c>
      <c r="E57" t="s">
        <v>773</v>
      </c>
      <c r="F57">
        <v>33</v>
      </c>
      <c r="G57">
        <v>2227</v>
      </c>
      <c r="H57">
        <v>1</v>
      </c>
      <c r="I57">
        <v>6</v>
      </c>
      <c r="J57">
        <v>27</v>
      </c>
      <c r="K57">
        <v>1</v>
      </c>
      <c r="L57" s="1">
        <v>0</v>
      </c>
      <c r="M57">
        <v>6</v>
      </c>
      <c r="N57">
        <v>2</v>
      </c>
      <c r="O57">
        <v>1</v>
      </c>
      <c r="P57">
        <v>1963</v>
      </c>
      <c r="Q57">
        <v>1701</v>
      </c>
      <c r="R57">
        <v>1403</v>
      </c>
      <c r="S57" s="1">
        <v>0.83</v>
      </c>
      <c r="T57">
        <v>6</v>
      </c>
      <c r="U57">
        <v>0</v>
      </c>
      <c r="V57" s="1">
        <v>0</v>
      </c>
      <c r="W57">
        <v>321</v>
      </c>
      <c r="X57">
        <v>195</v>
      </c>
      <c r="Y57" s="1">
        <v>0.61</v>
      </c>
      <c r="Z57">
        <v>6</v>
      </c>
      <c r="AA57">
        <v>590</v>
      </c>
      <c r="AB57">
        <v>321</v>
      </c>
      <c r="AC57">
        <v>0</v>
      </c>
      <c r="AD57">
        <v>0</v>
      </c>
      <c r="AE57">
        <v>0</v>
      </c>
      <c r="AF57">
        <v>7</v>
      </c>
      <c r="AG57">
        <v>157</v>
      </c>
      <c r="AH57">
        <v>25</v>
      </c>
      <c r="AI57">
        <v>3</v>
      </c>
      <c r="AJ57">
        <v>22</v>
      </c>
      <c r="AK57">
        <v>41</v>
      </c>
      <c r="AL57">
        <v>20</v>
      </c>
      <c r="AM57">
        <v>25</v>
      </c>
      <c r="AN57">
        <v>105</v>
      </c>
      <c r="AO57">
        <v>65</v>
      </c>
      <c r="AP57" s="1">
        <v>0.62</v>
      </c>
      <c r="AQ57">
        <v>121</v>
      </c>
      <c r="AR57">
        <v>77</v>
      </c>
      <c r="AS57" s="1">
        <v>0.64</v>
      </c>
      <c r="AT57">
        <v>0</v>
      </c>
      <c r="AU57">
        <v>0</v>
      </c>
      <c r="AV57">
        <v>0</v>
      </c>
      <c r="AW57">
        <v>15</v>
      </c>
      <c r="AX57">
        <v>1</v>
      </c>
      <c r="AY57">
        <v>0</v>
      </c>
      <c r="AZ57">
        <v>0</v>
      </c>
      <c r="BA57" s="1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f t="shared" si="0"/>
        <v>4.2</v>
      </c>
    </row>
    <row r="58" spans="1:59" x14ac:dyDescent="0.3">
      <c r="A58" t="s">
        <v>670</v>
      </c>
      <c r="B58" s="4">
        <v>27</v>
      </c>
      <c r="C58" t="s">
        <v>782</v>
      </c>
      <c r="D58" t="s">
        <v>233</v>
      </c>
      <c r="E58" t="s">
        <v>774</v>
      </c>
      <c r="F58">
        <v>16</v>
      </c>
      <c r="G58">
        <v>1411</v>
      </c>
      <c r="H58">
        <v>1</v>
      </c>
      <c r="I58">
        <v>0</v>
      </c>
      <c r="J58">
        <v>7</v>
      </c>
      <c r="K58">
        <v>20</v>
      </c>
      <c r="L58" s="1">
        <v>0.11</v>
      </c>
      <c r="M58">
        <v>0</v>
      </c>
      <c r="N58">
        <v>0</v>
      </c>
      <c r="O58">
        <v>1</v>
      </c>
      <c r="P58">
        <v>1201</v>
      </c>
      <c r="Q58">
        <v>1778</v>
      </c>
      <c r="R58">
        <v>1489</v>
      </c>
      <c r="S58" s="1">
        <v>0.84</v>
      </c>
      <c r="T58">
        <v>45</v>
      </c>
      <c r="U58">
        <v>9</v>
      </c>
      <c r="V58" s="1">
        <v>0.2</v>
      </c>
      <c r="W58">
        <v>670</v>
      </c>
      <c r="X58">
        <v>499</v>
      </c>
      <c r="Y58" s="1">
        <v>0.75</v>
      </c>
      <c r="Z58">
        <v>14</v>
      </c>
      <c r="AA58">
        <v>415</v>
      </c>
      <c r="AB58">
        <v>181</v>
      </c>
      <c r="AC58">
        <v>0</v>
      </c>
      <c r="AD58">
        <v>1</v>
      </c>
      <c r="AE58">
        <v>8</v>
      </c>
      <c r="AF58">
        <v>16</v>
      </c>
      <c r="AG58">
        <v>156</v>
      </c>
      <c r="AH58">
        <v>4</v>
      </c>
      <c r="AI58">
        <v>4</v>
      </c>
      <c r="AJ58">
        <v>89</v>
      </c>
      <c r="AK58">
        <v>13</v>
      </c>
      <c r="AL58">
        <v>7</v>
      </c>
      <c r="AM58">
        <v>30</v>
      </c>
      <c r="AN58">
        <v>293</v>
      </c>
      <c r="AO58">
        <v>144</v>
      </c>
      <c r="AP58" s="1">
        <v>0.49</v>
      </c>
      <c r="AQ58">
        <v>48</v>
      </c>
      <c r="AR58">
        <v>15</v>
      </c>
      <c r="AS58" s="1">
        <v>0.31</v>
      </c>
      <c r="AT58">
        <v>0</v>
      </c>
      <c r="AU58">
        <v>0</v>
      </c>
      <c r="AV58">
        <v>0</v>
      </c>
      <c r="AW58">
        <v>7</v>
      </c>
      <c r="AX58">
        <v>3</v>
      </c>
      <c r="AY58">
        <v>0</v>
      </c>
      <c r="AZ58">
        <v>0</v>
      </c>
      <c r="BA58" s="1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f t="shared" si="0"/>
        <v>4.2</v>
      </c>
    </row>
    <row r="59" spans="1:59" x14ac:dyDescent="0.3">
      <c r="A59" t="s">
        <v>464</v>
      </c>
      <c r="B59" s="4">
        <v>22</v>
      </c>
      <c r="C59" t="s">
        <v>453</v>
      </c>
      <c r="D59" t="s">
        <v>80</v>
      </c>
      <c r="E59" t="s">
        <v>773</v>
      </c>
      <c r="F59">
        <v>29</v>
      </c>
      <c r="G59">
        <v>1513</v>
      </c>
      <c r="H59">
        <v>3</v>
      </c>
      <c r="I59">
        <v>6</v>
      </c>
      <c r="J59">
        <v>29</v>
      </c>
      <c r="K59">
        <v>6</v>
      </c>
      <c r="L59" s="1">
        <v>0</v>
      </c>
      <c r="M59">
        <v>0</v>
      </c>
      <c r="N59">
        <v>0</v>
      </c>
      <c r="O59">
        <v>5</v>
      </c>
      <c r="P59">
        <v>1209</v>
      </c>
      <c r="Q59">
        <v>2054</v>
      </c>
      <c r="R59">
        <v>1704</v>
      </c>
      <c r="S59" s="1">
        <v>0.83</v>
      </c>
      <c r="T59">
        <v>13</v>
      </c>
      <c r="U59">
        <v>3</v>
      </c>
      <c r="V59" s="1">
        <v>0.23</v>
      </c>
      <c r="W59">
        <v>429</v>
      </c>
      <c r="X59">
        <v>263</v>
      </c>
      <c r="Y59" s="1">
        <v>0.61</v>
      </c>
      <c r="Z59">
        <v>0</v>
      </c>
      <c r="AA59">
        <v>435</v>
      </c>
      <c r="AB59">
        <v>225</v>
      </c>
      <c r="AC59">
        <v>0</v>
      </c>
      <c r="AD59">
        <v>0</v>
      </c>
      <c r="AE59">
        <v>1</v>
      </c>
      <c r="AF59">
        <v>1</v>
      </c>
      <c r="AG59">
        <v>129</v>
      </c>
      <c r="AH59">
        <v>59</v>
      </c>
      <c r="AI59">
        <v>3</v>
      </c>
      <c r="AJ59">
        <v>2</v>
      </c>
      <c r="AK59">
        <v>34</v>
      </c>
      <c r="AL59">
        <v>26</v>
      </c>
      <c r="AM59">
        <v>31</v>
      </c>
      <c r="AN59">
        <v>80</v>
      </c>
      <c r="AO59">
        <v>47</v>
      </c>
      <c r="AP59" s="1">
        <v>0.59</v>
      </c>
      <c r="AQ59">
        <v>116</v>
      </c>
      <c r="AR59">
        <v>76</v>
      </c>
      <c r="AS59" s="1">
        <v>0.66</v>
      </c>
      <c r="AT59">
        <v>0</v>
      </c>
      <c r="AU59">
        <v>0</v>
      </c>
      <c r="AV59">
        <v>0</v>
      </c>
      <c r="AW59">
        <v>10</v>
      </c>
      <c r="AX59">
        <v>1</v>
      </c>
      <c r="AY59">
        <v>0</v>
      </c>
      <c r="AZ59">
        <v>0</v>
      </c>
      <c r="BA59" s="1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f t="shared" si="0"/>
        <v>4.2</v>
      </c>
    </row>
    <row r="60" spans="1:59" x14ac:dyDescent="0.3">
      <c r="A60" t="s">
        <v>419</v>
      </c>
      <c r="B60" s="4">
        <v>21</v>
      </c>
      <c r="C60" t="s">
        <v>391</v>
      </c>
      <c r="D60" t="s">
        <v>163</v>
      </c>
      <c r="E60" t="s">
        <v>774</v>
      </c>
      <c r="F60">
        <v>30</v>
      </c>
      <c r="G60">
        <v>2489</v>
      </c>
      <c r="H60">
        <v>0</v>
      </c>
      <c r="I60">
        <v>1</v>
      </c>
      <c r="J60">
        <v>3</v>
      </c>
      <c r="K60">
        <v>8</v>
      </c>
      <c r="L60" s="1">
        <v>0.11</v>
      </c>
      <c r="M60">
        <v>1</v>
      </c>
      <c r="N60">
        <v>0</v>
      </c>
      <c r="O60">
        <v>3</v>
      </c>
      <c r="P60">
        <v>1682</v>
      </c>
      <c r="Q60">
        <v>2923</v>
      </c>
      <c r="R60">
        <v>2680</v>
      </c>
      <c r="S60" s="1">
        <v>0.92</v>
      </c>
      <c r="T60">
        <v>1</v>
      </c>
      <c r="U60">
        <v>0</v>
      </c>
      <c r="V60" s="1">
        <v>0</v>
      </c>
      <c r="W60">
        <v>506</v>
      </c>
      <c r="X60">
        <v>395</v>
      </c>
      <c r="Y60" s="1">
        <v>0.78</v>
      </c>
      <c r="Z60">
        <v>1</v>
      </c>
      <c r="AA60">
        <v>587</v>
      </c>
      <c r="AB60">
        <v>325</v>
      </c>
      <c r="AC60">
        <v>0</v>
      </c>
      <c r="AD60">
        <v>0</v>
      </c>
      <c r="AE60">
        <v>1</v>
      </c>
      <c r="AF60">
        <v>2</v>
      </c>
      <c r="AG60">
        <v>115</v>
      </c>
      <c r="AH60">
        <v>13</v>
      </c>
      <c r="AI60">
        <v>1</v>
      </c>
      <c r="AJ60">
        <v>66</v>
      </c>
      <c r="AK60">
        <v>56</v>
      </c>
      <c r="AL60">
        <v>16</v>
      </c>
      <c r="AM60">
        <v>87</v>
      </c>
      <c r="AN60">
        <v>87</v>
      </c>
      <c r="AO60">
        <v>54</v>
      </c>
      <c r="AP60" s="1">
        <v>0.62</v>
      </c>
      <c r="AQ60">
        <v>165</v>
      </c>
      <c r="AR60">
        <v>119</v>
      </c>
      <c r="AS60" s="1">
        <v>0.72</v>
      </c>
      <c r="AT60">
        <v>0</v>
      </c>
      <c r="AU60">
        <v>0</v>
      </c>
      <c r="AV60">
        <v>1</v>
      </c>
      <c r="AW60">
        <v>19</v>
      </c>
      <c r="AX60">
        <v>1</v>
      </c>
      <c r="AY60">
        <v>0</v>
      </c>
      <c r="AZ60">
        <v>0</v>
      </c>
      <c r="BA60" s="1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f t="shared" si="0"/>
        <v>4.2</v>
      </c>
    </row>
    <row r="61" spans="1:59" x14ac:dyDescent="0.3">
      <c r="A61" t="s">
        <v>445</v>
      </c>
      <c r="B61" s="4">
        <v>32</v>
      </c>
      <c r="C61" t="s">
        <v>425</v>
      </c>
      <c r="D61" t="s">
        <v>388</v>
      </c>
      <c r="E61" t="s">
        <v>773</v>
      </c>
      <c r="F61">
        <v>38</v>
      </c>
      <c r="G61">
        <v>3377</v>
      </c>
      <c r="H61">
        <v>29</v>
      </c>
      <c r="I61">
        <v>18</v>
      </c>
      <c r="J61">
        <v>130</v>
      </c>
      <c r="K61">
        <v>22</v>
      </c>
      <c r="L61" s="1">
        <v>7.0000000000000007E-2</v>
      </c>
      <c r="M61">
        <v>24</v>
      </c>
      <c r="N61">
        <v>6</v>
      </c>
      <c r="O61">
        <v>18</v>
      </c>
      <c r="P61">
        <v>1864</v>
      </c>
      <c r="Q61">
        <v>769</v>
      </c>
      <c r="R61">
        <v>691</v>
      </c>
      <c r="S61" s="1">
        <v>0.9</v>
      </c>
      <c r="T61">
        <v>81</v>
      </c>
      <c r="U61">
        <v>21</v>
      </c>
      <c r="V61" s="1">
        <v>0.26</v>
      </c>
      <c r="W61">
        <v>274</v>
      </c>
      <c r="X61">
        <v>232</v>
      </c>
      <c r="Y61" s="1">
        <v>0.85</v>
      </c>
      <c r="Z61">
        <v>2</v>
      </c>
      <c r="AA61">
        <v>435</v>
      </c>
      <c r="AB61">
        <v>231</v>
      </c>
      <c r="AC61">
        <v>0</v>
      </c>
      <c r="AD61">
        <v>0</v>
      </c>
      <c r="AE61">
        <v>26</v>
      </c>
      <c r="AF61">
        <v>14</v>
      </c>
      <c r="AG61">
        <v>138</v>
      </c>
      <c r="AH61">
        <v>67</v>
      </c>
      <c r="AI61">
        <v>8</v>
      </c>
      <c r="AJ61">
        <v>5</v>
      </c>
      <c r="AK61">
        <v>4</v>
      </c>
      <c r="AL61">
        <v>1</v>
      </c>
      <c r="AM61">
        <v>21</v>
      </c>
      <c r="AN61">
        <v>435</v>
      </c>
      <c r="AO61">
        <v>194</v>
      </c>
      <c r="AP61" s="1">
        <v>0.45</v>
      </c>
      <c r="AQ61">
        <v>51</v>
      </c>
      <c r="AR61">
        <v>11</v>
      </c>
      <c r="AS61" s="1">
        <v>0.22</v>
      </c>
      <c r="AT61">
        <v>0</v>
      </c>
      <c r="AU61">
        <v>0</v>
      </c>
      <c r="AV61">
        <v>0</v>
      </c>
      <c r="AW61">
        <v>25</v>
      </c>
      <c r="AX61">
        <v>1</v>
      </c>
      <c r="AY61">
        <v>0</v>
      </c>
      <c r="AZ61">
        <v>0</v>
      </c>
      <c r="BA61" s="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f t="shared" si="0"/>
        <v>4.2</v>
      </c>
    </row>
    <row r="62" spans="1:59" x14ac:dyDescent="0.3">
      <c r="A62" t="s">
        <v>517</v>
      </c>
      <c r="B62" s="4">
        <v>24</v>
      </c>
      <c r="C62" t="s">
        <v>786</v>
      </c>
      <c r="D62" t="s">
        <v>126</v>
      </c>
      <c r="E62" t="s">
        <v>775</v>
      </c>
      <c r="F62">
        <v>34</v>
      </c>
      <c r="G62">
        <v>2769</v>
      </c>
      <c r="H62">
        <v>23</v>
      </c>
      <c r="I62">
        <v>6</v>
      </c>
      <c r="J62">
        <v>99</v>
      </c>
      <c r="K62">
        <v>14</v>
      </c>
      <c r="L62" s="1">
        <v>0.13</v>
      </c>
      <c r="M62">
        <v>18</v>
      </c>
      <c r="N62">
        <v>3</v>
      </c>
      <c r="O62">
        <v>20</v>
      </c>
      <c r="P62">
        <v>1131</v>
      </c>
      <c r="Q62">
        <v>1424</v>
      </c>
      <c r="R62">
        <v>1242</v>
      </c>
      <c r="S62" s="1">
        <v>0.87</v>
      </c>
      <c r="T62">
        <v>20</v>
      </c>
      <c r="U62">
        <v>2</v>
      </c>
      <c r="V62" s="1">
        <v>0.1</v>
      </c>
      <c r="W62">
        <v>517</v>
      </c>
      <c r="X62">
        <v>435</v>
      </c>
      <c r="Y62" s="1">
        <v>0.84</v>
      </c>
      <c r="Z62">
        <v>6</v>
      </c>
      <c r="AA62">
        <v>237</v>
      </c>
      <c r="AB62">
        <v>132</v>
      </c>
      <c r="AC62">
        <v>1</v>
      </c>
      <c r="AD62">
        <v>1</v>
      </c>
      <c r="AE62">
        <v>9</v>
      </c>
      <c r="AF62">
        <v>2</v>
      </c>
      <c r="AG62">
        <v>148</v>
      </c>
      <c r="AH62">
        <v>55</v>
      </c>
      <c r="AI62">
        <v>3</v>
      </c>
      <c r="AJ62">
        <v>17</v>
      </c>
      <c r="AK62">
        <v>22</v>
      </c>
      <c r="AL62">
        <v>6</v>
      </c>
      <c r="AM62">
        <v>12</v>
      </c>
      <c r="AN62">
        <v>303</v>
      </c>
      <c r="AO62">
        <v>151</v>
      </c>
      <c r="AP62" s="1">
        <v>0.5</v>
      </c>
      <c r="AQ62">
        <v>54</v>
      </c>
      <c r="AR62">
        <v>19</v>
      </c>
      <c r="AS62" s="1">
        <v>0.35</v>
      </c>
      <c r="AT62">
        <v>0</v>
      </c>
      <c r="AU62">
        <v>0</v>
      </c>
      <c r="AV62">
        <v>0</v>
      </c>
      <c r="AW62">
        <v>27</v>
      </c>
      <c r="AX62">
        <v>1</v>
      </c>
      <c r="AY62">
        <v>0</v>
      </c>
      <c r="AZ62">
        <v>0</v>
      </c>
      <c r="BA62" s="1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f t="shared" si="0"/>
        <v>4.2</v>
      </c>
    </row>
    <row r="63" spans="1:59" x14ac:dyDescent="0.3">
      <c r="A63" t="s">
        <v>459</v>
      </c>
      <c r="B63" s="4">
        <v>24</v>
      </c>
      <c r="C63" t="s">
        <v>453</v>
      </c>
      <c r="D63" t="s">
        <v>82</v>
      </c>
      <c r="E63" t="s">
        <v>775</v>
      </c>
      <c r="F63">
        <v>31</v>
      </c>
      <c r="G63">
        <v>2741</v>
      </c>
      <c r="H63">
        <v>22</v>
      </c>
      <c r="I63">
        <v>3</v>
      </c>
      <c r="J63">
        <v>108</v>
      </c>
      <c r="K63">
        <v>6</v>
      </c>
      <c r="L63" s="1">
        <v>0.2</v>
      </c>
      <c r="M63">
        <v>21</v>
      </c>
      <c r="N63">
        <v>4</v>
      </c>
      <c r="O63">
        <v>4</v>
      </c>
      <c r="P63">
        <v>696</v>
      </c>
      <c r="Q63">
        <v>1032</v>
      </c>
      <c r="R63">
        <v>904</v>
      </c>
      <c r="S63" s="1">
        <v>0.88</v>
      </c>
      <c r="T63">
        <v>9</v>
      </c>
      <c r="U63">
        <v>1</v>
      </c>
      <c r="V63" s="1">
        <v>0.11</v>
      </c>
      <c r="W63">
        <v>119</v>
      </c>
      <c r="X63">
        <v>78</v>
      </c>
      <c r="Y63" s="1">
        <v>0.66</v>
      </c>
      <c r="Z63">
        <v>0</v>
      </c>
      <c r="AA63">
        <v>226</v>
      </c>
      <c r="AB63">
        <v>108</v>
      </c>
      <c r="AC63">
        <v>0</v>
      </c>
      <c r="AD63">
        <v>0</v>
      </c>
      <c r="AE63">
        <v>0</v>
      </c>
      <c r="AF63">
        <v>0</v>
      </c>
      <c r="AG63">
        <v>50</v>
      </c>
      <c r="AH63">
        <v>27</v>
      </c>
      <c r="AI63">
        <v>6</v>
      </c>
      <c r="AJ63">
        <v>22</v>
      </c>
      <c r="AK63">
        <v>24</v>
      </c>
      <c r="AL63">
        <v>18</v>
      </c>
      <c r="AM63">
        <v>11</v>
      </c>
      <c r="AN63">
        <v>70</v>
      </c>
      <c r="AO63">
        <v>41</v>
      </c>
      <c r="AP63" s="1">
        <v>0.59</v>
      </c>
      <c r="AQ63">
        <v>107</v>
      </c>
      <c r="AR63">
        <v>64</v>
      </c>
      <c r="AS63" s="1">
        <v>0.6</v>
      </c>
      <c r="AT63">
        <v>0</v>
      </c>
      <c r="AU63">
        <v>0</v>
      </c>
      <c r="AV63">
        <v>0</v>
      </c>
      <c r="AW63">
        <v>24</v>
      </c>
      <c r="AX63">
        <v>2</v>
      </c>
      <c r="AY63">
        <v>0</v>
      </c>
      <c r="AZ63">
        <v>0</v>
      </c>
      <c r="BA63" s="1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f t="shared" si="0"/>
        <v>4.2</v>
      </c>
    </row>
    <row r="64" spans="1:59" x14ac:dyDescent="0.3">
      <c r="A64" t="s">
        <v>544</v>
      </c>
      <c r="B64" s="4">
        <v>32</v>
      </c>
      <c r="C64" t="s">
        <v>785</v>
      </c>
      <c r="D64" t="s">
        <v>545</v>
      </c>
      <c r="E64" t="s">
        <v>775</v>
      </c>
      <c r="F64">
        <v>36</v>
      </c>
      <c r="G64">
        <v>2976</v>
      </c>
      <c r="H64">
        <v>20</v>
      </c>
      <c r="I64">
        <v>3</v>
      </c>
      <c r="J64">
        <v>68</v>
      </c>
      <c r="K64">
        <v>2</v>
      </c>
      <c r="L64" s="1">
        <v>7.0000000000000007E-2</v>
      </c>
      <c r="M64">
        <v>15</v>
      </c>
      <c r="N64">
        <v>1</v>
      </c>
      <c r="O64">
        <v>28</v>
      </c>
      <c r="P64">
        <v>827</v>
      </c>
      <c r="Q64">
        <v>657</v>
      </c>
      <c r="R64">
        <v>562</v>
      </c>
      <c r="S64" s="1">
        <v>0.86</v>
      </c>
      <c r="T64">
        <v>26</v>
      </c>
      <c r="U64">
        <v>8</v>
      </c>
      <c r="V64" s="1">
        <v>0.31</v>
      </c>
      <c r="W64">
        <v>239</v>
      </c>
      <c r="X64">
        <v>189</v>
      </c>
      <c r="Y64" s="1">
        <v>0.79</v>
      </c>
      <c r="Z64">
        <v>8</v>
      </c>
      <c r="AA64">
        <v>119</v>
      </c>
      <c r="AB64">
        <v>55</v>
      </c>
      <c r="AC64">
        <v>0</v>
      </c>
      <c r="AD64">
        <v>0</v>
      </c>
      <c r="AE64">
        <v>2</v>
      </c>
      <c r="AF64">
        <v>1</v>
      </c>
      <c r="AG64">
        <v>62</v>
      </c>
      <c r="AH64">
        <v>28</v>
      </c>
      <c r="AI64">
        <v>1</v>
      </c>
      <c r="AJ64">
        <v>28</v>
      </c>
      <c r="AK64">
        <v>7</v>
      </c>
      <c r="AL64">
        <v>5</v>
      </c>
      <c r="AM64">
        <v>6</v>
      </c>
      <c r="AN64">
        <v>55</v>
      </c>
      <c r="AO64">
        <v>22</v>
      </c>
      <c r="AP64" s="1">
        <v>0.4</v>
      </c>
      <c r="AQ64">
        <v>8</v>
      </c>
      <c r="AR64">
        <v>2</v>
      </c>
      <c r="AS64" s="1">
        <v>0.25</v>
      </c>
      <c r="AT64">
        <v>0</v>
      </c>
      <c r="AU64">
        <v>0</v>
      </c>
      <c r="AV64">
        <v>0</v>
      </c>
      <c r="AW64">
        <v>25</v>
      </c>
      <c r="AX64">
        <v>1</v>
      </c>
      <c r="AY64">
        <v>0</v>
      </c>
      <c r="AZ64">
        <v>0</v>
      </c>
      <c r="BA64" s="1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f t="shared" si="0"/>
        <v>4.2</v>
      </c>
    </row>
    <row r="65" spans="1:59" x14ac:dyDescent="0.3">
      <c r="A65" t="s">
        <v>171</v>
      </c>
      <c r="B65" s="4">
        <v>24</v>
      </c>
      <c r="C65" t="s">
        <v>170</v>
      </c>
      <c r="D65" t="s">
        <v>172</v>
      </c>
      <c r="E65" t="s">
        <v>773</v>
      </c>
      <c r="F65">
        <v>38</v>
      </c>
      <c r="G65">
        <v>3415</v>
      </c>
      <c r="H65">
        <v>20</v>
      </c>
      <c r="I65">
        <v>7</v>
      </c>
      <c r="J65">
        <v>85</v>
      </c>
      <c r="K65">
        <v>23</v>
      </c>
      <c r="L65" s="1">
        <v>0.09</v>
      </c>
      <c r="M65">
        <v>9</v>
      </c>
      <c r="N65">
        <v>1</v>
      </c>
      <c r="O65">
        <v>11</v>
      </c>
      <c r="P65">
        <v>1915</v>
      </c>
      <c r="Q65">
        <v>598</v>
      </c>
      <c r="R65">
        <v>504</v>
      </c>
      <c r="S65" s="1">
        <v>0.84</v>
      </c>
      <c r="T65">
        <v>56</v>
      </c>
      <c r="U65">
        <v>13</v>
      </c>
      <c r="V65" s="1">
        <v>0.23</v>
      </c>
      <c r="W65">
        <v>391</v>
      </c>
      <c r="X65">
        <v>325</v>
      </c>
      <c r="Y65" s="1">
        <v>0.83</v>
      </c>
      <c r="Z65">
        <v>4</v>
      </c>
      <c r="AA65">
        <v>320</v>
      </c>
      <c r="AB65">
        <v>192</v>
      </c>
      <c r="AC65">
        <v>2</v>
      </c>
      <c r="AD65">
        <v>4</v>
      </c>
      <c r="AE65">
        <v>25</v>
      </c>
      <c r="AF65">
        <v>12</v>
      </c>
      <c r="AG65">
        <v>70</v>
      </c>
      <c r="AH65">
        <v>47</v>
      </c>
      <c r="AI65">
        <v>8</v>
      </c>
      <c r="AJ65">
        <v>51</v>
      </c>
      <c r="AK65">
        <v>3</v>
      </c>
      <c r="AL65">
        <v>0</v>
      </c>
      <c r="AM65">
        <v>49</v>
      </c>
      <c r="AN65">
        <v>212</v>
      </c>
      <c r="AO65">
        <v>109</v>
      </c>
      <c r="AP65" s="1">
        <v>0.51</v>
      </c>
      <c r="AQ65">
        <v>30</v>
      </c>
      <c r="AR65">
        <v>10</v>
      </c>
      <c r="AS65" s="1">
        <v>0.33</v>
      </c>
      <c r="AT65">
        <v>0</v>
      </c>
      <c r="AU65">
        <v>0</v>
      </c>
      <c r="AV65">
        <v>0</v>
      </c>
      <c r="AW65">
        <v>25</v>
      </c>
      <c r="AX65">
        <v>3</v>
      </c>
      <c r="AY65">
        <v>0</v>
      </c>
      <c r="AZ65">
        <v>0</v>
      </c>
      <c r="BA65" s="1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f t="shared" si="0"/>
        <v>4.2</v>
      </c>
    </row>
    <row r="66" spans="1:59" x14ac:dyDescent="0.3">
      <c r="A66" t="s">
        <v>201</v>
      </c>
      <c r="B66" s="4">
        <v>27</v>
      </c>
      <c r="C66" t="s">
        <v>170</v>
      </c>
      <c r="D66" t="s">
        <v>202</v>
      </c>
      <c r="E66" t="s">
        <v>775</v>
      </c>
      <c r="F66">
        <v>35</v>
      </c>
      <c r="G66">
        <v>2927</v>
      </c>
      <c r="H66">
        <v>19</v>
      </c>
      <c r="I66">
        <v>4</v>
      </c>
      <c r="J66">
        <v>90</v>
      </c>
      <c r="K66">
        <v>13</v>
      </c>
      <c r="L66" s="1">
        <v>7.0000000000000007E-2</v>
      </c>
      <c r="M66">
        <v>17</v>
      </c>
      <c r="N66">
        <v>1</v>
      </c>
      <c r="O66">
        <v>14</v>
      </c>
      <c r="P66">
        <v>1020</v>
      </c>
      <c r="Q66">
        <v>1933</v>
      </c>
      <c r="R66">
        <v>1662</v>
      </c>
      <c r="S66" s="1">
        <v>0.86</v>
      </c>
      <c r="T66">
        <v>28</v>
      </c>
      <c r="U66">
        <v>4</v>
      </c>
      <c r="V66" s="1">
        <v>0.14000000000000001</v>
      </c>
      <c r="W66">
        <v>637</v>
      </c>
      <c r="X66">
        <v>472</v>
      </c>
      <c r="Y66" s="1">
        <v>0.74</v>
      </c>
      <c r="Z66">
        <v>24</v>
      </c>
      <c r="AA66">
        <v>380</v>
      </c>
      <c r="AB66">
        <v>180</v>
      </c>
      <c r="AC66">
        <v>0</v>
      </c>
      <c r="AD66">
        <v>2</v>
      </c>
      <c r="AE66">
        <v>6</v>
      </c>
      <c r="AF66">
        <v>10</v>
      </c>
      <c r="AG66">
        <v>145</v>
      </c>
      <c r="AH66">
        <v>35</v>
      </c>
      <c r="AI66">
        <v>5</v>
      </c>
      <c r="AJ66">
        <v>19</v>
      </c>
      <c r="AK66">
        <v>23</v>
      </c>
      <c r="AL66">
        <v>16</v>
      </c>
      <c r="AM66">
        <v>22</v>
      </c>
      <c r="AN66">
        <v>290</v>
      </c>
      <c r="AO66">
        <v>169</v>
      </c>
      <c r="AP66" s="1">
        <v>0.57999999999999996</v>
      </c>
      <c r="AQ66">
        <v>42</v>
      </c>
      <c r="AR66">
        <v>24</v>
      </c>
      <c r="AS66" s="1">
        <v>0.56999999999999995</v>
      </c>
      <c r="AT66">
        <v>0</v>
      </c>
      <c r="AU66">
        <v>0</v>
      </c>
      <c r="AV66">
        <v>0</v>
      </c>
      <c r="AW66">
        <v>34</v>
      </c>
      <c r="AX66">
        <v>5</v>
      </c>
      <c r="AY66">
        <v>0</v>
      </c>
      <c r="AZ66">
        <v>0</v>
      </c>
      <c r="BA66" s="1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f t="shared" ref="BG66:BG129" si="1">BF66+4.2</f>
        <v>4.2</v>
      </c>
    </row>
    <row r="67" spans="1:59" x14ac:dyDescent="0.3">
      <c r="A67" t="s">
        <v>123</v>
      </c>
      <c r="B67" s="4">
        <v>28</v>
      </c>
      <c r="C67" t="s">
        <v>98</v>
      </c>
      <c r="D67" t="s">
        <v>59</v>
      </c>
      <c r="E67" t="s">
        <v>775</v>
      </c>
      <c r="F67">
        <v>38</v>
      </c>
      <c r="G67">
        <v>2610</v>
      </c>
      <c r="H67">
        <v>16</v>
      </c>
      <c r="I67">
        <v>8</v>
      </c>
      <c r="J67">
        <v>84</v>
      </c>
      <c r="K67">
        <v>17</v>
      </c>
      <c r="L67" s="1">
        <v>0.14000000000000001</v>
      </c>
      <c r="M67">
        <v>27</v>
      </c>
      <c r="N67">
        <v>2</v>
      </c>
      <c r="O67">
        <v>16</v>
      </c>
      <c r="P67">
        <v>784</v>
      </c>
      <c r="Q67">
        <v>286</v>
      </c>
      <c r="R67">
        <v>241</v>
      </c>
      <c r="S67" s="1">
        <v>0.84</v>
      </c>
      <c r="T67">
        <v>13</v>
      </c>
      <c r="U67">
        <v>4</v>
      </c>
      <c r="V67" s="1">
        <v>0.31</v>
      </c>
      <c r="W67">
        <v>162</v>
      </c>
      <c r="X67">
        <v>131</v>
      </c>
      <c r="Y67" s="1">
        <v>0.81</v>
      </c>
      <c r="Z67">
        <v>2</v>
      </c>
      <c r="AA67">
        <v>144</v>
      </c>
      <c r="AB67">
        <v>83</v>
      </c>
      <c r="AC67">
        <v>2</v>
      </c>
      <c r="AD67">
        <v>0</v>
      </c>
      <c r="AE67">
        <v>12</v>
      </c>
      <c r="AF67">
        <v>4</v>
      </c>
      <c r="AG67">
        <v>37</v>
      </c>
      <c r="AH67">
        <v>50</v>
      </c>
      <c r="AI67">
        <v>4</v>
      </c>
      <c r="AJ67">
        <v>14</v>
      </c>
      <c r="AK67">
        <v>6</v>
      </c>
      <c r="AL67">
        <v>1</v>
      </c>
      <c r="AM67">
        <v>10</v>
      </c>
      <c r="AN67">
        <v>116</v>
      </c>
      <c r="AO67">
        <v>53</v>
      </c>
      <c r="AP67" s="1">
        <v>0.46</v>
      </c>
      <c r="AQ67">
        <v>16</v>
      </c>
      <c r="AR67">
        <v>5</v>
      </c>
      <c r="AS67" s="1">
        <v>0.31</v>
      </c>
      <c r="AT67">
        <v>0</v>
      </c>
      <c r="AU67">
        <v>0</v>
      </c>
      <c r="AV67">
        <v>0</v>
      </c>
      <c r="AW67">
        <v>29</v>
      </c>
      <c r="AX67">
        <v>2</v>
      </c>
      <c r="AY67">
        <v>0</v>
      </c>
      <c r="AZ67">
        <v>0</v>
      </c>
      <c r="BA67" s="1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f t="shared" si="1"/>
        <v>4.2</v>
      </c>
    </row>
    <row r="68" spans="1:59" x14ac:dyDescent="0.3">
      <c r="A68" t="s">
        <v>242</v>
      </c>
      <c r="B68" s="4">
        <v>22</v>
      </c>
      <c r="C68" t="s">
        <v>240</v>
      </c>
      <c r="D68" t="s">
        <v>59</v>
      </c>
      <c r="E68" t="s">
        <v>773</v>
      </c>
      <c r="F68">
        <v>37</v>
      </c>
      <c r="G68">
        <v>3195</v>
      </c>
      <c r="H68">
        <v>15</v>
      </c>
      <c r="I68">
        <v>8</v>
      </c>
      <c r="J68">
        <v>126</v>
      </c>
      <c r="K68">
        <v>2</v>
      </c>
      <c r="L68" s="1">
        <v>0.5</v>
      </c>
      <c r="M68">
        <v>14</v>
      </c>
      <c r="N68">
        <v>6</v>
      </c>
      <c r="O68">
        <v>7</v>
      </c>
      <c r="P68">
        <v>2005</v>
      </c>
      <c r="Q68">
        <v>1067</v>
      </c>
      <c r="R68">
        <v>976</v>
      </c>
      <c r="S68" s="1">
        <v>0.92</v>
      </c>
      <c r="T68">
        <v>0</v>
      </c>
      <c r="U68">
        <v>0</v>
      </c>
      <c r="V68" s="1">
        <v>0</v>
      </c>
      <c r="W68">
        <v>89</v>
      </c>
      <c r="X68">
        <v>44</v>
      </c>
      <c r="Y68" s="1">
        <v>0.49</v>
      </c>
      <c r="Z68">
        <v>2</v>
      </c>
      <c r="AA68">
        <v>225</v>
      </c>
      <c r="AB68">
        <v>116</v>
      </c>
      <c r="AC68">
        <v>0</v>
      </c>
      <c r="AD68">
        <v>0</v>
      </c>
      <c r="AE68">
        <v>0</v>
      </c>
      <c r="AF68">
        <v>1</v>
      </c>
      <c r="AG68">
        <v>62</v>
      </c>
      <c r="AH68">
        <v>37</v>
      </c>
      <c r="AI68">
        <v>5</v>
      </c>
      <c r="AJ68">
        <v>19</v>
      </c>
      <c r="AK68">
        <v>13</v>
      </c>
      <c r="AL68">
        <v>23</v>
      </c>
      <c r="AM68">
        <v>34</v>
      </c>
      <c r="AN68">
        <v>30</v>
      </c>
      <c r="AO68">
        <v>16</v>
      </c>
      <c r="AP68" s="1">
        <v>0.53</v>
      </c>
      <c r="AQ68">
        <v>35</v>
      </c>
      <c r="AR68">
        <v>13</v>
      </c>
      <c r="AS68" s="1">
        <v>0.37</v>
      </c>
      <c r="AT68">
        <v>0</v>
      </c>
      <c r="AU68">
        <v>0</v>
      </c>
      <c r="AV68">
        <v>0</v>
      </c>
      <c r="AW68">
        <v>15</v>
      </c>
      <c r="AX68">
        <v>7</v>
      </c>
      <c r="AY68">
        <v>0</v>
      </c>
      <c r="AZ68">
        <v>0</v>
      </c>
      <c r="BA68" s="1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f t="shared" si="1"/>
        <v>4.2</v>
      </c>
    </row>
    <row r="69" spans="1:59" x14ac:dyDescent="0.3">
      <c r="A69" t="s">
        <v>682</v>
      </c>
      <c r="B69" s="4">
        <v>25</v>
      </c>
      <c r="C69" t="s">
        <v>782</v>
      </c>
      <c r="D69" t="s">
        <v>66</v>
      </c>
      <c r="E69" t="s">
        <v>773</v>
      </c>
      <c r="F69">
        <v>33</v>
      </c>
      <c r="G69">
        <v>2600</v>
      </c>
      <c r="H69">
        <v>15</v>
      </c>
      <c r="I69">
        <v>6</v>
      </c>
      <c r="J69">
        <v>110</v>
      </c>
      <c r="K69">
        <v>4</v>
      </c>
      <c r="L69" s="1">
        <v>0.11</v>
      </c>
      <c r="M69">
        <v>2</v>
      </c>
      <c r="N69">
        <v>2</v>
      </c>
      <c r="O69">
        <v>8</v>
      </c>
      <c r="P69">
        <v>1749</v>
      </c>
      <c r="Q69">
        <v>1079</v>
      </c>
      <c r="R69">
        <v>958</v>
      </c>
      <c r="S69" s="1">
        <v>0.89</v>
      </c>
      <c r="T69">
        <v>40</v>
      </c>
      <c r="U69">
        <v>9</v>
      </c>
      <c r="V69" s="1">
        <v>0.23</v>
      </c>
      <c r="W69">
        <v>441</v>
      </c>
      <c r="X69">
        <v>372</v>
      </c>
      <c r="Y69" s="1">
        <v>0.84</v>
      </c>
      <c r="Z69">
        <v>3</v>
      </c>
      <c r="AA69">
        <v>290</v>
      </c>
      <c r="AB69">
        <v>157</v>
      </c>
      <c r="AC69">
        <v>0</v>
      </c>
      <c r="AD69">
        <v>3</v>
      </c>
      <c r="AE69">
        <v>1</v>
      </c>
      <c r="AF69">
        <v>4</v>
      </c>
      <c r="AG69">
        <v>70</v>
      </c>
      <c r="AH69">
        <v>55</v>
      </c>
      <c r="AI69">
        <v>3</v>
      </c>
      <c r="AJ69">
        <v>19</v>
      </c>
      <c r="AK69">
        <v>15</v>
      </c>
      <c r="AL69">
        <v>4</v>
      </c>
      <c r="AM69">
        <v>38</v>
      </c>
      <c r="AN69">
        <v>150</v>
      </c>
      <c r="AO69">
        <v>73</v>
      </c>
      <c r="AP69" s="1">
        <v>0.49</v>
      </c>
      <c r="AQ69">
        <v>35</v>
      </c>
      <c r="AR69">
        <v>15</v>
      </c>
      <c r="AS69" s="1">
        <v>0.43</v>
      </c>
      <c r="AT69">
        <v>0</v>
      </c>
      <c r="AU69">
        <v>0</v>
      </c>
      <c r="AV69">
        <v>0</v>
      </c>
      <c r="AW69">
        <v>42</v>
      </c>
      <c r="AX69">
        <v>4</v>
      </c>
      <c r="AY69">
        <v>0</v>
      </c>
      <c r="AZ69">
        <v>0</v>
      </c>
      <c r="BA69" s="1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f t="shared" si="1"/>
        <v>4.2</v>
      </c>
    </row>
    <row r="70" spans="1:59" x14ac:dyDescent="0.3">
      <c r="A70" t="s">
        <v>285</v>
      </c>
      <c r="B70" s="4">
        <v>27</v>
      </c>
      <c r="C70" t="s">
        <v>270</v>
      </c>
      <c r="D70" t="s">
        <v>96</v>
      </c>
      <c r="E70" t="s">
        <v>775</v>
      </c>
      <c r="F70">
        <v>37</v>
      </c>
      <c r="G70">
        <v>2654</v>
      </c>
      <c r="H70">
        <v>14</v>
      </c>
      <c r="I70">
        <v>2</v>
      </c>
      <c r="J70">
        <v>70</v>
      </c>
      <c r="K70">
        <v>5</v>
      </c>
      <c r="L70" s="1">
        <v>0.09</v>
      </c>
      <c r="M70">
        <v>18</v>
      </c>
      <c r="N70">
        <v>2</v>
      </c>
      <c r="O70">
        <v>21</v>
      </c>
      <c r="P70">
        <v>835</v>
      </c>
      <c r="Q70">
        <v>551</v>
      </c>
      <c r="R70">
        <v>459</v>
      </c>
      <c r="S70" s="1">
        <v>0.83</v>
      </c>
      <c r="T70">
        <v>38</v>
      </c>
      <c r="U70">
        <v>11</v>
      </c>
      <c r="V70" s="1">
        <v>0.28999999999999998</v>
      </c>
      <c r="W70">
        <v>183</v>
      </c>
      <c r="X70">
        <v>132</v>
      </c>
      <c r="Y70" s="1">
        <v>0.72</v>
      </c>
      <c r="Z70">
        <v>5</v>
      </c>
      <c r="AA70">
        <v>207</v>
      </c>
      <c r="AB70">
        <v>115</v>
      </c>
      <c r="AC70">
        <v>0</v>
      </c>
      <c r="AD70">
        <v>2</v>
      </c>
      <c r="AE70">
        <v>3</v>
      </c>
      <c r="AF70">
        <v>5</v>
      </c>
      <c r="AG70">
        <v>62</v>
      </c>
      <c r="AH70">
        <v>45</v>
      </c>
      <c r="AI70">
        <v>4</v>
      </c>
      <c r="AJ70">
        <v>22</v>
      </c>
      <c r="AK70">
        <v>10</v>
      </c>
      <c r="AL70">
        <v>3</v>
      </c>
      <c r="AM70">
        <v>18</v>
      </c>
      <c r="AN70">
        <v>196</v>
      </c>
      <c r="AO70">
        <v>100</v>
      </c>
      <c r="AP70" s="1">
        <v>0.51</v>
      </c>
      <c r="AQ70">
        <v>29</v>
      </c>
      <c r="AR70">
        <v>10</v>
      </c>
      <c r="AS70" s="1">
        <v>0.35</v>
      </c>
      <c r="AT70">
        <v>0</v>
      </c>
      <c r="AU70">
        <v>0</v>
      </c>
      <c r="AV70">
        <v>0</v>
      </c>
      <c r="AW70">
        <v>27</v>
      </c>
      <c r="AX70">
        <v>2</v>
      </c>
      <c r="AY70">
        <v>0</v>
      </c>
      <c r="AZ70">
        <v>0</v>
      </c>
      <c r="BA70" s="1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f t="shared" si="1"/>
        <v>4.2</v>
      </c>
    </row>
    <row r="71" spans="1:59" x14ac:dyDescent="0.3">
      <c r="A71" t="s">
        <v>675</v>
      </c>
      <c r="B71" s="4">
        <v>24</v>
      </c>
      <c r="C71" t="s">
        <v>782</v>
      </c>
      <c r="D71" t="s">
        <v>82</v>
      </c>
      <c r="E71" t="s">
        <v>775</v>
      </c>
      <c r="F71">
        <v>35</v>
      </c>
      <c r="G71">
        <v>2599</v>
      </c>
      <c r="H71">
        <v>14</v>
      </c>
      <c r="I71">
        <v>4</v>
      </c>
      <c r="J71">
        <v>54</v>
      </c>
      <c r="K71">
        <v>29</v>
      </c>
      <c r="L71" s="1">
        <v>0.19</v>
      </c>
      <c r="M71">
        <v>13</v>
      </c>
      <c r="N71">
        <v>3</v>
      </c>
      <c r="O71">
        <v>16</v>
      </c>
      <c r="P71">
        <v>793</v>
      </c>
      <c r="Q71">
        <v>680</v>
      </c>
      <c r="R71">
        <v>551</v>
      </c>
      <c r="S71" s="1">
        <v>0.81</v>
      </c>
      <c r="T71">
        <v>53</v>
      </c>
      <c r="U71">
        <v>12</v>
      </c>
      <c r="V71" s="1">
        <v>0.23</v>
      </c>
      <c r="W71">
        <v>404</v>
      </c>
      <c r="X71">
        <v>317</v>
      </c>
      <c r="Y71" s="1">
        <v>0.79</v>
      </c>
      <c r="Z71">
        <v>5</v>
      </c>
      <c r="AA71">
        <v>275</v>
      </c>
      <c r="AB71">
        <v>166</v>
      </c>
      <c r="AC71">
        <v>2</v>
      </c>
      <c r="AD71">
        <v>4</v>
      </c>
      <c r="AE71">
        <v>19</v>
      </c>
      <c r="AF71">
        <v>14</v>
      </c>
      <c r="AG71">
        <v>78</v>
      </c>
      <c r="AH71">
        <v>34</v>
      </c>
      <c r="AI71">
        <v>1</v>
      </c>
      <c r="AJ71">
        <v>29</v>
      </c>
      <c r="AK71">
        <v>14</v>
      </c>
      <c r="AL71">
        <v>0</v>
      </c>
      <c r="AM71">
        <v>10</v>
      </c>
      <c r="AN71">
        <v>222</v>
      </c>
      <c r="AO71">
        <v>92</v>
      </c>
      <c r="AP71" s="1">
        <v>0.41</v>
      </c>
      <c r="AQ71">
        <v>36</v>
      </c>
      <c r="AR71">
        <v>8</v>
      </c>
      <c r="AS71" s="1">
        <v>0.22</v>
      </c>
      <c r="AT71">
        <v>0</v>
      </c>
      <c r="AU71">
        <v>0</v>
      </c>
      <c r="AV71">
        <v>0</v>
      </c>
      <c r="AW71">
        <v>46</v>
      </c>
      <c r="AX71">
        <v>4</v>
      </c>
      <c r="AY71">
        <v>0</v>
      </c>
      <c r="AZ71">
        <v>0</v>
      </c>
      <c r="BA71" s="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f t="shared" si="1"/>
        <v>4.2</v>
      </c>
    </row>
    <row r="72" spans="1:59" x14ac:dyDescent="0.3">
      <c r="A72" t="s">
        <v>444</v>
      </c>
      <c r="B72" s="4">
        <v>27</v>
      </c>
      <c r="C72" t="s">
        <v>425</v>
      </c>
      <c r="D72" t="s">
        <v>111</v>
      </c>
      <c r="E72" t="s">
        <v>773</v>
      </c>
      <c r="F72">
        <v>36</v>
      </c>
      <c r="G72">
        <v>2410</v>
      </c>
      <c r="H72">
        <v>13</v>
      </c>
      <c r="I72">
        <v>5</v>
      </c>
      <c r="J72">
        <v>71</v>
      </c>
      <c r="K72">
        <v>0</v>
      </c>
      <c r="L72" s="1">
        <v>0</v>
      </c>
      <c r="M72">
        <v>11</v>
      </c>
      <c r="N72">
        <v>2</v>
      </c>
      <c r="O72">
        <v>10</v>
      </c>
      <c r="P72">
        <v>1315</v>
      </c>
      <c r="Q72">
        <v>517</v>
      </c>
      <c r="R72">
        <v>435</v>
      </c>
      <c r="S72" s="1">
        <v>0.84</v>
      </c>
      <c r="T72">
        <v>15</v>
      </c>
      <c r="U72">
        <v>3</v>
      </c>
      <c r="V72" s="1">
        <v>0.2</v>
      </c>
      <c r="W72">
        <v>102</v>
      </c>
      <c r="X72">
        <v>67</v>
      </c>
      <c r="Y72" s="1">
        <v>0.66</v>
      </c>
      <c r="Z72">
        <v>0</v>
      </c>
      <c r="AA72">
        <v>90</v>
      </c>
      <c r="AB72">
        <v>43</v>
      </c>
      <c r="AC72">
        <v>0</v>
      </c>
      <c r="AD72">
        <v>0</v>
      </c>
      <c r="AE72">
        <v>1</v>
      </c>
      <c r="AF72">
        <v>1</v>
      </c>
      <c r="AG72">
        <v>42</v>
      </c>
      <c r="AH72">
        <v>49</v>
      </c>
      <c r="AI72">
        <v>4</v>
      </c>
      <c r="AJ72">
        <v>7</v>
      </c>
      <c r="AK72">
        <v>21</v>
      </c>
      <c r="AL72">
        <v>6</v>
      </c>
      <c r="AM72">
        <v>39</v>
      </c>
      <c r="AN72">
        <v>87</v>
      </c>
      <c r="AO72">
        <v>44</v>
      </c>
      <c r="AP72" s="1">
        <v>0.51</v>
      </c>
      <c r="AQ72">
        <v>24</v>
      </c>
      <c r="AR72">
        <v>13</v>
      </c>
      <c r="AS72" s="1">
        <v>0.54</v>
      </c>
      <c r="AT72">
        <v>0</v>
      </c>
      <c r="AU72">
        <v>0</v>
      </c>
      <c r="AV72">
        <v>0</v>
      </c>
      <c r="AW72">
        <v>48</v>
      </c>
      <c r="AX72">
        <v>2</v>
      </c>
      <c r="AY72">
        <v>0</v>
      </c>
      <c r="AZ72">
        <v>0</v>
      </c>
      <c r="BA72" s="1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f t="shared" si="1"/>
        <v>4.2</v>
      </c>
    </row>
    <row r="73" spans="1:59" x14ac:dyDescent="0.3">
      <c r="A73" t="s">
        <v>646</v>
      </c>
      <c r="B73" s="4">
        <v>27</v>
      </c>
      <c r="C73" t="s">
        <v>783</v>
      </c>
      <c r="D73" t="s">
        <v>59</v>
      </c>
      <c r="E73" t="s">
        <v>773</v>
      </c>
      <c r="F73">
        <v>34</v>
      </c>
      <c r="G73">
        <v>2979</v>
      </c>
      <c r="H73">
        <v>13</v>
      </c>
      <c r="I73">
        <v>8</v>
      </c>
      <c r="J73">
        <v>87</v>
      </c>
      <c r="K73">
        <v>0</v>
      </c>
      <c r="L73" s="1">
        <v>0</v>
      </c>
      <c r="M73">
        <v>8</v>
      </c>
      <c r="N73">
        <v>1</v>
      </c>
      <c r="O73">
        <v>10</v>
      </c>
      <c r="P73">
        <v>1411</v>
      </c>
      <c r="Q73">
        <v>1071</v>
      </c>
      <c r="R73">
        <v>946</v>
      </c>
      <c r="S73" s="1">
        <v>0.88</v>
      </c>
      <c r="T73">
        <v>3</v>
      </c>
      <c r="U73">
        <v>0</v>
      </c>
      <c r="V73" s="1">
        <v>0</v>
      </c>
      <c r="W73">
        <v>101</v>
      </c>
      <c r="X73">
        <v>60</v>
      </c>
      <c r="Y73" s="1">
        <v>0.59</v>
      </c>
      <c r="Z73">
        <v>0</v>
      </c>
      <c r="AA73">
        <v>232</v>
      </c>
      <c r="AB73">
        <v>112</v>
      </c>
      <c r="AC73">
        <v>0</v>
      </c>
      <c r="AD73">
        <v>0</v>
      </c>
      <c r="AE73">
        <v>0</v>
      </c>
      <c r="AF73">
        <v>1</v>
      </c>
      <c r="AG73">
        <v>79</v>
      </c>
      <c r="AH73">
        <v>77</v>
      </c>
      <c r="AI73">
        <v>5</v>
      </c>
      <c r="AJ73">
        <v>21</v>
      </c>
      <c r="AK73">
        <v>26</v>
      </c>
      <c r="AL73">
        <v>13</v>
      </c>
      <c r="AM73">
        <v>41</v>
      </c>
      <c r="AN73">
        <v>106</v>
      </c>
      <c r="AO73">
        <v>62</v>
      </c>
      <c r="AP73" s="1">
        <v>0.59</v>
      </c>
      <c r="AQ73">
        <v>54</v>
      </c>
      <c r="AR73">
        <v>28</v>
      </c>
      <c r="AS73" s="1">
        <v>0.52</v>
      </c>
      <c r="AT73">
        <v>0</v>
      </c>
      <c r="AU73">
        <v>0</v>
      </c>
      <c r="AV73">
        <v>0</v>
      </c>
      <c r="AW73">
        <v>20</v>
      </c>
      <c r="AX73">
        <v>1</v>
      </c>
      <c r="AY73">
        <v>0</v>
      </c>
      <c r="AZ73">
        <v>0</v>
      </c>
      <c r="BA73" s="1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f t="shared" si="1"/>
        <v>4.2</v>
      </c>
    </row>
    <row r="74" spans="1:59" x14ac:dyDescent="0.3">
      <c r="A74" t="s">
        <v>346</v>
      </c>
      <c r="B74" s="4">
        <v>33</v>
      </c>
      <c r="C74" t="s">
        <v>329</v>
      </c>
      <c r="D74" t="s">
        <v>148</v>
      </c>
      <c r="E74" t="s">
        <v>775</v>
      </c>
      <c r="F74">
        <v>38</v>
      </c>
      <c r="G74">
        <v>2505</v>
      </c>
      <c r="H74">
        <v>12</v>
      </c>
      <c r="I74">
        <v>3</v>
      </c>
      <c r="J74">
        <v>96</v>
      </c>
      <c r="K74">
        <v>33</v>
      </c>
      <c r="L74" s="1">
        <v>0.13</v>
      </c>
      <c r="M74">
        <v>14</v>
      </c>
      <c r="N74">
        <v>2</v>
      </c>
      <c r="O74">
        <v>15</v>
      </c>
      <c r="P74">
        <v>1111</v>
      </c>
      <c r="Q74">
        <v>615</v>
      </c>
      <c r="R74">
        <v>449</v>
      </c>
      <c r="S74" s="1">
        <v>0.73</v>
      </c>
      <c r="T74">
        <v>23</v>
      </c>
      <c r="U74">
        <v>5</v>
      </c>
      <c r="V74" s="1">
        <v>0.22</v>
      </c>
      <c r="W74">
        <v>260</v>
      </c>
      <c r="X74">
        <v>177</v>
      </c>
      <c r="Y74" s="1">
        <v>0.68</v>
      </c>
      <c r="Z74">
        <v>3</v>
      </c>
      <c r="AA74">
        <v>183</v>
      </c>
      <c r="AB74">
        <v>85</v>
      </c>
      <c r="AC74">
        <v>2</v>
      </c>
      <c r="AD74">
        <v>0</v>
      </c>
      <c r="AE74">
        <v>16</v>
      </c>
      <c r="AF74">
        <v>1</v>
      </c>
      <c r="AG74">
        <v>80</v>
      </c>
      <c r="AH74">
        <v>45</v>
      </c>
      <c r="AI74">
        <v>0</v>
      </c>
      <c r="AJ74">
        <v>23</v>
      </c>
      <c r="AK74">
        <v>10</v>
      </c>
      <c r="AL74">
        <v>5</v>
      </c>
      <c r="AM74">
        <v>35</v>
      </c>
      <c r="AN74">
        <v>218</v>
      </c>
      <c r="AO74">
        <v>96</v>
      </c>
      <c r="AP74" s="1">
        <v>0.44</v>
      </c>
      <c r="AQ74">
        <v>193</v>
      </c>
      <c r="AR74">
        <v>92</v>
      </c>
      <c r="AS74" s="1">
        <v>0.48</v>
      </c>
      <c r="AT74">
        <v>0</v>
      </c>
      <c r="AU74">
        <v>0</v>
      </c>
      <c r="AV74">
        <v>0</v>
      </c>
      <c r="AW74">
        <v>39</v>
      </c>
      <c r="AX74">
        <v>4</v>
      </c>
      <c r="AY74">
        <v>0</v>
      </c>
      <c r="AZ74">
        <v>0</v>
      </c>
      <c r="BA74" s="1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f t="shared" si="1"/>
        <v>4.2</v>
      </c>
    </row>
    <row r="75" spans="1:59" x14ac:dyDescent="0.3">
      <c r="A75" t="s">
        <v>381</v>
      </c>
      <c r="B75" s="4">
        <v>21</v>
      </c>
      <c r="C75" t="s">
        <v>356</v>
      </c>
      <c r="D75" t="s">
        <v>59</v>
      </c>
      <c r="E75" t="s">
        <v>775</v>
      </c>
      <c r="F75">
        <v>37</v>
      </c>
      <c r="G75">
        <v>2612</v>
      </c>
      <c r="H75">
        <v>12</v>
      </c>
      <c r="I75">
        <v>2</v>
      </c>
      <c r="J75">
        <v>68</v>
      </c>
      <c r="K75">
        <v>6</v>
      </c>
      <c r="L75" s="1">
        <v>0.12</v>
      </c>
      <c r="M75">
        <v>10</v>
      </c>
      <c r="N75">
        <v>3</v>
      </c>
      <c r="O75">
        <v>14</v>
      </c>
      <c r="P75">
        <v>821</v>
      </c>
      <c r="Q75">
        <v>1314</v>
      </c>
      <c r="R75">
        <v>1183</v>
      </c>
      <c r="S75" s="1">
        <v>0.9</v>
      </c>
      <c r="T75">
        <v>9</v>
      </c>
      <c r="U75">
        <v>3</v>
      </c>
      <c r="V75" s="1">
        <v>0.33</v>
      </c>
      <c r="W75">
        <v>211</v>
      </c>
      <c r="X75">
        <v>157</v>
      </c>
      <c r="Y75" s="1">
        <v>0.74</v>
      </c>
      <c r="Z75">
        <v>5</v>
      </c>
      <c r="AA75">
        <v>349</v>
      </c>
      <c r="AB75">
        <v>224</v>
      </c>
      <c r="AC75">
        <v>0</v>
      </c>
      <c r="AD75">
        <v>1</v>
      </c>
      <c r="AE75">
        <v>2</v>
      </c>
      <c r="AF75">
        <v>2</v>
      </c>
      <c r="AG75">
        <v>81</v>
      </c>
      <c r="AH75">
        <v>60</v>
      </c>
      <c r="AI75">
        <v>0</v>
      </c>
      <c r="AJ75">
        <v>28</v>
      </c>
      <c r="AK75">
        <v>32</v>
      </c>
      <c r="AL75">
        <v>8</v>
      </c>
      <c r="AM75">
        <v>11</v>
      </c>
      <c r="AN75">
        <v>94</v>
      </c>
      <c r="AO75">
        <v>53</v>
      </c>
      <c r="AP75" s="1">
        <v>0.56000000000000005</v>
      </c>
      <c r="AQ75">
        <v>29</v>
      </c>
      <c r="AR75">
        <v>16</v>
      </c>
      <c r="AS75" s="1">
        <v>0.55000000000000004</v>
      </c>
      <c r="AT75">
        <v>0</v>
      </c>
      <c r="AU75">
        <v>0</v>
      </c>
      <c r="AV75">
        <v>0</v>
      </c>
      <c r="AW75">
        <v>72</v>
      </c>
      <c r="AX75">
        <v>12</v>
      </c>
      <c r="AY75">
        <v>0</v>
      </c>
      <c r="AZ75">
        <v>0</v>
      </c>
      <c r="BA75" s="1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f t="shared" si="1"/>
        <v>4.2</v>
      </c>
    </row>
    <row r="76" spans="1:59" x14ac:dyDescent="0.3">
      <c r="A76" t="s">
        <v>150</v>
      </c>
      <c r="B76" s="4">
        <v>25</v>
      </c>
      <c r="C76" t="s">
        <v>131</v>
      </c>
      <c r="D76" t="s">
        <v>74</v>
      </c>
      <c r="E76" t="s">
        <v>773</v>
      </c>
      <c r="F76">
        <v>34</v>
      </c>
      <c r="G76">
        <v>2356</v>
      </c>
      <c r="H76">
        <v>12</v>
      </c>
      <c r="I76">
        <v>6</v>
      </c>
      <c r="J76">
        <v>63</v>
      </c>
      <c r="K76">
        <v>21</v>
      </c>
      <c r="L76" s="1">
        <v>0.17</v>
      </c>
      <c r="M76">
        <v>6</v>
      </c>
      <c r="N76">
        <v>2</v>
      </c>
      <c r="O76">
        <v>5</v>
      </c>
      <c r="P76">
        <v>1177</v>
      </c>
      <c r="Q76">
        <v>501</v>
      </c>
      <c r="R76">
        <v>400</v>
      </c>
      <c r="S76" s="1">
        <v>0.8</v>
      </c>
      <c r="T76">
        <v>11</v>
      </c>
      <c r="U76">
        <v>2</v>
      </c>
      <c r="V76" s="1">
        <v>0.18</v>
      </c>
      <c r="W76">
        <v>264</v>
      </c>
      <c r="X76">
        <v>205</v>
      </c>
      <c r="Y76" s="1">
        <v>0.78</v>
      </c>
      <c r="Z76">
        <v>1</v>
      </c>
      <c r="AA76">
        <v>125</v>
      </c>
      <c r="AB76">
        <v>72</v>
      </c>
      <c r="AC76">
        <v>2</v>
      </c>
      <c r="AD76">
        <v>1</v>
      </c>
      <c r="AE76">
        <v>9</v>
      </c>
      <c r="AF76">
        <v>6</v>
      </c>
      <c r="AG76">
        <v>41</v>
      </c>
      <c r="AH76">
        <v>27</v>
      </c>
      <c r="AI76">
        <v>1</v>
      </c>
      <c r="AJ76">
        <v>23</v>
      </c>
      <c r="AK76">
        <v>6</v>
      </c>
      <c r="AL76">
        <v>4</v>
      </c>
      <c r="AM76">
        <v>23</v>
      </c>
      <c r="AN76">
        <v>138</v>
      </c>
      <c r="AO76">
        <v>46</v>
      </c>
      <c r="AP76" s="1">
        <v>0.33</v>
      </c>
      <c r="AQ76">
        <v>145</v>
      </c>
      <c r="AR76">
        <v>65</v>
      </c>
      <c r="AS76" s="1">
        <v>0.45</v>
      </c>
      <c r="AT76">
        <v>0</v>
      </c>
      <c r="AU76">
        <v>0</v>
      </c>
      <c r="AV76">
        <v>0</v>
      </c>
      <c r="AW76">
        <v>47</v>
      </c>
      <c r="AX76">
        <v>8</v>
      </c>
      <c r="AY76">
        <v>0</v>
      </c>
      <c r="AZ76">
        <v>0</v>
      </c>
      <c r="BA76" s="1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f t="shared" si="1"/>
        <v>4.2</v>
      </c>
    </row>
    <row r="77" spans="1:59" x14ac:dyDescent="0.3">
      <c r="A77" t="s">
        <v>185</v>
      </c>
      <c r="B77" s="4">
        <v>22</v>
      </c>
      <c r="C77" t="s">
        <v>170</v>
      </c>
      <c r="D77" t="s">
        <v>76</v>
      </c>
      <c r="E77" t="s">
        <v>773</v>
      </c>
      <c r="F77">
        <v>38</v>
      </c>
      <c r="G77">
        <v>2301</v>
      </c>
      <c r="H77">
        <v>11</v>
      </c>
      <c r="I77">
        <v>2</v>
      </c>
      <c r="J77">
        <v>55</v>
      </c>
      <c r="K77">
        <v>0</v>
      </c>
      <c r="L77" s="1">
        <v>0</v>
      </c>
      <c r="M77">
        <v>9</v>
      </c>
      <c r="N77">
        <v>3</v>
      </c>
      <c r="O77">
        <v>13</v>
      </c>
      <c r="P77">
        <v>979</v>
      </c>
      <c r="Q77">
        <v>1038</v>
      </c>
      <c r="R77">
        <v>886</v>
      </c>
      <c r="S77" s="1">
        <v>0.85</v>
      </c>
      <c r="T77">
        <v>25</v>
      </c>
      <c r="U77">
        <v>3</v>
      </c>
      <c r="V77" s="1">
        <v>0.12</v>
      </c>
      <c r="W77">
        <v>363</v>
      </c>
      <c r="X77">
        <v>284</v>
      </c>
      <c r="Y77" s="1">
        <v>0.78</v>
      </c>
      <c r="Z77">
        <v>3</v>
      </c>
      <c r="AA77">
        <v>130</v>
      </c>
      <c r="AB77">
        <v>78</v>
      </c>
      <c r="AC77">
        <v>0</v>
      </c>
      <c r="AD77">
        <v>0</v>
      </c>
      <c r="AE77">
        <v>0</v>
      </c>
      <c r="AF77">
        <v>1</v>
      </c>
      <c r="AG77">
        <v>68</v>
      </c>
      <c r="AH77">
        <v>36</v>
      </c>
      <c r="AI77">
        <v>2</v>
      </c>
      <c r="AJ77">
        <v>0</v>
      </c>
      <c r="AK77">
        <v>12</v>
      </c>
      <c r="AL77">
        <v>3</v>
      </c>
      <c r="AM77">
        <v>39</v>
      </c>
      <c r="AN77">
        <v>94</v>
      </c>
      <c r="AO77">
        <v>53</v>
      </c>
      <c r="AP77" s="1">
        <v>0.56000000000000005</v>
      </c>
      <c r="AQ77">
        <v>38</v>
      </c>
      <c r="AR77">
        <v>22</v>
      </c>
      <c r="AS77" s="1">
        <v>0.57999999999999996</v>
      </c>
      <c r="AT77">
        <v>0</v>
      </c>
      <c r="AU77">
        <v>0</v>
      </c>
      <c r="AV77">
        <v>0</v>
      </c>
      <c r="AW77">
        <v>21</v>
      </c>
      <c r="AX77">
        <v>3</v>
      </c>
      <c r="AY77">
        <v>0</v>
      </c>
      <c r="AZ77">
        <v>0</v>
      </c>
      <c r="BA77" s="1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f t="shared" si="1"/>
        <v>4.2</v>
      </c>
    </row>
    <row r="78" spans="1:59" x14ac:dyDescent="0.3">
      <c r="A78" t="s">
        <v>133</v>
      </c>
      <c r="B78" s="4">
        <v>24</v>
      </c>
      <c r="C78" t="s">
        <v>131</v>
      </c>
      <c r="D78" t="s">
        <v>94</v>
      </c>
      <c r="E78" t="s">
        <v>773</v>
      </c>
      <c r="F78">
        <v>37</v>
      </c>
      <c r="G78">
        <v>3209</v>
      </c>
      <c r="H78">
        <v>11</v>
      </c>
      <c r="I78">
        <v>5</v>
      </c>
      <c r="J78">
        <v>125</v>
      </c>
      <c r="K78">
        <v>2</v>
      </c>
      <c r="L78" s="1">
        <v>0</v>
      </c>
      <c r="M78">
        <v>12</v>
      </c>
      <c r="N78">
        <v>5</v>
      </c>
      <c r="O78">
        <v>15</v>
      </c>
      <c r="P78">
        <v>1849</v>
      </c>
      <c r="Q78">
        <v>1628</v>
      </c>
      <c r="R78">
        <v>1318</v>
      </c>
      <c r="S78" s="1">
        <v>0.81</v>
      </c>
      <c r="T78">
        <v>170</v>
      </c>
      <c r="U78">
        <v>42</v>
      </c>
      <c r="V78" s="1">
        <v>0.25</v>
      </c>
      <c r="W78">
        <v>539</v>
      </c>
      <c r="X78">
        <v>394</v>
      </c>
      <c r="Y78" s="1">
        <v>0.73</v>
      </c>
      <c r="Z78">
        <v>1</v>
      </c>
      <c r="AA78">
        <v>445</v>
      </c>
      <c r="AB78">
        <v>294</v>
      </c>
      <c r="AC78">
        <v>0</v>
      </c>
      <c r="AD78">
        <v>3</v>
      </c>
      <c r="AE78">
        <v>3</v>
      </c>
      <c r="AF78">
        <v>17</v>
      </c>
      <c r="AG78">
        <v>157</v>
      </c>
      <c r="AH78">
        <v>77</v>
      </c>
      <c r="AI78">
        <v>6</v>
      </c>
      <c r="AJ78">
        <v>34</v>
      </c>
      <c r="AK78">
        <v>62</v>
      </c>
      <c r="AL78">
        <v>8</v>
      </c>
      <c r="AM78">
        <v>55</v>
      </c>
      <c r="AN78">
        <v>286</v>
      </c>
      <c r="AO78">
        <v>151</v>
      </c>
      <c r="AP78" s="1">
        <v>0.53</v>
      </c>
      <c r="AQ78">
        <v>78</v>
      </c>
      <c r="AR78">
        <v>52</v>
      </c>
      <c r="AS78" s="1">
        <v>0.67</v>
      </c>
      <c r="AT78">
        <v>0</v>
      </c>
      <c r="AU78">
        <v>0</v>
      </c>
      <c r="AV78">
        <v>0</v>
      </c>
      <c r="AW78">
        <v>73</v>
      </c>
      <c r="AX78">
        <v>9</v>
      </c>
      <c r="AY78">
        <v>0</v>
      </c>
      <c r="AZ78">
        <v>0</v>
      </c>
      <c r="BA78" s="1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f t="shared" si="1"/>
        <v>4.2</v>
      </c>
    </row>
    <row r="79" spans="1:59" x14ac:dyDescent="0.3">
      <c r="A79" t="s">
        <v>606</v>
      </c>
      <c r="B79" s="4">
        <v>23</v>
      </c>
      <c r="C79" t="s">
        <v>784</v>
      </c>
      <c r="D79" t="s">
        <v>140</v>
      </c>
      <c r="E79" t="s">
        <v>773</v>
      </c>
      <c r="F79">
        <v>33</v>
      </c>
      <c r="G79">
        <v>2179</v>
      </c>
      <c r="H79">
        <v>11</v>
      </c>
      <c r="I79">
        <v>3</v>
      </c>
      <c r="J79">
        <v>54</v>
      </c>
      <c r="K79">
        <v>29</v>
      </c>
      <c r="L79" s="1">
        <v>0.08</v>
      </c>
      <c r="M79">
        <v>9</v>
      </c>
      <c r="N79">
        <v>4</v>
      </c>
      <c r="O79">
        <v>12</v>
      </c>
      <c r="P79">
        <v>916</v>
      </c>
      <c r="Q79">
        <v>2020</v>
      </c>
      <c r="R79">
        <v>1647</v>
      </c>
      <c r="S79" s="1">
        <v>0.82</v>
      </c>
      <c r="T79">
        <v>85</v>
      </c>
      <c r="U79">
        <v>11</v>
      </c>
      <c r="V79" s="1">
        <v>0.13</v>
      </c>
      <c r="W79">
        <v>864</v>
      </c>
      <c r="X79">
        <v>647</v>
      </c>
      <c r="Y79" s="1">
        <v>0.75</v>
      </c>
      <c r="Z79">
        <v>31</v>
      </c>
      <c r="AA79">
        <v>479</v>
      </c>
      <c r="AB79">
        <v>245</v>
      </c>
      <c r="AC79">
        <v>0</v>
      </c>
      <c r="AD79">
        <v>3</v>
      </c>
      <c r="AE79">
        <v>17</v>
      </c>
      <c r="AF79">
        <v>16</v>
      </c>
      <c r="AG79">
        <v>213</v>
      </c>
      <c r="AH79">
        <v>17</v>
      </c>
      <c r="AI79">
        <v>1</v>
      </c>
      <c r="AJ79">
        <v>10</v>
      </c>
      <c r="AK79">
        <v>26</v>
      </c>
      <c r="AL79">
        <v>6</v>
      </c>
      <c r="AM79">
        <v>39</v>
      </c>
      <c r="AN79">
        <v>307</v>
      </c>
      <c r="AO79">
        <v>151</v>
      </c>
      <c r="AP79" s="1">
        <v>0.49</v>
      </c>
      <c r="AQ79">
        <v>52</v>
      </c>
      <c r="AR79">
        <v>23</v>
      </c>
      <c r="AS79" s="1">
        <v>0.44</v>
      </c>
      <c r="AT79">
        <v>0</v>
      </c>
      <c r="AU79">
        <v>0</v>
      </c>
      <c r="AV79">
        <v>0</v>
      </c>
      <c r="AW79">
        <v>27</v>
      </c>
      <c r="AX79">
        <v>5</v>
      </c>
      <c r="AY79">
        <v>0</v>
      </c>
      <c r="AZ79">
        <v>0</v>
      </c>
      <c r="BA79" s="1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f t="shared" si="1"/>
        <v>4.2</v>
      </c>
    </row>
    <row r="80" spans="1:59" x14ac:dyDescent="0.3">
      <c r="A80" t="s">
        <v>256</v>
      </c>
      <c r="B80" s="4">
        <v>23</v>
      </c>
      <c r="C80" t="s">
        <v>240</v>
      </c>
      <c r="D80" t="s">
        <v>257</v>
      </c>
      <c r="E80" t="s">
        <v>775</v>
      </c>
      <c r="F80">
        <v>30</v>
      </c>
      <c r="G80">
        <v>2238</v>
      </c>
      <c r="H80">
        <v>10</v>
      </c>
      <c r="I80">
        <v>5</v>
      </c>
      <c r="J80">
        <v>76</v>
      </c>
      <c r="K80">
        <v>32</v>
      </c>
      <c r="L80" s="1">
        <v>0.09</v>
      </c>
      <c r="M80">
        <v>19</v>
      </c>
      <c r="N80">
        <v>6</v>
      </c>
      <c r="O80">
        <v>23</v>
      </c>
      <c r="P80">
        <v>769</v>
      </c>
      <c r="Q80">
        <v>599</v>
      </c>
      <c r="R80">
        <v>501</v>
      </c>
      <c r="S80" s="1">
        <v>0.84</v>
      </c>
      <c r="T80">
        <v>63</v>
      </c>
      <c r="U80">
        <v>11</v>
      </c>
      <c r="V80" s="1">
        <v>0.18</v>
      </c>
      <c r="W80">
        <v>292</v>
      </c>
      <c r="X80">
        <v>226</v>
      </c>
      <c r="Y80" s="1">
        <v>0.77</v>
      </c>
      <c r="Z80">
        <v>1</v>
      </c>
      <c r="AA80">
        <v>362</v>
      </c>
      <c r="AB80">
        <v>242</v>
      </c>
      <c r="AC80">
        <v>3</v>
      </c>
      <c r="AD80">
        <v>1</v>
      </c>
      <c r="AE80">
        <v>37</v>
      </c>
      <c r="AF80">
        <v>17</v>
      </c>
      <c r="AG80">
        <v>84</v>
      </c>
      <c r="AH80">
        <v>41</v>
      </c>
      <c r="AI80">
        <v>0</v>
      </c>
      <c r="AJ80">
        <v>15</v>
      </c>
      <c r="AK80">
        <v>10</v>
      </c>
      <c r="AL80">
        <v>0</v>
      </c>
      <c r="AM80">
        <v>22</v>
      </c>
      <c r="AN80">
        <v>208</v>
      </c>
      <c r="AO80">
        <v>95</v>
      </c>
      <c r="AP80" s="1">
        <v>0.46</v>
      </c>
      <c r="AQ80">
        <v>30</v>
      </c>
      <c r="AR80">
        <v>11</v>
      </c>
      <c r="AS80" s="1">
        <v>0.37</v>
      </c>
      <c r="AT80">
        <v>0</v>
      </c>
      <c r="AU80">
        <v>0</v>
      </c>
      <c r="AV80">
        <v>0</v>
      </c>
      <c r="AW80">
        <v>35</v>
      </c>
      <c r="AX80">
        <v>7</v>
      </c>
      <c r="AY80">
        <v>1</v>
      </c>
      <c r="AZ80">
        <v>0</v>
      </c>
      <c r="BA80" s="1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f t="shared" si="1"/>
        <v>4.2</v>
      </c>
    </row>
    <row r="81" spans="1:59" x14ac:dyDescent="0.3">
      <c r="A81" t="s">
        <v>225</v>
      </c>
      <c r="B81" s="4">
        <v>22</v>
      </c>
      <c r="C81" t="s">
        <v>205</v>
      </c>
      <c r="D81" t="s">
        <v>66</v>
      </c>
      <c r="E81" t="s">
        <v>775</v>
      </c>
      <c r="F81">
        <v>27</v>
      </c>
      <c r="G81">
        <v>1953</v>
      </c>
      <c r="H81">
        <v>10</v>
      </c>
      <c r="I81">
        <v>6</v>
      </c>
      <c r="J81">
        <v>47</v>
      </c>
      <c r="K81">
        <v>5</v>
      </c>
      <c r="L81" s="1">
        <v>0.03</v>
      </c>
      <c r="M81">
        <v>7</v>
      </c>
      <c r="N81">
        <v>1</v>
      </c>
      <c r="O81">
        <v>2</v>
      </c>
      <c r="P81">
        <v>1057</v>
      </c>
      <c r="Q81">
        <v>789</v>
      </c>
      <c r="R81">
        <v>683</v>
      </c>
      <c r="S81" s="1">
        <v>0.87</v>
      </c>
      <c r="T81">
        <v>38</v>
      </c>
      <c r="U81">
        <v>10</v>
      </c>
      <c r="V81" s="1">
        <v>0.26</v>
      </c>
      <c r="W81">
        <v>289</v>
      </c>
      <c r="X81">
        <v>232</v>
      </c>
      <c r="Y81" s="1">
        <v>0.8</v>
      </c>
      <c r="Z81">
        <v>9</v>
      </c>
      <c r="AA81">
        <v>201</v>
      </c>
      <c r="AB81">
        <v>100</v>
      </c>
      <c r="AC81">
        <v>0</v>
      </c>
      <c r="AD81">
        <v>2</v>
      </c>
      <c r="AE81">
        <v>3</v>
      </c>
      <c r="AF81">
        <v>5</v>
      </c>
      <c r="AG81">
        <v>100</v>
      </c>
      <c r="AH81">
        <v>38</v>
      </c>
      <c r="AI81">
        <v>2</v>
      </c>
      <c r="AJ81">
        <v>12</v>
      </c>
      <c r="AK81">
        <v>14</v>
      </c>
      <c r="AL81">
        <v>2</v>
      </c>
      <c r="AM81">
        <v>16</v>
      </c>
      <c r="AN81">
        <v>224</v>
      </c>
      <c r="AO81">
        <v>122</v>
      </c>
      <c r="AP81" s="1">
        <v>0.55000000000000004</v>
      </c>
      <c r="AQ81">
        <v>29</v>
      </c>
      <c r="AR81">
        <v>17</v>
      </c>
      <c r="AS81" s="1">
        <v>0.59</v>
      </c>
      <c r="AT81">
        <v>0</v>
      </c>
      <c r="AU81">
        <v>0</v>
      </c>
      <c r="AV81">
        <v>0</v>
      </c>
      <c r="AW81">
        <v>26</v>
      </c>
      <c r="AX81">
        <v>4</v>
      </c>
      <c r="AY81">
        <v>1</v>
      </c>
      <c r="AZ81">
        <v>0</v>
      </c>
      <c r="BA81" s="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f t="shared" si="1"/>
        <v>4.2</v>
      </c>
    </row>
    <row r="82" spans="1:59" x14ac:dyDescent="0.3">
      <c r="A82" t="s">
        <v>227</v>
      </c>
      <c r="B82" s="4">
        <v>27</v>
      </c>
      <c r="C82" t="s">
        <v>205</v>
      </c>
      <c r="D82" t="s">
        <v>92</v>
      </c>
      <c r="E82" t="s">
        <v>775</v>
      </c>
      <c r="F82">
        <v>36</v>
      </c>
      <c r="G82">
        <v>2608</v>
      </c>
      <c r="H82">
        <v>10</v>
      </c>
      <c r="I82">
        <v>4</v>
      </c>
      <c r="J82">
        <v>57</v>
      </c>
      <c r="K82">
        <v>14</v>
      </c>
      <c r="L82" s="1">
        <v>0.04</v>
      </c>
      <c r="M82">
        <v>12</v>
      </c>
      <c r="N82">
        <v>1</v>
      </c>
      <c r="O82">
        <v>5</v>
      </c>
      <c r="P82">
        <v>1479</v>
      </c>
      <c r="Q82">
        <v>1048</v>
      </c>
      <c r="R82">
        <v>844</v>
      </c>
      <c r="S82" s="1">
        <v>0.81</v>
      </c>
      <c r="T82">
        <v>76</v>
      </c>
      <c r="U82">
        <v>25</v>
      </c>
      <c r="V82" s="1">
        <v>0.33</v>
      </c>
      <c r="W82">
        <v>378</v>
      </c>
      <c r="X82">
        <v>266</v>
      </c>
      <c r="Y82" s="1">
        <v>0.7</v>
      </c>
      <c r="Z82">
        <v>5</v>
      </c>
      <c r="AA82">
        <v>396</v>
      </c>
      <c r="AB82">
        <v>229</v>
      </c>
      <c r="AC82">
        <v>0</v>
      </c>
      <c r="AD82">
        <v>1</v>
      </c>
      <c r="AE82">
        <v>9</v>
      </c>
      <c r="AF82">
        <v>11</v>
      </c>
      <c r="AG82">
        <v>146</v>
      </c>
      <c r="AH82">
        <v>23</v>
      </c>
      <c r="AI82">
        <v>3</v>
      </c>
      <c r="AJ82">
        <v>7</v>
      </c>
      <c r="AK82">
        <v>21</v>
      </c>
      <c r="AL82">
        <v>9</v>
      </c>
      <c r="AM82">
        <v>45</v>
      </c>
      <c r="AN82">
        <v>227</v>
      </c>
      <c r="AO82">
        <v>121</v>
      </c>
      <c r="AP82" s="1">
        <v>0.53</v>
      </c>
      <c r="AQ82">
        <v>62</v>
      </c>
      <c r="AR82">
        <v>27</v>
      </c>
      <c r="AS82" s="1">
        <v>0.44</v>
      </c>
      <c r="AT82">
        <v>0</v>
      </c>
      <c r="AU82">
        <v>0</v>
      </c>
      <c r="AV82">
        <v>0</v>
      </c>
      <c r="AW82">
        <v>40</v>
      </c>
      <c r="AX82">
        <v>1</v>
      </c>
      <c r="AY82">
        <v>0</v>
      </c>
      <c r="AZ82">
        <v>0</v>
      </c>
      <c r="BA82" s="1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f t="shared" si="1"/>
        <v>4.2</v>
      </c>
    </row>
    <row r="83" spans="1:59" x14ac:dyDescent="0.3">
      <c r="A83" t="s">
        <v>429</v>
      </c>
      <c r="B83" s="4">
        <v>25</v>
      </c>
      <c r="C83" t="s">
        <v>425</v>
      </c>
      <c r="D83" t="s">
        <v>74</v>
      </c>
      <c r="E83" t="s">
        <v>775</v>
      </c>
      <c r="F83">
        <v>35</v>
      </c>
      <c r="G83">
        <v>1938</v>
      </c>
      <c r="H83">
        <v>10</v>
      </c>
      <c r="I83">
        <v>4</v>
      </c>
      <c r="J83">
        <v>57</v>
      </c>
      <c r="K83">
        <v>51</v>
      </c>
      <c r="L83" s="1">
        <v>0.12</v>
      </c>
      <c r="M83">
        <v>6</v>
      </c>
      <c r="N83">
        <v>1</v>
      </c>
      <c r="O83">
        <v>5</v>
      </c>
      <c r="P83">
        <v>971</v>
      </c>
      <c r="Q83">
        <v>1310</v>
      </c>
      <c r="R83">
        <v>1089</v>
      </c>
      <c r="S83" s="1">
        <v>0.83</v>
      </c>
      <c r="T83">
        <v>77</v>
      </c>
      <c r="U83">
        <v>20</v>
      </c>
      <c r="V83" s="1">
        <v>0.26</v>
      </c>
      <c r="W83">
        <v>655</v>
      </c>
      <c r="X83">
        <v>505</v>
      </c>
      <c r="Y83" s="1">
        <v>0.77</v>
      </c>
      <c r="Z83">
        <v>22</v>
      </c>
      <c r="AA83">
        <v>555</v>
      </c>
      <c r="AB83">
        <v>274</v>
      </c>
      <c r="AC83">
        <v>3</v>
      </c>
      <c r="AD83">
        <v>3</v>
      </c>
      <c r="AE83">
        <v>44</v>
      </c>
      <c r="AF83">
        <v>27</v>
      </c>
      <c r="AG83">
        <v>106</v>
      </c>
      <c r="AH83">
        <v>24</v>
      </c>
      <c r="AI83">
        <v>1</v>
      </c>
      <c r="AJ83">
        <v>16</v>
      </c>
      <c r="AK83">
        <v>11</v>
      </c>
      <c r="AL83">
        <v>1</v>
      </c>
      <c r="AM83">
        <v>0</v>
      </c>
      <c r="AN83">
        <v>258</v>
      </c>
      <c r="AO83">
        <v>145</v>
      </c>
      <c r="AP83" s="1">
        <v>0.56000000000000005</v>
      </c>
      <c r="AQ83">
        <v>9</v>
      </c>
      <c r="AR83">
        <v>2</v>
      </c>
      <c r="AS83" s="1">
        <v>0.22</v>
      </c>
      <c r="AT83">
        <v>0</v>
      </c>
      <c r="AU83">
        <v>0</v>
      </c>
      <c r="AV83">
        <v>0</v>
      </c>
      <c r="AW83">
        <v>20</v>
      </c>
      <c r="AX83">
        <v>5</v>
      </c>
      <c r="AY83">
        <v>0</v>
      </c>
      <c r="AZ83">
        <v>0</v>
      </c>
      <c r="BA83" s="1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f t="shared" si="1"/>
        <v>4.2</v>
      </c>
    </row>
    <row r="84" spans="1:59" x14ac:dyDescent="0.3">
      <c r="A84" t="s">
        <v>212</v>
      </c>
      <c r="B84" s="4">
        <v>33</v>
      </c>
      <c r="C84" t="s">
        <v>205</v>
      </c>
      <c r="D84" t="s">
        <v>59</v>
      </c>
      <c r="E84" t="s">
        <v>775</v>
      </c>
      <c r="F84">
        <v>30</v>
      </c>
      <c r="G84">
        <v>2122</v>
      </c>
      <c r="H84">
        <v>10</v>
      </c>
      <c r="I84">
        <v>4</v>
      </c>
      <c r="J84">
        <v>60</v>
      </c>
      <c r="K84">
        <v>2</v>
      </c>
      <c r="L84" s="1">
        <v>0</v>
      </c>
      <c r="M84">
        <v>9</v>
      </c>
      <c r="N84">
        <v>2</v>
      </c>
      <c r="O84">
        <v>4</v>
      </c>
      <c r="P84">
        <v>791</v>
      </c>
      <c r="Q84">
        <v>1502</v>
      </c>
      <c r="R84">
        <v>1190</v>
      </c>
      <c r="S84" s="1">
        <v>0.79</v>
      </c>
      <c r="T84">
        <v>8</v>
      </c>
      <c r="U84">
        <v>1</v>
      </c>
      <c r="V84" s="1">
        <v>0.13</v>
      </c>
      <c r="W84">
        <v>277</v>
      </c>
      <c r="X84">
        <v>133</v>
      </c>
      <c r="Y84" s="1">
        <v>0.48</v>
      </c>
      <c r="Z84">
        <v>0</v>
      </c>
      <c r="AA84">
        <v>277</v>
      </c>
      <c r="AB84">
        <v>133</v>
      </c>
      <c r="AC84">
        <v>0</v>
      </c>
      <c r="AD84">
        <v>0</v>
      </c>
      <c r="AE84">
        <v>1</v>
      </c>
      <c r="AF84">
        <v>0</v>
      </c>
      <c r="AG84">
        <v>110</v>
      </c>
      <c r="AH84">
        <v>28</v>
      </c>
      <c r="AI84">
        <v>2</v>
      </c>
      <c r="AJ84">
        <v>14</v>
      </c>
      <c r="AK84">
        <v>33</v>
      </c>
      <c r="AL84">
        <v>47</v>
      </c>
      <c r="AM84">
        <v>26</v>
      </c>
      <c r="AN84">
        <v>110</v>
      </c>
      <c r="AO84">
        <v>73</v>
      </c>
      <c r="AP84" s="1">
        <v>0.66</v>
      </c>
      <c r="AQ84">
        <v>203</v>
      </c>
      <c r="AR84">
        <v>117</v>
      </c>
      <c r="AS84" s="1">
        <v>0.57999999999999996</v>
      </c>
      <c r="AT84">
        <v>0</v>
      </c>
      <c r="AU84">
        <v>0</v>
      </c>
      <c r="AV84">
        <v>0</v>
      </c>
      <c r="AW84">
        <v>11</v>
      </c>
      <c r="AX84">
        <v>5</v>
      </c>
      <c r="AY84">
        <v>0</v>
      </c>
      <c r="AZ84">
        <v>0</v>
      </c>
      <c r="BA84" s="1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f t="shared" si="1"/>
        <v>4.2</v>
      </c>
    </row>
    <row r="85" spans="1:59" x14ac:dyDescent="0.3">
      <c r="A85" t="s">
        <v>144</v>
      </c>
      <c r="B85" s="4">
        <v>24</v>
      </c>
      <c r="C85" t="s">
        <v>131</v>
      </c>
      <c r="D85" t="s">
        <v>66</v>
      </c>
      <c r="E85" t="s">
        <v>775</v>
      </c>
      <c r="F85">
        <v>31</v>
      </c>
      <c r="G85">
        <v>2335</v>
      </c>
      <c r="H85">
        <v>10</v>
      </c>
      <c r="I85">
        <v>1</v>
      </c>
      <c r="J85">
        <v>73</v>
      </c>
      <c r="K85">
        <v>5</v>
      </c>
      <c r="L85" s="1">
        <v>0.18</v>
      </c>
      <c r="M85">
        <v>14</v>
      </c>
      <c r="N85">
        <v>2</v>
      </c>
      <c r="O85">
        <v>20</v>
      </c>
      <c r="P85">
        <v>630</v>
      </c>
      <c r="Q85">
        <v>1633</v>
      </c>
      <c r="R85">
        <v>1523</v>
      </c>
      <c r="S85" s="1">
        <v>0.93</v>
      </c>
      <c r="T85">
        <v>5</v>
      </c>
      <c r="U85">
        <v>0</v>
      </c>
      <c r="V85" s="1">
        <v>0</v>
      </c>
      <c r="W85">
        <v>194</v>
      </c>
      <c r="X85">
        <v>158</v>
      </c>
      <c r="Y85" s="1">
        <v>0.81</v>
      </c>
      <c r="Z85">
        <v>6</v>
      </c>
      <c r="AA85">
        <v>389</v>
      </c>
      <c r="AB85">
        <v>200</v>
      </c>
      <c r="AC85">
        <v>0</v>
      </c>
      <c r="AD85">
        <v>0</v>
      </c>
      <c r="AE85">
        <v>0</v>
      </c>
      <c r="AF85">
        <v>2</v>
      </c>
      <c r="AG85">
        <v>97</v>
      </c>
      <c r="AH85">
        <v>24</v>
      </c>
      <c r="AI85">
        <v>2</v>
      </c>
      <c r="AJ85">
        <v>21</v>
      </c>
      <c r="AK85">
        <v>24</v>
      </c>
      <c r="AL85">
        <v>8</v>
      </c>
      <c r="AM85">
        <v>16</v>
      </c>
      <c r="AN85">
        <v>119</v>
      </c>
      <c r="AO85">
        <v>89</v>
      </c>
      <c r="AP85" s="1">
        <v>0.75</v>
      </c>
      <c r="AQ85">
        <v>55</v>
      </c>
      <c r="AR85">
        <v>31</v>
      </c>
      <c r="AS85" s="1">
        <v>0.56000000000000005</v>
      </c>
      <c r="AT85">
        <v>0</v>
      </c>
      <c r="AU85">
        <v>0</v>
      </c>
      <c r="AV85">
        <v>0</v>
      </c>
      <c r="AW85">
        <v>37</v>
      </c>
      <c r="AX85">
        <v>1</v>
      </c>
      <c r="AY85">
        <v>1</v>
      </c>
      <c r="AZ85">
        <v>0</v>
      </c>
      <c r="BA85" s="1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f t="shared" si="1"/>
        <v>4.2</v>
      </c>
    </row>
    <row r="86" spans="1:59" x14ac:dyDescent="0.3">
      <c r="A86" t="s">
        <v>75</v>
      </c>
      <c r="B86" s="4">
        <v>25</v>
      </c>
      <c r="C86" t="s">
        <v>58</v>
      </c>
      <c r="D86" t="s">
        <v>76</v>
      </c>
      <c r="E86" t="s">
        <v>775</v>
      </c>
      <c r="F86">
        <v>23</v>
      </c>
      <c r="G86">
        <v>1874</v>
      </c>
      <c r="H86">
        <v>9</v>
      </c>
      <c r="I86">
        <v>3</v>
      </c>
      <c r="J86">
        <v>53</v>
      </c>
      <c r="K86">
        <v>2</v>
      </c>
      <c r="L86" s="1">
        <v>0</v>
      </c>
      <c r="M86">
        <v>15</v>
      </c>
      <c r="N86">
        <v>0</v>
      </c>
      <c r="O86">
        <v>14</v>
      </c>
      <c r="P86">
        <v>837</v>
      </c>
      <c r="Q86">
        <v>528</v>
      </c>
      <c r="R86">
        <v>428</v>
      </c>
      <c r="S86" s="1">
        <v>0.81</v>
      </c>
      <c r="T86">
        <v>6</v>
      </c>
      <c r="U86">
        <v>2</v>
      </c>
      <c r="V86" s="1">
        <v>0.33</v>
      </c>
      <c r="W86">
        <v>150</v>
      </c>
      <c r="X86">
        <v>105</v>
      </c>
      <c r="Y86" s="1">
        <v>0.7</v>
      </c>
      <c r="Z86">
        <v>1</v>
      </c>
      <c r="AA86">
        <v>116</v>
      </c>
      <c r="AB86">
        <v>34</v>
      </c>
      <c r="AC86">
        <v>0</v>
      </c>
      <c r="AD86">
        <v>0</v>
      </c>
      <c r="AE86">
        <v>0</v>
      </c>
      <c r="AF86">
        <v>0</v>
      </c>
      <c r="AG86">
        <v>68</v>
      </c>
      <c r="AH86">
        <v>23</v>
      </c>
      <c r="AI86">
        <v>7</v>
      </c>
      <c r="AJ86">
        <v>32</v>
      </c>
      <c r="AK86">
        <v>19</v>
      </c>
      <c r="AL86">
        <v>6</v>
      </c>
      <c r="AM86">
        <v>16</v>
      </c>
      <c r="AN86">
        <v>127</v>
      </c>
      <c r="AO86">
        <v>59</v>
      </c>
      <c r="AP86" s="1">
        <v>0.47</v>
      </c>
      <c r="AQ86">
        <v>30</v>
      </c>
      <c r="AR86">
        <v>8</v>
      </c>
      <c r="AS86" s="1">
        <v>0.27</v>
      </c>
      <c r="AT86">
        <v>0</v>
      </c>
      <c r="AU86">
        <v>0</v>
      </c>
      <c r="AV86">
        <v>0</v>
      </c>
      <c r="AW86">
        <v>38</v>
      </c>
      <c r="AX86">
        <v>5</v>
      </c>
      <c r="AY86">
        <v>0</v>
      </c>
      <c r="AZ86">
        <v>0</v>
      </c>
      <c r="BA86" s="1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f t="shared" si="1"/>
        <v>4.2</v>
      </c>
    </row>
    <row r="87" spans="1:59" x14ac:dyDescent="0.3">
      <c r="A87" t="s">
        <v>612</v>
      </c>
      <c r="B87" s="4">
        <v>26</v>
      </c>
      <c r="C87" t="s">
        <v>784</v>
      </c>
      <c r="D87" t="s">
        <v>59</v>
      </c>
      <c r="E87" t="s">
        <v>775</v>
      </c>
      <c r="F87">
        <v>27</v>
      </c>
      <c r="G87">
        <v>2206</v>
      </c>
      <c r="H87">
        <v>9</v>
      </c>
      <c r="I87">
        <v>3</v>
      </c>
      <c r="J87">
        <v>60</v>
      </c>
      <c r="K87">
        <v>23</v>
      </c>
      <c r="L87" s="1">
        <v>0.09</v>
      </c>
      <c r="M87">
        <v>12</v>
      </c>
      <c r="N87">
        <v>0</v>
      </c>
      <c r="O87">
        <v>5</v>
      </c>
      <c r="P87">
        <v>750</v>
      </c>
      <c r="Q87">
        <v>1243</v>
      </c>
      <c r="R87">
        <v>1066</v>
      </c>
      <c r="S87" s="1">
        <v>0.86</v>
      </c>
      <c r="T87">
        <v>24</v>
      </c>
      <c r="U87">
        <v>6</v>
      </c>
      <c r="V87" s="1">
        <v>0.25</v>
      </c>
      <c r="W87">
        <v>475</v>
      </c>
      <c r="X87">
        <v>385</v>
      </c>
      <c r="Y87" s="1">
        <v>0.81</v>
      </c>
      <c r="Z87">
        <v>5</v>
      </c>
      <c r="AA87">
        <v>274</v>
      </c>
      <c r="AB87">
        <v>163</v>
      </c>
      <c r="AC87">
        <v>2</v>
      </c>
      <c r="AD87">
        <v>2</v>
      </c>
      <c r="AE87">
        <v>11</v>
      </c>
      <c r="AF87">
        <v>19</v>
      </c>
      <c r="AG87">
        <v>133</v>
      </c>
      <c r="AH87">
        <v>51</v>
      </c>
      <c r="AI87">
        <v>2</v>
      </c>
      <c r="AJ87">
        <v>23</v>
      </c>
      <c r="AK87">
        <v>9</v>
      </c>
      <c r="AL87">
        <v>5</v>
      </c>
      <c r="AM87">
        <v>18</v>
      </c>
      <c r="AN87">
        <v>194</v>
      </c>
      <c r="AO87">
        <v>83</v>
      </c>
      <c r="AP87" s="1">
        <v>0.43</v>
      </c>
      <c r="AQ87">
        <v>42</v>
      </c>
      <c r="AR87">
        <v>19</v>
      </c>
      <c r="AS87" s="1">
        <v>0.45</v>
      </c>
      <c r="AT87">
        <v>0</v>
      </c>
      <c r="AU87">
        <v>0</v>
      </c>
      <c r="AV87">
        <v>1</v>
      </c>
      <c r="AW87">
        <v>36</v>
      </c>
      <c r="AX87">
        <v>0</v>
      </c>
      <c r="AY87">
        <v>0</v>
      </c>
      <c r="AZ87">
        <v>0</v>
      </c>
      <c r="BA87" s="1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f t="shared" si="1"/>
        <v>4.2</v>
      </c>
    </row>
    <row r="88" spans="1:59" x14ac:dyDescent="0.3">
      <c r="A88" t="s">
        <v>312</v>
      </c>
      <c r="B88" s="4">
        <v>24</v>
      </c>
      <c r="C88" t="s">
        <v>300</v>
      </c>
      <c r="D88" t="s">
        <v>257</v>
      </c>
      <c r="E88" t="s">
        <v>775</v>
      </c>
      <c r="F88">
        <v>33</v>
      </c>
      <c r="G88">
        <v>2440</v>
      </c>
      <c r="H88">
        <v>9</v>
      </c>
      <c r="I88">
        <v>0</v>
      </c>
      <c r="J88">
        <v>37</v>
      </c>
      <c r="K88">
        <v>7</v>
      </c>
      <c r="L88" s="1">
        <v>0.04</v>
      </c>
      <c r="M88">
        <v>3</v>
      </c>
      <c r="N88">
        <v>0</v>
      </c>
      <c r="O88">
        <v>5</v>
      </c>
      <c r="P88">
        <v>1246</v>
      </c>
      <c r="Q88">
        <v>1634</v>
      </c>
      <c r="R88">
        <v>1509</v>
      </c>
      <c r="S88" s="1">
        <v>0.92</v>
      </c>
      <c r="T88">
        <v>17</v>
      </c>
      <c r="U88">
        <v>2</v>
      </c>
      <c r="V88" s="1">
        <v>0.12</v>
      </c>
      <c r="W88">
        <v>580</v>
      </c>
      <c r="X88">
        <v>514</v>
      </c>
      <c r="Y88" s="1">
        <v>0.89</v>
      </c>
      <c r="Z88">
        <v>7</v>
      </c>
      <c r="AA88">
        <v>436</v>
      </c>
      <c r="AB88">
        <v>194</v>
      </c>
      <c r="AC88">
        <v>0</v>
      </c>
      <c r="AD88">
        <v>2</v>
      </c>
      <c r="AE88">
        <v>7</v>
      </c>
      <c r="AF88">
        <v>10</v>
      </c>
      <c r="AG88">
        <v>116</v>
      </c>
      <c r="AH88">
        <v>44</v>
      </c>
      <c r="AI88">
        <v>7</v>
      </c>
      <c r="AJ88">
        <v>15</v>
      </c>
      <c r="AK88">
        <v>13</v>
      </c>
      <c r="AL88">
        <v>0</v>
      </c>
      <c r="AM88">
        <v>53</v>
      </c>
      <c r="AN88">
        <v>139</v>
      </c>
      <c r="AO88">
        <v>69</v>
      </c>
      <c r="AP88" s="1">
        <v>0.5</v>
      </c>
      <c r="AQ88">
        <v>25</v>
      </c>
      <c r="AR88">
        <v>14</v>
      </c>
      <c r="AS88" s="1">
        <v>0.56000000000000005</v>
      </c>
      <c r="AT88">
        <v>0</v>
      </c>
      <c r="AU88">
        <v>0</v>
      </c>
      <c r="AV88">
        <v>0</v>
      </c>
      <c r="AW88">
        <v>24</v>
      </c>
      <c r="AX88">
        <v>3</v>
      </c>
      <c r="AY88">
        <v>0</v>
      </c>
      <c r="AZ88">
        <v>0</v>
      </c>
      <c r="BA88" s="1">
        <v>0</v>
      </c>
      <c r="BB88">
        <v>0</v>
      </c>
      <c r="BC88">
        <v>3</v>
      </c>
      <c r="BD88">
        <v>0</v>
      </c>
      <c r="BE88">
        <v>0</v>
      </c>
      <c r="BF88">
        <v>0</v>
      </c>
      <c r="BG88">
        <f t="shared" si="1"/>
        <v>4.2</v>
      </c>
    </row>
    <row r="89" spans="1:59" x14ac:dyDescent="0.3">
      <c r="A89" t="s">
        <v>405</v>
      </c>
      <c r="B89" s="4">
        <v>37</v>
      </c>
      <c r="C89" t="s">
        <v>391</v>
      </c>
      <c r="D89" t="s">
        <v>59</v>
      </c>
      <c r="E89" t="s">
        <v>775</v>
      </c>
      <c r="F89">
        <v>35</v>
      </c>
      <c r="G89">
        <v>2839</v>
      </c>
      <c r="H89">
        <v>9</v>
      </c>
      <c r="I89">
        <v>4</v>
      </c>
      <c r="J89">
        <v>58</v>
      </c>
      <c r="K89">
        <v>3</v>
      </c>
      <c r="L89" s="1">
        <v>0.4</v>
      </c>
      <c r="M89">
        <v>14</v>
      </c>
      <c r="N89">
        <v>1</v>
      </c>
      <c r="O89">
        <v>27</v>
      </c>
      <c r="P89">
        <v>631</v>
      </c>
      <c r="Q89">
        <v>1683</v>
      </c>
      <c r="R89">
        <v>1563</v>
      </c>
      <c r="S89" s="1">
        <v>0.93</v>
      </c>
      <c r="T89">
        <v>1</v>
      </c>
      <c r="U89">
        <v>0</v>
      </c>
      <c r="V89" s="1">
        <v>0</v>
      </c>
      <c r="W89">
        <v>124</v>
      </c>
      <c r="X89">
        <v>94</v>
      </c>
      <c r="Y89" s="1">
        <v>0.76</v>
      </c>
      <c r="Z89">
        <v>0</v>
      </c>
      <c r="AA89">
        <v>250</v>
      </c>
      <c r="AB89">
        <v>96</v>
      </c>
      <c r="AC89">
        <v>0</v>
      </c>
      <c r="AD89">
        <v>0</v>
      </c>
      <c r="AE89">
        <v>0</v>
      </c>
      <c r="AF89">
        <v>0</v>
      </c>
      <c r="AG89">
        <v>106</v>
      </c>
      <c r="AH89">
        <v>14</v>
      </c>
      <c r="AI89">
        <v>0</v>
      </c>
      <c r="AJ89">
        <v>24</v>
      </c>
      <c r="AK89">
        <v>56</v>
      </c>
      <c r="AL89">
        <v>34</v>
      </c>
      <c r="AM89">
        <v>19</v>
      </c>
      <c r="AN89">
        <v>99</v>
      </c>
      <c r="AO89">
        <v>51</v>
      </c>
      <c r="AP89" s="1">
        <v>0.52</v>
      </c>
      <c r="AQ89">
        <v>109</v>
      </c>
      <c r="AR89">
        <v>72</v>
      </c>
      <c r="AS89" s="1">
        <v>0.66</v>
      </c>
      <c r="AT89">
        <v>0</v>
      </c>
      <c r="AU89">
        <v>0</v>
      </c>
      <c r="AV89">
        <v>0</v>
      </c>
      <c r="AW89">
        <v>25</v>
      </c>
      <c r="AX89">
        <v>5</v>
      </c>
      <c r="AY89">
        <v>0</v>
      </c>
      <c r="AZ89">
        <v>0</v>
      </c>
      <c r="BA89" s="1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f t="shared" si="1"/>
        <v>4.2</v>
      </c>
    </row>
    <row r="90" spans="1:59" x14ac:dyDescent="0.3">
      <c r="A90" t="s">
        <v>524</v>
      </c>
      <c r="B90" s="4">
        <v>26</v>
      </c>
      <c r="C90" t="s">
        <v>786</v>
      </c>
      <c r="D90" t="s">
        <v>59</v>
      </c>
      <c r="E90" t="s">
        <v>773</v>
      </c>
      <c r="F90">
        <v>33</v>
      </c>
      <c r="G90">
        <v>1755</v>
      </c>
      <c r="H90">
        <v>9</v>
      </c>
      <c r="I90">
        <v>4</v>
      </c>
      <c r="J90">
        <v>63</v>
      </c>
      <c r="K90">
        <v>5</v>
      </c>
      <c r="L90" s="1">
        <v>0.05</v>
      </c>
      <c r="M90">
        <v>6</v>
      </c>
      <c r="N90">
        <v>0</v>
      </c>
      <c r="O90">
        <v>5</v>
      </c>
      <c r="P90">
        <v>880</v>
      </c>
      <c r="Q90">
        <v>616</v>
      </c>
      <c r="R90">
        <v>535</v>
      </c>
      <c r="S90" s="1">
        <v>0.87</v>
      </c>
      <c r="T90">
        <v>47</v>
      </c>
      <c r="U90">
        <v>8</v>
      </c>
      <c r="V90" s="1">
        <v>0.17</v>
      </c>
      <c r="W90">
        <v>193</v>
      </c>
      <c r="X90">
        <v>154</v>
      </c>
      <c r="Y90" s="1">
        <v>0.8</v>
      </c>
      <c r="Z90">
        <v>1</v>
      </c>
      <c r="AA90">
        <v>178</v>
      </c>
      <c r="AB90">
        <v>91</v>
      </c>
      <c r="AC90">
        <v>0</v>
      </c>
      <c r="AD90">
        <v>1</v>
      </c>
      <c r="AE90">
        <v>3</v>
      </c>
      <c r="AF90">
        <v>6</v>
      </c>
      <c r="AG90">
        <v>67</v>
      </c>
      <c r="AH90">
        <v>23</v>
      </c>
      <c r="AI90">
        <v>3</v>
      </c>
      <c r="AJ90">
        <v>11</v>
      </c>
      <c r="AK90">
        <v>15</v>
      </c>
      <c r="AL90">
        <v>0</v>
      </c>
      <c r="AM90">
        <v>16</v>
      </c>
      <c r="AN90">
        <v>110</v>
      </c>
      <c r="AO90">
        <v>51</v>
      </c>
      <c r="AP90" s="1">
        <v>0.46</v>
      </c>
      <c r="AQ90">
        <v>16</v>
      </c>
      <c r="AR90">
        <v>10</v>
      </c>
      <c r="AS90" s="1">
        <v>0.63</v>
      </c>
      <c r="AT90">
        <v>0</v>
      </c>
      <c r="AU90">
        <v>0</v>
      </c>
      <c r="AV90">
        <v>0</v>
      </c>
      <c r="AW90">
        <v>15</v>
      </c>
      <c r="AX90">
        <v>0</v>
      </c>
      <c r="AY90">
        <v>0</v>
      </c>
      <c r="AZ90">
        <v>0</v>
      </c>
      <c r="BA90" s="1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f t="shared" si="1"/>
        <v>4.2</v>
      </c>
    </row>
    <row r="91" spans="1:59" x14ac:dyDescent="0.3">
      <c r="A91" t="s">
        <v>615</v>
      </c>
      <c r="B91" s="4">
        <v>27</v>
      </c>
      <c r="C91" t="s">
        <v>784</v>
      </c>
      <c r="D91" t="s">
        <v>59</v>
      </c>
      <c r="E91" t="s">
        <v>773</v>
      </c>
      <c r="F91">
        <v>31</v>
      </c>
      <c r="G91">
        <v>1816</v>
      </c>
      <c r="H91">
        <v>9</v>
      </c>
      <c r="I91">
        <v>7</v>
      </c>
      <c r="J91">
        <v>39</v>
      </c>
      <c r="K91">
        <v>4</v>
      </c>
      <c r="L91" s="1">
        <v>7.0000000000000007E-2</v>
      </c>
      <c r="M91">
        <v>5</v>
      </c>
      <c r="N91">
        <v>1</v>
      </c>
      <c r="O91">
        <v>4</v>
      </c>
      <c r="P91">
        <v>1583</v>
      </c>
      <c r="Q91">
        <v>1277</v>
      </c>
      <c r="R91">
        <v>1042</v>
      </c>
      <c r="S91" s="1">
        <v>0.82</v>
      </c>
      <c r="T91">
        <v>1</v>
      </c>
      <c r="U91">
        <v>0</v>
      </c>
      <c r="V91" s="1">
        <v>0</v>
      </c>
      <c r="W91">
        <v>263</v>
      </c>
      <c r="X91">
        <v>133</v>
      </c>
      <c r="Y91" s="1">
        <v>0.51</v>
      </c>
      <c r="Z91">
        <v>2</v>
      </c>
      <c r="AA91">
        <v>235</v>
      </c>
      <c r="AB91">
        <v>128</v>
      </c>
      <c r="AC91">
        <v>0</v>
      </c>
      <c r="AD91">
        <v>1</v>
      </c>
      <c r="AE91">
        <v>0</v>
      </c>
      <c r="AF91">
        <v>4</v>
      </c>
      <c r="AG91">
        <v>98</v>
      </c>
      <c r="AH91">
        <v>25</v>
      </c>
      <c r="AI91">
        <v>0</v>
      </c>
      <c r="AJ91">
        <v>17</v>
      </c>
      <c r="AK91">
        <v>41</v>
      </c>
      <c r="AL91">
        <v>41</v>
      </c>
      <c r="AM91">
        <v>31</v>
      </c>
      <c r="AN91">
        <v>153</v>
      </c>
      <c r="AO91">
        <v>96</v>
      </c>
      <c r="AP91" s="1">
        <v>0.63</v>
      </c>
      <c r="AQ91">
        <v>138</v>
      </c>
      <c r="AR91">
        <v>103</v>
      </c>
      <c r="AS91" s="1">
        <v>0.75</v>
      </c>
      <c r="AT91">
        <v>0</v>
      </c>
      <c r="AU91">
        <v>0</v>
      </c>
      <c r="AV91">
        <v>0</v>
      </c>
      <c r="AW91">
        <v>32</v>
      </c>
      <c r="AX91">
        <v>6</v>
      </c>
      <c r="AY91">
        <v>0</v>
      </c>
      <c r="AZ91">
        <v>0</v>
      </c>
      <c r="BA91" s="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f t="shared" si="1"/>
        <v>4.2</v>
      </c>
    </row>
    <row r="92" spans="1:59" x14ac:dyDescent="0.3">
      <c r="A92" t="s">
        <v>330</v>
      </c>
      <c r="B92" s="4">
        <v>28</v>
      </c>
      <c r="C92" t="s">
        <v>329</v>
      </c>
      <c r="D92" t="s">
        <v>178</v>
      </c>
      <c r="E92" t="s">
        <v>773</v>
      </c>
      <c r="F92">
        <v>38</v>
      </c>
      <c r="G92">
        <v>2994</v>
      </c>
      <c r="H92">
        <v>9</v>
      </c>
      <c r="I92">
        <v>6</v>
      </c>
      <c r="J92">
        <v>68</v>
      </c>
      <c r="K92">
        <v>29</v>
      </c>
      <c r="L92" s="1">
        <v>0.13</v>
      </c>
      <c r="M92">
        <v>3</v>
      </c>
      <c r="N92">
        <v>2</v>
      </c>
      <c r="O92">
        <v>5</v>
      </c>
      <c r="P92">
        <v>1983</v>
      </c>
      <c r="Q92">
        <v>1376</v>
      </c>
      <c r="R92">
        <v>1101</v>
      </c>
      <c r="S92" s="1">
        <v>0.8</v>
      </c>
      <c r="T92">
        <v>124</v>
      </c>
      <c r="U92">
        <v>25</v>
      </c>
      <c r="V92" s="1">
        <v>0.2</v>
      </c>
      <c r="W92">
        <v>678</v>
      </c>
      <c r="X92">
        <v>508</v>
      </c>
      <c r="Y92" s="1">
        <v>0.75</v>
      </c>
      <c r="Z92">
        <v>15</v>
      </c>
      <c r="AA92">
        <v>521</v>
      </c>
      <c r="AB92">
        <v>281</v>
      </c>
      <c r="AC92">
        <v>5</v>
      </c>
      <c r="AD92">
        <v>2</v>
      </c>
      <c r="AE92">
        <v>26</v>
      </c>
      <c r="AF92">
        <v>19</v>
      </c>
      <c r="AG92">
        <v>140</v>
      </c>
      <c r="AH92">
        <v>40</v>
      </c>
      <c r="AI92">
        <v>2</v>
      </c>
      <c r="AJ92">
        <v>28</v>
      </c>
      <c r="AK92">
        <v>14</v>
      </c>
      <c r="AL92">
        <v>1</v>
      </c>
      <c r="AM92">
        <v>44</v>
      </c>
      <c r="AN92">
        <v>222</v>
      </c>
      <c r="AO92">
        <v>110</v>
      </c>
      <c r="AP92" s="1">
        <v>0.5</v>
      </c>
      <c r="AQ92">
        <v>38</v>
      </c>
      <c r="AR92">
        <v>7</v>
      </c>
      <c r="AS92" s="1">
        <v>0.18</v>
      </c>
      <c r="AT92">
        <v>0</v>
      </c>
      <c r="AU92">
        <v>0</v>
      </c>
      <c r="AV92">
        <v>0</v>
      </c>
      <c r="AW92">
        <v>19</v>
      </c>
      <c r="AX92">
        <v>1</v>
      </c>
      <c r="AY92">
        <v>0</v>
      </c>
      <c r="AZ92">
        <v>0</v>
      </c>
      <c r="BA92" s="1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f t="shared" si="1"/>
        <v>4.2</v>
      </c>
    </row>
    <row r="93" spans="1:59" x14ac:dyDescent="0.3">
      <c r="A93" t="s">
        <v>305</v>
      </c>
      <c r="B93" s="4">
        <v>26</v>
      </c>
      <c r="C93" t="s">
        <v>300</v>
      </c>
      <c r="D93" t="s">
        <v>306</v>
      </c>
      <c r="E93" t="s">
        <v>775</v>
      </c>
      <c r="F93">
        <v>30</v>
      </c>
      <c r="G93">
        <v>1528</v>
      </c>
      <c r="H93">
        <v>8</v>
      </c>
      <c r="I93">
        <v>0</v>
      </c>
      <c r="J93">
        <v>49</v>
      </c>
      <c r="K93">
        <v>7</v>
      </c>
      <c r="L93" s="1">
        <v>7.0000000000000007E-2</v>
      </c>
      <c r="M93">
        <v>12</v>
      </c>
      <c r="N93">
        <v>2</v>
      </c>
      <c r="O93">
        <v>16</v>
      </c>
      <c r="P93">
        <v>601</v>
      </c>
      <c r="Q93">
        <v>955</v>
      </c>
      <c r="R93">
        <v>767</v>
      </c>
      <c r="S93" s="1">
        <v>0.8</v>
      </c>
      <c r="T93">
        <v>48</v>
      </c>
      <c r="U93">
        <v>9</v>
      </c>
      <c r="V93" s="1">
        <v>0.19</v>
      </c>
      <c r="W93">
        <v>345</v>
      </c>
      <c r="X93">
        <v>251</v>
      </c>
      <c r="Y93" s="1">
        <v>0.73</v>
      </c>
      <c r="Z93">
        <v>11</v>
      </c>
      <c r="AA93">
        <v>313</v>
      </c>
      <c r="AB93">
        <v>156</v>
      </c>
      <c r="AC93">
        <v>1</v>
      </c>
      <c r="AD93">
        <v>1</v>
      </c>
      <c r="AE93">
        <v>11</v>
      </c>
      <c r="AF93">
        <v>10</v>
      </c>
      <c r="AG93">
        <v>92</v>
      </c>
      <c r="AH93">
        <v>37</v>
      </c>
      <c r="AI93">
        <v>1</v>
      </c>
      <c r="AJ93">
        <v>24</v>
      </c>
      <c r="AK93">
        <v>6</v>
      </c>
      <c r="AL93">
        <v>4</v>
      </c>
      <c r="AM93">
        <v>14</v>
      </c>
      <c r="AN93">
        <v>203</v>
      </c>
      <c r="AO93">
        <v>97</v>
      </c>
      <c r="AP93" s="1">
        <v>0.48</v>
      </c>
      <c r="AQ93">
        <v>43</v>
      </c>
      <c r="AR93">
        <v>19</v>
      </c>
      <c r="AS93" s="1">
        <v>0.44</v>
      </c>
      <c r="AT93">
        <v>0</v>
      </c>
      <c r="AU93">
        <v>0</v>
      </c>
      <c r="AV93">
        <v>0</v>
      </c>
      <c r="AW93">
        <v>33</v>
      </c>
      <c r="AX93">
        <v>2</v>
      </c>
      <c r="AY93">
        <v>0</v>
      </c>
      <c r="AZ93">
        <v>0</v>
      </c>
      <c r="BA93" s="1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f t="shared" si="1"/>
        <v>4.2</v>
      </c>
    </row>
    <row r="94" spans="1:59" x14ac:dyDescent="0.3">
      <c r="A94" t="s">
        <v>348</v>
      </c>
      <c r="B94" s="4">
        <v>23</v>
      </c>
      <c r="C94" t="s">
        <v>329</v>
      </c>
      <c r="D94" t="s">
        <v>66</v>
      </c>
      <c r="E94" t="s">
        <v>775</v>
      </c>
      <c r="F94">
        <v>31</v>
      </c>
      <c r="G94">
        <v>951</v>
      </c>
      <c r="H94">
        <v>8</v>
      </c>
      <c r="I94">
        <v>1</v>
      </c>
      <c r="J94">
        <v>39</v>
      </c>
      <c r="K94">
        <v>12</v>
      </c>
      <c r="L94" s="1">
        <v>0.06</v>
      </c>
      <c r="M94">
        <v>5</v>
      </c>
      <c r="N94">
        <v>0</v>
      </c>
      <c r="O94">
        <v>3</v>
      </c>
      <c r="P94">
        <v>371</v>
      </c>
      <c r="Q94">
        <v>999</v>
      </c>
      <c r="R94">
        <v>820</v>
      </c>
      <c r="S94" s="1">
        <v>0.82</v>
      </c>
      <c r="T94">
        <v>23</v>
      </c>
      <c r="U94">
        <v>6</v>
      </c>
      <c r="V94" s="1">
        <v>0.26</v>
      </c>
      <c r="W94">
        <v>363</v>
      </c>
      <c r="X94">
        <v>272</v>
      </c>
      <c r="Y94" s="1">
        <v>0.75</v>
      </c>
      <c r="Z94">
        <v>8</v>
      </c>
      <c r="AA94">
        <v>260</v>
      </c>
      <c r="AB94">
        <v>126</v>
      </c>
      <c r="AC94">
        <v>0</v>
      </c>
      <c r="AD94">
        <v>1</v>
      </c>
      <c r="AE94">
        <v>8</v>
      </c>
      <c r="AF94">
        <v>13</v>
      </c>
      <c r="AG94">
        <v>182</v>
      </c>
      <c r="AH94">
        <v>24</v>
      </c>
      <c r="AI94">
        <v>0</v>
      </c>
      <c r="AJ94">
        <v>14</v>
      </c>
      <c r="AK94">
        <v>30</v>
      </c>
      <c r="AL94">
        <v>11</v>
      </c>
      <c r="AM94">
        <v>10</v>
      </c>
      <c r="AN94">
        <v>231</v>
      </c>
      <c r="AO94">
        <v>106</v>
      </c>
      <c r="AP94" s="1">
        <v>0.46</v>
      </c>
      <c r="AQ94">
        <v>51</v>
      </c>
      <c r="AR94">
        <v>22</v>
      </c>
      <c r="AS94" s="1">
        <v>0.43</v>
      </c>
      <c r="AT94">
        <v>0</v>
      </c>
      <c r="AU94">
        <v>0</v>
      </c>
      <c r="AV94">
        <v>0</v>
      </c>
      <c r="AW94">
        <v>11</v>
      </c>
      <c r="AX94">
        <v>1</v>
      </c>
      <c r="AY94">
        <v>0</v>
      </c>
      <c r="AZ94">
        <v>0</v>
      </c>
      <c r="BA94" s="1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f t="shared" si="1"/>
        <v>4.2</v>
      </c>
    </row>
    <row r="95" spans="1:59" x14ac:dyDescent="0.3">
      <c r="A95" t="s">
        <v>282</v>
      </c>
      <c r="B95" s="4">
        <v>26</v>
      </c>
      <c r="C95" t="s">
        <v>270</v>
      </c>
      <c r="D95" t="s">
        <v>59</v>
      </c>
      <c r="E95" t="s">
        <v>773</v>
      </c>
      <c r="F95">
        <v>34</v>
      </c>
      <c r="G95">
        <v>2600</v>
      </c>
      <c r="H95">
        <v>8</v>
      </c>
      <c r="I95">
        <v>8</v>
      </c>
      <c r="J95">
        <v>102</v>
      </c>
      <c r="K95">
        <v>16</v>
      </c>
      <c r="L95" s="1">
        <v>7.0000000000000007E-2</v>
      </c>
      <c r="M95">
        <v>8</v>
      </c>
      <c r="N95">
        <v>5</v>
      </c>
      <c r="O95">
        <v>9</v>
      </c>
      <c r="P95">
        <v>1586</v>
      </c>
      <c r="Q95">
        <v>235</v>
      </c>
      <c r="R95">
        <v>178</v>
      </c>
      <c r="S95" s="1">
        <v>0.76</v>
      </c>
      <c r="T95">
        <v>5</v>
      </c>
      <c r="U95">
        <v>0</v>
      </c>
      <c r="V95" s="1">
        <v>0</v>
      </c>
      <c r="W95">
        <v>100</v>
      </c>
      <c r="X95">
        <v>69</v>
      </c>
      <c r="Y95" s="1">
        <v>0.69</v>
      </c>
      <c r="Z95">
        <v>2</v>
      </c>
      <c r="AA95">
        <v>114</v>
      </c>
      <c r="AB95">
        <v>73</v>
      </c>
      <c r="AC95">
        <v>0</v>
      </c>
      <c r="AD95">
        <v>0</v>
      </c>
      <c r="AE95">
        <v>12</v>
      </c>
      <c r="AF95">
        <v>7</v>
      </c>
      <c r="AG95">
        <v>26</v>
      </c>
      <c r="AH95">
        <v>45</v>
      </c>
      <c r="AI95">
        <v>2</v>
      </c>
      <c r="AJ95">
        <v>8</v>
      </c>
      <c r="AK95">
        <v>3</v>
      </c>
      <c r="AL95">
        <v>0</v>
      </c>
      <c r="AM95">
        <v>39</v>
      </c>
      <c r="AN95">
        <v>119</v>
      </c>
      <c r="AO95">
        <v>55</v>
      </c>
      <c r="AP95" s="1">
        <v>0.46</v>
      </c>
      <c r="AQ95">
        <v>59</v>
      </c>
      <c r="AR95">
        <v>21</v>
      </c>
      <c r="AS95" s="1">
        <v>0.36</v>
      </c>
      <c r="AT95">
        <v>0</v>
      </c>
      <c r="AU95">
        <v>0</v>
      </c>
      <c r="AV95">
        <v>0</v>
      </c>
      <c r="AW95">
        <v>13</v>
      </c>
      <c r="AX95">
        <v>1</v>
      </c>
      <c r="AY95">
        <v>0</v>
      </c>
      <c r="AZ95">
        <v>0</v>
      </c>
      <c r="BA95" s="1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f t="shared" si="1"/>
        <v>4.2</v>
      </c>
    </row>
    <row r="96" spans="1:59" x14ac:dyDescent="0.3">
      <c r="A96" t="s">
        <v>68</v>
      </c>
      <c r="B96" s="4">
        <v>23</v>
      </c>
      <c r="C96" t="s">
        <v>58</v>
      </c>
      <c r="D96" t="s">
        <v>66</v>
      </c>
      <c r="E96" t="s">
        <v>773</v>
      </c>
      <c r="F96">
        <v>33</v>
      </c>
      <c r="G96">
        <v>2300</v>
      </c>
      <c r="H96">
        <v>8</v>
      </c>
      <c r="I96">
        <v>4</v>
      </c>
      <c r="J96">
        <v>55</v>
      </c>
      <c r="K96">
        <v>12</v>
      </c>
      <c r="L96" s="1">
        <v>0.1</v>
      </c>
      <c r="M96">
        <v>8</v>
      </c>
      <c r="N96">
        <v>0</v>
      </c>
      <c r="O96">
        <v>8</v>
      </c>
      <c r="P96">
        <v>1083</v>
      </c>
      <c r="Q96">
        <v>344</v>
      </c>
      <c r="R96">
        <v>236</v>
      </c>
      <c r="S96" s="1">
        <v>0.69</v>
      </c>
      <c r="T96">
        <v>9</v>
      </c>
      <c r="U96">
        <v>1</v>
      </c>
      <c r="V96" s="1">
        <v>0.11</v>
      </c>
      <c r="W96">
        <v>210</v>
      </c>
      <c r="X96">
        <v>132</v>
      </c>
      <c r="Y96" s="1">
        <v>0.63</v>
      </c>
      <c r="Z96">
        <v>12</v>
      </c>
      <c r="AA96">
        <v>182</v>
      </c>
      <c r="AB96">
        <v>110</v>
      </c>
      <c r="AC96">
        <v>1</v>
      </c>
      <c r="AD96">
        <v>2</v>
      </c>
      <c r="AE96">
        <v>15</v>
      </c>
      <c r="AF96">
        <v>6</v>
      </c>
      <c r="AG96">
        <v>66</v>
      </c>
      <c r="AH96">
        <v>38</v>
      </c>
      <c r="AI96">
        <v>3</v>
      </c>
      <c r="AJ96">
        <v>16</v>
      </c>
      <c r="AK96">
        <v>10</v>
      </c>
      <c r="AL96">
        <v>3</v>
      </c>
      <c r="AM96">
        <v>23</v>
      </c>
      <c r="AN96">
        <v>237</v>
      </c>
      <c r="AO96">
        <v>111</v>
      </c>
      <c r="AP96" s="1">
        <v>0.47</v>
      </c>
      <c r="AQ96">
        <v>72</v>
      </c>
      <c r="AR96">
        <v>25</v>
      </c>
      <c r="AS96" s="1">
        <v>0.35</v>
      </c>
      <c r="AT96">
        <v>0</v>
      </c>
      <c r="AU96">
        <v>0</v>
      </c>
      <c r="AV96">
        <v>0</v>
      </c>
      <c r="AW96">
        <v>16</v>
      </c>
      <c r="AX96">
        <v>1</v>
      </c>
      <c r="AY96">
        <v>0</v>
      </c>
      <c r="AZ96">
        <v>0</v>
      </c>
      <c r="BA96" s="1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f t="shared" si="1"/>
        <v>4.2</v>
      </c>
    </row>
    <row r="97" spans="1:59" x14ac:dyDescent="0.3">
      <c r="A97" t="s">
        <v>525</v>
      </c>
      <c r="B97" s="4">
        <v>29</v>
      </c>
      <c r="C97" t="s">
        <v>786</v>
      </c>
      <c r="D97" t="s">
        <v>59</v>
      </c>
      <c r="E97" t="s">
        <v>773</v>
      </c>
      <c r="F97">
        <v>35</v>
      </c>
      <c r="G97">
        <v>2379</v>
      </c>
      <c r="H97">
        <v>8</v>
      </c>
      <c r="I97">
        <v>12</v>
      </c>
      <c r="J97">
        <v>43</v>
      </c>
      <c r="K97">
        <v>4</v>
      </c>
      <c r="L97" s="1">
        <v>0.05</v>
      </c>
      <c r="M97">
        <v>5</v>
      </c>
      <c r="N97">
        <v>3</v>
      </c>
      <c r="O97">
        <v>3</v>
      </c>
      <c r="P97">
        <v>1364</v>
      </c>
      <c r="Q97">
        <v>569</v>
      </c>
      <c r="R97">
        <v>493</v>
      </c>
      <c r="S97" s="1">
        <v>0.87</v>
      </c>
      <c r="T97">
        <v>12</v>
      </c>
      <c r="U97">
        <v>2</v>
      </c>
      <c r="V97" s="1">
        <v>0.17</v>
      </c>
      <c r="W97">
        <v>273</v>
      </c>
      <c r="X97">
        <v>224</v>
      </c>
      <c r="Y97" s="1">
        <v>0.82</v>
      </c>
      <c r="Z97">
        <v>3</v>
      </c>
      <c r="AA97">
        <v>223</v>
      </c>
      <c r="AB97">
        <v>134</v>
      </c>
      <c r="AC97">
        <v>1</v>
      </c>
      <c r="AD97">
        <v>1</v>
      </c>
      <c r="AE97">
        <v>9</v>
      </c>
      <c r="AF97">
        <v>5</v>
      </c>
      <c r="AG97">
        <v>83</v>
      </c>
      <c r="AH97">
        <v>37</v>
      </c>
      <c r="AI97">
        <v>2</v>
      </c>
      <c r="AJ97">
        <v>29</v>
      </c>
      <c r="AK97">
        <v>8</v>
      </c>
      <c r="AL97">
        <v>4</v>
      </c>
      <c r="AM97">
        <v>0</v>
      </c>
      <c r="AN97">
        <v>141</v>
      </c>
      <c r="AO97">
        <v>83</v>
      </c>
      <c r="AP97" s="1">
        <v>0.59</v>
      </c>
      <c r="AQ97">
        <v>20</v>
      </c>
      <c r="AR97">
        <v>7</v>
      </c>
      <c r="AS97" s="1">
        <v>0.35</v>
      </c>
      <c r="AT97">
        <v>0</v>
      </c>
      <c r="AU97">
        <v>0</v>
      </c>
      <c r="AV97">
        <v>0</v>
      </c>
      <c r="AW97">
        <v>11</v>
      </c>
      <c r="AX97">
        <v>4</v>
      </c>
      <c r="AY97">
        <v>0</v>
      </c>
      <c r="AZ97">
        <v>0</v>
      </c>
      <c r="BA97" s="1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f t="shared" si="1"/>
        <v>4.2</v>
      </c>
    </row>
    <row r="98" spans="1:59" x14ac:dyDescent="0.3">
      <c r="A98" t="s">
        <v>489</v>
      </c>
      <c r="B98" s="4">
        <v>22</v>
      </c>
      <c r="C98" t="s">
        <v>787</v>
      </c>
      <c r="D98" t="s">
        <v>233</v>
      </c>
      <c r="E98" t="s">
        <v>773</v>
      </c>
      <c r="F98">
        <v>26</v>
      </c>
      <c r="G98">
        <v>1901</v>
      </c>
      <c r="H98">
        <v>8</v>
      </c>
      <c r="I98">
        <v>6</v>
      </c>
      <c r="J98">
        <v>47</v>
      </c>
      <c r="K98">
        <v>6</v>
      </c>
      <c r="L98" s="1">
        <v>0.18</v>
      </c>
      <c r="M98">
        <v>1</v>
      </c>
      <c r="N98">
        <v>0</v>
      </c>
      <c r="O98">
        <v>9</v>
      </c>
      <c r="P98">
        <v>1319</v>
      </c>
      <c r="Q98">
        <v>799</v>
      </c>
      <c r="R98">
        <v>701</v>
      </c>
      <c r="S98" s="1">
        <v>0.88</v>
      </c>
      <c r="T98">
        <v>2</v>
      </c>
      <c r="U98">
        <v>2</v>
      </c>
      <c r="V98" s="1">
        <v>1</v>
      </c>
      <c r="W98">
        <v>178</v>
      </c>
      <c r="X98">
        <v>143</v>
      </c>
      <c r="Y98" s="1">
        <v>0.8</v>
      </c>
      <c r="Z98">
        <v>3</v>
      </c>
      <c r="AA98">
        <v>188</v>
      </c>
      <c r="AB98">
        <v>87</v>
      </c>
      <c r="AC98">
        <v>0</v>
      </c>
      <c r="AD98">
        <v>0</v>
      </c>
      <c r="AE98">
        <v>4</v>
      </c>
      <c r="AF98">
        <v>4</v>
      </c>
      <c r="AG98">
        <v>72</v>
      </c>
      <c r="AH98">
        <v>35</v>
      </c>
      <c r="AI98">
        <v>5</v>
      </c>
      <c r="AJ98">
        <v>16</v>
      </c>
      <c r="AK98">
        <v>26</v>
      </c>
      <c r="AL98">
        <v>7</v>
      </c>
      <c r="AM98">
        <v>38</v>
      </c>
      <c r="AN98">
        <v>155</v>
      </c>
      <c r="AO98">
        <v>98</v>
      </c>
      <c r="AP98" s="1">
        <v>0.63</v>
      </c>
      <c r="AQ98">
        <v>54</v>
      </c>
      <c r="AR98">
        <v>33</v>
      </c>
      <c r="AS98" s="1">
        <v>0.61</v>
      </c>
      <c r="AT98">
        <v>0</v>
      </c>
      <c r="AU98">
        <v>0</v>
      </c>
      <c r="AV98">
        <v>0</v>
      </c>
      <c r="AW98">
        <v>21</v>
      </c>
      <c r="AX98">
        <v>5</v>
      </c>
      <c r="AY98">
        <v>0</v>
      </c>
      <c r="AZ98">
        <v>0</v>
      </c>
      <c r="BA98" s="1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f t="shared" si="1"/>
        <v>4.2</v>
      </c>
    </row>
    <row r="99" spans="1:59" x14ac:dyDescent="0.3">
      <c r="A99" t="s">
        <v>79</v>
      </c>
      <c r="B99" s="4">
        <v>29</v>
      </c>
      <c r="C99" t="s">
        <v>58</v>
      </c>
      <c r="D99" t="s">
        <v>80</v>
      </c>
      <c r="E99" t="s">
        <v>773</v>
      </c>
      <c r="F99">
        <v>38</v>
      </c>
      <c r="G99">
        <v>2550</v>
      </c>
      <c r="H99">
        <v>8</v>
      </c>
      <c r="I99">
        <v>7</v>
      </c>
      <c r="J99">
        <v>72</v>
      </c>
      <c r="K99">
        <v>2</v>
      </c>
      <c r="L99" s="1">
        <v>0.06</v>
      </c>
      <c r="M99">
        <v>9</v>
      </c>
      <c r="N99">
        <v>1</v>
      </c>
      <c r="O99">
        <v>6</v>
      </c>
      <c r="P99">
        <v>1410</v>
      </c>
      <c r="Q99">
        <v>950</v>
      </c>
      <c r="R99">
        <v>765</v>
      </c>
      <c r="S99" s="1">
        <v>0.81</v>
      </c>
      <c r="T99">
        <v>68</v>
      </c>
      <c r="U99">
        <v>14</v>
      </c>
      <c r="V99" s="1">
        <v>0.21</v>
      </c>
      <c r="W99">
        <v>295</v>
      </c>
      <c r="X99">
        <v>222</v>
      </c>
      <c r="Y99" s="1">
        <v>0.75</v>
      </c>
      <c r="Z99">
        <v>3</v>
      </c>
      <c r="AA99">
        <v>216</v>
      </c>
      <c r="AB99">
        <v>135</v>
      </c>
      <c r="AC99">
        <v>0</v>
      </c>
      <c r="AD99">
        <v>2</v>
      </c>
      <c r="AE99">
        <v>2</v>
      </c>
      <c r="AF99">
        <v>11</v>
      </c>
      <c r="AG99">
        <v>113</v>
      </c>
      <c r="AH99">
        <v>52</v>
      </c>
      <c r="AI99">
        <v>5</v>
      </c>
      <c r="AJ99">
        <v>14</v>
      </c>
      <c r="AK99">
        <v>25</v>
      </c>
      <c r="AL99">
        <v>8</v>
      </c>
      <c r="AM99">
        <v>31</v>
      </c>
      <c r="AN99">
        <v>167</v>
      </c>
      <c r="AO99">
        <v>89</v>
      </c>
      <c r="AP99" s="1">
        <v>0.53</v>
      </c>
      <c r="AQ99">
        <v>59</v>
      </c>
      <c r="AR99">
        <v>35</v>
      </c>
      <c r="AS99" s="1">
        <v>0.59</v>
      </c>
      <c r="AT99">
        <v>0</v>
      </c>
      <c r="AU99">
        <v>0</v>
      </c>
      <c r="AV99">
        <v>0</v>
      </c>
      <c r="AW99">
        <v>27</v>
      </c>
      <c r="AX99">
        <v>2</v>
      </c>
      <c r="AY99">
        <v>1</v>
      </c>
      <c r="AZ99">
        <v>0</v>
      </c>
      <c r="BA99" s="1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f t="shared" si="1"/>
        <v>4.2</v>
      </c>
    </row>
    <row r="100" spans="1:59" x14ac:dyDescent="0.3">
      <c r="A100" t="s">
        <v>122</v>
      </c>
      <c r="B100" s="4">
        <v>22</v>
      </c>
      <c r="C100" t="s">
        <v>98</v>
      </c>
      <c r="D100" t="s">
        <v>59</v>
      </c>
      <c r="E100" t="s">
        <v>773</v>
      </c>
      <c r="F100">
        <v>37</v>
      </c>
      <c r="G100">
        <v>3129</v>
      </c>
      <c r="H100">
        <v>8</v>
      </c>
      <c r="I100">
        <v>10</v>
      </c>
      <c r="J100">
        <v>55</v>
      </c>
      <c r="K100">
        <v>6</v>
      </c>
      <c r="L100" s="1">
        <v>0.08</v>
      </c>
      <c r="M100">
        <v>11</v>
      </c>
      <c r="N100">
        <v>1</v>
      </c>
      <c r="O100">
        <v>2</v>
      </c>
      <c r="P100">
        <v>1528</v>
      </c>
      <c r="Q100">
        <v>1420</v>
      </c>
      <c r="R100">
        <v>1129</v>
      </c>
      <c r="S100" s="1">
        <v>0.8</v>
      </c>
      <c r="T100">
        <v>8</v>
      </c>
      <c r="U100">
        <v>2</v>
      </c>
      <c r="V100" s="1">
        <v>0.25</v>
      </c>
      <c r="W100">
        <v>352</v>
      </c>
      <c r="X100">
        <v>216</v>
      </c>
      <c r="Y100" s="1">
        <v>0.61</v>
      </c>
      <c r="Z100">
        <v>8</v>
      </c>
      <c r="AA100">
        <v>307</v>
      </c>
      <c r="AB100">
        <v>187</v>
      </c>
      <c r="AC100">
        <v>0</v>
      </c>
      <c r="AD100">
        <v>0</v>
      </c>
      <c r="AE100">
        <v>6</v>
      </c>
      <c r="AF100">
        <v>3</v>
      </c>
      <c r="AG100">
        <v>142</v>
      </c>
      <c r="AH100">
        <v>74</v>
      </c>
      <c r="AI100">
        <v>5</v>
      </c>
      <c r="AJ100">
        <v>18</v>
      </c>
      <c r="AK100">
        <v>36</v>
      </c>
      <c r="AL100">
        <v>42</v>
      </c>
      <c r="AM100">
        <v>43</v>
      </c>
      <c r="AN100">
        <v>151</v>
      </c>
      <c r="AO100">
        <v>86</v>
      </c>
      <c r="AP100" s="1">
        <v>0.56999999999999995</v>
      </c>
      <c r="AQ100">
        <v>67</v>
      </c>
      <c r="AR100">
        <v>44</v>
      </c>
      <c r="AS100" s="1">
        <v>0.66</v>
      </c>
      <c r="AT100">
        <v>0</v>
      </c>
      <c r="AU100">
        <v>0</v>
      </c>
      <c r="AV100">
        <v>0</v>
      </c>
      <c r="AW100">
        <v>50</v>
      </c>
      <c r="AX100">
        <v>10</v>
      </c>
      <c r="AY100">
        <v>0</v>
      </c>
      <c r="AZ100">
        <v>0</v>
      </c>
      <c r="BA100" s="1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f t="shared" si="1"/>
        <v>4.2</v>
      </c>
    </row>
    <row r="101" spans="1:59" x14ac:dyDescent="0.3">
      <c r="A101" t="s">
        <v>493</v>
      </c>
      <c r="B101" s="4">
        <v>29</v>
      </c>
      <c r="C101" t="s">
        <v>787</v>
      </c>
      <c r="D101" t="s">
        <v>176</v>
      </c>
      <c r="E101" t="s">
        <v>773</v>
      </c>
      <c r="F101">
        <v>36</v>
      </c>
      <c r="G101">
        <v>3024</v>
      </c>
      <c r="H101">
        <v>8</v>
      </c>
      <c r="I101">
        <v>10</v>
      </c>
      <c r="J101">
        <v>96</v>
      </c>
      <c r="K101">
        <v>15</v>
      </c>
      <c r="L101" s="1">
        <v>0.11</v>
      </c>
      <c r="M101">
        <v>10</v>
      </c>
      <c r="N101">
        <v>3</v>
      </c>
      <c r="O101">
        <v>2</v>
      </c>
      <c r="P101">
        <v>2781</v>
      </c>
      <c r="Q101">
        <v>1758</v>
      </c>
      <c r="R101">
        <v>1471</v>
      </c>
      <c r="S101" s="1">
        <v>0.84</v>
      </c>
      <c r="T101">
        <v>18</v>
      </c>
      <c r="U101">
        <v>6</v>
      </c>
      <c r="V101" s="1">
        <v>0.33</v>
      </c>
      <c r="W101">
        <v>705</v>
      </c>
      <c r="X101">
        <v>532</v>
      </c>
      <c r="Y101" s="1">
        <v>0.76</v>
      </c>
      <c r="Z101">
        <v>22</v>
      </c>
      <c r="AA101">
        <v>589</v>
      </c>
      <c r="AB101">
        <v>254</v>
      </c>
      <c r="AC101">
        <v>1</v>
      </c>
      <c r="AD101">
        <v>2</v>
      </c>
      <c r="AE101">
        <v>9</v>
      </c>
      <c r="AF101">
        <v>15</v>
      </c>
      <c r="AG101">
        <v>188</v>
      </c>
      <c r="AH101">
        <v>43</v>
      </c>
      <c r="AI101">
        <v>9</v>
      </c>
      <c r="AJ101">
        <v>30</v>
      </c>
      <c r="AK101">
        <v>29</v>
      </c>
      <c r="AL101">
        <v>10</v>
      </c>
      <c r="AM101">
        <v>84</v>
      </c>
      <c r="AN101">
        <v>426</v>
      </c>
      <c r="AO101">
        <v>224</v>
      </c>
      <c r="AP101" s="1">
        <v>0.53</v>
      </c>
      <c r="AQ101">
        <v>38</v>
      </c>
      <c r="AR101">
        <v>19</v>
      </c>
      <c r="AS101" s="1">
        <v>0.5</v>
      </c>
      <c r="AT101">
        <v>0</v>
      </c>
      <c r="AU101">
        <v>0</v>
      </c>
      <c r="AV101">
        <v>0</v>
      </c>
      <c r="AW101">
        <v>32</v>
      </c>
      <c r="AX101">
        <v>3</v>
      </c>
      <c r="AY101">
        <v>2</v>
      </c>
      <c r="AZ101">
        <v>0</v>
      </c>
      <c r="BA101" s="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f t="shared" si="1"/>
        <v>4.2</v>
      </c>
    </row>
    <row r="102" spans="1:59" x14ac:dyDescent="0.3">
      <c r="A102" t="s">
        <v>477</v>
      </c>
      <c r="B102" s="4">
        <v>25</v>
      </c>
      <c r="C102" t="s">
        <v>453</v>
      </c>
      <c r="D102" t="s">
        <v>388</v>
      </c>
      <c r="E102" t="s">
        <v>775</v>
      </c>
      <c r="F102">
        <v>16</v>
      </c>
      <c r="G102">
        <v>1182</v>
      </c>
      <c r="H102">
        <v>7</v>
      </c>
      <c r="I102">
        <v>0</v>
      </c>
      <c r="J102">
        <v>49</v>
      </c>
      <c r="K102">
        <v>19</v>
      </c>
      <c r="L102" s="1">
        <v>7.0000000000000007E-2</v>
      </c>
      <c r="M102">
        <v>3</v>
      </c>
      <c r="N102">
        <v>1</v>
      </c>
      <c r="O102">
        <v>10</v>
      </c>
      <c r="P102">
        <v>561</v>
      </c>
      <c r="Q102">
        <v>788</v>
      </c>
      <c r="R102">
        <v>665</v>
      </c>
      <c r="S102" s="1">
        <v>0.84</v>
      </c>
      <c r="T102">
        <v>76</v>
      </c>
      <c r="U102">
        <v>16</v>
      </c>
      <c r="V102" s="1">
        <v>0.21</v>
      </c>
      <c r="W102">
        <v>296</v>
      </c>
      <c r="X102">
        <v>228</v>
      </c>
      <c r="Y102" s="1">
        <v>0.77</v>
      </c>
      <c r="Z102">
        <v>4</v>
      </c>
      <c r="AA102">
        <v>405</v>
      </c>
      <c r="AB102">
        <v>223</v>
      </c>
      <c r="AC102">
        <v>0</v>
      </c>
      <c r="AD102">
        <v>1</v>
      </c>
      <c r="AE102">
        <v>18</v>
      </c>
      <c r="AF102">
        <v>13</v>
      </c>
      <c r="AG102">
        <v>110</v>
      </c>
      <c r="AH102">
        <v>19</v>
      </c>
      <c r="AI102">
        <v>3</v>
      </c>
      <c r="AJ102">
        <v>3</v>
      </c>
      <c r="AK102">
        <v>11</v>
      </c>
      <c r="AL102">
        <v>2</v>
      </c>
      <c r="AM102">
        <v>13</v>
      </c>
      <c r="AN102">
        <v>315</v>
      </c>
      <c r="AO102">
        <v>128</v>
      </c>
      <c r="AP102" s="1">
        <v>0.41</v>
      </c>
      <c r="AQ102">
        <v>33</v>
      </c>
      <c r="AR102">
        <v>7</v>
      </c>
      <c r="AS102" s="1">
        <v>0.21</v>
      </c>
      <c r="AT102">
        <v>0</v>
      </c>
      <c r="AU102">
        <v>0</v>
      </c>
      <c r="AV102">
        <v>0</v>
      </c>
      <c r="AW102">
        <v>15</v>
      </c>
      <c r="AX102">
        <v>0</v>
      </c>
      <c r="AY102">
        <v>0</v>
      </c>
      <c r="AZ102">
        <v>0</v>
      </c>
      <c r="BA102" s="1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f t="shared" si="1"/>
        <v>4.2</v>
      </c>
    </row>
    <row r="103" spans="1:59" x14ac:dyDescent="0.3">
      <c r="A103" t="s">
        <v>629</v>
      </c>
      <c r="B103" s="4">
        <v>32</v>
      </c>
      <c r="C103" t="s">
        <v>784</v>
      </c>
      <c r="D103" t="s">
        <v>187</v>
      </c>
      <c r="E103" t="s">
        <v>773</v>
      </c>
      <c r="F103">
        <v>30</v>
      </c>
      <c r="G103">
        <v>2116</v>
      </c>
      <c r="H103">
        <v>7</v>
      </c>
      <c r="I103">
        <v>9</v>
      </c>
      <c r="J103">
        <v>57</v>
      </c>
      <c r="K103">
        <v>7</v>
      </c>
      <c r="L103" s="1">
        <v>0.15</v>
      </c>
      <c r="M103">
        <v>7</v>
      </c>
      <c r="N103">
        <v>4</v>
      </c>
      <c r="O103">
        <v>12</v>
      </c>
      <c r="P103">
        <v>1217</v>
      </c>
      <c r="Q103">
        <v>528</v>
      </c>
      <c r="R103">
        <v>437</v>
      </c>
      <c r="S103" s="1">
        <v>0.83</v>
      </c>
      <c r="T103">
        <v>62</v>
      </c>
      <c r="U103">
        <v>10</v>
      </c>
      <c r="V103" s="1">
        <v>0.16</v>
      </c>
      <c r="W103">
        <v>235</v>
      </c>
      <c r="X103">
        <v>178</v>
      </c>
      <c r="Y103" s="1">
        <v>0.76</v>
      </c>
      <c r="Z103">
        <v>6</v>
      </c>
      <c r="AA103">
        <v>279</v>
      </c>
      <c r="AB103">
        <v>177</v>
      </c>
      <c r="AC103">
        <v>0</v>
      </c>
      <c r="AD103">
        <v>1</v>
      </c>
      <c r="AE103">
        <v>10</v>
      </c>
      <c r="AF103">
        <v>11</v>
      </c>
      <c r="AG103">
        <v>83</v>
      </c>
      <c r="AH103">
        <v>32</v>
      </c>
      <c r="AI103">
        <v>2</v>
      </c>
      <c r="AJ103">
        <v>16</v>
      </c>
      <c r="AK103">
        <v>11</v>
      </c>
      <c r="AL103">
        <v>2</v>
      </c>
      <c r="AM103">
        <v>17</v>
      </c>
      <c r="AN103">
        <v>214</v>
      </c>
      <c r="AO103">
        <v>87</v>
      </c>
      <c r="AP103" s="1">
        <v>0.41</v>
      </c>
      <c r="AQ103">
        <v>24</v>
      </c>
      <c r="AR103">
        <v>9</v>
      </c>
      <c r="AS103" s="1">
        <v>0.38</v>
      </c>
      <c r="AT103">
        <v>0</v>
      </c>
      <c r="AU103">
        <v>0</v>
      </c>
      <c r="AV103">
        <v>0</v>
      </c>
      <c r="AW103">
        <v>6</v>
      </c>
      <c r="AX103">
        <v>1</v>
      </c>
      <c r="AY103">
        <v>0</v>
      </c>
      <c r="AZ103">
        <v>0</v>
      </c>
      <c r="BA103" s="1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f t="shared" si="1"/>
        <v>4.2</v>
      </c>
    </row>
    <row r="104" spans="1:59" x14ac:dyDescent="0.3">
      <c r="A104" t="s">
        <v>479</v>
      </c>
      <c r="B104" s="4">
        <v>24</v>
      </c>
      <c r="C104" t="s">
        <v>453</v>
      </c>
      <c r="D104" t="s">
        <v>59</v>
      </c>
      <c r="E104" t="s">
        <v>773</v>
      </c>
      <c r="F104">
        <v>28</v>
      </c>
      <c r="G104">
        <v>1779</v>
      </c>
      <c r="H104">
        <v>7</v>
      </c>
      <c r="I104">
        <v>2</v>
      </c>
      <c r="J104">
        <v>54</v>
      </c>
      <c r="K104">
        <v>1</v>
      </c>
      <c r="L104" s="1">
        <v>0</v>
      </c>
      <c r="M104">
        <v>3</v>
      </c>
      <c r="N104">
        <v>1</v>
      </c>
      <c r="O104">
        <v>3</v>
      </c>
      <c r="P104">
        <v>1217</v>
      </c>
      <c r="Q104">
        <v>836</v>
      </c>
      <c r="R104">
        <v>712</v>
      </c>
      <c r="S104" s="1">
        <v>0.85</v>
      </c>
      <c r="T104">
        <v>1</v>
      </c>
      <c r="U104">
        <v>1</v>
      </c>
      <c r="V104" s="1">
        <v>1</v>
      </c>
      <c r="W104">
        <v>106</v>
      </c>
      <c r="X104">
        <v>60</v>
      </c>
      <c r="Y104" s="1">
        <v>0.56999999999999995</v>
      </c>
      <c r="Z104">
        <v>1</v>
      </c>
      <c r="AA104">
        <v>250</v>
      </c>
      <c r="AB104">
        <v>105</v>
      </c>
      <c r="AC104">
        <v>0</v>
      </c>
      <c r="AD104">
        <v>0</v>
      </c>
      <c r="AE104">
        <v>0</v>
      </c>
      <c r="AF104">
        <v>0</v>
      </c>
      <c r="AG104">
        <v>48</v>
      </c>
      <c r="AH104">
        <v>31</v>
      </c>
      <c r="AI104">
        <v>1</v>
      </c>
      <c r="AJ104">
        <v>7</v>
      </c>
      <c r="AK104">
        <v>15</v>
      </c>
      <c r="AL104">
        <v>16</v>
      </c>
      <c r="AM104">
        <v>13</v>
      </c>
      <c r="AN104">
        <v>32</v>
      </c>
      <c r="AO104">
        <v>19</v>
      </c>
      <c r="AP104" s="1">
        <v>0.59</v>
      </c>
      <c r="AQ104">
        <v>57</v>
      </c>
      <c r="AR104">
        <v>34</v>
      </c>
      <c r="AS104" s="1">
        <v>0.6</v>
      </c>
      <c r="AT104">
        <v>0</v>
      </c>
      <c r="AU104">
        <v>0</v>
      </c>
      <c r="AV104">
        <v>0</v>
      </c>
      <c r="AW104">
        <v>5</v>
      </c>
      <c r="AX104">
        <v>2</v>
      </c>
      <c r="AY104">
        <v>0</v>
      </c>
      <c r="AZ104">
        <v>0</v>
      </c>
      <c r="BA104" s="1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f t="shared" si="1"/>
        <v>4.2</v>
      </c>
    </row>
    <row r="105" spans="1:59" x14ac:dyDescent="0.3">
      <c r="A105" t="s">
        <v>554</v>
      </c>
      <c r="B105" s="4">
        <v>24</v>
      </c>
      <c r="C105" t="s">
        <v>785</v>
      </c>
      <c r="D105" t="s">
        <v>59</v>
      </c>
      <c r="E105" t="s">
        <v>773</v>
      </c>
      <c r="F105">
        <v>34</v>
      </c>
      <c r="G105">
        <v>2822</v>
      </c>
      <c r="H105">
        <v>7</v>
      </c>
      <c r="I105">
        <v>8</v>
      </c>
      <c r="J105">
        <v>61</v>
      </c>
      <c r="K105">
        <v>20</v>
      </c>
      <c r="L105" s="1">
        <v>0.15</v>
      </c>
      <c r="M105">
        <v>3</v>
      </c>
      <c r="N105">
        <v>0</v>
      </c>
      <c r="O105">
        <v>7</v>
      </c>
      <c r="P105">
        <v>1739</v>
      </c>
      <c r="Q105">
        <v>864</v>
      </c>
      <c r="R105">
        <v>651</v>
      </c>
      <c r="S105" s="1">
        <v>0.75</v>
      </c>
      <c r="T105">
        <v>27</v>
      </c>
      <c r="U105">
        <v>4</v>
      </c>
      <c r="V105" s="1">
        <v>0.15</v>
      </c>
      <c r="W105">
        <v>422</v>
      </c>
      <c r="X105">
        <v>296</v>
      </c>
      <c r="Y105" s="1">
        <v>0.7</v>
      </c>
      <c r="Z105">
        <v>22</v>
      </c>
      <c r="AA105">
        <v>381</v>
      </c>
      <c r="AB105">
        <v>234</v>
      </c>
      <c r="AC105">
        <v>4</v>
      </c>
      <c r="AD105">
        <v>4</v>
      </c>
      <c r="AE105">
        <v>22</v>
      </c>
      <c r="AF105">
        <v>20</v>
      </c>
      <c r="AG105">
        <v>119</v>
      </c>
      <c r="AH105">
        <v>44</v>
      </c>
      <c r="AI105">
        <v>3</v>
      </c>
      <c r="AJ105">
        <v>0</v>
      </c>
      <c r="AK105">
        <v>6</v>
      </c>
      <c r="AL105">
        <v>7</v>
      </c>
      <c r="AM105">
        <v>43</v>
      </c>
      <c r="AN105">
        <v>380</v>
      </c>
      <c r="AO105">
        <v>160</v>
      </c>
      <c r="AP105" s="1">
        <v>0.42</v>
      </c>
      <c r="AQ105">
        <v>65</v>
      </c>
      <c r="AR105">
        <v>13</v>
      </c>
      <c r="AS105" s="1">
        <v>0.2</v>
      </c>
      <c r="AT105">
        <v>0</v>
      </c>
      <c r="AU105">
        <v>0</v>
      </c>
      <c r="AV105">
        <v>0</v>
      </c>
      <c r="AW105">
        <v>38</v>
      </c>
      <c r="AX105">
        <v>9</v>
      </c>
      <c r="AY105">
        <v>1</v>
      </c>
      <c r="AZ105">
        <v>0</v>
      </c>
      <c r="BA105" s="1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f t="shared" si="1"/>
        <v>4.2</v>
      </c>
    </row>
    <row r="106" spans="1:59" x14ac:dyDescent="0.3">
      <c r="A106" t="s">
        <v>609</v>
      </c>
      <c r="B106" s="4">
        <v>24</v>
      </c>
      <c r="C106" t="s">
        <v>784</v>
      </c>
      <c r="D106" t="s">
        <v>126</v>
      </c>
      <c r="E106" t="s">
        <v>773</v>
      </c>
      <c r="F106">
        <v>32</v>
      </c>
      <c r="G106">
        <v>2391</v>
      </c>
      <c r="H106">
        <v>7</v>
      </c>
      <c r="I106">
        <v>4</v>
      </c>
      <c r="J106">
        <v>47</v>
      </c>
      <c r="K106">
        <v>1</v>
      </c>
      <c r="L106" s="1">
        <v>0</v>
      </c>
      <c r="M106">
        <v>5</v>
      </c>
      <c r="N106">
        <v>0</v>
      </c>
      <c r="O106">
        <v>5</v>
      </c>
      <c r="P106">
        <v>1424</v>
      </c>
      <c r="Q106">
        <v>953</v>
      </c>
      <c r="R106">
        <v>841</v>
      </c>
      <c r="S106" s="1">
        <v>0.88</v>
      </c>
      <c r="T106">
        <v>19</v>
      </c>
      <c r="U106">
        <v>4</v>
      </c>
      <c r="V106" s="1">
        <v>0.21</v>
      </c>
      <c r="W106">
        <v>307</v>
      </c>
      <c r="X106">
        <v>261</v>
      </c>
      <c r="Y106" s="1">
        <v>0.85</v>
      </c>
      <c r="Z106">
        <v>0</v>
      </c>
      <c r="AA106">
        <v>278</v>
      </c>
      <c r="AB106">
        <v>162</v>
      </c>
      <c r="AC106">
        <v>0</v>
      </c>
      <c r="AD106">
        <v>0</v>
      </c>
      <c r="AE106">
        <v>0</v>
      </c>
      <c r="AF106">
        <v>5</v>
      </c>
      <c r="AG106">
        <v>111</v>
      </c>
      <c r="AH106">
        <v>74</v>
      </c>
      <c r="AI106">
        <v>5</v>
      </c>
      <c r="AJ106">
        <v>9</v>
      </c>
      <c r="AK106">
        <v>22</v>
      </c>
      <c r="AL106">
        <v>5</v>
      </c>
      <c r="AM106">
        <v>45</v>
      </c>
      <c r="AN106">
        <v>204</v>
      </c>
      <c r="AO106">
        <v>126</v>
      </c>
      <c r="AP106" s="1">
        <v>0.62</v>
      </c>
      <c r="AQ106">
        <v>26</v>
      </c>
      <c r="AR106">
        <v>13</v>
      </c>
      <c r="AS106" s="1">
        <v>0.5</v>
      </c>
      <c r="AT106">
        <v>0</v>
      </c>
      <c r="AU106">
        <v>0</v>
      </c>
      <c r="AV106">
        <v>0</v>
      </c>
      <c r="AW106">
        <v>48</v>
      </c>
      <c r="AX106">
        <v>3</v>
      </c>
      <c r="AY106">
        <v>0</v>
      </c>
      <c r="AZ106">
        <v>0</v>
      </c>
      <c r="BA106" s="1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f t="shared" si="1"/>
        <v>4.2</v>
      </c>
    </row>
    <row r="107" spans="1:59" x14ac:dyDescent="0.3">
      <c r="A107" t="s">
        <v>258</v>
      </c>
      <c r="B107" s="4">
        <v>22</v>
      </c>
      <c r="C107" t="s">
        <v>240</v>
      </c>
      <c r="D107" t="s">
        <v>59</v>
      </c>
      <c r="E107" t="s">
        <v>773</v>
      </c>
      <c r="F107">
        <v>32</v>
      </c>
      <c r="G107">
        <v>2046</v>
      </c>
      <c r="H107">
        <v>7</v>
      </c>
      <c r="I107">
        <v>3</v>
      </c>
      <c r="J107">
        <v>80</v>
      </c>
      <c r="K107">
        <v>7</v>
      </c>
      <c r="L107" s="1">
        <v>0</v>
      </c>
      <c r="M107">
        <v>14</v>
      </c>
      <c r="N107">
        <v>4</v>
      </c>
      <c r="O107">
        <v>5</v>
      </c>
      <c r="P107">
        <v>1077</v>
      </c>
      <c r="Q107">
        <v>1091</v>
      </c>
      <c r="R107">
        <v>897</v>
      </c>
      <c r="S107" s="1">
        <v>0.82</v>
      </c>
      <c r="T107">
        <v>63</v>
      </c>
      <c r="U107">
        <v>16</v>
      </c>
      <c r="V107" s="1">
        <v>0.25</v>
      </c>
      <c r="W107">
        <v>304</v>
      </c>
      <c r="X107">
        <v>235</v>
      </c>
      <c r="Y107" s="1">
        <v>0.77</v>
      </c>
      <c r="Z107">
        <v>1</v>
      </c>
      <c r="AA107">
        <v>346</v>
      </c>
      <c r="AB107">
        <v>196</v>
      </c>
      <c r="AC107">
        <v>0</v>
      </c>
      <c r="AD107">
        <v>1</v>
      </c>
      <c r="AE107">
        <v>11</v>
      </c>
      <c r="AF107">
        <v>7</v>
      </c>
      <c r="AG107">
        <v>139</v>
      </c>
      <c r="AH107">
        <v>25</v>
      </c>
      <c r="AI107">
        <v>2</v>
      </c>
      <c r="AJ107">
        <v>10</v>
      </c>
      <c r="AK107">
        <v>23</v>
      </c>
      <c r="AL107">
        <v>10</v>
      </c>
      <c r="AM107">
        <v>25</v>
      </c>
      <c r="AN107">
        <v>247</v>
      </c>
      <c r="AO107">
        <v>124</v>
      </c>
      <c r="AP107" s="1">
        <v>0.5</v>
      </c>
      <c r="AQ107">
        <v>70</v>
      </c>
      <c r="AR107">
        <v>28</v>
      </c>
      <c r="AS107" s="1">
        <v>0.4</v>
      </c>
      <c r="AT107">
        <v>0</v>
      </c>
      <c r="AU107">
        <v>0</v>
      </c>
      <c r="AV107">
        <v>0</v>
      </c>
      <c r="AW107">
        <v>22</v>
      </c>
      <c r="AX107">
        <v>3</v>
      </c>
      <c r="AY107">
        <v>0</v>
      </c>
      <c r="AZ107">
        <v>0</v>
      </c>
      <c r="BA107" s="1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f t="shared" si="1"/>
        <v>4.2</v>
      </c>
    </row>
    <row r="108" spans="1:59" x14ac:dyDescent="0.3">
      <c r="A108" t="s">
        <v>135</v>
      </c>
      <c r="B108" s="4">
        <v>22</v>
      </c>
      <c r="C108" t="s">
        <v>131</v>
      </c>
      <c r="D108" t="s">
        <v>136</v>
      </c>
      <c r="E108" t="s">
        <v>773</v>
      </c>
      <c r="F108">
        <v>32</v>
      </c>
      <c r="G108">
        <v>2006</v>
      </c>
      <c r="H108">
        <v>7</v>
      </c>
      <c r="I108">
        <v>4</v>
      </c>
      <c r="J108">
        <v>62</v>
      </c>
      <c r="K108">
        <v>18</v>
      </c>
      <c r="L108" s="1">
        <v>0.11</v>
      </c>
      <c r="M108">
        <v>12</v>
      </c>
      <c r="N108">
        <v>3</v>
      </c>
      <c r="O108">
        <v>14</v>
      </c>
      <c r="P108">
        <v>1052</v>
      </c>
      <c r="Q108">
        <v>1137</v>
      </c>
      <c r="R108">
        <v>854</v>
      </c>
      <c r="S108" s="1">
        <v>0.75</v>
      </c>
      <c r="T108">
        <v>74</v>
      </c>
      <c r="U108">
        <v>19</v>
      </c>
      <c r="V108" s="1">
        <v>0.26</v>
      </c>
      <c r="W108">
        <v>381</v>
      </c>
      <c r="X108">
        <v>250</v>
      </c>
      <c r="Y108" s="1">
        <v>0.66</v>
      </c>
      <c r="Z108">
        <v>2</v>
      </c>
      <c r="AA108">
        <v>256</v>
      </c>
      <c r="AB108">
        <v>130</v>
      </c>
      <c r="AC108">
        <v>1</v>
      </c>
      <c r="AD108">
        <v>2</v>
      </c>
      <c r="AE108">
        <v>6</v>
      </c>
      <c r="AF108">
        <v>12</v>
      </c>
      <c r="AG108">
        <v>171</v>
      </c>
      <c r="AH108">
        <v>32</v>
      </c>
      <c r="AI108">
        <v>2</v>
      </c>
      <c r="AJ108">
        <v>48</v>
      </c>
      <c r="AK108">
        <v>44</v>
      </c>
      <c r="AL108">
        <v>6</v>
      </c>
      <c r="AM108">
        <v>35</v>
      </c>
      <c r="AN108">
        <v>310</v>
      </c>
      <c r="AO108">
        <v>163</v>
      </c>
      <c r="AP108" s="1">
        <v>0.53</v>
      </c>
      <c r="AQ108">
        <v>137</v>
      </c>
      <c r="AR108">
        <v>58</v>
      </c>
      <c r="AS108" s="1">
        <v>0.42</v>
      </c>
      <c r="AT108">
        <v>0</v>
      </c>
      <c r="AU108">
        <v>0</v>
      </c>
      <c r="AV108">
        <v>0</v>
      </c>
      <c r="AW108">
        <v>16</v>
      </c>
      <c r="AX108">
        <v>3</v>
      </c>
      <c r="AY108">
        <v>0</v>
      </c>
      <c r="AZ108">
        <v>0</v>
      </c>
      <c r="BA108" s="1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f t="shared" si="1"/>
        <v>4.2</v>
      </c>
    </row>
    <row r="109" spans="1:59" x14ac:dyDescent="0.3">
      <c r="A109" t="s">
        <v>83</v>
      </c>
      <c r="B109" s="4">
        <v>28</v>
      </c>
      <c r="C109" t="s">
        <v>58</v>
      </c>
      <c r="D109" t="s">
        <v>62</v>
      </c>
      <c r="E109" t="s">
        <v>773</v>
      </c>
      <c r="F109">
        <v>28</v>
      </c>
      <c r="G109">
        <v>1581</v>
      </c>
      <c r="H109">
        <v>7</v>
      </c>
      <c r="I109">
        <v>2</v>
      </c>
      <c r="J109">
        <v>38</v>
      </c>
      <c r="K109">
        <v>7</v>
      </c>
      <c r="L109" s="1">
        <v>0.06</v>
      </c>
      <c r="M109">
        <v>8</v>
      </c>
      <c r="N109">
        <v>2</v>
      </c>
      <c r="O109">
        <v>7</v>
      </c>
      <c r="P109">
        <v>846</v>
      </c>
      <c r="Q109">
        <v>1368</v>
      </c>
      <c r="R109">
        <v>1062</v>
      </c>
      <c r="S109" s="1">
        <v>0.78</v>
      </c>
      <c r="T109">
        <v>76</v>
      </c>
      <c r="U109">
        <v>19</v>
      </c>
      <c r="V109" s="1">
        <v>0.25</v>
      </c>
      <c r="W109">
        <v>636</v>
      </c>
      <c r="X109">
        <v>446</v>
      </c>
      <c r="Y109" s="1">
        <v>0.7</v>
      </c>
      <c r="Z109">
        <v>27</v>
      </c>
      <c r="AA109">
        <v>419</v>
      </c>
      <c r="AB109">
        <v>239</v>
      </c>
      <c r="AC109">
        <v>0</v>
      </c>
      <c r="AD109">
        <v>3</v>
      </c>
      <c r="AE109">
        <v>5</v>
      </c>
      <c r="AF109">
        <v>15</v>
      </c>
      <c r="AG109">
        <v>179</v>
      </c>
      <c r="AH109">
        <v>27</v>
      </c>
      <c r="AI109">
        <v>3</v>
      </c>
      <c r="AJ109">
        <v>23</v>
      </c>
      <c r="AK109">
        <v>27</v>
      </c>
      <c r="AL109">
        <v>3</v>
      </c>
      <c r="AM109">
        <v>46</v>
      </c>
      <c r="AN109">
        <v>310</v>
      </c>
      <c r="AO109">
        <v>160</v>
      </c>
      <c r="AP109" s="1">
        <v>0.52</v>
      </c>
      <c r="AQ109">
        <v>40</v>
      </c>
      <c r="AR109">
        <v>12</v>
      </c>
      <c r="AS109" s="1">
        <v>0.3</v>
      </c>
      <c r="AT109">
        <v>0</v>
      </c>
      <c r="AU109">
        <v>0</v>
      </c>
      <c r="AV109">
        <v>0</v>
      </c>
      <c r="AW109">
        <v>41</v>
      </c>
      <c r="AX109">
        <v>2</v>
      </c>
      <c r="AY109">
        <v>1</v>
      </c>
      <c r="AZ109">
        <v>0</v>
      </c>
      <c r="BA109" s="1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f t="shared" si="1"/>
        <v>4.2</v>
      </c>
    </row>
    <row r="110" spans="1:59" x14ac:dyDescent="0.3">
      <c r="A110" t="s">
        <v>434</v>
      </c>
      <c r="B110" s="4">
        <v>27</v>
      </c>
      <c r="C110" t="s">
        <v>425</v>
      </c>
      <c r="D110" t="s">
        <v>176</v>
      </c>
      <c r="E110" t="s">
        <v>775</v>
      </c>
      <c r="F110">
        <v>26</v>
      </c>
      <c r="G110">
        <v>1194</v>
      </c>
      <c r="H110">
        <v>6</v>
      </c>
      <c r="I110">
        <v>3</v>
      </c>
      <c r="J110">
        <v>51</v>
      </c>
      <c r="K110">
        <v>3</v>
      </c>
      <c r="L110" s="1">
        <v>0.1</v>
      </c>
      <c r="M110">
        <v>14</v>
      </c>
      <c r="N110">
        <v>3</v>
      </c>
      <c r="O110">
        <v>1</v>
      </c>
      <c r="P110">
        <v>536</v>
      </c>
      <c r="Q110">
        <v>979</v>
      </c>
      <c r="R110">
        <v>850</v>
      </c>
      <c r="S110" s="1">
        <v>0.87</v>
      </c>
      <c r="T110">
        <v>25</v>
      </c>
      <c r="U110">
        <v>9</v>
      </c>
      <c r="V110" s="1">
        <v>0.36</v>
      </c>
      <c r="W110">
        <v>266</v>
      </c>
      <c r="X110">
        <v>206</v>
      </c>
      <c r="Y110" s="1">
        <v>0.77</v>
      </c>
      <c r="Z110">
        <v>2</v>
      </c>
      <c r="AA110">
        <v>291</v>
      </c>
      <c r="AB110">
        <v>170</v>
      </c>
      <c r="AC110">
        <v>0</v>
      </c>
      <c r="AD110">
        <v>1</v>
      </c>
      <c r="AE110">
        <v>3</v>
      </c>
      <c r="AF110">
        <v>4</v>
      </c>
      <c r="AG110">
        <v>109</v>
      </c>
      <c r="AH110">
        <v>22</v>
      </c>
      <c r="AI110">
        <v>1</v>
      </c>
      <c r="AJ110">
        <v>6</v>
      </c>
      <c r="AK110">
        <v>21</v>
      </c>
      <c r="AL110">
        <v>8</v>
      </c>
      <c r="AM110">
        <v>14</v>
      </c>
      <c r="AN110">
        <v>198</v>
      </c>
      <c r="AO110">
        <v>108</v>
      </c>
      <c r="AP110" s="1">
        <v>0.55000000000000004</v>
      </c>
      <c r="AQ110">
        <v>35</v>
      </c>
      <c r="AR110">
        <v>21</v>
      </c>
      <c r="AS110" s="1">
        <v>0.6</v>
      </c>
      <c r="AT110">
        <v>0</v>
      </c>
      <c r="AU110">
        <v>0</v>
      </c>
      <c r="AV110">
        <v>0</v>
      </c>
      <c r="AW110">
        <v>23</v>
      </c>
      <c r="AX110">
        <v>2</v>
      </c>
      <c r="AY110">
        <v>0</v>
      </c>
      <c r="AZ110">
        <v>0</v>
      </c>
      <c r="BA110" s="1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f t="shared" si="1"/>
        <v>4.2</v>
      </c>
    </row>
    <row r="111" spans="1:59" x14ac:dyDescent="0.3">
      <c r="A111" t="s">
        <v>243</v>
      </c>
      <c r="B111" s="4">
        <v>23</v>
      </c>
      <c r="C111" t="s">
        <v>240</v>
      </c>
      <c r="D111" t="s">
        <v>105</v>
      </c>
      <c r="E111" t="s">
        <v>773</v>
      </c>
      <c r="F111">
        <v>36</v>
      </c>
      <c r="G111">
        <v>2946</v>
      </c>
      <c r="H111">
        <v>6</v>
      </c>
      <c r="I111">
        <v>7</v>
      </c>
      <c r="J111">
        <v>53</v>
      </c>
      <c r="K111">
        <v>60</v>
      </c>
      <c r="L111" s="1">
        <v>0.2</v>
      </c>
      <c r="M111">
        <v>4</v>
      </c>
      <c r="N111">
        <v>0</v>
      </c>
      <c r="O111">
        <v>2</v>
      </c>
      <c r="P111">
        <v>2327</v>
      </c>
      <c r="Q111">
        <v>375</v>
      </c>
      <c r="R111">
        <v>253</v>
      </c>
      <c r="S111" s="1">
        <v>0.68</v>
      </c>
      <c r="T111">
        <v>3</v>
      </c>
      <c r="U111">
        <v>1</v>
      </c>
      <c r="V111" s="1">
        <v>0.33</v>
      </c>
      <c r="W111">
        <v>196</v>
      </c>
      <c r="X111">
        <v>125</v>
      </c>
      <c r="Y111" s="1">
        <v>0.64</v>
      </c>
      <c r="Z111">
        <v>1</v>
      </c>
      <c r="AA111">
        <v>101</v>
      </c>
      <c r="AB111">
        <v>45</v>
      </c>
      <c r="AC111">
        <v>6</v>
      </c>
      <c r="AD111">
        <v>1</v>
      </c>
      <c r="AE111">
        <v>13</v>
      </c>
      <c r="AF111">
        <v>4</v>
      </c>
      <c r="AG111">
        <v>34</v>
      </c>
      <c r="AH111">
        <v>28</v>
      </c>
      <c r="AI111">
        <v>7</v>
      </c>
      <c r="AJ111">
        <v>20</v>
      </c>
      <c r="AK111">
        <v>5</v>
      </c>
      <c r="AL111">
        <v>1</v>
      </c>
      <c r="AM111">
        <v>65</v>
      </c>
      <c r="AN111">
        <v>111</v>
      </c>
      <c r="AO111">
        <v>37</v>
      </c>
      <c r="AP111" s="1">
        <v>0.33</v>
      </c>
      <c r="AQ111">
        <v>108</v>
      </c>
      <c r="AR111">
        <v>57</v>
      </c>
      <c r="AS111" s="1">
        <v>0.53</v>
      </c>
      <c r="AT111">
        <v>0</v>
      </c>
      <c r="AU111">
        <v>0</v>
      </c>
      <c r="AV111">
        <v>0</v>
      </c>
      <c r="AW111">
        <v>52</v>
      </c>
      <c r="AX111">
        <v>8</v>
      </c>
      <c r="AY111">
        <v>0</v>
      </c>
      <c r="AZ111">
        <v>0</v>
      </c>
      <c r="BA111" s="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f t="shared" si="1"/>
        <v>4.2</v>
      </c>
    </row>
    <row r="112" spans="1:59" x14ac:dyDescent="0.3">
      <c r="A112" t="s">
        <v>435</v>
      </c>
      <c r="B112" s="4">
        <v>23</v>
      </c>
      <c r="C112" t="s">
        <v>425</v>
      </c>
      <c r="D112" t="s">
        <v>161</v>
      </c>
      <c r="E112" t="s">
        <v>773</v>
      </c>
      <c r="F112">
        <v>36</v>
      </c>
      <c r="G112">
        <v>2496</v>
      </c>
      <c r="H112">
        <v>6</v>
      </c>
      <c r="I112">
        <v>6</v>
      </c>
      <c r="J112">
        <v>67</v>
      </c>
      <c r="K112">
        <v>10</v>
      </c>
      <c r="L112" s="1">
        <v>0.16</v>
      </c>
      <c r="M112">
        <v>8</v>
      </c>
      <c r="N112">
        <v>1</v>
      </c>
      <c r="O112">
        <v>4</v>
      </c>
      <c r="P112">
        <v>1661</v>
      </c>
      <c r="Q112">
        <v>505</v>
      </c>
      <c r="R112">
        <v>417</v>
      </c>
      <c r="S112" s="1">
        <v>0.83</v>
      </c>
      <c r="T112">
        <v>46</v>
      </c>
      <c r="U112">
        <v>11</v>
      </c>
      <c r="V112" s="1">
        <v>0.24</v>
      </c>
      <c r="W112">
        <v>226</v>
      </c>
      <c r="X112">
        <v>168</v>
      </c>
      <c r="Y112" s="1">
        <v>0.74</v>
      </c>
      <c r="Z112">
        <v>8</v>
      </c>
      <c r="AA112">
        <v>205</v>
      </c>
      <c r="AB112">
        <v>98</v>
      </c>
      <c r="AC112">
        <v>2</v>
      </c>
      <c r="AD112">
        <v>1</v>
      </c>
      <c r="AE112">
        <v>9</v>
      </c>
      <c r="AF112">
        <v>10</v>
      </c>
      <c r="AG112">
        <v>76</v>
      </c>
      <c r="AH112">
        <v>23</v>
      </c>
      <c r="AI112">
        <v>8</v>
      </c>
      <c r="AJ112">
        <v>14</v>
      </c>
      <c r="AK112">
        <v>6</v>
      </c>
      <c r="AL112">
        <v>0</v>
      </c>
      <c r="AM112">
        <v>38</v>
      </c>
      <c r="AN112">
        <v>126</v>
      </c>
      <c r="AO112">
        <v>55</v>
      </c>
      <c r="AP112" s="1">
        <v>0.44</v>
      </c>
      <c r="AQ112">
        <v>20</v>
      </c>
      <c r="AR112">
        <v>3</v>
      </c>
      <c r="AS112" s="1">
        <v>0.15</v>
      </c>
      <c r="AT112">
        <v>0</v>
      </c>
      <c r="AU112">
        <v>0</v>
      </c>
      <c r="AV112">
        <v>0</v>
      </c>
      <c r="AW112">
        <v>44</v>
      </c>
      <c r="AX112">
        <v>6</v>
      </c>
      <c r="AY112">
        <v>0</v>
      </c>
      <c r="AZ112">
        <v>0</v>
      </c>
      <c r="BA112" s="1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f t="shared" si="1"/>
        <v>4.2</v>
      </c>
    </row>
    <row r="113" spans="1:59" x14ac:dyDescent="0.3">
      <c r="A113" t="s">
        <v>60</v>
      </c>
      <c r="B113" s="4">
        <v>22</v>
      </c>
      <c r="C113" t="s">
        <v>58</v>
      </c>
      <c r="D113" t="s">
        <v>59</v>
      </c>
      <c r="E113" t="s">
        <v>773</v>
      </c>
      <c r="F113">
        <v>25</v>
      </c>
      <c r="G113">
        <v>1735</v>
      </c>
      <c r="H113">
        <v>6</v>
      </c>
      <c r="I113">
        <v>10</v>
      </c>
      <c r="J113">
        <v>67</v>
      </c>
      <c r="K113">
        <v>2</v>
      </c>
      <c r="L113" s="1">
        <v>0.25</v>
      </c>
      <c r="M113">
        <v>8</v>
      </c>
      <c r="N113">
        <v>0</v>
      </c>
      <c r="O113">
        <v>7</v>
      </c>
      <c r="P113">
        <v>1094</v>
      </c>
      <c r="Q113">
        <v>643</v>
      </c>
      <c r="R113">
        <v>556</v>
      </c>
      <c r="S113" s="1">
        <v>0.87</v>
      </c>
      <c r="T113">
        <v>1</v>
      </c>
      <c r="U113">
        <v>0</v>
      </c>
      <c r="V113" s="1">
        <v>0</v>
      </c>
      <c r="W113">
        <v>55</v>
      </c>
      <c r="X113">
        <v>33</v>
      </c>
      <c r="Y113" s="1">
        <v>0.6</v>
      </c>
      <c r="Z113">
        <v>1</v>
      </c>
      <c r="AA113">
        <v>167</v>
      </c>
      <c r="AB113">
        <v>69</v>
      </c>
      <c r="AC113">
        <v>0</v>
      </c>
      <c r="AD113">
        <v>0</v>
      </c>
      <c r="AE113">
        <v>1</v>
      </c>
      <c r="AF113">
        <v>0</v>
      </c>
      <c r="AG113">
        <v>44</v>
      </c>
      <c r="AH113">
        <v>40</v>
      </c>
      <c r="AI113">
        <v>2</v>
      </c>
      <c r="AJ113">
        <v>6</v>
      </c>
      <c r="AK113">
        <v>15</v>
      </c>
      <c r="AL113">
        <v>14</v>
      </c>
      <c r="AM113">
        <v>29</v>
      </c>
      <c r="AN113">
        <v>58</v>
      </c>
      <c r="AO113">
        <v>34</v>
      </c>
      <c r="AP113" s="1">
        <v>0.59</v>
      </c>
      <c r="AQ113">
        <v>45</v>
      </c>
      <c r="AR113">
        <v>23</v>
      </c>
      <c r="AS113" s="1">
        <v>0.51</v>
      </c>
      <c r="AT113">
        <v>0</v>
      </c>
      <c r="AU113">
        <v>0</v>
      </c>
      <c r="AV113">
        <v>0</v>
      </c>
      <c r="AW113">
        <v>15</v>
      </c>
      <c r="AX113">
        <v>3</v>
      </c>
      <c r="AY113">
        <v>0</v>
      </c>
      <c r="AZ113">
        <v>0</v>
      </c>
      <c r="BA113" s="1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f t="shared" si="1"/>
        <v>4.2</v>
      </c>
    </row>
    <row r="114" spans="1:59" x14ac:dyDescent="0.3">
      <c r="A114" t="s">
        <v>487</v>
      </c>
      <c r="B114" s="4">
        <v>20</v>
      </c>
      <c r="C114" t="s">
        <v>787</v>
      </c>
      <c r="D114" t="s">
        <v>105</v>
      </c>
      <c r="E114" t="s">
        <v>773</v>
      </c>
      <c r="F114">
        <v>36</v>
      </c>
      <c r="G114">
        <v>2195</v>
      </c>
      <c r="H114">
        <v>6</v>
      </c>
      <c r="I114">
        <v>2</v>
      </c>
      <c r="J114">
        <v>84</v>
      </c>
      <c r="K114">
        <v>30</v>
      </c>
      <c r="L114" s="1">
        <v>7.0000000000000007E-2</v>
      </c>
      <c r="M114">
        <v>14</v>
      </c>
      <c r="N114">
        <v>3</v>
      </c>
      <c r="O114">
        <v>10</v>
      </c>
      <c r="P114">
        <v>1276</v>
      </c>
      <c r="Q114">
        <v>750</v>
      </c>
      <c r="R114">
        <v>625</v>
      </c>
      <c r="S114" s="1">
        <v>0.83</v>
      </c>
      <c r="T114">
        <v>55</v>
      </c>
      <c r="U114">
        <v>8</v>
      </c>
      <c r="V114" s="1">
        <v>0.15</v>
      </c>
      <c r="W114">
        <v>366</v>
      </c>
      <c r="X114">
        <v>284</v>
      </c>
      <c r="Y114" s="1">
        <v>0.78</v>
      </c>
      <c r="Z114">
        <v>2</v>
      </c>
      <c r="AA114">
        <v>443</v>
      </c>
      <c r="AB114">
        <v>241</v>
      </c>
      <c r="AC114">
        <v>1</v>
      </c>
      <c r="AD114">
        <v>0</v>
      </c>
      <c r="AE114">
        <v>32</v>
      </c>
      <c r="AF114">
        <v>19</v>
      </c>
      <c r="AG114">
        <v>108</v>
      </c>
      <c r="AH114">
        <v>48</v>
      </c>
      <c r="AI114">
        <v>3</v>
      </c>
      <c r="AJ114">
        <v>10</v>
      </c>
      <c r="AK114">
        <v>13</v>
      </c>
      <c r="AL114">
        <v>0</v>
      </c>
      <c r="AM114">
        <v>30</v>
      </c>
      <c r="AN114">
        <v>238</v>
      </c>
      <c r="AO114">
        <v>99</v>
      </c>
      <c r="AP114" s="1">
        <v>0.42</v>
      </c>
      <c r="AQ114">
        <v>27</v>
      </c>
      <c r="AR114">
        <v>3</v>
      </c>
      <c r="AS114" s="1">
        <v>0.11</v>
      </c>
      <c r="AT114">
        <v>0</v>
      </c>
      <c r="AU114">
        <v>0</v>
      </c>
      <c r="AV114">
        <v>0</v>
      </c>
      <c r="AW114">
        <v>12</v>
      </c>
      <c r="AX114">
        <v>3</v>
      </c>
      <c r="AY114">
        <v>0</v>
      </c>
      <c r="AZ114">
        <v>0</v>
      </c>
      <c r="BA114" s="1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f t="shared" si="1"/>
        <v>4.2</v>
      </c>
    </row>
    <row r="115" spans="1:59" x14ac:dyDescent="0.3">
      <c r="A115" t="s">
        <v>542</v>
      </c>
      <c r="B115" s="4">
        <v>22</v>
      </c>
      <c r="C115" t="s">
        <v>785</v>
      </c>
      <c r="D115" t="s">
        <v>126</v>
      </c>
      <c r="E115" t="s">
        <v>773</v>
      </c>
      <c r="F115">
        <v>38</v>
      </c>
      <c r="G115">
        <v>2507</v>
      </c>
      <c r="H115">
        <v>6</v>
      </c>
      <c r="I115">
        <v>11</v>
      </c>
      <c r="J115">
        <v>44</v>
      </c>
      <c r="K115">
        <v>19</v>
      </c>
      <c r="L115" s="1">
        <v>0.1</v>
      </c>
      <c r="M115">
        <v>6</v>
      </c>
      <c r="N115">
        <v>1</v>
      </c>
      <c r="O115">
        <v>18</v>
      </c>
      <c r="P115">
        <v>1216</v>
      </c>
      <c r="Q115">
        <v>809</v>
      </c>
      <c r="R115">
        <v>655</v>
      </c>
      <c r="S115" s="1">
        <v>0.81</v>
      </c>
      <c r="T115">
        <v>76</v>
      </c>
      <c r="U115">
        <v>21</v>
      </c>
      <c r="V115" s="1">
        <v>0.28000000000000003</v>
      </c>
      <c r="W115">
        <v>429</v>
      </c>
      <c r="X115">
        <v>331</v>
      </c>
      <c r="Y115" s="1">
        <v>0.77</v>
      </c>
      <c r="Z115">
        <v>9</v>
      </c>
      <c r="AA115">
        <v>413</v>
      </c>
      <c r="AB115">
        <v>209</v>
      </c>
      <c r="AC115">
        <v>2</v>
      </c>
      <c r="AD115">
        <v>3</v>
      </c>
      <c r="AE115">
        <v>20</v>
      </c>
      <c r="AF115">
        <v>15</v>
      </c>
      <c r="AG115">
        <v>97</v>
      </c>
      <c r="AH115">
        <v>43</v>
      </c>
      <c r="AI115">
        <v>3</v>
      </c>
      <c r="AJ115">
        <v>20</v>
      </c>
      <c r="AK115">
        <v>7</v>
      </c>
      <c r="AL115">
        <v>2</v>
      </c>
      <c r="AM115">
        <v>19</v>
      </c>
      <c r="AN115">
        <v>271</v>
      </c>
      <c r="AO115">
        <v>141</v>
      </c>
      <c r="AP115" s="1">
        <v>0.52</v>
      </c>
      <c r="AQ115">
        <v>16</v>
      </c>
      <c r="AR115">
        <v>8</v>
      </c>
      <c r="AS115" s="1">
        <v>0.5</v>
      </c>
      <c r="AT115">
        <v>0</v>
      </c>
      <c r="AU115">
        <v>0</v>
      </c>
      <c r="AV115">
        <v>0</v>
      </c>
      <c r="AW115">
        <v>9</v>
      </c>
      <c r="AX115">
        <v>1</v>
      </c>
      <c r="AY115">
        <v>0</v>
      </c>
      <c r="AZ115">
        <v>0</v>
      </c>
      <c r="BA115" s="1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f t="shared" si="1"/>
        <v>4.2</v>
      </c>
    </row>
    <row r="116" spans="1:59" x14ac:dyDescent="0.3">
      <c r="A116" t="s">
        <v>236</v>
      </c>
      <c r="B116" s="4">
        <v>20</v>
      </c>
      <c r="C116" t="s">
        <v>205</v>
      </c>
      <c r="D116" t="s">
        <v>237</v>
      </c>
      <c r="E116" t="s">
        <v>773</v>
      </c>
      <c r="F116">
        <v>32</v>
      </c>
      <c r="G116">
        <v>1841</v>
      </c>
      <c r="H116">
        <v>6</v>
      </c>
      <c r="I116">
        <v>4</v>
      </c>
      <c r="J116">
        <v>34</v>
      </c>
      <c r="K116">
        <v>8</v>
      </c>
      <c r="L116" s="1">
        <v>7.0000000000000007E-2</v>
      </c>
      <c r="M116">
        <v>8</v>
      </c>
      <c r="N116">
        <v>1</v>
      </c>
      <c r="O116">
        <v>6</v>
      </c>
      <c r="P116">
        <v>932</v>
      </c>
      <c r="Q116">
        <v>900</v>
      </c>
      <c r="R116">
        <v>769</v>
      </c>
      <c r="S116" s="1">
        <v>0.85</v>
      </c>
      <c r="T116">
        <v>22</v>
      </c>
      <c r="U116">
        <v>6</v>
      </c>
      <c r="V116" s="1">
        <v>0.27</v>
      </c>
      <c r="W116">
        <v>256</v>
      </c>
      <c r="X116">
        <v>178</v>
      </c>
      <c r="Y116" s="1">
        <v>0.7</v>
      </c>
      <c r="Z116">
        <v>10</v>
      </c>
      <c r="AA116">
        <v>236</v>
      </c>
      <c r="AB116">
        <v>111</v>
      </c>
      <c r="AC116">
        <v>1</v>
      </c>
      <c r="AD116">
        <v>0</v>
      </c>
      <c r="AE116">
        <v>3</v>
      </c>
      <c r="AF116">
        <v>3</v>
      </c>
      <c r="AG116">
        <v>118</v>
      </c>
      <c r="AH116">
        <v>28</v>
      </c>
      <c r="AI116">
        <v>1</v>
      </c>
      <c r="AJ116">
        <v>28</v>
      </c>
      <c r="AK116">
        <v>20</v>
      </c>
      <c r="AL116">
        <v>6</v>
      </c>
      <c r="AM116">
        <v>48</v>
      </c>
      <c r="AN116">
        <v>206</v>
      </c>
      <c r="AO116">
        <v>103</v>
      </c>
      <c r="AP116" s="1">
        <v>0.5</v>
      </c>
      <c r="AQ116">
        <v>37</v>
      </c>
      <c r="AR116">
        <v>16</v>
      </c>
      <c r="AS116" s="1">
        <v>0.43</v>
      </c>
      <c r="AT116">
        <v>0</v>
      </c>
      <c r="AU116">
        <v>0</v>
      </c>
      <c r="AV116">
        <v>0</v>
      </c>
      <c r="AW116">
        <v>21</v>
      </c>
      <c r="AX116">
        <v>6</v>
      </c>
      <c r="AY116">
        <v>0</v>
      </c>
      <c r="AZ116">
        <v>0</v>
      </c>
      <c r="BA116" s="1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f t="shared" si="1"/>
        <v>4.2</v>
      </c>
    </row>
    <row r="117" spans="1:59" x14ac:dyDescent="0.3">
      <c r="A117" t="s">
        <v>336</v>
      </c>
      <c r="B117" s="4">
        <v>24</v>
      </c>
      <c r="C117" t="s">
        <v>329</v>
      </c>
      <c r="D117" t="s">
        <v>59</v>
      </c>
      <c r="E117" t="s">
        <v>773</v>
      </c>
      <c r="F117">
        <v>34</v>
      </c>
      <c r="G117">
        <v>2061</v>
      </c>
      <c r="H117">
        <v>6</v>
      </c>
      <c r="I117">
        <v>3</v>
      </c>
      <c r="J117">
        <v>37</v>
      </c>
      <c r="K117">
        <v>2</v>
      </c>
      <c r="L117" s="1">
        <v>0.14000000000000001</v>
      </c>
      <c r="M117">
        <v>2</v>
      </c>
      <c r="N117">
        <v>1</v>
      </c>
      <c r="O117">
        <v>4</v>
      </c>
      <c r="P117">
        <v>1279</v>
      </c>
      <c r="Q117">
        <v>996</v>
      </c>
      <c r="R117">
        <v>855</v>
      </c>
      <c r="S117" s="1">
        <v>0.86</v>
      </c>
      <c r="T117">
        <v>2</v>
      </c>
      <c r="U117">
        <v>0</v>
      </c>
      <c r="V117" s="1">
        <v>0</v>
      </c>
      <c r="W117">
        <v>114</v>
      </c>
      <c r="X117">
        <v>61</v>
      </c>
      <c r="Y117" s="1">
        <v>0.54</v>
      </c>
      <c r="Z117">
        <v>1</v>
      </c>
      <c r="AA117">
        <v>267</v>
      </c>
      <c r="AB117">
        <v>107</v>
      </c>
      <c r="AC117">
        <v>0</v>
      </c>
      <c r="AD117">
        <v>0</v>
      </c>
      <c r="AE117">
        <v>2</v>
      </c>
      <c r="AF117">
        <v>1</v>
      </c>
      <c r="AG117">
        <v>83</v>
      </c>
      <c r="AH117">
        <v>18</v>
      </c>
      <c r="AI117">
        <v>0</v>
      </c>
      <c r="AJ117">
        <v>16</v>
      </c>
      <c r="AK117">
        <v>12</v>
      </c>
      <c r="AL117">
        <v>13</v>
      </c>
      <c r="AM117">
        <v>31</v>
      </c>
      <c r="AN117">
        <v>64</v>
      </c>
      <c r="AO117">
        <v>44</v>
      </c>
      <c r="AP117" s="1">
        <v>0.69</v>
      </c>
      <c r="AQ117">
        <v>46</v>
      </c>
      <c r="AR117">
        <v>26</v>
      </c>
      <c r="AS117" s="1">
        <v>0.56999999999999995</v>
      </c>
      <c r="AT117">
        <v>0</v>
      </c>
      <c r="AU117">
        <v>0</v>
      </c>
      <c r="AV117">
        <v>0</v>
      </c>
      <c r="AW117">
        <v>19</v>
      </c>
      <c r="AX117">
        <v>3</v>
      </c>
      <c r="AY117">
        <v>0</v>
      </c>
      <c r="AZ117">
        <v>0</v>
      </c>
      <c r="BA117" s="1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f t="shared" si="1"/>
        <v>4.2</v>
      </c>
    </row>
    <row r="118" spans="1:59" x14ac:dyDescent="0.3">
      <c r="A118" t="s">
        <v>518</v>
      </c>
      <c r="B118" s="4">
        <v>23</v>
      </c>
      <c r="C118" t="s">
        <v>786</v>
      </c>
      <c r="D118" t="s">
        <v>59</v>
      </c>
      <c r="E118" t="s">
        <v>773</v>
      </c>
      <c r="F118">
        <v>34</v>
      </c>
      <c r="G118">
        <v>2444</v>
      </c>
      <c r="H118">
        <v>6</v>
      </c>
      <c r="I118">
        <v>5</v>
      </c>
      <c r="J118">
        <v>59</v>
      </c>
      <c r="K118">
        <v>41</v>
      </c>
      <c r="L118" s="1">
        <v>0.09</v>
      </c>
      <c r="M118">
        <v>10</v>
      </c>
      <c r="N118">
        <v>1</v>
      </c>
      <c r="O118">
        <v>8</v>
      </c>
      <c r="P118">
        <v>1401</v>
      </c>
      <c r="Q118">
        <v>997</v>
      </c>
      <c r="R118">
        <v>780</v>
      </c>
      <c r="S118" s="1">
        <v>0.78</v>
      </c>
      <c r="T118">
        <v>58</v>
      </c>
      <c r="U118">
        <v>8</v>
      </c>
      <c r="V118" s="1">
        <v>0.14000000000000001</v>
      </c>
      <c r="W118">
        <v>506</v>
      </c>
      <c r="X118">
        <v>383</v>
      </c>
      <c r="Y118" s="1">
        <v>0.76</v>
      </c>
      <c r="Z118">
        <v>9</v>
      </c>
      <c r="AA118">
        <v>540</v>
      </c>
      <c r="AB118">
        <v>305</v>
      </c>
      <c r="AC118">
        <v>3</v>
      </c>
      <c r="AD118">
        <v>2</v>
      </c>
      <c r="AE118">
        <v>40</v>
      </c>
      <c r="AF118">
        <v>26</v>
      </c>
      <c r="AG118">
        <v>158</v>
      </c>
      <c r="AH118">
        <v>38</v>
      </c>
      <c r="AI118">
        <v>2</v>
      </c>
      <c r="AJ118">
        <v>5</v>
      </c>
      <c r="AK118">
        <v>11</v>
      </c>
      <c r="AL118">
        <v>9</v>
      </c>
      <c r="AM118">
        <v>32</v>
      </c>
      <c r="AN118">
        <v>392</v>
      </c>
      <c r="AO118">
        <v>160</v>
      </c>
      <c r="AP118" s="1">
        <v>0.41</v>
      </c>
      <c r="AQ118">
        <v>144</v>
      </c>
      <c r="AR118">
        <v>67</v>
      </c>
      <c r="AS118" s="1">
        <v>0.47</v>
      </c>
      <c r="AT118">
        <v>0</v>
      </c>
      <c r="AU118">
        <v>0</v>
      </c>
      <c r="AV118">
        <v>0</v>
      </c>
      <c r="AW118">
        <v>20</v>
      </c>
      <c r="AX118">
        <v>2</v>
      </c>
      <c r="AY118">
        <v>0</v>
      </c>
      <c r="AZ118">
        <v>0</v>
      </c>
      <c r="BA118" s="1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f t="shared" si="1"/>
        <v>4.2</v>
      </c>
    </row>
    <row r="119" spans="1:59" x14ac:dyDescent="0.3">
      <c r="A119" t="s">
        <v>338</v>
      </c>
      <c r="B119" s="4">
        <v>27</v>
      </c>
      <c r="C119" t="s">
        <v>329</v>
      </c>
      <c r="D119" t="s">
        <v>140</v>
      </c>
      <c r="E119" t="s">
        <v>773</v>
      </c>
      <c r="F119">
        <v>25</v>
      </c>
      <c r="G119">
        <v>1157</v>
      </c>
      <c r="H119">
        <v>6</v>
      </c>
      <c r="I119">
        <v>1</v>
      </c>
      <c r="J119">
        <v>43</v>
      </c>
      <c r="K119">
        <v>4</v>
      </c>
      <c r="L119" s="1">
        <v>0</v>
      </c>
      <c r="M119">
        <v>2</v>
      </c>
      <c r="N119">
        <v>2</v>
      </c>
      <c r="O119">
        <v>1</v>
      </c>
      <c r="P119">
        <v>635</v>
      </c>
      <c r="Q119">
        <v>1003</v>
      </c>
      <c r="R119">
        <v>892</v>
      </c>
      <c r="S119" s="1">
        <v>0.89</v>
      </c>
      <c r="T119">
        <v>13</v>
      </c>
      <c r="U119">
        <v>6</v>
      </c>
      <c r="V119" s="1">
        <v>0.46</v>
      </c>
      <c r="W119">
        <v>218</v>
      </c>
      <c r="X119">
        <v>178</v>
      </c>
      <c r="Y119" s="1">
        <v>0.82</v>
      </c>
      <c r="Z119">
        <v>4</v>
      </c>
      <c r="AA119">
        <v>217</v>
      </c>
      <c r="AB119">
        <v>95</v>
      </c>
      <c r="AC119">
        <v>0</v>
      </c>
      <c r="AD119">
        <v>0</v>
      </c>
      <c r="AE119">
        <v>0</v>
      </c>
      <c r="AF119">
        <v>1</v>
      </c>
      <c r="AG119">
        <v>106</v>
      </c>
      <c r="AH119">
        <v>6</v>
      </c>
      <c r="AI119">
        <v>0</v>
      </c>
      <c r="AJ119">
        <v>9</v>
      </c>
      <c r="AK119">
        <v>9</v>
      </c>
      <c r="AL119">
        <v>7</v>
      </c>
      <c r="AM119">
        <v>20</v>
      </c>
      <c r="AN119">
        <v>82</v>
      </c>
      <c r="AO119">
        <v>40</v>
      </c>
      <c r="AP119" s="1">
        <v>0.49</v>
      </c>
      <c r="AQ119">
        <v>14</v>
      </c>
      <c r="AR119">
        <v>8</v>
      </c>
      <c r="AS119" s="1">
        <v>0.56999999999999995</v>
      </c>
      <c r="AT119">
        <v>0</v>
      </c>
      <c r="AU119">
        <v>0</v>
      </c>
      <c r="AV119">
        <v>0</v>
      </c>
      <c r="AW119">
        <v>12</v>
      </c>
      <c r="AX119">
        <v>2</v>
      </c>
      <c r="AY119">
        <v>0</v>
      </c>
      <c r="AZ119">
        <v>0</v>
      </c>
      <c r="BA119" s="1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f t="shared" si="1"/>
        <v>4.2</v>
      </c>
    </row>
    <row r="120" spans="1:59" x14ac:dyDescent="0.3">
      <c r="A120" t="s">
        <v>432</v>
      </c>
      <c r="B120" s="4">
        <v>25</v>
      </c>
      <c r="C120" t="s">
        <v>425</v>
      </c>
      <c r="D120" t="s">
        <v>433</v>
      </c>
      <c r="E120" t="s">
        <v>775</v>
      </c>
      <c r="F120">
        <v>30</v>
      </c>
      <c r="G120">
        <v>1118</v>
      </c>
      <c r="H120">
        <v>5</v>
      </c>
      <c r="I120">
        <v>2</v>
      </c>
      <c r="J120">
        <v>34</v>
      </c>
      <c r="K120">
        <v>12</v>
      </c>
      <c r="L120" s="1">
        <v>0.08</v>
      </c>
      <c r="M120">
        <v>8</v>
      </c>
      <c r="N120">
        <v>0</v>
      </c>
      <c r="O120">
        <v>12</v>
      </c>
      <c r="P120">
        <v>412</v>
      </c>
      <c r="Q120">
        <v>348</v>
      </c>
      <c r="R120">
        <v>286</v>
      </c>
      <c r="S120" s="1">
        <v>0.82</v>
      </c>
      <c r="T120">
        <v>33</v>
      </c>
      <c r="U120">
        <v>6</v>
      </c>
      <c r="V120" s="1">
        <v>0.18</v>
      </c>
      <c r="W120">
        <v>180</v>
      </c>
      <c r="X120">
        <v>137</v>
      </c>
      <c r="Y120" s="1">
        <v>0.76</v>
      </c>
      <c r="Z120">
        <v>3</v>
      </c>
      <c r="AA120">
        <v>151</v>
      </c>
      <c r="AB120">
        <v>69</v>
      </c>
      <c r="AC120">
        <v>1</v>
      </c>
      <c r="AD120">
        <v>0</v>
      </c>
      <c r="AE120">
        <v>9</v>
      </c>
      <c r="AF120">
        <v>6</v>
      </c>
      <c r="AG120">
        <v>50</v>
      </c>
      <c r="AH120">
        <v>21</v>
      </c>
      <c r="AI120">
        <v>0</v>
      </c>
      <c r="AJ120">
        <v>11</v>
      </c>
      <c r="AK120">
        <v>5</v>
      </c>
      <c r="AL120">
        <v>2</v>
      </c>
      <c r="AM120">
        <v>21</v>
      </c>
      <c r="AN120">
        <v>102</v>
      </c>
      <c r="AO120">
        <v>43</v>
      </c>
      <c r="AP120" s="1">
        <v>0.42</v>
      </c>
      <c r="AQ120">
        <v>17</v>
      </c>
      <c r="AR120">
        <v>7</v>
      </c>
      <c r="AS120" s="1">
        <v>0.41</v>
      </c>
      <c r="AT120">
        <v>0</v>
      </c>
      <c r="AU120">
        <v>0</v>
      </c>
      <c r="AV120">
        <v>0</v>
      </c>
      <c r="AW120">
        <v>27</v>
      </c>
      <c r="AX120">
        <v>8</v>
      </c>
      <c r="AY120">
        <v>0</v>
      </c>
      <c r="AZ120">
        <v>0</v>
      </c>
      <c r="BA120" s="1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f t="shared" si="1"/>
        <v>4.2</v>
      </c>
    </row>
    <row r="121" spans="1:59" x14ac:dyDescent="0.3">
      <c r="A121" t="s">
        <v>217</v>
      </c>
      <c r="B121" s="4">
        <v>22</v>
      </c>
      <c r="C121" t="s">
        <v>205</v>
      </c>
      <c r="D121" t="s">
        <v>96</v>
      </c>
      <c r="E121" t="s">
        <v>773</v>
      </c>
      <c r="F121">
        <v>28</v>
      </c>
      <c r="G121">
        <v>1666</v>
      </c>
      <c r="H121">
        <v>5</v>
      </c>
      <c r="I121">
        <v>3</v>
      </c>
      <c r="J121">
        <v>50</v>
      </c>
      <c r="K121">
        <v>8</v>
      </c>
      <c r="L121" s="1">
        <v>7.0000000000000007E-2</v>
      </c>
      <c r="M121">
        <v>5</v>
      </c>
      <c r="N121">
        <v>1</v>
      </c>
      <c r="O121">
        <v>7</v>
      </c>
      <c r="P121">
        <v>739</v>
      </c>
      <c r="Q121">
        <v>310</v>
      </c>
      <c r="R121">
        <v>240</v>
      </c>
      <c r="S121" s="1">
        <v>0.77</v>
      </c>
      <c r="T121">
        <v>21</v>
      </c>
      <c r="U121">
        <v>6</v>
      </c>
      <c r="V121" s="1">
        <v>0.28999999999999998</v>
      </c>
      <c r="W121">
        <v>148</v>
      </c>
      <c r="X121">
        <v>112</v>
      </c>
      <c r="Y121" s="1">
        <v>0.76</v>
      </c>
      <c r="Z121">
        <v>1</v>
      </c>
      <c r="AA121">
        <v>128</v>
      </c>
      <c r="AB121">
        <v>73</v>
      </c>
      <c r="AC121">
        <v>1</v>
      </c>
      <c r="AD121">
        <v>3</v>
      </c>
      <c r="AE121">
        <v>7</v>
      </c>
      <c r="AF121">
        <v>8</v>
      </c>
      <c r="AG121">
        <v>36</v>
      </c>
      <c r="AH121">
        <v>37</v>
      </c>
      <c r="AI121">
        <v>0</v>
      </c>
      <c r="AJ121">
        <v>12</v>
      </c>
      <c r="AK121">
        <v>5</v>
      </c>
      <c r="AL121">
        <v>0</v>
      </c>
      <c r="AM121">
        <v>39</v>
      </c>
      <c r="AN121">
        <v>100</v>
      </c>
      <c r="AO121">
        <v>41</v>
      </c>
      <c r="AP121" s="1">
        <v>0.41</v>
      </c>
      <c r="AQ121">
        <v>19</v>
      </c>
      <c r="AR121">
        <v>6</v>
      </c>
      <c r="AS121" s="1">
        <v>0.32</v>
      </c>
      <c r="AT121">
        <v>0</v>
      </c>
      <c r="AU121">
        <v>0</v>
      </c>
      <c r="AV121">
        <v>0</v>
      </c>
      <c r="AW121">
        <v>34</v>
      </c>
      <c r="AX121">
        <v>2</v>
      </c>
      <c r="AY121">
        <v>0</v>
      </c>
      <c r="AZ121">
        <v>0</v>
      </c>
      <c r="BA121" s="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f t="shared" si="1"/>
        <v>4.2</v>
      </c>
    </row>
    <row r="122" spans="1:59" x14ac:dyDescent="0.3">
      <c r="A122" t="s">
        <v>173</v>
      </c>
      <c r="B122" s="4">
        <v>30</v>
      </c>
      <c r="C122" t="s">
        <v>170</v>
      </c>
      <c r="D122" t="s">
        <v>163</v>
      </c>
      <c r="E122" t="s">
        <v>773</v>
      </c>
      <c r="F122">
        <v>34</v>
      </c>
      <c r="G122">
        <v>2829</v>
      </c>
      <c r="H122">
        <v>5</v>
      </c>
      <c r="I122">
        <v>4</v>
      </c>
      <c r="J122">
        <v>39</v>
      </c>
      <c r="K122">
        <v>12</v>
      </c>
      <c r="L122" s="1">
        <v>0.12</v>
      </c>
      <c r="M122">
        <v>6</v>
      </c>
      <c r="N122">
        <v>1</v>
      </c>
      <c r="O122">
        <v>1</v>
      </c>
      <c r="P122">
        <v>1883</v>
      </c>
      <c r="Q122">
        <v>330</v>
      </c>
      <c r="R122">
        <v>299</v>
      </c>
      <c r="S122" s="1">
        <v>0.91</v>
      </c>
      <c r="T122">
        <v>4</v>
      </c>
      <c r="U122">
        <v>0</v>
      </c>
      <c r="V122" s="1">
        <v>0</v>
      </c>
      <c r="W122">
        <v>165</v>
      </c>
      <c r="X122">
        <v>146</v>
      </c>
      <c r="Y122" s="1">
        <v>0.89</v>
      </c>
      <c r="Z122">
        <v>2</v>
      </c>
      <c r="AA122">
        <v>92</v>
      </c>
      <c r="AB122">
        <v>45</v>
      </c>
      <c r="AC122">
        <v>1</v>
      </c>
      <c r="AD122">
        <v>1</v>
      </c>
      <c r="AE122">
        <v>4</v>
      </c>
      <c r="AF122">
        <v>7</v>
      </c>
      <c r="AG122">
        <v>29</v>
      </c>
      <c r="AH122">
        <v>20</v>
      </c>
      <c r="AI122">
        <v>4</v>
      </c>
      <c r="AJ122">
        <v>64</v>
      </c>
      <c r="AK122">
        <v>7</v>
      </c>
      <c r="AL122">
        <v>2</v>
      </c>
      <c r="AM122">
        <v>79</v>
      </c>
      <c r="AN122">
        <v>81</v>
      </c>
      <c r="AO122">
        <v>33</v>
      </c>
      <c r="AP122" s="1">
        <v>0.41</v>
      </c>
      <c r="AQ122">
        <v>38</v>
      </c>
      <c r="AR122">
        <v>16</v>
      </c>
      <c r="AS122" s="1">
        <v>0.42</v>
      </c>
      <c r="AT122">
        <v>0</v>
      </c>
      <c r="AU122">
        <v>0</v>
      </c>
      <c r="AV122">
        <v>0</v>
      </c>
      <c r="AW122">
        <v>44</v>
      </c>
      <c r="AX122">
        <v>8</v>
      </c>
      <c r="AY122">
        <v>1</v>
      </c>
      <c r="AZ122">
        <v>0</v>
      </c>
      <c r="BA122" s="1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f t="shared" si="1"/>
        <v>4.2</v>
      </c>
    </row>
    <row r="123" spans="1:59" x14ac:dyDescent="0.3">
      <c r="A123" t="s">
        <v>424</v>
      </c>
      <c r="B123" s="4">
        <v>25</v>
      </c>
      <c r="C123" t="s">
        <v>425</v>
      </c>
      <c r="D123" t="s">
        <v>105</v>
      </c>
      <c r="E123" t="s">
        <v>773</v>
      </c>
      <c r="F123">
        <v>35</v>
      </c>
      <c r="G123">
        <v>2607</v>
      </c>
      <c r="H123">
        <v>5</v>
      </c>
      <c r="I123">
        <v>5</v>
      </c>
      <c r="J123">
        <v>38</v>
      </c>
      <c r="K123">
        <v>17</v>
      </c>
      <c r="L123" s="1">
        <v>0.17</v>
      </c>
      <c r="M123">
        <v>2</v>
      </c>
      <c r="N123">
        <v>2</v>
      </c>
      <c r="O123">
        <v>2</v>
      </c>
      <c r="P123">
        <v>1954</v>
      </c>
      <c r="Q123">
        <v>854</v>
      </c>
      <c r="R123">
        <v>734</v>
      </c>
      <c r="S123" s="1">
        <v>0.86</v>
      </c>
      <c r="T123">
        <v>15</v>
      </c>
      <c r="U123">
        <v>9</v>
      </c>
      <c r="V123" s="1">
        <v>0.6</v>
      </c>
      <c r="W123">
        <v>363</v>
      </c>
      <c r="X123">
        <v>295</v>
      </c>
      <c r="Y123" s="1">
        <v>0.81</v>
      </c>
      <c r="Z123">
        <v>3</v>
      </c>
      <c r="AA123">
        <v>377</v>
      </c>
      <c r="AB123">
        <v>209</v>
      </c>
      <c r="AC123">
        <v>2</v>
      </c>
      <c r="AD123">
        <v>3</v>
      </c>
      <c r="AE123">
        <v>17</v>
      </c>
      <c r="AF123">
        <v>22</v>
      </c>
      <c r="AG123">
        <v>109</v>
      </c>
      <c r="AH123">
        <v>22</v>
      </c>
      <c r="AI123">
        <v>9</v>
      </c>
      <c r="AJ123">
        <v>0</v>
      </c>
      <c r="AK123">
        <v>11</v>
      </c>
      <c r="AL123">
        <v>2</v>
      </c>
      <c r="AM123">
        <v>95</v>
      </c>
      <c r="AN123">
        <v>218</v>
      </c>
      <c r="AO123">
        <v>107</v>
      </c>
      <c r="AP123" s="1">
        <v>0.49</v>
      </c>
      <c r="AQ123">
        <v>25</v>
      </c>
      <c r="AR123">
        <v>10</v>
      </c>
      <c r="AS123" s="1">
        <v>0.4</v>
      </c>
      <c r="AT123">
        <v>0</v>
      </c>
      <c r="AU123">
        <v>0</v>
      </c>
      <c r="AV123">
        <v>0</v>
      </c>
      <c r="AW123">
        <v>62</v>
      </c>
      <c r="AX123">
        <v>6</v>
      </c>
      <c r="AY123">
        <v>0</v>
      </c>
      <c r="AZ123">
        <v>0</v>
      </c>
      <c r="BA123" s="1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f t="shared" si="1"/>
        <v>4.2</v>
      </c>
    </row>
    <row r="124" spans="1:59" x14ac:dyDescent="0.3">
      <c r="A124" t="s">
        <v>220</v>
      </c>
      <c r="B124" s="4">
        <v>19</v>
      </c>
      <c r="C124" t="s">
        <v>205</v>
      </c>
      <c r="D124" t="s">
        <v>59</v>
      </c>
      <c r="E124" t="s">
        <v>773</v>
      </c>
      <c r="F124">
        <v>26</v>
      </c>
      <c r="G124">
        <v>1846</v>
      </c>
      <c r="H124">
        <v>5</v>
      </c>
      <c r="I124">
        <v>2</v>
      </c>
      <c r="J124">
        <v>18</v>
      </c>
      <c r="K124">
        <v>2</v>
      </c>
      <c r="L124" s="1">
        <v>0.25</v>
      </c>
      <c r="M124">
        <v>2</v>
      </c>
      <c r="N124">
        <v>0</v>
      </c>
      <c r="O124">
        <v>0</v>
      </c>
      <c r="P124">
        <v>1222</v>
      </c>
      <c r="Q124">
        <v>938</v>
      </c>
      <c r="R124">
        <v>867</v>
      </c>
      <c r="S124" s="1">
        <v>0.92</v>
      </c>
      <c r="T124">
        <v>1</v>
      </c>
      <c r="U124">
        <v>0</v>
      </c>
      <c r="V124" s="1">
        <v>0</v>
      </c>
      <c r="W124">
        <v>125</v>
      </c>
      <c r="X124">
        <v>105</v>
      </c>
      <c r="Y124" s="1">
        <v>0.84</v>
      </c>
      <c r="Z124">
        <v>0</v>
      </c>
      <c r="AA124">
        <v>208</v>
      </c>
      <c r="AB124">
        <v>98</v>
      </c>
      <c r="AC124">
        <v>0</v>
      </c>
      <c r="AD124">
        <v>0</v>
      </c>
      <c r="AE124">
        <v>0</v>
      </c>
      <c r="AF124">
        <v>1</v>
      </c>
      <c r="AG124">
        <v>44</v>
      </c>
      <c r="AH124">
        <v>3</v>
      </c>
      <c r="AI124">
        <v>2</v>
      </c>
      <c r="AJ124">
        <v>37</v>
      </c>
      <c r="AK124">
        <v>13</v>
      </c>
      <c r="AL124">
        <v>12</v>
      </c>
      <c r="AM124">
        <v>27</v>
      </c>
      <c r="AN124">
        <v>71</v>
      </c>
      <c r="AO124">
        <v>38</v>
      </c>
      <c r="AP124" s="1">
        <v>0.54</v>
      </c>
      <c r="AQ124">
        <v>16</v>
      </c>
      <c r="AR124">
        <v>6</v>
      </c>
      <c r="AS124" s="1">
        <v>0.38</v>
      </c>
      <c r="AT124">
        <v>0</v>
      </c>
      <c r="AU124">
        <v>0</v>
      </c>
      <c r="AV124">
        <v>0</v>
      </c>
      <c r="AW124">
        <v>18</v>
      </c>
      <c r="AX124">
        <v>5</v>
      </c>
      <c r="AY124">
        <v>0</v>
      </c>
      <c r="AZ124">
        <v>0</v>
      </c>
      <c r="BA124" s="1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f t="shared" si="1"/>
        <v>4.2</v>
      </c>
    </row>
    <row r="125" spans="1:59" x14ac:dyDescent="0.3">
      <c r="A125" t="s">
        <v>519</v>
      </c>
      <c r="B125" s="4">
        <v>26</v>
      </c>
      <c r="C125" t="s">
        <v>786</v>
      </c>
      <c r="D125" t="s">
        <v>66</v>
      </c>
      <c r="E125" t="s">
        <v>773</v>
      </c>
      <c r="F125">
        <v>38</v>
      </c>
      <c r="G125">
        <v>3282</v>
      </c>
      <c r="H125">
        <v>5</v>
      </c>
      <c r="I125">
        <v>6</v>
      </c>
      <c r="J125">
        <v>45</v>
      </c>
      <c r="K125">
        <v>41</v>
      </c>
      <c r="L125" s="1">
        <v>0.24</v>
      </c>
      <c r="M125">
        <v>2</v>
      </c>
      <c r="N125">
        <v>1</v>
      </c>
      <c r="O125">
        <v>2</v>
      </c>
      <c r="P125">
        <v>2433</v>
      </c>
      <c r="Q125">
        <v>1092</v>
      </c>
      <c r="R125">
        <v>807</v>
      </c>
      <c r="S125" s="1">
        <v>0.74</v>
      </c>
      <c r="T125">
        <v>100</v>
      </c>
      <c r="U125">
        <v>23</v>
      </c>
      <c r="V125" s="1">
        <v>0.23</v>
      </c>
      <c r="W125">
        <v>593</v>
      </c>
      <c r="X125">
        <v>421</v>
      </c>
      <c r="Y125" s="1">
        <v>0.71</v>
      </c>
      <c r="Z125">
        <v>13</v>
      </c>
      <c r="AA125">
        <v>501</v>
      </c>
      <c r="AB125">
        <v>267</v>
      </c>
      <c r="AC125">
        <v>9</v>
      </c>
      <c r="AD125">
        <v>2</v>
      </c>
      <c r="AE125">
        <v>30</v>
      </c>
      <c r="AF125">
        <v>24</v>
      </c>
      <c r="AG125">
        <v>156</v>
      </c>
      <c r="AH125">
        <v>76</v>
      </c>
      <c r="AI125">
        <v>5</v>
      </c>
      <c r="AJ125">
        <v>40</v>
      </c>
      <c r="AK125">
        <v>14</v>
      </c>
      <c r="AL125">
        <v>3</v>
      </c>
      <c r="AM125">
        <v>83</v>
      </c>
      <c r="AN125">
        <v>276</v>
      </c>
      <c r="AO125">
        <v>144</v>
      </c>
      <c r="AP125" s="1">
        <v>0.52</v>
      </c>
      <c r="AQ125">
        <v>110</v>
      </c>
      <c r="AR125">
        <v>35</v>
      </c>
      <c r="AS125" s="1">
        <v>0.32</v>
      </c>
      <c r="AT125">
        <v>0</v>
      </c>
      <c r="AU125">
        <v>0</v>
      </c>
      <c r="AV125">
        <v>0</v>
      </c>
      <c r="AW125">
        <v>65</v>
      </c>
      <c r="AX125">
        <v>7</v>
      </c>
      <c r="AY125">
        <v>0</v>
      </c>
      <c r="AZ125">
        <v>0</v>
      </c>
      <c r="BA125" s="1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f t="shared" si="1"/>
        <v>4.2</v>
      </c>
    </row>
    <row r="126" spans="1:59" x14ac:dyDescent="0.3">
      <c r="A126" t="s">
        <v>398</v>
      </c>
      <c r="B126" s="4">
        <v>19</v>
      </c>
      <c r="C126" t="s">
        <v>391</v>
      </c>
      <c r="D126" t="s">
        <v>105</v>
      </c>
      <c r="E126" t="s">
        <v>773</v>
      </c>
      <c r="F126">
        <v>31</v>
      </c>
      <c r="G126">
        <v>1513</v>
      </c>
      <c r="H126">
        <v>5</v>
      </c>
      <c r="I126">
        <v>2</v>
      </c>
      <c r="J126">
        <v>36</v>
      </c>
      <c r="K126">
        <v>3</v>
      </c>
      <c r="L126" s="1">
        <v>0.1</v>
      </c>
      <c r="M126">
        <v>2</v>
      </c>
      <c r="N126">
        <v>1</v>
      </c>
      <c r="O126">
        <v>3</v>
      </c>
      <c r="P126">
        <v>988</v>
      </c>
      <c r="Q126">
        <v>1104</v>
      </c>
      <c r="R126">
        <v>1003</v>
      </c>
      <c r="S126" s="1">
        <v>0.91</v>
      </c>
      <c r="T126">
        <v>4</v>
      </c>
      <c r="U126">
        <v>0</v>
      </c>
      <c r="V126" s="1">
        <v>0</v>
      </c>
      <c r="W126">
        <v>215</v>
      </c>
      <c r="X126">
        <v>179</v>
      </c>
      <c r="Y126" s="1">
        <v>0.83</v>
      </c>
      <c r="Z126">
        <v>7</v>
      </c>
      <c r="AA126">
        <v>223</v>
      </c>
      <c r="AB126">
        <v>108</v>
      </c>
      <c r="AC126">
        <v>0</v>
      </c>
      <c r="AD126">
        <v>0</v>
      </c>
      <c r="AE126">
        <v>1</v>
      </c>
      <c r="AF126">
        <v>3</v>
      </c>
      <c r="AG126">
        <v>83</v>
      </c>
      <c r="AH126">
        <v>39</v>
      </c>
      <c r="AI126">
        <v>0</v>
      </c>
      <c r="AJ126">
        <v>12</v>
      </c>
      <c r="AK126">
        <v>32</v>
      </c>
      <c r="AL126">
        <v>9</v>
      </c>
      <c r="AM126">
        <v>53</v>
      </c>
      <c r="AN126">
        <v>190</v>
      </c>
      <c r="AO126">
        <v>96</v>
      </c>
      <c r="AP126" s="1">
        <v>0.51</v>
      </c>
      <c r="AQ126">
        <v>34</v>
      </c>
      <c r="AR126">
        <v>17</v>
      </c>
      <c r="AS126" s="1">
        <v>0.5</v>
      </c>
      <c r="AT126">
        <v>0</v>
      </c>
      <c r="AU126">
        <v>0</v>
      </c>
      <c r="AV126">
        <v>0</v>
      </c>
      <c r="AW126">
        <v>37</v>
      </c>
      <c r="AX126">
        <v>8</v>
      </c>
      <c r="AY126">
        <v>0</v>
      </c>
      <c r="AZ126">
        <v>0</v>
      </c>
      <c r="BA126" s="1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f t="shared" si="1"/>
        <v>4.2</v>
      </c>
    </row>
    <row r="127" spans="1:59" x14ac:dyDescent="0.3">
      <c r="A127" t="s">
        <v>251</v>
      </c>
      <c r="B127" s="4">
        <v>26</v>
      </c>
      <c r="C127" t="s">
        <v>240</v>
      </c>
      <c r="D127" t="s">
        <v>62</v>
      </c>
      <c r="E127" t="s">
        <v>774</v>
      </c>
      <c r="F127">
        <v>36</v>
      </c>
      <c r="G127">
        <v>2989</v>
      </c>
      <c r="H127">
        <v>5</v>
      </c>
      <c r="I127">
        <v>1</v>
      </c>
      <c r="J127">
        <v>24</v>
      </c>
      <c r="K127">
        <v>7</v>
      </c>
      <c r="L127" s="1">
        <v>0.2</v>
      </c>
      <c r="M127">
        <v>2</v>
      </c>
      <c r="N127">
        <v>0</v>
      </c>
      <c r="O127">
        <v>3</v>
      </c>
      <c r="P127">
        <v>2321</v>
      </c>
      <c r="Q127">
        <v>1741</v>
      </c>
      <c r="R127">
        <v>1465</v>
      </c>
      <c r="S127" s="1">
        <v>0.84</v>
      </c>
      <c r="T127">
        <v>13</v>
      </c>
      <c r="U127">
        <v>3</v>
      </c>
      <c r="V127" s="1">
        <v>0.23</v>
      </c>
      <c r="W127">
        <v>310</v>
      </c>
      <c r="X127">
        <v>202</v>
      </c>
      <c r="Y127" s="1">
        <v>0.65</v>
      </c>
      <c r="Z127">
        <v>7</v>
      </c>
      <c r="AA127">
        <v>388</v>
      </c>
      <c r="AB127">
        <v>185</v>
      </c>
      <c r="AC127">
        <v>0</v>
      </c>
      <c r="AD127">
        <v>1</v>
      </c>
      <c r="AE127">
        <v>0</v>
      </c>
      <c r="AF127">
        <v>2</v>
      </c>
      <c r="AG127">
        <v>146</v>
      </c>
      <c r="AH127">
        <v>7</v>
      </c>
      <c r="AI127">
        <v>9</v>
      </c>
      <c r="AJ127">
        <v>80</v>
      </c>
      <c r="AK127">
        <v>28</v>
      </c>
      <c r="AL127">
        <v>23</v>
      </c>
      <c r="AM127">
        <v>67</v>
      </c>
      <c r="AN127">
        <v>156</v>
      </c>
      <c r="AO127">
        <v>99</v>
      </c>
      <c r="AP127" s="1">
        <v>0.64</v>
      </c>
      <c r="AQ127">
        <v>128</v>
      </c>
      <c r="AR127">
        <v>69</v>
      </c>
      <c r="AS127" s="1">
        <v>0.54</v>
      </c>
      <c r="AT127">
        <v>0</v>
      </c>
      <c r="AU127">
        <v>0</v>
      </c>
      <c r="AV127">
        <v>0</v>
      </c>
      <c r="AW127">
        <v>37</v>
      </c>
      <c r="AX127">
        <v>8</v>
      </c>
      <c r="AY127">
        <v>1</v>
      </c>
      <c r="AZ127">
        <v>0</v>
      </c>
      <c r="BA127" s="1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f t="shared" si="1"/>
        <v>4.2</v>
      </c>
    </row>
    <row r="128" spans="1:59" x14ac:dyDescent="0.3">
      <c r="A128" t="s">
        <v>543</v>
      </c>
      <c r="B128" s="4">
        <v>23</v>
      </c>
      <c r="C128" t="s">
        <v>785</v>
      </c>
      <c r="D128" t="s">
        <v>59</v>
      </c>
      <c r="E128" t="s">
        <v>773</v>
      </c>
      <c r="F128">
        <v>31</v>
      </c>
      <c r="G128">
        <v>2201</v>
      </c>
      <c r="H128">
        <v>5</v>
      </c>
      <c r="I128">
        <v>2</v>
      </c>
      <c r="J128">
        <v>37</v>
      </c>
      <c r="K128">
        <v>4</v>
      </c>
      <c r="L128" s="1">
        <v>7.0000000000000007E-2</v>
      </c>
      <c r="M128">
        <v>1</v>
      </c>
      <c r="N128">
        <v>2</v>
      </c>
      <c r="O128">
        <v>8</v>
      </c>
      <c r="P128">
        <v>1116</v>
      </c>
      <c r="Q128">
        <v>2137</v>
      </c>
      <c r="R128">
        <v>1926</v>
      </c>
      <c r="S128" s="1">
        <v>0.9</v>
      </c>
      <c r="T128">
        <v>8</v>
      </c>
      <c r="U128">
        <v>1</v>
      </c>
      <c r="V128" s="1">
        <v>0.13</v>
      </c>
      <c r="W128">
        <v>277</v>
      </c>
      <c r="X128">
        <v>232</v>
      </c>
      <c r="Y128" s="1">
        <v>0.84</v>
      </c>
      <c r="Z128">
        <v>0</v>
      </c>
      <c r="AA128">
        <v>560</v>
      </c>
      <c r="AB128">
        <v>332</v>
      </c>
      <c r="AC128">
        <v>0</v>
      </c>
      <c r="AD128">
        <v>0</v>
      </c>
      <c r="AE128">
        <v>4</v>
      </c>
      <c r="AF128">
        <v>2</v>
      </c>
      <c r="AG128">
        <v>168</v>
      </c>
      <c r="AH128">
        <v>23</v>
      </c>
      <c r="AI128">
        <v>3</v>
      </c>
      <c r="AJ128">
        <v>12</v>
      </c>
      <c r="AK128">
        <v>20</v>
      </c>
      <c r="AL128">
        <v>17</v>
      </c>
      <c r="AM128">
        <v>22</v>
      </c>
      <c r="AN128">
        <v>154</v>
      </c>
      <c r="AO128">
        <v>100</v>
      </c>
      <c r="AP128" s="1">
        <v>0.65</v>
      </c>
      <c r="AQ128">
        <v>77</v>
      </c>
      <c r="AR128">
        <v>44</v>
      </c>
      <c r="AS128" s="1">
        <v>0.56999999999999995</v>
      </c>
      <c r="AT128">
        <v>0</v>
      </c>
      <c r="AU128">
        <v>0</v>
      </c>
      <c r="AV128">
        <v>0</v>
      </c>
      <c r="AW128">
        <v>12</v>
      </c>
      <c r="AX128">
        <v>2</v>
      </c>
      <c r="AY128">
        <v>0</v>
      </c>
      <c r="AZ128">
        <v>0</v>
      </c>
      <c r="BA128" s="1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f t="shared" si="1"/>
        <v>4.2</v>
      </c>
    </row>
    <row r="129" spans="1:59" x14ac:dyDescent="0.3">
      <c r="A129" t="s">
        <v>657</v>
      </c>
      <c r="B129" s="4">
        <v>23</v>
      </c>
      <c r="C129" t="s">
        <v>783</v>
      </c>
      <c r="D129" t="s">
        <v>94</v>
      </c>
      <c r="E129" t="s">
        <v>773</v>
      </c>
      <c r="F129">
        <v>32</v>
      </c>
      <c r="G129">
        <v>2601</v>
      </c>
      <c r="H129">
        <v>5</v>
      </c>
      <c r="I129">
        <v>3</v>
      </c>
      <c r="J129">
        <v>75</v>
      </c>
      <c r="K129">
        <v>3</v>
      </c>
      <c r="L129" s="1">
        <v>0.05</v>
      </c>
      <c r="M129">
        <v>7</v>
      </c>
      <c r="N129">
        <v>6</v>
      </c>
      <c r="O129">
        <v>18</v>
      </c>
      <c r="P129">
        <v>1508</v>
      </c>
      <c r="Q129">
        <v>2153</v>
      </c>
      <c r="R129">
        <v>1941</v>
      </c>
      <c r="S129" s="1">
        <v>0.9</v>
      </c>
      <c r="T129">
        <v>10</v>
      </c>
      <c r="U129">
        <v>4</v>
      </c>
      <c r="V129" s="1">
        <v>0.4</v>
      </c>
      <c r="W129">
        <v>605</v>
      </c>
      <c r="X129">
        <v>494</v>
      </c>
      <c r="Y129" s="1">
        <v>0.82</v>
      </c>
      <c r="Z129">
        <v>12</v>
      </c>
      <c r="AA129">
        <v>488</v>
      </c>
      <c r="AB129">
        <v>214</v>
      </c>
      <c r="AC129">
        <v>0</v>
      </c>
      <c r="AD129">
        <v>0</v>
      </c>
      <c r="AE129">
        <v>5</v>
      </c>
      <c r="AF129">
        <v>8</v>
      </c>
      <c r="AG129">
        <v>229</v>
      </c>
      <c r="AH129">
        <v>93</v>
      </c>
      <c r="AI129">
        <v>2</v>
      </c>
      <c r="AJ129">
        <v>8</v>
      </c>
      <c r="AK129">
        <v>49</v>
      </c>
      <c r="AL129">
        <v>10</v>
      </c>
      <c r="AM129">
        <v>38</v>
      </c>
      <c r="AN129">
        <v>345</v>
      </c>
      <c r="AO129">
        <v>200</v>
      </c>
      <c r="AP129" s="1">
        <v>0.57999999999999996</v>
      </c>
      <c r="AQ129">
        <v>56</v>
      </c>
      <c r="AR129">
        <v>36</v>
      </c>
      <c r="AS129" s="1">
        <v>0.64</v>
      </c>
      <c r="AT129">
        <v>0</v>
      </c>
      <c r="AU129">
        <v>0</v>
      </c>
      <c r="AV129">
        <v>0</v>
      </c>
      <c r="AW129">
        <v>39</v>
      </c>
      <c r="AX129">
        <v>2</v>
      </c>
      <c r="AY129">
        <v>1</v>
      </c>
      <c r="AZ129">
        <v>0</v>
      </c>
      <c r="BA129" s="1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f t="shared" si="1"/>
        <v>4.2</v>
      </c>
    </row>
    <row r="130" spans="1:59" x14ac:dyDescent="0.3">
      <c r="A130" t="s">
        <v>64</v>
      </c>
      <c r="B130" s="4">
        <v>17</v>
      </c>
      <c r="C130" t="s">
        <v>58</v>
      </c>
      <c r="D130" t="s">
        <v>59</v>
      </c>
      <c r="E130" t="s">
        <v>773</v>
      </c>
      <c r="F130">
        <v>26</v>
      </c>
      <c r="G130">
        <v>889</v>
      </c>
      <c r="H130">
        <v>4</v>
      </c>
      <c r="I130">
        <v>2</v>
      </c>
      <c r="J130">
        <v>24</v>
      </c>
      <c r="K130">
        <v>0</v>
      </c>
      <c r="L130" s="1">
        <v>0</v>
      </c>
      <c r="M130">
        <v>0</v>
      </c>
      <c r="N130">
        <v>3</v>
      </c>
      <c r="O130">
        <v>6</v>
      </c>
      <c r="P130">
        <v>601</v>
      </c>
      <c r="Q130">
        <v>0</v>
      </c>
      <c r="R130">
        <v>0</v>
      </c>
      <c r="S130" s="1">
        <v>0</v>
      </c>
      <c r="T130">
        <v>0</v>
      </c>
      <c r="U130">
        <v>0</v>
      </c>
      <c r="V130" s="1">
        <v>0</v>
      </c>
      <c r="W130">
        <v>0</v>
      </c>
      <c r="X130">
        <v>0</v>
      </c>
      <c r="Y130" s="1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17</v>
      </c>
      <c r="AI130">
        <v>1</v>
      </c>
      <c r="AJ130">
        <v>4</v>
      </c>
      <c r="AK130">
        <v>0</v>
      </c>
      <c r="AL130">
        <v>0</v>
      </c>
      <c r="AM130">
        <v>11</v>
      </c>
      <c r="AN130">
        <v>0</v>
      </c>
      <c r="AO130">
        <v>0</v>
      </c>
      <c r="AP130" s="1">
        <v>0</v>
      </c>
      <c r="AQ130">
        <v>0</v>
      </c>
      <c r="AR130">
        <v>0</v>
      </c>
      <c r="AS130" s="1">
        <v>0</v>
      </c>
      <c r="AT130">
        <v>0</v>
      </c>
      <c r="AU130">
        <v>0</v>
      </c>
      <c r="AV130">
        <v>0</v>
      </c>
      <c r="AW130">
        <v>9</v>
      </c>
      <c r="AX130">
        <v>1</v>
      </c>
      <c r="AY130">
        <v>0</v>
      </c>
      <c r="AZ130">
        <v>0</v>
      </c>
      <c r="BA130" s="1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f t="shared" ref="BG130:BG193" si="2">BF130+4.2</f>
        <v>4.2</v>
      </c>
    </row>
    <row r="131" spans="1:59" x14ac:dyDescent="0.3">
      <c r="A131" t="s">
        <v>349</v>
      </c>
      <c r="B131" s="4">
        <v>24</v>
      </c>
      <c r="C131" t="s">
        <v>329</v>
      </c>
      <c r="D131" t="s">
        <v>59</v>
      </c>
      <c r="E131" t="s">
        <v>774</v>
      </c>
      <c r="F131">
        <v>16</v>
      </c>
      <c r="G131">
        <v>580</v>
      </c>
      <c r="H131">
        <v>4</v>
      </c>
      <c r="I131">
        <v>2</v>
      </c>
      <c r="J131">
        <v>14</v>
      </c>
      <c r="K131">
        <v>0</v>
      </c>
      <c r="L131" s="1">
        <v>0</v>
      </c>
      <c r="M131">
        <v>2</v>
      </c>
      <c r="N131">
        <v>0</v>
      </c>
      <c r="O131">
        <v>1</v>
      </c>
      <c r="P131">
        <v>389</v>
      </c>
      <c r="Q131">
        <v>0</v>
      </c>
      <c r="R131">
        <v>0</v>
      </c>
      <c r="S131" s="1">
        <v>0</v>
      </c>
      <c r="T131">
        <v>0</v>
      </c>
      <c r="U131">
        <v>0</v>
      </c>
      <c r="V131" s="1">
        <v>0</v>
      </c>
      <c r="W131">
        <v>0</v>
      </c>
      <c r="X131">
        <v>0</v>
      </c>
      <c r="Y131" s="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8</v>
      </c>
      <c r="AI131">
        <v>0</v>
      </c>
      <c r="AJ131">
        <v>13</v>
      </c>
      <c r="AK131">
        <v>0</v>
      </c>
      <c r="AL131">
        <v>0</v>
      </c>
      <c r="AM131">
        <v>27</v>
      </c>
      <c r="AN131">
        <v>0</v>
      </c>
      <c r="AO131">
        <v>0</v>
      </c>
      <c r="AP131" s="1">
        <v>0</v>
      </c>
      <c r="AQ131">
        <v>0</v>
      </c>
      <c r="AR131">
        <v>0</v>
      </c>
      <c r="AS131" s="1">
        <v>0</v>
      </c>
      <c r="AT131">
        <v>0</v>
      </c>
      <c r="AU131">
        <v>0</v>
      </c>
      <c r="AV131">
        <v>0</v>
      </c>
      <c r="AW131">
        <v>20</v>
      </c>
      <c r="AX131">
        <v>1</v>
      </c>
      <c r="AY131">
        <v>0</v>
      </c>
      <c r="AZ131">
        <v>0</v>
      </c>
      <c r="BA131" s="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f t="shared" si="2"/>
        <v>4.2</v>
      </c>
    </row>
    <row r="132" spans="1:59" x14ac:dyDescent="0.3">
      <c r="A132" t="s">
        <v>626</v>
      </c>
      <c r="B132" s="4">
        <v>27</v>
      </c>
      <c r="C132" t="s">
        <v>784</v>
      </c>
      <c r="D132" t="s">
        <v>66</v>
      </c>
      <c r="E132" t="s">
        <v>775</v>
      </c>
      <c r="F132">
        <v>15</v>
      </c>
      <c r="G132">
        <v>500</v>
      </c>
      <c r="H132">
        <v>4</v>
      </c>
      <c r="I132">
        <v>1</v>
      </c>
      <c r="J132">
        <v>17</v>
      </c>
      <c r="K132">
        <v>0</v>
      </c>
      <c r="L132" s="1">
        <v>0</v>
      </c>
      <c r="M132">
        <v>6</v>
      </c>
      <c r="N132">
        <v>0</v>
      </c>
      <c r="O132">
        <v>3</v>
      </c>
      <c r="P132">
        <v>194</v>
      </c>
      <c r="Q132">
        <v>0</v>
      </c>
      <c r="R132">
        <v>0</v>
      </c>
      <c r="S132" s="1">
        <v>0</v>
      </c>
      <c r="T132">
        <v>0</v>
      </c>
      <c r="U132">
        <v>0</v>
      </c>
      <c r="V132" s="1">
        <v>0</v>
      </c>
      <c r="W132">
        <v>0</v>
      </c>
      <c r="X132">
        <v>0</v>
      </c>
      <c r="Y132" s="1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8</v>
      </c>
      <c r="AI132">
        <v>0</v>
      </c>
      <c r="AJ132">
        <v>8</v>
      </c>
      <c r="AK132">
        <v>0</v>
      </c>
      <c r="AL132">
        <v>0</v>
      </c>
      <c r="AM132">
        <v>5</v>
      </c>
      <c r="AN132">
        <v>0</v>
      </c>
      <c r="AO132">
        <v>0</v>
      </c>
      <c r="AP132" s="1">
        <v>0</v>
      </c>
      <c r="AQ132">
        <v>0</v>
      </c>
      <c r="AR132">
        <v>0</v>
      </c>
      <c r="AS132" s="1">
        <v>0</v>
      </c>
      <c r="AT132">
        <v>0</v>
      </c>
      <c r="AU132">
        <v>0</v>
      </c>
      <c r="AV132">
        <v>0</v>
      </c>
      <c r="AW132">
        <v>7</v>
      </c>
      <c r="AX132">
        <v>2</v>
      </c>
      <c r="AY132">
        <v>0</v>
      </c>
      <c r="AZ132">
        <v>0</v>
      </c>
      <c r="BA132" s="1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f t="shared" si="2"/>
        <v>4.2</v>
      </c>
    </row>
    <row r="133" spans="1:59" x14ac:dyDescent="0.3">
      <c r="A133" t="s">
        <v>589</v>
      </c>
      <c r="B133" s="4">
        <v>30</v>
      </c>
      <c r="C133" t="s">
        <v>566</v>
      </c>
      <c r="D133" t="s">
        <v>178</v>
      </c>
      <c r="E133" t="s">
        <v>775</v>
      </c>
      <c r="F133">
        <v>25</v>
      </c>
      <c r="G133">
        <v>1044</v>
      </c>
      <c r="H133">
        <v>4</v>
      </c>
      <c r="I133">
        <v>1</v>
      </c>
      <c r="J133">
        <v>34</v>
      </c>
      <c r="K133">
        <v>17</v>
      </c>
      <c r="L133" s="1">
        <v>7.0000000000000007E-2</v>
      </c>
      <c r="M133">
        <v>5</v>
      </c>
      <c r="N133">
        <v>1</v>
      </c>
      <c r="O133">
        <v>10</v>
      </c>
      <c r="P133">
        <v>494</v>
      </c>
      <c r="Q133">
        <v>731</v>
      </c>
      <c r="R133">
        <v>648</v>
      </c>
      <c r="S133" s="1">
        <v>0.89</v>
      </c>
      <c r="T133">
        <v>108</v>
      </c>
      <c r="U133">
        <v>34</v>
      </c>
      <c r="V133" s="1">
        <v>0.32</v>
      </c>
      <c r="W133">
        <v>366</v>
      </c>
      <c r="X133">
        <v>315</v>
      </c>
      <c r="Y133" s="1">
        <v>0.86</v>
      </c>
      <c r="Z133">
        <v>0</v>
      </c>
      <c r="AA133">
        <v>406</v>
      </c>
      <c r="AB133">
        <v>219</v>
      </c>
      <c r="AC133">
        <v>0</v>
      </c>
      <c r="AD133">
        <v>4</v>
      </c>
      <c r="AE133">
        <v>23</v>
      </c>
      <c r="AF133">
        <v>22</v>
      </c>
      <c r="AG133">
        <v>81</v>
      </c>
      <c r="AH133">
        <v>36</v>
      </c>
      <c r="AI133">
        <v>0</v>
      </c>
      <c r="AJ133">
        <v>16</v>
      </c>
      <c r="AK133">
        <v>9</v>
      </c>
      <c r="AL133">
        <v>2</v>
      </c>
      <c r="AM133">
        <v>7</v>
      </c>
      <c r="AN133">
        <v>197</v>
      </c>
      <c r="AO133">
        <v>89</v>
      </c>
      <c r="AP133" s="1">
        <v>0.45</v>
      </c>
      <c r="AQ133">
        <v>43</v>
      </c>
      <c r="AR133">
        <v>12</v>
      </c>
      <c r="AS133" s="1">
        <v>0.28000000000000003</v>
      </c>
      <c r="AT133">
        <v>0</v>
      </c>
      <c r="AU133">
        <v>0</v>
      </c>
      <c r="AV133">
        <v>0</v>
      </c>
      <c r="AW133">
        <v>28</v>
      </c>
      <c r="AX133">
        <v>4</v>
      </c>
      <c r="AY133">
        <v>0</v>
      </c>
      <c r="AZ133">
        <v>0</v>
      </c>
      <c r="BA133" s="1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f t="shared" si="2"/>
        <v>4.2</v>
      </c>
    </row>
    <row r="134" spans="1:59" x14ac:dyDescent="0.3">
      <c r="A134" t="s">
        <v>511</v>
      </c>
      <c r="B134" s="4">
        <v>21</v>
      </c>
      <c r="C134" t="s">
        <v>787</v>
      </c>
      <c r="D134" t="s">
        <v>163</v>
      </c>
      <c r="E134" t="s">
        <v>775</v>
      </c>
      <c r="F134">
        <v>32</v>
      </c>
      <c r="G134">
        <v>2013</v>
      </c>
      <c r="H134">
        <v>4</v>
      </c>
      <c r="I134">
        <v>0</v>
      </c>
      <c r="J134">
        <v>32</v>
      </c>
      <c r="K134">
        <v>13</v>
      </c>
      <c r="L134" s="1">
        <v>0.11</v>
      </c>
      <c r="M134">
        <v>6</v>
      </c>
      <c r="N134">
        <v>0</v>
      </c>
      <c r="O134">
        <v>13</v>
      </c>
      <c r="P134">
        <v>586</v>
      </c>
      <c r="Q134">
        <v>1377</v>
      </c>
      <c r="R134">
        <v>1194</v>
      </c>
      <c r="S134" s="1">
        <v>0.87</v>
      </c>
      <c r="T134">
        <v>63</v>
      </c>
      <c r="U134">
        <v>14</v>
      </c>
      <c r="V134" s="1">
        <v>0.22</v>
      </c>
      <c r="W134">
        <v>405</v>
      </c>
      <c r="X134">
        <v>330</v>
      </c>
      <c r="Y134" s="1">
        <v>0.82</v>
      </c>
      <c r="Z134">
        <v>3</v>
      </c>
      <c r="AA134">
        <v>420</v>
      </c>
      <c r="AB134">
        <v>225</v>
      </c>
      <c r="AC134">
        <v>1</v>
      </c>
      <c r="AD134">
        <v>3</v>
      </c>
      <c r="AE134">
        <v>7</v>
      </c>
      <c r="AF134">
        <v>12</v>
      </c>
      <c r="AG134">
        <v>145</v>
      </c>
      <c r="AH134">
        <v>33</v>
      </c>
      <c r="AI134">
        <v>0</v>
      </c>
      <c r="AJ134">
        <v>6</v>
      </c>
      <c r="AK134">
        <v>26</v>
      </c>
      <c r="AL134">
        <v>6</v>
      </c>
      <c r="AM134">
        <v>3</v>
      </c>
      <c r="AN134">
        <v>356</v>
      </c>
      <c r="AO134">
        <v>198</v>
      </c>
      <c r="AP134" s="1">
        <v>0.56000000000000005</v>
      </c>
      <c r="AQ134">
        <v>52</v>
      </c>
      <c r="AR134">
        <v>22</v>
      </c>
      <c r="AS134" s="1">
        <v>0.42</v>
      </c>
      <c r="AT134">
        <v>0</v>
      </c>
      <c r="AU134">
        <v>0</v>
      </c>
      <c r="AV134">
        <v>0</v>
      </c>
      <c r="AW134">
        <v>17</v>
      </c>
      <c r="AX134">
        <v>2</v>
      </c>
      <c r="AY134">
        <v>0</v>
      </c>
      <c r="AZ134">
        <v>0</v>
      </c>
      <c r="BA134" s="1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f t="shared" si="2"/>
        <v>4.2</v>
      </c>
    </row>
    <row r="135" spans="1:59" x14ac:dyDescent="0.3">
      <c r="A135" t="s">
        <v>455</v>
      </c>
      <c r="B135" s="4">
        <v>29</v>
      </c>
      <c r="C135" t="s">
        <v>453</v>
      </c>
      <c r="D135" t="s">
        <v>176</v>
      </c>
      <c r="E135" t="s">
        <v>773</v>
      </c>
      <c r="F135">
        <v>33</v>
      </c>
      <c r="G135">
        <v>2667</v>
      </c>
      <c r="H135">
        <v>4</v>
      </c>
      <c r="I135">
        <v>4</v>
      </c>
      <c r="J135">
        <v>32</v>
      </c>
      <c r="K135">
        <v>23</v>
      </c>
      <c r="L135" s="1">
        <v>0.16</v>
      </c>
      <c r="M135">
        <v>3</v>
      </c>
      <c r="N135">
        <v>0</v>
      </c>
      <c r="O135">
        <v>3</v>
      </c>
      <c r="P135">
        <v>2163</v>
      </c>
      <c r="Q135">
        <v>264</v>
      </c>
      <c r="R135">
        <v>155</v>
      </c>
      <c r="S135" s="1">
        <v>0.59</v>
      </c>
      <c r="T135">
        <v>4</v>
      </c>
      <c r="U135">
        <v>1</v>
      </c>
      <c r="V135" s="1">
        <v>0.25</v>
      </c>
      <c r="W135">
        <v>115</v>
      </c>
      <c r="X135">
        <v>53</v>
      </c>
      <c r="Y135" s="1">
        <v>0.46</v>
      </c>
      <c r="Z135">
        <v>1</v>
      </c>
      <c r="AA135">
        <v>94</v>
      </c>
      <c r="AB135">
        <v>46</v>
      </c>
      <c r="AC135">
        <v>0</v>
      </c>
      <c r="AD135">
        <v>0</v>
      </c>
      <c r="AE135">
        <v>7</v>
      </c>
      <c r="AF135">
        <v>4</v>
      </c>
      <c r="AG135">
        <v>40</v>
      </c>
      <c r="AH135">
        <v>34</v>
      </c>
      <c r="AI135">
        <v>9</v>
      </c>
      <c r="AJ135">
        <v>0</v>
      </c>
      <c r="AK135">
        <v>4</v>
      </c>
      <c r="AL135">
        <v>2</v>
      </c>
      <c r="AM135">
        <v>56</v>
      </c>
      <c r="AN135">
        <v>146</v>
      </c>
      <c r="AO135">
        <v>56</v>
      </c>
      <c r="AP135" s="1">
        <v>0.38</v>
      </c>
      <c r="AQ135">
        <v>204</v>
      </c>
      <c r="AR135">
        <v>99</v>
      </c>
      <c r="AS135" s="1">
        <v>0.49</v>
      </c>
      <c r="AT135">
        <v>0</v>
      </c>
      <c r="AU135">
        <v>0</v>
      </c>
      <c r="AV135">
        <v>0</v>
      </c>
      <c r="AW135">
        <v>27</v>
      </c>
      <c r="AX135">
        <v>7</v>
      </c>
      <c r="AY135">
        <v>0</v>
      </c>
      <c r="AZ135">
        <v>0</v>
      </c>
      <c r="BA135" s="1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f t="shared" si="2"/>
        <v>4.2</v>
      </c>
    </row>
    <row r="136" spans="1:59" x14ac:dyDescent="0.3">
      <c r="A136" t="s">
        <v>468</v>
      </c>
      <c r="B136" s="4">
        <v>33</v>
      </c>
      <c r="C136" t="s">
        <v>453</v>
      </c>
      <c r="D136" t="s">
        <v>80</v>
      </c>
      <c r="E136" t="s">
        <v>773</v>
      </c>
      <c r="F136">
        <v>28</v>
      </c>
      <c r="G136">
        <v>1704</v>
      </c>
      <c r="H136">
        <v>4</v>
      </c>
      <c r="I136">
        <v>7</v>
      </c>
      <c r="J136">
        <v>57</v>
      </c>
      <c r="K136">
        <v>27</v>
      </c>
      <c r="L136" s="1">
        <v>0.2</v>
      </c>
      <c r="M136">
        <v>5</v>
      </c>
      <c r="N136">
        <v>4</v>
      </c>
      <c r="O136">
        <v>5</v>
      </c>
      <c r="P136">
        <v>1425</v>
      </c>
      <c r="Q136">
        <v>448</v>
      </c>
      <c r="R136">
        <v>288</v>
      </c>
      <c r="S136" s="1">
        <v>0.64</v>
      </c>
      <c r="T136">
        <v>38</v>
      </c>
      <c r="U136">
        <v>5</v>
      </c>
      <c r="V136" s="1">
        <v>0.13</v>
      </c>
      <c r="W136">
        <v>261</v>
      </c>
      <c r="X136">
        <v>163</v>
      </c>
      <c r="Y136" s="1">
        <v>0.63</v>
      </c>
      <c r="Z136">
        <v>1</v>
      </c>
      <c r="AA136">
        <v>207</v>
      </c>
      <c r="AB136">
        <v>121</v>
      </c>
      <c r="AC136">
        <v>3</v>
      </c>
      <c r="AD136">
        <v>1</v>
      </c>
      <c r="AE136">
        <v>14</v>
      </c>
      <c r="AF136">
        <v>7</v>
      </c>
      <c r="AG136">
        <v>83</v>
      </c>
      <c r="AH136">
        <v>28</v>
      </c>
      <c r="AI136">
        <v>4</v>
      </c>
      <c r="AJ136">
        <v>8</v>
      </c>
      <c r="AK136">
        <v>5</v>
      </c>
      <c r="AL136">
        <v>4</v>
      </c>
      <c r="AM136">
        <v>17</v>
      </c>
      <c r="AN136">
        <v>226</v>
      </c>
      <c r="AO136">
        <v>107</v>
      </c>
      <c r="AP136" s="1">
        <v>0.47</v>
      </c>
      <c r="AQ136">
        <v>170</v>
      </c>
      <c r="AR136">
        <v>90</v>
      </c>
      <c r="AS136" s="1">
        <v>0.53</v>
      </c>
      <c r="AT136">
        <v>0</v>
      </c>
      <c r="AU136">
        <v>0</v>
      </c>
      <c r="AV136">
        <v>0</v>
      </c>
      <c r="AW136">
        <v>17</v>
      </c>
      <c r="AX136">
        <v>2</v>
      </c>
      <c r="AY136">
        <v>0</v>
      </c>
      <c r="AZ136">
        <v>0</v>
      </c>
      <c r="BA136" s="1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f t="shared" si="2"/>
        <v>4.2</v>
      </c>
    </row>
    <row r="137" spans="1:59" x14ac:dyDescent="0.3">
      <c r="A137" t="s">
        <v>280</v>
      </c>
      <c r="B137" s="4">
        <v>28</v>
      </c>
      <c r="C137" t="s">
        <v>270</v>
      </c>
      <c r="D137" t="s">
        <v>111</v>
      </c>
      <c r="E137" t="s">
        <v>774</v>
      </c>
      <c r="F137">
        <v>37</v>
      </c>
      <c r="G137">
        <v>3233</v>
      </c>
      <c r="H137">
        <v>4</v>
      </c>
      <c r="I137">
        <v>5</v>
      </c>
      <c r="J137">
        <v>37</v>
      </c>
      <c r="K137">
        <v>24</v>
      </c>
      <c r="L137" s="1">
        <v>0.17</v>
      </c>
      <c r="M137">
        <v>8</v>
      </c>
      <c r="N137">
        <v>1</v>
      </c>
      <c r="O137">
        <v>15</v>
      </c>
      <c r="P137">
        <v>2107</v>
      </c>
      <c r="Q137">
        <v>485</v>
      </c>
      <c r="R137">
        <v>415</v>
      </c>
      <c r="S137" s="1">
        <v>0.86</v>
      </c>
      <c r="T137">
        <v>3</v>
      </c>
      <c r="U137">
        <v>0</v>
      </c>
      <c r="V137" s="1">
        <v>0</v>
      </c>
      <c r="W137">
        <v>198</v>
      </c>
      <c r="X137">
        <v>162</v>
      </c>
      <c r="Y137" s="1">
        <v>0.82</v>
      </c>
      <c r="Z137">
        <v>0</v>
      </c>
      <c r="AA137">
        <v>151</v>
      </c>
      <c r="AB137">
        <v>61</v>
      </c>
      <c r="AC137">
        <v>3</v>
      </c>
      <c r="AD137">
        <v>0</v>
      </c>
      <c r="AE137">
        <v>9</v>
      </c>
      <c r="AF137">
        <v>4</v>
      </c>
      <c r="AG137">
        <v>46</v>
      </c>
      <c r="AH137">
        <v>20</v>
      </c>
      <c r="AI137">
        <v>11</v>
      </c>
      <c r="AJ137">
        <v>94</v>
      </c>
      <c r="AK137">
        <v>5</v>
      </c>
      <c r="AL137">
        <v>4</v>
      </c>
      <c r="AM137">
        <v>123</v>
      </c>
      <c r="AN137">
        <v>132</v>
      </c>
      <c r="AO137">
        <v>62</v>
      </c>
      <c r="AP137" s="1">
        <v>0.47</v>
      </c>
      <c r="AQ137">
        <v>49</v>
      </c>
      <c r="AR137">
        <v>17</v>
      </c>
      <c r="AS137" s="1">
        <v>0.35</v>
      </c>
      <c r="AT137">
        <v>0</v>
      </c>
      <c r="AU137">
        <v>0</v>
      </c>
      <c r="AV137">
        <v>0</v>
      </c>
      <c r="AW137">
        <v>56</v>
      </c>
      <c r="AX137">
        <v>10</v>
      </c>
      <c r="AY137">
        <v>0</v>
      </c>
      <c r="AZ137">
        <v>0</v>
      </c>
      <c r="BA137" s="1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f t="shared" si="2"/>
        <v>4.2</v>
      </c>
    </row>
    <row r="138" spans="1:59" x14ac:dyDescent="0.3">
      <c r="A138" t="s">
        <v>523</v>
      </c>
      <c r="B138" s="4">
        <v>32</v>
      </c>
      <c r="C138" t="s">
        <v>786</v>
      </c>
      <c r="D138" t="s">
        <v>471</v>
      </c>
      <c r="E138" t="s">
        <v>774</v>
      </c>
      <c r="F138">
        <v>34</v>
      </c>
      <c r="G138">
        <v>2937</v>
      </c>
      <c r="H138">
        <v>4</v>
      </c>
      <c r="I138">
        <v>0</v>
      </c>
      <c r="J138">
        <v>40</v>
      </c>
      <c r="K138">
        <v>12</v>
      </c>
      <c r="L138" s="1">
        <v>0.14000000000000001</v>
      </c>
      <c r="M138">
        <v>4</v>
      </c>
      <c r="N138">
        <v>2</v>
      </c>
      <c r="O138">
        <v>4</v>
      </c>
      <c r="P138">
        <v>2360</v>
      </c>
      <c r="Q138">
        <v>515</v>
      </c>
      <c r="R138">
        <v>410</v>
      </c>
      <c r="S138" s="1">
        <v>0.8</v>
      </c>
      <c r="T138">
        <v>12</v>
      </c>
      <c r="U138">
        <v>3</v>
      </c>
      <c r="V138" s="1">
        <v>0.25</v>
      </c>
      <c r="W138">
        <v>174</v>
      </c>
      <c r="X138">
        <v>121</v>
      </c>
      <c r="Y138" s="1">
        <v>0.7</v>
      </c>
      <c r="Z138">
        <v>7</v>
      </c>
      <c r="AA138">
        <v>226</v>
      </c>
      <c r="AB138">
        <v>119</v>
      </c>
      <c r="AC138">
        <v>1</v>
      </c>
      <c r="AD138">
        <v>0</v>
      </c>
      <c r="AE138">
        <v>11</v>
      </c>
      <c r="AF138">
        <v>7</v>
      </c>
      <c r="AG138">
        <v>79</v>
      </c>
      <c r="AH138">
        <v>6</v>
      </c>
      <c r="AI138">
        <v>10</v>
      </c>
      <c r="AJ138">
        <v>133</v>
      </c>
      <c r="AK138">
        <v>12</v>
      </c>
      <c r="AL138">
        <v>6</v>
      </c>
      <c r="AM138">
        <v>36</v>
      </c>
      <c r="AN138">
        <v>286</v>
      </c>
      <c r="AO138">
        <v>116</v>
      </c>
      <c r="AP138" s="1">
        <v>0.41</v>
      </c>
      <c r="AQ138">
        <v>55</v>
      </c>
      <c r="AR138">
        <v>18</v>
      </c>
      <c r="AS138" s="1">
        <v>0.33</v>
      </c>
      <c r="AT138">
        <v>0</v>
      </c>
      <c r="AU138">
        <v>0</v>
      </c>
      <c r="AV138">
        <v>0</v>
      </c>
      <c r="AW138">
        <v>35</v>
      </c>
      <c r="AX138">
        <v>9</v>
      </c>
      <c r="AY138">
        <v>1</v>
      </c>
      <c r="AZ138">
        <v>0</v>
      </c>
      <c r="BA138" s="1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f t="shared" si="2"/>
        <v>4.2</v>
      </c>
    </row>
    <row r="139" spans="1:59" x14ac:dyDescent="0.3">
      <c r="A139" t="s">
        <v>93</v>
      </c>
      <c r="B139" s="4">
        <v>31</v>
      </c>
      <c r="C139" t="s">
        <v>58</v>
      </c>
      <c r="D139" t="s">
        <v>94</v>
      </c>
      <c r="E139" t="s">
        <v>773</v>
      </c>
      <c r="F139">
        <v>35</v>
      </c>
      <c r="G139">
        <v>2799</v>
      </c>
      <c r="H139">
        <v>4</v>
      </c>
      <c r="I139">
        <v>2</v>
      </c>
      <c r="J139">
        <v>26</v>
      </c>
      <c r="K139">
        <v>3</v>
      </c>
      <c r="L139" s="1">
        <v>0</v>
      </c>
      <c r="M139">
        <v>3</v>
      </c>
      <c r="N139">
        <v>0</v>
      </c>
      <c r="O139">
        <v>1</v>
      </c>
      <c r="P139">
        <v>2289</v>
      </c>
      <c r="Q139">
        <v>786</v>
      </c>
      <c r="R139">
        <v>652</v>
      </c>
      <c r="S139" s="1">
        <v>0.83</v>
      </c>
      <c r="T139">
        <v>37</v>
      </c>
      <c r="U139">
        <v>4</v>
      </c>
      <c r="V139" s="1">
        <v>0.11</v>
      </c>
      <c r="W139">
        <v>184</v>
      </c>
      <c r="X139">
        <v>145</v>
      </c>
      <c r="Y139" s="1">
        <v>0.79</v>
      </c>
      <c r="Z139">
        <v>0</v>
      </c>
      <c r="AA139">
        <v>132</v>
      </c>
      <c r="AB139">
        <v>75</v>
      </c>
      <c r="AC139">
        <v>0</v>
      </c>
      <c r="AD139">
        <v>0</v>
      </c>
      <c r="AE139">
        <v>0</v>
      </c>
      <c r="AF139">
        <v>2</v>
      </c>
      <c r="AG139">
        <v>57</v>
      </c>
      <c r="AH139">
        <v>17</v>
      </c>
      <c r="AI139">
        <v>7</v>
      </c>
      <c r="AJ139">
        <v>44</v>
      </c>
      <c r="AK139">
        <v>22</v>
      </c>
      <c r="AL139">
        <v>6</v>
      </c>
      <c r="AM139">
        <v>89</v>
      </c>
      <c r="AN139">
        <v>99</v>
      </c>
      <c r="AO139">
        <v>56</v>
      </c>
      <c r="AP139" s="1">
        <v>0.56999999999999995</v>
      </c>
      <c r="AQ139">
        <v>71</v>
      </c>
      <c r="AR139">
        <v>35</v>
      </c>
      <c r="AS139" s="1">
        <v>0.49</v>
      </c>
      <c r="AT139">
        <v>0</v>
      </c>
      <c r="AU139">
        <v>0</v>
      </c>
      <c r="AV139">
        <v>0</v>
      </c>
      <c r="AW139">
        <v>45</v>
      </c>
      <c r="AX139">
        <v>4</v>
      </c>
      <c r="AY139">
        <v>0</v>
      </c>
      <c r="AZ139">
        <v>0</v>
      </c>
      <c r="BA139" s="1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f t="shared" si="2"/>
        <v>4.2</v>
      </c>
    </row>
    <row r="140" spans="1:59" x14ac:dyDescent="0.3">
      <c r="A140" t="s">
        <v>63</v>
      </c>
      <c r="B140" s="4">
        <v>25</v>
      </c>
      <c r="C140" t="s">
        <v>58</v>
      </c>
      <c r="D140" t="s">
        <v>59</v>
      </c>
      <c r="E140" t="s">
        <v>773</v>
      </c>
      <c r="F140">
        <v>35</v>
      </c>
      <c r="G140">
        <v>2833</v>
      </c>
      <c r="H140">
        <v>4</v>
      </c>
      <c r="I140">
        <v>7</v>
      </c>
      <c r="J140">
        <v>48</v>
      </c>
      <c r="K140">
        <v>18</v>
      </c>
      <c r="L140" s="1">
        <v>0.15</v>
      </c>
      <c r="M140">
        <v>2</v>
      </c>
      <c r="N140">
        <v>0</v>
      </c>
      <c r="O140">
        <v>2</v>
      </c>
      <c r="P140">
        <v>2016</v>
      </c>
      <c r="Q140">
        <v>789</v>
      </c>
      <c r="R140">
        <v>641</v>
      </c>
      <c r="S140" s="1">
        <v>0.81</v>
      </c>
      <c r="T140">
        <v>63</v>
      </c>
      <c r="U140">
        <v>7</v>
      </c>
      <c r="V140" s="1">
        <v>0.11</v>
      </c>
      <c r="W140">
        <v>480</v>
      </c>
      <c r="X140">
        <v>364</v>
      </c>
      <c r="Y140" s="1">
        <v>0.76</v>
      </c>
      <c r="Z140">
        <v>11</v>
      </c>
      <c r="AA140">
        <v>411</v>
      </c>
      <c r="AB140">
        <v>260</v>
      </c>
      <c r="AC140">
        <v>3</v>
      </c>
      <c r="AD140">
        <v>2</v>
      </c>
      <c r="AE140">
        <v>18</v>
      </c>
      <c r="AF140">
        <v>22</v>
      </c>
      <c r="AG140">
        <v>121</v>
      </c>
      <c r="AH140">
        <v>32</v>
      </c>
      <c r="AI140">
        <v>7</v>
      </c>
      <c r="AJ140">
        <v>50</v>
      </c>
      <c r="AK140">
        <v>13</v>
      </c>
      <c r="AL140">
        <v>5</v>
      </c>
      <c r="AM140">
        <v>53</v>
      </c>
      <c r="AN140">
        <v>342</v>
      </c>
      <c r="AO140">
        <v>121</v>
      </c>
      <c r="AP140" s="1">
        <v>0.35</v>
      </c>
      <c r="AQ140">
        <v>26</v>
      </c>
      <c r="AR140">
        <v>10</v>
      </c>
      <c r="AS140" s="1">
        <v>0.39</v>
      </c>
      <c r="AT140">
        <v>0</v>
      </c>
      <c r="AU140">
        <v>0</v>
      </c>
      <c r="AV140">
        <v>0</v>
      </c>
      <c r="AW140">
        <v>21</v>
      </c>
      <c r="AX140">
        <v>5</v>
      </c>
      <c r="AY140">
        <v>1</v>
      </c>
      <c r="AZ140">
        <v>0</v>
      </c>
      <c r="BA140" s="1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f t="shared" si="2"/>
        <v>4.2</v>
      </c>
    </row>
    <row r="141" spans="1:59" x14ac:dyDescent="0.3">
      <c r="A141" t="s">
        <v>651</v>
      </c>
      <c r="B141" s="4">
        <v>26</v>
      </c>
      <c r="C141" t="s">
        <v>783</v>
      </c>
      <c r="D141" t="s">
        <v>66</v>
      </c>
      <c r="E141" t="s">
        <v>773</v>
      </c>
      <c r="F141">
        <v>33</v>
      </c>
      <c r="G141">
        <v>2384</v>
      </c>
      <c r="H141">
        <v>4</v>
      </c>
      <c r="I141">
        <v>0</v>
      </c>
      <c r="J141">
        <v>41</v>
      </c>
      <c r="K141">
        <v>30</v>
      </c>
      <c r="L141" s="1">
        <v>0.18</v>
      </c>
      <c r="M141">
        <v>1</v>
      </c>
      <c r="N141">
        <v>0</v>
      </c>
      <c r="O141">
        <v>6</v>
      </c>
      <c r="P141">
        <v>1933</v>
      </c>
      <c r="Q141">
        <v>826</v>
      </c>
      <c r="R141">
        <v>711</v>
      </c>
      <c r="S141" s="1">
        <v>0.86</v>
      </c>
      <c r="T141">
        <v>32</v>
      </c>
      <c r="U141">
        <v>11</v>
      </c>
      <c r="V141" s="1">
        <v>0.34</v>
      </c>
      <c r="W141">
        <v>459</v>
      </c>
      <c r="X141">
        <v>378</v>
      </c>
      <c r="Y141" s="1">
        <v>0.82</v>
      </c>
      <c r="Z141">
        <v>2</v>
      </c>
      <c r="AA141">
        <v>399</v>
      </c>
      <c r="AB141">
        <v>193</v>
      </c>
      <c r="AC141">
        <v>2</v>
      </c>
      <c r="AD141">
        <v>2</v>
      </c>
      <c r="AE141">
        <v>22</v>
      </c>
      <c r="AF141">
        <v>21</v>
      </c>
      <c r="AG141">
        <v>105</v>
      </c>
      <c r="AH141">
        <v>51</v>
      </c>
      <c r="AI141">
        <v>3</v>
      </c>
      <c r="AJ141">
        <v>34</v>
      </c>
      <c r="AK141">
        <v>7</v>
      </c>
      <c r="AL141">
        <v>0</v>
      </c>
      <c r="AM141">
        <v>66</v>
      </c>
      <c r="AN141">
        <v>292</v>
      </c>
      <c r="AO141">
        <v>122</v>
      </c>
      <c r="AP141" s="1">
        <v>0.42</v>
      </c>
      <c r="AQ141">
        <v>52</v>
      </c>
      <c r="AR141">
        <v>14</v>
      </c>
      <c r="AS141" s="1">
        <v>0.27</v>
      </c>
      <c r="AT141">
        <v>0</v>
      </c>
      <c r="AU141">
        <v>0</v>
      </c>
      <c r="AV141">
        <v>0</v>
      </c>
      <c r="AW141">
        <v>53</v>
      </c>
      <c r="AX141">
        <v>10</v>
      </c>
      <c r="AY141">
        <v>0</v>
      </c>
      <c r="AZ141">
        <v>0</v>
      </c>
      <c r="BA141" s="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f t="shared" si="2"/>
        <v>4.2</v>
      </c>
    </row>
    <row r="142" spans="1:59" x14ac:dyDescent="0.3">
      <c r="A142" t="s">
        <v>536</v>
      </c>
      <c r="B142" s="4">
        <v>24</v>
      </c>
      <c r="C142" t="s">
        <v>786</v>
      </c>
      <c r="D142" t="s">
        <v>72</v>
      </c>
      <c r="E142" t="s">
        <v>773</v>
      </c>
      <c r="F142">
        <v>36</v>
      </c>
      <c r="G142">
        <v>2631</v>
      </c>
      <c r="H142">
        <v>4</v>
      </c>
      <c r="I142">
        <v>2</v>
      </c>
      <c r="J142">
        <v>35</v>
      </c>
      <c r="K142">
        <v>3</v>
      </c>
      <c r="L142" s="1">
        <v>0</v>
      </c>
      <c r="M142">
        <v>3</v>
      </c>
      <c r="N142">
        <v>3</v>
      </c>
      <c r="O142">
        <v>2</v>
      </c>
      <c r="P142">
        <v>1923</v>
      </c>
      <c r="Q142">
        <v>837</v>
      </c>
      <c r="R142">
        <v>737</v>
      </c>
      <c r="S142" s="1">
        <v>0.88</v>
      </c>
      <c r="T142">
        <v>0</v>
      </c>
      <c r="U142">
        <v>0</v>
      </c>
      <c r="V142" s="1">
        <v>0</v>
      </c>
      <c r="W142">
        <v>61</v>
      </c>
      <c r="X142">
        <v>33</v>
      </c>
      <c r="Y142" s="1">
        <v>0.54</v>
      </c>
      <c r="Z142">
        <v>1</v>
      </c>
      <c r="AA142">
        <v>195</v>
      </c>
      <c r="AB142">
        <v>97</v>
      </c>
      <c r="AC142">
        <v>0</v>
      </c>
      <c r="AD142">
        <v>0</v>
      </c>
      <c r="AE142">
        <v>0</v>
      </c>
      <c r="AF142">
        <v>0</v>
      </c>
      <c r="AG142">
        <v>43</v>
      </c>
      <c r="AH142">
        <v>23</v>
      </c>
      <c r="AI142">
        <v>10</v>
      </c>
      <c r="AJ142">
        <v>0</v>
      </c>
      <c r="AK142">
        <v>15</v>
      </c>
      <c r="AL142">
        <v>21</v>
      </c>
      <c r="AM142">
        <v>51</v>
      </c>
      <c r="AN142">
        <v>81</v>
      </c>
      <c r="AO142">
        <v>46</v>
      </c>
      <c r="AP142" s="1">
        <v>0.56999999999999995</v>
      </c>
      <c r="AQ142">
        <v>67</v>
      </c>
      <c r="AR142">
        <v>35</v>
      </c>
      <c r="AS142" s="1">
        <v>0.52</v>
      </c>
      <c r="AT142">
        <v>0</v>
      </c>
      <c r="AU142">
        <v>0</v>
      </c>
      <c r="AV142">
        <v>0</v>
      </c>
      <c r="AW142">
        <v>37</v>
      </c>
      <c r="AX142">
        <v>5</v>
      </c>
      <c r="AY142">
        <v>0</v>
      </c>
      <c r="AZ142">
        <v>0</v>
      </c>
      <c r="BA142" s="1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f t="shared" si="2"/>
        <v>4.2</v>
      </c>
    </row>
    <row r="143" spans="1:59" x14ac:dyDescent="0.3">
      <c r="A143" t="s">
        <v>309</v>
      </c>
      <c r="B143" s="4">
        <v>24</v>
      </c>
      <c r="C143" t="s">
        <v>300</v>
      </c>
      <c r="D143" t="s">
        <v>59</v>
      </c>
      <c r="E143" t="s">
        <v>773</v>
      </c>
      <c r="F143">
        <v>21</v>
      </c>
      <c r="G143">
        <v>1371</v>
      </c>
      <c r="H143">
        <v>4</v>
      </c>
      <c r="I143">
        <v>6</v>
      </c>
      <c r="J143">
        <v>25</v>
      </c>
      <c r="K143">
        <v>29</v>
      </c>
      <c r="L143" s="1">
        <v>0.08</v>
      </c>
      <c r="M143">
        <v>1</v>
      </c>
      <c r="N143">
        <v>0</v>
      </c>
      <c r="O143">
        <v>1</v>
      </c>
      <c r="P143">
        <v>827</v>
      </c>
      <c r="Q143">
        <v>914</v>
      </c>
      <c r="R143">
        <v>745</v>
      </c>
      <c r="S143" s="1">
        <v>0.82</v>
      </c>
      <c r="T143">
        <v>29</v>
      </c>
      <c r="U143">
        <v>7</v>
      </c>
      <c r="V143" s="1">
        <v>0.24</v>
      </c>
      <c r="W143">
        <v>352</v>
      </c>
      <c r="X143">
        <v>239</v>
      </c>
      <c r="Y143" s="1">
        <v>0.68</v>
      </c>
      <c r="Z143">
        <v>11</v>
      </c>
      <c r="AA143">
        <v>398</v>
      </c>
      <c r="AB143">
        <v>176</v>
      </c>
      <c r="AC143">
        <v>1</v>
      </c>
      <c r="AD143">
        <v>2</v>
      </c>
      <c r="AE143">
        <v>25</v>
      </c>
      <c r="AF143">
        <v>15</v>
      </c>
      <c r="AG143">
        <v>146</v>
      </c>
      <c r="AH143">
        <v>33</v>
      </c>
      <c r="AI143">
        <v>3</v>
      </c>
      <c r="AJ143">
        <v>2</v>
      </c>
      <c r="AK143">
        <v>11</v>
      </c>
      <c r="AL143">
        <v>0</v>
      </c>
      <c r="AM143">
        <v>13</v>
      </c>
      <c r="AN143">
        <v>296</v>
      </c>
      <c r="AO143">
        <v>157</v>
      </c>
      <c r="AP143" s="1">
        <v>0.53</v>
      </c>
      <c r="AQ143">
        <v>44</v>
      </c>
      <c r="AR143">
        <v>7</v>
      </c>
      <c r="AS143" s="1">
        <v>0.16</v>
      </c>
      <c r="AT143">
        <v>0</v>
      </c>
      <c r="AU143">
        <v>0</v>
      </c>
      <c r="AV143">
        <v>0</v>
      </c>
      <c r="AW143">
        <v>6</v>
      </c>
      <c r="AX143">
        <v>1</v>
      </c>
      <c r="AY143">
        <v>0</v>
      </c>
      <c r="AZ143">
        <v>0</v>
      </c>
      <c r="BA143" s="1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f t="shared" si="2"/>
        <v>4.2</v>
      </c>
    </row>
    <row r="144" spans="1:59" x14ac:dyDescent="0.3">
      <c r="A144" t="s">
        <v>259</v>
      </c>
      <c r="B144" s="4">
        <v>24</v>
      </c>
      <c r="C144" t="s">
        <v>240</v>
      </c>
      <c r="D144" t="s">
        <v>176</v>
      </c>
      <c r="E144" t="s">
        <v>773</v>
      </c>
      <c r="F144">
        <v>35</v>
      </c>
      <c r="G144">
        <v>2268</v>
      </c>
      <c r="H144">
        <v>4</v>
      </c>
      <c r="I144">
        <v>6</v>
      </c>
      <c r="J144">
        <v>59</v>
      </c>
      <c r="K144">
        <v>8</v>
      </c>
      <c r="L144" s="1">
        <v>0.05</v>
      </c>
      <c r="M144">
        <v>3</v>
      </c>
      <c r="N144">
        <v>1</v>
      </c>
      <c r="O144">
        <v>3</v>
      </c>
      <c r="P144">
        <v>1244</v>
      </c>
      <c r="Q144">
        <v>1440</v>
      </c>
      <c r="R144">
        <v>1095</v>
      </c>
      <c r="S144" s="1">
        <v>0.76</v>
      </c>
      <c r="T144">
        <v>133</v>
      </c>
      <c r="U144">
        <v>34</v>
      </c>
      <c r="V144" s="1">
        <v>0.26</v>
      </c>
      <c r="W144">
        <v>560</v>
      </c>
      <c r="X144">
        <v>372</v>
      </c>
      <c r="Y144" s="1">
        <v>0.66</v>
      </c>
      <c r="Z144">
        <v>4</v>
      </c>
      <c r="AA144">
        <v>355</v>
      </c>
      <c r="AB144">
        <v>201</v>
      </c>
      <c r="AC144">
        <v>0</v>
      </c>
      <c r="AD144">
        <v>0</v>
      </c>
      <c r="AE144">
        <v>10</v>
      </c>
      <c r="AF144">
        <v>8</v>
      </c>
      <c r="AG144">
        <v>152</v>
      </c>
      <c r="AH144">
        <v>30</v>
      </c>
      <c r="AI144">
        <v>4</v>
      </c>
      <c r="AJ144">
        <v>4</v>
      </c>
      <c r="AK144">
        <v>36</v>
      </c>
      <c r="AL144">
        <v>17</v>
      </c>
      <c r="AM144">
        <v>23</v>
      </c>
      <c r="AN144">
        <v>213</v>
      </c>
      <c r="AO144">
        <v>113</v>
      </c>
      <c r="AP144" s="1">
        <v>0.53</v>
      </c>
      <c r="AQ144">
        <v>35</v>
      </c>
      <c r="AR144">
        <v>12</v>
      </c>
      <c r="AS144" s="1">
        <v>0.34</v>
      </c>
      <c r="AT144">
        <v>0</v>
      </c>
      <c r="AU144">
        <v>0</v>
      </c>
      <c r="AV144">
        <v>0</v>
      </c>
      <c r="AW144">
        <v>21</v>
      </c>
      <c r="AX144">
        <v>8</v>
      </c>
      <c r="AY144">
        <v>0</v>
      </c>
      <c r="AZ144">
        <v>0</v>
      </c>
      <c r="BA144" s="1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f t="shared" si="2"/>
        <v>4.2</v>
      </c>
    </row>
    <row r="145" spans="1:59" x14ac:dyDescent="0.3">
      <c r="A145" t="s">
        <v>527</v>
      </c>
      <c r="B145" s="4">
        <v>27</v>
      </c>
      <c r="C145" t="s">
        <v>786</v>
      </c>
      <c r="D145" t="s">
        <v>66</v>
      </c>
      <c r="E145" t="s">
        <v>773</v>
      </c>
      <c r="F145">
        <v>29</v>
      </c>
      <c r="G145">
        <v>2404</v>
      </c>
      <c r="H145">
        <v>4</v>
      </c>
      <c r="I145">
        <v>3</v>
      </c>
      <c r="J145">
        <v>45</v>
      </c>
      <c r="K145">
        <v>7</v>
      </c>
      <c r="L145" s="1">
        <v>0.09</v>
      </c>
      <c r="M145">
        <v>4</v>
      </c>
      <c r="N145">
        <v>0</v>
      </c>
      <c r="O145">
        <v>7</v>
      </c>
      <c r="P145">
        <v>1478</v>
      </c>
      <c r="Q145">
        <v>1574</v>
      </c>
      <c r="R145">
        <v>1357</v>
      </c>
      <c r="S145" s="1">
        <v>0.86</v>
      </c>
      <c r="T145">
        <v>28</v>
      </c>
      <c r="U145">
        <v>6</v>
      </c>
      <c r="V145" s="1">
        <v>0.21</v>
      </c>
      <c r="W145">
        <v>449</v>
      </c>
      <c r="X145">
        <v>342</v>
      </c>
      <c r="Y145" s="1">
        <v>0.76</v>
      </c>
      <c r="Z145">
        <v>5</v>
      </c>
      <c r="AA145">
        <v>444</v>
      </c>
      <c r="AB145">
        <v>203</v>
      </c>
      <c r="AC145">
        <v>0</v>
      </c>
      <c r="AD145">
        <v>0</v>
      </c>
      <c r="AE145">
        <v>5</v>
      </c>
      <c r="AF145">
        <v>6</v>
      </c>
      <c r="AG145">
        <v>200</v>
      </c>
      <c r="AH145">
        <v>53</v>
      </c>
      <c r="AI145">
        <v>7</v>
      </c>
      <c r="AJ145">
        <v>46</v>
      </c>
      <c r="AK145">
        <v>25</v>
      </c>
      <c r="AL145">
        <v>4</v>
      </c>
      <c r="AM145">
        <v>57</v>
      </c>
      <c r="AN145">
        <v>402</v>
      </c>
      <c r="AO145">
        <v>193</v>
      </c>
      <c r="AP145" s="1">
        <v>0.48</v>
      </c>
      <c r="AQ145">
        <v>38</v>
      </c>
      <c r="AR145">
        <v>11</v>
      </c>
      <c r="AS145" s="1">
        <v>0.28999999999999998</v>
      </c>
      <c r="AT145">
        <v>0</v>
      </c>
      <c r="AU145">
        <v>0</v>
      </c>
      <c r="AV145">
        <v>0</v>
      </c>
      <c r="AW145">
        <v>58</v>
      </c>
      <c r="AX145">
        <v>10</v>
      </c>
      <c r="AY145">
        <v>0</v>
      </c>
      <c r="AZ145">
        <v>0</v>
      </c>
      <c r="BA145" s="1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f t="shared" si="2"/>
        <v>4.2</v>
      </c>
    </row>
    <row r="146" spans="1:59" x14ac:dyDescent="0.3">
      <c r="A146" t="s">
        <v>418</v>
      </c>
      <c r="B146" s="4">
        <v>26</v>
      </c>
      <c r="C146" t="s">
        <v>391</v>
      </c>
      <c r="D146" t="s">
        <v>59</v>
      </c>
      <c r="E146" t="s">
        <v>773</v>
      </c>
      <c r="F146">
        <v>30</v>
      </c>
      <c r="G146">
        <v>1613</v>
      </c>
      <c r="H146">
        <v>4</v>
      </c>
      <c r="I146">
        <v>1</v>
      </c>
      <c r="J146">
        <v>26</v>
      </c>
      <c r="K146">
        <v>8</v>
      </c>
      <c r="L146" s="1">
        <v>0.05</v>
      </c>
      <c r="M146">
        <v>3</v>
      </c>
      <c r="N146">
        <v>0</v>
      </c>
      <c r="O146">
        <v>3</v>
      </c>
      <c r="P146">
        <v>957</v>
      </c>
      <c r="Q146">
        <v>2124</v>
      </c>
      <c r="R146">
        <v>1872</v>
      </c>
      <c r="S146" s="1">
        <v>0.88</v>
      </c>
      <c r="T146">
        <v>10</v>
      </c>
      <c r="U146">
        <v>1</v>
      </c>
      <c r="V146" s="1">
        <v>0.1</v>
      </c>
      <c r="W146">
        <v>346</v>
      </c>
      <c r="X146">
        <v>252</v>
      </c>
      <c r="Y146" s="1">
        <v>0.73</v>
      </c>
      <c r="Z146">
        <v>3</v>
      </c>
      <c r="AA146">
        <v>446</v>
      </c>
      <c r="AB146">
        <v>248</v>
      </c>
      <c r="AC146">
        <v>0</v>
      </c>
      <c r="AD146">
        <v>0</v>
      </c>
      <c r="AE146">
        <v>0</v>
      </c>
      <c r="AF146">
        <v>0</v>
      </c>
      <c r="AG146">
        <v>123</v>
      </c>
      <c r="AH146">
        <v>35</v>
      </c>
      <c r="AI146">
        <v>0</v>
      </c>
      <c r="AJ146">
        <v>13</v>
      </c>
      <c r="AK146">
        <v>30</v>
      </c>
      <c r="AL146">
        <v>40</v>
      </c>
      <c r="AM146">
        <v>34</v>
      </c>
      <c r="AN146">
        <v>100</v>
      </c>
      <c r="AO146">
        <v>45</v>
      </c>
      <c r="AP146" s="1">
        <v>0.45</v>
      </c>
      <c r="AQ146">
        <v>113</v>
      </c>
      <c r="AR146">
        <v>63</v>
      </c>
      <c r="AS146" s="1">
        <v>0.56000000000000005</v>
      </c>
      <c r="AT146">
        <v>0</v>
      </c>
      <c r="AU146">
        <v>0</v>
      </c>
      <c r="AV146">
        <v>0</v>
      </c>
      <c r="AW146">
        <v>18</v>
      </c>
      <c r="AX146">
        <v>2</v>
      </c>
      <c r="AY146">
        <v>0</v>
      </c>
      <c r="AZ146">
        <v>0</v>
      </c>
      <c r="BA146" s="1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f t="shared" si="2"/>
        <v>4.2</v>
      </c>
    </row>
    <row r="147" spans="1:59" x14ac:dyDescent="0.3">
      <c r="A147" t="s">
        <v>119</v>
      </c>
      <c r="B147" s="4">
        <v>28</v>
      </c>
      <c r="C147" t="s">
        <v>98</v>
      </c>
      <c r="D147" t="s">
        <v>62</v>
      </c>
      <c r="E147" t="s">
        <v>774</v>
      </c>
      <c r="F147">
        <v>13</v>
      </c>
      <c r="G147">
        <v>745</v>
      </c>
      <c r="H147">
        <v>3</v>
      </c>
      <c r="I147">
        <v>1</v>
      </c>
      <c r="J147">
        <v>24</v>
      </c>
      <c r="K147">
        <v>0</v>
      </c>
      <c r="L147" s="1">
        <v>0</v>
      </c>
      <c r="M147">
        <v>4</v>
      </c>
      <c r="N147">
        <v>1</v>
      </c>
      <c r="O147">
        <v>2</v>
      </c>
      <c r="P147">
        <v>413</v>
      </c>
      <c r="Q147">
        <v>0</v>
      </c>
      <c r="R147">
        <v>0</v>
      </c>
      <c r="S147" s="1">
        <v>0</v>
      </c>
      <c r="T147">
        <v>0</v>
      </c>
      <c r="U147">
        <v>0</v>
      </c>
      <c r="V147" s="1">
        <v>0</v>
      </c>
      <c r="W147">
        <v>0</v>
      </c>
      <c r="X147">
        <v>0</v>
      </c>
      <c r="Y147" s="1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8</v>
      </c>
      <c r="AI147">
        <v>2</v>
      </c>
      <c r="AJ147">
        <v>3</v>
      </c>
      <c r="AK147">
        <v>0</v>
      </c>
      <c r="AL147">
        <v>0</v>
      </c>
      <c r="AM147">
        <v>7</v>
      </c>
      <c r="AN147">
        <v>0</v>
      </c>
      <c r="AO147">
        <v>0</v>
      </c>
      <c r="AP147" s="1">
        <v>0</v>
      </c>
      <c r="AQ147">
        <v>0</v>
      </c>
      <c r="AR147">
        <v>0</v>
      </c>
      <c r="AS147" s="1">
        <v>0</v>
      </c>
      <c r="AT147">
        <v>0</v>
      </c>
      <c r="AU147">
        <v>0</v>
      </c>
      <c r="AV147">
        <v>0</v>
      </c>
      <c r="AW147">
        <v>11</v>
      </c>
      <c r="AX147">
        <v>2</v>
      </c>
      <c r="AY147">
        <v>0</v>
      </c>
      <c r="AZ147">
        <v>0</v>
      </c>
      <c r="BA147" s="1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f t="shared" si="2"/>
        <v>4.2</v>
      </c>
    </row>
    <row r="148" spans="1:59" x14ac:dyDescent="0.3">
      <c r="A148" t="s">
        <v>127</v>
      </c>
      <c r="B148" s="4">
        <v>30</v>
      </c>
      <c r="C148" t="s">
        <v>98</v>
      </c>
      <c r="D148" t="s">
        <v>59</v>
      </c>
      <c r="E148" t="s">
        <v>773</v>
      </c>
      <c r="F148">
        <v>20</v>
      </c>
      <c r="G148">
        <v>569</v>
      </c>
      <c r="H148">
        <v>3</v>
      </c>
      <c r="I148">
        <v>1</v>
      </c>
      <c r="J148">
        <v>16</v>
      </c>
      <c r="K148">
        <v>0</v>
      </c>
      <c r="L148" s="1">
        <v>0</v>
      </c>
      <c r="M148">
        <v>1</v>
      </c>
      <c r="N148">
        <v>0</v>
      </c>
      <c r="O148">
        <v>0</v>
      </c>
      <c r="P148">
        <v>493</v>
      </c>
      <c r="Q148">
        <v>0</v>
      </c>
      <c r="R148">
        <v>0</v>
      </c>
      <c r="S148" s="1">
        <v>0</v>
      </c>
      <c r="T148">
        <v>0</v>
      </c>
      <c r="U148">
        <v>0</v>
      </c>
      <c r="V148" s="1">
        <v>0</v>
      </c>
      <c r="W148">
        <v>0</v>
      </c>
      <c r="X148">
        <v>0</v>
      </c>
      <c r="Y148" s="1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8</v>
      </c>
      <c r="AI148">
        <v>1</v>
      </c>
      <c r="AJ148">
        <v>5</v>
      </c>
      <c r="AK148">
        <v>0</v>
      </c>
      <c r="AL148">
        <v>0</v>
      </c>
      <c r="AM148">
        <v>14</v>
      </c>
      <c r="AN148">
        <v>0</v>
      </c>
      <c r="AO148">
        <v>0</v>
      </c>
      <c r="AP148" s="1">
        <v>0</v>
      </c>
      <c r="AQ148">
        <v>0</v>
      </c>
      <c r="AR148">
        <v>0</v>
      </c>
      <c r="AS148" s="1">
        <v>0</v>
      </c>
      <c r="AT148">
        <v>0</v>
      </c>
      <c r="AU148">
        <v>0</v>
      </c>
      <c r="AV148">
        <v>0</v>
      </c>
      <c r="AW148">
        <v>8</v>
      </c>
      <c r="AX148">
        <v>3</v>
      </c>
      <c r="AY148">
        <v>0</v>
      </c>
      <c r="AZ148">
        <v>0</v>
      </c>
      <c r="BA148" s="1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f t="shared" si="2"/>
        <v>4.2</v>
      </c>
    </row>
    <row r="149" spans="1:59" x14ac:dyDescent="0.3">
      <c r="A149" t="s">
        <v>65</v>
      </c>
      <c r="B149" s="4">
        <v>27</v>
      </c>
      <c r="C149" t="s">
        <v>58</v>
      </c>
      <c r="D149" t="s">
        <v>66</v>
      </c>
      <c r="E149" t="s">
        <v>775</v>
      </c>
      <c r="F149">
        <v>17</v>
      </c>
      <c r="G149">
        <v>603</v>
      </c>
      <c r="H149">
        <v>3</v>
      </c>
      <c r="I149">
        <v>0</v>
      </c>
      <c r="J149">
        <v>20</v>
      </c>
      <c r="K149">
        <v>0</v>
      </c>
      <c r="L149" s="1">
        <v>0</v>
      </c>
      <c r="M149">
        <v>3</v>
      </c>
      <c r="N149">
        <v>1</v>
      </c>
      <c r="O149">
        <v>9</v>
      </c>
      <c r="P149">
        <v>328</v>
      </c>
      <c r="Q149">
        <v>0</v>
      </c>
      <c r="R149">
        <v>0</v>
      </c>
      <c r="S149" s="1">
        <v>0</v>
      </c>
      <c r="T149">
        <v>0</v>
      </c>
      <c r="U149">
        <v>0</v>
      </c>
      <c r="V149" s="1">
        <v>0</v>
      </c>
      <c r="W149">
        <v>0</v>
      </c>
      <c r="X149">
        <v>0</v>
      </c>
      <c r="Y149" s="1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13</v>
      </c>
      <c r="AI149">
        <v>1</v>
      </c>
      <c r="AJ149">
        <v>7</v>
      </c>
      <c r="AK149">
        <v>0</v>
      </c>
      <c r="AL149">
        <v>0</v>
      </c>
      <c r="AM149">
        <v>10</v>
      </c>
      <c r="AN149">
        <v>0</v>
      </c>
      <c r="AO149">
        <v>0</v>
      </c>
      <c r="AP149" s="1">
        <v>0</v>
      </c>
      <c r="AQ149">
        <v>0</v>
      </c>
      <c r="AR149">
        <v>0</v>
      </c>
      <c r="AS149" s="1">
        <v>0</v>
      </c>
      <c r="AT149">
        <v>0</v>
      </c>
      <c r="AU149">
        <v>0</v>
      </c>
      <c r="AV149">
        <v>0</v>
      </c>
      <c r="AW149">
        <v>14</v>
      </c>
      <c r="AX149">
        <v>4</v>
      </c>
      <c r="AY149">
        <v>0</v>
      </c>
      <c r="AZ149">
        <v>0</v>
      </c>
      <c r="BA149" s="1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f t="shared" si="2"/>
        <v>4.2</v>
      </c>
    </row>
    <row r="150" spans="1:59" x14ac:dyDescent="0.3">
      <c r="A150" t="s">
        <v>463</v>
      </c>
      <c r="B150" s="4">
        <v>21</v>
      </c>
      <c r="C150" t="s">
        <v>453</v>
      </c>
      <c r="D150" t="s">
        <v>59</v>
      </c>
      <c r="E150" t="s">
        <v>773</v>
      </c>
      <c r="F150">
        <v>15</v>
      </c>
      <c r="G150">
        <v>342</v>
      </c>
      <c r="H150">
        <v>3</v>
      </c>
      <c r="I150">
        <v>0</v>
      </c>
      <c r="J150">
        <v>12</v>
      </c>
      <c r="K150">
        <v>0</v>
      </c>
      <c r="L150" s="1">
        <v>0</v>
      </c>
      <c r="M150">
        <v>3</v>
      </c>
      <c r="N150">
        <v>0</v>
      </c>
      <c r="O150">
        <v>0</v>
      </c>
      <c r="P150">
        <v>174</v>
      </c>
      <c r="Q150">
        <v>0</v>
      </c>
      <c r="R150">
        <v>0</v>
      </c>
      <c r="S150" s="1">
        <v>0</v>
      </c>
      <c r="T150">
        <v>0</v>
      </c>
      <c r="U150">
        <v>0</v>
      </c>
      <c r="V150" s="1">
        <v>0</v>
      </c>
      <c r="W150">
        <v>0</v>
      </c>
      <c r="X150">
        <v>0</v>
      </c>
      <c r="Y150" s="1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5</v>
      </c>
      <c r="AN150">
        <v>0</v>
      </c>
      <c r="AO150">
        <v>0</v>
      </c>
      <c r="AP150" s="1">
        <v>0</v>
      </c>
      <c r="AQ150">
        <v>0</v>
      </c>
      <c r="AR150">
        <v>0</v>
      </c>
      <c r="AS150" s="1">
        <v>0</v>
      </c>
      <c r="AT150">
        <v>0</v>
      </c>
      <c r="AU150">
        <v>0</v>
      </c>
      <c r="AV150">
        <v>0</v>
      </c>
      <c r="AW150">
        <v>6</v>
      </c>
      <c r="AX150">
        <v>1</v>
      </c>
      <c r="AY150">
        <v>0</v>
      </c>
      <c r="AZ150">
        <v>0</v>
      </c>
      <c r="BA150" s="1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f t="shared" si="2"/>
        <v>4.2</v>
      </c>
    </row>
    <row r="151" spans="1:59" x14ac:dyDescent="0.3">
      <c r="A151" t="s">
        <v>103</v>
      </c>
      <c r="B151" s="4">
        <v>25</v>
      </c>
      <c r="C151" t="s">
        <v>98</v>
      </c>
      <c r="D151" t="s">
        <v>74</v>
      </c>
      <c r="E151" t="s">
        <v>775</v>
      </c>
      <c r="F151">
        <v>14</v>
      </c>
      <c r="G151">
        <v>298</v>
      </c>
      <c r="H151">
        <v>3</v>
      </c>
      <c r="I151">
        <v>0</v>
      </c>
      <c r="J151">
        <v>15</v>
      </c>
      <c r="K151">
        <v>0</v>
      </c>
      <c r="L151" s="1">
        <v>0</v>
      </c>
      <c r="M151">
        <v>4</v>
      </c>
      <c r="N151">
        <v>1</v>
      </c>
      <c r="O151">
        <v>2</v>
      </c>
      <c r="P151">
        <v>145</v>
      </c>
      <c r="Q151">
        <v>0</v>
      </c>
      <c r="R151">
        <v>0</v>
      </c>
      <c r="S151" s="1">
        <v>0</v>
      </c>
      <c r="T151">
        <v>0</v>
      </c>
      <c r="U151">
        <v>0</v>
      </c>
      <c r="V151" s="1">
        <v>0</v>
      </c>
      <c r="W151">
        <v>0</v>
      </c>
      <c r="X151">
        <v>0</v>
      </c>
      <c r="Y151" s="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7</v>
      </c>
      <c r="AI151">
        <v>0</v>
      </c>
      <c r="AJ151">
        <v>1</v>
      </c>
      <c r="AK151">
        <v>0</v>
      </c>
      <c r="AL151">
        <v>0</v>
      </c>
      <c r="AM151">
        <v>7</v>
      </c>
      <c r="AN151">
        <v>0</v>
      </c>
      <c r="AO151">
        <v>0</v>
      </c>
      <c r="AP151" s="1">
        <v>0</v>
      </c>
      <c r="AQ151">
        <v>0</v>
      </c>
      <c r="AR151">
        <v>0</v>
      </c>
      <c r="AS151" s="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 s="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f t="shared" si="2"/>
        <v>4.2</v>
      </c>
    </row>
    <row r="152" spans="1:59" x14ac:dyDescent="0.3">
      <c r="A152" t="s">
        <v>371</v>
      </c>
      <c r="B152" s="4">
        <v>25</v>
      </c>
      <c r="C152" t="s">
        <v>356</v>
      </c>
      <c r="D152" t="s">
        <v>78</v>
      </c>
      <c r="E152" t="s">
        <v>775</v>
      </c>
      <c r="F152">
        <v>26</v>
      </c>
      <c r="G152">
        <v>649</v>
      </c>
      <c r="H152">
        <v>3</v>
      </c>
      <c r="I152">
        <v>1</v>
      </c>
      <c r="J152">
        <v>14</v>
      </c>
      <c r="K152">
        <v>0</v>
      </c>
      <c r="L152" s="1">
        <v>0</v>
      </c>
      <c r="M152">
        <v>4</v>
      </c>
      <c r="N152">
        <v>0</v>
      </c>
      <c r="O152">
        <v>3</v>
      </c>
      <c r="P152">
        <v>217</v>
      </c>
      <c r="Q152">
        <v>0</v>
      </c>
      <c r="R152">
        <v>0</v>
      </c>
      <c r="S152" s="1">
        <v>0</v>
      </c>
      <c r="T152">
        <v>0</v>
      </c>
      <c r="U152">
        <v>0</v>
      </c>
      <c r="V152" s="1">
        <v>0</v>
      </c>
      <c r="W152">
        <v>0</v>
      </c>
      <c r="X152">
        <v>0</v>
      </c>
      <c r="Y152" s="1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16</v>
      </c>
      <c r="AI152">
        <v>0</v>
      </c>
      <c r="AJ152">
        <v>10</v>
      </c>
      <c r="AK152">
        <v>0</v>
      </c>
      <c r="AL152">
        <v>0</v>
      </c>
      <c r="AM152">
        <v>3</v>
      </c>
      <c r="AN152">
        <v>0</v>
      </c>
      <c r="AO152">
        <v>0</v>
      </c>
      <c r="AP152" s="1">
        <v>0</v>
      </c>
      <c r="AQ152">
        <v>0</v>
      </c>
      <c r="AR152">
        <v>0</v>
      </c>
      <c r="AS152" s="1">
        <v>0</v>
      </c>
      <c r="AT152">
        <v>0</v>
      </c>
      <c r="AU152">
        <v>0</v>
      </c>
      <c r="AV152">
        <v>0</v>
      </c>
      <c r="AW152">
        <v>13</v>
      </c>
      <c r="AX152">
        <v>3</v>
      </c>
      <c r="AY152">
        <v>0</v>
      </c>
      <c r="AZ152">
        <v>0</v>
      </c>
      <c r="BA152" s="1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f t="shared" si="2"/>
        <v>4.2</v>
      </c>
    </row>
    <row r="153" spans="1:59" x14ac:dyDescent="0.3">
      <c r="A153" t="s">
        <v>551</v>
      </c>
      <c r="B153" s="4">
        <v>24</v>
      </c>
      <c r="C153" t="s">
        <v>785</v>
      </c>
      <c r="D153" t="s">
        <v>176</v>
      </c>
      <c r="E153" t="s">
        <v>775</v>
      </c>
      <c r="F153">
        <v>31</v>
      </c>
      <c r="G153">
        <v>840</v>
      </c>
      <c r="H153">
        <v>3</v>
      </c>
      <c r="I153">
        <v>1</v>
      </c>
      <c r="J153">
        <v>23</v>
      </c>
      <c r="K153">
        <v>0</v>
      </c>
      <c r="L153" s="1">
        <v>0</v>
      </c>
      <c r="M153">
        <v>2</v>
      </c>
      <c r="N153">
        <v>1</v>
      </c>
      <c r="O153">
        <v>8</v>
      </c>
      <c r="P153">
        <v>399</v>
      </c>
      <c r="Q153">
        <v>0</v>
      </c>
      <c r="R153">
        <v>0</v>
      </c>
      <c r="S153" s="1">
        <v>0</v>
      </c>
      <c r="T153">
        <v>0</v>
      </c>
      <c r="U153">
        <v>0</v>
      </c>
      <c r="V153" s="1">
        <v>0</v>
      </c>
      <c r="W153">
        <v>0</v>
      </c>
      <c r="X153">
        <v>0</v>
      </c>
      <c r="Y153" s="1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12</v>
      </c>
      <c r="AI153">
        <v>0</v>
      </c>
      <c r="AJ153">
        <v>16</v>
      </c>
      <c r="AK153">
        <v>0</v>
      </c>
      <c r="AL153">
        <v>0</v>
      </c>
      <c r="AM153">
        <v>0</v>
      </c>
      <c r="AN153">
        <v>0</v>
      </c>
      <c r="AO153">
        <v>0</v>
      </c>
      <c r="AP153" s="1">
        <v>0</v>
      </c>
      <c r="AQ153">
        <v>0</v>
      </c>
      <c r="AR153">
        <v>0</v>
      </c>
      <c r="AS153" s="1">
        <v>0</v>
      </c>
      <c r="AT153">
        <v>0</v>
      </c>
      <c r="AU153">
        <v>0</v>
      </c>
      <c r="AV153">
        <v>0</v>
      </c>
      <c r="AW153">
        <v>24</v>
      </c>
      <c r="AX153">
        <v>5</v>
      </c>
      <c r="AY153">
        <v>0</v>
      </c>
      <c r="AZ153">
        <v>0</v>
      </c>
      <c r="BA153" s="1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f t="shared" si="2"/>
        <v>4.2</v>
      </c>
    </row>
    <row r="154" spans="1:59" x14ac:dyDescent="0.3">
      <c r="A154" t="s">
        <v>658</v>
      </c>
      <c r="B154" s="4">
        <v>31</v>
      </c>
      <c r="C154" t="s">
        <v>783</v>
      </c>
      <c r="D154" t="s">
        <v>76</v>
      </c>
      <c r="E154" t="s">
        <v>775</v>
      </c>
      <c r="F154">
        <v>18</v>
      </c>
      <c r="G154">
        <v>788</v>
      </c>
      <c r="H154">
        <v>3</v>
      </c>
      <c r="I154">
        <v>2</v>
      </c>
      <c r="J154">
        <v>16</v>
      </c>
      <c r="K154">
        <v>0</v>
      </c>
      <c r="L154" s="1">
        <v>0</v>
      </c>
      <c r="M154">
        <v>0</v>
      </c>
      <c r="N154">
        <v>2</v>
      </c>
      <c r="O154">
        <v>10</v>
      </c>
      <c r="P154">
        <v>293</v>
      </c>
      <c r="Q154">
        <v>0</v>
      </c>
      <c r="R154">
        <v>0</v>
      </c>
      <c r="S154" s="1">
        <v>0</v>
      </c>
      <c r="T154">
        <v>0</v>
      </c>
      <c r="U154">
        <v>0</v>
      </c>
      <c r="V154" s="1">
        <v>0</v>
      </c>
      <c r="W154">
        <v>0</v>
      </c>
      <c r="X154">
        <v>0</v>
      </c>
      <c r="Y154" s="1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</v>
      </c>
      <c r="AI154">
        <v>0</v>
      </c>
      <c r="AJ154">
        <v>16</v>
      </c>
      <c r="AK154">
        <v>0</v>
      </c>
      <c r="AL154">
        <v>0</v>
      </c>
      <c r="AM154">
        <v>4</v>
      </c>
      <c r="AN154">
        <v>0</v>
      </c>
      <c r="AO154">
        <v>0</v>
      </c>
      <c r="AP154" s="1">
        <v>0</v>
      </c>
      <c r="AQ154">
        <v>0</v>
      </c>
      <c r="AR154">
        <v>0</v>
      </c>
      <c r="AS154" s="1">
        <v>0</v>
      </c>
      <c r="AT154">
        <v>0</v>
      </c>
      <c r="AU154">
        <v>0</v>
      </c>
      <c r="AV154">
        <v>0</v>
      </c>
      <c r="AW154">
        <v>21</v>
      </c>
      <c r="AX154">
        <v>2</v>
      </c>
      <c r="AY154">
        <v>0</v>
      </c>
      <c r="AZ154">
        <v>0</v>
      </c>
      <c r="BA154" s="1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f t="shared" si="2"/>
        <v>4.2</v>
      </c>
    </row>
    <row r="155" spans="1:59" x14ac:dyDescent="0.3">
      <c r="A155" t="s">
        <v>308</v>
      </c>
      <c r="B155" s="4">
        <v>27</v>
      </c>
      <c r="C155" t="s">
        <v>300</v>
      </c>
      <c r="D155" t="s">
        <v>59</v>
      </c>
      <c r="E155" t="s">
        <v>775</v>
      </c>
      <c r="F155">
        <v>26</v>
      </c>
      <c r="G155">
        <v>1613</v>
      </c>
      <c r="H155">
        <v>3</v>
      </c>
      <c r="I155">
        <v>1</v>
      </c>
      <c r="J155">
        <v>50</v>
      </c>
      <c r="K155">
        <v>26</v>
      </c>
      <c r="L155" s="1">
        <v>0.15</v>
      </c>
      <c r="M155">
        <v>16</v>
      </c>
      <c r="N155">
        <v>1</v>
      </c>
      <c r="O155">
        <v>27</v>
      </c>
      <c r="P155">
        <v>596</v>
      </c>
      <c r="Q155">
        <v>353</v>
      </c>
      <c r="R155">
        <v>252</v>
      </c>
      <c r="S155" s="1">
        <v>0.71</v>
      </c>
      <c r="T155">
        <v>4</v>
      </c>
      <c r="U155">
        <v>1</v>
      </c>
      <c r="V155" s="1">
        <v>0.25</v>
      </c>
      <c r="W155">
        <v>150</v>
      </c>
      <c r="X155">
        <v>100</v>
      </c>
      <c r="Y155" s="1">
        <v>0.67</v>
      </c>
      <c r="Z155">
        <v>3</v>
      </c>
      <c r="AA155">
        <v>157</v>
      </c>
      <c r="AB155">
        <v>74</v>
      </c>
      <c r="AC155">
        <v>0</v>
      </c>
      <c r="AD155">
        <v>1</v>
      </c>
      <c r="AE155">
        <v>12</v>
      </c>
      <c r="AF155">
        <v>5</v>
      </c>
      <c r="AG155">
        <v>38</v>
      </c>
      <c r="AH155">
        <v>33</v>
      </c>
      <c r="AI155">
        <v>3</v>
      </c>
      <c r="AJ155">
        <v>23</v>
      </c>
      <c r="AK155">
        <v>1</v>
      </c>
      <c r="AL155">
        <v>9</v>
      </c>
      <c r="AM155">
        <v>9</v>
      </c>
      <c r="AN155">
        <v>198</v>
      </c>
      <c r="AO155">
        <v>71</v>
      </c>
      <c r="AP155" s="1">
        <v>0.36</v>
      </c>
      <c r="AQ155">
        <v>107</v>
      </c>
      <c r="AR155">
        <v>46</v>
      </c>
      <c r="AS155" s="1">
        <v>0.43</v>
      </c>
      <c r="AT155">
        <v>0</v>
      </c>
      <c r="AU155">
        <v>0</v>
      </c>
      <c r="AV155">
        <v>0</v>
      </c>
      <c r="AW155">
        <v>27</v>
      </c>
      <c r="AX155">
        <v>2</v>
      </c>
      <c r="AY155">
        <v>0</v>
      </c>
      <c r="AZ155">
        <v>0</v>
      </c>
      <c r="BA155" s="1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f t="shared" si="2"/>
        <v>4.2</v>
      </c>
    </row>
    <row r="156" spans="1:59" x14ac:dyDescent="0.3">
      <c r="A156" t="s">
        <v>501</v>
      </c>
      <c r="B156" s="4">
        <v>23</v>
      </c>
      <c r="C156" t="s">
        <v>787</v>
      </c>
      <c r="D156" t="s">
        <v>74</v>
      </c>
      <c r="E156" t="s">
        <v>775</v>
      </c>
      <c r="F156">
        <v>32</v>
      </c>
      <c r="G156">
        <v>1392</v>
      </c>
      <c r="H156">
        <v>3</v>
      </c>
      <c r="I156">
        <v>1</v>
      </c>
      <c r="J156">
        <v>28</v>
      </c>
      <c r="K156">
        <v>22</v>
      </c>
      <c r="L156" s="1">
        <v>0.04</v>
      </c>
      <c r="M156">
        <v>7</v>
      </c>
      <c r="N156">
        <v>0</v>
      </c>
      <c r="O156">
        <v>3</v>
      </c>
      <c r="P156">
        <v>644</v>
      </c>
      <c r="Q156">
        <v>354</v>
      </c>
      <c r="R156">
        <v>261</v>
      </c>
      <c r="S156" s="1">
        <v>0.74</v>
      </c>
      <c r="T156">
        <v>15</v>
      </c>
      <c r="U156">
        <v>2</v>
      </c>
      <c r="V156" s="1">
        <v>0.13</v>
      </c>
      <c r="W156">
        <v>152</v>
      </c>
      <c r="X156">
        <v>103</v>
      </c>
      <c r="Y156" s="1">
        <v>0.68</v>
      </c>
      <c r="Z156">
        <v>4</v>
      </c>
      <c r="AA156">
        <v>178</v>
      </c>
      <c r="AB156">
        <v>105</v>
      </c>
      <c r="AC156">
        <v>0</v>
      </c>
      <c r="AD156">
        <v>1</v>
      </c>
      <c r="AE156">
        <v>16</v>
      </c>
      <c r="AF156">
        <v>7</v>
      </c>
      <c r="AG156">
        <v>58</v>
      </c>
      <c r="AH156">
        <v>30</v>
      </c>
      <c r="AI156">
        <v>2</v>
      </c>
      <c r="AJ156">
        <v>8</v>
      </c>
      <c r="AK156">
        <v>1</v>
      </c>
      <c r="AL156">
        <v>1</v>
      </c>
      <c r="AM156">
        <v>14</v>
      </c>
      <c r="AN156">
        <v>175</v>
      </c>
      <c r="AO156">
        <v>80</v>
      </c>
      <c r="AP156" s="1">
        <v>0.46</v>
      </c>
      <c r="AQ156">
        <v>36</v>
      </c>
      <c r="AR156">
        <v>14</v>
      </c>
      <c r="AS156" s="1">
        <v>0.39</v>
      </c>
      <c r="AT156">
        <v>0</v>
      </c>
      <c r="AU156">
        <v>0</v>
      </c>
      <c r="AV156">
        <v>0</v>
      </c>
      <c r="AW156">
        <v>9</v>
      </c>
      <c r="AX156">
        <v>2</v>
      </c>
      <c r="AY156">
        <v>0</v>
      </c>
      <c r="AZ156">
        <v>0</v>
      </c>
      <c r="BA156" s="1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f t="shared" si="2"/>
        <v>4.2</v>
      </c>
    </row>
    <row r="157" spans="1:59" x14ac:dyDescent="0.3">
      <c r="A157" t="s">
        <v>283</v>
      </c>
      <c r="B157" s="4">
        <v>25</v>
      </c>
      <c r="C157" t="s">
        <v>270</v>
      </c>
      <c r="D157" t="s">
        <v>59</v>
      </c>
      <c r="E157" t="s">
        <v>775</v>
      </c>
      <c r="F157">
        <v>29</v>
      </c>
      <c r="G157">
        <v>1026</v>
      </c>
      <c r="H157">
        <v>3</v>
      </c>
      <c r="I157">
        <v>1</v>
      </c>
      <c r="J157">
        <v>43</v>
      </c>
      <c r="K157">
        <v>1</v>
      </c>
      <c r="L157" s="1">
        <v>0</v>
      </c>
      <c r="M157">
        <v>10</v>
      </c>
      <c r="N157">
        <v>1</v>
      </c>
      <c r="O157">
        <v>5</v>
      </c>
      <c r="P157">
        <v>465</v>
      </c>
      <c r="Q157">
        <v>987</v>
      </c>
      <c r="R157">
        <v>854</v>
      </c>
      <c r="S157" s="1">
        <v>0.87</v>
      </c>
      <c r="T157">
        <v>6</v>
      </c>
      <c r="U157">
        <v>4</v>
      </c>
      <c r="V157" s="1">
        <v>0.67</v>
      </c>
      <c r="W157">
        <v>248</v>
      </c>
      <c r="X157">
        <v>191</v>
      </c>
      <c r="Y157" s="1">
        <v>0.77</v>
      </c>
      <c r="Z157">
        <v>3</v>
      </c>
      <c r="AA157">
        <v>261</v>
      </c>
      <c r="AB157">
        <v>111</v>
      </c>
      <c r="AC157">
        <v>0</v>
      </c>
      <c r="AD157">
        <v>1</v>
      </c>
      <c r="AE157">
        <v>0</v>
      </c>
      <c r="AF157">
        <v>2</v>
      </c>
      <c r="AG157">
        <v>88</v>
      </c>
      <c r="AH157">
        <v>17</v>
      </c>
      <c r="AI157">
        <v>0</v>
      </c>
      <c r="AJ157">
        <v>10</v>
      </c>
      <c r="AK157">
        <v>18</v>
      </c>
      <c r="AL157">
        <v>8</v>
      </c>
      <c r="AM157">
        <v>15</v>
      </c>
      <c r="AN157">
        <v>169</v>
      </c>
      <c r="AO157">
        <v>82</v>
      </c>
      <c r="AP157" s="1">
        <v>0.49</v>
      </c>
      <c r="AQ157">
        <v>54</v>
      </c>
      <c r="AR157">
        <v>30</v>
      </c>
      <c r="AS157" s="1">
        <v>0.56000000000000005</v>
      </c>
      <c r="AT157">
        <v>0</v>
      </c>
      <c r="AU157">
        <v>0</v>
      </c>
      <c r="AV157">
        <v>0</v>
      </c>
      <c r="AW157">
        <v>0</v>
      </c>
      <c r="AX157">
        <v>4</v>
      </c>
      <c r="AY157">
        <v>1</v>
      </c>
      <c r="AZ157">
        <v>0</v>
      </c>
      <c r="BA157" s="1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f t="shared" si="2"/>
        <v>4.2</v>
      </c>
    </row>
    <row r="158" spans="1:59" x14ac:dyDescent="0.3">
      <c r="A158" t="s">
        <v>686</v>
      </c>
      <c r="B158" s="4">
        <v>32</v>
      </c>
      <c r="C158" t="s">
        <v>782</v>
      </c>
      <c r="D158" t="s">
        <v>62</v>
      </c>
      <c r="E158" t="s">
        <v>773</v>
      </c>
      <c r="F158">
        <v>23</v>
      </c>
      <c r="G158">
        <v>805</v>
      </c>
      <c r="H158">
        <v>3</v>
      </c>
      <c r="I158">
        <v>2</v>
      </c>
      <c r="J158">
        <v>17</v>
      </c>
      <c r="K158">
        <v>0</v>
      </c>
      <c r="L158" s="1">
        <v>0</v>
      </c>
      <c r="M158">
        <v>5</v>
      </c>
      <c r="N158">
        <v>0</v>
      </c>
      <c r="O158">
        <v>5</v>
      </c>
      <c r="P158">
        <v>588</v>
      </c>
      <c r="Q158">
        <v>0</v>
      </c>
      <c r="R158">
        <v>0</v>
      </c>
      <c r="S158" s="1">
        <v>0</v>
      </c>
      <c r="T158">
        <v>0</v>
      </c>
      <c r="U158">
        <v>0</v>
      </c>
      <c r="V158" s="1">
        <v>0</v>
      </c>
      <c r="W158">
        <v>0</v>
      </c>
      <c r="X158">
        <v>0</v>
      </c>
      <c r="Y158" s="1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14</v>
      </c>
      <c r="AI158">
        <v>0</v>
      </c>
      <c r="AJ158">
        <v>7</v>
      </c>
      <c r="AK158">
        <v>0</v>
      </c>
      <c r="AL158">
        <v>0</v>
      </c>
      <c r="AM158">
        <v>16</v>
      </c>
      <c r="AN158">
        <v>0</v>
      </c>
      <c r="AO158">
        <v>0</v>
      </c>
      <c r="AP158" s="1">
        <v>0</v>
      </c>
      <c r="AQ158">
        <v>0</v>
      </c>
      <c r="AR158">
        <v>0</v>
      </c>
      <c r="AS158" s="1">
        <v>0</v>
      </c>
      <c r="AT158">
        <v>0</v>
      </c>
      <c r="AU158">
        <v>0</v>
      </c>
      <c r="AV158">
        <v>0</v>
      </c>
      <c r="AW158">
        <v>16</v>
      </c>
      <c r="AX158">
        <v>3</v>
      </c>
      <c r="AY158">
        <v>0</v>
      </c>
      <c r="AZ158">
        <v>0</v>
      </c>
      <c r="BA158" s="1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f t="shared" si="2"/>
        <v>4.2</v>
      </c>
    </row>
    <row r="159" spans="1:59" x14ac:dyDescent="0.3">
      <c r="A159" t="s">
        <v>386</v>
      </c>
      <c r="B159" s="4">
        <v>20</v>
      </c>
      <c r="C159" t="s">
        <v>356</v>
      </c>
      <c r="D159" t="s">
        <v>59</v>
      </c>
      <c r="E159" t="s">
        <v>773</v>
      </c>
      <c r="F159">
        <v>31</v>
      </c>
      <c r="G159">
        <v>2590</v>
      </c>
      <c r="H159">
        <v>3</v>
      </c>
      <c r="I159">
        <v>2</v>
      </c>
      <c r="J159">
        <v>45</v>
      </c>
      <c r="K159">
        <v>6</v>
      </c>
      <c r="L159" s="1">
        <v>0.06</v>
      </c>
      <c r="M159">
        <v>2</v>
      </c>
      <c r="N159">
        <v>1</v>
      </c>
      <c r="O159">
        <v>6</v>
      </c>
      <c r="P159">
        <v>1399</v>
      </c>
      <c r="Q159">
        <v>483</v>
      </c>
      <c r="R159">
        <v>436</v>
      </c>
      <c r="S159" s="1">
        <v>0.9</v>
      </c>
      <c r="T159">
        <v>6</v>
      </c>
      <c r="U159">
        <v>1</v>
      </c>
      <c r="V159" s="1">
        <v>0.17</v>
      </c>
      <c r="W159">
        <v>147</v>
      </c>
      <c r="X159">
        <v>126</v>
      </c>
      <c r="Y159" s="1">
        <v>0.86</v>
      </c>
      <c r="Z159">
        <v>0</v>
      </c>
      <c r="AA159">
        <v>114</v>
      </c>
      <c r="AB159">
        <v>39</v>
      </c>
      <c r="AC159">
        <v>0</v>
      </c>
      <c r="AD159">
        <v>0</v>
      </c>
      <c r="AE159">
        <v>5</v>
      </c>
      <c r="AF159">
        <v>2</v>
      </c>
      <c r="AG159">
        <v>49</v>
      </c>
      <c r="AH159">
        <v>58</v>
      </c>
      <c r="AI159">
        <v>0</v>
      </c>
      <c r="AJ159">
        <v>7</v>
      </c>
      <c r="AK159">
        <v>21</v>
      </c>
      <c r="AL159">
        <v>2</v>
      </c>
      <c r="AM159">
        <v>32</v>
      </c>
      <c r="AN159">
        <v>95</v>
      </c>
      <c r="AO159">
        <v>47</v>
      </c>
      <c r="AP159" s="1">
        <v>0.5</v>
      </c>
      <c r="AQ159">
        <v>14</v>
      </c>
      <c r="AR159">
        <v>6</v>
      </c>
      <c r="AS159" s="1">
        <v>0.43</v>
      </c>
      <c r="AT159">
        <v>0</v>
      </c>
      <c r="AU159">
        <v>0</v>
      </c>
      <c r="AV159">
        <v>0</v>
      </c>
      <c r="AW159">
        <v>0</v>
      </c>
      <c r="AX159">
        <v>5</v>
      </c>
      <c r="AY159">
        <v>0</v>
      </c>
      <c r="AZ159">
        <v>0</v>
      </c>
      <c r="BA159" s="1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f t="shared" si="2"/>
        <v>4.2</v>
      </c>
    </row>
    <row r="160" spans="1:59" x14ac:dyDescent="0.3">
      <c r="A160" t="s">
        <v>582</v>
      </c>
      <c r="B160" s="4">
        <v>28</v>
      </c>
      <c r="C160" t="s">
        <v>566</v>
      </c>
      <c r="D160" t="s">
        <v>178</v>
      </c>
      <c r="E160" t="s">
        <v>773</v>
      </c>
      <c r="F160">
        <v>32</v>
      </c>
      <c r="G160">
        <v>2018</v>
      </c>
      <c r="H160">
        <v>3</v>
      </c>
      <c r="I160">
        <v>0</v>
      </c>
      <c r="J160">
        <v>17</v>
      </c>
      <c r="K160">
        <v>10</v>
      </c>
      <c r="L160" s="1">
        <v>0.15</v>
      </c>
      <c r="M160">
        <v>2</v>
      </c>
      <c r="N160">
        <v>2</v>
      </c>
      <c r="O160">
        <v>1</v>
      </c>
      <c r="P160">
        <v>1357</v>
      </c>
      <c r="Q160">
        <v>483</v>
      </c>
      <c r="R160">
        <v>388</v>
      </c>
      <c r="S160" s="1">
        <v>0.8</v>
      </c>
      <c r="T160">
        <v>32</v>
      </c>
      <c r="U160">
        <v>7</v>
      </c>
      <c r="V160" s="1">
        <v>0.22</v>
      </c>
      <c r="W160">
        <v>171</v>
      </c>
      <c r="X160">
        <v>123</v>
      </c>
      <c r="Y160" s="1">
        <v>0.72</v>
      </c>
      <c r="Z160">
        <v>3</v>
      </c>
      <c r="AA160">
        <v>233</v>
      </c>
      <c r="AB160">
        <v>115</v>
      </c>
      <c r="AC160">
        <v>0</v>
      </c>
      <c r="AD160">
        <v>0</v>
      </c>
      <c r="AE160">
        <v>5</v>
      </c>
      <c r="AF160">
        <v>3</v>
      </c>
      <c r="AG160">
        <v>94</v>
      </c>
      <c r="AH160">
        <v>18</v>
      </c>
      <c r="AI160">
        <v>0</v>
      </c>
      <c r="AJ160">
        <v>28</v>
      </c>
      <c r="AK160">
        <v>12</v>
      </c>
      <c r="AL160">
        <v>2</v>
      </c>
      <c r="AM160">
        <v>47</v>
      </c>
      <c r="AN160">
        <v>230</v>
      </c>
      <c r="AO160">
        <v>111</v>
      </c>
      <c r="AP160" s="1">
        <v>0.48</v>
      </c>
      <c r="AQ160">
        <v>122</v>
      </c>
      <c r="AR160">
        <v>40</v>
      </c>
      <c r="AS160" s="1">
        <v>0.33</v>
      </c>
      <c r="AT160">
        <v>0</v>
      </c>
      <c r="AU160">
        <v>0</v>
      </c>
      <c r="AV160">
        <v>0</v>
      </c>
      <c r="AW160">
        <v>20</v>
      </c>
      <c r="AX160">
        <v>1</v>
      </c>
      <c r="AY160">
        <v>0</v>
      </c>
      <c r="AZ160">
        <v>0</v>
      </c>
      <c r="BA160" s="1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f t="shared" si="2"/>
        <v>4.2</v>
      </c>
    </row>
    <row r="161" spans="1:59" x14ac:dyDescent="0.3">
      <c r="A161" t="s">
        <v>241</v>
      </c>
      <c r="B161" s="4">
        <v>26</v>
      </c>
      <c r="C161" t="s">
        <v>240</v>
      </c>
      <c r="D161" t="s">
        <v>96</v>
      </c>
      <c r="E161" t="s">
        <v>773</v>
      </c>
      <c r="F161">
        <v>27</v>
      </c>
      <c r="G161">
        <v>911</v>
      </c>
      <c r="H161">
        <v>3</v>
      </c>
      <c r="I161">
        <v>2</v>
      </c>
      <c r="J161">
        <v>25</v>
      </c>
      <c r="K161">
        <v>23</v>
      </c>
      <c r="L161" s="1">
        <v>0.18</v>
      </c>
      <c r="M161">
        <v>6</v>
      </c>
      <c r="N161">
        <v>0</v>
      </c>
      <c r="O161">
        <v>3</v>
      </c>
      <c r="P161">
        <v>486</v>
      </c>
      <c r="Q161">
        <v>547</v>
      </c>
      <c r="R161">
        <v>458</v>
      </c>
      <c r="S161" s="1">
        <v>0.84</v>
      </c>
      <c r="T161">
        <v>74</v>
      </c>
      <c r="U161">
        <v>11</v>
      </c>
      <c r="V161" s="1">
        <v>0.15</v>
      </c>
      <c r="W161">
        <v>315</v>
      </c>
      <c r="X161">
        <v>250</v>
      </c>
      <c r="Y161" s="1">
        <v>0.79</v>
      </c>
      <c r="Z161">
        <v>3</v>
      </c>
      <c r="AA161">
        <v>320</v>
      </c>
      <c r="AB161">
        <v>124</v>
      </c>
      <c r="AC161">
        <v>2</v>
      </c>
      <c r="AD161">
        <v>1</v>
      </c>
      <c r="AE161">
        <v>18</v>
      </c>
      <c r="AF161">
        <v>20</v>
      </c>
      <c r="AG161">
        <v>77</v>
      </c>
      <c r="AH161">
        <v>17</v>
      </c>
      <c r="AI161">
        <v>0</v>
      </c>
      <c r="AJ161">
        <v>9</v>
      </c>
      <c r="AK161">
        <v>12</v>
      </c>
      <c r="AL161">
        <v>3</v>
      </c>
      <c r="AM161">
        <v>12</v>
      </c>
      <c r="AN161">
        <v>167</v>
      </c>
      <c r="AO161">
        <v>90</v>
      </c>
      <c r="AP161" s="1">
        <v>0.54</v>
      </c>
      <c r="AQ161">
        <v>43</v>
      </c>
      <c r="AR161">
        <v>17</v>
      </c>
      <c r="AS161" s="1">
        <v>0.4</v>
      </c>
      <c r="AT161">
        <v>0</v>
      </c>
      <c r="AU161">
        <v>0</v>
      </c>
      <c r="AV161">
        <v>0</v>
      </c>
      <c r="AW161">
        <v>16</v>
      </c>
      <c r="AX161">
        <v>2</v>
      </c>
      <c r="AY161">
        <v>0</v>
      </c>
      <c r="AZ161">
        <v>0</v>
      </c>
      <c r="BA161" s="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f t="shared" si="2"/>
        <v>4.2</v>
      </c>
    </row>
    <row r="162" spans="1:59" x14ac:dyDescent="0.3">
      <c r="A162" t="s">
        <v>156</v>
      </c>
      <c r="B162" s="4">
        <v>25</v>
      </c>
      <c r="C162" t="s">
        <v>131</v>
      </c>
      <c r="D162" t="s">
        <v>59</v>
      </c>
      <c r="E162" t="s">
        <v>773</v>
      </c>
      <c r="F162">
        <v>29</v>
      </c>
      <c r="G162">
        <v>1938</v>
      </c>
      <c r="H162">
        <v>3</v>
      </c>
      <c r="I162">
        <v>5</v>
      </c>
      <c r="J162">
        <v>57</v>
      </c>
      <c r="K162">
        <v>5</v>
      </c>
      <c r="L162" s="1">
        <v>0.06</v>
      </c>
      <c r="M162">
        <v>6</v>
      </c>
      <c r="N162">
        <v>4</v>
      </c>
      <c r="O162">
        <v>4</v>
      </c>
      <c r="P162">
        <v>1303</v>
      </c>
      <c r="Q162">
        <v>589</v>
      </c>
      <c r="R162">
        <v>479</v>
      </c>
      <c r="S162" s="1">
        <v>0.81</v>
      </c>
      <c r="T162">
        <v>10</v>
      </c>
      <c r="U162">
        <v>5</v>
      </c>
      <c r="V162" s="1">
        <v>0.5</v>
      </c>
      <c r="W162">
        <v>119</v>
      </c>
      <c r="X162">
        <v>78</v>
      </c>
      <c r="Y162" s="1">
        <v>0.66</v>
      </c>
      <c r="Z162">
        <v>6</v>
      </c>
      <c r="AA162">
        <v>147</v>
      </c>
      <c r="AB162">
        <v>74</v>
      </c>
      <c r="AC162">
        <v>0</v>
      </c>
      <c r="AD162">
        <v>0</v>
      </c>
      <c r="AE162">
        <v>3</v>
      </c>
      <c r="AF162">
        <v>2</v>
      </c>
      <c r="AG162">
        <v>73</v>
      </c>
      <c r="AH162">
        <v>47</v>
      </c>
      <c r="AI162">
        <v>0</v>
      </c>
      <c r="AJ162">
        <v>9</v>
      </c>
      <c r="AK162">
        <v>27</v>
      </c>
      <c r="AL162">
        <v>7</v>
      </c>
      <c r="AM162">
        <v>44</v>
      </c>
      <c r="AN162">
        <v>110</v>
      </c>
      <c r="AO162">
        <v>69</v>
      </c>
      <c r="AP162" s="1">
        <v>0.63</v>
      </c>
      <c r="AQ162">
        <v>41</v>
      </c>
      <c r="AR162">
        <v>25</v>
      </c>
      <c r="AS162" s="1">
        <v>0.61</v>
      </c>
      <c r="AT162">
        <v>0</v>
      </c>
      <c r="AU162">
        <v>0</v>
      </c>
      <c r="AV162">
        <v>0</v>
      </c>
      <c r="AW162">
        <v>34</v>
      </c>
      <c r="AX162">
        <v>6</v>
      </c>
      <c r="AY162">
        <v>0</v>
      </c>
      <c r="AZ162">
        <v>0</v>
      </c>
      <c r="BA162" s="1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f t="shared" si="2"/>
        <v>4.2</v>
      </c>
    </row>
    <row r="163" spans="1:59" x14ac:dyDescent="0.3">
      <c r="A163" t="s">
        <v>67</v>
      </c>
      <c r="B163" s="4">
        <v>26</v>
      </c>
      <c r="C163" t="s">
        <v>58</v>
      </c>
      <c r="D163" t="s">
        <v>66</v>
      </c>
      <c r="E163" t="s">
        <v>774</v>
      </c>
      <c r="F163">
        <v>28</v>
      </c>
      <c r="G163">
        <v>2365</v>
      </c>
      <c r="H163">
        <v>3</v>
      </c>
      <c r="I163">
        <v>1</v>
      </c>
      <c r="J163">
        <v>22</v>
      </c>
      <c r="K163">
        <v>25</v>
      </c>
      <c r="L163" s="1">
        <v>0.15</v>
      </c>
      <c r="M163">
        <v>4</v>
      </c>
      <c r="N163">
        <v>1</v>
      </c>
      <c r="O163">
        <v>0</v>
      </c>
      <c r="P163">
        <v>1911</v>
      </c>
      <c r="Q163">
        <v>590</v>
      </c>
      <c r="R163">
        <v>466</v>
      </c>
      <c r="S163" s="1">
        <v>0.79</v>
      </c>
      <c r="T163">
        <v>89</v>
      </c>
      <c r="U163">
        <v>21</v>
      </c>
      <c r="V163" s="1">
        <v>0.24</v>
      </c>
      <c r="W163">
        <v>339</v>
      </c>
      <c r="X163">
        <v>254</v>
      </c>
      <c r="Y163" s="1">
        <v>0.75</v>
      </c>
      <c r="Z163">
        <v>5</v>
      </c>
      <c r="AA163">
        <v>337</v>
      </c>
      <c r="AB163">
        <v>216</v>
      </c>
      <c r="AC163">
        <v>0</v>
      </c>
      <c r="AD163">
        <v>3</v>
      </c>
      <c r="AE163">
        <v>18</v>
      </c>
      <c r="AF163">
        <v>22</v>
      </c>
      <c r="AG163">
        <v>78</v>
      </c>
      <c r="AH163">
        <v>2</v>
      </c>
      <c r="AI163">
        <v>10</v>
      </c>
      <c r="AJ163">
        <v>89</v>
      </c>
      <c r="AK163">
        <v>5</v>
      </c>
      <c r="AL163">
        <v>0</v>
      </c>
      <c r="AM163">
        <v>25</v>
      </c>
      <c r="AN163">
        <v>206</v>
      </c>
      <c r="AO163">
        <v>77</v>
      </c>
      <c r="AP163" s="1">
        <v>0.37</v>
      </c>
      <c r="AQ163">
        <v>56</v>
      </c>
      <c r="AR163">
        <v>17</v>
      </c>
      <c r="AS163" s="1">
        <v>0.3</v>
      </c>
      <c r="AT163">
        <v>0</v>
      </c>
      <c r="AU163">
        <v>0</v>
      </c>
      <c r="AV163">
        <v>0</v>
      </c>
      <c r="AW163">
        <v>19</v>
      </c>
      <c r="AX163">
        <v>4</v>
      </c>
      <c r="AY163">
        <v>0</v>
      </c>
      <c r="AZ163">
        <v>0</v>
      </c>
      <c r="BA163" s="1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f t="shared" si="2"/>
        <v>4.2</v>
      </c>
    </row>
    <row r="164" spans="1:59" x14ac:dyDescent="0.3">
      <c r="A164" t="s">
        <v>245</v>
      </c>
      <c r="B164" s="4">
        <v>24</v>
      </c>
      <c r="C164" t="s">
        <v>240</v>
      </c>
      <c r="D164" t="s">
        <v>59</v>
      </c>
      <c r="E164" t="s">
        <v>773</v>
      </c>
      <c r="F164">
        <v>31</v>
      </c>
      <c r="G164">
        <v>1764</v>
      </c>
      <c r="H164">
        <v>3</v>
      </c>
      <c r="I164">
        <v>4</v>
      </c>
      <c r="J164">
        <v>24</v>
      </c>
      <c r="K164">
        <v>3</v>
      </c>
      <c r="L164" s="1">
        <v>0.33</v>
      </c>
      <c r="M164">
        <v>3</v>
      </c>
      <c r="N164">
        <v>0</v>
      </c>
      <c r="O164">
        <v>6</v>
      </c>
      <c r="P164">
        <v>1052</v>
      </c>
      <c r="Q164">
        <v>605</v>
      </c>
      <c r="R164">
        <v>492</v>
      </c>
      <c r="S164" s="1">
        <v>0.81</v>
      </c>
      <c r="T164">
        <v>18</v>
      </c>
      <c r="U164">
        <v>6</v>
      </c>
      <c r="V164" s="1">
        <v>0.33</v>
      </c>
      <c r="W164">
        <v>135</v>
      </c>
      <c r="X164">
        <v>84</v>
      </c>
      <c r="Y164" s="1">
        <v>0.62</v>
      </c>
      <c r="Z164">
        <v>0</v>
      </c>
      <c r="AA164">
        <v>106</v>
      </c>
      <c r="AB164">
        <v>63</v>
      </c>
      <c r="AC164">
        <v>0</v>
      </c>
      <c r="AD164">
        <v>0</v>
      </c>
      <c r="AE164">
        <v>0</v>
      </c>
      <c r="AF164">
        <v>3</v>
      </c>
      <c r="AG164">
        <v>52</v>
      </c>
      <c r="AH164">
        <v>21</v>
      </c>
      <c r="AI164">
        <v>3</v>
      </c>
      <c r="AJ164">
        <v>7</v>
      </c>
      <c r="AK164">
        <v>4</v>
      </c>
      <c r="AL164">
        <v>3</v>
      </c>
      <c r="AM164">
        <v>13</v>
      </c>
      <c r="AN164">
        <v>64</v>
      </c>
      <c r="AO164">
        <v>34</v>
      </c>
      <c r="AP164" s="1">
        <v>0.53</v>
      </c>
      <c r="AQ164">
        <v>73</v>
      </c>
      <c r="AR164">
        <v>42</v>
      </c>
      <c r="AS164" s="1">
        <v>0.57999999999999996</v>
      </c>
      <c r="AT164">
        <v>0</v>
      </c>
      <c r="AU164">
        <v>0</v>
      </c>
      <c r="AV164">
        <v>0</v>
      </c>
      <c r="AW164">
        <v>6</v>
      </c>
      <c r="AX164">
        <v>2</v>
      </c>
      <c r="AY164">
        <v>0</v>
      </c>
      <c r="AZ164">
        <v>0</v>
      </c>
      <c r="BA164" s="1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f t="shared" si="2"/>
        <v>4.2</v>
      </c>
    </row>
    <row r="165" spans="1:59" x14ac:dyDescent="0.3">
      <c r="A165" t="s">
        <v>211</v>
      </c>
      <c r="B165" s="4">
        <v>20</v>
      </c>
      <c r="C165" t="s">
        <v>205</v>
      </c>
      <c r="D165" t="s">
        <v>172</v>
      </c>
      <c r="E165" t="s">
        <v>773</v>
      </c>
      <c r="F165">
        <v>34</v>
      </c>
      <c r="G165">
        <v>2670</v>
      </c>
      <c r="H165">
        <v>3</v>
      </c>
      <c r="I165">
        <v>1</v>
      </c>
      <c r="J165">
        <v>44</v>
      </c>
      <c r="K165">
        <v>9</v>
      </c>
      <c r="L165" s="1">
        <v>0.04</v>
      </c>
      <c r="M165">
        <v>3</v>
      </c>
      <c r="N165">
        <v>1</v>
      </c>
      <c r="O165">
        <v>0</v>
      </c>
      <c r="P165">
        <v>1837</v>
      </c>
      <c r="Q165">
        <v>629</v>
      </c>
      <c r="R165">
        <v>558</v>
      </c>
      <c r="S165" s="1">
        <v>0.89</v>
      </c>
      <c r="T165">
        <v>12</v>
      </c>
      <c r="U165">
        <v>1</v>
      </c>
      <c r="V165" s="1">
        <v>0.08</v>
      </c>
      <c r="W165">
        <v>168</v>
      </c>
      <c r="X165">
        <v>132</v>
      </c>
      <c r="Y165" s="1">
        <v>0.79</v>
      </c>
      <c r="Z165">
        <v>4</v>
      </c>
      <c r="AA165">
        <v>125</v>
      </c>
      <c r="AB165">
        <v>56</v>
      </c>
      <c r="AC165">
        <v>0</v>
      </c>
      <c r="AD165">
        <v>0</v>
      </c>
      <c r="AE165">
        <v>6</v>
      </c>
      <c r="AF165">
        <v>3</v>
      </c>
      <c r="AG165">
        <v>64</v>
      </c>
      <c r="AH165">
        <v>42</v>
      </c>
      <c r="AI165">
        <v>4</v>
      </c>
      <c r="AJ165">
        <v>43</v>
      </c>
      <c r="AK165">
        <v>8</v>
      </c>
      <c r="AL165">
        <v>6</v>
      </c>
      <c r="AM165">
        <v>79</v>
      </c>
      <c r="AN165">
        <v>107</v>
      </c>
      <c r="AO165">
        <v>42</v>
      </c>
      <c r="AP165" s="1">
        <v>0.39</v>
      </c>
      <c r="AQ165">
        <v>23</v>
      </c>
      <c r="AR165">
        <v>11</v>
      </c>
      <c r="AS165" s="1">
        <v>0.48</v>
      </c>
      <c r="AT165">
        <v>0</v>
      </c>
      <c r="AU165">
        <v>0</v>
      </c>
      <c r="AV165">
        <v>0</v>
      </c>
      <c r="AW165">
        <v>40</v>
      </c>
      <c r="AX165">
        <v>6</v>
      </c>
      <c r="AY165">
        <v>1</v>
      </c>
      <c r="AZ165">
        <v>0</v>
      </c>
      <c r="BA165" s="1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f t="shared" si="2"/>
        <v>4.2</v>
      </c>
    </row>
    <row r="166" spans="1:59" x14ac:dyDescent="0.3">
      <c r="A166" t="s">
        <v>292</v>
      </c>
      <c r="B166" s="4">
        <v>24</v>
      </c>
      <c r="C166" t="s">
        <v>270</v>
      </c>
      <c r="D166" t="s">
        <v>59</v>
      </c>
      <c r="E166" t="s">
        <v>774</v>
      </c>
      <c r="F166">
        <v>34</v>
      </c>
      <c r="G166">
        <v>3059</v>
      </c>
      <c r="H166">
        <v>3</v>
      </c>
      <c r="I166">
        <v>2</v>
      </c>
      <c r="J166">
        <v>15</v>
      </c>
      <c r="K166">
        <v>0</v>
      </c>
      <c r="L166" s="1">
        <v>0</v>
      </c>
      <c r="M166">
        <v>2</v>
      </c>
      <c r="N166">
        <v>0</v>
      </c>
      <c r="O166">
        <v>1</v>
      </c>
      <c r="P166">
        <v>2206</v>
      </c>
      <c r="Q166">
        <v>713</v>
      </c>
      <c r="R166">
        <v>552</v>
      </c>
      <c r="S166" s="1">
        <v>0.77</v>
      </c>
      <c r="T166">
        <v>11</v>
      </c>
      <c r="U166">
        <v>3</v>
      </c>
      <c r="V166" s="1">
        <v>0.27</v>
      </c>
      <c r="W166">
        <v>220</v>
      </c>
      <c r="X166">
        <v>117</v>
      </c>
      <c r="Y166" s="1">
        <v>0.53</v>
      </c>
      <c r="Z166">
        <v>0</v>
      </c>
      <c r="AA166">
        <v>200</v>
      </c>
      <c r="AB166">
        <v>103</v>
      </c>
      <c r="AC166">
        <v>0</v>
      </c>
      <c r="AD166">
        <v>0</v>
      </c>
      <c r="AE166">
        <v>0</v>
      </c>
      <c r="AF166">
        <v>1</v>
      </c>
      <c r="AG166">
        <v>71</v>
      </c>
      <c r="AH166">
        <v>18</v>
      </c>
      <c r="AI166">
        <v>11</v>
      </c>
      <c r="AJ166">
        <v>156</v>
      </c>
      <c r="AK166">
        <v>14</v>
      </c>
      <c r="AL166">
        <v>7</v>
      </c>
      <c r="AM166">
        <v>61</v>
      </c>
      <c r="AN166">
        <v>100</v>
      </c>
      <c r="AO166">
        <v>52</v>
      </c>
      <c r="AP166" s="1">
        <v>0.52</v>
      </c>
      <c r="AQ166">
        <v>62</v>
      </c>
      <c r="AR166">
        <v>33</v>
      </c>
      <c r="AS166" s="1">
        <v>0.53</v>
      </c>
      <c r="AT166">
        <v>0</v>
      </c>
      <c r="AU166">
        <v>0</v>
      </c>
      <c r="AV166">
        <v>3</v>
      </c>
      <c r="AW166">
        <v>24</v>
      </c>
      <c r="AX166">
        <v>7</v>
      </c>
      <c r="AY166">
        <v>1</v>
      </c>
      <c r="AZ166">
        <v>0</v>
      </c>
      <c r="BA166" s="1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f t="shared" si="2"/>
        <v>4.2</v>
      </c>
    </row>
    <row r="167" spans="1:59" x14ac:dyDescent="0.3">
      <c r="A167" t="s">
        <v>431</v>
      </c>
      <c r="B167" s="4">
        <v>23</v>
      </c>
      <c r="C167" t="s">
        <v>425</v>
      </c>
      <c r="D167" t="s">
        <v>59</v>
      </c>
      <c r="E167" t="s">
        <v>773</v>
      </c>
      <c r="F167">
        <v>33</v>
      </c>
      <c r="G167">
        <v>1710</v>
      </c>
      <c r="H167">
        <v>3</v>
      </c>
      <c r="I167">
        <v>3</v>
      </c>
      <c r="J167">
        <v>34</v>
      </c>
      <c r="K167">
        <v>4</v>
      </c>
      <c r="L167" s="1">
        <v>0</v>
      </c>
      <c r="M167">
        <v>5</v>
      </c>
      <c r="N167">
        <v>0</v>
      </c>
      <c r="O167">
        <v>0</v>
      </c>
      <c r="P167">
        <v>1367</v>
      </c>
      <c r="Q167">
        <v>718</v>
      </c>
      <c r="R167">
        <v>592</v>
      </c>
      <c r="S167" s="1">
        <v>0.83</v>
      </c>
      <c r="T167">
        <v>16</v>
      </c>
      <c r="U167">
        <v>3</v>
      </c>
      <c r="V167" s="1">
        <v>0.19</v>
      </c>
      <c r="W167">
        <v>213</v>
      </c>
      <c r="X167">
        <v>165</v>
      </c>
      <c r="Y167" s="1">
        <v>0.78</v>
      </c>
      <c r="Z167">
        <v>4</v>
      </c>
      <c r="AA167">
        <v>161</v>
      </c>
      <c r="AB167">
        <v>76</v>
      </c>
      <c r="AC167">
        <v>0</v>
      </c>
      <c r="AD167">
        <v>0</v>
      </c>
      <c r="AE167">
        <v>6</v>
      </c>
      <c r="AF167">
        <v>3</v>
      </c>
      <c r="AG167">
        <v>89</v>
      </c>
      <c r="AH167">
        <v>36</v>
      </c>
      <c r="AI167">
        <v>1</v>
      </c>
      <c r="AJ167">
        <v>8</v>
      </c>
      <c r="AK167">
        <v>18</v>
      </c>
      <c r="AL167">
        <v>5</v>
      </c>
      <c r="AM167">
        <v>39</v>
      </c>
      <c r="AN167">
        <v>158</v>
      </c>
      <c r="AO167">
        <v>75</v>
      </c>
      <c r="AP167" s="1">
        <v>0.48</v>
      </c>
      <c r="AQ167">
        <v>17</v>
      </c>
      <c r="AR167">
        <v>4</v>
      </c>
      <c r="AS167" s="1">
        <v>0.24</v>
      </c>
      <c r="AT167">
        <v>0</v>
      </c>
      <c r="AU167">
        <v>0</v>
      </c>
      <c r="AV167">
        <v>0</v>
      </c>
      <c r="AW167">
        <v>18</v>
      </c>
      <c r="AX167">
        <v>1</v>
      </c>
      <c r="AY167">
        <v>1</v>
      </c>
      <c r="AZ167">
        <v>0</v>
      </c>
      <c r="BA167" s="1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f t="shared" si="2"/>
        <v>4.2</v>
      </c>
    </row>
    <row r="168" spans="1:59" x14ac:dyDescent="0.3">
      <c r="A168" t="s">
        <v>129</v>
      </c>
      <c r="B168" s="4">
        <v>27</v>
      </c>
      <c r="C168" t="s">
        <v>98</v>
      </c>
      <c r="D168" t="s">
        <v>80</v>
      </c>
      <c r="E168" t="s">
        <v>773</v>
      </c>
      <c r="F168">
        <v>36</v>
      </c>
      <c r="G168">
        <v>3032</v>
      </c>
      <c r="H168">
        <v>3</v>
      </c>
      <c r="I168">
        <v>7</v>
      </c>
      <c r="J168">
        <v>41</v>
      </c>
      <c r="K168">
        <v>6</v>
      </c>
      <c r="L168" s="1">
        <v>7.0000000000000007E-2</v>
      </c>
      <c r="M168">
        <v>3</v>
      </c>
      <c r="N168">
        <v>1</v>
      </c>
      <c r="O168">
        <v>0</v>
      </c>
      <c r="P168">
        <v>2517</v>
      </c>
      <c r="Q168">
        <v>722</v>
      </c>
      <c r="R168">
        <v>611</v>
      </c>
      <c r="S168" s="1">
        <v>0.85</v>
      </c>
      <c r="T168">
        <v>55</v>
      </c>
      <c r="U168">
        <v>9</v>
      </c>
      <c r="V168" s="1">
        <v>0.16</v>
      </c>
      <c r="W168">
        <v>219</v>
      </c>
      <c r="X168">
        <v>175</v>
      </c>
      <c r="Y168" s="1">
        <v>0.8</v>
      </c>
      <c r="Z168">
        <v>1</v>
      </c>
      <c r="AA168">
        <v>154</v>
      </c>
      <c r="AB168">
        <v>98</v>
      </c>
      <c r="AC168">
        <v>0</v>
      </c>
      <c r="AD168">
        <v>1</v>
      </c>
      <c r="AE168">
        <v>2</v>
      </c>
      <c r="AF168">
        <v>5</v>
      </c>
      <c r="AG168">
        <v>44</v>
      </c>
      <c r="AH168">
        <v>29</v>
      </c>
      <c r="AI168">
        <v>4</v>
      </c>
      <c r="AJ168">
        <v>46</v>
      </c>
      <c r="AK168">
        <v>11</v>
      </c>
      <c r="AL168">
        <v>9</v>
      </c>
      <c r="AM168">
        <v>84</v>
      </c>
      <c r="AN168">
        <v>89</v>
      </c>
      <c r="AO168">
        <v>50</v>
      </c>
      <c r="AP168" s="1">
        <v>0.56000000000000005</v>
      </c>
      <c r="AQ168">
        <v>14</v>
      </c>
      <c r="AR168">
        <v>5</v>
      </c>
      <c r="AS168" s="1">
        <v>0.36</v>
      </c>
      <c r="AT168">
        <v>0</v>
      </c>
      <c r="AU168">
        <v>0</v>
      </c>
      <c r="AV168">
        <v>0</v>
      </c>
      <c r="AW168">
        <v>41</v>
      </c>
      <c r="AX168">
        <v>4</v>
      </c>
      <c r="AY168">
        <v>0</v>
      </c>
      <c r="AZ168">
        <v>0</v>
      </c>
      <c r="BA168" s="1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f t="shared" si="2"/>
        <v>4.2</v>
      </c>
    </row>
    <row r="169" spans="1:59" x14ac:dyDescent="0.3">
      <c r="A169" t="s">
        <v>97</v>
      </c>
      <c r="B169" s="4">
        <v>22</v>
      </c>
      <c r="C169" t="s">
        <v>98</v>
      </c>
      <c r="D169" t="s">
        <v>80</v>
      </c>
      <c r="E169" t="s">
        <v>773</v>
      </c>
      <c r="F169">
        <v>26</v>
      </c>
      <c r="G169">
        <v>1624</v>
      </c>
      <c r="H169">
        <v>3</v>
      </c>
      <c r="I169">
        <v>0</v>
      </c>
      <c r="J169">
        <v>17</v>
      </c>
      <c r="K169">
        <v>9</v>
      </c>
      <c r="L169" s="1">
        <v>0.05</v>
      </c>
      <c r="M169">
        <v>2</v>
      </c>
      <c r="N169">
        <v>2</v>
      </c>
      <c r="O169">
        <v>0</v>
      </c>
      <c r="P169">
        <v>1057</v>
      </c>
      <c r="Q169">
        <v>786</v>
      </c>
      <c r="R169">
        <v>611</v>
      </c>
      <c r="S169" s="1">
        <v>0.78</v>
      </c>
      <c r="T169">
        <v>48</v>
      </c>
      <c r="U169">
        <v>5</v>
      </c>
      <c r="V169" s="1">
        <v>0.1</v>
      </c>
      <c r="W169">
        <v>344</v>
      </c>
      <c r="X169">
        <v>241</v>
      </c>
      <c r="Y169" s="1">
        <v>0.7</v>
      </c>
      <c r="Z169">
        <v>5</v>
      </c>
      <c r="AA169">
        <v>173</v>
      </c>
      <c r="AB169">
        <v>82</v>
      </c>
      <c r="AC169">
        <v>0</v>
      </c>
      <c r="AD169">
        <v>0</v>
      </c>
      <c r="AE169">
        <v>7</v>
      </c>
      <c r="AF169">
        <v>4</v>
      </c>
      <c r="AG169">
        <v>100</v>
      </c>
      <c r="AH169">
        <v>9</v>
      </c>
      <c r="AI169">
        <v>2</v>
      </c>
      <c r="AJ169">
        <v>40</v>
      </c>
      <c r="AK169">
        <v>8</v>
      </c>
      <c r="AL169">
        <v>2</v>
      </c>
      <c r="AM169">
        <v>55</v>
      </c>
      <c r="AN169">
        <v>151</v>
      </c>
      <c r="AO169">
        <v>61</v>
      </c>
      <c r="AP169" s="1">
        <v>0.4</v>
      </c>
      <c r="AQ169">
        <v>37</v>
      </c>
      <c r="AR169">
        <v>14</v>
      </c>
      <c r="AS169" s="1">
        <v>0.38</v>
      </c>
      <c r="AT169">
        <v>0</v>
      </c>
      <c r="AU169">
        <v>0</v>
      </c>
      <c r="AV169">
        <v>0</v>
      </c>
      <c r="AW169">
        <v>32</v>
      </c>
      <c r="AX169">
        <v>4</v>
      </c>
      <c r="AY169">
        <v>0</v>
      </c>
      <c r="AZ169">
        <v>0</v>
      </c>
      <c r="BA169" s="1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f t="shared" si="2"/>
        <v>4.2</v>
      </c>
    </row>
    <row r="170" spans="1:59" x14ac:dyDescent="0.3">
      <c r="A170" t="s">
        <v>320</v>
      </c>
      <c r="B170" s="4">
        <v>31</v>
      </c>
      <c r="C170" t="s">
        <v>300</v>
      </c>
      <c r="D170" t="s">
        <v>59</v>
      </c>
      <c r="E170" t="s">
        <v>774</v>
      </c>
      <c r="F170">
        <v>14</v>
      </c>
      <c r="G170">
        <v>1046</v>
      </c>
      <c r="H170">
        <v>3</v>
      </c>
      <c r="I170">
        <v>0</v>
      </c>
      <c r="J170">
        <v>10</v>
      </c>
      <c r="K170">
        <v>2</v>
      </c>
      <c r="L170" s="1">
        <v>0</v>
      </c>
      <c r="M170">
        <v>1</v>
      </c>
      <c r="N170">
        <v>1</v>
      </c>
      <c r="O170">
        <v>0</v>
      </c>
      <c r="P170">
        <v>518</v>
      </c>
      <c r="Q170">
        <v>797</v>
      </c>
      <c r="R170">
        <v>725</v>
      </c>
      <c r="S170" s="1">
        <v>0.91</v>
      </c>
      <c r="T170">
        <v>0</v>
      </c>
      <c r="U170">
        <v>0</v>
      </c>
      <c r="V170" s="1">
        <v>0</v>
      </c>
      <c r="W170">
        <v>86</v>
      </c>
      <c r="X170">
        <v>69</v>
      </c>
      <c r="Y170" s="1">
        <v>0.8</v>
      </c>
      <c r="Z170">
        <v>0</v>
      </c>
      <c r="AA170">
        <v>188</v>
      </c>
      <c r="AB170">
        <v>77</v>
      </c>
      <c r="AC170">
        <v>0</v>
      </c>
      <c r="AD170">
        <v>2</v>
      </c>
      <c r="AE170">
        <v>0</v>
      </c>
      <c r="AF170">
        <v>2</v>
      </c>
      <c r="AG170">
        <v>63</v>
      </c>
      <c r="AH170">
        <v>0</v>
      </c>
      <c r="AI170">
        <v>3</v>
      </c>
      <c r="AJ170">
        <v>65</v>
      </c>
      <c r="AK170">
        <v>10</v>
      </c>
      <c r="AL170">
        <v>8</v>
      </c>
      <c r="AM170">
        <v>12</v>
      </c>
      <c r="AN170">
        <v>48</v>
      </c>
      <c r="AO170">
        <v>23</v>
      </c>
      <c r="AP170" s="1">
        <v>0.48</v>
      </c>
      <c r="AQ170">
        <v>39</v>
      </c>
      <c r="AR170">
        <v>19</v>
      </c>
      <c r="AS170" s="1">
        <v>0.49</v>
      </c>
      <c r="AT170">
        <v>0</v>
      </c>
      <c r="AU170">
        <v>0</v>
      </c>
      <c r="AV170">
        <v>0</v>
      </c>
      <c r="AW170">
        <v>9</v>
      </c>
      <c r="AX170">
        <v>5</v>
      </c>
      <c r="AY170">
        <v>0</v>
      </c>
      <c r="AZ170">
        <v>0</v>
      </c>
      <c r="BA170" s="1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f t="shared" si="2"/>
        <v>4.2</v>
      </c>
    </row>
    <row r="171" spans="1:59" x14ac:dyDescent="0.3">
      <c r="A171" t="s">
        <v>299</v>
      </c>
      <c r="B171" s="4">
        <v>31</v>
      </c>
      <c r="C171" t="s">
        <v>300</v>
      </c>
      <c r="D171" t="s">
        <v>277</v>
      </c>
      <c r="E171" t="s">
        <v>773</v>
      </c>
      <c r="F171">
        <v>33</v>
      </c>
      <c r="G171">
        <v>2577</v>
      </c>
      <c r="H171">
        <v>3</v>
      </c>
      <c r="I171">
        <v>2</v>
      </c>
      <c r="J171">
        <v>31</v>
      </c>
      <c r="K171">
        <v>10</v>
      </c>
      <c r="L171" s="1">
        <v>0.1</v>
      </c>
      <c r="M171">
        <v>4</v>
      </c>
      <c r="N171">
        <v>0</v>
      </c>
      <c r="O171">
        <v>10</v>
      </c>
      <c r="P171">
        <v>1231</v>
      </c>
      <c r="Q171">
        <v>875</v>
      </c>
      <c r="R171">
        <v>724</v>
      </c>
      <c r="S171" s="1">
        <v>0.83</v>
      </c>
      <c r="T171">
        <v>23</v>
      </c>
      <c r="U171">
        <v>1</v>
      </c>
      <c r="V171" s="1">
        <v>0.04</v>
      </c>
      <c r="W171">
        <v>305</v>
      </c>
      <c r="X171">
        <v>233</v>
      </c>
      <c r="Y171" s="1">
        <v>0.76</v>
      </c>
      <c r="Z171">
        <v>0</v>
      </c>
      <c r="AA171">
        <v>200</v>
      </c>
      <c r="AB171">
        <v>108</v>
      </c>
      <c r="AC171">
        <v>1</v>
      </c>
      <c r="AD171">
        <v>0</v>
      </c>
      <c r="AE171">
        <v>4</v>
      </c>
      <c r="AF171">
        <v>8</v>
      </c>
      <c r="AG171">
        <v>150</v>
      </c>
      <c r="AH171">
        <v>38</v>
      </c>
      <c r="AI171">
        <v>6</v>
      </c>
      <c r="AJ171">
        <v>19</v>
      </c>
      <c r="AK171">
        <v>10</v>
      </c>
      <c r="AL171">
        <v>6</v>
      </c>
      <c r="AM171">
        <v>48</v>
      </c>
      <c r="AN171">
        <v>210</v>
      </c>
      <c r="AO171">
        <v>77</v>
      </c>
      <c r="AP171" s="1">
        <v>0.37</v>
      </c>
      <c r="AQ171">
        <v>75</v>
      </c>
      <c r="AR171">
        <v>30</v>
      </c>
      <c r="AS171" s="1">
        <v>0.4</v>
      </c>
      <c r="AT171">
        <v>0</v>
      </c>
      <c r="AU171">
        <v>0</v>
      </c>
      <c r="AV171">
        <v>0</v>
      </c>
      <c r="AW171">
        <v>49</v>
      </c>
      <c r="AX171">
        <v>3</v>
      </c>
      <c r="AY171">
        <v>1</v>
      </c>
      <c r="AZ171">
        <v>0</v>
      </c>
      <c r="BA171" s="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f t="shared" si="2"/>
        <v>4.2</v>
      </c>
    </row>
    <row r="172" spans="1:59" x14ac:dyDescent="0.3">
      <c r="A172" t="s">
        <v>448</v>
      </c>
      <c r="B172" s="4">
        <v>33</v>
      </c>
      <c r="C172" t="s">
        <v>425</v>
      </c>
      <c r="D172" t="s">
        <v>74</v>
      </c>
      <c r="E172" t="s">
        <v>774</v>
      </c>
      <c r="F172">
        <v>37</v>
      </c>
      <c r="G172">
        <v>3330</v>
      </c>
      <c r="H172">
        <v>3</v>
      </c>
      <c r="I172">
        <v>1</v>
      </c>
      <c r="J172">
        <v>27</v>
      </c>
      <c r="K172">
        <v>1</v>
      </c>
      <c r="L172" s="1">
        <v>7.0000000000000007E-2</v>
      </c>
      <c r="M172">
        <v>3</v>
      </c>
      <c r="N172">
        <v>1</v>
      </c>
      <c r="O172">
        <v>0</v>
      </c>
      <c r="P172">
        <v>3347</v>
      </c>
      <c r="Q172">
        <v>972</v>
      </c>
      <c r="R172">
        <v>764</v>
      </c>
      <c r="S172" s="1">
        <v>0.79</v>
      </c>
      <c r="T172">
        <v>97</v>
      </c>
      <c r="U172">
        <v>28</v>
      </c>
      <c r="V172" s="1">
        <v>0.28999999999999998</v>
      </c>
      <c r="W172">
        <v>327</v>
      </c>
      <c r="X172">
        <v>229</v>
      </c>
      <c r="Y172" s="1">
        <v>0.7</v>
      </c>
      <c r="Z172">
        <v>2</v>
      </c>
      <c r="AA172">
        <v>171</v>
      </c>
      <c r="AB172">
        <v>105</v>
      </c>
      <c r="AC172">
        <v>0</v>
      </c>
      <c r="AD172">
        <v>0</v>
      </c>
      <c r="AE172">
        <v>1</v>
      </c>
      <c r="AF172">
        <v>5</v>
      </c>
      <c r="AG172">
        <v>88</v>
      </c>
      <c r="AH172">
        <v>5</v>
      </c>
      <c r="AI172">
        <v>14</v>
      </c>
      <c r="AJ172">
        <v>190</v>
      </c>
      <c r="AK172">
        <v>44</v>
      </c>
      <c r="AL172">
        <v>9</v>
      </c>
      <c r="AM172">
        <v>38</v>
      </c>
      <c r="AN172">
        <v>171</v>
      </c>
      <c r="AO172">
        <v>103</v>
      </c>
      <c r="AP172" s="1">
        <v>0.6</v>
      </c>
      <c r="AQ172">
        <v>87</v>
      </c>
      <c r="AR172">
        <v>49</v>
      </c>
      <c r="AS172" s="1">
        <v>0.56000000000000005</v>
      </c>
      <c r="AT172">
        <v>0</v>
      </c>
      <c r="AU172">
        <v>0</v>
      </c>
      <c r="AV172">
        <v>0</v>
      </c>
      <c r="AW172">
        <v>17</v>
      </c>
      <c r="AX172">
        <v>5</v>
      </c>
      <c r="AY172">
        <v>0</v>
      </c>
      <c r="AZ172">
        <v>0</v>
      </c>
      <c r="BA172" s="1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f t="shared" si="2"/>
        <v>4.2</v>
      </c>
    </row>
    <row r="173" spans="1:59" x14ac:dyDescent="0.3">
      <c r="A173" t="s">
        <v>674</v>
      </c>
      <c r="B173" s="4">
        <v>23</v>
      </c>
      <c r="C173" t="s">
        <v>782</v>
      </c>
      <c r="D173" t="s">
        <v>66</v>
      </c>
      <c r="E173" t="s">
        <v>774</v>
      </c>
      <c r="F173">
        <v>36</v>
      </c>
      <c r="G173">
        <v>2987</v>
      </c>
      <c r="H173">
        <v>3</v>
      </c>
      <c r="I173">
        <v>1</v>
      </c>
      <c r="J173">
        <v>35</v>
      </c>
      <c r="K173">
        <v>14</v>
      </c>
      <c r="L173" s="1">
        <v>0.09</v>
      </c>
      <c r="M173">
        <v>2</v>
      </c>
      <c r="N173">
        <v>1</v>
      </c>
      <c r="O173">
        <v>1</v>
      </c>
      <c r="P173">
        <v>2154</v>
      </c>
      <c r="Q173">
        <v>1010</v>
      </c>
      <c r="R173">
        <v>846</v>
      </c>
      <c r="S173" s="1">
        <v>0.84</v>
      </c>
      <c r="T173">
        <v>16</v>
      </c>
      <c r="U173">
        <v>3</v>
      </c>
      <c r="V173" s="1">
        <v>0.19</v>
      </c>
      <c r="W173">
        <v>376</v>
      </c>
      <c r="X173">
        <v>292</v>
      </c>
      <c r="Y173" s="1">
        <v>0.78</v>
      </c>
      <c r="Z173">
        <v>7</v>
      </c>
      <c r="AA173">
        <v>257</v>
      </c>
      <c r="AB173">
        <v>125</v>
      </c>
      <c r="AC173">
        <v>2</v>
      </c>
      <c r="AD173">
        <v>1</v>
      </c>
      <c r="AE173">
        <v>3</v>
      </c>
      <c r="AF173">
        <v>7</v>
      </c>
      <c r="AG173">
        <v>149</v>
      </c>
      <c r="AH173">
        <v>51</v>
      </c>
      <c r="AI173">
        <v>4</v>
      </c>
      <c r="AJ173">
        <v>32</v>
      </c>
      <c r="AK173">
        <v>23</v>
      </c>
      <c r="AL173">
        <v>7</v>
      </c>
      <c r="AM173">
        <v>116</v>
      </c>
      <c r="AN173">
        <v>263</v>
      </c>
      <c r="AO173">
        <v>107</v>
      </c>
      <c r="AP173" s="1">
        <v>0.41</v>
      </c>
      <c r="AQ173">
        <v>107</v>
      </c>
      <c r="AR173">
        <v>59</v>
      </c>
      <c r="AS173" s="1">
        <v>0.55000000000000004</v>
      </c>
      <c r="AT173">
        <v>0</v>
      </c>
      <c r="AU173">
        <v>0</v>
      </c>
      <c r="AV173">
        <v>0</v>
      </c>
      <c r="AW173">
        <v>70</v>
      </c>
      <c r="AX173">
        <v>9</v>
      </c>
      <c r="AY173">
        <v>1</v>
      </c>
      <c r="AZ173">
        <v>0</v>
      </c>
      <c r="BA173" s="1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f t="shared" si="2"/>
        <v>4.2</v>
      </c>
    </row>
    <row r="174" spans="1:59" x14ac:dyDescent="0.3">
      <c r="A174" t="s">
        <v>447</v>
      </c>
      <c r="B174" s="4">
        <v>25</v>
      </c>
      <c r="C174" t="s">
        <v>425</v>
      </c>
      <c r="D174" t="s">
        <v>59</v>
      </c>
      <c r="E174" t="s">
        <v>774</v>
      </c>
      <c r="F174">
        <v>33</v>
      </c>
      <c r="G174">
        <v>2377</v>
      </c>
      <c r="H174">
        <v>3</v>
      </c>
      <c r="I174">
        <v>6</v>
      </c>
      <c r="J174">
        <v>45</v>
      </c>
      <c r="K174">
        <v>7</v>
      </c>
      <c r="L174" s="1">
        <v>0.17</v>
      </c>
      <c r="M174">
        <v>2</v>
      </c>
      <c r="N174">
        <v>3</v>
      </c>
      <c r="O174">
        <v>1</v>
      </c>
      <c r="P174">
        <v>2321</v>
      </c>
      <c r="Q174">
        <v>1094</v>
      </c>
      <c r="R174">
        <v>944</v>
      </c>
      <c r="S174" s="1">
        <v>0.86</v>
      </c>
      <c r="T174">
        <v>10</v>
      </c>
      <c r="U174">
        <v>1</v>
      </c>
      <c r="V174" s="1">
        <v>0.1</v>
      </c>
      <c r="W174">
        <v>170</v>
      </c>
      <c r="X174">
        <v>122</v>
      </c>
      <c r="Y174" s="1">
        <v>0.72</v>
      </c>
      <c r="Z174">
        <v>2</v>
      </c>
      <c r="AA174">
        <v>184</v>
      </c>
      <c r="AB174">
        <v>93</v>
      </c>
      <c r="AC174">
        <v>0</v>
      </c>
      <c r="AD174">
        <v>0</v>
      </c>
      <c r="AE174">
        <v>0</v>
      </c>
      <c r="AF174">
        <v>2</v>
      </c>
      <c r="AG174">
        <v>85</v>
      </c>
      <c r="AH174">
        <v>15</v>
      </c>
      <c r="AI174">
        <v>4</v>
      </c>
      <c r="AJ174">
        <v>48</v>
      </c>
      <c r="AK174">
        <v>29</v>
      </c>
      <c r="AL174">
        <v>12</v>
      </c>
      <c r="AM174">
        <v>72</v>
      </c>
      <c r="AN174">
        <v>104</v>
      </c>
      <c r="AO174">
        <v>61</v>
      </c>
      <c r="AP174" s="1">
        <v>0.59</v>
      </c>
      <c r="AQ174">
        <v>76</v>
      </c>
      <c r="AR174">
        <v>45</v>
      </c>
      <c r="AS174" s="1">
        <v>0.59</v>
      </c>
      <c r="AT174">
        <v>0</v>
      </c>
      <c r="AU174">
        <v>0</v>
      </c>
      <c r="AV174">
        <v>0</v>
      </c>
      <c r="AW174">
        <v>11</v>
      </c>
      <c r="AX174">
        <v>5</v>
      </c>
      <c r="AY174">
        <v>0</v>
      </c>
      <c r="AZ174">
        <v>0</v>
      </c>
      <c r="BA174" s="1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f t="shared" si="2"/>
        <v>4.2</v>
      </c>
    </row>
    <row r="175" spans="1:59" x14ac:dyDescent="0.3">
      <c r="A175" t="s">
        <v>141</v>
      </c>
      <c r="B175" s="4">
        <v>19</v>
      </c>
      <c r="C175" t="s">
        <v>131</v>
      </c>
      <c r="D175" t="s">
        <v>62</v>
      </c>
      <c r="E175" t="s">
        <v>774</v>
      </c>
      <c r="F175">
        <v>32</v>
      </c>
      <c r="G175">
        <v>2422</v>
      </c>
      <c r="H175">
        <v>3</v>
      </c>
      <c r="I175">
        <v>2</v>
      </c>
      <c r="J175">
        <v>18</v>
      </c>
      <c r="K175">
        <v>15</v>
      </c>
      <c r="L175" s="1">
        <v>0.08</v>
      </c>
      <c r="M175">
        <v>2</v>
      </c>
      <c r="N175">
        <v>1</v>
      </c>
      <c r="O175">
        <v>2</v>
      </c>
      <c r="P175">
        <v>2044</v>
      </c>
      <c r="Q175">
        <v>1476</v>
      </c>
      <c r="R175">
        <v>1326</v>
      </c>
      <c r="S175" s="1">
        <v>0.9</v>
      </c>
      <c r="T175">
        <v>34</v>
      </c>
      <c r="U175">
        <v>6</v>
      </c>
      <c r="V175" s="1">
        <v>0.18</v>
      </c>
      <c r="W175">
        <v>590</v>
      </c>
      <c r="X175">
        <v>502</v>
      </c>
      <c r="Y175" s="1">
        <v>0.85</v>
      </c>
      <c r="Z175">
        <v>5</v>
      </c>
      <c r="AA175">
        <v>422</v>
      </c>
      <c r="AB175">
        <v>226</v>
      </c>
      <c r="AC175">
        <v>0</v>
      </c>
      <c r="AD175">
        <v>1</v>
      </c>
      <c r="AE175">
        <v>9</v>
      </c>
      <c r="AF175">
        <v>8</v>
      </c>
      <c r="AG175">
        <v>156</v>
      </c>
      <c r="AH175">
        <v>1</v>
      </c>
      <c r="AI175">
        <v>7</v>
      </c>
      <c r="AJ175">
        <v>194</v>
      </c>
      <c r="AK175">
        <v>25</v>
      </c>
      <c r="AL175">
        <v>13</v>
      </c>
      <c r="AM175">
        <v>36</v>
      </c>
      <c r="AN175">
        <v>172</v>
      </c>
      <c r="AO175">
        <v>82</v>
      </c>
      <c r="AP175" s="1">
        <v>0.48</v>
      </c>
      <c r="AQ175">
        <v>64</v>
      </c>
      <c r="AR175">
        <v>38</v>
      </c>
      <c r="AS175" s="1">
        <v>0.59</v>
      </c>
      <c r="AT175">
        <v>0</v>
      </c>
      <c r="AU175">
        <v>0</v>
      </c>
      <c r="AV175">
        <v>0</v>
      </c>
      <c r="AW175">
        <v>31</v>
      </c>
      <c r="AX175">
        <v>10</v>
      </c>
      <c r="AY175">
        <v>0</v>
      </c>
      <c r="AZ175">
        <v>0</v>
      </c>
      <c r="BA175" s="1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f t="shared" si="2"/>
        <v>4.2</v>
      </c>
    </row>
    <row r="176" spans="1:59" x14ac:dyDescent="0.3">
      <c r="A176" t="s">
        <v>81</v>
      </c>
      <c r="B176" s="4">
        <v>25</v>
      </c>
      <c r="C176" t="s">
        <v>58</v>
      </c>
      <c r="D176" t="s">
        <v>82</v>
      </c>
      <c r="E176" t="s">
        <v>773</v>
      </c>
      <c r="F176">
        <v>30</v>
      </c>
      <c r="G176">
        <v>2328</v>
      </c>
      <c r="H176">
        <v>3</v>
      </c>
      <c r="I176">
        <v>8</v>
      </c>
      <c r="J176">
        <v>49</v>
      </c>
      <c r="K176">
        <v>12</v>
      </c>
      <c r="L176" s="1">
        <v>0.13</v>
      </c>
      <c r="M176">
        <v>4</v>
      </c>
      <c r="N176">
        <v>2</v>
      </c>
      <c r="O176">
        <v>1</v>
      </c>
      <c r="P176">
        <v>1791</v>
      </c>
      <c r="Q176">
        <v>1878</v>
      </c>
      <c r="R176">
        <v>1742</v>
      </c>
      <c r="S176" s="1">
        <v>0.93</v>
      </c>
      <c r="T176">
        <v>0</v>
      </c>
      <c r="U176">
        <v>0</v>
      </c>
      <c r="V176" s="1">
        <v>0</v>
      </c>
      <c r="W176">
        <v>721</v>
      </c>
      <c r="X176">
        <v>639</v>
      </c>
      <c r="Y176" s="1">
        <v>0.89</v>
      </c>
      <c r="Z176">
        <v>15</v>
      </c>
      <c r="AA176">
        <v>575</v>
      </c>
      <c r="AB176">
        <v>259</v>
      </c>
      <c r="AC176">
        <v>1</v>
      </c>
      <c r="AD176">
        <v>1</v>
      </c>
      <c r="AE176">
        <v>6</v>
      </c>
      <c r="AF176">
        <v>12</v>
      </c>
      <c r="AG176">
        <v>114</v>
      </c>
      <c r="AH176">
        <v>40</v>
      </c>
      <c r="AI176">
        <v>5</v>
      </c>
      <c r="AJ176">
        <v>5</v>
      </c>
      <c r="AK176">
        <v>24</v>
      </c>
      <c r="AL176">
        <v>0</v>
      </c>
      <c r="AM176">
        <v>19</v>
      </c>
      <c r="AN176">
        <v>214</v>
      </c>
      <c r="AO176">
        <v>117</v>
      </c>
      <c r="AP176" s="1">
        <v>0.55000000000000004</v>
      </c>
      <c r="AQ176">
        <v>19</v>
      </c>
      <c r="AR176">
        <v>10</v>
      </c>
      <c r="AS176" s="1">
        <v>0.53</v>
      </c>
      <c r="AT176">
        <v>0</v>
      </c>
      <c r="AU176">
        <v>0</v>
      </c>
      <c r="AV176">
        <v>0</v>
      </c>
      <c r="AW176">
        <v>12</v>
      </c>
      <c r="AX176">
        <v>4</v>
      </c>
      <c r="AY176">
        <v>0</v>
      </c>
      <c r="AZ176">
        <v>0</v>
      </c>
      <c r="BA176" s="1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f t="shared" si="2"/>
        <v>4.2</v>
      </c>
    </row>
    <row r="177" spans="1:59" x14ac:dyDescent="0.3">
      <c r="A177" t="s">
        <v>235</v>
      </c>
      <c r="B177" s="4">
        <v>23</v>
      </c>
      <c r="C177" t="s">
        <v>205</v>
      </c>
      <c r="D177" t="s">
        <v>94</v>
      </c>
      <c r="E177" t="s">
        <v>774</v>
      </c>
      <c r="F177">
        <v>15</v>
      </c>
      <c r="G177">
        <v>860</v>
      </c>
      <c r="H177">
        <v>2</v>
      </c>
      <c r="I177">
        <v>2</v>
      </c>
      <c r="J177">
        <v>6</v>
      </c>
      <c r="K177">
        <v>0</v>
      </c>
      <c r="L177" s="1">
        <v>0</v>
      </c>
      <c r="M177">
        <v>0</v>
      </c>
      <c r="N177">
        <v>0</v>
      </c>
      <c r="O177">
        <v>0</v>
      </c>
      <c r="P177">
        <v>556</v>
      </c>
      <c r="Q177">
        <v>0</v>
      </c>
      <c r="R177">
        <v>0</v>
      </c>
      <c r="S177" s="1">
        <v>0</v>
      </c>
      <c r="T177">
        <v>0</v>
      </c>
      <c r="U177">
        <v>0</v>
      </c>
      <c r="V177" s="1">
        <v>0</v>
      </c>
      <c r="W177">
        <v>0</v>
      </c>
      <c r="X177">
        <v>0</v>
      </c>
      <c r="Y177" s="1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5</v>
      </c>
      <c r="AI177">
        <v>1</v>
      </c>
      <c r="AJ177">
        <v>21</v>
      </c>
      <c r="AK177">
        <v>0</v>
      </c>
      <c r="AL177">
        <v>0</v>
      </c>
      <c r="AM177">
        <v>17</v>
      </c>
      <c r="AN177">
        <v>0</v>
      </c>
      <c r="AO177">
        <v>0</v>
      </c>
      <c r="AP177" s="1">
        <v>0</v>
      </c>
      <c r="AQ177">
        <v>0</v>
      </c>
      <c r="AR177">
        <v>0</v>
      </c>
      <c r="AS177" s="1">
        <v>0</v>
      </c>
      <c r="AT177">
        <v>0</v>
      </c>
      <c r="AU177">
        <v>0</v>
      </c>
      <c r="AV177">
        <v>0</v>
      </c>
      <c r="AW177">
        <v>15</v>
      </c>
      <c r="AX177">
        <v>0</v>
      </c>
      <c r="AY177">
        <v>0</v>
      </c>
      <c r="AZ177">
        <v>0</v>
      </c>
      <c r="BA177" s="1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f t="shared" si="2"/>
        <v>4.2</v>
      </c>
    </row>
    <row r="178" spans="1:59" x14ac:dyDescent="0.3">
      <c r="A178" t="s">
        <v>307</v>
      </c>
      <c r="B178" s="4">
        <v>21</v>
      </c>
      <c r="C178" t="s">
        <v>300</v>
      </c>
      <c r="D178" t="s">
        <v>105</v>
      </c>
      <c r="E178" t="s">
        <v>773</v>
      </c>
      <c r="F178">
        <v>16</v>
      </c>
      <c r="G178">
        <v>770</v>
      </c>
      <c r="H178">
        <v>2</v>
      </c>
      <c r="I178">
        <v>3</v>
      </c>
      <c r="J178">
        <v>27</v>
      </c>
      <c r="K178">
        <v>0</v>
      </c>
      <c r="L178" s="1">
        <v>0</v>
      </c>
      <c r="M178">
        <v>1</v>
      </c>
      <c r="N178">
        <v>0</v>
      </c>
      <c r="O178">
        <v>1</v>
      </c>
      <c r="P178">
        <v>429</v>
      </c>
      <c r="Q178">
        <v>0</v>
      </c>
      <c r="R178">
        <v>0</v>
      </c>
      <c r="S178" s="1">
        <v>0</v>
      </c>
      <c r="T178">
        <v>0</v>
      </c>
      <c r="U178">
        <v>0</v>
      </c>
      <c r="V178" s="1">
        <v>0</v>
      </c>
      <c r="W178">
        <v>0</v>
      </c>
      <c r="X178">
        <v>0</v>
      </c>
      <c r="Y178" s="1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13</v>
      </c>
      <c r="AI178">
        <v>0</v>
      </c>
      <c r="AJ178">
        <v>10</v>
      </c>
      <c r="AK178">
        <v>0</v>
      </c>
      <c r="AL178">
        <v>0</v>
      </c>
      <c r="AM178">
        <v>11</v>
      </c>
      <c r="AN178">
        <v>0</v>
      </c>
      <c r="AO178">
        <v>0</v>
      </c>
      <c r="AP178" s="1">
        <v>0</v>
      </c>
      <c r="AQ178">
        <v>0</v>
      </c>
      <c r="AR178">
        <v>0</v>
      </c>
      <c r="AS178" s="1">
        <v>0</v>
      </c>
      <c r="AT178">
        <v>0</v>
      </c>
      <c r="AU178">
        <v>0</v>
      </c>
      <c r="AV178">
        <v>0</v>
      </c>
      <c r="AW178">
        <v>14</v>
      </c>
      <c r="AX178">
        <v>4</v>
      </c>
      <c r="AY178">
        <v>0</v>
      </c>
      <c r="AZ178">
        <v>0</v>
      </c>
      <c r="BA178" s="1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f t="shared" si="2"/>
        <v>4.2</v>
      </c>
    </row>
    <row r="179" spans="1:59" x14ac:dyDescent="0.3">
      <c r="A179" t="s">
        <v>353</v>
      </c>
      <c r="B179" s="4">
        <v>33</v>
      </c>
      <c r="C179" t="s">
        <v>329</v>
      </c>
      <c r="D179" t="s">
        <v>78</v>
      </c>
      <c r="E179" t="s">
        <v>773</v>
      </c>
      <c r="F179">
        <v>25</v>
      </c>
      <c r="G179">
        <v>615</v>
      </c>
      <c r="H179">
        <v>2</v>
      </c>
      <c r="I179">
        <v>0</v>
      </c>
      <c r="J179">
        <v>11</v>
      </c>
      <c r="K179">
        <v>0</v>
      </c>
      <c r="L179" s="1">
        <v>0</v>
      </c>
      <c r="M179">
        <v>0</v>
      </c>
      <c r="N179">
        <v>0</v>
      </c>
      <c r="O179">
        <v>0</v>
      </c>
      <c r="P179">
        <v>713</v>
      </c>
      <c r="Q179">
        <v>0</v>
      </c>
      <c r="R179">
        <v>0</v>
      </c>
      <c r="S179" s="1">
        <v>0</v>
      </c>
      <c r="T179">
        <v>0</v>
      </c>
      <c r="U179">
        <v>0</v>
      </c>
      <c r="V179" s="1">
        <v>0</v>
      </c>
      <c r="W179">
        <v>0</v>
      </c>
      <c r="X179">
        <v>0</v>
      </c>
      <c r="Y179" s="1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0</v>
      </c>
      <c r="AJ179">
        <v>3</v>
      </c>
      <c r="AK179">
        <v>0</v>
      </c>
      <c r="AL179">
        <v>0</v>
      </c>
      <c r="AM179">
        <v>13</v>
      </c>
      <c r="AN179">
        <v>0</v>
      </c>
      <c r="AO179">
        <v>0</v>
      </c>
      <c r="AP179" s="1">
        <v>0</v>
      </c>
      <c r="AQ179">
        <v>0</v>
      </c>
      <c r="AR179">
        <v>0</v>
      </c>
      <c r="AS179" s="1">
        <v>0</v>
      </c>
      <c r="AT179">
        <v>0</v>
      </c>
      <c r="AU179">
        <v>0</v>
      </c>
      <c r="AV179">
        <v>0</v>
      </c>
      <c r="AW179">
        <v>8</v>
      </c>
      <c r="AX179">
        <v>3</v>
      </c>
      <c r="AY179">
        <v>1</v>
      </c>
      <c r="AZ179">
        <v>0</v>
      </c>
      <c r="BA179" s="1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f t="shared" si="2"/>
        <v>4.2</v>
      </c>
    </row>
    <row r="180" spans="1:59" x14ac:dyDescent="0.3">
      <c r="A180" t="s">
        <v>385</v>
      </c>
      <c r="B180" s="4">
        <v>26</v>
      </c>
      <c r="C180" t="s">
        <v>356</v>
      </c>
      <c r="D180" t="s">
        <v>140</v>
      </c>
      <c r="E180" t="s">
        <v>773</v>
      </c>
      <c r="F180">
        <v>18</v>
      </c>
      <c r="G180">
        <v>696</v>
      </c>
      <c r="H180">
        <v>2</v>
      </c>
      <c r="I180">
        <v>0</v>
      </c>
      <c r="J180">
        <v>13</v>
      </c>
      <c r="K180">
        <v>0</v>
      </c>
      <c r="L180" s="1">
        <v>0</v>
      </c>
      <c r="M180">
        <v>2</v>
      </c>
      <c r="N180">
        <v>0</v>
      </c>
      <c r="O180">
        <v>2</v>
      </c>
      <c r="P180">
        <v>363</v>
      </c>
      <c r="Q180">
        <v>0</v>
      </c>
      <c r="R180">
        <v>0</v>
      </c>
      <c r="S180" s="1">
        <v>0</v>
      </c>
      <c r="T180">
        <v>0</v>
      </c>
      <c r="U180">
        <v>0</v>
      </c>
      <c r="V180" s="1">
        <v>0</v>
      </c>
      <c r="W180">
        <v>0</v>
      </c>
      <c r="X180">
        <v>0</v>
      </c>
      <c r="Y180" s="1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15</v>
      </c>
      <c r="AI180">
        <v>0</v>
      </c>
      <c r="AJ180">
        <v>5</v>
      </c>
      <c r="AK180">
        <v>0</v>
      </c>
      <c r="AL180">
        <v>0</v>
      </c>
      <c r="AM180">
        <v>9</v>
      </c>
      <c r="AN180">
        <v>0</v>
      </c>
      <c r="AO180">
        <v>0</v>
      </c>
      <c r="AP180" s="1">
        <v>0</v>
      </c>
      <c r="AQ180">
        <v>0</v>
      </c>
      <c r="AR180">
        <v>0</v>
      </c>
      <c r="AS180" s="1">
        <v>0</v>
      </c>
      <c r="AT180">
        <v>0</v>
      </c>
      <c r="AU180">
        <v>0</v>
      </c>
      <c r="AV180">
        <v>0</v>
      </c>
      <c r="AW180">
        <v>4</v>
      </c>
      <c r="AX180">
        <v>1</v>
      </c>
      <c r="AY180">
        <v>0</v>
      </c>
      <c r="AZ180">
        <v>0</v>
      </c>
      <c r="BA180" s="1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f t="shared" si="2"/>
        <v>4.2</v>
      </c>
    </row>
    <row r="181" spans="1:59" x14ac:dyDescent="0.3">
      <c r="A181" t="s">
        <v>465</v>
      </c>
      <c r="B181" s="4">
        <v>30</v>
      </c>
      <c r="C181" t="s">
        <v>453</v>
      </c>
      <c r="D181" t="s">
        <v>59</v>
      </c>
      <c r="E181" t="s">
        <v>774</v>
      </c>
      <c r="F181">
        <v>11</v>
      </c>
      <c r="G181">
        <v>545</v>
      </c>
      <c r="H181">
        <v>2</v>
      </c>
      <c r="I181">
        <v>0</v>
      </c>
      <c r="J181">
        <v>2</v>
      </c>
      <c r="K181">
        <v>0</v>
      </c>
      <c r="L181" s="1">
        <v>0</v>
      </c>
      <c r="M181">
        <v>0</v>
      </c>
      <c r="N181">
        <v>0</v>
      </c>
      <c r="O181">
        <v>0</v>
      </c>
      <c r="P181">
        <v>448</v>
      </c>
      <c r="Q181">
        <v>0</v>
      </c>
      <c r="R181">
        <v>0</v>
      </c>
      <c r="S181" s="1">
        <v>0</v>
      </c>
      <c r="T181">
        <v>0</v>
      </c>
      <c r="U181">
        <v>0</v>
      </c>
      <c r="V181" s="1">
        <v>0</v>
      </c>
      <c r="W181">
        <v>0</v>
      </c>
      <c r="X181">
        <v>0</v>
      </c>
      <c r="Y181" s="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18</v>
      </c>
      <c r="AK181">
        <v>0</v>
      </c>
      <c r="AL181">
        <v>0</v>
      </c>
      <c r="AM181">
        <v>6</v>
      </c>
      <c r="AN181">
        <v>0</v>
      </c>
      <c r="AO181">
        <v>0</v>
      </c>
      <c r="AP181" s="1">
        <v>0</v>
      </c>
      <c r="AQ181">
        <v>0</v>
      </c>
      <c r="AR181">
        <v>0</v>
      </c>
      <c r="AS181" s="1">
        <v>0</v>
      </c>
      <c r="AT181">
        <v>0</v>
      </c>
      <c r="AU181">
        <v>0</v>
      </c>
      <c r="AV181">
        <v>0</v>
      </c>
      <c r="AW181">
        <v>2</v>
      </c>
      <c r="AX181">
        <v>1</v>
      </c>
      <c r="AY181">
        <v>0</v>
      </c>
      <c r="AZ181">
        <v>0</v>
      </c>
      <c r="BA181" s="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f t="shared" si="2"/>
        <v>4.2</v>
      </c>
    </row>
    <row r="182" spans="1:59" x14ac:dyDescent="0.3">
      <c r="A182" t="s">
        <v>142</v>
      </c>
      <c r="B182" s="4">
        <v>27</v>
      </c>
      <c r="C182" t="s">
        <v>131</v>
      </c>
      <c r="D182" t="s">
        <v>143</v>
      </c>
      <c r="E182" t="s">
        <v>775</v>
      </c>
      <c r="F182">
        <v>17</v>
      </c>
      <c r="G182">
        <v>331</v>
      </c>
      <c r="H182">
        <v>2</v>
      </c>
      <c r="I182">
        <v>1</v>
      </c>
      <c r="J182">
        <v>20</v>
      </c>
      <c r="K182">
        <v>0</v>
      </c>
      <c r="L182" s="1">
        <v>0</v>
      </c>
      <c r="M182">
        <v>3</v>
      </c>
      <c r="N182">
        <v>0</v>
      </c>
      <c r="O182">
        <v>1</v>
      </c>
      <c r="P182">
        <v>193</v>
      </c>
      <c r="Q182">
        <v>0</v>
      </c>
      <c r="R182">
        <v>0</v>
      </c>
      <c r="S182" s="1">
        <v>0</v>
      </c>
      <c r="T182">
        <v>0</v>
      </c>
      <c r="U182">
        <v>0</v>
      </c>
      <c r="V182" s="1">
        <v>0</v>
      </c>
      <c r="W182">
        <v>0</v>
      </c>
      <c r="X182">
        <v>0</v>
      </c>
      <c r="Y182" s="1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13</v>
      </c>
      <c r="AI182">
        <v>0</v>
      </c>
      <c r="AJ182">
        <v>6</v>
      </c>
      <c r="AK182">
        <v>0</v>
      </c>
      <c r="AL182">
        <v>0</v>
      </c>
      <c r="AM182">
        <v>1</v>
      </c>
      <c r="AN182">
        <v>0</v>
      </c>
      <c r="AO182">
        <v>0</v>
      </c>
      <c r="AP182" s="1">
        <v>0</v>
      </c>
      <c r="AQ182">
        <v>0</v>
      </c>
      <c r="AR182">
        <v>0</v>
      </c>
      <c r="AS182" s="1">
        <v>0</v>
      </c>
      <c r="AT182">
        <v>0</v>
      </c>
      <c r="AU182">
        <v>0</v>
      </c>
      <c r="AV182">
        <v>0</v>
      </c>
      <c r="AW182">
        <v>6</v>
      </c>
      <c r="AX182">
        <v>2</v>
      </c>
      <c r="AY182">
        <v>0</v>
      </c>
      <c r="AZ182">
        <v>0</v>
      </c>
      <c r="BA182" s="1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f t="shared" si="2"/>
        <v>4.2</v>
      </c>
    </row>
    <row r="183" spans="1:59" x14ac:dyDescent="0.3">
      <c r="A183" t="s">
        <v>301</v>
      </c>
      <c r="B183" s="4">
        <v>27</v>
      </c>
      <c r="C183" t="s">
        <v>300</v>
      </c>
      <c r="D183" t="s">
        <v>59</v>
      </c>
      <c r="E183" t="s">
        <v>775</v>
      </c>
      <c r="F183">
        <v>20</v>
      </c>
      <c r="G183">
        <v>1252</v>
      </c>
      <c r="H183">
        <v>2</v>
      </c>
      <c r="I183">
        <v>2</v>
      </c>
      <c r="J183">
        <v>26</v>
      </c>
      <c r="K183">
        <v>9</v>
      </c>
      <c r="L183" s="1">
        <v>0.08</v>
      </c>
      <c r="M183">
        <v>5</v>
      </c>
      <c r="N183">
        <v>1</v>
      </c>
      <c r="O183">
        <v>9</v>
      </c>
      <c r="P183">
        <v>405</v>
      </c>
      <c r="Q183">
        <v>269</v>
      </c>
      <c r="R183">
        <v>225</v>
      </c>
      <c r="S183" s="1">
        <v>0.84</v>
      </c>
      <c r="T183">
        <v>14</v>
      </c>
      <c r="U183">
        <v>3</v>
      </c>
      <c r="V183" s="1">
        <v>0.21</v>
      </c>
      <c r="W183">
        <v>111</v>
      </c>
      <c r="X183">
        <v>85</v>
      </c>
      <c r="Y183" s="1">
        <v>0.77</v>
      </c>
      <c r="Z183">
        <v>0</v>
      </c>
      <c r="AA183">
        <v>95</v>
      </c>
      <c r="AB183">
        <v>42</v>
      </c>
      <c r="AC183">
        <v>0</v>
      </c>
      <c r="AD183">
        <v>1</v>
      </c>
      <c r="AE183">
        <v>5</v>
      </c>
      <c r="AF183">
        <v>3</v>
      </c>
      <c r="AG183">
        <v>23</v>
      </c>
      <c r="AH183">
        <v>18</v>
      </c>
      <c r="AI183">
        <v>1</v>
      </c>
      <c r="AJ183">
        <v>8</v>
      </c>
      <c r="AK183">
        <v>3</v>
      </c>
      <c r="AL183">
        <v>1</v>
      </c>
      <c r="AM183">
        <v>12</v>
      </c>
      <c r="AN183">
        <v>72</v>
      </c>
      <c r="AO183">
        <v>23</v>
      </c>
      <c r="AP183" s="1">
        <v>0.32</v>
      </c>
      <c r="AQ183">
        <v>14</v>
      </c>
      <c r="AR183">
        <v>5</v>
      </c>
      <c r="AS183" s="1">
        <v>0.36</v>
      </c>
      <c r="AT183">
        <v>0</v>
      </c>
      <c r="AU183">
        <v>0</v>
      </c>
      <c r="AV183">
        <v>0</v>
      </c>
      <c r="AW183">
        <v>12</v>
      </c>
      <c r="AX183">
        <v>4</v>
      </c>
      <c r="AY183">
        <v>0</v>
      </c>
      <c r="AZ183">
        <v>0</v>
      </c>
      <c r="BA183" s="1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f t="shared" si="2"/>
        <v>4.2</v>
      </c>
    </row>
    <row r="184" spans="1:59" x14ac:dyDescent="0.3">
      <c r="A184" t="s">
        <v>619</v>
      </c>
      <c r="B184" s="4">
        <v>19</v>
      </c>
      <c r="C184" t="s">
        <v>784</v>
      </c>
      <c r="D184" t="s">
        <v>96</v>
      </c>
      <c r="E184" t="s">
        <v>775</v>
      </c>
      <c r="F184">
        <v>13</v>
      </c>
      <c r="G184">
        <v>913</v>
      </c>
      <c r="H184">
        <v>2</v>
      </c>
      <c r="I184">
        <v>1</v>
      </c>
      <c r="J184">
        <v>23</v>
      </c>
      <c r="K184">
        <v>4</v>
      </c>
      <c r="L184" s="1">
        <v>0.11</v>
      </c>
      <c r="M184">
        <v>1</v>
      </c>
      <c r="N184">
        <v>0</v>
      </c>
      <c r="O184">
        <v>1</v>
      </c>
      <c r="P184">
        <v>453</v>
      </c>
      <c r="Q184">
        <v>647</v>
      </c>
      <c r="R184">
        <v>559</v>
      </c>
      <c r="S184" s="1">
        <v>0.86</v>
      </c>
      <c r="T184">
        <v>13</v>
      </c>
      <c r="U184">
        <v>3</v>
      </c>
      <c r="V184" s="1">
        <v>0.23</v>
      </c>
      <c r="W184">
        <v>179</v>
      </c>
      <c r="X184">
        <v>144</v>
      </c>
      <c r="Y184" s="1">
        <v>0.81</v>
      </c>
      <c r="Z184">
        <v>0</v>
      </c>
      <c r="AA184">
        <v>149</v>
      </c>
      <c r="AB184">
        <v>67</v>
      </c>
      <c r="AC184">
        <v>0</v>
      </c>
      <c r="AD184">
        <v>0</v>
      </c>
      <c r="AE184">
        <v>0</v>
      </c>
      <c r="AF184">
        <v>3</v>
      </c>
      <c r="AG184">
        <v>68</v>
      </c>
      <c r="AH184">
        <v>15</v>
      </c>
      <c r="AI184">
        <v>1</v>
      </c>
      <c r="AJ184">
        <v>8</v>
      </c>
      <c r="AK184">
        <v>17</v>
      </c>
      <c r="AL184">
        <v>2</v>
      </c>
      <c r="AM184">
        <v>16</v>
      </c>
      <c r="AN184">
        <v>127</v>
      </c>
      <c r="AO184">
        <v>73</v>
      </c>
      <c r="AP184" s="1">
        <v>0.57999999999999996</v>
      </c>
      <c r="AQ184">
        <v>59</v>
      </c>
      <c r="AR184">
        <v>34</v>
      </c>
      <c r="AS184" s="1">
        <v>0.57999999999999996</v>
      </c>
      <c r="AT184">
        <v>0</v>
      </c>
      <c r="AU184">
        <v>0</v>
      </c>
      <c r="AV184">
        <v>0</v>
      </c>
      <c r="AW184">
        <v>14</v>
      </c>
      <c r="AX184">
        <v>2</v>
      </c>
      <c r="AY184">
        <v>0</v>
      </c>
      <c r="AZ184">
        <v>0</v>
      </c>
      <c r="BA184" s="1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f t="shared" si="2"/>
        <v>4.2</v>
      </c>
    </row>
    <row r="185" spans="1:59" x14ac:dyDescent="0.3">
      <c r="A185" t="s">
        <v>573</v>
      </c>
      <c r="B185" s="4">
        <v>23</v>
      </c>
      <c r="C185" t="s">
        <v>566</v>
      </c>
      <c r="D185" t="s">
        <v>59</v>
      </c>
      <c r="E185" t="s">
        <v>775</v>
      </c>
      <c r="F185">
        <v>35</v>
      </c>
      <c r="G185">
        <v>1432</v>
      </c>
      <c r="H185">
        <v>2</v>
      </c>
      <c r="I185">
        <v>0</v>
      </c>
      <c r="J185">
        <v>29</v>
      </c>
      <c r="K185">
        <v>3</v>
      </c>
      <c r="L185" s="1">
        <v>0</v>
      </c>
      <c r="M185">
        <v>10</v>
      </c>
      <c r="N185">
        <v>3</v>
      </c>
      <c r="O185">
        <v>8</v>
      </c>
      <c r="P185">
        <v>451</v>
      </c>
      <c r="Q185">
        <v>770</v>
      </c>
      <c r="R185">
        <v>626</v>
      </c>
      <c r="S185" s="1">
        <v>0.81</v>
      </c>
      <c r="T185">
        <v>0</v>
      </c>
      <c r="U185">
        <v>0</v>
      </c>
      <c r="V185" s="1">
        <v>0</v>
      </c>
      <c r="W185">
        <v>137</v>
      </c>
      <c r="X185">
        <v>68</v>
      </c>
      <c r="Y185" s="1">
        <v>0.5</v>
      </c>
      <c r="Z185">
        <v>1</v>
      </c>
      <c r="AA185">
        <v>131</v>
      </c>
      <c r="AB185">
        <v>61</v>
      </c>
      <c r="AC185">
        <v>0</v>
      </c>
      <c r="AD185">
        <v>0</v>
      </c>
      <c r="AE185">
        <v>0</v>
      </c>
      <c r="AF185">
        <v>0</v>
      </c>
      <c r="AG185">
        <v>44</v>
      </c>
      <c r="AH185">
        <v>26</v>
      </c>
      <c r="AI185">
        <v>0</v>
      </c>
      <c r="AJ185">
        <v>9</v>
      </c>
      <c r="AK185">
        <v>14</v>
      </c>
      <c r="AL185">
        <v>14</v>
      </c>
      <c r="AM185">
        <v>13</v>
      </c>
      <c r="AN185">
        <v>29</v>
      </c>
      <c r="AO185">
        <v>21</v>
      </c>
      <c r="AP185" s="1">
        <v>0.72</v>
      </c>
      <c r="AQ185">
        <v>66</v>
      </c>
      <c r="AR185">
        <v>44</v>
      </c>
      <c r="AS185" s="1">
        <v>0.67</v>
      </c>
      <c r="AT185">
        <v>0</v>
      </c>
      <c r="AU185">
        <v>0</v>
      </c>
      <c r="AV185">
        <v>0</v>
      </c>
      <c r="AW185">
        <v>16</v>
      </c>
      <c r="AX185">
        <v>0</v>
      </c>
      <c r="AY185">
        <v>0</v>
      </c>
      <c r="AZ185">
        <v>0</v>
      </c>
      <c r="BA185" s="1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f t="shared" si="2"/>
        <v>4.2</v>
      </c>
    </row>
    <row r="186" spans="1:59" x14ac:dyDescent="0.3">
      <c r="A186" t="s">
        <v>597</v>
      </c>
      <c r="B186" s="4">
        <v>18</v>
      </c>
      <c r="C186" t="s">
        <v>566</v>
      </c>
      <c r="D186" t="s">
        <v>59</v>
      </c>
      <c r="E186" t="s">
        <v>775</v>
      </c>
      <c r="F186">
        <v>33</v>
      </c>
      <c r="G186">
        <v>1874</v>
      </c>
      <c r="H186">
        <v>2</v>
      </c>
      <c r="I186">
        <v>0</v>
      </c>
      <c r="J186">
        <v>28</v>
      </c>
      <c r="K186">
        <v>3</v>
      </c>
      <c r="L186" s="1">
        <v>0</v>
      </c>
      <c r="M186">
        <v>2</v>
      </c>
      <c r="N186">
        <v>2</v>
      </c>
      <c r="O186">
        <v>2</v>
      </c>
      <c r="P186">
        <v>1004</v>
      </c>
      <c r="Q186">
        <v>1025</v>
      </c>
      <c r="R186">
        <v>754</v>
      </c>
      <c r="S186" s="1">
        <v>0.74</v>
      </c>
      <c r="T186">
        <v>105</v>
      </c>
      <c r="U186">
        <v>19</v>
      </c>
      <c r="V186" s="1">
        <v>0.18</v>
      </c>
      <c r="W186">
        <v>306</v>
      </c>
      <c r="X186">
        <v>204</v>
      </c>
      <c r="Y186" s="1">
        <v>0.67</v>
      </c>
      <c r="Z186">
        <v>0</v>
      </c>
      <c r="AA186">
        <v>260</v>
      </c>
      <c r="AB186">
        <v>158</v>
      </c>
      <c r="AC186">
        <v>0</v>
      </c>
      <c r="AD186">
        <v>2</v>
      </c>
      <c r="AE186">
        <v>5</v>
      </c>
      <c r="AF186">
        <v>8</v>
      </c>
      <c r="AG186">
        <v>168</v>
      </c>
      <c r="AH186">
        <v>55</v>
      </c>
      <c r="AI186">
        <v>0</v>
      </c>
      <c r="AJ186">
        <v>16</v>
      </c>
      <c r="AK186">
        <v>19</v>
      </c>
      <c r="AL186">
        <v>12</v>
      </c>
      <c r="AM186">
        <v>34</v>
      </c>
      <c r="AN186">
        <v>222</v>
      </c>
      <c r="AO186">
        <v>132</v>
      </c>
      <c r="AP186" s="1">
        <v>0.6</v>
      </c>
      <c r="AQ186">
        <v>41</v>
      </c>
      <c r="AR186">
        <v>20</v>
      </c>
      <c r="AS186" s="1">
        <v>0.49</v>
      </c>
      <c r="AT186">
        <v>0</v>
      </c>
      <c r="AU186">
        <v>0</v>
      </c>
      <c r="AV186">
        <v>0</v>
      </c>
      <c r="AW186">
        <v>0</v>
      </c>
      <c r="AX186">
        <v>6</v>
      </c>
      <c r="AY186">
        <v>0</v>
      </c>
      <c r="AZ186">
        <v>0</v>
      </c>
      <c r="BA186" s="1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f t="shared" si="2"/>
        <v>4.2</v>
      </c>
    </row>
    <row r="187" spans="1:59" x14ac:dyDescent="0.3">
      <c r="A187" t="s">
        <v>672</v>
      </c>
      <c r="B187" s="4">
        <v>28</v>
      </c>
      <c r="C187" t="s">
        <v>782</v>
      </c>
      <c r="D187" t="s">
        <v>187</v>
      </c>
      <c r="E187" t="s">
        <v>773</v>
      </c>
      <c r="F187">
        <v>21</v>
      </c>
      <c r="G187">
        <v>650</v>
      </c>
      <c r="H187">
        <v>2</v>
      </c>
      <c r="I187">
        <v>0</v>
      </c>
      <c r="J187">
        <v>5</v>
      </c>
      <c r="K187">
        <v>0</v>
      </c>
      <c r="L187" s="1">
        <v>0</v>
      </c>
      <c r="M187">
        <v>0</v>
      </c>
      <c r="N187">
        <v>0</v>
      </c>
      <c r="O187">
        <v>0</v>
      </c>
      <c r="P187">
        <v>294</v>
      </c>
      <c r="Q187">
        <v>0</v>
      </c>
      <c r="R187">
        <v>0</v>
      </c>
      <c r="S187" s="1">
        <v>0</v>
      </c>
      <c r="T187">
        <v>0</v>
      </c>
      <c r="U187">
        <v>0</v>
      </c>
      <c r="V187" s="1">
        <v>0</v>
      </c>
      <c r="W187">
        <v>0</v>
      </c>
      <c r="X187">
        <v>0</v>
      </c>
      <c r="Y187" s="1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</v>
      </c>
      <c r="AI187">
        <v>0</v>
      </c>
      <c r="AJ187">
        <v>10</v>
      </c>
      <c r="AK187">
        <v>0</v>
      </c>
      <c r="AL187">
        <v>0</v>
      </c>
      <c r="AM187">
        <v>6</v>
      </c>
      <c r="AN187">
        <v>0</v>
      </c>
      <c r="AO187">
        <v>0</v>
      </c>
      <c r="AP187" s="1">
        <v>0</v>
      </c>
      <c r="AQ187">
        <v>0</v>
      </c>
      <c r="AR187">
        <v>0</v>
      </c>
      <c r="AS187" s="1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 s="1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f t="shared" si="2"/>
        <v>4.2</v>
      </c>
    </row>
    <row r="188" spans="1:59" x14ac:dyDescent="0.3">
      <c r="A188" t="s">
        <v>690</v>
      </c>
      <c r="B188" s="4">
        <v>21</v>
      </c>
      <c r="C188" t="s">
        <v>782</v>
      </c>
      <c r="D188" t="s">
        <v>176</v>
      </c>
      <c r="E188" t="s">
        <v>773</v>
      </c>
      <c r="F188">
        <v>25</v>
      </c>
      <c r="G188">
        <v>797</v>
      </c>
      <c r="H188">
        <v>2</v>
      </c>
      <c r="I188">
        <v>0</v>
      </c>
      <c r="J188">
        <v>7</v>
      </c>
      <c r="K188">
        <v>0</v>
      </c>
      <c r="L188" s="1">
        <v>0</v>
      </c>
      <c r="M188">
        <v>0</v>
      </c>
      <c r="N188">
        <v>0</v>
      </c>
      <c r="O188">
        <v>0</v>
      </c>
      <c r="P188">
        <v>440</v>
      </c>
      <c r="Q188">
        <v>0</v>
      </c>
      <c r="R188">
        <v>0</v>
      </c>
      <c r="S188" s="1">
        <v>0</v>
      </c>
      <c r="T188">
        <v>0</v>
      </c>
      <c r="U188">
        <v>0</v>
      </c>
      <c r="V188" s="1">
        <v>0</v>
      </c>
      <c r="W188">
        <v>0</v>
      </c>
      <c r="X188">
        <v>0</v>
      </c>
      <c r="Y188" s="1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9</v>
      </c>
      <c r="AI188">
        <v>0</v>
      </c>
      <c r="AJ188">
        <v>16</v>
      </c>
      <c r="AK188">
        <v>0</v>
      </c>
      <c r="AL188">
        <v>0</v>
      </c>
      <c r="AM188">
        <v>23</v>
      </c>
      <c r="AN188">
        <v>0</v>
      </c>
      <c r="AO188">
        <v>0</v>
      </c>
      <c r="AP188" s="1">
        <v>0</v>
      </c>
      <c r="AQ188">
        <v>0</v>
      </c>
      <c r="AR188">
        <v>0</v>
      </c>
      <c r="AS188" s="1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 s="1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f t="shared" si="2"/>
        <v>4.2</v>
      </c>
    </row>
    <row r="189" spans="1:59" x14ac:dyDescent="0.3">
      <c r="A189" t="s">
        <v>627</v>
      </c>
      <c r="B189" s="4">
        <v>27</v>
      </c>
      <c r="C189" t="s">
        <v>784</v>
      </c>
      <c r="D189" t="s">
        <v>433</v>
      </c>
      <c r="E189" t="s">
        <v>773</v>
      </c>
      <c r="F189">
        <v>26</v>
      </c>
      <c r="G189">
        <v>1653</v>
      </c>
      <c r="H189">
        <v>2</v>
      </c>
      <c r="I189">
        <v>0</v>
      </c>
      <c r="J189">
        <v>22</v>
      </c>
      <c r="K189">
        <v>19</v>
      </c>
      <c r="L189" s="1">
        <v>0.21</v>
      </c>
      <c r="M189">
        <v>0</v>
      </c>
      <c r="N189">
        <v>0</v>
      </c>
      <c r="O189">
        <v>1</v>
      </c>
      <c r="P189">
        <v>1362</v>
      </c>
      <c r="Q189">
        <v>140</v>
      </c>
      <c r="R189">
        <v>92</v>
      </c>
      <c r="S189" s="1">
        <v>0.66</v>
      </c>
      <c r="T189">
        <v>1</v>
      </c>
      <c r="U189">
        <v>0</v>
      </c>
      <c r="V189" s="1">
        <v>0</v>
      </c>
      <c r="W189">
        <v>68</v>
      </c>
      <c r="X189">
        <v>40</v>
      </c>
      <c r="Y189" s="1">
        <v>0.59</v>
      </c>
      <c r="Z189">
        <v>3</v>
      </c>
      <c r="AA189">
        <v>46</v>
      </c>
      <c r="AB189">
        <v>17</v>
      </c>
      <c r="AC189">
        <v>1</v>
      </c>
      <c r="AD189">
        <v>0</v>
      </c>
      <c r="AE189">
        <v>3</v>
      </c>
      <c r="AF189">
        <v>2</v>
      </c>
      <c r="AG189">
        <v>14</v>
      </c>
      <c r="AH189">
        <v>20</v>
      </c>
      <c r="AI189">
        <v>2</v>
      </c>
      <c r="AJ189">
        <v>37</v>
      </c>
      <c r="AK189">
        <v>5</v>
      </c>
      <c r="AL189">
        <v>2</v>
      </c>
      <c r="AM189">
        <v>40</v>
      </c>
      <c r="AN189">
        <v>91</v>
      </c>
      <c r="AO189">
        <v>47</v>
      </c>
      <c r="AP189" s="1">
        <v>0.52</v>
      </c>
      <c r="AQ189">
        <v>130</v>
      </c>
      <c r="AR189">
        <v>67</v>
      </c>
      <c r="AS189" s="1">
        <v>0.52</v>
      </c>
      <c r="AT189">
        <v>0</v>
      </c>
      <c r="AU189">
        <v>0</v>
      </c>
      <c r="AV189">
        <v>0</v>
      </c>
      <c r="AW189">
        <v>34</v>
      </c>
      <c r="AX189">
        <v>9</v>
      </c>
      <c r="AY189">
        <v>0</v>
      </c>
      <c r="AZ189">
        <v>0</v>
      </c>
      <c r="BA189" s="1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f t="shared" si="2"/>
        <v>4.2</v>
      </c>
    </row>
    <row r="190" spans="1:59" x14ac:dyDescent="0.3">
      <c r="A190" t="s">
        <v>633</v>
      </c>
      <c r="B190" s="4">
        <v>27</v>
      </c>
      <c r="C190" t="s">
        <v>784</v>
      </c>
      <c r="D190" t="s">
        <v>277</v>
      </c>
      <c r="E190" t="s">
        <v>773</v>
      </c>
      <c r="F190">
        <v>28</v>
      </c>
      <c r="G190">
        <v>1405</v>
      </c>
      <c r="H190">
        <v>2</v>
      </c>
      <c r="I190">
        <v>0</v>
      </c>
      <c r="J190">
        <v>11</v>
      </c>
      <c r="K190">
        <v>0</v>
      </c>
      <c r="L190" s="1">
        <v>0</v>
      </c>
      <c r="M190">
        <v>0</v>
      </c>
      <c r="N190">
        <v>0</v>
      </c>
      <c r="O190">
        <v>0</v>
      </c>
      <c r="P190">
        <v>1087</v>
      </c>
      <c r="Q190">
        <v>320</v>
      </c>
      <c r="R190">
        <v>249</v>
      </c>
      <c r="S190" s="1">
        <v>0.78</v>
      </c>
      <c r="T190">
        <v>18</v>
      </c>
      <c r="U190">
        <v>4</v>
      </c>
      <c r="V190" s="1">
        <v>0.22</v>
      </c>
      <c r="W190">
        <v>121</v>
      </c>
      <c r="X190">
        <v>88</v>
      </c>
      <c r="Y190" s="1">
        <v>0.73</v>
      </c>
      <c r="Z190">
        <v>3</v>
      </c>
      <c r="AA190">
        <v>88</v>
      </c>
      <c r="AB190">
        <v>54</v>
      </c>
      <c r="AC190">
        <v>0</v>
      </c>
      <c r="AD190">
        <v>1</v>
      </c>
      <c r="AE190">
        <v>0</v>
      </c>
      <c r="AF190">
        <v>3</v>
      </c>
      <c r="AG190">
        <v>50</v>
      </c>
      <c r="AH190">
        <v>15</v>
      </c>
      <c r="AI190">
        <v>1</v>
      </c>
      <c r="AJ190">
        <v>35</v>
      </c>
      <c r="AK190">
        <v>15</v>
      </c>
      <c r="AL190">
        <v>5</v>
      </c>
      <c r="AM190">
        <v>49</v>
      </c>
      <c r="AN190">
        <v>89</v>
      </c>
      <c r="AO190">
        <v>39</v>
      </c>
      <c r="AP190" s="1">
        <v>0.44</v>
      </c>
      <c r="AQ190">
        <v>14</v>
      </c>
      <c r="AR190">
        <v>3</v>
      </c>
      <c r="AS190" s="1">
        <v>0.21</v>
      </c>
      <c r="AT190">
        <v>0</v>
      </c>
      <c r="AU190">
        <v>0</v>
      </c>
      <c r="AV190">
        <v>0</v>
      </c>
      <c r="AW190">
        <v>28</v>
      </c>
      <c r="AX190">
        <v>7</v>
      </c>
      <c r="AY190">
        <v>0</v>
      </c>
      <c r="AZ190">
        <v>0</v>
      </c>
      <c r="BA190" s="1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f t="shared" si="2"/>
        <v>4.2</v>
      </c>
    </row>
    <row r="191" spans="1:59" x14ac:dyDescent="0.3">
      <c r="A191" t="s">
        <v>174</v>
      </c>
      <c r="B191" s="4">
        <v>31</v>
      </c>
      <c r="C191" t="s">
        <v>170</v>
      </c>
      <c r="D191" t="s">
        <v>117</v>
      </c>
      <c r="E191" t="s">
        <v>774</v>
      </c>
      <c r="F191">
        <v>22</v>
      </c>
      <c r="G191">
        <v>1913</v>
      </c>
      <c r="H191">
        <v>2</v>
      </c>
      <c r="I191">
        <v>0</v>
      </c>
      <c r="J191">
        <v>10</v>
      </c>
      <c r="K191">
        <v>32</v>
      </c>
      <c r="L191" s="1">
        <v>0.14000000000000001</v>
      </c>
      <c r="M191">
        <v>1</v>
      </c>
      <c r="N191">
        <v>2</v>
      </c>
      <c r="O191">
        <v>0</v>
      </c>
      <c r="P191">
        <v>1370</v>
      </c>
      <c r="Q191">
        <v>341</v>
      </c>
      <c r="R191">
        <v>244</v>
      </c>
      <c r="S191" s="1">
        <v>0.72</v>
      </c>
      <c r="T191">
        <v>0</v>
      </c>
      <c r="U191">
        <v>0</v>
      </c>
      <c r="V191" s="1">
        <v>0</v>
      </c>
      <c r="W191">
        <v>166</v>
      </c>
      <c r="X191">
        <v>112</v>
      </c>
      <c r="Y191" s="1">
        <v>0.68</v>
      </c>
      <c r="Z191">
        <v>4</v>
      </c>
      <c r="AA191">
        <v>126</v>
      </c>
      <c r="AB191">
        <v>62</v>
      </c>
      <c r="AC191">
        <v>1</v>
      </c>
      <c r="AD191">
        <v>0</v>
      </c>
      <c r="AE191">
        <v>15</v>
      </c>
      <c r="AF191">
        <v>4</v>
      </c>
      <c r="AG191">
        <v>67</v>
      </c>
      <c r="AH191">
        <v>4</v>
      </c>
      <c r="AI191">
        <v>2</v>
      </c>
      <c r="AJ191">
        <v>139</v>
      </c>
      <c r="AK191">
        <v>1</v>
      </c>
      <c r="AL191">
        <v>2</v>
      </c>
      <c r="AM191">
        <v>35</v>
      </c>
      <c r="AN191">
        <v>146</v>
      </c>
      <c r="AO191">
        <v>76</v>
      </c>
      <c r="AP191" s="1">
        <v>0.52</v>
      </c>
      <c r="AQ191">
        <v>105</v>
      </c>
      <c r="AR191">
        <v>42</v>
      </c>
      <c r="AS191" s="1">
        <v>0.4</v>
      </c>
      <c r="AT191">
        <v>0</v>
      </c>
      <c r="AU191">
        <v>0</v>
      </c>
      <c r="AV191">
        <v>1</v>
      </c>
      <c r="AW191">
        <v>8</v>
      </c>
      <c r="AX191">
        <v>2</v>
      </c>
      <c r="AY191">
        <v>0</v>
      </c>
      <c r="AZ191">
        <v>0</v>
      </c>
      <c r="BA191" s="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f t="shared" si="2"/>
        <v>4.2</v>
      </c>
    </row>
    <row r="192" spans="1:59" x14ac:dyDescent="0.3">
      <c r="A192" t="s">
        <v>683</v>
      </c>
      <c r="B192" s="4">
        <v>32</v>
      </c>
      <c r="C192" t="s">
        <v>782</v>
      </c>
      <c r="D192" t="s">
        <v>158</v>
      </c>
      <c r="E192" t="s">
        <v>774</v>
      </c>
      <c r="F192">
        <v>30</v>
      </c>
      <c r="G192">
        <v>2113</v>
      </c>
      <c r="H192">
        <v>2</v>
      </c>
      <c r="I192">
        <v>1</v>
      </c>
      <c r="J192">
        <v>10</v>
      </c>
      <c r="K192">
        <v>7</v>
      </c>
      <c r="L192" s="1">
        <v>0.09</v>
      </c>
      <c r="M192">
        <v>0</v>
      </c>
      <c r="N192">
        <v>0</v>
      </c>
      <c r="O192">
        <v>2</v>
      </c>
      <c r="P192">
        <v>1578</v>
      </c>
      <c r="Q192">
        <v>360</v>
      </c>
      <c r="R192">
        <v>299</v>
      </c>
      <c r="S192" s="1">
        <v>0.83</v>
      </c>
      <c r="T192">
        <v>14</v>
      </c>
      <c r="U192">
        <v>3</v>
      </c>
      <c r="V192" s="1">
        <v>0.21</v>
      </c>
      <c r="W192">
        <v>134</v>
      </c>
      <c r="X192">
        <v>95</v>
      </c>
      <c r="Y192" s="1">
        <v>0.71</v>
      </c>
      <c r="Z192">
        <v>2</v>
      </c>
      <c r="AA192">
        <v>80</v>
      </c>
      <c r="AB192">
        <v>40</v>
      </c>
      <c r="AC192">
        <v>1</v>
      </c>
      <c r="AD192">
        <v>0</v>
      </c>
      <c r="AE192">
        <v>3</v>
      </c>
      <c r="AF192">
        <v>4</v>
      </c>
      <c r="AG192">
        <v>29</v>
      </c>
      <c r="AH192">
        <v>5</v>
      </c>
      <c r="AI192">
        <v>5</v>
      </c>
      <c r="AJ192">
        <v>95</v>
      </c>
      <c r="AK192">
        <v>13</v>
      </c>
      <c r="AL192">
        <v>3</v>
      </c>
      <c r="AM192">
        <v>38</v>
      </c>
      <c r="AN192">
        <v>69</v>
      </c>
      <c r="AO192">
        <v>36</v>
      </c>
      <c r="AP192" s="1">
        <v>0.52</v>
      </c>
      <c r="AQ192">
        <v>14</v>
      </c>
      <c r="AR192">
        <v>6</v>
      </c>
      <c r="AS192" s="1">
        <v>0.43</v>
      </c>
      <c r="AT192">
        <v>0</v>
      </c>
      <c r="AU192">
        <v>0</v>
      </c>
      <c r="AV192">
        <v>1</v>
      </c>
      <c r="AW192">
        <v>18</v>
      </c>
      <c r="AX192">
        <v>6</v>
      </c>
      <c r="AY192">
        <v>0</v>
      </c>
      <c r="AZ192">
        <v>0</v>
      </c>
      <c r="BA192" s="1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f t="shared" si="2"/>
        <v>4.2</v>
      </c>
    </row>
    <row r="193" spans="1:59" x14ac:dyDescent="0.3">
      <c r="A193" t="s">
        <v>328</v>
      </c>
      <c r="B193" s="4">
        <v>28</v>
      </c>
      <c r="C193" t="s">
        <v>329</v>
      </c>
      <c r="D193" t="s">
        <v>62</v>
      </c>
      <c r="E193" t="s">
        <v>773</v>
      </c>
      <c r="F193">
        <v>36</v>
      </c>
      <c r="G193">
        <v>1769</v>
      </c>
      <c r="H193">
        <v>2</v>
      </c>
      <c r="I193">
        <v>7</v>
      </c>
      <c r="J193">
        <v>39</v>
      </c>
      <c r="K193">
        <v>12</v>
      </c>
      <c r="L193" s="1">
        <v>0.05</v>
      </c>
      <c r="M193">
        <v>7</v>
      </c>
      <c r="N193">
        <v>0</v>
      </c>
      <c r="O193">
        <v>1</v>
      </c>
      <c r="P193">
        <v>888</v>
      </c>
      <c r="Q193">
        <v>484</v>
      </c>
      <c r="R193">
        <v>393</v>
      </c>
      <c r="S193" s="1">
        <v>0.81</v>
      </c>
      <c r="T193">
        <v>100</v>
      </c>
      <c r="U193">
        <v>30</v>
      </c>
      <c r="V193" s="1">
        <v>0.3</v>
      </c>
      <c r="W193">
        <v>238</v>
      </c>
      <c r="X193">
        <v>190</v>
      </c>
      <c r="Y193" s="1">
        <v>0.8</v>
      </c>
      <c r="Z193">
        <v>6</v>
      </c>
      <c r="AA193">
        <v>315</v>
      </c>
      <c r="AB193">
        <v>187</v>
      </c>
      <c r="AC193">
        <v>0</v>
      </c>
      <c r="AD193">
        <v>4</v>
      </c>
      <c r="AE193">
        <v>10</v>
      </c>
      <c r="AF193">
        <v>23</v>
      </c>
      <c r="AG193">
        <v>87</v>
      </c>
      <c r="AH193">
        <v>25</v>
      </c>
      <c r="AI193">
        <v>0</v>
      </c>
      <c r="AJ193">
        <v>4</v>
      </c>
      <c r="AK193">
        <v>1</v>
      </c>
      <c r="AL193">
        <v>0</v>
      </c>
      <c r="AM193">
        <v>20</v>
      </c>
      <c r="AN193">
        <v>192</v>
      </c>
      <c r="AO193">
        <v>100</v>
      </c>
      <c r="AP193" s="1">
        <v>0.52</v>
      </c>
      <c r="AQ193">
        <v>52</v>
      </c>
      <c r="AR193">
        <v>25</v>
      </c>
      <c r="AS193" s="1">
        <v>0.48</v>
      </c>
      <c r="AT193">
        <v>0</v>
      </c>
      <c r="AU193">
        <v>0</v>
      </c>
      <c r="AV193">
        <v>0</v>
      </c>
      <c r="AW193">
        <v>24</v>
      </c>
      <c r="AX193">
        <v>3</v>
      </c>
      <c r="AY193">
        <v>0</v>
      </c>
      <c r="AZ193">
        <v>0</v>
      </c>
      <c r="BA193" s="1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f t="shared" si="2"/>
        <v>4.2</v>
      </c>
    </row>
    <row r="194" spans="1:59" x14ac:dyDescent="0.3">
      <c r="A194" t="s">
        <v>560</v>
      </c>
      <c r="B194" s="4">
        <v>27</v>
      </c>
      <c r="C194" t="s">
        <v>785</v>
      </c>
      <c r="D194" t="s">
        <v>178</v>
      </c>
      <c r="E194" t="s">
        <v>774</v>
      </c>
      <c r="F194">
        <v>35</v>
      </c>
      <c r="G194">
        <v>3003</v>
      </c>
      <c r="H194">
        <v>2</v>
      </c>
      <c r="I194">
        <v>1</v>
      </c>
      <c r="J194">
        <v>11</v>
      </c>
      <c r="K194">
        <v>1</v>
      </c>
      <c r="L194" s="1">
        <v>0</v>
      </c>
      <c r="M194">
        <v>1</v>
      </c>
      <c r="N194">
        <v>0</v>
      </c>
      <c r="O194">
        <v>2</v>
      </c>
      <c r="P194">
        <v>1812</v>
      </c>
      <c r="Q194">
        <v>495</v>
      </c>
      <c r="R194">
        <v>418</v>
      </c>
      <c r="S194" s="1">
        <v>0.84</v>
      </c>
      <c r="T194">
        <v>5</v>
      </c>
      <c r="U194">
        <v>0</v>
      </c>
      <c r="V194" s="1">
        <v>0</v>
      </c>
      <c r="W194">
        <v>102</v>
      </c>
      <c r="X194">
        <v>70</v>
      </c>
      <c r="Y194" s="1">
        <v>0.69</v>
      </c>
      <c r="Z194">
        <v>2</v>
      </c>
      <c r="AA194">
        <v>81</v>
      </c>
      <c r="AB194">
        <v>33</v>
      </c>
      <c r="AC194">
        <v>0</v>
      </c>
      <c r="AD194">
        <v>0</v>
      </c>
      <c r="AE194">
        <v>0</v>
      </c>
      <c r="AF194">
        <v>1</v>
      </c>
      <c r="AG194">
        <v>46</v>
      </c>
      <c r="AH194">
        <v>22</v>
      </c>
      <c r="AI194">
        <v>11</v>
      </c>
      <c r="AJ194">
        <v>106</v>
      </c>
      <c r="AK194">
        <v>11</v>
      </c>
      <c r="AL194">
        <v>7</v>
      </c>
      <c r="AM194">
        <v>55</v>
      </c>
      <c r="AN194">
        <v>80</v>
      </c>
      <c r="AO194">
        <v>41</v>
      </c>
      <c r="AP194" s="1">
        <v>0.51</v>
      </c>
      <c r="AQ194">
        <v>18</v>
      </c>
      <c r="AR194">
        <v>12</v>
      </c>
      <c r="AS194" s="1">
        <v>0.67</v>
      </c>
      <c r="AT194">
        <v>0</v>
      </c>
      <c r="AU194">
        <v>0</v>
      </c>
      <c r="AV194">
        <v>0</v>
      </c>
      <c r="AW194">
        <v>23</v>
      </c>
      <c r="AX194">
        <v>5</v>
      </c>
      <c r="AY194">
        <v>0</v>
      </c>
      <c r="AZ194">
        <v>0</v>
      </c>
      <c r="BA194" s="1">
        <v>0</v>
      </c>
      <c r="BB194">
        <v>0</v>
      </c>
      <c r="BC194">
        <v>3</v>
      </c>
      <c r="BD194">
        <v>0</v>
      </c>
      <c r="BE194">
        <v>0</v>
      </c>
      <c r="BF194">
        <v>0</v>
      </c>
      <c r="BG194">
        <f t="shared" ref="BG194:BG257" si="3">BF194+4.2</f>
        <v>4.2</v>
      </c>
    </row>
    <row r="195" spans="1:59" x14ac:dyDescent="0.3">
      <c r="A195" t="s">
        <v>671</v>
      </c>
      <c r="B195" s="4">
        <v>27</v>
      </c>
      <c r="C195" t="s">
        <v>782</v>
      </c>
      <c r="D195" t="s">
        <v>176</v>
      </c>
      <c r="E195" t="s">
        <v>773</v>
      </c>
      <c r="F195">
        <v>29</v>
      </c>
      <c r="G195">
        <v>987</v>
      </c>
      <c r="H195">
        <v>2</v>
      </c>
      <c r="I195">
        <v>4</v>
      </c>
      <c r="J195">
        <v>27</v>
      </c>
      <c r="K195">
        <v>1</v>
      </c>
      <c r="L195" s="1">
        <v>0</v>
      </c>
      <c r="M195">
        <v>6</v>
      </c>
      <c r="N195">
        <v>0</v>
      </c>
      <c r="O195">
        <v>3</v>
      </c>
      <c r="P195">
        <v>525</v>
      </c>
      <c r="Q195">
        <v>563</v>
      </c>
      <c r="R195">
        <v>478</v>
      </c>
      <c r="S195" s="1">
        <v>0.85</v>
      </c>
      <c r="T195">
        <v>5</v>
      </c>
      <c r="U195">
        <v>1</v>
      </c>
      <c r="V195" s="1">
        <v>0.2</v>
      </c>
      <c r="W195">
        <v>96</v>
      </c>
      <c r="X195">
        <v>73</v>
      </c>
      <c r="Y195" s="1">
        <v>0.76</v>
      </c>
      <c r="Z195">
        <v>1</v>
      </c>
      <c r="AA195">
        <v>78</v>
      </c>
      <c r="AB195">
        <v>26</v>
      </c>
      <c r="AC195">
        <v>0</v>
      </c>
      <c r="AD195">
        <v>0</v>
      </c>
      <c r="AE195">
        <v>0</v>
      </c>
      <c r="AF195">
        <v>0</v>
      </c>
      <c r="AG195">
        <v>53</v>
      </c>
      <c r="AH195">
        <v>18</v>
      </c>
      <c r="AI195">
        <v>0</v>
      </c>
      <c r="AJ195">
        <v>3</v>
      </c>
      <c r="AK195">
        <v>13</v>
      </c>
      <c r="AL195">
        <v>9</v>
      </c>
      <c r="AM195">
        <v>16</v>
      </c>
      <c r="AN195">
        <v>92</v>
      </c>
      <c r="AO195">
        <v>51</v>
      </c>
      <c r="AP195" s="1">
        <v>0.55000000000000004</v>
      </c>
      <c r="AQ195">
        <v>18</v>
      </c>
      <c r="AR195">
        <v>11</v>
      </c>
      <c r="AS195" s="1">
        <v>0.61</v>
      </c>
      <c r="AT195">
        <v>0</v>
      </c>
      <c r="AU195">
        <v>0</v>
      </c>
      <c r="AV195">
        <v>0</v>
      </c>
      <c r="AW195">
        <v>15</v>
      </c>
      <c r="AX195">
        <v>1</v>
      </c>
      <c r="AY195">
        <v>0</v>
      </c>
      <c r="AZ195">
        <v>0</v>
      </c>
      <c r="BA195" s="1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f t="shared" si="3"/>
        <v>4.2</v>
      </c>
    </row>
    <row r="196" spans="1:59" x14ac:dyDescent="0.3">
      <c r="A196" t="s">
        <v>165</v>
      </c>
      <c r="B196" s="4">
        <v>29</v>
      </c>
      <c r="C196" t="s">
        <v>131</v>
      </c>
      <c r="D196" t="s">
        <v>78</v>
      </c>
      <c r="E196" t="s">
        <v>773</v>
      </c>
      <c r="F196">
        <v>29</v>
      </c>
      <c r="G196">
        <v>2131</v>
      </c>
      <c r="H196">
        <v>2</v>
      </c>
      <c r="I196">
        <v>3</v>
      </c>
      <c r="J196">
        <v>33</v>
      </c>
      <c r="K196">
        <v>1</v>
      </c>
      <c r="L196" s="1">
        <v>0</v>
      </c>
      <c r="M196">
        <v>0</v>
      </c>
      <c r="N196">
        <v>2</v>
      </c>
      <c r="O196">
        <v>1</v>
      </c>
      <c r="P196">
        <v>1471</v>
      </c>
      <c r="Q196">
        <v>620</v>
      </c>
      <c r="R196">
        <v>519</v>
      </c>
      <c r="S196" s="1">
        <v>0.84</v>
      </c>
      <c r="T196">
        <v>41</v>
      </c>
      <c r="U196">
        <v>8</v>
      </c>
      <c r="V196" s="1">
        <v>0.2</v>
      </c>
      <c r="W196">
        <v>194</v>
      </c>
      <c r="X196">
        <v>139</v>
      </c>
      <c r="Y196" s="1">
        <v>0.72</v>
      </c>
      <c r="Z196">
        <v>1</v>
      </c>
      <c r="AA196">
        <v>138</v>
      </c>
      <c r="AB196">
        <v>75</v>
      </c>
      <c r="AC196">
        <v>0</v>
      </c>
      <c r="AD196">
        <v>0</v>
      </c>
      <c r="AE196">
        <v>0</v>
      </c>
      <c r="AF196">
        <v>4</v>
      </c>
      <c r="AG196">
        <v>65</v>
      </c>
      <c r="AH196">
        <v>25</v>
      </c>
      <c r="AI196">
        <v>4</v>
      </c>
      <c r="AJ196">
        <v>49</v>
      </c>
      <c r="AK196">
        <v>17</v>
      </c>
      <c r="AL196">
        <v>10</v>
      </c>
      <c r="AM196">
        <v>54</v>
      </c>
      <c r="AN196">
        <v>120</v>
      </c>
      <c r="AO196">
        <v>71</v>
      </c>
      <c r="AP196" s="1">
        <v>0.59</v>
      </c>
      <c r="AQ196">
        <v>22</v>
      </c>
      <c r="AR196">
        <v>15</v>
      </c>
      <c r="AS196" s="1">
        <v>0.68</v>
      </c>
      <c r="AT196">
        <v>0</v>
      </c>
      <c r="AU196">
        <v>0</v>
      </c>
      <c r="AV196">
        <v>0</v>
      </c>
      <c r="AW196">
        <v>43</v>
      </c>
      <c r="AX196">
        <v>9</v>
      </c>
      <c r="AY196">
        <v>0</v>
      </c>
      <c r="AZ196">
        <v>0</v>
      </c>
      <c r="BA196" s="1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f t="shared" si="3"/>
        <v>4.2</v>
      </c>
    </row>
    <row r="197" spans="1:59" x14ac:dyDescent="0.3">
      <c r="A197" t="s">
        <v>555</v>
      </c>
      <c r="B197" s="4">
        <v>22</v>
      </c>
      <c r="C197" t="s">
        <v>785</v>
      </c>
      <c r="D197" t="s">
        <v>66</v>
      </c>
      <c r="E197" t="s">
        <v>774</v>
      </c>
      <c r="F197">
        <v>36</v>
      </c>
      <c r="G197">
        <v>3191</v>
      </c>
      <c r="H197">
        <v>2</v>
      </c>
      <c r="I197">
        <v>0</v>
      </c>
      <c r="J197">
        <v>25</v>
      </c>
      <c r="K197">
        <v>1</v>
      </c>
      <c r="L197" s="1">
        <v>0.33</v>
      </c>
      <c r="M197">
        <v>2</v>
      </c>
      <c r="N197">
        <v>2</v>
      </c>
      <c r="O197">
        <v>0</v>
      </c>
      <c r="P197">
        <v>1995</v>
      </c>
      <c r="Q197">
        <v>667</v>
      </c>
      <c r="R197">
        <v>624</v>
      </c>
      <c r="S197" s="1">
        <v>0.94</v>
      </c>
      <c r="T197">
        <v>10</v>
      </c>
      <c r="U197">
        <v>4</v>
      </c>
      <c r="V197" s="1">
        <v>0.4</v>
      </c>
      <c r="W197">
        <v>209</v>
      </c>
      <c r="X197">
        <v>191</v>
      </c>
      <c r="Y197" s="1">
        <v>0.91</v>
      </c>
      <c r="Z197">
        <v>3</v>
      </c>
      <c r="AA197">
        <v>178</v>
      </c>
      <c r="AB197">
        <v>102</v>
      </c>
      <c r="AC197">
        <v>1</v>
      </c>
      <c r="AD197">
        <v>0</v>
      </c>
      <c r="AE197">
        <v>2</v>
      </c>
      <c r="AF197">
        <v>3</v>
      </c>
      <c r="AG197">
        <v>53</v>
      </c>
      <c r="AH197">
        <v>10</v>
      </c>
      <c r="AI197">
        <v>11</v>
      </c>
      <c r="AJ197">
        <v>242</v>
      </c>
      <c r="AK197">
        <v>7</v>
      </c>
      <c r="AL197">
        <v>1</v>
      </c>
      <c r="AM197">
        <v>53</v>
      </c>
      <c r="AN197">
        <v>111</v>
      </c>
      <c r="AO197">
        <v>81</v>
      </c>
      <c r="AP197" s="1">
        <v>0.73</v>
      </c>
      <c r="AQ197">
        <v>21</v>
      </c>
      <c r="AR197">
        <v>11</v>
      </c>
      <c r="AS197" s="1">
        <v>0.52</v>
      </c>
      <c r="AT197">
        <v>0</v>
      </c>
      <c r="AU197">
        <v>0</v>
      </c>
      <c r="AV197">
        <v>0</v>
      </c>
      <c r="AW197">
        <v>27</v>
      </c>
      <c r="AX197">
        <v>6</v>
      </c>
      <c r="AY197">
        <v>0</v>
      </c>
      <c r="AZ197">
        <v>0</v>
      </c>
      <c r="BA197" s="1">
        <v>0</v>
      </c>
      <c r="BB197">
        <v>0</v>
      </c>
      <c r="BC197">
        <v>3</v>
      </c>
      <c r="BD197">
        <v>0</v>
      </c>
      <c r="BE197">
        <v>0</v>
      </c>
      <c r="BF197">
        <v>0</v>
      </c>
      <c r="BG197">
        <f t="shared" si="3"/>
        <v>4.2</v>
      </c>
    </row>
    <row r="198" spans="1:59" x14ac:dyDescent="0.3">
      <c r="A198" t="s">
        <v>504</v>
      </c>
      <c r="B198" s="4">
        <v>26</v>
      </c>
      <c r="C198" t="s">
        <v>787</v>
      </c>
      <c r="D198" t="s">
        <v>105</v>
      </c>
      <c r="E198" t="s">
        <v>774</v>
      </c>
      <c r="F198">
        <v>20</v>
      </c>
      <c r="G198">
        <v>1754</v>
      </c>
      <c r="H198">
        <v>2</v>
      </c>
      <c r="I198">
        <v>1</v>
      </c>
      <c r="J198">
        <v>17</v>
      </c>
      <c r="K198">
        <v>2</v>
      </c>
      <c r="L198" s="1">
        <v>0</v>
      </c>
      <c r="M198">
        <v>2</v>
      </c>
      <c r="N198">
        <v>0</v>
      </c>
      <c r="O198">
        <v>0</v>
      </c>
      <c r="P198">
        <v>1555</v>
      </c>
      <c r="Q198">
        <v>688</v>
      </c>
      <c r="R198">
        <v>610</v>
      </c>
      <c r="S198" s="1">
        <v>0.89</v>
      </c>
      <c r="T198">
        <v>11</v>
      </c>
      <c r="U198">
        <v>3</v>
      </c>
      <c r="V198" s="1">
        <v>0.27</v>
      </c>
      <c r="W198">
        <v>186</v>
      </c>
      <c r="X198">
        <v>152</v>
      </c>
      <c r="Y198" s="1">
        <v>0.82</v>
      </c>
      <c r="Z198">
        <v>0</v>
      </c>
      <c r="AA198">
        <v>224</v>
      </c>
      <c r="AB198">
        <v>104</v>
      </c>
      <c r="AC198">
        <v>0</v>
      </c>
      <c r="AD198">
        <v>1</v>
      </c>
      <c r="AE198">
        <v>4</v>
      </c>
      <c r="AF198">
        <v>3</v>
      </c>
      <c r="AG198">
        <v>73</v>
      </c>
      <c r="AH198">
        <v>3</v>
      </c>
      <c r="AI198">
        <v>5</v>
      </c>
      <c r="AJ198">
        <v>54</v>
      </c>
      <c r="AK198">
        <v>24</v>
      </c>
      <c r="AL198">
        <v>8</v>
      </c>
      <c r="AM198">
        <v>40</v>
      </c>
      <c r="AN198">
        <v>150</v>
      </c>
      <c r="AO198">
        <v>77</v>
      </c>
      <c r="AP198" s="1">
        <v>0.51</v>
      </c>
      <c r="AQ198">
        <v>17</v>
      </c>
      <c r="AR198">
        <v>9</v>
      </c>
      <c r="AS198" s="1">
        <v>0.53</v>
      </c>
      <c r="AT198">
        <v>0</v>
      </c>
      <c r="AU198">
        <v>0</v>
      </c>
      <c r="AV198">
        <v>0</v>
      </c>
      <c r="AW198">
        <v>22</v>
      </c>
      <c r="AX198">
        <v>7</v>
      </c>
      <c r="AY198">
        <v>0</v>
      </c>
      <c r="AZ198">
        <v>0</v>
      </c>
      <c r="BA198" s="1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f t="shared" si="3"/>
        <v>4.2</v>
      </c>
    </row>
    <row r="199" spans="1:59" x14ac:dyDescent="0.3">
      <c r="A199" t="s">
        <v>314</v>
      </c>
      <c r="B199" s="4">
        <v>23</v>
      </c>
      <c r="C199" t="s">
        <v>300</v>
      </c>
      <c r="D199" t="s">
        <v>158</v>
      </c>
      <c r="E199" t="s">
        <v>773</v>
      </c>
      <c r="F199">
        <v>20</v>
      </c>
      <c r="G199">
        <v>1569</v>
      </c>
      <c r="H199">
        <v>2</v>
      </c>
      <c r="I199">
        <v>0</v>
      </c>
      <c r="J199">
        <v>6</v>
      </c>
      <c r="K199">
        <v>1</v>
      </c>
      <c r="L199" s="1">
        <v>0.33</v>
      </c>
      <c r="M199">
        <v>1</v>
      </c>
      <c r="N199">
        <v>0</v>
      </c>
      <c r="O199">
        <v>3</v>
      </c>
      <c r="P199">
        <v>916</v>
      </c>
      <c r="Q199">
        <v>729</v>
      </c>
      <c r="R199">
        <v>670</v>
      </c>
      <c r="S199" s="1">
        <v>0.92</v>
      </c>
      <c r="T199">
        <v>2</v>
      </c>
      <c r="U199">
        <v>0</v>
      </c>
      <c r="V199" s="1">
        <v>0</v>
      </c>
      <c r="W199">
        <v>141</v>
      </c>
      <c r="X199">
        <v>114</v>
      </c>
      <c r="Y199" s="1">
        <v>0.81</v>
      </c>
      <c r="Z199">
        <v>3</v>
      </c>
      <c r="AA199">
        <v>136</v>
      </c>
      <c r="AB199">
        <v>66</v>
      </c>
      <c r="AC199">
        <v>0</v>
      </c>
      <c r="AD199">
        <v>0</v>
      </c>
      <c r="AE199">
        <v>1</v>
      </c>
      <c r="AF199">
        <v>0</v>
      </c>
      <c r="AG199">
        <v>31</v>
      </c>
      <c r="AH199">
        <v>5</v>
      </c>
      <c r="AI199">
        <v>5</v>
      </c>
      <c r="AJ199">
        <v>89</v>
      </c>
      <c r="AK199">
        <v>6</v>
      </c>
      <c r="AL199">
        <v>8</v>
      </c>
      <c r="AM199">
        <v>26</v>
      </c>
      <c r="AN199">
        <v>47</v>
      </c>
      <c r="AO199">
        <v>29</v>
      </c>
      <c r="AP199" s="1">
        <v>0.62</v>
      </c>
      <c r="AQ199">
        <v>24</v>
      </c>
      <c r="AR199">
        <v>11</v>
      </c>
      <c r="AS199" s="1">
        <v>0.46</v>
      </c>
      <c r="AT199">
        <v>0</v>
      </c>
      <c r="AU199">
        <v>0</v>
      </c>
      <c r="AV199">
        <v>0</v>
      </c>
      <c r="AW199">
        <v>13</v>
      </c>
      <c r="AX199">
        <v>5</v>
      </c>
      <c r="AY199">
        <v>0</v>
      </c>
      <c r="AZ199">
        <v>0</v>
      </c>
      <c r="BA199" s="1">
        <v>0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f t="shared" si="3"/>
        <v>4.2</v>
      </c>
    </row>
    <row r="200" spans="1:59" x14ac:dyDescent="0.3">
      <c r="A200" t="s">
        <v>238</v>
      </c>
      <c r="B200" s="4">
        <v>20</v>
      </c>
      <c r="C200" t="s">
        <v>205</v>
      </c>
      <c r="D200" t="s">
        <v>126</v>
      </c>
      <c r="E200" t="s">
        <v>773</v>
      </c>
      <c r="F200">
        <v>34</v>
      </c>
      <c r="G200">
        <v>1966</v>
      </c>
      <c r="H200">
        <v>2</v>
      </c>
      <c r="I200">
        <v>1</v>
      </c>
      <c r="J200">
        <v>28</v>
      </c>
      <c r="K200">
        <v>2</v>
      </c>
      <c r="L200" s="1">
        <v>0</v>
      </c>
      <c r="M200">
        <v>2</v>
      </c>
      <c r="N200">
        <v>1</v>
      </c>
      <c r="O200">
        <v>3</v>
      </c>
      <c r="P200">
        <v>1310</v>
      </c>
      <c r="Q200">
        <v>739</v>
      </c>
      <c r="R200">
        <v>652</v>
      </c>
      <c r="S200" s="1">
        <v>0.88</v>
      </c>
      <c r="T200">
        <v>16</v>
      </c>
      <c r="U200">
        <v>5</v>
      </c>
      <c r="V200" s="1">
        <v>0.31</v>
      </c>
      <c r="W200">
        <v>192</v>
      </c>
      <c r="X200">
        <v>155</v>
      </c>
      <c r="Y200" s="1">
        <v>0.81</v>
      </c>
      <c r="Z200">
        <v>4</v>
      </c>
      <c r="AA200">
        <v>213</v>
      </c>
      <c r="AB200">
        <v>74</v>
      </c>
      <c r="AC200">
        <v>0</v>
      </c>
      <c r="AD200">
        <v>0</v>
      </c>
      <c r="AE200">
        <v>2</v>
      </c>
      <c r="AF200">
        <v>3</v>
      </c>
      <c r="AG200">
        <v>113</v>
      </c>
      <c r="AH200">
        <v>22</v>
      </c>
      <c r="AI200">
        <v>1</v>
      </c>
      <c r="AJ200">
        <v>25</v>
      </c>
      <c r="AK200">
        <v>13</v>
      </c>
      <c r="AL200">
        <v>9</v>
      </c>
      <c r="AM200">
        <v>59</v>
      </c>
      <c r="AN200">
        <v>152</v>
      </c>
      <c r="AO200">
        <v>75</v>
      </c>
      <c r="AP200" s="1">
        <v>0.49</v>
      </c>
      <c r="AQ200">
        <v>18</v>
      </c>
      <c r="AR200">
        <v>8</v>
      </c>
      <c r="AS200" s="1">
        <v>0.44</v>
      </c>
      <c r="AT200">
        <v>0</v>
      </c>
      <c r="AU200">
        <v>0</v>
      </c>
      <c r="AV200">
        <v>0</v>
      </c>
      <c r="AW200">
        <v>37</v>
      </c>
      <c r="AX200">
        <v>4</v>
      </c>
      <c r="AY200">
        <v>0</v>
      </c>
      <c r="AZ200">
        <v>0</v>
      </c>
      <c r="BA200" s="1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f t="shared" si="3"/>
        <v>4.2</v>
      </c>
    </row>
    <row r="201" spans="1:59" x14ac:dyDescent="0.3">
      <c r="A201" t="s">
        <v>508</v>
      </c>
      <c r="B201" s="4">
        <v>24</v>
      </c>
      <c r="C201" t="s">
        <v>787</v>
      </c>
      <c r="D201" t="s">
        <v>74</v>
      </c>
      <c r="E201" t="s">
        <v>774</v>
      </c>
      <c r="F201">
        <v>29</v>
      </c>
      <c r="G201">
        <v>2128</v>
      </c>
      <c r="H201">
        <v>2</v>
      </c>
      <c r="I201">
        <v>0</v>
      </c>
      <c r="J201">
        <v>18</v>
      </c>
      <c r="K201">
        <v>6</v>
      </c>
      <c r="L201" s="1">
        <v>0.08</v>
      </c>
      <c r="M201">
        <v>2</v>
      </c>
      <c r="N201">
        <v>1</v>
      </c>
      <c r="O201">
        <v>2</v>
      </c>
      <c r="P201">
        <v>1638</v>
      </c>
      <c r="Q201">
        <v>764</v>
      </c>
      <c r="R201">
        <v>646</v>
      </c>
      <c r="S201" s="1">
        <v>0.85</v>
      </c>
      <c r="T201">
        <v>40</v>
      </c>
      <c r="U201">
        <v>5</v>
      </c>
      <c r="V201" s="1">
        <v>0.13</v>
      </c>
      <c r="W201">
        <v>196</v>
      </c>
      <c r="X201">
        <v>147</v>
      </c>
      <c r="Y201" s="1">
        <v>0.75</v>
      </c>
      <c r="Z201">
        <v>0</v>
      </c>
      <c r="AA201">
        <v>235</v>
      </c>
      <c r="AB201">
        <v>120</v>
      </c>
      <c r="AC201">
        <v>0</v>
      </c>
      <c r="AD201">
        <v>0</v>
      </c>
      <c r="AE201">
        <v>3</v>
      </c>
      <c r="AF201">
        <v>3</v>
      </c>
      <c r="AG201">
        <v>81</v>
      </c>
      <c r="AH201">
        <v>3</v>
      </c>
      <c r="AI201">
        <v>3</v>
      </c>
      <c r="AJ201">
        <v>91</v>
      </c>
      <c r="AK201">
        <v>23</v>
      </c>
      <c r="AL201">
        <v>8</v>
      </c>
      <c r="AM201">
        <v>30</v>
      </c>
      <c r="AN201">
        <v>159</v>
      </c>
      <c r="AO201">
        <v>95</v>
      </c>
      <c r="AP201" s="1">
        <v>0.6</v>
      </c>
      <c r="AQ201">
        <v>40</v>
      </c>
      <c r="AR201">
        <v>20</v>
      </c>
      <c r="AS201" s="1">
        <v>0.5</v>
      </c>
      <c r="AT201">
        <v>0</v>
      </c>
      <c r="AU201">
        <v>0</v>
      </c>
      <c r="AV201">
        <v>0</v>
      </c>
      <c r="AW201">
        <v>16</v>
      </c>
      <c r="AX201">
        <v>3</v>
      </c>
      <c r="AY201">
        <v>0</v>
      </c>
      <c r="AZ201">
        <v>0</v>
      </c>
      <c r="BA201" s="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f t="shared" si="3"/>
        <v>4.2</v>
      </c>
    </row>
    <row r="202" spans="1:59" x14ac:dyDescent="0.3">
      <c r="A202" t="s">
        <v>120</v>
      </c>
      <c r="B202" s="4">
        <v>26</v>
      </c>
      <c r="C202" t="s">
        <v>98</v>
      </c>
      <c r="D202" t="s">
        <v>59</v>
      </c>
      <c r="E202" t="s">
        <v>773</v>
      </c>
      <c r="F202">
        <v>25</v>
      </c>
      <c r="G202">
        <v>1426</v>
      </c>
      <c r="H202">
        <v>2</v>
      </c>
      <c r="I202">
        <v>2</v>
      </c>
      <c r="J202">
        <v>35</v>
      </c>
      <c r="K202">
        <v>17</v>
      </c>
      <c r="L202" s="1">
        <v>0.05</v>
      </c>
      <c r="M202">
        <v>5</v>
      </c>
      <c r="N202">
        <v>4</v>
      </c>
      <c r="O202">
        <v>8</v>
      </c>
      <c r="P202">
        <v>706</v>
      </c>
      <c r="Q202">
        <v>792</v>
      </c>
      <c r="R202">
        <v>636</v>
      </c>
      <c r="S202" s="1">
        <v>0.8</v>
      </c>
      <c r="T202">
        <v>52</v>
      </c>
      <c r="U202">
        <v>16</v>
      </c>
      <c r="V202" s="1">
        <v>0.31</v>
      </c>
      <c r="W202">
        <v>410</v>
      </c>
      <c r="X202">
        <v>323</v>
      </c>
      <c r="Y202" s="1">
        <v>0.79</v>
      </c>
      <c r="Z202">
        <v>5</v>
      </c>
      <c r="AA202">
        <v>323</v>
      </c>
      <c r="AB202">
        <v>177</v>
      </c>
      <c r="AC202">
        <v>1</v>
      </c>
      <c r="AD202">
        <v>1</v>
      </c>
      <c r="AE202">
        <v>16</v>
      </c>
      <c r="AF202">
        <v>13</v>
      </c>
      <c r="AG202">
        <v>119</v>
      </c>
      <c r="AH202">
        <v>7</v>
      </c>
      <c r="AI202">
        <v>2</v>
      </c>
      <c r="AJ202">
        <v>9</v>
      </c>
      <c r="AK202">
        <v>5</v>
      </c>
      <c r="AL202">
        <v>3</v>
      </c>
      <c r="AM202">
        <v>17</v>
      </c>
      <c r="AN202">
        <v>227</v>
      </c>
      <c r="AO202">
        <v>99</v>
      </c>
      <c r="AP202" s="1">
        <v>0.44</v>
      </c>
      <c r="AQ202">
        <v>59</v>
      </c>
      <c r="AR202">
        <v>26</v>
      </c>
      <c r="AS202" s="1">
        <v>0.44</v>
      </c>
      <c r="AT202">
        <v>0</v>
      </c>
      <c r="AU202">
        <v>0</v>
      </c>
      <c r="AV202">
        <v>0</v>
      </c>
      <c r="AW202">
        <v>9</v>
      </c>
      <c r="AX202">
        <v>2</v>
      </c>
      <c r="AY202">
        <v>0</v>
      </c>
      <c r="AZ202">
        <v>0</v>
      </c>
      <c r="BA202" s="1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f t="shared" si="3"/>
        <v>4.2</v>
      </c>
    </row>
    <row r="203" spans="1:59" x14ac:dyDescent="0.3">
      <c r="A203" t="s">
        <v>232</v>
      </c>
      <c r="B203" s="4">
        <v>22</v>
      </c>
      <c r="C203" t="s">
        <v>205</v>
      </c>
      <c r="D203" t="s">
        <v>233</v>
      </c>
      <c r="E203" t="s">
        <v>773</v>
      </c>
      <c r="F203">
        <v>29</v>
      </c>
      <c r="G203">
        <v>1091</v>
      </c>
      <c r="H203">
        <v>2</v>
      </c>
      <c r="I203">
        <v>2</v>
      </c>
      <c r="J203">
        <v>33</v>
      </c>
      <c r="K203">
        <v>26</v>
      </c>
      <c r="L203" s="1">
        <v>0.12</v>
      </c>
      <c r="M203">
        <v>4</v>
      </c>
      <c r="N203">
        <v>1</v>
      </c>
      <c r="O203">
        <v>4</v>
      </c>
      <c r="P203">
        <v>592</v>
      </c>
      <c r="Q203">
        <v>833</v>
      </c>
      <c r="R203">
        <v>700</v>
      </c>
      <c r="S203" s="1">
        <v>0.84</v>
      </c>
      <c r="T203">
        <v>40</v>
      </c>
      <c r="U203">
        <v>9</v>
      </c>
      <c r="V203" s="1">
        <v>0.23</v>
      </c>
      <c r="W203">
        <v>433</v>
      </c>
      <c r="X203">
        <v>354</v>
      </c>
      <c r="Y203" s="1">
        <v>0.82</v>
      </c>
      <c r="Z203">
        <v>4</v>
      </c>
      <c r="AA203">
        <v>342</v>
      </c>
      <c r="AB203">
        <v>174</v>
      </c>
      <c r="AC203">
        <v>2</v>
      </c>
      <c r="AD203">
        <v>7</v>
      </c>
      <c r="AE203">
        <v>29</v>
      </c>
      <c r="AF203">
        <v>19</v>
      </c>
      <c r="AG203">
        <v>85</v>
      </c>
      <c r="AH203">
        <v>12</v>
      </c>
      <c r="AI203">
        <v>0</v>
      </c>
      <c r="AJ203">
        <v>6</v>
      </c>
      <c r="AK203">
        <v>5</v>
      </c>
      <c r="AL203">
        <v>0</v>
      </c>
      <c r="AM203">
        <v>23</v>
      </c>
      <c r="AN203">
        <v>175</v>
      </c>
      <c r="AO203">
        <v>74</v>
      </c>
      <c r="AP203" s="1">
        <v>0.42</v>
      </c>
      <c r="AQ203">
        <v>18</v>
      </c>
      <c r="AR203">
        <v>6</v>
      </c>
      <c r="AS203" s="1">
        <v>0.33</v>
      </c>
      <c r="AT203">
        <v>0</v>
      </c>
      <c r="AU203">
        <v>0</v>
      </c>
      <c r="AV203">
        <v>0</v>
      </c>
      <c r="AW203">
        <v>13</v>
      </c>
      <c r="AX203">
        <v>0</v>
      </c>
      <c r="AY203">
        <v>0</v>
      </c>
      <c r="AZ203">
        <v>0</v>
      </c>
      <c r="BA203" s="1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f t="shared" si="3"/>
        <v>4.2</v>
      </c>
    </row>
    <row r="204" spans="1:59" x14ac:dyDescent="0.3">
      <c r="A204" t="s">
        <v>194</v>
      </c>
      <c r="B204" s="4">
        <v>23</v>
      </c>
      <c r="C204" t="s">
        <v>170</v>
      </c>
      <c r="D204" t="s">
        <v>158</v>
      </c>
      <c r="E204" t="s">
        <v>774</v>
      </c>
      <c r="F204">
        <v>38</v>
      </c>
      <c r="G204">
        <v>3420</v>
      </c>
      <c r="H204">
        <v>2</v>
      </c>
      <c r="I204">
        <v>3</v>
      </c>
      <c r="J204">
        <v>17</v>
      </c>
      <c r="K204">
        <v>7</v>
      </c>
      <c r="L204" s="1">
        <v>0.03</v>
      </c>
      <c r="M204">
        <v>4</v>
      </c>
      <c r="N204">
        <v>0</v>
      </c>
      <c r="O204">
        <v>6</v>
      </c>
      <c r="P204">
        <v>2496</v>
      </c>
      <c r="Q204">
        <v>850</v>
      </c>
      <c r="R204">
        <v>692</v>
      </c>
      <c r="S204" s="1">
        <v>0.81</v>
      </c>
      <c r="T204">
        <v>53</v>
      </c>
      <c r="U204">
        <v>12</v>
      </c>
      <c r="V204" s="1">
        <v>0.23</v>
      </c>
      <c r="W204">
        <v>299</v>
      </c>
      <c r="X204">
        <v>230</v>
      </c>
      <c r="Y204" s="1">
        <v>0.77</v>
      </c>
      <c r="Z204">
        <v>1</v>
      </c>
      <c r="AA204">
        <v>263</v>
      </c>
      <c r="AB204">
        <v>156</v>
      </c>
      <c r="AC204">
        <v>0</v>
      </c>
      <c r="AD204">
        <v>2</v>
      </c>
      <c r="AE204">
        <v>12</v>
      </c>
      <c r="AF204">
        <v>8</v>
      </c>
      <c r="AG204">
        <v>110</v>
      </c>
      <c r="AH204">
        <v>8</v>
      </c>
      <c r="AI204">
        <v>8</v>
      </c>
      <c r="AJ204">
        <v>220</v>
      </c>
      <c r="AK204">
        <v>31</v>
      </c>
      <c r="AL204">
        <v>10</v>
      </c>
      <c r="AM204">
        <v>40</v>
      </c>
      <c r="AN204">
        <v>246</v>
      </c>
      <c r="AO204">
        <v>151</v>
      </c>
      <c r="AP204" s="1">
        <v>0.61</v>
      </c>
      <c r="AQ204">
        <v>70</v>
      </c>
      <c r="AR204">
        <v>40</v>
      </c>
      <c r="AS204" s="1">
        <v>0.56999999999999995</v>
      </c>
      <c r="AT204">
        <v>0</v>
      </c>
      <c r="AU204">
        <v>0</v>
      </c>
      <c r="AV204">
        <v>0</v>
      </c>
      <c r="AW204">
        <v>29</v>
      </c>
      <c r="AX204">
        <v>5</v>
      </c>
      <c r="AY204">
        <v>0</v>
      </c>
      <c r="AZ204">
        <v>0</v>
      </c>
      <c r="BA204" s="1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f t="shared" si="3"/>
        <v>4.2</v>
      </c>
    </row>
    <row r="205" spans="1:59" x14ac:dyDescent="0.3">
      <c r="A205" t="s">
        <v>547</v>
      </c>
      <c r="B205" s="4">
        <v>21</v>
      </c>
      <c r="C205" t="s">
        <v>785</v>
      </c>
      <c r="D205" t="s">
        <v>59</v>
      </c>
      <c r="E205" t="s">
        <v>773</v>
      </c>
      <c r="F205">
        <v>37</v>
      </c>
      <c r="G205">
        <v>2742</v>
      </c>
      <c r="H205">
        <v>2</v>
      </c>
      <c r="I205">
        <v>6</v>
      </c>
      <c r="J205">
        <v>40</v>
      </c>
      <c r="K205">
        <v>7</v>
      </c>
      <c r="L205" s="1">
        <v>0.13</v>
      </c>
      <c r="M205">
        <v>0</v>
      </c>
      <c r="N205">
        <v>0</v>
      </c>
      <c r="O205">
        <v>4</v>
      </c>
      <c r="P205">
        <v>2006</v>
      </c>
      <c r="Q205">
        <v>868</v>
      </c>
      <c r="R205">
        <v>715</v>
      </c>
      <c r="S205" s="1">
        <v>0.82</v>
      </c>
      <c r="T205">
        <v>33</v>
      </c>
      <c r="U205">
        <v>6</v>
      </c>
      <c r="V205" s="1">
        <v>0.18</v>
      </c>
      <c r="W205">
        <v>238</v>
      </c>
      <c r="X205">
        <v>176</v>
      </c>
      <c r="Y205" s="1">
        <v>0.74</v>
      </c>
      <c r="Z205">
        <v>1</v>
      </c>
      <c r="AA205">
        <v>194</v>
      </c>
      <c r="AB205">
        <v>128</v>
      </c>
      <c r="AC205">
        <v>0</v>
      </c>
      <c r="AD205">
        <v>0</v>
      </c>
      <c r="AE205">
        <v>3</v>
      </c>
      <c r="AF205">
        <v>3</v>
      </c>
      <c r="AG205">
        <v>84</v>
      </c>
      <c r="AH205">
        <v>49</v>
      </c>
      <c r="AI205">
        <v>2</v>
      </c>
      <c r="AJ205">
        <v>68</v>
      </c>
      <c r="AK205">
        <v>21</v>
      </c>
      <c r="AL205">
        <v>8</v>
      </c>
      <c r="AM205">
        <v>92</v>
      </c>
      <c r="AN205">
        <v>153</v>
      </c>
      <c r="AO205">
        <v>83</v>
      </c>
      <c r="AP205" s="1">
        <v>0.54</v>
      </c>
      <c r="AQ205">
        <v>38</v>
      </c>
      <c r="AR205">
        <v>18</v>
      </c>
      <c r="AS205" s="1">
        <v>0.47</v>
      </c>
      <c r="AT205">
        <v>0</v>
      </c>
      <c r="AU205">
        <v>0</v>
      </c>
      <c r="AV205">
        <v>0</v>
      </c>
      <c r="AW205">
        <v>49</v>
      </c>
      <c r="AX205">
        <v>10</v>
      </c>
      <c r="AY205">
        <v>0</v>
      </c>
      <c r="AZ205">
        <v>0</v>
      </c>
      <c r="BA205" s="1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f t="shared" si="3"/>
        <v>4.2</v>
      </c>
    </row>
    <row r="206" spans="1:59" x14ac:dyDescent="0.3">
      <c r="A206" t="s">
        <v>392</v>
      </c>
      <c r="B206" s="4">
        <v>20</v>
      </c>
      <c r="C206" t="s">
        <v>391</v>
      </c>
      <c r="D206" t="s">
        <v>275</v>
      </c>
      <c r="E206" t="s">
        <v>773</v>
      </c>
      <c r="F206">
        <v>32</v>
      </c>
      <c r="G206">
        <v>2193</v>
      </c>
      <c r="H206">
        <v>2</v>
      </c>
      <c r="I206">
        <v>3</v>
      </c>
      <c r="J206">
        <v>30</v>
      </c>
      <c r="K206">
        <v>3</v>
      </c>
      <c r="L206" s="1">
        <v>0.1</v>
      </c>
      <c r="M206">
        <v>0</v>
      </c>
      <c r="N206">
        <v>3</v>
      </c>
      <c r="O206">
        <v>1</v>
      </c>
      <c r="P206">
        <v>1359</v>
      </c>
      <c r="Q206">
        <v>930</v>
      </c>
      <c r="R206">
        <v>825</v>
      </c>
      <c r="S206" s="1">
        <v>0.89</v>
      </c>
      <c r="T206">
        <v>1</v>
      </c>
      <c r="U206">
        <v>0</v>
      </c>
      <c r="V206" s="1">
        <v>0</v>
      </c>
      <c r="W206">
        <v>224</v>
      </c>
      <c r="X206">
        <v>170</v>
      </c>
      <c r="Y206" s="1">
        <v>0.76</v>
      </c>
      <c r="Z206">
        <v>5</v>
      </c>
      <c r="AA206">
        <v>223</v>
      </c>
      <c r="AB206">
        <v>82</v>
      </c>
      <c r="AC206">
        <v>1</v>
      </c>
      <c r="AD206">
        <v>0</v>
      </c>
      <c r="AE206">
        <v>2</v>
      </c>
      <c r="AF206">
        <v>2</v>
      </c>
      <c r="AG206">
        <v>87</v>
      </c>
      <c r="AH206">
        <v>38</v>
      </c>
      <c r="AI206">
        <v>1</v>
      </c>
      <c r="AJ206">
        <v>9</v>
      </c>
      <c r="AK206">
        <v>19</v>
      </c>
      <c r="AL206">
        <v>6</v>
      </c>
      <c r="AM206">
        <v>50</v>
      </c>
      <c r="AN206">
        <v>176</v>
      </c>
      <c r="AO206">
        <v>94</v>
      </c>
      <c r="AP206" s="1">
        <v>0.53</v>
      </c>
      <c r="AQ206">
        <v>47</v>
      </c>
      <c r="AR206">
        <v>21</v>
      </c>
      <c r="AS206" s="1">
        <v>0.45</v>
      </c>
      <c r="AT206">
        <v>0</v>
      </c>
      <c r="AU206">
        <v>0</v>
      </c>
      <c r="AV206">
        <v>0</v>
      </c>
      <c r="AW206">
        <v>0</v>
      </c>
      <c r="AX206">
        <v>4</v>
      </c>
      <c r="AY206">
        <v>0</v>
      </c>
      <c r="AZ206">
        <v>0</v>
      </c>
      <c r="BA206" s="1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f t="shared" si="3"/>
        <v>4.2</v>
      </c>
    </row>
    <row r="207" spans="1:59" x14ac:dyDescent="0.3">
      <c r="A207" t="s">
        <v>588</v>
      </c>
      <c r="B207" s="4">
        <v>20</v>
      </c>
      <c r="C207" t="s">
        <v>566</v>
      </c>
      <c r="D207" t="s">
        <v>176</v>
      </c>
      <c r="E207" t="s">
        <v>773</v>
      </c>
      <c r="F207">
        <v>36</v>
      </c>
      <c r="G207">
        <v>2919</v>
      </c>
      <c r="H207">
        <v>2</v>
      </c>
      <c r="I207">
        <v>4</v>
      </c>
      <c r="J207">
        <v>42</v>
      </c>
      <c r="K207">
        <v>44</v>
      </c>
      <c r="L207" s="1">
        <v>0.14000000000000001</v>
      </c>
      <c r="M207">
        <v>6</v>
      </c>
      <c r="N207">
        <v>0</v>
      </c>
      <c r="O207">
        <v>4</v>
      </c>
      <c r="P207">
        <v>1918</v>
      </c>
      <c r="Q207">
        <v>949</v>
      </c>
      <c r="R207">
        <v>753</v>
      </c>
      <c r="S207" s="1">
        <v>0.79</v>
      </c>
      <c r="T207">
        <v>59</v>
      </c>
      <c r="U207">
        <v>10</v>
      </c>
      <c r="V207" s="1">
        <v>0.17</v>
      </c>
      <c r="W207">
        <v>432</v>
      </c>
      <c r="X207">
        <v>301</v>
      </c>
      <c r="Y207" s="1">
        <v>0.7</v>
      </c>
      <c r="Z207">
        <v>14</v>
      </c>
      <c r="AA207">
        <v>441</v>
      </c>
      <c r="AB207">
        <v>277</v>
      </c>
      <c r="AC207">
        <v>4</v>
      </c>
      <c r="AD207">
        <v>4</v>
      </c>
      <c r="AE207">
        <v>34</v>
      </c>
      <c r="AF207">
        <v>23</v>
      </c>
      <c r="AG207">
        <v>125</v>
      </c>
      <c r="AH207">
        <v>36</v>
      </c>
      <c r="AI207">
        <v>1</v>
      </c>
      <c r="AJ207">
        <v>0</v>
      </c>
      <c r="AK207">
        <v>17</v>
      </c>
      <c r="AL207">
        <v>1</v>
      </c>
      <c r="AM207">
        <v>89</v>
      </c>
      <c r="AN207">
        <v>352</v>
      </c>
      <c r="AO207">
        <v>170</v>
      </c>
      <c r="AP207" s="1">
        <v>0.48</v>
      </c>
      <c r="AQ207">
        <v>42</v>
      </c>
      <c r="AR207">
        <v>13</v>
      </c>
      <c r="AS207" s="1">
        <v>0.31</v>
      </c>
      <c r="AT207">
        <v>0</v>
      </c>
      <c r="AU207">
        <v>0</v>
      </c>
      <c r="AV207">
        <v>0</v>
      </c>
      <c r="AW207">
        <v>46</v>
      </c>
      <c r="AX207">
        <v>8</v>
      </c>
      <c r="AY207">
        <v>0</v>
      </c>
      <c r="AZ207">
        <v>0</v>
      </c>
      <c r="BA207" s="1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f t="shared" si="3"/>
        <v>4.2</v>
      </c>
    </row>
    <row r="208" spans="1:59" x14ac:dyDescent="0.3">
      <c r="A208" t="s">
        <v>404</v>
      </c>
      <c r="B208" s="4">
        <v>26</v>
      </c>
      <c r="C208" t="s">
        <v>391</v>
      </c>
      <c r="D208" t="s">
        <v>59</v>
      </c>
      <c r="E208" t="s">
        <v>774</v>
      </c>
      <c r="F208">
        <v>36</v>
      </c>
      <c r="G208">
        <v>2920</v>
      </c>
      <c r="H208">
        <v>2</v>
      </c>
      <c r="I208">
        <v>2</v>
      </c>
      <c r="J208">
        <v>25</v>
      </c>
      <c r="K208">
        <v>17</v>
      </c>
      <c r="L208" s="1">
        <v>0.23</v>
      </c>
      <c r="M208">
        <v>2</v>
      </c>
      <c r="N208">
        <v>1</v>
      </c>
      <c r="O208">
        <v>2</v>
      </c>
      <c r="P208">
        <v>2033</v>
      </c>
      <c r="Q208">
        <v>1147</v>
      </c>
      <c r="R208">
        <v>995</v>
      </c>
      <c r="S208" s="1">
        <v>0.87</v>
      </c>
      <c r="T208">
        <v>36</v>
      </c>
      <c r="U208">
        <v>9</v>
      </c>
      <c r="V208" s="1">
        <v>0.25</v>
      </c>
      <c r="W208">
        <v>500</v>
      </c>
      <c r="X208">
        <v>398</v>
      </c>
      <c r="Y208" s="1">
        <v>0.8</v>
      </c>
      <c r="Z208">
        <v>12</v>
      </c>
      <c r="AA208">
        <v>342</v>
      </c>
      <c r="AB208">
        <v>147</v>
      </c>
      <c r="AC208">
        <v>1</v>
      </c>
      <c r="AD208">
        <v>3</v>
      </c>
      <c r="AE208">
        <v>14</v>
      </c>
      <c r="AF208">
        <v>12</v>
      </c>
      <c r="AG208">
        <v>76</v>
      </c>
      <c r="AH208">
        <v>15</v>
      </c>
      <c r="AI208">
        <v>2</v>
      </c>
      <c r="AJ208">
        <v>115</v>
      </c>
      <c r="AK208">
        <v>12</v>
      </c>
      <c r="AL208">
        <v>4</v>
      </c>
      <c r="AM208">
        <v>58</v>
      </c>
      <c r="AN208">
        <v>238</v>
      </c>
      <c r="AO208">
        <v>128</v>
      </c>
      <c r="AP208" s="1">
        <v>0.54</v>
      </c>
      <c r="AQ208">
        <v>13</v>
      </c>
      <c r="AR208">
        <v>5</v>
      </c>
      <c r="AS208" s="1">
        <v>0.39</v>
      </c>
      <c r="AT208">
        <v>0</v>
      </c>
      <c r="AU208">
        <v>0</v>
      </c>
      <c r="AV208">
        <v>0</v>
      </c>
      <c r="AW208">
        <v>29</v>
      </c>
      <c r="AX208">
        <v>6</v>
      </c>
      <c r="AY208">
        <v>0</v>
      </c>
      <c r="AZ208">
        <v>0</v>
      </c>
      <c r="BA208" s="1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f t="shared" si="3"/>
        <v>4.2</v>
      </c>
    </row>
    <row r="209" spans="1:59" x14ac:dyDescent="0.3">
      <c r="A209" t="s">
        <v>160</v>
      </c>
      <c r="B209" s="4">
        <v>20</v>
      </c>
      <c r="C209" t="s">
        <v>131</v>
      </c>
      <c r="D209" t="s">
        <v>161</v>
      </c>
      <c r="E209" t="s">
        <v>774</v>
      </c>
      <c r="F209">
        <v>38</v>
      </c>
      <c r="G209">
        <v>3342</v>
      </c>
      <c r="H209">
        <v>2</v>
      </c>
      <c r="I209">
        <v>5</v>
      </c>
      <c r="J209">
        <v>19</v>
      </c>
      <c r="K209">
        <v>61</v>
      </c>
      <c r="L209" s="1">
        <v>0.22</v>
      </c>
      <c r="M209">
        <v>0</v>
      </c>
      <c r="N209">
        <v>1</v>
      </c>
      <c r="O209">
        <v>3</v>
      </c>
      <c r="P209">
        <v>2264</v>
      </c>
      <c r="Q209">
        <v>1155</v>
      </c>
      <c r="R209">
        <v>853</v>
      </c>
      <c r="S209" s="1">
        <v>0.74</v>
      </c>
      <c r="T209">
        <v>78</v>
      </c>
      <c r="U209">
        <v>17</v>
      </c>
      <c r="V209" s="1">
        <v>0.22</v>
      </c>
      <c r="W209">
        <v>695</v>
      </c>
      <c r="X209">
        <v>471</v>
      </c>
      <c r="Y209" s="1">
        <v>0.68</v>
      </c>
      <c r="Z209">
        <v>19</v>
      </c>
      <c r="AA209">
        <v>482</v>
      </c>
      <c r="AB209">
        <v>264</v>
      </c>
      <c r="AC209">
        <v>4</v>
      </c>
      <c r="AD209">
        <v>9</v>
      </c>
      <c r="AE209">
        <v>35</v>
      </c>
      <c r="AF209">
        <v>35</v>
      </c>
      <c r="AG209">
        <v>101</v>
      </c>
      <c r="AH209">
        <v>22</v>
      </c>
      <c r="AI209">
        <v>9</v>
      </c>
      <c r="AJ209">
        <v>99</v>
      </c>
      <c r="AK209">
        <v>9</v>
      </c>
      <c r="AL209">
        <v>0</v>
      </c>
      <c r="AM209">
        <v>52</v>
      </c>
      <c r="AN209">
        <v>289</v>
      </c>
      <c r="AO209">
        <v>118</v>
      </c>
      <c r="AP209" s="1">
        <v>0.41</v>
      </c>
      <c r="AQ209">
        <v>23</v>
      </c>
      <c r="AR209">
        <v>9</v>
      </c>
      <c r="AS209" s="1">
        <v>0.39</v>
      </c>
      <c r="AT209">
        <v>0</v>
      </c>
      <c r="AU209">
        <v>0</v>
      </c>
      <c r="AV209">
        <v>0</v>
      </c>
      <c r="AW209">
        <v>0</v>
      </c>
      <c r="AX209">
        <v>4</v>
      </c>
      <c r="AY209">
        <v>0</v>
      </c>
      <c r="AZ209">
        <v>0</v>
      </c>
      <c r="BA209" s="1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f t="shared" si="3"/>
        <v>4.2</v>
      </c>
    </row>
    <row r="210" spans="1:59" x14ac:dyDescent="0.3">
      <c r="A210" t="s">
        <v>90</v>
      </c>
      <c r="B210" s="4">
        <v>22</v>
      </c>
      <c r="C210" t="s">
        <v>58</v>
      </c>
      <c r="D210" t="s">
        <v>72</v>
      </c>
      <c r="E210" t="s">
        <v>774</v>
      </c>
      <c r="F210">
        <v>19</v>
      </c>
      <c r="G210">
        <v>984</v>
      </c>
      <c r="H210">
        <v>2</v>
      </c>
      <c r="I210">
        <v>1</v>
      </c>
      <c r="J210">
        <v>10</v>
      </c>
      <c r="K210">
        <v>2</v>
      </c>
      <c r="L210" s="1">
        <v>0.1</v>
      </c>
      <c r="M210">
        <v>1</v>
      </c>
      <c r="N210">
        <v>1</v>
      </c>
      <c r="O210">
        <v>3</v>
      </c>
      <c r="P210">
        <v>683</v>
      </c>
      <c r="Q210">
        <v>1204</v>
      </c>
      <c r="R210">
        <v>1101</v>
      </c>
      <c r="S210" s="1">
        <v>0.92</v>
      </c>
      <c r="T210">
        <v>6</v>
      </c>
      <c r="U210">
        <v>0</v>
      </c>
      <c r="V210" s="1">
        <v>0</v>
      </c>
      <c r="W210">
        <v>416</v>
      </c>
      <c r="X210">
        <v>365</v>
      </c>
      <c r="Y210" s="1">
        <v>0.88</v>
      </c>
      <c r="Z210">
        <v>3</v>
      </c>
      <c r="AA210">
        <v>286</v>
      </c>
      <c r="AB210">
        <v>142</v>
      </c>
      <c r="AC210">
        <v>0</v>
      </c>
      <c r="AD210">
        <v>1</v>
      </c>
      <c r="AE210">
        <v>1</v>
      </c>
      <c r="AF210">
        <v>1</v>
      </c>
      <c r="AG210">
        <v>95</v>
      </c>
      <c r="AH210">
        <v>5</v>
      </c>
      <c r="AI210">
        <v>0</v>
      </c>
      <c r="AJ210">
        <v>24</v>
      </c>
      <c r="AK210">
        <v>13</v>
      </c>
      <c r="AL210">
        <v>7</v>
      </c>
      <c r="AM210">
        <v>0</v>
      </c>
      <c r="AN210">
        <v>123</v>
      </c>
      <c r="AO210">
        <v>73</v>
      </c>
      <c r="AP210" s="1">
        <v>0.59</v>
      </c>
      <c r="AQ210">
        <v>20</v>
      </c>
      <c r="AR210">
        <v>6</v>
      </c>
      <c r="AS210" s="1">
        <v>0.3</v>
      </c>
      <c r="AT210">
        <v>0</v>
      </c>
      <c r="AU210">
        <v>0</v>
      </c>
      <c r="AV210">
        <v>0</v>
      </c>
      <c r="AW210">
        <v>16</v>
      </c>
      <c r="AX210">
        <v>4</v>
      </c>
      <c r="AY210">
        <v>0</v>
      </c>
      <c r="AZ210">
        <v>0</v>
      </c>
      <c r="BA210" s="1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f t="shared" si="3"/>
        <v>4.2</v>
      </c>
    </row>
    <row r="211" spans="1:59" x14ac:dyDescent="0.3">
      <c r="A211" t="s">
        <v>623</v>
      </c>
      <c r="B211" s="4">
        <v>24</v>
      </c>
      <c r="C211" t="s">
        <v>784</v>
      </c>
      <c r="D211" t="s">
        <v>62</v>
      </c>
      <c r="E211" t="s">
        <v>774</v>
      </c>
      <c r="F211">
        <v>33</v>
      </c>
      <c r="G211">
        <v>2608</v>
      </c>
      <c r="H211">
        <v>2</v>
      </c>
      <c r="I211">
        <v>6</v>
      </c>
      <c r="J211">
        <v>39</v>
      </c>
      <c r="K211">
        <v>9</v>
      </c>
      <c r="L211" s="1">
        <v>0.04</v>
      </c>
      <c r="M211">
        <v>0</v>
      </c>
      <c r="N211">
        <v>3</v>
      </c>
      <c r="O211">
        <v>1</v>
      </c>
      <c r="P211">
        <v>2333</v>
      </c>
      <c r="Q211">
        <v>1308</v>
      </c>
      <c r="R211">
        <v>1155</v>
      </c>
      <c r="S211" s="1">
        <v>0.88</v>
      </c>
      <c r="T211">
        <v>80</v>
      </c>
      <c r="U211">
        <v>22</v>
      </c>
      <c r="V211" s="1">
        <v>0.28000000000000003</v>
      </c>
      <c r="W211">
        <v>359</v>
      </c>
      <c r="X211">
        <v>292</v>
      </c>
      <c r="Y211" s="1">
        <v>0.81</v>
      </c>
      <c r="Z211">
        <v>0</v>
      </c>
      <c r="AA211">
        <v>316</v>
      </c>
      <c r="AB211">
        <v>179</v>
      </c>
      <c r="AC211">
        <v>0</v>
      </c>
      <c r="AD211">
        <v>1</v>
      </c>
      <c r="AE211">
        <v>5</v>
      </c>
      <c r="AF211">
        <v>5</v>
      </c>
      <c r="AG211">
        <v>147</v>
      </c>
      <c r="AH211">
        <v>18</v>
      </c>
      <c r="AI211">
        <v>5</v>
      </c>
      <c r="AJ211">
        <v>73</v>
      </c>
      <c r="AK211">
        <v>37</v>
      </c>
      <c r="AL211">
        <v>5</v>
      </c>
      <c r="AM211">
        <v>66</v>
      </c>
      <c r="AN211">
        <v>196</v>
      </c>
      <c r="AO211">
        <v>104</v>
      </c>
      <c r="AP211" s="1">
        <v>0.53</v>
      </c>
      <c r="AQ211">
        <v>73</v>
      </c>
      <c r="AR211">
        <v>46</v>
      </c>
      <c r="AS211" s="1">
        <v>0.63</v>
      </c>
      <c r="AT211">
        <v>0</v>
      </c>
      <c r="AU211">
        <v>0</v>
      </c>
      <c r="AV211">
        <v>0</v>
      </c>
      <c r="AW211">
        <v>25</v>
      </c>
      <c r="AX211">
        <v>5</v>
      </c>
      <c r="AY211">
        <v>0</v>
      </c>
      <c r="AZ211">
        <v>0</v>
      </c>
      <c r="BA211" s="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f t="shared" si="3"/>
        <v>4.2</v>
      </c>
    </row>
    <row r="212" spans="1:59" x14ac:dyDescent="0.3">
      <c r="A212" t="s">
        <v>193</v>
      </c>
      <c r="B212" s="4">
        <v>24</v>
      </c>
      <c r="C212" t="s">
        <v>170</v>
      </c>
      <c r="D212" t="s">
        <v>163</v>
      </c>
      <c r="E212" t="s">
        <v>773</v>
      </c>
      <c r="F212">
        <v>38</v>
      </c>
      <c r="G212">
        <v>2926</v>
      </c>
      <c r="H212">
        <v>2</v>
      </c>
      <c r="I212">
        <v>10</v>
      </c>
      <c r="J212">
        <v>35</v>
      </c>
      <c r="K212">
        <v>5</v>
      </c>
      <c r="L212" s="1">
        <v>0.11</v>
      </c>
      <c r="M212">
        <v>4</v>
      </c>
      <c r="N212">
        <v>0</v>
      </c>
      <c r="O212">
        <v>6</v>
      </c>
      <c r="P212">
        <v>2034</v>
      </c>
      <c r="Q212">
        <v>1350</v>
      </c>
      <c r="R212">
        <v>1086</v>
      </c>
      <c r="S212" s="1">
        <v>0.8</v>
      </c>
      <c r="T212">
        <v>132</v>
      </c>
      <c r="U212">
        <v>35</v>
      </c>
      <c r="V212" s="1">
        <v>0.27</v>
      </c>
      <c r="W212">
        <v>476</v>
      </c>
      <c r="X212">
        <v>345</v>
      </c>
      <c r="Y212" s="1">
        <v>0.73</v>
      </c>
      <c r="Z212">
        <v>2</v>
      </c>
      <c r="AA212">
        <v>426</v>
      </c>
      <c r="AB212">
        <v>272</v>
      </c>
      <c r="AC212">
        <v>1</v>
      </c>
      <c r="AD212">
        <v>3</v>
      </c>
      <c r="AE212">
        <v>6</v>
      </c>
      <c r="AF212">
        <v>13</v>
      </c>
      <c r="AG212">
        <v>169</v>
      </c>
      <c r="AH212">
        <v>47</v>
      </c>
      <c r="AI212">
        <v>2</v>
      </c>
      <c r="AJ212">
        <v>0</v>
      </c>
      <c r="AK212">
        <v>45</v>
      </c>
      <c r="AL212">
        <v>10</v>
      </c>
      <c r="AM212">
        <v>83</v>
      </c>
      <c r="AN212">
        <v>207</v>
      </c>
      <c r="AO212">
        <v>124</v>
      </c>
      <c r="AP212" s="1">
        <v>0.6</v>
      </c>
      <c r="AQ212">
        <v>77</v>
      </c>
      <c r="AR212">
        <v>28</v>
      </c>
      <c r="AS212" s="1">
        <v>0.36</v>
      </c>
      <c r="AT212">
        <v>0</v>
      </c>
      <c r="AU212">
        <v>0</v>
      </c>
      <c r="AV212">
        <v>0</v>
      </c>
      <c r="AW212">
        <v>18</v>
      </c>
      <c r="AX212">
        <v>2</v>
      </c>
      <c r="AY212">
        <v>0</v>
      </c>
      <c r="AZ212">
        <v>0</v>
      </c>
      <c r="BA212" s="1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f t="shared" si="3"/>
        <v>4.2</v>
      </c>
    </row>
    <row r="213" spans="1:59" x14ac:dyDescent="0.3">
      <c r="A213" t="s">
        <v>230</v>
      </c>
      <c r="B213" s="4">
        <v>23</v>
      </c>
      <c r="C213" t="s">
        <v>205</v>
      </c>
      <c r="D213" t="s">
        <v>163</v>
      </c>
      <c r="E213" t="s">
        <v>773</v>
      </c>
      <c r="F213">
        <v>21</v>
      </c>
      <c r="G213">
        <v>937</v>
      </c>
      <c r="H213">
        <v>2</v>
      </c>
      <c r="I213">
        <v>2</v>
      </c>
      <c r="J213">
        <v>22</v>
      </c>
      <c r="K213">
        <v>10</v>
      </c>
      <c r="L213" s="1">
        <v>0.11</v>
      </c>
      <c r="M213">
        <v>2</v>
      </c>
      <c r="N213">
        <v>1</v>
      </c>
      <c r="O213">
        <v>2</v>
      </c>
      <c r="P213">
        <v>554</v>
      </c>
      <c r="Q213">
        <v>1370</v>
      </c>
      <c r="R213">
        <v>1238</v>
      </c>
      <c r="S213" s="1">
        <v>0.9</v>
      </c>
      <c r="T213">
        <v>6</v>
      </c>
      <c r="U213">
        <v>2</v>
      </c>
      <c r="V213" s="1">
        <v>0.33</v>
      </c>
      <c r="W213">
        <v>118</v>
      </c>
      <c r="X213">
        <v>79</v>
      </c>
      <c r="Y213" s="1">
        <v>0.67</v>
      </c>
      <c r="Z213">
        <v>0</v>
      </c>
      <c r="AA213">
        <v>330</v>
      </c>
      <c r="AB213">
        <v>143</v>
      </c>
      <c r="AC213">
        <v>0</v>
      </c>
      <c r="AD213">
        <v>0</v>
      </c>
      <c r="AE213">
        <v>0</v>
      </c>
      <c r="AF213">
        <v>2</v>
      </c>
      <c r="AG213">
        <v>68</v>
      </c>
      <c r="AH213">
        <v>4</v>
      </c>
      <c r="AI213">
        <v>0</v>
      </c>
      <c r="AJ213">
        <v>9</v>
      </c>
      <c r="AK213">
        <v>33</v>
      </c>
      <c r="AL213">
        <v>20</v>
      </c>
      <c r="AM213">
        <v>16</v>
      </c>
      <c r="AN213">
        <v>72</v>
      </c>
      <c r="AO213">
        <v>44</v>
      </c>
      <c r="AP213" s="1">
        <v>0.61</v>
      </c>
      <c r="AQ213">
        <v>88</v>
      </c>
      <c r="AR213">
        <v>58</v>
      </c>
      <c r="AS213" s="1">
        <v>0.66</v>
      </c>
      <c r="AT213">
        <v>0</v>
      </c>
      <c r="AU213">
        <v>0</v>
      </c>
      <c r="AV213">
        <v>1</v>
      </c>
      <c r="AW213">
        <v>16</v>
      </c>
      <c r="AX213">
        <v>1</v>
      </c>
      <c r="AY213">
        <v>0</v>
      </c>
      <c r="AZ213">
        <v>0</v>
      </c>
      <c r="BA213" s="1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f t="shared" si="3"/>
        <v>4.2</v>
      </c>
    </row>
    <row r="214" spans="1:59" x14ac:dyDescent="0.3">
      <c r="A214" t="s">
        <v>249</v>
      </c>
      <c r="B214" s="4">
        <v>21</v>
      </c>
      <c r="C214" t="s">
        <v>240</v>
      </c>
      <c r="D214" t="s">
        <v>59</v>
      </c>
      <c r="E214" t="s">
        <v>774</v>
      </c>
      <c r="F214">
        <v>35</v>
      </c>
      <c r="G214">
        <v>3149</v>
      </c>
      <c r="H214">
        <v>2</v>
      </c>
      <c r="I214">
        <v>1</v>
      </c>
      <c r="J214">
        <v>17</v>
      </c>
      <c r="K214">
        <v>4</v>
      </c>
      <c r="L214" s="1">
        <v>7.0000000000000007E-2</v>
      </c>
      <c r="M214">
        <v>5</v>
      </c>
      <c r="N214">
        <v>0</v>
      </c>
      <c r="O214">
        <v>5</v>
      </c>
      <c r="P214">
        <v>2965</v>
      </c>
      <c r="Q214">
        <v>1378</v>
      </c>
      <c r="R214">
        <v>1129</v>
      </c>
      <c r="S214" s="1">
        <v>0.82</v>
      </c>
      <c r="T214">
        <v>48</v>
      </c>
      <c r="U214">
        <v>14</v>
      </c>
      <c r="V214" s="1">
        <v>0.28999999999999998</v>
      </c>
      <c r="W214">
        <v>450</v>
      </c>
      <c r="X214">
        <v>333</v>
      </c>
      <c r="Y214" s="1">
        <v>0.74</v>
      </c>
      <c r="Z214">
        <v>3</v>
      </c>
      <c r="AA214">
        <v>255</v>
      </c>
      <c r="AB214">
        <v>135</v>
      </c>
      <c r="AC214">
        <v>0</v>
      </c>
      <c r="AD214">
        <v>1</v>
      </c>
      <c r="AE214">
        <v>0</v>
      </c>
      <c r="AF214">
        <v>8</v>
      </c>
      <c r="AG214">
        <v>187</v>
      </c>
      <c r="AH214">
        <v>8</v>
      </c>
      <c r="AI214">
        <v>10</v>
      </c>
      <c r="AJ214">
        <v>116</v>
      </c>
      <c r="AK214">
        <v>41</v>
      </c>
      <c r="AL214">
        <v>11</v>
      </c>
      <c r="AM214">
        <v>47</v>
      </c>
      <c r="AN214">
        <v>206</v>
      </c>
      <c r="AO214">
        <v>104</v>
      </c>
      <c r="AP214" s="1">
        <v>0.51</v>
      </c>
      <c r="AQ214">
        <v>75</v>
      </c>
      <c r="AR214">
        <v>41</v>
      </c>
      <c r="AS214" s="1">
        <v>0.55000000000000004</v>
      </c>
      <c r="AT214">
        <v>0</v>
      </c>
      <c r="AU214">
        <v>0</v>
      </c>
      <c r="AV214">
        <v>0</v>
      </c>
      <c r="AW214">
        <v>45</v>
      </c>
      <c r="AX214">
        <v>9</v>
      </c>
      <c r="AY214">
        <v>0</v>
      </c>
      <c r="AZ214">
        <v>0</v>
      </c>
      <c r="BA214" s="1">
        <v>0</v>
      </c>
      <c r="BB214">
        <v>0</v>
      </c>
      <c r="BC214">
        <v>1</v>
      </c>
      <c r="BD214">
        <v>0</v>
      </c>
      <c r="BE214">
        <v>0</v>
      </c>
      <c r="BF214">
        <v>0</v>
      </c>
      <c r="BG214">
        <f t="shared" si="3"/>
        <v>4.2</v>
      </c>
    </row>
    <row r="215" spans="1:59" x14ac:dyDescent="0.3">
      <c r="A215" t="s">
        <v>679</v>
      </c>
      <c r="B215" s="4">
        <v>28</v>
      </c>
      <c r="C215" t="s">
        <v>782</v>
      </c>
      <c r="D215" t="s">
        <v>680</v>
      </c>
      <c r="E215" t="s">
        <v>773</v>
      </c>
      <c r="F215">
        <v>14</v>
      </c>
      <c r="G215">
        <v>1079</v>
      </c>
      <c r="H215">
        <v>2</v>
      </c>
      <c r="I215">
        <v>1</v>
      </c>
      <c r="J215">
        <v>22</v>
      </c>
      <c r="K215">
        <v>17</v>
      </c>
      <c r="L215" s="1">
        <v>0.06</v>
      </c>
      <c r="M215">
        <v>5</v>
      </c>
      <c r="N215">
        <v>1</v>
      </c>
      <c r="O215">
        <v>3</v>
      </c>
      <c r="P215">
        <v>392</v>
      </c>
      <c r="Q215">
        <v>1389</v>
      </c>
      <c r="R215">
        <v>1207</v>
      </c>
      <c r="S215" s="1">
        <v>0.87</v>
      </c>
      <c r="T215">
        <v>35</v>
      </c>
      <c r="U215">
        <v>6</v>
      </c>
      <c r="V215" s="1">
        <v>0.17</v>
      </c>
      <c r="W215">
        <v>757</v>
      </c>
      <c r="X215">
        <v>612</v>
      </c>
      <c r="Y215" s="1">
        <v>0.81</v>
      </c>
      <c r="Z215">
        <v>25</v>
      </c>
      <c r="AA215">
        <v>532</v>
      </c>
      <c r="AB215">
        <v>271</v>
      </c>
      <c r="AC215">
        <v>1</v>
      </c>
      <c r="AD215">
        <v>2</v>
      </c>
      <c r="AE215">
        <v>12</v>
      </c>
      <c r="AF215">
        <v>17</v>
      </c>
      <c r="AG215">
        <v>97</v>
      </c>
      <c r="AH215">
        <v>12</v>
      </c>
      <c r="AI215">
        <v>4</v>
      </c>
      <c r="AJ215">
        <v>17</v>
      </c>
      <c r="AK215">
        <v>6</v>
      </c>
      <c r="AL215">
        <v>0</v>
      </c>
      <c r="AM215">
        <v>24</v>
      </c>
      <c r="AN215">
        <v>172</v>
      </c>
      <c r="AO215">
        <v>67</v>
      </c>
      <c r="AP215" s="1">
        <v>0.39</v>
      </c>
      <c r="AQ215">
        <v>15</v>
      </c>
      <c r="AR215">
        <v>8</v>
      </c>
      <c r="AS215" s="1">
        <v>0.53</v>
      </c>
      <c r="AT215">
        <v>0</v>
      </c>
      <c r="AU215">
        <v>0</v>
      </c>
      <c r="AV215">
        <v>0</v>
      </c>
      <c r="AW215">
        <v>19</v>
      </c>
      <c r="AX215">
        <v>0</v>
      </c>
      <c r="AY215">
        <v>0</v>
      </c>
      <c r="AZ215">
        <v>0</v>
      </c>
      <c r="BA215" s="1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f t="shared" si="3"/>
        <v>4.2</v>
      </c>
    </row>
    <row r="216" spans="1:59" x14ac:dyDescent="0.3">
      <c r="A216" t="s">
        <v>562</v>
      </c>
      <c r="B216" s="4">
        <v>26</v>
      </c>
      <c r="C216" t="s">
        <v>785</v>
      </c>
      <c r="D216" t="s">
        <v>59</v>
      </c>
      <c r="E216" t="s">
        <v>773</v>
      </c>
      <c r="F216">
        <v>35</v>
      </c>
      <c r="G216">
        <v>1904</v>
      </c>
      <c r="H216">
        <v>2</v>
      </c>
      <c r="I216">
        <v>1</v>
      </c>
      <c r="J216">
        <v>33</v>
      </c>
      <c r="K216">
        <v>3</v>
      </c>
      <c r="L216" s="1">
        <v>0.08</v>
      </c>
      <c r="M216">
        <v>3</v>
      </c>
      <c r="N216">
        <v>1</v>
      </c>
      <c r="O216">
        <v>7</v>
      </c>
      <c r="P216">
        <v>1115</v>
      </c>
      <c r="Q216">
        <v>1423</v>
      </c>
      <c r="R216">
        <v>1243</v>
      </c>
      <c r="S216" s="1">
        <v>0.87</v>
      </c>
      <c r="T216">
        <v>11</v>
      </c>
      <c r="U216">
        <v>4</v>
      </c>
      <c r="V216" s="1">
        <v>0.36</v>
      </c>
      <c r="W216">
        <v>381</v>
      </c>
      <c r="X216">
        <v>290</v>
      </c>
      <c r="Y216" s="1">
        <v>0.76</v>
      </c>
      <c r="Z216">
        <v>2</v>
      </c>
      <c r="AA216">
        <v>348</v>
      </c>
      <c r="AB216">
        <v>144</v>
      </c>
      <c r="AC216">
        <v>0</v>
      </c>
      <c r="AD216">
        <v>0</v>
      </c>
      <c r="AE216">
        <v>1</v>
      </c>
      <c r="AF216">
        <v>5</v>
      </c>
      <c r="AG216">
        <v>157</v>
      </c>
      <c r="AH216">
        <v>18</v>
      </c>
      <c r="AI216">
        <v>6</v>
      </c>
      <c r="AJ216">
        <v>60</v>
      </c>
      <c r="AK216">
        <v>29</v>
      </c>
      <c r="AL216">
        <v>13</v>
      </c>
      <c r="AM216">
        <v>42</v>
      </c>
      <c r="AN216">
        <v>214</v>
      </c>
      <c r="AO216">
        <v>112</v>
      </c>
      <c r="AP216" s="1">
        <v>0.52</v>
      </c>
      <c r="AQ216">
        <v>42</v>
      </c>
      <c r="AR216">
        <v>18</v>
      </c>
      <c r="AS216" s="1">
        <v>0.43</v>
      </c>
      <c r="AT216">
        <v>0</v>
      </c>
      <c r="AU216">
        <v>0</v>
      </c>
      <c r="AV216">
        <v>0</v>
      </c>
      <c r="AW216">
        <v>53</v>
      </c>
      <c r="AX216">
        <v>10</v>
      </c>
      <c r="AY216">
        <v>0</v>
      </c>
      <c r="AZ216">
        <v>0</v>
      </c>
      <c r="BA216" s="1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f t="shared" si="3"/>
        <v>4.2</v>
      </c>
    </row>
    <row r="217" spans="1:59" x14ac:dyDescent="0.3">
      <c r="A217" t="s">
        <v>635</v>
      </c>
      <c r="B217" s="4">
        <v>26</v>
      </c>
      <c r="C217" t="s">
        <v>783</v>
      </c>
      <c r="D217" t="s">
        <v>59</v>
      </c>
      <c r="E217" t="s">
        <v>774</v>
      </c>
      <c r="F217">
        <v>36</v>
      </c>
      <c r="G217">
        <v>3154</v>
      </c>
      <c r="H217">
        <v>2</v>
      </c>
      <c r="I217">
        <v>5</v>
      </c>
      <c r="J217">
        <v>16</v>
      </c>
      <c r="K217">
        <v>5</v>
      </c>
      <c r="L217" s="1">
        <v>0.13</v>
      </c>
      <c r="M217">
        <v>1</v>
      </c>
      <c r="N217">
        <v>0</v>
      </c>
      <c r="O217">
        <v>5</v>
      </c>
      <c r="P217">
        <v>2388</v>
      </c>
      <c r="Q217">
        <v>1503</v>
      </c>
      <c r="R217">
        <v>1244</v>
      </c>
      <c r="S217" s="1">
        <v>0.83</v>
      </c>
      <c r="T217">
        <v>76</v>
      </c>
      <c r="U217">
        <v>16</v>
      </c>
      <c r="V217" s="1">
        <v>0.21</v>
      </c>
      <c r="W217">
        <v>499</v>
      </c>
      <c r="X217">
        <v>382</v>
      </c>
      <c r="Y217" s="1">
        <v>0.77</v>
      </c>
      <c r="Z217">
        <v>5</v>
      </c>
      <c r="AA217">
        <v>413</v>
      </c>
      <c r="AB217">
        <v>251</v>
      </c>
      <c r="AC217">
        <v>1</v>
      </c>
      <c r="AD217">
        <v>1</v>
      </c>
      <c r="AE217">
        <v>4</v>
      </c>
      <c r="AF217">
        <v>12</v>
      </c>
      <c r="AG217">
        <v>174</v>
      </c>
      <c r="AH217">
        <v>22</v>
      </c>
      <c r="AI217">
        <v>5</v>
      </c>
      <c r="AJ217">
        <v>111</v>
      </c>
      <c r="AK217">
        <v>66</v>
      </c>
      <c r="AL217">
        <v>11</v>
      </c>
      <c r="AM217">
        <v>70</v>
      </c>
      <c r="AN217">
        <v>259</v>
      </c>
      <c r="AO217">
        <v>160</v>
      </c>
      <c r="AP217" s="1">
        <v>0.62</v>
      </c>
      <c r="AQ217">
        <v>56</v>
      </c>
      <c r="AR217">
        <v>23</v>
      </c>
      <c r="AS217" s="1">
        <v>0.41</v>
      </c>
      <c r="AT217">
        <v>0</v>
      </c>
      <c r="AU217">
        <v>0</v>
      </c>
      <c r="AV217">
        <v>1</v>
      </c>
      <c r="AW217">
        <v>25</v>
      </c>
      <c r="AX217">
        <v>1</v>
      </c>
      <c r="AY217">
        <v>0</v>
      </c>
      <c r="AZ217">
        <v>0</v>
      </c>
      <c r="BA217" s="1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f t="shared" si="3"/>
        <v>4.2</v>
      </c>
    </row>
    <row r="218" spans="1:59" x14ac:dyDescent="0.3">
      <c r="A218" t="s">
        <v>331</v>
      </c>
      <c r="B218" s="4">
        <v>28</v>
      </c>
      <c r="C218" t="s">
        <v>329</v>
      </c>
      <c r="D218" t="s">
        <v>66</v>
      </c>
      <c r="E218" t="s">
        <v>773</v>
      </c>
      <c r="F218">
        <v>33</v>
      </c>
      <c r="G218">
        <v>2022</v>
      </c>
      <c r="H218">
        <v>2</v>
      </c>
      <c r="I218">
        <v>4</v>
      </c>
      <c r="J218">
        <v>39</v>
      </c>
      <c r="K218">
        <v>3</v>
      </c>
      <c r="L218" s="1">
        <v>0</v>
      </c>
      <c r="M218">
        <v>4</v>
      </c>
      <c r="N218">
        <v>0</v>
      </c>
      <c r="O218">
        <v>0</v>
      </c>
      <c r="P218">
        <v>1205</v>
      </c>
      <c r="Q218">
        <v>1541</v>
      </c>
      <c r="R218">
        <v>1356</v>
      </c>
      <c r="S218" s="1">
        <v>0.88</v>
      </c>
      <c r="T218">
        <v>85</v>
      </c>
      <c r="U218">
        <v>21</v>
      </c>
      <c r="V218" s="1">
        <v>0.25</v>
      </c>
      <c r="W218">
        <v>496</v>
      </c>
      <c r="X218">
        <v>400</v>
      </c>
      <c r="Y218" s="1">
        <v>0.81</v>
      </c>
      <c r="Z218">
        <v>4</v>
      </c>
      <c r="AA218">
        <v>272</v>
      </c>
      <c r="AB218">
        <v>168</v>
      </c>
      <c r="AC218">
        <v>0</v>
      </c>
      <c r="AD218">
        <v>0</v>
      </c>
      <c r="AE218">
        <v>2</v>
      </c>
      <c r="AF218">
        <v>7</v>
      </c>
      <c r="AG218">
        <v>105</v>
      </c>
      <c r="AH218">
        <v>22</v>
      </c>
      <c r="AI218">
        <v>1</v>
      </c>
      <c r="AJ218">
        <v>16</v>
      </c>
      <c r="AK218">
        <v>21</v>
      </c>
      <c r="AL218">
        <v>4</v>
      </c>
      <c r="AM218">
        <v>24</v>
      </c>
      <c r="AN218">
        <v>107</v>
      </c>
      <c r="AO218">
        <v>54</v>
      </c>
      <c r="AP218" s="1">
        <v>0.51</v>
      </c>
      <c r="AQ218">
        <v>21</v>
      </c>
      <c r="AR218">
        <v>7</v>
      </c>
      <c r="AS218" s="1">
        <v>0.33</v>
      </c>
      <c r="AT218">
        <v>0</v>
      </c>
      <c r="AU218">
        <v>0</v>
      </c>
      <c r="AV218">
        <v>0</v>
      </c>
      <c r="AW218">
        <v>28</v>
      </c>
      <c r="AX218">
        <v>8</v>
      </c>
      <c r="AY218">
        <v>0</v>
      </c>
      <c r="AZ218">
        <v>0</v>
      </c>
      <c r="BA218" s="1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f t="shared" si="3"/>
        <v>4.2</v>
      </c>
    </row>
    <row r="219" spans="1:59" x14ac:dyDescent="0.3">
      <c r="A219" t="s">
        <v>95</v>
      </c>
      <c r="B219" s="4">
        <v>23</v>
      </c>
      <c r="C219" t="s">
        <v>58</v>
      </c>
      <c r="D219" t="s">
        <v>96</v>
      </c>
      <c r="E219" t="s">
        <v>774</v>
      </c>
      <c r="F219">
        <v>35</v>
      </c>
      <c r="G219">
        <v>3041</v>
      </c>
      <c r="H219">
        <v>2</v>
      </c>
      <c r="I219">
        <v>0</v>
      </c>
      <c r="J219">
        <v>6</v>
      </c>
      <c r="K219">
        <v>1</v>
      </c>
      <c r="L219" s="1">
        <v>0.08</v>
      </c>
      <c r="M219">
        <v>2</v>
      </c>
      <c r="N219">
        <v>0</v>
      </c>
      <c r="O219">
        <v>1</v>
      </c>
      <c r="P219">
        <v>2883</v>
      </c>
      <c r="Q219">
        <v>1550</v>
      </c>
      <c r="R219">
        <v>1370</v>
      </c>
      <c r="S219" s="1">
        <v>0.88</v>
      </c>
      <c r="T219">
        <v>5</v>
      </c>
      <c r="U219">
        <v>0</v>
      </c>
      <c r="V219" s="1">
        <v>0</v>
      </c>
      <c r="W219">
        <v>176</v>
      </c>
      <c r="X219">
        <v>101</v>
      </c>
      <c r="Y219" s="1">
        <v>0.56999999999999995</v>
      </c>
      <c r="Z219">
        <v>2</v>
      </c>
      <c r="AA219">
        <v>331</v>
      </c>
      <c r="AB219">
        <v>186</v>
      </c>
      <c r="AC219">
        <v>0</v>
      </c>
      <c r="AD219">
        <v>0</v>
      </c>
      <c r="AE219">
        <v>0</v>
      </c>
      <c r="AF219">
        <v>0</v>
      </c>
      <c r="AG219">
        <v>90</v>
      </c>
      <c r="AH219">
        <v>8</v>
      </c>
      <c r="AI219">
        <v>12</v>
      </c>
      <c r="AJ219">
        <v>118</v>
      </c>
      <c r="AK219">
        <v>26</v>
      </c>
      <c r="AL219">
        <v>34</v>
      </c>
      <c r="AM219">
        <v>62</v>
      </c>
      <c r="AN219">
        <v>108</v>
      </c>
      <c r="AO219">
        <v>56</v>
      </c>
      <c r="AP219" s="1">
        <v>0.52</v>
      </c>
      <c r="AQ219">
        <v>84</v>
      </c>
      <c r="AR219">
        <v>47</v>
      </c>
      <c r="AS219" s="1">
        <v>0.56000000000000005</v>
      </c>
      <c r="AT219">
        <v>0</v>
      </c>
      <c r="AU219">
        <v>0</v>
      </c>
      <c r="AV219">
        <v>0</v>
      </c>
      <c r="AW219">
        <v>28</v>
      </c>
      <c r="AX219">
        <v>2</v>
      </c>
      <c r="AY219">
        <v>1</v>
      </c>
      <c r="AZ219">
        <v>0</v>
      </c>
      <c r="BA219" s="1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f t="shared" si="3"/>
        <v>4.2</v>
      </c>
    </row>
    <row r="220" spans="1:59" x14ac:dyDescent="0.3">
      <c r="A220" t="s">
        <v>139</v>
      </c>
      <c r="B220" s="4">
        <v>27</v>
      </c>
      <c r="C220" t="s">
        <v>131</v>
      </c>
      <c r="D220" t="s">
        <v>140</v>
      </c>
      <c r="E220" t="s">
        <v>773</v>
      </c>
      <c r="F220">
        <v>29</v>
      </c>
      <c r="G220">
        <v>949</v>
      </c>
      <c r="H220">
        <v>2</v>
      </c>
      <c r="I220">
        <v>0</v>
      </c>
      <c r="J220">
        <v>25</v>
      </c>
      <c r="K220">
        <v>4</v>
      </c>
      <c r="L220" s="1">
        <v>0.17</v>
      </c>
      <c r="M220">
        <v>3</v>
      </c>
      <c r="N220">
        <v>0</v>
      </c>
      <c r="O220">
        <v>0</v>
      </c>
      <c r="P220">
        <v>591</v>
      </c>
      <c r="Q220">
        <v>1601</v>
      </c>
      <c r="R220">
        <v>1348</v>
      </c>
      <c r="S220" s="1">
        <v>0.84</v>
      </c>
      <c r="T220">
        <v>12</v>
      </c>
      <c r="U220">
        <v>2</v>
      </c>
      <c r="V220" s="1">
        <v>0.17</v>
      </c>
      <c r="W220">
        <v>372</v>
      </c>
      <c r="X220">
        <v>256</v>
      </c>
      <c r="Y220" s="1">
        <v>0.69</v>
      </c>
      <c r="Z220">
        <v>2</v>
      </c>
      <c r="AA220">
        <v>466</v>
      </c>
      <c r="AB220">
        <v>276</v>
      </c>
      <c r="AC220">
        <v>0</v>
      </c>
      <c r="AD220">
        <v>0</v>
      </c>
      <c r="AE220">
        <v>2</v>
      </c>
      <c r="AF220">
        <v>3</v>
      </c>
      <c r="AG220">
        <v>105</v>
      </c>
      <c r="AH220">
        <v>14</v>
      </c>
      <c r="AI220">
        <v>0</v>
      </c>
      <c r="AJ220">
        <v>9</v>
      </c>
      <c r="AK220">
        <v>51</v>
      </c>
      <c r="AL220">
        <v>28</v>
      </c>
      <c r="AM220">
        <v>14</v>
      </c>
      <c r="AN220">
        <v>94</v>
      </c>
      <c r="AO220">
        <v>48</v>
      </c>
      <c r="AP220" s="1">
        <v>0.51</v>
      </c>
      <c r="AQ220">
        <v>112</v>
      </c>
      <c r="AR220">
        <v>68</v>
      </c>
      <c r="AS220" s="1">
        <v>0.61</v>
      </c>
      <c r="AT220">
        <v>0</v>
      </c>
      <c r="AU220">
        <v>0</v>
      </c>
      <c r="AV220">
        <v>0</v>
      </c>
      <c r="AW220">
        <v>11</v>
      </c>
      <c r="AX220">
        <v>3</v>
      </c>
      <c r="AY220">
        <v>0</v>
      </c>
      <c r="AZ220">
        <v>0</v>
      </c>
      <c r="BA220" s="1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f t="shared" si="3"/>
        <v>4.2</v>
      </c>
    </row>
    <row r="221" spans="1:59" x14ac:dyDescent="0.3">
      <c r="A221" t="s">
        <v>107</v>
      </c>
      <c r="B221" s="4">
        <v>26</v>
      </c>
      <c r="C221" t="s">
        <v>98</v>
      </c>
      <c r="D221" t="s">
        <v>59</v>
      </c>
      <c r="E221" t="s">
        <v>774</v>
      </c>
      <c r="F221">
        <v>34</v>
      </c>
      <c r="G221">
        <v>2937</v>
      </c>
      <c r="H221">
        <v>2</v>
      </c>
      <c r="I221">
        <v>0</v>
      </c>
      <c r="J221">
        <v>11</v>
      </c>
      <c r="K221">
        <v>11</v>
      </c>
      <c r="L221" s="1">
        <v>0.1</v>
      </c>
      <c r="M221">
        <v>0</v>
      </c>
      <c r="N221">
        <v>1</v>
      </c>
      <c r="O221">
        <v>0</v>
      </c>
      <c r="P221">
        <v>1987</v>
      </c>
      <c r="Q221">
        <v>1942</v>
      </c>
      <c r="R221">
        <v>1641</v>
      </c>
      <c r="S221" s="1">
        <v>0.85</v>
      </c>
      <c r="T221">
        <v>13</v>
      </c>
      <c r="U221">
        <v>1</v>
      </c>
      <c r="V221" s="1">
        <v>0.08</v>
      </c>
      <c r="W221">
        <v>373</v>
      </c>
      <c r="X221">
        <v>226</v>
      </c>
      <c r="Y221" s="1">
        <v>0.61</v>
      </c>
      <c r="Z221">
        <v>4</v>
      </c>
      <c r="AA221">
        <v>421</v>
      </c>
      <c r="AB221">
        <v>232</v>
      </c>
      <c r="AC221">
        <v>0</v>
      </c>
      <c r="AD221">
        <v>0</v>
      </c>
      <c r="AE221">
        <v>7</v>
      </c>
      <c r="AF221">
        <v>2</v>
      </c>
      <c r="AG221">
        <v>134</v>
      </c>
      <c r="AH221">
        <v>10</v>
      </c>
      <c r="AI221">
        <v>8</v>
      </c>
      <c r="AJ221">
        <v>107</v>
      </c>
      <c r="AK221">
        <v>45</v>
      </c>
      <c r="AL221">
        <v>25</v>
      </c>
      <c r="AM221">
        <v>34</v>
      </c>
      <c r="AN221">
        <v>117</v>
      </c>
      <c r="AO221">
        <v>56</v>
      </c>
      <c r="AP221" s="1">
        <v>0.48</v>
      </c>
      <c r="AQ221">
        <v>134</v>
      </c>
      <c r="AR221">
        <v>59</v>
      </c>
      <c r="AS221" s="1">
        <v>0.44</v>
      </c>
      <c r="AT221">
        <v>0</v>
      </c>
      <c r="AU221">
        <v>0</v>
      </c>
      <c r="AV221">
        <v>0</v>
      </c>
      <c r="AW221">
        <v>9</v>
      </c>
      <c r="AX221">
        <v>1</v>
      </c>
      <c r="AY221">
        <v>0</v>
      </c>
      <c r="AZ221">
        <v>0</v>
      </c>
      <c r="BA221" s="1">
        <v>0</v>
      </c>
      <c r="BB221">
        <v>0</v>
      </c>
      <c r="BC221">
        <v>3</v>
      </c>
      <c r="BD221">
        <v>0</v>
      </c>
      <c r="BE221">
        <v>0</v>
      </c>
      <c r="BF221">
        <v>0</v>
      </c>
      <c r="BG221">
        <f t="shared" si="3"/>
        <v>4.2</v>
      </c>
    </row>
    <row r="222" spans="1:59" x14ac:dyDescent="0.3">
      <c r="A222" t="s">
        <v>579</v>
      </c>
      <c r="B222" s="4">
        <v>28</v>
      </c>
      <c r="C222" t="s">
        <v>566</v>
      </c>
      <c r="D222" t="s">
        <v>70</v>
      </c>
      <c r="E222" t="s">
        <v>774</v>
      </c>
      <c r="F222">
        <v>30</v>
      </c>
      <c r="G222">
        <v>2535</v>
      </c>
      <c r="H222">
        <v>2</v>
      </c>
      <c r="I222">
        <v>0</v>
      </c>
      <c r="J222">
        <v>5</v>
      </c>
      <c r="K222">
        <v>5</v>
      </c>
      <c r="L222" s="1">
        <v>0.06</v>
      </c>
      <c r="M222">
        <v>1</v>
      </c>
      <c r="N222">
        <v>0</v>
      </c>
      <c r="O222">
        <v>0</v>
      </c>
      <c r="P222">
        <v>2087</v>
      </c>
      <c r="Q222">
        <v>2265</v>
      </c>
      <c r="R222">
        <v>2004</v>
      </c>
      <c r="S222" s="1">
        <v>0.89</v>
      </c>
      <c r="T222">
        <v>11</v>
      </c>
      <c r="U222">
        <v>5</v>
      </c>
      <c r="V222" s="1">
        <v>0.46</v>
      </c>
      <c r="W222">
        <v>458</v>
      </c>
      <c r="X222">
        <v>332</v>
      </c>
      <c r="Y222" s="1">
        <v>0.73</v>
      </c>
      <c r="Z222">
        <v>4</v>
      </c>
      <c r="AA222">
        <v>770</v>
      </c>
      <c r="AB222">
        <v>494</v>
      </c>
      <c r="AC222">
        <v>0</v>
      </c>
      <c r="AD222">
        <v>0</v>
      </c>
      <c r="AE222">
        <v>1</v>
      </c>
      <c r="AF222">
        <v>6</v>
      </c>
      <c r="AG222">
        <v>131</v>
      </c>
      <c r="AH222">
        <v>3</v>
      </c>
      <c r="AI222">
        <v>3</v>
      </c>
      <c r="AJ222">
        <v>189</v>
      </c>
      <c r="AK222">
        <v>24</v>
      </c>
      <c r="AL222">
        <v>22</v>
      </c>
      <c r="AM222">
        <v>36</v>
      </c>
      <c r="AN222">
        <v>126</v>
      </c>
      <c r="AO222">
        <v>73</v>
      </c>
      <c r="AP222" s="1">
        <v>0.57999999999999996</v>
      </c>
      <c r="AQ222">
        <v>134</v>
      </c>
      <c r="AR222">
        <v>83</v>
      </c>
      <c r="AS222" s="1">
        <v>0.62</v>
      </c>
      <c r="AT222">
        <v>0</v>
      </c>
      <c r="AU222">
        <v>0</v>
      </c>
      <c r="AV222">
        <v>0</v>
      </c>
      <c r="AW222">
        <v>31</v>
      </c>
      <c r="AX222">
        <v>7</v>
      </c>
      <c r="AY222">
        <v>0</v>
      </c>
      <c r="AZ222">
        <v>0</v>
      </c>
      <c r="BA222" s="1">
        <v>0</v>
      </c>
      <c r="BB222">
        <v>0</v>
      </c>
      <c r="BC222">
        <v>2</v>
      </c>
      <c r="BD222">
        <v>0</v>
      </c>
      <c r="BE222">
        <v>0</v>
      </c>
      <c r="BF222">
        <v>0</v>
      </c>
      <c r="BG222">
        <f t="shared" si="3"/>
        <v>4.2</v>
      </c>
    </row>
    <row r="223" spans="1:59" x14ac:dyDescent="0.3">
      <c r="A223" t="s">
        <v>77</v>
      </c>
      <c r="B223" s="4">
        <v>27</v>
      </c>
      <c r="C223" t="s">
        <v>58</v>
      </c>
      <c r="D223" t="s">
        <v>78</v>
      </c>
      <c r="E223" t="s">
        <v>774</v>
      </c>
      <c r="F223">
        <v>13</v>
      </c>
      <c r="G223">
        <v>252</v>
      </c>
      <c r="H223">
        <v>1</v>
      </c>
      <c r="I223">
        <v>0</v>
      </c>
      <c r="J223">
        <v>2</v>
      </c>
      <c r="K223">
        <v>0</v>
      </c>
      <c r="L223" s="1">
        <v>0</v>
      </c>
      <c r="M223">
        <v>1</v>
      </c>
      <c r="N223">
        <v>0</v>
      </c>
      <c r="O223">
        <v>2</v>
      </c>
      <c r="P223">
        <v>203</v>
      </c>
      <c r="Q223">
        <v>0</v>
      </c>
      <c r="R223">
        <v>0</v>
      </c>
      <c r="S223" s="1">
        <v>0</v>
      </c>
      <c r="T223">
        <v>0</v>
      </c>
      <c r="U223">
        <v>0</v>
      </c>
      <c r="V223" s="1">
        <v>0</v>
      </c>
      <c r="W223">
        <v>0</v>
      </c>
      <c r="X223">
        <v>0</v>
      </c>
      <c r="Y223" s="1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9</v>
      </c>
      <c r="AK223">
        <v>0</v>
      </c>
      <c r="AL223">
        <v>0</v>
      </c>
      <c r="AM223">
        <v>7</v>
      </c>
      <c r="AN223">
        <v>0</v>
      </c>
      <c r="AO223">
        <v>0</v>
      </c>
      <c r="AP223" s="1">
        <v>0</v>
      </c>
      <c r="AQ223">
        <v>0</v>
      </c>
      <c r="AR223">
        <v>0</v>
      </c>
      <c r="AS223" s="1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 s="1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f t="shared" si="3"/>
        <v>4.2</v>
      </c>
    </row>
    <row r="224" spans="1:59" x14ac:dyDescent="0.3">
      <c r="A224" t="s">
        <v>154</v>
      </c>
      <c r="B224" s="4">
        <v>25</v>
      </c>
      <c r="C224" t="s">
        <v>131</v>
      </c>
      <c r="D224" t="s">
        <v>111</v>
      </c>
      <c r="E224" t="s">
        <v>773</v>
      </c>
      <c r="F224">
        <v>12</v>
      </c>
      <c r="G224">
        <v>230</v>
      </c>
      <c r="H224">
        <v>1</v>
      </c>
      <c r="I224">
        <v>1</v>
      </c>
      <c r="J224">
        <v>13</v>
      </c>
      <c r="K224">
        <v>0</v>
      </c>
      <c r="L224" s="1">
        <v>0</v>
      </c>
      <c r="M224">
        <v>2</v>
      </c>
      <c r="N224">
        <v>1</v>
      </c>
      <c r="O224">
        <v>1</v>
      </c>
      <c r="P224">
        <v>167</v>
      </c>
      <c r="Q224">
        <v>0</v>
      </c>
      <c r="R224">
        <v>0</v>
      </c>
      <c r="S224" s="1">
        <v>0</v>
      </c>
      <c r="T224">
        <v>0</v>
      </c>
      <c r="U224">
        <v>0</v>
      </c>
      <c r="V224" s="1">
        <v>0</v>
      </c>
      <c r="W224">
        <v>0</v>
      </c>
      <c r="X224">
        <v>0</v>
      </c>
      <c r="Y224" s="1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</v>
      </c>
      <c r="AI224">
        <v>0</v>
      </c>
      <c r="AJ224">
        <v>7</v>
      </c>
      <c r="AK224">
        <v>0</v>
      </c>
      <c r="AL224">
        <v>0</v>
      </c>
      <c r="AM224">
        <v>7</v>
      </c>
      <c r="AN224">
        <v>0</v>
      </c>
      <c r="AO224">
        <v>0</v>
      </c>
      <c r="AP224" s="1">
        <v>0</v>
      </c>
      <c r="AQ224">
        <v>0</v>
      </c>
      <c r="AR224">
        <v>0</v>
      </c>
      <c r="AS224" s="1">
        <v>0</v>
      </c>
      <c r="AT224">
        <v>0</v>
      </c>
      <c r="AU224">
        <v>0</v>
      </c>
      <c r="AV224">
        <v>0</v>
      </c>
      <c r="AW224">
        <v>4</v>
      </c>
      <c r="AX224">
        <v>0</v>
      </c>
      <c r="AY224">
        <v>0</v>
      </c>
      <c r="AZ224">
        <v>0</v>
      </c>
      <c r="BA224" s="1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f t="shared" si="3"/>
        <v>4.2</v>
      </c>
    </row>
    <row r="225" spans="1:59" x14ac:dyDescent="0.3">
      <c r="A225" t="s">
        <v>210</v>
      </c>
      <c r="B225" s="4">
        <v>20</v>
      </c>
      <c r="C225" t="s">
        <v>205</v>
      </c>
      <c r="D225" t="s">
        <v>76</v>
      </c>
      <c r="E225" t="s">
        <v>773</v>
      </c>
      <c r="F225">
        <v>21</v>
      </c>
      <c r="G225">
        <v>681</v>
      </c>
      <c r="H225">
        <v>1</v>
      </c>
      <c r="I225">
        <v>4</v>
      </c>
      <c r="J225">
        <v>11</v>
      </c>
      <c r="K225">
        <v>0</v>
      </c>
      <c r="L225" s="1">
        <v>0</v>
      </c>
      <c r="M225">
        <v>0</v>
      </c>
      <c r="N225">
        <v>0</v>
      </c>
      <c r="O225">
        <v>1</v>
      </c>
      <c r="P225">
        <v>394</v>
      </c>
      <c r="Q225">
        <v>0</v>
      </c>
      <c r="R225">
        <v>0</v>
      </c>
      <c r="S225" s="1">
        <v>0</v>
      </c>
      <c r="T225">
        <v>0</v>
      </c>
      <c r="U225">
        <v>0</v>
      </c>
      <c r="V225" s="1">
        <v>0</v>
      </c>
      <c r="W225">
        <v>0</v>
      </c>
      <c r="X225">
        <v>0</v>
      </c>
      <c r="Y225" s="1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21</v>
      </c>
      <c r="AI225">
        <v>0</v>
      </c>
      <c r="AJ225">
        <v>5</v>
      </c>
      <c r="AK225">
        <v>0</v>
      </c>
      <c r="AL225">
        <v>0</v>
      </c>
      <c r="AM225">
        <v>16</v>
      </c>
      <c r="AN225">
        <v>0</v>
      </c>
      <c r="AO225">
        <v>0</v>
      </c>
      <c r="AP225" s="1">
        <v>0</v>
      </c>
      <c r="AQ225">
        <v>0</v>
      </c>
      <c r="AR225">
        <v>0</v>
      </c>
      <c r="AS225" s="1">
        <v>0</v>
      </c>
      <c r="AT225">
        <v>0</v>
      </c>
      <c r="AU225">
        <v>0</v>
      </c>
      <c r="AV225">
        <v>0</v>
      </c>
      <c r="AW225">
        <v>7</v>
      </c>
      <c r="AX225">
        <v>0</v>
      </c>
      <c r="AY225">
        <v>0</v>
      </c>
      <c r="AZ225">
        <v>0</v>
      </c>
      <c r="BA225" s="1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f t="shared" si="3"/>
        <v>4.2</v>
      </c>
    </row>
    <row r="226" spans="1:59" x14ac:dyDescent="0.3">
      <c r="A226" t="s">
        <v>213</v>
      </c>
      <c r="B226" s="4">
        <v>21</v>
      </c>
      <c r="C226" t="s">
        <v>205</v>
      </c>
      <c r="D226" t="s">
        <v>214</v>
      </c>
      <c r="E226" t="s">
        <v>773</v>
      </c>
      <c r="F226">
        <v>16</v>
      </c>
      <c r="G226">
        <v>512</v>
      </c>
      <c r="H226">
        <v>1</v>
      </c>
      <c r="I226">
        <v>0</v>
      </c>
      <c r="J226">
        <v>9</v>
      </c>
      <c r="K226">
        <v>0</v>
      </c>
      <c r="L226" s="1">
        <v>0</v>
      </c>
      <c r="M226">
        <v>3</v>
      </c>
      <c r="N226">
        <v>0</v>
      </c>
      <c r="O226">
        <v>1</v>
      </c>
      <c r="P226">
        <v>422</v>
      </c>
      <c r="Q226">
        <v>0</v>
      </c>
      <c r="R226">
        <v>0</v>
      </c>
      <c r="S226" s="1">
        <v>0</v>
      </c>
      <c r="T226">
        <v>0</v>
      </c>
      <c r="U226">
        <v>0</v>
      </c>
      <c r="V226" s="1">
        <v>0</v>
      </c>
      <c r="W226">
        <v>0</v>
      </c>
      <c r="X226">
        <v>0</v>
      </c>
      <c r="Y226" s="1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9</v>
      </c>
      <c r="AI226">
        <v>0</v>
      </c>
      <c r="AJ226">
        <v>10</v>
      </c>
      <c r="AK226">
        <v>0</v>
      </c>
      <c r="AL226">
        <v>0</v>
      </c>
      <c r="AM226">
        <v>21</v>
      </c>
      <c r="AN226">
        <v>0</v>
      </c>
      <c r="AO226">
        <v>0</v>
      </c>
      <c r="AP226" s="1">
        <v>0</v>
      </c>
      <c r="AQ226">
        <v>0</v>
      </c>
      <c r="AR226">
        <v>0</v>
      </c>
      <c r="AS226" s="1">
        <v>0</v>
      </c>
      <c r="AT226">
        <v>0</v>
      </c>
      <c r="AU226">
        <v>0</v>
      </c>
      <c r="AV226">
        <v>0</v>
      </c>
      <c r="AW226">
        <v>8</v>
      </c>
      <c r="AX226">
        <v>0</v>
      </c>
      <c r="AY226">
        <v>0</v>
      </c>
      <c r="AZ226">
        <v>0</v>
      </c>
      <c r="BA226" s="1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f t="shared" si="3"/>
        <v>4.2</v>
      </c>
    </row>
    <row r="227" spans="1:59" x14ac:dyDescent="0.3">
      <c r="A227" t="s">
        <v>216</v>
      </c>
      <c r="B227" s="4">
        <v>24</v>
      </c>
      <c r="C227" t="s">
        <v>205</v>
      </c>
      <c r="D227" t="s">
        <v>143</v>
      </c>
      <c r="E227" t="s">
        <v>774</v>
      </c>
      <c r="F227">
        <v>6</v>
      </c>
      <c r="G227">
        <v>388</v>
      </c>
      <c r="H227">
        <v>1</v>
      </c>
      <c r="I227">
        <v>0</v>
      </c>
      <c r="J227">
        <v>4</v>
      </c>
      <c r="K227">
        <v>0</v>
      </c>
      <c r="L227" s="1">
        <v>0</v>
      </c>
      <c r="M227">
        <v>1</v>
      </c>
      <c r="N227">
        <v>0</v>
      </c>
      <c r="O227">
        <v>0</v>
      </c>
      <c r="P227">
        <v>242</v>
      </c>
      <c r="Q227">
        <v>0</v>
      </c>
      <c r="R227">
        <v>0</v>
      </c>
      <c r="S227" s="1">
        <v>0</v>
      </c>
      <c r="T227">
        <v>0</v>
      </c>
      <c r="U227">
        <v>0</v>
      </c>
      <c r="V227" s="1">
        <v>0</v>
      </c>
      <c r="W227">
        <v>0</v>
      </c>
      <c r="X227">
        <v>0</v>
      </c>
      <c r="Y227" s="1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17</v>
      </c>
      <c r="AK227">
        <v>0</v>
      </c>
      <c r="AL227">
        <v>0</v>
      </c>
      <c r="AM227">
        <v>10</v>
      </c>
      <c r="AN227">
        <v>0</v>
      </c>
      <c r="AO227">
        <v>0</v>
      </c>
      <c r="AP227" s="1">
        <v>0</v>
      </c>
      <c r="AQ227">
        <v>0</v>
      </c>
      <c r="AR227">
        <v>0</v>
      </c>
      <c r="AS227" s="1">
        <v>0</v>
      </c>
      <c r="AT227">
        <v>0</v>
      </c>
      <c r="AU227">
        <v>0</v>
      </c>
      <c r="AV227">
        <v>0</v>
      </c>
      <c r="AW227">
        <v>5</v>
      </c>
      <c r="AX227">
        <v>1</v>
      </c>
      <c r="AY227">
        <v>0</v>
      </c>
      <c r="AZ227">
        <v>0</v>
      </c>
      <c r="BA227" s="1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f t="shared" si="3"/>
        <v>4.2</v>
      </c>
    </row>
    <row r="228" spans="1:59" x14ac:dyDescent="0.3">
      <c r="A228" t="s">
        <v>272</v>
      </c>
      <c r="B228" s="4">
        <v>27</v>
      </c>
      <c r="C228" t="s">
        <v>270</v>
      </c>
      <c r="D228" t="s">
        <v>59</v>
      </c>
      <c r="E228" t="s">
        <v>774</v>
      </c>
      <c r="F228">
        <v>8</v>
      </c>
      <c r="G228">
        <v>254</v>
      </c>
      <c r="H228">
        <v>1</v>
      </c>
      <c r="I228">
        <v>0</v>
      </c>
      <c r="J228">
        <v>5</v>
      </c>
      <c r="K228">
        <v>0</v>
      </c>
      <c r="L228" s="1">
        <v>0</v>
      </c>
      <c r="M228">
        <v>0</v>
      </c>
      <c r="N228">
        <v>0</v>
      </c>
      <c r="O228">
        <v>2</v>
      </c>
      <c r="P228">
        <v>187</v>
      </c>
      <c r="Q228">
        <v>0</v>
      </c>
      <c r="R228">
        <v>0</v>
      </c>
      <c r="S228" s="1">
        <v>0</v>
      </c>
      <c r="T228">
        <v>0</v>
      </c>
      <c r="U228">
        <v>0</v>
      </c>
      <c r="V228" s="1">
        <v>0</v>
      </c>
      <c r="W228">
        <v>0</v>
      </c>
      <c r="X228">
        <v>0</v>
      </c>
      <c r="Y228" s="1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2</v>
      </c>
      <c r="AI228">
        <v>0</v>
      </c>
      <c r="AJ228">
        <v>11</v>
      </c>
      <c r="AK228">
        <v>0</v>
      </c>
      <c r="AL228">
        <v>0</v>
      </c>
      <c r="AM228">
        <v>7</v>
      </c>
      <c r="AN228">
        <v>0</v>
      </c>
      <c r="AO228">
        <v>0</v>
      </c>
      <c r="AP228" s="1">
        <v>0</v>
      </c>
      <c r="AQ228">
        <v>0</v>
      </c>
      <c r="AR228">
        <v>0</v>
      </c>
      <c r="AS228" s="1">
        <v>0</v>
      </c>
      <c r="AT228">
        <v>0</v>
      </c>
      <c r="AU228">
        <v>0</v>
      </c>
      <c r="AV228">
        <v>0</v>
      </c>
      <c r="AW228">
        <v>2</v>
      </c>
      <c r="AX228">
        <v>1</v>
      </c>
      <c r="AY228">
        <v>0</v>
      </c>
      <c r="AZ228">
        <v>0</v>
      </c>
      <c r="BA228" s="1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f t="shared" si="3"/>
        <v>4.2</v>
      </c>
    </row>
    <row r="229" spans="1:59" x14ac:dyDescent="0.3">
      <c r="A229" t="s">
        <v>290</v>
      </c>
      <c r="B229" s="4">
        <v>20</v>
      </c>
      <c r="C229" t="s">
        <v>270</v>
      </c>
      <c r="D229" t="s">
        <v>291</v>
      </c>
      <c r="E229" t="s">
        <v>773</v>
      </c>
      <c r="F229">
        <v>23</v>
      </c>
      <c r="G229">
        <v>496</v>
      </c>
      <c r="H229">
        <v>1</v>
      </c>
      <c r="I229">
        <v>1</v>
      </c>
      <c r="J229">
        <v>10</v>
      </c>
      <c r="K229">
        <v>0</v>
      </c>
      <c r="L229" s="1">
        <v>0</v>
      </c>
      <c r="M229">
        <v>1</v>
      </c>
      <c r="N229">
        <v>0</v>
      </c>
      <c r="O229">
        <v>1</v>
      </c>
      <c r="P229">
        <v>288</v>
      </c>
      <c r="Q229">
        <v>0</v>
      </c>
      <c r="R229">
        <v>0</v>
      </c>
      <c r="S229" s="1">
        <v>0</v>
      </c>
      <c r="T229">
        <v>0</v>
      </c>
      <c r="U229">
        <v>0</v>
      </c>
      <c r="V229" s="1">
        <v>0</v>
      </c>
      <c r="W229">
        <v>0</v>
      </c>
      <c r="X229">
        <v>0</v>
      </c>
      <c r="Y229" s="1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</v>
      </c>
      <c r="AI229">
        <v>0</v>
      </c>
      <c r="AJ229">
        <v>11</v>
      </c>
      <c r="AK229">
        <v>0</v>
      </c>
      <c r="AL229">
        <v>0</v>
      </c>
      <c r="AM229">
        <v>17</v>
      </c>
      <c r="AN229">
        <v>0</v>
      </c>
      <c r="AO229">
        <v>0</v>
      </c>
      <c r="AP229" s="1">
        <v>0</v>
      </c>
      <c r="AQ229">
        <v>0</v>
      </c>
      <c r="AR229">
        <v>0</v>
      </c>
      <c r="AS229" s="1">
        <v>0</v>
      </c>
      <c r="AT229">
        <v>0</v>
      </c>
      <c r="AU229">
        <v>0</v>
      </c>
      <c r="AV229">
        <v>0</v>
      </c>
      <c r="AW229">
        <v>8</v>
      </c>
      <c r="AX229">
        <v>1</v>
      </c>
      <c r="AY229">
        <v>0</v>
      </c>
      <c r="AZ229">
        <v>0</v>
      </c>
      <c r="BA229" s="1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f t="shared" si="3"/>
        <v>4.2</v>
      </c>
    </row>
    <row r="230" spans="1:59" x14ac:dyDescent="0.3">
      <c r="A230" t="s">
        <v>293</v>
      </c>
      <c r="B230" s="4">
        <v>20</v>
      </c>
      <c r="C230" t="s">
        <v>270</v>
      </c>
      <c r="D230" t="s">
        <v>66</v>
      </c>
      <c r="E230" t="s">
        <v>773</v>
      </c>
      <c r="F230">
        <v>4</v>
      </c>
      <c r="G230">
        <v>52</v>
      </c>
      <c r="H230">
        <v>1</v>
      </c>
      <c r="I230">
        <v>0</v>
      </c>
      <c r="J230">
        <v>6</v>
      </c>
      <c r="K230">
        <v>0</v>
      </c>
      <c r="L230" s="1">
        <v>0</v>
      </c>
      <c r="M230">
        <v>0</v>
      </c>
      <c r="N230">
        <v>0</v>
      </c>
      <c r="O230">
        <v>0</v>
      </c>
      <c r="P230">
        <v>34</v>
      </c>
      <c r="Q230">
        <v>0</v>
      </c>
      <c r="R230">
        <v>0</v>
      </c>
      <c r="S230" s="1">
        <v>0</v>
      </c>
      <c r="T230">
        <v>0</v>
      </c>
      <c r="U230">
        <v>0</v>
      </c>
      <c r="V230" s="1">
        <v>0</v>
      </c>
      <c r="W230">
        <v>0</v>
      </c>
      <c r="X230">
        <v>0</v>
      </c>
      <c r="Y230" s="1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2</v>
      </c>
      <c r="AN230">
        <v>0</v>
      </c>
      <c r="AO230">
        <v>0</v>
      </c>
      <c r="AP230" s="1">
        <v>0</v>
      </c>
      <c r="AQ230">
        <v>0</v>
      </c>
      <c r="AR230">
        <v>0</v>
      </c>
      <c r="AS230" s="1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 s="1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f t="shared" si="3"/>
        <v>4.2</v>
      </c>
    </row>
    <row r="231" spans="1:59" x14ac:dyDescent="0.3">
      <c r="A231" t="s">
        <v>296</v>
      </c>
      <c r="B231" s="4">
        <v>19</v>
      </c>
      <c r="C231" t="s">
        <v>270</v>
      </c>
      <c r="D231" t="s">
        <v>59</v>
      </c>
      <c r="E231" t="s">
        <v>773</v>
      </c>
      <c r="F231">
        <v>7</v>
      </c>
      <c r="G231">
        <v>135</v>
      </c>
      <c r="H231">
        <v>1</v>
      </c>
      <c r="I231">
        <v>1</v>
      </c>
      <c r="J231">
        <v>1</v>
      </c>
      <c r="K231">
        <v>0</v>
      </c>
      <c r="L231" s="1">
        <v>0</v>
      </c>
      <c r="M231">
        <v>0</v>
      </c>
      <c r="N231">
        <v>0</v>
      </c>
      <c r="O231">
        <v>0</v>
      </c>
      <c r="P231">
        <v>80</v>
      </c>
      <c r="Q231">
        <v>0</v>
      </c>
      <c r="R231">
        <v>0</v>
      </c>
      <c r="S231" s="1">
        <v>0</v>
      </c>
      <c r="T231">
        <v>0</v>
      </c>
      <c r="U231">
        <v>0</v>
      </c>
      <c r="V231" s="1">
        <v>0</v>
      </c>
      <c r="W231">
        <v>0</v>
      </c>
      <c r="X231">
        <v>0</v>
      </c>
      <c r="Y231" s="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</v>
      </c>
      <c r="AI231">
        <v>0</v>
      </c>
      <c r="AJ231">
        <v>1</v>
      </c>
      <c r="AK231">
        <v>0</v>
      </c>
      <c r="AL231">
        <v>0</v>
      </c>
      <c r="AM231">
        <v>9</v>
      </c>
      <c r="AN231">
        <v>0</v>
      </c>
      <c r="AO231">
        <v>0</v>
      </c>
      <c r="AP231" s="1">
        <v>0</v>
      </c>
      <c r="AQ231">
        <v>0</v>
      </c>
      <c r="AR231">
        <v>0</v>
      </c>
      <c r="AS231" s="1">
        <v>0</v>
      </c>
      <c r="AT231">
        <v>0</v>
      </c>
      <c r="AU231">
        <v>0</v>
      </c>
      <c r="AV231">
        <v>0</v>
      </c>
      <c r="AW231">
        <v>2</v>
      </c>
      <c r="AX231">
        <v>0</v>
      </c>
      <c r="AY231">
        <v>0</v>
      </c>
      <c r="AZ231">
        <v>0</v>
      </c>
      <c r="BA231" s="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f t="shared" si="3"/>
        <v>4.2</v>
      </c>
    </row>
    <row r="232" spans="1:59" x14ac:dyDescent="0.3">
      <c r="A232" t="s">
        <v>367</v>
      </c>
      <c r="B232" s="4">
        <v>27</v>
      </c>
      <c r="C232" t="s">
        <v>356</v>
      </c>
      <c r="D232" t="s">
        <v>59</v>
      </c>
      <c r="E232" t="s">
        <v>773</v>
      </c>
      <c r="F232">
        <v>22</v>
      </c>
      <c r="G232">
        <v>854</v>
      </c>
      <c r="H232">
        <v>1</v>
      </c>
      <c r="I232">
        <v>1</v>
      </c>
      <c r="J232">
        <v>16</v>
      </c>
      <c r="K232">
        <v>0</v>
      </c>
      <c r="L232" s="1">
        <v>0</v>
      </c>
      <c r="M232">
        <v>1</v>
      </c>
      <c r="N232">
        <v>0</v>
      </c>
      <c r="O232">
        <v>0</v>
      </c>
      <c r="P232">
        <v>411</v>
      </c>
      <c r="Q232">
        <v>0</v>
      </c>
      <c r="R232">
        <v>0</v>
      </c>
      <c r="S232" s="1">
        <v>0</v>
      </c>
      <c r="T232">
        <v>0</v>
      </c>
      <c r="U232">
        <v>0</v>
      </c>
      <c r="V232" s="1">
        <v>0</v>
      </c>
      <c r="W232">
        <v>0</v>
      </c>
      <c r="X232">
        <v>0</v>
      </c>
      <c r="Y232" s="1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5</v>
      </c>
      <c r="AI232">
        <v>0</v>
      </c>
      <c r="AJ232">
        <v>3</v>
      </c>
      <c r="AK232">
        <v>0</v>
      </c>
      <c r="AL232">
        <v>0</v>
      </c>
      <c r="AM232">
        <v>15</v>
      </c>
      <c r="AN232">
        <v>0</v>
      </c>
      <c r="AO232">
        <v>0</v>
      </c>
      <c r="AP232" s="1">
        <v>0</v>
      </c>
      <c r="AQ232">
        <v>0</v>
      </c>
      <c r="AR232">
        <v>0</v>
      </c>
      <c r="AS232" s="1">
        <v>0</v>
      </c>
      <c r="AT232">
        <v>0</v>
      </c>
      <c r="AU232">
        <v>0</v>
      </c>
      <c r="AV232">
        <v>0</v>
      </c>
      <c r="AW232">
        <v>11</v>
      </c>
      <c r="AX232">
        <v>2</v>
      </c>
      <c r="AY232">
        <v>0</v>
      </c>
      <c r="AZ232">
        <v>0</v>
      </c>
      <c r="BA232" s="1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f t="shared" si="3"/>
        <v>4.2</v>
      </c>
    </row>
    <row r="233" spans="1:59" x14ac:dyDescent="0.3">
      <c r="A233" t="s">
        <v>374</v>
      </c>
      <c r="B233" s="4">
        <v>26</v>
      </c>
      <c r="C233" t="s">
        <v>356</v>
      </c>
      <c r="D233" t="s">
        <v>158</v>
      </c>
      <c r="E233" t="s">
        <v>773</v>
      </c>
      <c r="F233">
        <v>32</v>
      </c>
      <c r="G233">
        <v>838</v>
      </c>
      <c r="H233">
        <v>1</v>
      </c>
      <c r="I233">
        <v>0</v>
      </c>
      <c r="J233">
        <v>19</v>
      </c>
      <c r="K233">
        <v>0</v>
      </c>
      <c r="L233" s="1">
        <v>0</v>
      </c>
      <c r="M233">
        <v>1</v>
      </c>
      <c r="N233">
        <v>0</v>
      </c>
      <c r="O233">
        <v>0</v>
      </c>
      <c r="P233">
        <v>553</v>
      </c>
      <c r="Q233">
        <v>0</v>
      </c>
      <c r="R233">
        <v>0</v>
      </c>
      <c r="S233" s="1">
        <v>0</v>
      </c>
      <c r="T233">
        <v>0</v>
      </c>
      <c r="U233">
        <v>0</v>
      </c>
      <c r="V233" s="1">
        <v>0</v>
      </c>
      <c r="W233">
        <v>0</v>
      </c>
      <c r="X233">
        <v>0</v>
      </c>
      <c r="Y233" s="1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6</v>
      </c>
      <c r="AI233">
        <v>0</v>
      </c>
      <c r="AJ233">
        <v>21</v>
      </c>
      <c r="AK233">
        <v>0</v>
      </c>
      <c r="AL233">
        <v>0</v>
      </c>
      <c r="AM233">
        <v>20</v>
      </c>
      <c r="AN233">
        <v>0</v>
      </c>
      <c r="AO233">
        <v>0</v>
      </c>
      <c r="AP233" s="1">
        <v>0</v>
      </c>
      <c r="AQ233">
        <v>0</v>
      </c>
      <c r="AR233">
        <v>0</v>
      </c>
      <c r="AS233" s="1">
        <v>0</v>
      </c>
      <c r="AT233">
        <v>0</v>
      </c>
      <c r="AU233">
        <v>0</v>
      </c>
      <c r="AV233">
        <v>0</v>
      </c>
      <c r="AW233">
        <v>16</v>
      </c>
      <c r="AX233">
        <v>4</v>
      </c>
      <c r="AY233">
        <v>0</v>
      </c>
      <c r="AZ233">
        <v>0</v>
      </c>
      <c r="BA233" s="1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f t="shared" si="3"/>
        <v>4.2</v>
      </c>
    </row>
    <row r="234" spans="1:59" x14ac:dyDescent="0.3">
      <c r="A234" t="s">
        <v>393</v>
      </c>
      <c r="B234" s="4">
        <v>31</v>
      </c>
      <c r="C234" t="s">
        <v>391</v>
      </c>
      <c r="D234" t="s">
        <v>117</v>
      </c>
      <c r="E234" t="s">
        <v>773</v>
      </c>
      <c r="F234">
        <v>23</v>
      </c>
      <c r="G234">
        <v>742</v>
      </c>
      <c r="H234">
        <v>1</v>
      </c>
      <c r="I234">
        <v>2</v>
      </c>
      <c r="J234">
        <v>7</v>
      </c>
      <c r="K234">
        <v>0</v>
      </c>
      <c r="L234" s="1">
        <v>0</v>
      </c>
      <c r="M234">
        <v>0</v>
      </c>
      <c r="N234">
        <v>0</v>
      </c>
      <c r="O234">
        <v>4</v>
      </c>
      <c r="P234">
        <v>289</v>
      </c>
      <c r="Q234">
        <v>0</v>
      </c>
      <c r="R234">
        <v>0</v>
      </c>
      <c r="S234" s="1">
        <v>0</v>
      </c>
      <c r="T234">
        <v>0</v>
      </c>
      <c r="U234">
        <v>0</v>
      </c>
      <c r="V234" s="1">
        <v>0</v>
      </c>
      <c r="W234">
        <v>0</v>
      </c>
      <c r="X234">
        <v>0</v>
      </c>
      <c r="Y234" s="1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10</v>
      </c>
      <c r="AI234">
        <v>0</v>
      </c>
      <c r="AJ234">
        <v>10</v>
      </c>
      <c r="AK234">
        <v>0</v>
      </c>
      <c r="AL234">
        <v>0</v>
      </c>
      <c r="AM234">
        <v>9</v>
      </c>
      <c r="AN234">
        <v>0</v>
      </c>
      <c r="AO234">
        <v>0</v>
      </c>
      <c r="AP234" s="1">
        <v>0</v>
      </c>
      <c r="AQ234">
        <v>0</v>
      </c>
      <c r="AR234">
        <v>0</v>
      </c>
      <c r="AS234" s="1">
        <v>0</v>
      </c>
      <c r="AT234">
        <v>0</v>
      </c>
      <c r="AU234">
        <v>0</v>
      </c>
      <c r="AV234">
        <v>0</v>
      </c>
      <c r="AW234">
        <v>9</v>
      </c>
      <c r="AX234">
        <v>2</v>
      </c>
      <c r="AY234">
        <v>0</v>
      </c>
      <c r="AZ234">
        <v>0</v>
      </c>
      <c r="BA234" s="1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f t="shared" si="3"/>
        <v>4.2</v>
      </c>
    </row>
    <row r="235" spans="1:59" x14ac:dyDescent="0.3">
      <c r="A235" t="s">
        <v>408</v>
      </c>
      <c r="B235" s="4">
        <v>22</v>
      </c>
      <c r="C235" t="s">
        <v>391</v>
      </c>
      <c r="D235" t="s">
        <v>158</v>
      </c>
      <c r="E235" t="s">
        <v>773</v>
      </c>
      <c r="F235">
        <v>18</v>
      </c>
      <c r="G235">
        <v>852</v>
      </c>
      <c r="H235">
        <v>1</v>
      </c>
      <c r="I235">
        <v>1</v>
      </c>
      <c r="J235">
        <v>13</v>
      </c>
      <c r="K235">
        <v>0</v>
      </c>
      <c r="L235" s="1">
        <v>0</v>
      </c>
      <c r="M235">
        <v>3</v>
      </c>
      <c r="N235">
        <v>1</v>
      </c>
      <c r="O235">
        <v>3</v>
      </c>
      <c r="P235">
        <v>421</v>
      </c>
      <c r="Q235">
        <v>0</v>
      </c>
      <c r="R235">
        <v>0</v>
      </c>
      <c r="S235" s="1">
        <v>0</v>
      </c>
      <c r="T235">
        <v>0</v>
      </c>
      <c r="U235">
        <v>0</v>
      </c>
      <c r="V235" s="1">
        <v>0</v>
      </c>
      <c r="W235">
        <v>0</v>
      </c>
      <c r="X235">
        <v>0</v>
      </c>
      <c r="Y235" s="1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16</v>
      </c>
      <c r="AI235">
        <v>0</v>
      </c>
      <c r="AJ235">
        <v>13</v>
      </c>
      <c r="AK235">
        <v>0</v>
      </c>
      <c r="AL235">
        <v>0</v>
      </c>
      <c r="AM235">
        <v>23</v>
      </c>
      <c r="AN235">
        <v>0</v>
      </c>
      <c r="AO235">
        <v>0</v>
      </c>
      <c r="AP235" s="1">
        <v>0</v>
      </c>
      <c r="AQ235">
        <v>0</v>
      </c>
      <c r="AR235">
        <v>0</v>
      </c>
      <c r="AS235" s="1">
        <v>0</v>
      </c>
      <c r="AT235">
        <v>0</v>
      </c>
      <c r="AU235">
        <v>0</v>
      </c>
      <c r="AV235">
        <v>0</v>
      </c>
      <c r="AW235">
        <v>18</v>
      </c>
      <c r="AX235">
        <v>3</v>
      </c>
      <c r="AY235">
        <v>0</v>
      </c>
      <c r="AZ235">
        <v>0</v>
      </c>
      <c r="BA235" s="1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f t="shared" si="3"/>
        <v>4.2</v>
      </c>
    </row>
    <row r="236" spans="1:59" x14ac:dyDescent="0.3">
      <c r="A236" t="s">
        <v>437</v>
      </c>
      <c r="B236" s="4">
        <v>21</v>
      </c>
      <c r="C236" t="s">
        <v>425</v>
      </c>
      <c r="D236" t="s">
        <v>59</v>
      </c>
      <c r="E236" t="s">
        <v>773</v>
      </c>
      <c r="F236">
        <v>18</v>
      </c>
      <c r="G236">
        <v>360</v>
      </c>
      <c r="H236">
        <v>1</v>
      </c>
      <c r="I236">
        <v>2</v>
      </c>
      <c r="J236">
        <v>17</v>
      </c>
      <c r="K236">
        <v>0</v>
      </c>
      <c r="L236" s="1">
        <v>0</v>
      </c>
      <c r="M236">
        <v>0</v>
      </c>
      <c r="N236">
        <v>1</v>
      </c>
      <c r="O236">
        <v>1</v>
      </c>
      <c r="P236">
        <v>350</v>
      </c>
      <c r="Q236">
        <v>0</v>
      </c>
      <c r="R236">
        <v>0</v>
      </c>
      <c r="S236" s="1">
        <v>0</v>
      </c>
      <c r="T236">
        <v>0</v>
      </c>
      <c r="U236">
        <v>0</v>
      </c>
      <c r="V236" s="1">
        <v>0</v>
      </c>
      <c r="W236">
        <v>0</v>
      </c>
      <c r="X236">
        <v>0</v>
      </c>
      <c r="Y236" s="1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4</v>
      </c>
      <c r="AI236">
        <v>0</v>
      </c>
      <c r="AJ236">
        <v>3</v>
      </c>
      <c r="AK236">
        <v>0</v>
      </c>
      <c r="AL236">
        <v>0</v>
      </c>
      <c r="AM236">
        <v>5</v>
      </c>
      <c r="AN236">
        <v>0</v>
      </c>
      <c r="AO236">
        <v>0</v>
      </c>
      <c r="AP236" s="1">
        <v>0</v>
      </c>
      <c r="AQ236">
        <v>0</v>
      </c>
      <c r="AR236">
        <v>0</v>
      </c>
      <c r="AS236" s="1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 s="1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f t="shared" si="3"/>
        <v>4.2</v>
      </c>
    </row>
    <row r="237" spans="1:59" x14ac:dyDescent="0.3">
      <c r="A237" t="s">
        <v>461</v>
      </c>
      <c r="B237" s="4">
        <v>28</v>
      </c>
      <c r="C237" t="s">
        <v>453</v>
      </c>
      <c r="D237" t="s">
        <v>59</v>
      </c>
      <c r="E237" t="s">
        <v>773</v>
      </c>
      <c r="F237">
        <v>20</v>
      </c>
      <c r="G237">
        <v>715</v>
      </c>
      <c r="H237">
        <v>1</v>
      </c>
      <c r="I237">
        <v>1</v>
      </c>
      <c r="J237">
        <v>15</v>
      </c>
      <c r="K237">
        <v>0</v>
      </c>
      <c r="L237" s="1">
        <v>0</v>
      </c>
      <c r="M237">
        <v>0</v>
      </c>
      <c r="N237">
        <v>0</v>
      </c>
      <c r="O237">
        <v>0</v>
      </c>
      <c r="P237">
        <v>570</v>
      </c>
      <c r="Q237">
        <v>0</v>
      </c>
      <c r="R237">
        <v>0</v>
      </c>
      <c r="S237" s="1">
        <v>0</v>
      </c>
      <c r="T237">
        <v>0</v>
      </c>
      <c r="U237">
        <v>0</v>
      </c>
      <c r="V237" s="1">
        <v>0</v>
      </c>
      <c r="W237">
        <v>0</v>
      </c>
      <c r="X237">
        <v>0</v>
      </c>
      <c r="Y237" s="1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16</v>
      </c>
      <c r="AI237">
        <v>1</v>
      </c>
      <c r="AJ237">
        <v>5</v>
      </c>
      <c r="AK237">
        <v>0</v>
      </c>
      <c r="AL237">
        <v>0</v>
      </c>
      <c r="AM237">
        <v>9</v>
      </c>
      <c r="AN237">
        <v>0</v>
      </c>
      <c r="AO237">
        <v>0</v>
      </c>
      <c r="AP237" s="1">
        <v>0</v>
      </c>
      <c r="AQ237">
        <v>0</v>
      </c>
      <c r="AR237">
        <v>0</v>
      </c>
      <c r="AS237" s="1">
        <v>0</v>
      </c>
      <c r="AT237">
        <v>0</v>
      </c>
      <c r="AU237">
        <v>0</v>
      </c>
      <c r="AV237">
        <v>0</v>
      </c>
      <c r="AW237">
        <v>5</v>
      </c>
      <c r="AX237">
        <v>3</v>
      </c>
      <c r="AY237">
        <v>0</v>
      </c>
      <c r="AZ237">
        <v>0</v>
      </c>
      <c r="BA237" s="1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f t="shared" si="3"/>
        <v>4.2</v>
      </c>
    </row>
    <row r="238" spans="1:59" x14ac:dyDescent="0.3">
      <c r="A238" t="s">
        <v>507</v>
      </c>
      <c r="B238" s="4">
        <v>25</v>
      </c>
      <c r="C238" t="s">
        <v>787</v>
      </c>
      <c r="D238" t="s">
        <v>59</v>
      </c>
      <c r="E238" t="s">
        <v>773</v>
      </c>
      <c r="F238">
        <v>17</v>
      </c>
      <c r="G238">
        <v>621</v>
      </c>
      <c r="H238">
        <v>1</v>
      </c>
      <c r="I238">
        <v>0</v>
      </c>
      <c r="J238">
        <v>20</v>
      </c>
      <c r="K238">
        <v>0</v>
      </c>
      <c r="L238" s="1">
        <v>0</v>
      </c>
      <c r="M238">
        <v>3</v>
      </c>
      <c r="N238">
        <v>0</v>
      </c>
      <c r="O238">
        <v>1</v>
      </c>
      <c r="P238">
        <v>360</v>
      </c>
      <c r="Q238">
        <v>0</v>
      </c>
      <c r="R238">
        <v>0</v>
      </c>
      <c r="S238" s="1">
        <v>0</v>
      </c>
      <c r="T238">
        <v>0</v>
      </c>
      <c r="U238">
        <v>0</v>
      </c>
      <c r="V238" s="1">
        <v>0</v>
      </c>
      <c r="W238">
        <v>0</v>
      </c>
      <c r="X238">
        <v>0</v>
      </c>
      <c r="Y238" s="1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9</v>
      </c>
      <c r="AI238">
        <v>0</v>
      </c>
      <c r="AJ238">
        <v>4</v>
      </c>
      <c r="AK238">
        <v>0</v>
      </c>
      <c r="AL238">
        <v>0</v>
      </c>
      <c r="AM238">
        <v>15</v>
      </c>
      <c r="AN238">
        <v>0</v>
      </c>
      <c r="AO238">
        <v>0</v>
      </c>
      <c r="AP238" s="1">
        <v>0</v>
      </c>
      <c r="AQ238">
        <v>0</v>
      </c>
      <c r="AR238">
        <v>0</v>
      </c>
      <c r="AS238" s="1">
        <v>0</v>
      </c>
      <c r="AT238">
        <v>0</v>
      </c>
      <c r="AU238">
        <v>0</v>
      </c>
      <c r="AV238">
        <v>0</v>
      </c>
      <c r="AW238">
        <v>16</v>
      </c>
      <c r="AX238">
        <v>3</v>
      </c>
      <c r="AY238">
        <v>0</v>
      </c>
      <c r="AZ238">
        <v>0</v>
      </c>
      <c r="BA238" s="1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f t="shared" si="3"/>
        <v>4.2</v>
      </c>
    </row>
    <row r="239" spans="1:59" x14ac:dyDescent="0.3">
      <c r="A239" t="s">
        <v>530</v>
      </c>
      <c r="B239" s="4">
        <v>18</v>
      </c>
      <c r="C239" t="s">
        <v>786</v>
      </c>
      <c r="D239" t="s">
        <v>59</v>
      </c>
      <c r="E239" t="s">
        <v>773</v>
      </c>
      <c r="F239">
        <v>14</v>
      </c>
      <c r="G239">
        <v>304</v>
      </c>
      <c r="H239">
        <v>1</v>
      </c>
      <c r="I239">
        <v>0</v>
      </c>
      <c r="J239">
        <v>3</v>
      </c>
      <c r="K239">
        <v>0</v>
      </c>
      <c r="L239" s="1">
        <v>0</v>
      </c>
      <c r="M239">
        <v>0</v>
      </c>
      <c r="N239">
        <v>0</v>
      </c>
      <c r="O239">
        <v>0</v>
      </c>
      <c r="P239">
        <v>241</v>
      </c>
      <c r="Q239">
        <v>0</v>
      </c>
      <c r="R239">
        <v>0</v>
      </c>
      <c r="S239" s="1">
        <v>0</v>
      </c>
      <c r="T239">
        <v>0</v>
      </c>
      <c r="U239">
        <v>0</v>
      </c>
      <c r="V239" s="1">
        <v>0</v>
      </c>
      <c r="W239">
        <v>0</v>
      </c>
      <c r="X239">
        <v>0</v>
      </c>
      <c r="Y239" s="1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5</v>
      </c>
      <c r="AK239">
        <v>0</v>
      </c>
      <c r="AL239">
        <v>0</v>
      </c>
      <c r="AM239">
        <v>14</v>
      </c>
      <c r="AN239">
        <v>0</v>
      </c>
      <c r="AO239">
        <v>0</v>
      </c>
      <c r="AP239" s="1">
        <v>0</v>
      </c>
      <c r="AQ239">
        <v>0</v>
      </c>
      <c r="AR239">
        <v>0</v>
      </c>
      <c r="AS239" s="1">
        <v>0</v>
      </c>
      <c r="AT239">
        <v>0</v>
      </c>
      <c r="AU239">
        <v>0</v>
      </c>
      <c r="AV239">
        <v>0</v>
      </c>
      <c r="AW239">
        <v>3</v>
      </c>
      <c r="AX239">
        <v>0</v>
      </c>
      <c r="AY239">
        <v>0</v>
      </c>
      <c r="AZ239">
        <v>0</v>
      </c>
      <c r="BA239" s="1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f t="shared" si="3"/>
        <v>4.2</v>
      </c>
    </row>
    <row r="240" spans="1:59" x14ac:dyDescent="0.3">
      <c r="A240" t="s">
        <v>137</v>
      </c>
      <c r="B240" s="4">
        <v>20</v>
      </c>
      <c r="C240" t="s">
        <v>131</v>
      </c>
      <c r="D240" t="s">
        <v>138</v>
      </c>
      <c r="E240" t="s">
        <v>775</v>
      </c>
      <c r="F240">
        <v>16</v>
      </c>
      <c r="G240">
        <v>105</v>
      </c>
      <c r="H240">
        <v>1</v>
      </c>
      <c r="I240">
        <v>0</v>
      </c>
      <c r="J240">
        <v>5</v>
      </c>
      <c r="K240">
        <v>0</v>
      </c>
      <c r="L240" s="1">
        <v>0</v>
      </c>
      <c r="M240">
        <v>2</v>
      </c>
      <c r="N240">
        <v>0</v>
      </c>
      <c r="O240">
        <v>0</v>
      </c>
      <c r="P240">
        <v>92</v>
      </c>
      <c r="Q240">
        <v>0</v>
      </c>
      <c r="R240">
        <v>0</v>
      </c>
      <c r="S240" s="1">
        <v>0</v>
      </c>
      <c r="T240">
        <v>0</v>
      </c>
      <c r="U240">
        <v>0</v>
      </c>
      <c r="V240" s="1">
        <v>0</v>
      </c>
      <c r="W240">
        <v>0</v>
      </c>
      <c r="X240">
        <v>0</v>
      </c>
      <c r="Y240" s="1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5</v>
      </c>
      <c r="AI240">
        <v>0</v>
      </c>
      <c r="AJ240">
        <v>1</v>
      </c>
      <c r="AK240">
        <v>0</v>
      </c>
      <c r="AL240">
        <v>0</v>
      </c>
      <c r="AM240">
        <v>5</v>
      </c>
      <c r="AN240">
        <v>0</v>
      </c>
      <c r="AO240">
        <v>0</v>
      </c>
      <c r="AP240" s="1">
        <v>0</v>
      </c>
      <c r="AQ240">
        <v>0</v>
      </c>
      <c r="AR240">
        <v>0</v>
      </c>
      <c r="AS240" s="1">
        <v>0</v>
      </c>
      <c r="AT240">
        <v>0</v>
      </c>
      <c r="AU240">
        <v>0</v>
      </c>
      <c r="AV240">
        <v>0</v>
      </c>
      <c r="AW240">
        <v>2</v>
      </c>
      <c r="AX240">
        <v>1</v>
      </c>
      <c r="AY240">
        <v>0</v>
      </c>
      <c r="AZ240">
        <v>0</v>
      </c>
      <c r="BA240" s="1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f t="shared" si="3"/>
        <v>4.2</v>
      </c>
    </row>
    <row r="241" spans="1:59" x14ac:dyDescent="0.3">
      <c r="A241" t="s">
        <v>246</v>
      </c>
      <c r="B241" s="4">
        <v>24</v>
      </c>
      <c r="C241" t="s">
        <v>240</v>
      </c>
      <c r="D241" t="s">
        <v>176</v>
      </c>
      <c r="E241" t="s">
        <v>775</v>
      </c>
      <c r="F241">
        <v>12</v>
      </c>
      <c r="G241">
        <v>364</v>
      </c>
      <c r="H241">
        <v>1</v>
      </c>
      <c r="I241">
        <v>1</v>
      </c>
      <c r="J241">
        <v>20</v>
      </c>
      <c r="K241">
        <v>0</v>
      </c>
      <c r="L241" s="1">
        <v>0</v>
      </c>
      <c r="M241">
        <v>4</v>
      </c>
      <c r="N241">
        <v>0</v>
      </c>
      <c r="O241">
        <v>1</v>
      </c>
      <c r="P241">
        <v>296</v>
      </c>
      <c r="Q241">
        <v>0</v>
      </c>
      <c r="R241">
        <v>0</v>
      </c>
      <c r="S241" s="1">
        <v>0</v>
      </c>
      <c r="T241">
        <v>0</v>
      </c>
      <c r="U241">
        <v>0</v>
      </c>
      <c r="V241" s="1">
        <v>0</v>
      </c>
      <c r="W241">
        <v>0</v>
      </c>
      <c r="X241">
        <v>0</v>
      </c>
      <c r="Y241" s="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</v>
      </c>
      <c r="AI241">
        <v>0</v>
      </c>
      <c r="AJ241">
        <v>2</v>
      </c>
      <c r="AK241">
        <v>0</v>
      </c>
      <c r="AL241">
        <v>0</v>
      </c>
      <c r="AM241">
        <v>8</v>
      </c>
      <c r="AN241">
        <v>0</v>
      </c>
      <c r="AO241">
        <v>0</v>
      </c>
      <c r="AP241" s="1">
        <v>0</v>
      </c>
      <c r="AQ241">
        <v>0</v>
      </c>
      <c r="AR241">
        <v>0</v>
      </c>
      <c r="AS241" s="1">
        <v>0</v>
      </c>
      <c r="AT241">
        <v>0</v>
      </c>
      <c r="AU241">
        <v>0</v>
      </c>
      <c r="AV241">
        <v>0</v>
      </c>
      <c r="AW241">
        <v>0</v>
      </c>
      <c r="AX241">
        <v>2</v>
      </c>
      <c r="AY241">
        <v>0</v>
      </c>
      <c r="AZ241">
        <v>0</v>
      </c>
      <c r="BA241" s="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f t="shared" si="3"/>
        <v>4.2</v>
      </c>
    </row>
    <row r="242" spans="1:59" x14ac:dyDescent="0.3">
      <c r="A242" t="s">
        <v>267</v>
      </c>
      <c r="B242" s="4">
        <v>18</v>
      </c>
      <c r="C242" t="s">
        <v>240</v>
      </c>
      <c r="D242" t="s">
        <v>59</v>
      </c>
      <c r="E242" t="s">
        <v>775</v>
      </c>
      <c r="F242">
        <v>8</v>
      </c>
      <c r="G242">
        <v>178</v>
      </c>
      <c r="H242">
        <v>1</v>
      </c>
      <c r="I242">
        <v>1</v>
      </c>
      <c r="J242">
        <v>3</v>
      </c>
      <c r="K242">
        <v>0</v>
      </c>
      <c r="L242" s="1">
        <v>0</v>
      </c>
      <c r="M242">
        <v>1</v>
      </c>
      <c r="N242">
        <v>0</v>
      </c>
      <c r="O242">
        <v>2</v>
      </c>
      <c r="P242">
        <v>73</v>
      </c>
      <c r="Q242">
        <v>0</v>
      </c>
      <c r="R242">
        <v>0</v>
      </c>
      <c r="S242" s="1">
        <v>0</v>
      </c>
      <c r="T242">
        <v>0</v>
      </c>
      <c r="U242">
        <v>0</v>
      </c>
      <c r="V242" s="1">
        <v>0</v>
      </c>
      <c r="W242">
        <v>0</v>
      </c>
      <c r="X242">
        <v>0</v>
      </c>
      <c r="Y242" s="1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2</v>
      </c>
      <c r="AN242">
        <v>0</v>
      </c>
      <c r="AO242">
        <v>0</v>
      </c>
      <c r="AP242" s="1">
        <v>0</v>
      </c>
      <c r="AQ242">
        <v>0</v>
      </c>
      <c r="AR242">
        <v>0</v>
      </c>
      <c r="AS242" s="1">
        <v>0</v>
      </c>
      <c r="AT242">
        <v>0</v>
      </c>
      <c r="AU242">
        <v>0</v>
      </c>
      <c r="AV242">
        <v>0</v>
      </c>
      <c r="AW242">
        <v>3</v>
      </c>
      <c r="AX242">
        <v>1</v>
      </c>
      <c r="AY242">
        <v>0</v>
      </c>
      <c r="AZ242">
        <v>0</v>
      </c>
      <c r="BA242" s="1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f t="shared" si="3"/>
        <v>4.2</v>
      </c>
    </row>
    <row r="243" spans="1:59" x14ac:dyDescent="0.3">
      <c r="A243" t="s">
        <v>415</v>
      </c>
      <c r="B243" s="4">
        <v>25</v>
      </c>
      <c r="C243" t="s">
        <v>391</v>
      </c>
      <c r="D243" t="s">
        <v>416</v>
      </c>
      <c r="E243" t="s">
        <v>775</v>
      </c>
      <c r="F243">
        <v>23</v>
      </c>
      <c r="G243">
        <v>721</v>
      </c>
      <c r="H243">
        <v>1</v>
      </c>
      <c r="I243">
        <v>0</v>
      </c>
      <c r="J243">
        <v>15</v>
      </c>
      <c r="K243">
        <v>0</v>
      </c>
      <c r="L243" s="1">
        <v>0</v>
      </c>
      <c r="M243">
        <v>1</v>
      </c>
      <c r="N243">
        <v>0</v>
      </c>
      <c r="O243">
        <v>3</v>
      </c>
      <c r="P243">
        <v>283</v>
      </c>
      <c r="Q243">
        <v>0</v>
      </c>
      <c r="R243">
        <v>0</v>
      </c>
      <c r="S243" s="1">
        <v>0</v>
      </c>
      <c r="T243">
        <v>0</v>
      </c>
      <c r="U243">
        <v>0</v>
      </c>
      <c r="V243" s="1">
        <v>0</v>
      </c>
      <c r="W243">
        <v>0</v>
      </c>
      <c r="X243">
        <v>0</v>
      </c>
      <c r="Y243" s="1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12</v>
      </c>
      <c r="AI243">
        <v>0</v>
      </c>
      <c r="AJ243">
        <v>11</v>
      </c>
      <c r="AK243">
        <v>0</v>
      </c>
      <c r="AL243">
        <v>0</v>
      </c>
      <c r="AM243">
        <v>19</v>
      </c>
      <c r="AN243">
        <v>0</v>
      </c>
      <c r="AO243">
        <v>0</v>
      </c>
      <c r="AP243" s="1">
        <v>0</v>
      </c>
      <c r="AQ243">
        <v>0</v>
      </c>
      <c r="AR243">
        <v>0</v>
      </c>
      <c r="AS243" s="1">
        <v>0</v>
      </c>
      <c r="AT243">
        <v>0</v>
      </c>
      <c r="AU243">
        <v>0</v>
      </c>
      <c r="AV243">
        <v>0</v>
      </c>
      <c r="AW243">
        <v>15</v>
      </c>
      <c r="AX243">
        <v>0</v>
      </c>
      <c r="AY243">
        <v>0</v>
      </c>
      <c r="AZ243">
        <v>0</v>
      </c>
      <c r="BA243" s="1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f t="shared" si="3"/>
        <v>4.2</v>
      </c>
    </row>
    <row r="244" spans="1:59" x14ac:dyDescent="0.3">
      <c r="A244" t="s">
        <v>540</v>
      </c>
      <c r="B244" s="4">
        <v>20</v>
      </c>
      <c r="C244" t="s">
        <v>786</v>
      </c>
      <c r="D244" t="s">
        <v>163</v>
      </c>
      <c r="E244" t="s">
        <v>775</v>
      </c>
      <c r="F244">
        <v>14</v>
      </c>
      <c r="G244">
        <v>124</v>
      </c>
      <c r="H244">
        <v>1</v>
      </c>
      <c r="I244">
        <v>0</v>
      </c>
      <c r="J244">
        <v>4</v>
      </c>
      <c r="K244">
        <v>0</v>
      </c>
      <c r="L244" s="1">
        <v>0</v>
      </c>
      <c r="M244">
        <v>0</v>
      </c>
      <c r="N244">
        <v>0</v>
      </c>
      <c r="O244">
        <v>1</v>
      </c>
      <c r="P244">
        <v>68</v>
      </c>
      <c r="Q244">
        <v>0</v>
      </c>
      <c r="R244">
        <v>0</v>
      </c>
      <c r="S244" s="1">
        <v>0</v>
      </c>
      <c r="T244">
        <v>0</v>
      </c>
      <c r="U244">
        <v>0</v>
      </c>
      <c r="V244" s="1">
        <v>0</v>
      </c>
      <c r="W244">
        <v>0</v>
      </c>
      <c r="X244">
        <v>0</v>
      </c>
      <c r="Y244" s="1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6</v>
      </c>
      <c r="AI244">
        <v>0</v>
      </c>
      <c r="AJ244">
        <v>1</v>
      </c>
      <c r="AK244">
        <v>0</v>
      </c>
      <c r="AL244">
        <v>0</v>
      </c>
      <c r="AM244">
        <v>2</v>
      </c>
      <c r="AN244">
        <v>0</v>
      </c>
      <c r="AO244">
        <v>0</v>
      </c>
      <c r="AP244" s="1">
        <v>0</v>
      </c>
      <c r="AQ244">
        <v>0</v>
      </c>
      <c r="AR244">
        <v>0</v>
      </c>
      <c r="AS244" s="1">
        <v>0</v>
      </c>
      <c r="AT244">
        <v>0</v>
      </c>
      <c r="AU244">
        <v>0</v>
      </c>
      <c r="AV244">
        <v>0</v>
      </c>
      <c r="AW244">
        <v>4</v>
      </c>
      <c r="AX244">
        <v>0</v>
      </c>
      <c r="AY244">
        <v>0</v>
      </c>
      <c r="AZ244">
        <v>0</v>
      </c>
      <c r="BA244" s="1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f t="shared" si="3"/>
        <v>4.2</v>
      </c>
    </row>
    <row r="245" spans="1:59" x14ac:dyDescent="0.3">
      <c r="A245" t="s">
        <v>561</v>
      </c>
      <c r="B245" s="4">
        <v>24</v>
      </c>
      <c r="C245" t="s">
        <v>785</v>
      </c>
      <c r="D245" t="s">
        <v>214</v>
      </c>
      <c r="E245" t="s">
        <v>775</v>
      </c>
      <c r="F245">
        <v>19</v>
      </c>
      <c r="G245">
        <v>281</v>
      </c>
      <c r="H245">
        <v>1</v>
      </c>
      <c r="I245">
        <v>0</v>
      </c>
      <c r="J245">
        <v>11</v>
      </c>
      <c r="K245">
        <v>0</v>
      </c>
      <c r="L245" s="1">
        <v>0</v>
      </c>
      <c r="M245">
        <v>1</v>
      </c>
      <c r="N245">
        <v>0</v>
      </c>
      <c r="O245">
        <v>3</v>
      </c>
      <c r="P245">
        <v>175</v>
      </c>
      <c r="Q245">
        <v>0</v>
      </c>
      <c r="R245">
        <v>0</v>
      </c>
      <c r="S245" s="1">
        <v>0</v>
      </c>
      <c r="T245">
        <v>0</v>
      </c>
      <c r="U245">
        <v>0</v>
      </c>
      <c r="V245" s="1">
        <v>0</v>
      </c>
      <c r="W245">
        <v>0</v>
      </c>
      <c r="X245">
        <v>0</v>
      </c>
      <c r="Y245" s="1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</v>
      </c>
      <c r="AI245">
        <v>0</v>
      </c>
      <c r="AJ245">
        <v>4</v>
      </c>
      <c r="AK245">
        <v>0</v>
      </c>
      <c r="AL245">
        <v>0</v>
      </c>
      <c r="AM245">
        <v>5</v>
      </c>
      <c r="AN245">
        <v>0</v>
      </c>
      <c r="AO245">
        <v>0</v>
      </c>
      <c r="AP245" s="1">
        <v>0</v>
      </c>
      <c r="AQ245">
        <v>0</v>
      </c>
      <c r="AR245">
        <v>0</v>
      </c>
      <c r="AS245" s="1">
        <v>0</v>
      </c>
      <c r="AT245">
        <v>0</v>
      </c>
      <c r="AU245">
        <v>0</v>
      </c>
      <c r="AV245">
        <v>0</v>
      </c>
      <c r="AW245">
        <v>6</v>
      </c>
      <c r="AX245">
        <v>1</v>
      </c>
      <c r="AY245">
        <v>0</v>
      </c>
      <c r="AZ245">
        <v>0</v>
      </c>
      <c r="BA245" s="1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f t="shared" si="3"/>
        <v>4.2</v>
      </c>
    </row>
    <row r="246" spans="1:59" x14ac:dyDescent="0.3">
      <c r="A246" t="s">
        <v>563</v>
      </c>
      <c r="B246" s="4">
        <v>26</v>
      </c>
      <c r="C246" t="s">
        <v>785</v>
      </c>
      <c r="D246" t="s">
        <v>178</v>
      </c>
      <c r="E246" t="s">
        <v>775</v>
      </c>
      <c r="F246">
        <v>26</v>
      </c>
      <c r="G246">
        <v>400</v>
      </c>
      <c r="H246">
        <v>1</v>
      </c>
      <c r="I246">
        <v>0</v>
      </c>
      <c r="J246">
        <v>10</v>
      </c>
      <c r="K246">
        <v>0</v>
      </c>
      <c r="L246" s="1">
        <v>0</v>
      </c>
      <c r="M246">
        <v>4</v>
      </c>
      <c r="N246">
        <v>0</v>
      </c>
      <c r="O246">
        <v>1</v>
      </c>
      <c r="P246">
        <v>198</v>
      </c>
      <c r="Q246">
        <v>0</v>
      </c>
      <c r="R246">
        <v>0</v>
      </c>
      <c r="S246" s="1">
        <v>0</v>
      </c>
      <c r="T246">
        <v>0</v>
      </c>
      <c r="U246">
        <v>0</v>
      </c>
      <c r="V246" s="1">
        <v>0</v>
      </c>
      <c r="W246">
        <v>0</v>
      </c>
      <c r="X246">
        <v>0</v>
      </c>
      <c r="Y246" s="1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19</v>
      </c>
      <c r="AI246">
        <v>0</v>
      </c>
      <c r="AJ246">
        <v>7</v>
      </c>
      <c r="AK246">
        <v>0</v>
      </c>
      <c r="AL246">
        <v>0</v>
      </c>
      <c r="AM246">
        <v>6</v>
      </c>
      <c r="AN246">
        <v>0</v>
      </c>
      <c r="AO246">
        <v>0</v>
      </c>
      <c r="AP246" s="1">
        <v>0</v>
      </c>
      <c r="AQ246">
        <v>0</v>
      </c>
      <c r="AR246">
        <v>0</v>
      </c>
      <c r="AS246" s="1">
        <v>0</v>
      </c>
      <c r="AT246">
        <v>0</v>
      </c>
      <c r="AU246">
        <v>0</v>
      </c>
      <c r="AV246">
        <v>0</v>
      </c>
      <c r="AW246">
        <v>8</v>
      </c>
      <c r="AX246">
        <v>0</v>
      </c>
      <c r="AY246">
        <v>0</v>
      </c>
      <c r="AZ246">
        <v>0</v>
      </c>
      <c r="BA246" s="1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f t="shared" si="3"/>
        <v>4.2</v>
      </c>
    </row>
    <row r="247" spans="1:59" x14ac:dyDescent="0.3">
      <c r="A247" t="s">
        <v>387</v>
      </c>
      <c r="B247" s="4">
        <v>32</v>
      </c>
      <c r="C247" t="s">
        <v>356</v>
      </c>
      <c r="D247" t="s">
        <v>388</v>
      </c>
      <c r="E247" t="s">
        <v>773</v>
      </c>
      <c r="F247">
        <v>33</v>
      </c>
      <c r="G247">
        <v>2753</v>
      </c>
      <c r="H247">
        <v>1</v>
      </c>
      <c r="I247">
        <v>1</v>
      </c>
      <c r="J247">
        <v>13</v>
      </c>
      <c r="K247">
        <v>12</v>
      </c>
      <c r="L247" s="1">
        <v>0.19</v>
      </c>
      <c r="M247">
        <v>0</v>
      </c>
      <c r="N247">
        <v>0</v>
      </c>
      <c r="O247">
        <v>0</v>
      </c>
      <c r="P247">
        <v>1764</v>
      </c>
      <c r="Q247">
        <v>187</v>
      </c>
      <c r="R247">
        <v>144</v>
      </c>
      <c r="S247" s="1">
        <v>0.77</v>
      </c>
      <c r="T247">
        <v>8</v>
      </c>
      <c r="U247">
        <v>2</v>
      </c>
      <c r="V247" s="1">
        <v>0.25</v>
      </c>
      <c r="W247">
        <v>61</v>
      </c>
      <c r="X247">
        <v>43</v>
      </c>
      <c r="Y247" s="1">
        <v>0.71</v>
      </c>
      <c r="Z247">
        <v>0</v>
      </c>
      <c r="AA247">
        <v>61</v>
      </c>
      <c r="AB247">
        <v>29</v>
      </c>
      <c r="AC247">
        <v>0</v>
      </c>
      <c r="AD247">
        <v>0</v>
      </c>
      <c r="AE247">
        <v>2</v>
      </c>
      <c r="AF247">
        <v>0</v>
      </c>
      <c r="AG247">
        <v>42</v>
      </c>
      <c r="AH247">
        <v>13</v>
      </c>
      <c r="AI247">
        <v>1</v>
      </c>
      <c r="AJ247">
        <v>44</v>
      </c>
      <c r="AK247">
        <v>6</v>
      </c>
      <c r="AL247">
        <v>2</v>
      </c>
      <c r="AM247">
        <v>68</v>
      </c>
      <c r="AN247">
        <v>78</v>
      </c>
      <c r="AO247">
        <v>28</v>
      </c>
      <c r="AP247" s="1">
        <v>0.36</v>
      </c>
      <c r="AQ247">
        <v>17</v>
      </c>
      <c r="AR247">
        <v>6</v>
      </c>
      <c r="AS247" s="1">
        <v>0.35</v>
      </c>
      <c r="AT247">
        <v>0</v>
      </c>
      <c r="AU247">
        <v>0</v>
      </c>
      <c r="AV247">
        <v>1</v>
      </c>
      <c r="AW247">
        <v>48</v>
      </c>
      <c r="AX247">
        <v>10</v>
      </c>
      <c r="AY247">
        <v>0</v>
      </c>
      <c r="AZ247">
        <v>0</v>
      </c>
      <c r="BA247" s="1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f t="shared" si="3"/>
        <v>4.2</v>
      </c>
    </row>
    <row r="248" spans="1:59" x14ac:dyDescent="0.3">
      <c r="A248" t="s">
        <v>677</v>
      </c>
      <c r="B248" s="4">
        <v>30</v>
      </c>
      <c r="C248" t="s">
        <v>782</v>
      </c>
      <c r="D248" t="s">
        <v>678</v>
      </c>
      <c r="E248" t="s">
        <v>773</v>
      </c>
      <c r="F248">
        <v>17</v>
      </c>
      <c r="G248">
        <v>1363</v>
      </c>
      <c r="H248">
        <v>1</v>
      </c>
      <c r="I248">
        <v>3</v>
      </c>
      <c r="J248">
        <v>18</v>
      </c>
      <c r="K248">
        <v>7</v>
      </c>
      <c r="L248" s="1">
        <v>0.09</v>
      </c>
      <c r="M248">
        <v>1</v>
      </c>
      <c r="N248">
        <v>0</v>
      </c>
      <c r="O248">
        <v>4</v>
      </c>
      <c r="P248">
        <v>854</v>
      </c>
      <c r="Q248">
        <v>201</v>
      </c>
      <c r="R248">
        <v>148</v>
      </c>
      <c r="S248" s="1">
        <v>0.74</v>
      </c>
      <c r="T248">
        <v>10</v>
      </c>
      <c r="U248">
        <v>3</v>
      </c>
      <c r="V248" s="1">
        <v>0.3</v>
      </c>
      <c r="W248">
        <v>65</v>
      </c>
      <c r="X248">
        <v>38</v>
      </c>
      <c r="Y248" s="1">
        <v>0.59</v>
      </c>
      <c r="Z248">
        <v>1</v>
      </c>
      <c r="AA248">
        <v>42</v>
      </c>
      <c r="AB248">
        <v>23</v>
      </c>
      <c r="AC248">
        <v>0</v>
      </c>
      <c r="AD248">
        <v>0</v>
      </c>
      <c r="AE248">
        <v>5</v>
      </c>
      <c r="AF248">
        <v>0</v>
      </c>
      <c r="AG248">
        <v>35</v>
      </c>
      <c r="AH248">
        <v>11</v>
      </c>
      <c r="AI248">
        <v>1</v>
      </c>
      <c r="AJ248">
        <v>49</v>
      </c>
      <c r="AK248">
        <v>6</v>
      </c>
      <c r="AL248">
        <v>1</v>
      </c>
      <c r="AM248">
        <v>51</v>
      </c>
      <c r="AN248">
        <v>82</v>
      </c>
      <c r="AO248">
        <v>37</v>
      </c>
      <c r="AP248" s="1">
        <v>0.45</v>
      </c>
      <c r="AQ248">
        <v>53</v>
      </c>
      <c r="AR248">
        <v>29</v>
      </c>
      <c r="AS248" s="1">
        <v>0.55000000000000004</v>
      </c>
      <c r="AT248">
        <v>0</v>
      </c>
      <c r="AU248">
        <v>0</v>
      </c>
      <c r="AV248">
        <v>0</v>
      </c>
      <c r="AW248">
        <v>17</v>
      </c>
      <c r="AX248">
        <v>4</v>
      </c>
      <c r="AY248">
        <v>0</v>
      </c>
      <c r="AZ248">
        <v>0</v>
      </c>
      <c r="BA248" s="1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f t="shared" si="3"/>
        <v>4.2</v>
      </c>
    </row>
    <row r="249" spans="1:59" x14ac:dyDescent="0.3">
      <c r="A249" t="s">
        <v>473</v>
      </c>
      <c r="B249" s="4">
        <v>25</v>
      </c>
      <c r="C249" t="s">
        <v>453</v>
      </c>
      <c r="D249" t="s">
        <v>176</v>
      </c>
      <c r="E249" t="s">
        <v>773</v>
      </c>
      <c r="F249">
        <v>26</v>
      </c>
      <c r="G249">
        <v>1673</v>
      </c>
      <c r="H249">
        <v>1</v>
      </c>
      <c r="I249">
        <v>6</v>
      </c>
      <c r="J249">
        <v>9</v>
      </c>
      <c r="K249">
        <v>9</v>
      </c>
      <c r="L249" s="1">
        <v>0.09</v>
      </c>
      <c r="M249">
        <v>2</v>
      </c>
      <c r="N249">
        <v>0</v>
      </c>
      <c r="O249">
        <v>6</v>
      </c>
      <c r="P249">
        <v>1479</v>
      </c>
      <c r="Q249">
        <v>223</v>
      </c>
      <c r="R249">
        <v>171</v>
      </c>
      <c r="S249" s="1">
        <v>0.77</v>
      </c>
      <c r="T249">
        <v>24</v>
      </c>
      <c r="U249">
        <v>5</v>
      </c>
      <c r="V249" s="1">
        <v>0.21</v>
      </c>
      <c r="W249">
        <v>102</v>
      </c>
      <c r="X249">
        <v>78</v>
      </c>
      <c r="Y249" s="1">
        <v>0.77</v>
      </c>
      <c r="Z249">
        <v>2</v>
      </c>
      <c r="AA249">
        <v>121</v>
      </c>
      <c r="AB249">
        <v>67</v>
      </c>
      <c r="AC249">
        <v>0</v>
      </c>
      <c r="AD249">
        <v>0</v>
      </c>
      <c r="AE249">
        <v>3</v>
      </c>
      <c r="AF249">
        <v>6</v>
      </c>
      <c r="AG249">
        <v>38</v>
      </c>
      <c r="AH249">
        <v>13</v>
      </c>
      <c r="AI249">
        <v>7</v>
      </c>
      <c r="AJ249">
        <v>0</v>
      </c>
      <c r="AK249">
        <v>2</v>
      </c>
      <c r="AL249">
        <v>1</v>
      </c>
      <c r="AM249">
        <v>35</v>
      </c>
      <c r="AN249">
        <v>115</v>
      </c>
      <c r="AO249">
        <v>47</v>
      </c>
      <c r="AP249" s="1">
        <v>0.41</v>
      </c>
      <c r="AQ249">
        <v>11</v>
      </c>
      <c r="AR249">
        <v>4</v>
      </c>
      <c r="AS249" s="1">
        <v>0.36</v>
      </c>
      <c r="AT249">
        <v>0</v>
      </c>
      <c r="AU249">
        <v>0</v>
      </c>
      <c r="AV249">
        <v>0</v>
      </c>
      <c r="AW249">
        <v>30</v>
      </c>
      <c r="AX249">
        <v>4</v>
      </c>
      <c r="AY249">
        <v>0</v>
      </c>
      <c r="AZ249">
        <v>0</v>
      </c>
      <c r="BA249" s="1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f t="shared" si="3"/>
        <v>4.2</v>
      </c>
    </row>
    <row r="250" spans="1:59" x14ac:dyDescent="0.3">
      <c r="A250" t="s">
        <v>334</v>
      </c>
      <c r="B250" s="4">
        <v>24</v>
      </c>
      <c r="C250" t="s">
        <v>329</v>
      </c>
      <c r="D250" t="s">
        <v>178</v>
      </c>
      <c r="E250" t="s">
        <v>774</v>
      </c>
      <c r="F250">
        <v>35</v>
      </c>
      <c r="G250">
        <v>3074</v>
      </c>
      <c r="H250">
        <v>1</v>
      </c>
      <c r="I250">
        <v>0</v>
      </c>
      <c r="J250">
        <v>14</v>
      </c>
      <c r="K250">
        <v>11</v>
      </c>
      <c r="L250" s="1">
        <v>7.0000000000000007E-2</v>
      </c>
      <c r="M250">
        <v>1</v>
      </c>
      <c r="N250">
        <v>0</v>
      </c>
      <c r="O250">
        <v>2</v>
      </c>
      <c r="P250">
        <v>2536</v>
      </c>
      <c r="Q250">
        <v>247</v>
      </c>
      <c r="R250">
        <v>205</v>
      </c>
      <c r="S250" s="1">
        <v>0.83</v>
      </c>
      <c r="T250">
        <v>3</v>
      </c>
      <c r="U250">
        <v>0</v>
      </c>
      <c r="V250" s="1">
        <v>0</v>
      </c>
      <c r="W250">
        <v>82</v>
      </c>
      <c r="X250">
        <v>65</v>
      </c>
      <c r="Y250" s="1">
        <v>0.79</v>
      </c>
      <c r="Z250">
        <v>2</v>
      </c>
      <c r="AA250">
        <v>84</v>
      </c>
      <c r="AB250">
        <v>45</v>
      </c>
      <c r="AC250">
        <v>1</v>
      </c>
      <c r="AD250">
        <v>0</v>
      </c>
      <c r="AE250">
        <v>8</v>
      </c>
      <c r="AF250">
        <v>3</v>
      </c>
      <c r="AG250">
        <v>35</v>
      </c>
      <c r="AH250">
        <v>8</v>
      </c>
      <c r="AI250">
        <v>5</v>
      </c>
      <c r="AJ250">
        <v>113</v>
      </c>
      <c r="AK250">
        <v>2</v>
      </c>
      <c r="AL250">
        <v>1</v>
      </c>
      <c r="AM250">
        <v>54</v>
      </c>
      <c r="AN250">
        <v>109</v>
      </c>
      <c r="AO250">
        <v>41</v>
      </c>
      <c r="AP250" s="1">
        <v>0.38</v>
      </c>
      <c r="AQ250">
        <v>39</v>
      </c>
      <c r="AR250">
        <v>9</v>
      </c>
      <c r="AS250" s="1">
        <v>0.23</v>
      </c>
      <c r="AT250">
        <v>0</v>
      </c>
      <c r="AU250">
        <v>0</v>
      </c>
      <c r="AV250">
        <v>0</v>
      </c>
      <c r="AW250">
        <v>26</v>
      </c>
      <c r="AX250">
        <v>7</v>
      </c>
      <c r="AY250">
        <v>0</v>
      </c>
      <c r="AZ250">
        <v>0</v>
      </c>
      <c r="BA250" s="1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f t="shared" si="3"/>
        <v>4.2</v>
      </c>
    </row>
    <row r="251" spans="1:59" x14ac:dyDescent="0.3">
      <c r="A251" t="s">
        <v>591</v>
      </c>
      <c r="B251" s="4">
        <v>28</v>
      </c>
      <c r="C251" t="s">
        <v>566</v>
      </c>
      <c r="D251" t="s">
        <v>78</v>
      </c>
      <c r="E251" t="s">
        <v>775</v>
      </c>
      <c r="F251">
        <v>12</v>
      </c>
      <c r="G251">
        <v>385</v>
      </c>
      <c r="H251">
        <v>1</v>
      </c>
      <c r="I251">
        <v>0</v>
      </c>
      <c r="J251">
        <v>9</v>
      </c>
      <c r="K251">
        <v>0</v>
      </c>
      <c r="L251" s="1">
        <v>0</v>
      </c>
      <c r="M251">
        <v>1</v>
      </c>
      <c r="N251">
        <v>0</v>
      </c>
      <c r="O251">
        <v>1</v>
      </c>
      <c r="P251">
        <v>161</v>
      </c>
      <c r="Q251">
        <v>0</v>
      </c>
      <c r="R251">
        <v>0</v>
      </c>
      <c r="S251" s="1">
        <v>0</v>
      </c>
      <c r="T251">
        <v>0</v>
      </c>
      <c r="U251">
        <v>0</v>
      </c>
      <c r="V251" s="1">
        <v>0</v>
      </c>
      <c r="W251">
        <v>0</v>
      </c>
      <c r="X251">
        <v>0</v>
      </c>
      <c r="Y251" s="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9</v>
      </c>
      <c r="AI251">
        <v>0</v>
      </c>
      <c r="AJ251">
        <v>6</v>
      </c>
      <c r="AK251">
        <v>0</v>
      </c>
      <c r="AL251">
        <v>0</v>
      </c>
      <c r="AM251">
        <v>6</v>
      </c>
      <c r="AN251">
        <v>0</v>
      </c>
      <c r="AO251">
        <v>0</v>
      </c>
      <c r="AP251" s="1">
        <v>0</v>
      </c>
      <c r="AQ251">
        <v>0</v>
      </c>
      <c r="AR251">
        <v>0</v>
      </c>
      <c r="AS251" s="1">
        <v>0</v>
      </c>
      <c r="AT251">
        <v>0</v>
      </c>
      <c r="AU251">
        <v>0</v>
      </c>
      <c r="AV251">
        <v>0</v>
      </c>
      <c r="AW251">
        <v>7</v>
      </c>
      <c r="AX251">
        <v>1</v>
      </c>
      <c r="AY251">
        <v>0</v>
      </c>
      <c r="AZ251">
        <v>0</v>
      </c>
      <c r="BA251" s="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f t="shared" si="3"/>
        <v>4.2</v>
      </c>
    </row>
    <row r="252" spans="1:59" x14ac:dyDescent="0.3">
      <c r="A252" t="s">
        <v>611</v>
      </c>
      <c r="B252" s="4">
        <v>23</v>
      </c>
      <c r="C252" t="s">
        <v>784</v>
      </c>
      <c r="D252" t="s">
        <v>59</v>
      </c>
      <c r="E252" t="s">
        <v>774</v>
      </c>
      <c r="F252">
        <v>25</v>
      </c>
      <c r="G252">
        <v>1790</v>
      </c>
      <c r="H252">
        <v>1</v>
      </c>
      <c r="I252">
        <v>2</v>
      </c>
      <c r="J252">
        <v>10</v>
      </c>
      <c r="K252">
        <v>20</v>
      </c>
      <c r="L252" s="1">
        <v>0.06</v>
      </c>
      <c r="M252">
        <v>0</v>
      </c>
      <c r="N252">
        <v>0</v>
      </c>
      <c r="O252">
        <v>2</v>
      </c>
      <c r="P252">
        <v>1525</v>
      </c>
      <c r="Q252">
        <v>282</v>
      </c>
      <c r="R252">
        <v>179</v>
      </c>
      <c r="S252" s="1">
        <v>0.64</v>
      </c>
      <c r="T252">
        <v>6</v>
      </c>
      <c r="U252">
        <v>1</v>
      </c>
      <c r="V252" s="1">
        <v>0.17</v>
      </c>
      <c r="W252">
        <v>155</v>
      </c>
      <c r="X252">
        <v>86</v>
      </c>
      <c r="Y252" s="1">
        <v>0.56000000000000005</v>
      </c>
      <c r="Z252">
        <v>0</v>
      </c>
      <c r="AA252">
        <v>100</v>
      </c>
      <c r="AB252">
        <v>52</v>
      </c>
      <c r="AC252">
        <v>0</v>
      </c>
      <c r="AD252">
        <v>0</v>
      </c>
      <c r="AE252">
        <v>8</v>
      </c>
      <c r="AF252">
        <v>1</v>
      </c>
      <c r="AG252">
        <v>35</v>
      </c>
      <c r="AH252">
        <v>32</v>
      </c>
      <c r="AI252">
        <v>2</v>
      </c>
      <c r="AJ252">
        <v>56</v>
      </c>
      <c r="AK252">
        <v>7</v>
      </c>
      <c r="AL252">
        <v>2</v>
      </c>
      <c r="AM252">
        <v>47</v>
      </c>
      <c r="AN252">
        <v>113</v>
      </c>
      <c r="AO252">
        <v>41</v>
      </c>
      <c r="AP252" s="1">
        <v>0.36</v>
      </c>
      <c r="AQ252">
        <v>170</v>
      </c>
      <c r="AR252">
        <v>86</v>
      </c>
      <c r="AS252" s="1">
        <v>0.51</v>
      </c>
      <c r="AT252">
        <v>0</v>
      </c>
      <c r="AU252">
        <v>0</v>
      </c>
      <c r="AV252">
        <v>1</v>
      </c>
      <c r="AW252">
        <v>21</v>
      </c>
      <c r="AX252">
        <v>2</v>
      </c>
      <c r="AY252">
        <v>1</v>
      </c>
      <c r="AZ252">
        <v>0</v>
      </c>
      <c r="BA252" s="1">
        <v>0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f t="shared" si="3"/>
        <v>4.2</v>
      </c>
    </row>
    <row r="253" spans="1:59" x14ac:dyDescent="0.3">
      <c r="A253" t="s">
        <v>632</v>
      </c>
      <c r="B253" s="4">
        <v>19</v>
      </c>
      <c r="C253" t="s">
        <v>784</v>
      </c>
      <c r="D253" t="s">
        <v>96</v>
      </c>
      <c r="E253" t="s">
        <v>775</v>
      </c>
      <c r="F253">
        <v>16</v>
      </c>
      <c r="G253">
        <v>849</v>
      </c>
      <c r="H253">
        <v>1</v>
      </c>
      <c r="I253">
        <v>0</v>
      </c>
      <c r="J253">
        <v>13</v>
      </c>
      <c r="K253">
        <v>0</v>
      </c>
      <c r="L253" s="1">
        <v>0</v>
      </c>
      <c r="M253">
        <v>3</v>
      </c>
      <c r="N253">
        <v>0</v>
      </c>
      <c r="O253">
        <v>1</v>
      </c>
      <c r="P253">
        <v>412</v>
      </c>
      <c r="Q253">
        <v>0</v>
      </c>
      <c r="R253">
        <v>0</v>
      </c>
      <c r="S253" s="1">
        <v>0</v>
      </c>
      <c r="T253">
        <v>0</v>
      </c>
      <c r="U253">
        <v>0</v>
      </c>
      <c r="V253" s="1">
        <v>0</v>
      </c>
      <c r="W253">
        <v>0</v>
      </c>
      <c r="X253">
        <v>0</v>
      </c>
      <c r="Y253" s="1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17</v>
      </c>
      <c r="AI253">
        <v>0</v>
      </c>
      <c r="AJ253">
        <v>5</v>
      </c>
      <c r="AK253">
        <v>0</v>
      </c>
      <c r="AL253">
        <v>0</v>
      </c>
      <c r="AM253">
        <v>14</v>
      </c>
      <c r="AN253">
        <v>0</v>
      </c>
      <c r="AO253">
        <v>0</v>
      </c>
      <c r="AP253" s="1">
        <v>0</v>
      </c>
      <c r="AQ253">
        <v>0</v>
      </c>
      <c r="AR253">
        <v>0</v>
      </c>
      <c r="AS253" s="1">
        <v>0</v>
      </c>
      <c r="AT253">
        <v>0</v>
      </c>
      <c r="AU253">
        <v>0</v>
      </c>
      <c r="AV253">
        <v>0</v>
      </c>
      <c r="AW253">
        <v>2</v>
      </c>
      <c r="AX253">
        <v>0</v>
      </c>
      <c r="AY253">
        <v>0</v>
      </c>
      <c r="AZ253">
        <v>0</v>
      </c>
      <c r="BA253" s="1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f t="shared" si="3"/>
        <v>4.2</v>
      </c>
    </row>
    <row r="254" spans="1:59" x14ac:dyDescent="0.3">
      <c r="A254" t="s">
        <v>377</v>
      </c>
      <c r="B254" s="4">
        <v>24</v>
      </c>
      <c r="C254" t="s">
        <v>356</v>
      </c>
      <c r="D254" t="s">
        <v>126</v>
      </c>
      <c r="E254" t="s">
        <v>773</v>
      </c>
      <c r="F254">
        <v>30</v>
      </c>
      <c r="G254">
        <v>1976</v>
      </c>
      <c r="H254">
        <v>1</v>
      </c>
      <c r="I254">
        <v>1</v>
      </c>
      <c r="J254">
        <v>12</v>
      </c>
      <c r="K254">
        <v>10</v>
      </c>
      <c r="L254" s="1">
        <v>0</v>
      </c>
      <c r="M254">
        <v>0</v>
      </c>
      <c r="N254">
        <v>0</v>
      </c>
      <c r="O254">
        <v>0</v>
      </c>
      <c r="P254">
        <v>1090</v>
      </c>
      <c r="Q254">
        <v>348</v>
      </c>
      <c r="R254">
        <v>274</v>
      </c>
      <c r="S254" s="1">
        <v>0.79</v>
      </c>
      <c r="T254">
        <v>38</v>
      </c>
      <c r="U254">
        <v>9</v>
      </c>
      <c r="V254" s="1">
        <v>0.24</v>
      </c>
      <c r="W254">
        <v>151</v>
      </c>
      <c r="X254">
        <v>110</v>
      </c>
      <c r="Y254" s="1">
        <v>0.73</v>
      </c>
      <c r="Z254">
        <v>1</v>
      </c>
      <c r="AA254">
        <v>109</v>
      </c>
      <c r="AB254">
        <v>60</v>
      </c>
      <c r="AC254">
        <v>0</v>
      </c>
      <c r="AD254">
        <v>0</v>
      </c>
      <c r="AE254">
        <v>4</v>
      </c>
      <c r="AF254">
        <v>0</v>
      </c>
      <c r="AG254">
        <v>70</v>
      </c>
      <c r="AH254">
        <v>17</v>
      </c>
      <c r="AI254">
        <v>0</v>
      </c>
      <c r="AJ254">
        <v>33</v>
      </c>
      <c r="AK254">
        <v>12</v>
      </c>
      <c r="AL254">
        <v>3</v>
      </c>
      <c r="AM254">
        <v>44</v>
      </c>
      <c r="AN254">
        <v>169</v>
      </c>
      <c r="AO254">
        <v>63</v>
      </c>
      <c r="AP254" s="1">
        <v>0.37</v>
      </c>
      <c r="AQ254">
        <v>18</v>
      </c>
      <c r="AR254">
        <v>6</v>
      </c>
      <c r="AS254" s="1">
        <v>0.33</v>
      </c>
      <c r="AT254">
        <v>0</v>
      </c>
      <c r="AU254">
        <v>0</v>
      </c>
      <c r="AV254">
        <v>0</v>
      </c>
      <c r="AW254">
        <v>24</v>
      </c>
      <c r="AX254">
        <v>2</v>
      </c>
      <c r="AY254">
        <v>0</v>
      </c>
      <c r="AZ254">
        <v>0</v>
      </c>
      <c r="BA254" s="1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f t="shared" si="3"/>
        <v>4.2</v>
      </c>
    </row>
    <row r="255" spans="1:59" x14ac:dyDescent="0.3">
      <c r="A255" t="s">
        <v>639</v>
      </c>
      <c r="B255" s="4">
        <v>22</v>
      </c>
      <c r="C255" t="s">
        <v>783</v>
      </c>
      <c r="D255" t="s">
        <v>74</v>
      </c>
      <c r="E255" t="s">
        <v>775</v>
      </c>
      <c r="F255">
        <v>19</v>
      </c>
      <c r="G255">
        <v>780</v>
      </c>
      <c r="H255">
        <v>1</v>
      </c>
      <c r="I255">
        <v>1</v>
      </c>
      <c r="J255">
        <v>14</v>
      </c>
      <c r="K255">
        <v>0</v>
      </c>
      <c r="L255" s="1">
        <v>0</v>
      </c>
      <c r="M255">
        <v>2</v>
      </c>
      <c r="N255">
        <v>2</v>
      </c>
      <c r="O255">
        <v>4</v>
      </c>
      <c r="P255">
        <v>417</v>
      </c>
      <c r="Q255">
        <v>0</v>
      </c>
      <c r="R255">
        <v>0</v>
      </c>
      <c r="S255" s="1">
        <v>0</v>
      </c>
      <c r="T255">
        <v>0</v>
      </c>
      <c r="U255">
        <v>0</v>
      </c>
      <c r="V255" s="1">
        <v>0</v>
      </c>
      <c r="W255">
        <v>0</v>
      </c>
      <c r="X255">
        <v>0</v>
      </c>
      <c r="Y255" s="1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16</v>
      </c>
      <c r="AI255">
        <v>0</v>
      </c>
      <c r="AJ255">
        <v>6</v>
      </c>
      <c r="AK255">
        <v>0</v>
      </c>
      <c r="AL255">
        <v>0</v>
      </c>
      <c r="AM255">
        <v>13</v>
      </c>
      <c r="AN255">
        <v>0</v>
      </c>
      <c r="AO255">
        <v>0</v>
      </c>
      <c r="AP255" s="1">
        <v>0</v>
      </c>
      <c r="AQ255">
        <v>0</v>
      </c>
      <c r="AR255">
        <v>0</v>
      </c>
      <c r="AS255" s="1">
        <v>0</v>
      </c>
      <c r="AT255">
        <v>0</v>
      </c>
      <c r="AU255">
        <v>0</v>
      </c>
      <c r="AV255">
        <v>0</v>
      </c>
      <c r="AW255">
        <v>9</v>
      </c>
      <c r="AX255">
        <v>2</v>
      </c>
      <c r="AY255">
        <v>0</v>
      </c>
      <c r="AZ255">
        <v>0</v>
      </c>
      <c r="BA255" s="1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f t="shared" si="3"/>
        <v>4.2</v>
      </c>
    </row>
    <row r="256" spans="1:59" x14ac:dyDescent="0.3">
      <c r="A256" t="s">
        <v>640</v>
      </c>
      <c r="B256" s="4">
        <v>32</v>
      </c>
      <c r="C256" t="s">
        <v>783</v>
      </c>
      <c r="D256" t="s">
        <v>59</v>
      </c>
      <c r="E256" t="s">
        <v>775</v>
      </c>
      <c r="F256">
        <v>15</v>
      </c>
      <c r="G256">
        <v>270</v>
      </c>
      <c r="H256">
        <v>1</v>
      </c>
      <c r="I256">
        <v>2</v>
      </c>
      <c r="J256">
        <v>14</v>
      </c>
      <c r="K256">
        <v>0</v>
      </c>
      <c r="L256" s="1">
        <v>0</v>
      </c>
      <c r="M256">
        <v>2</v>
      </c>
      <c r="N256">
        <v>1</v>
      </c>
      <c r="O256">
        <v>0</v>
      </c>
      <c r="P256">
        <v>151</v>
      </c>
      <c r="Q256">
        <v>0</v>
      </c>
      <c r="R256">
        <v>0</v>
      </c>
      <c r="S256" s="1">
        <v>0</v>
      </c>
      <c r="T256">
        <v>0</v>
      </c>
      <c r="U256">
        <v>0</v>
      </c>
      <c r="V256" s="1">
        <v>0</v>
      </c>
      <c r="W256">
        <v>0</v>
      </c>
      <c r="X256">
        <v>0</v>
      </c>
      <c r="Y256" s="1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6</v>
      </c>
      <c r="AI256">
        <v>0</v>
      </c>
      <c r="AJ256">
        <v>4</v>
      </c>
      <c r="AK256">
        <v>0</v>
      </c>
      <c r="AL256">
        <v>0</v>
      </c>
      <c r="AM256">
        <v>4</v>
      </c>
      <c r="AN256">
        <v>0</v>
      </c>
      <c r="AO256">
        <v>0</v>
      </c>
      <c r="AP256" s="1">
        <v>0</v>
      </c>
      <c r="AQ256">
        <v>0</v>
      </c>
      <c r="AR256">
        <v>0</v>
      </c>
      <c r="AS256" s="1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 s="1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f t="shared" si="3"/>
        <v>4.2</v>
      </c>
    </row>
    <row r="257" spans="1:59" x14ac:dyDescent="0.3">
      <c r="A257" t="s">
        <v>643</v>
      </c>
      <c r="B257" s="4">
        <v>19</v>
      </c>
      <c r="C257" t="s">
        <v>783</v>
      </c>
      <c r="D257" t="s">
        <v>158</v>
      </c>
      <c r="E257" t="s">
        <v>775</v>
      </c>
      <c r="F257">
        <v>21</v>
      </c>
      <c r="G257">
        <v>387</v>
      </c>
      <c r="H257">
        <v>1</v>
      </c>
      <c r="I257">
        <v>0</v>
      </c>
      <c r="J257">
        <v>12</v>
      </c>
      <c r="K257">
        <v>0</v>
      </c>
      <c r="L257" s="1">
        <v>0</v>
      </c>
      <c r="M257">
        <v>3</v>
      </c>
      <c r="N257">
        <v>0</v>
      </c>
      <c r="O257">
        <v>0</v>
      </c>
      <c r="P257">
        <v>174</v>
      </c>
      <c r="Q257">
        <v>0</v>
      </c>
      <c r="R257">
        <v>0</v>
      </c>
      <c r="S257" s="1">
        <v>0</v>
      </c>
      <c r="T257">
        <v>0</v>
      </c>
      <c r="U257">
        <v>0</v>
      </c>
      <c r="V257" s="1">
        <v>0</v>
      </c>
      <c r="W257">
        <v>0</v>
      </c>
      <c r="X257">
        <v>0</v>
      </c>
      <c r="Y257" s="1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11</v>
      </c>
      <c r="AI257">
        <v>0</v>
      </c>
      <c r="AJ257">
        <v>5</v>
      </c>
      <c r="AK257">
        <v>0</v>
      </c>
      <c r="AL257">
        <v>0</v>
      </c>
      <c r="AM257">
        <v>7</v>
      </c>
      <c r="AN257">
        <v>0</v>
      </c>
      <c r="AO257">
        <v>0</v>
      </c>
      <c r="AP257" s="1">
        <v>0</v>
      </c>
      <c r="AQ257">
        <v>0</v>
      </c>
      <c r="AR257">
        <v>0</v>
      </c>
      <c r="AS257" s="1">
        <v>0</v>
      </c>
      <c r="AT257">
        <v>0</v>
      </c>
      <c r="AU257">
        <v>0</v>
      </c>
      <c r="AV257">
        <v>0</v>
      </c>
      <c r="AW257">
        <v>4</v>
      </c>
      <c r="AX257">
        <v>0</v>
      </c>
      <c r="AY257">
        <v>0</v>
      </c>
      <c r="AZ257">
        <v>0</v>
      </c>
      <c r="BA257" s="1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f t="shared" si="3"/>
        <v>4.2</v>
      </c>
    </row>
    <row r="258" spans="1:59" x14ac:dyDescent="0.3">
      <c r="A258" t="s">
        <v>557</v>
      </c>
      <c r="B258" s="4">
        <v>23</v>
      </c>
      <c r="C258" t="s">
        <v>785</v>
      </c>
      <c r="D258" t="s">
        <v>140</v>
      </c>
      <c r="E258" t="s">
        <v>774</v>
      </c>
      <c r="F258">
        <v>35</v>
      </c>
      <c r="G258">
        <v>2590</v>
      </c>
      <c r="H258">
        <v>1</v>
      </c>
      <c r="I258">
        <v>3</v>
      </c>
      <c r="J258">
        <v>37</v>
      </c>
      <c r="K258">
        <v>35</v>
      </c>
      <c r="L258" s="1">
        <v>0.13</v>
      </c>
      <c r="M258">
        <v>3</v>
      </c>
      <c r="N258">
        <v>1</v>
      </c>
      <c r="O258">
        <v>2</v>
      </c>
      <c r="P258">
        <v>1667</v>
      </c>
      <c r="Q258">
        <v>390</v>
      </c>
      <c r="R258">
        <v>299</v>
      </c>
      <c r="S258" s="1">
        <v>0.77</v>
      </c>
      <c r="T258">
        <v>3</v>
      </c>
      <c r="U258">
        <v>1</v>
      </c>
      <c r="V258" s="1">
        <v>0.33</v>
      </c>
      <c r="W258">
        <v>183</v>
      </c>
      <c r="X258">
        <v>136</v>
      </c>
      <c r="Y258" s="1">
        <v>0.74</v>
      </c>
      <c r="Z258">
        <v>1</v>
      </c>
      <c r="AA258">
        <v>178</v>
      </c>
      <c r="AB258">
        <v>102</v>
      </c>
      <c r="AC258">
        <v>3</v>
      </c>
      <c r="AD258">
        <v>4</v>
      </c>
      <c r="AE258">
        <v>18</v>
      </c>
      <c r="AF258">
        <v>12</v>
      </c>
      <c r="AG258">
        <v>48</v>
      </c>
      <c r="AH258">
        <v>21</v>
      </c>
      <c r="AI258">
        <v>7</v>
      </c>
      <c r="AJ258">
        <v>120</v>
      </c>
      <c r="AK258">
        <v>3</v>
      </c>
      <c r="AL258">
        <v>2</v>
      </c>
      <c r="AM258">
        <v>90</v>
      </c>
      <c r="AN258">
        <v>178</v>
      </c>
      <c r="AO258">
        <v>68</v>
      </c>
      <c r="AP258" s="1">
        <v>0.38</v>
      </c>
      <c r="AQ258">
        <v>58</v>
      </c>
      <c r="AR258">
        <v>22</v>
      </c>
      <c r="AS258" s="1">
        <v>0.38</v>
      </c>
      <c r="AT258">
        <v>0</v>
      </c>
      <c r="AU258">
        <v>0</v>
      </c>
      <c r="AV258">
        <v>0</v>
      </c>
      <c r="AW258">
        <v>24</v>
      </c>
      <c r="AX258">
        <v>7</v>
      </c>
      <c r="AY258">
        <v>0</v>
      </c>
      <c r="AZ258">
        <v>0</v>
      </c>
      <c r="BA258" s="1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f t="shared" ref="BG258:BG321" si="4">BF258+4.2</f>
        <v>4.2</v>
      </c>
    </row>
    <row r="259" spans="1:59" x14ac:dyDescent="0.3">
      <c r="A259" t="s">
        <v>499</v>
      </c>
      <c r="B259" s="4">
        <v>31</v>
      </c>
      <c r="C259" t="s">
        <v>787</v>
      </c>
      <c r="D259" t="s">
        <v>59</v>
      </c>
      <c r="E259" t="s">
        <v>774</v>
      </c>
      <c r="F259">
        <v>27</v>
      </c>
      <c r="G259">
        <v>1757</v>
      </c>
      <c r="H259">
        <v>1</v>
      </c>
      <c r="I259">
        <v>0</v>
      </c>
      <c r="J259">
        <v>15</v>
      </c>
      <c r="K259">
        <v>17</v>
      </c>
      <c r="L259" s="1">
        <v>0.14000000000000001</v>
      </c>
      <c r="M259">
        <v>4</v>
      </c>
      <c r="N259">
        <v>1</v>
      </c>
      <c r="O259">
        <v>2</v>
      </c>
      <c r="P259">
        <v>1356</v>
      </c>
      <c r="Q259">
        <v>399</v>
      </c>
      <c r="R259">
        <v>311</v>
      </c>
      <c r="S259" s="1">
        <v>0.78</v>
      </c>
      <c r="T259">
        <v>12</v>
      </c>
      <c r="U259">
        <v>2</v>
      </c>
      <c r="V259" s="1">
        <v>0.17</v>
      </c>
      <c r="W259">
        <v>207</v>
      </c>
      <c r="X259">
        <v>149</v>
      </c>
      <c r="Y259" s="1">
        <v>0.72</v>
      </c>
      <c r="Z259">
        <v>1</v>
      </c>
      <c r="AA259">
        <v>128</v>
      </c>
      <c r="AB259">
        <v>56</v>
      </c>
      <c r="AC259">
        <v>1</v>
      </c>
      <c r="AD259">
        <v>0</v>
      </c>
      <c r="AE259">
        <v>11</v>
      </c>
      <c r="AF259">
        <v>3</v>
      </c>
      <c r="AG259">
        <v>55</v>
      </c>
      <c r="AH259">
        <v>0</v>
      </c>
      <c r="AI259">
        <v>2</v>
      </c>
      <c r="AJ259">
        <v>77</v>
      </c>
      <c r="AK259">
        <v>7</v>
      </c>
      <c r="AL259">
        <v>1</v>
      </c>
      <c r="AM259">
        <v>30</v>
      </c>
      <c r="AN259">
        <v>84</v>
      </c>
      <c r="AO259">
        <v>51</v>
      </c>
      <c r="AP259" s="1">
        <v>0.61</v>
      </c>
      <c r="AQ259">
        <v>25</v>
      </c>
      <c r="AR259">
        <v>5</v>
      </c>
      <c r="AS259" s="1">
        <v>0.2</v>
      </c>
      <c r="AT259">
        <v>0</v>
      </c>
      <c r="AU259">
        <v>0</v>
      </c>
      <c r="AV259">
        <v>0</v>
      </c>
      <c r="AW259">
        <v>18</v>
      </c>
      <c r="AX259">
        <v>7</v>
      </c>
      <c r="AY259">
        <v>0</v>
      </c>
      <c r="AZ259">
        <v>0</v>
      </c>
      <c r="BA259" s="1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f t="shared" si="4"/>
        <v>4.2</v>
      </c>
    </row>
    <row r="260" spans="1:59" x14ac:dyDescent="0.3">
      <c r="A260" t="s">
        <v>422</v>
      </c>
      <c r="B260" s="4">
        <v>26</v>
      </c>
      <c r="C260" t="s">
        <v>391</v>
      </c>
      <c r="D260" t="s">
        <v>80</v>
      </c>
      <c r="E260" t="s">
        <v>774</v>
      </c>
      <c r="F260">
        <v>34</v>
      </c>
      <c r="G260">
        <v>2812</v>
      </c>
      <c r="H260">
        <v>1</v>
      </c>
      <c r="I260">
        <v>0</v>
      </c>
      <c r="J260">
        <v>12</v>
      </c>
      <c r="K260">
        <v>16</v>
      </c>
      <c r="L260" s="1">
        <v>0.18</v>
      </c>
      <c r="M260">
        <v>1</v>
      </c>
      <c r="N260">
        <v>0</v>
      </c>
      <c r="O260">
        <v>1</v>
      </c>
      <c r="P260">
        <v>1948</v>
      </c>
      <c r="Q260">
        <v>444</v>
      </c>
      <c r="R260">
        <v>305</v>
      </c>
      <c r="S260" s="1">
        <v>0.69</v>
      </c>
      <c r="T260">
        <v>69</v>
      </c>
      <c r="U260">
        <v>14</v>
      </c>
      <c r="V260" s="1">
        <v>0.2</v>
      </c>
      <c r="W260">
        <v>236</v>
      </c>
      <c r="X260">
        <v>143</v>
      </c>
      <c r="Y260" s="1">
        <v>0.61</v>
      </c>
      <c r="Z260">
        <v>4</v>
      </c>
      <c r="AA260">
        <v>283</v>
      </c>
      <c r="AB260">
        <v>170</v>
      </c>
      <c r="AC260">
        <v>0</v>
      </c>
      <c r="AD260">
        <v>1</v>
      </c>
      <c r="AE260">
        <v>14</v>
      </c>
      <c r="AF260">
        <v>11</v>
      </c>
      <c r="AG260">
        <v>85</v>
      </c>
      <c r="AH260">
        <v>6</v>
      </c>
      <c r="AI260">
        <v>3</v>
      </c>
      <c r="AJ260">
        <v>184</v>
      </c>
      <c r="AK260">
        <v>11</v>
      </c>
      <c r="AL260">
        <v>0</v>
      </c>
      <c r="AM260">
        <v>42</v>
      </c>
      <c r="AN260">
        <v>224</v>
      </c>
      <c r="AO260">
        <v>104</v>
      </c>
      <c r="AP260" s="1">
        <v>0.46</v>
      </c>
      <c r="AQ260">
        <v>53</v>
      </c>
      <c r="AR260">
        <v>18</v>
      </c>
      <c r="AS260" s="1">
        <v>0.34</v>
      </c>
      <c r="AT260">
        <v>0</v>
      </c>
      <c r="AU260">
        <v>0</v>
      </c>
      <c r="AV260">
        <v>0</v>
      </c>
      <c r="AW260">
        <v>23</v>
      </c>
      <c r="AX260">
        <v>4</v>
      </c>
      <c r="AY260">
        <v>0</v>
      </c>
      <c r="AZ260">
        <v>0</v>
      </c>
      <c r="BA260" s="1">
        <v>0</v>
      </c>
      <c r="BB260">
        <v>0</v>
      </c>
      <c r="BC260">
        <v>1</v>
      </c>
      <c r="BD260">
        <v>0</v>
      </c>
      <c r="BE260">
        <v>0</v>
      </c>
      <c r="BF260">
        <v>0</v>
      </c>
      <c r="BG260">
        <f t="shared" si="4"/>
        <v>4.2</v>
      </c>
    </row>
    <row r="261" spans="1:59" x14ac:dyDescent="0.3">
      <c r="A261" t="s">
        <v>73</v>
      </c>
      <c r="B261" s="4">
        <v>23</v>
      </c>
      <c r="C261" t="s">
        <v>58</v>
      </c>
      <c r="D261" t="s">
        <v>74</v>
      </c>
      <c r="E261" t="s">
        <v>774</v>
      </c>
      <c r="F261">
        <v>30</v>
      </c>
      <c r="G261">
        <v>2422</v>
      </c>
      <c r="H261">
        <v>1</v>
      </c>
      <c r="I261">
        <v>3</v>
      </c>
      <c r="J261">
        <v>14</v>
      </c>
      <c r="K261">
        <v>34</v>
      </c>
      <c r="L261" s="1">
        <v>0.26</v>
      </c>
      <c r="M261">
        <v>1</v>
      </c>
      <c r="N261">
        <v>0</v>
      </c>
      <c r="O261">
        <v>6</v>
      </c>
      <c r="P261">
        <v>1752</v>
      </c>
      <c r="Q261">
        <v>451</v>
      </c>
      <c r="R261">
        <v>294</v>
      </c>
      <c r="S261" s="1">
        <v>0.65</v>
      </c>
      <c r="T261">
        <v>6</v>
      </c>
      <c r="U261">
        <v>1</v>
      </c>
      <c r="V261" s="1">
        <v>0.17</v>
      </c>
      <c r="W261">
        <v>163</v>
      </c>
      <c r="X261">
        <v>99</v>
      </c>
      <c r="Y261" s="1">
        <v>0.61</v>
      </c>
      <c r="Z261">
        <v>1</v>
      </c>
      <c r="AA261">
        <v>78</v>
      </c>
      <c r="AB261">
        <v>38</v>
      </c>
      <c r="AC261">
        <v>2</v>
      </c>
      <c r="AD261">
        <v>2</v>
      </c>
      <c r="AE261">
        <v>8</v>
      </c>
      <c r="AF261">
        <v>4</v>
      </c>
      <c r="AG261">
        <v>42</v>
      </c>
      <c r="AH261">
        <v>24</v>
      </c>
      <c r="AI261">
        <v>7</v>
      </c>
      <c r="AJ261">
        <v>41</v>
      </c>
      <c r="AK261">
        <v>6</v>
      </c>
      <c r="AL261">
        <v>4</v>
      </c>
      <c r="AM261">
        <v>58</v>
      </c>
      <c r="AN261">
        <v>148</v>
      </c>
      <c r="AO261">
        <v>37</v>
      </c>
      <c r="AP261" s="1">
        <v>0.25</v>
      </c>
      <c r="AQ261">
        <v>167</v>
      </c>
      <c r="AR261">
        <v>67</v>
      </c>
      <c r="AS261" s="1">
        <v>0.4</v>
      </c>
      <c r="AT261">
        <v>0</v>
      </c>
      <c r="AU261">
        <v>0</v>
      </c>
      <c r="AV261">
        <v>0</v>
      </c>
      <c r="AW261">
        <v>0</v>
      </c>
      <c r="AX261">
        <v>7</v>
      </c>
      <c r="AY261">
        <v>0</v>
      </c>
      <c r="AZ261">
        <v>0</v>
      </c>
      <c r="BA261" s="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f t="shared" si="4"/>
        <v>4.2</v>
      </c>
    </row>
    <row r="262" spans="1:59" x14ac:dyDescent="0.3">
      <c r="A262" t="s">
        <v>199</v>
      </c>
      <c r="B262" s="4">
        <v>26</v>
      </c>
      <c r="C262" t="s">
        <v>170</v>
      </c>
      <c r="D262" t="s">
        <v>76</v>
      </c>
      <c r="E262" t="s">
        <v>773</v>
      </c>
      <c r="F262">
        <v>32</v>
      </c>
      <c r="G262">
        <v>2266</v>
      </c>
      <c r="H262">
        <v>1</v>
      </c>
      <c r="I262">
        <v>3</v>
      </c>
      <c r="J262">
        <v>14</v>
      </c>
      <c r="K262">
        <v>2</v>
      </c>
      <c r="L262" s="1">
        <v>0</v>
      </c>
      <c r="M262">
        <v>0</v>
      </c>
      <c r="N262">
        <v>0</v>
      </c>
      <c r="O262">
        <v>0</v>
      </c>
      <c r="P262">
        <v>1323</v>
      </c>
      <c r="Q262">
        <v>473</v>
      </c>
      <c r="R262">
        <v>389</v>
      </c>
      <c r="S262" s="1">
        <v>0.82</v>
      </c>
      <c r="T262">
        <v>28</v>
      </c>
      <c r="U262">
        <v>9</v>
      </c>
      <c r="V262" s="1">
        <v>0.32</v>
      </c>
      <c r="W262">
        <v>125</v>
      </c>
      <c r="X262">
        <v>94</v>
      </c>
      <c r="Y262" s="1">
        <v>0.75</v>
      </c>
      <c r="Z262">
        <v>0</v>
      </c>
      <c r="AA262">
        <v>113</v>
      </c>
      <c r="AB262">
        <v>63</v>
      </c>
      <c r="AC262">
        <v>0</v>
      </c>
      <c r="AD262">
        <v>0</v>
      </c>
      <c r="AE262">
        <v>1</v>
      </c>
      <c r="AF262">
        <v>3</v>
      </c>
      <c r="AG262">
        <v>39</v>
      </c>
      <c r="AH262">
        <v>10</v>
      </c>
      <c r="AI262">
        <v>1</v>
      </c>
      <c r="AJ262">
        <v>48</v>
      </c>
      <c r="AK262">
        <v>8</v>
      </c>
      <c r="AL262">
        <v>11</v>
      </c>
      <c r="AM262">
        <v>38</v>
      </c>
      <c r="AN262">
        <v>91</v>
      </c>
      <c r="AO262">
        <v>43</v>
      </c>
      <c r="AP262" s="1">
        <v>0.47</v>
      </c>
      <c r="AQ262">
        <v>40</v>
      </c>
      <c r="AR262">
        <v>23</v>
      </c>
      <c r="AS262" s="1">
        <v>0.57999999999999996</v>
      </c>
      <c r="AT262">
        <v>0</v>
      </c>
      <c r="AU262">
        <v>0</v>
      </c>
      <c r="AV262">
        <v>2</v>
      </c>
      <c r="AW262">
        <v>24</v>
      </c>
      <c r="AX262">
        <v>3</v>
      </c>
      <c r="AY262">
        <v>0</v>
      </c>
      <c r="AZ262">
        <v>0</v>
      </c>
      <c r="BA262" s="1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f t="shared" si="4"/>
        <v>4.2</v>
      </c>
    </row>
    <row r="263" spans="1:59" x14ac:dyDescent="0.3">
      <c r="A263" t="s">
        <v>260</v>
      </c>
      <c r="B263" s="4">
        <v>24</v>
      </c>
      <c r="C263" t="s">
        <v>240</v>
      </c>
      <c r="D263" t="s">
        <v>59</v>
      </c>
      <c r="E263" t="s">
        <v>774</v>
      </c>
      <c r="F263">
        <v>19</v>
      </c>
      <c r="G263">
        <v>1064</v>
      </c>
      <c r="H263">
        <v>1</v>
      </c>
      <c r="I263">
        <v>1</v>
      </c>
      <c r="J263">
        <v>11</v>
      </c>
      <c r="K263">
        <v>6</v>
      </c>
      <c r="L263" s="1">
        <v>0.2</v>
      </c>
      <c r="M263">
        <v>1</v>
      </c>
      <c r="N263">
        <v>1</v>
      </c>
      <c r="O263">
        <v>0</v>
      </c>
      <c r="P263">
        <v>985</v>
      </c>
      <c r="Q263">
        <v>479</v>
      </c>
      <c r="R263">
        <v>421</v>
      </c>
      <c r="S263" s="1">
        <v>0.88</v>
      </c>
      <c r="T263">
        <v>11</v>
      </c>
      <c r="U263">
        <v>2</v>
      </c>
      <c r="V263" s="1">
        <v>0.18</v>
      </c>
      <c r="W263">
        <v>181</v>
      </c>
      <c r="X263">
        <v>159</v>
      </c>
      <c r="Y263" s="1">
        <v>0.88</v>
      </c>
      <c r="Z263">
        <v>0</v>
      </c>
      <c r="AA263">
        <v>118</v>
      </c>
      <c r="AB263">
        <v>62</v>
      </c>
      <c r="AC263">
        <v>0</v>
      </c>
      <c r="AD263">
        <v>0</v>
      </c>
      <c r="AE263">
        <v>0</v>
      </c>
      <c r="AF263">
        <v>1</v>
      </c>
      <c r="AG263">
        <v>35</v>
      </c>
      <c r="AH263">
        <v>9</v>
      </c>
      <c r="AI263">
        <v>2</v>
      </c>
      <c r="AJ263">
        <v>21</v>
      </c>
      <c r="AK263">
        <v>9</v>
      </c>
      <c r="AL263">
        <v>6</v>
      </c>
      <c r="AM263">
        <v>10</v>
      </c>
      <c r="AN263">
        <v>76</v>
      </c>
      <c r="AO263">
        <v>42</v>
      </c>
      <c r="AP263" s="1">
        <v>0.55000000000000004</v>
      </c>
      <c r="AQ263">
        <v>37</v>
      </c>
      <c r="AR263">
        <v>22</v>
      </c>
      <c r="AS263" s="1">
        <v>0.6</v>
      </c>
      <c r="AT263">
        <v>0</v>
      </c>
      <c r="AU263">
        <v>0</v>
      </c>
      <c r="AV263">
        <v>0</v>
      </c>
      <c r="AW263">
        <v>8</v>
      </c>
      <c r="AX263">
        <v>1</v>
      </c>
      <c r="AY263">
        <v>0</v>
      </c>
      <c r="AZ263">
        <v>0</v>
      </c>
      <c r="BA263" s="1">
        <v>0</v>
      </c>
      <c r="BB263">
        <v>0</v>
      </c>
      <c r="BC263">
        <v>1</v>
      </c>
      <c r="BD263">
        <v>0</v>
      </c>
      <c r="BE263">
        <v>0</v>
      </c>
      <c r="BF263">
        <v>0</v>
      </c>
      <c r="BG263">
        <f t="shared" si="4"/>
        <v>4.2</v>
      </c>
    </row>
    <row r="264" spans="1:59" x14ac:dyDescent="0.3">
      <c r="A264" t="s">
        <v>278</v>
      </c>
      <c r="B264" s="4">
        <v>24</v>
      </c>
      <c r="C264" t="s">
        <v>270</v>
      </c>
      <c r="D264" t="s">
        <v>167</v>
      </c>
      <c r="E264" t="s">
        <v>774</v>
      </c>
      <c r="F264">
        <v>24</v>
      </c>
      <c r="G264">
        <v>1924</v>
      </c>
      <c r="H264">
        <v>1</v>
      </c>
      <c r="I264">
        <v>0</v>
      </c>
      <c r="J264">
        <v>12</v>
      </c>
      <c r="K264">
        <v>35</v>
      </c>
      <c r="L264" s="1">
        <v>0.28999999999999998</v>
      </c>
      <c r="M264">
        <v>2</v>
      </c>
      <c r="N264">
        <v>0</v>
      </c>
      <c r="O264">
        <v>1</v>
      </c>
      <c r="P264">
        <v>1148</v>
      </c>
      <c r="Q264">
        <v>484</v>
      </c>
      <c r="R264">
        <v>314</v>
      </c>
      <c r="S264" s="1">
        <v>0.65</v>
      </c>
      <c r="T264">
        <v>1</v>
      </c>
      <c r="U264">
        <v>1</v>
      </c>
      <c r="V264" s="1">
        <v>1</v>
      </c>
      <c r="W264">
        <v>204</v>
      </c>
      <c r="X264">
        <v>107</v>
      </c>
      <c r="Y264" s="1">
        <v>0.53</v>
      </c>
      <c r="Z264">
        <v>2</v>
      </c>
      <c r="AA264">
        <v>73</v>
      </c>
      <c r="AB264">
        <v>32</v>
      </c>
      <c r="AC264">
        <v>0</v>
      </c>
      <c r="AD264">
        <v>0</v>
      </c>
      <c r="AE264">
        <v>7</v>
      </c>
      <c r="AF264">
        <v>2</v>
      </c>
      <c r="AG264">
        <v>50</v>
      </c>
      <c r="AH264">
        <v>5</v>
      </c>
      <c r="AI264">
        <v>7</v>
      </c>
      <c r="AJ264">
        <v>113</v>
      </c>
      <c r="AK264">
        <v>5</v>
      </c>
      <c r="AL264">
        <v>6</v>
      </c>
      <c r="AM264">
        <v>47</v>
      </c>
      <c r="AN264">
        <v>100</v>
      </c>
      <c r="AO264">
        <v>34</v>
      </c>
      <c r="AP264" s="1">
        <v>0.34</v>
      </c>
      <c r="AQ264">
        <v>240</v>
      </c>
      <c r="AR264">
        <v>94</v>
      </c>
      <c r="AS264" s="1">
        <v>0.39</v>
      </c>
      <c r="AT264">
        <v>0</v>
      </c>
      <c r="AU264">
        <v>0</v>
      </c>
      <c r="AV264">
        <v>0</v>
      </c>
      <c r="AW264">
        <v>11</v>
      </c>
      <c r="AX264">
        <v>2</v>
      </c>
      <c r="AY264">
        <v>1</v>
      </c>
      <c r="AZ264">
        <v>0</v>
      </c>
      <c r="BA264" s="1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f t="shared" si="4"/>
        <v>4.2</v>
      </c>
    </row>
    <row r="265" spans="1:59" x14ac:dyDescent="0.3">
      <c r="A265" t="s">
        <v>521</v>
      </c>
      <c r="B265" s="4">
        <v>32</v>
      </c>
      <c r="C265" t="s">
        <v>786</v>
      </c>
      <c r="D265" t="s">
        <v>59</v>
      </c>
      <c r="E265" t="s">
        <v>774</v>
      </c>
      <c r="F265">
        <v>37</v>
      </c>
      <c r="G265">
        <v>3330</v>
      </c>
      <c r="H265">
        <v>1</v>
      </c>
      <c r="I265">
        <v>1</v>
      </c>
      <c r="J265">
        <v>23</v>
      </c>
      <c r="K265">
        <v>20</v>
      </c>
      <c r="L265" s="1">
        <v>0.11</v>
      </c>
      <c r="M265">
        <v>4</v>
      </c>
      <c r="N265">
        <v>0</v>
      </c>
      <c r="O265">
        <v>5</v>
      </c>
      <c r="P265">
        <v>2421</v>
      </c>
      <c r="Q265">
        <v>495</v>
      </c>
      <c r="R265">
        <v>326</v>
      </c>
      <c r="S265" s="1">
        <v>0.66</v>
      </c>
      <c r="T265">
        <v>87</v>
      </c>
      <c r="U265">
        <v>17</v>
      </c>
      <c r="V265" s="1">
        <v>0.2</v>
      </c>
      <c r="W265">
        <v>244</v>
      </c>
      <c r="X265">
        <v>152</v>
      </c>
      <c r="Y265" s="1">
        <v>0.62</v>
      </c>
      <c r="Z265">
        <v>5</v>
      </c>
      <c r="AA265">
        <v>251</v>
      </c>
      <c r="AB265">
        <v>155</v>
      </c>
      <c r="AC265">
        <v>0</v>
      </c>
      <c r="AD265">
        <v>1</v>
      </c>
      <c r="AE265">
        <v>13</v>
      </c>
      <c r="AF265">
        <v>13</v>
      </c>
      <c r="AG265">
        <v>92</v>
      </c>
      <c r="AH265">
        <v>3</v>
      </c>
      <c r="AI265">
        <v>13</v>
      </c>
      <c r="AJ265">
        <v>194</v>
      </c>
      <c r="AK265">
        <v>11</v>
      </c>
      <c r="AL265">
        <v>10</v>
      </c>
      <c r="AM265">
        <v>39</v>
      </c>
      <c r="AN265">
        <v>196</v>
      </c>
      <c r="AO265">
        <v>92</v>
      </c>
      <c r="AP265" s="1">
        <v>0.47</v>
      </c>
      <c r="AQ265">
        <v>110</v>
      </c>
      <c r="AR265">
        <v>46</v>
      </c>
      <c r="AS265" s="1">
        <v>0.42</v>
      </c>
      <c r="AT265">
        <v>0</v>
      </c>
      <c r="AU265">
        <v>0</v>
      </c>
      <c r="AV265">
        <v>2</v>
      </c>
      <c r="AW265">
        <v>34</v>
      </c>
      <c r="AX265">
        <v>11</v>
      </c>
      <c r="AY265">
        <v>0</v>
      </c>
      <c r="AZ265">
        <v>0</v>
      </c>
      <c r="BA265" s="1">
        <v>0</v>
      </c>
      <c r="BB265">
        <v>0</v>
      </c>
      <c r="BC265">
        <v>2</v>
      </c>
      <c r="BD265">
        <v>0</v>
      </c>
      <c r="BE265">
        <v>0</v>
      </c>
      <c r="BF265">
        <v>0</v>
      </c>
      <c r="BG265">
        <f t="shared" si="4"/>
        <v>4.2</v>
      </c>
    </row>
    <row r="266" spans="1:59" x14ac:dyDescent="0.3">
      <c r="A266" t="s">
        <v>656</v>
      </c>
      <c r="B266" s="4">
        <v>34</v>
      </c>
      <c r="C266" t="s">
        <v>783</v>
      </c>
      <c r="D266" t="s">
        <v>117</v>
      </c>
      <c r="E266" t="s">
        <v>775</v>
      </c>
      <c r="F266">
        <v>14</v>
      </c>
      <c r="G266">
        <v>844</v>
      </c>
      <c r="H266">
        <v>1</v>
      </c>
      <c r="I266">
        <v>1</v>
      </c>
      <c r="J266">
        <v>19</v>
      </c>
      <c r="K266">
        <v>0</v>
      </c>
      <c r="L266" s="1">
        <v>0</v>
      </c>
      <c r="M266">
        <v>5</v>
      </c>
      <c r="N266">
        <v>1</v>
      </c>
      <c r="O266">
        <v>4</v>
      </c>
      <c r="P266">
        <v>326</v>
      </c>
      <c r="Q266">
        <v>0</v>
      </c>
      <c r="R266">
        <v>0</v>
      </c>
      <c r="S266" s="1">
        <v>0</v>
      </c>
      <c r="T266">
        <v>0</v>
      </c>
      <c r="U266">
        <v>0</v>
      </c>
      <c r="V266" s="1">
        <v>0</v>
      </c>
      <c r="W266">
        <v>0</v>
      </c>
      <c r="X266">
        <v>0</v>
      </c>
      <c r="Y266" s="1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19</v>
      </c>
      <c r="AI266">
        <v>0</v>
      </c>
      <c r="AJ266">
        <v>2</v>
      </c>
      <c r="AK266">
        <v>0</v>
      </c>
      <c r="AL266">
        <v>0</v>
      </c>
      <c r="AM266">
        <v>2</v>
      </c>
      <c r="AN266">
        <v>0</v>
      </c>
      <c r="AO266">
        <v>0</v>
      </c>
      <c r="AP266" s="1">
        <v>0</v>
      </c>
      <c r="AQ266">
        <v>0</v>
      </c>
      <c r="AR266">
        <v>0</v>
      </c>
      <c r="AS266" s="1">
        <v>0</v>
      </c>
      <c r="AT266">
        <v>0</v>
      </c>
      <c r="AU266">
        <v>0</v>
      </c>
      <c r="AV266">
        <v>0</v>
      </c>
      <c r="AW266">
        <v>12</v>
      </c>
      <c r="AX266">
        <v>1</v>
      </c>
      <c r="AY266">
        <v>0</v>
      </c>
      <c r="AZ266">
        <v>0</v>
      </c>
      <c r="BA266" s="1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f t="shared" si="4"/>
        <v>4.2</v>
      </c>
    </row>
    <row r="267" spans="1:59" x14ac:dyDescent="0.3">
      <c r="A267" t="s">
        <v>69</v>
      </c>
      <c r="B267" s="4">
        <v>24</v>
      </c>
      <c r="C267" t="s">
        <v>58</v>
      </c>
      <c r="D267" t="s">
        <v>70</v>
      </c>
      <c r="E267" t="s">
        <v>774</v>
      </c>
      <c r="F267">
        <v>17</v>
      </c>
      <c r="G267">
        <v>1117</v>
      </c>
      <c r="H267">
        <v>1</v>
      </c>
      <c r="I267">
        <v>0</v>
      </c>
      <c r="J267">
        <v>3</v>
      </c>
      <c r="K267">
        <v>1</v>
      </c>
      <c r="L267" s="1">
        <v>0</v>
      </c>
      <c r="M267">
        <v>0</v>
      </c>
      <c r="N267">
        <v>0</v>
      </c>
      <c r="O267">
        <v>0</v>
      </c>
      <c r="P267">
        <v>861</v>
      </c>
      <c r="Q267">
        <v>533</v>
      </c>
      <c r="R267">
        <v>461</v>
      </c>
      <c r="S267" s="1">
        <v>0.87</v>
      </c>
      <c r="T267">
        <v>26</v>
      </c>
      <c r="U267">
        <v>6</v>
      </c>
      <c r="V267" s="1">
        <v>0.23</v>
      </c>
      <c r="W267">
        <v>132</v>
      </c>
      <c r="X267">
        <v>93</v>
      </c>
      <c r="Y267" s="1">
        <v>0.71</v>
      </c>
      <c r="Z267">
        <v>0</v>
      </c>
      <c r="AA267">
        <v>101</v>
      </c>
      <c r="AB267">
        <v>52</v>
      </c>
      <c r="AC267">
        <v>0</v>
      </c>
      <c r="AD267">
        <v>0</v>
      </c>
      <c r="AE267">
        <v>1</v>
      </c>
      <c r="AF267">
        <v>0</v>
      </c>
      <c r="AG267">
        <v>65</v>
      </c>
      <c r="AH267">
        <v>0</v>
      </c>
      <c r="AI267">
        <v>3</v>
      </c>
      <c r="AJ267">
        <v>57</v>
      </c>
      <c r="AK267">
        <v>9</v>
      </c>
      <c r="AL267">
        <v>3</v>
      </c>
      <c r="AM267">
        <v>22</v>
      </c>
      <c r="AN267">
        <v>53</v>
      </c>
      <c r="AO267">
        <v>27</v>
      </c>
      <c r="AP267" s="1">
        <v>0.51</v>
      </c>
      <c r="AQ267">
        <v>20</v>
      </c>
      <c r="AR267">
        <v>13</v>
      </c>
      <c r="AS267" s="1">
        <v>0.65</v>
      </c>
      <c r="AT267">
        <v>0</v>
      </c>
      <c r="AU267">
        <v>0</v>
      </c>
      <c r="AV267">
        <v>0</v>
      </c>
      <c r="AW267">
        <v>10</v>
      </c>
      <c r="AX267">
        <v>1</v>
      </c>
      <c r="AY267">
        <v>0</v>
      </c>
      <c r="AZ267">
        <v>0</v>
      </c>
      <c r="BA267" s="1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f t="shared" si="4"/>
        <v>4.2</v>
      </c>
    </row>
    <row r="268" spans="1:59" x14ac:dyDescent="0.3">
      <c r="A268" t="s">
        <v>396</v>
      </c>
      <c r="B268" s="4">
        <v>31</v>
      </c>
      <c r="C268" t="s">
        <v>391</v>
      </c>
      <c r="D268" t="s">
        <v>59</v>
      </c>
      <c r="E268" t="s">
        <v>774</v>
      </c>
      <c r="F268">
        <v>22</v>
      </c>
      <c r="G268">
        <v>1713</v>
      </c>
      <c r="H268">
        <v>1</v>
      </c>
      <c r="I268">
        <v>0</v>
      </c>
      <c r="J268">
        <v>2</v>
      </c>
      <c r="K268">
        <v>1</v>
      </c>
      <c r="L268" s="1">
        <v>0</v>
      </c>
      <c r="M268">
        <v>0</v>
      </c>
      <c r="N268">
        <v>0</v>
      </c>
      <c r="O268">
        <v>1</v>
      </c>
      <c r="P268">
        <v>1226</v>
      </c>
      <c r="Q268">
        <v>558</v>
      </c>
      <c r="R268">
        <v>484</v>
      </c>
      <c r="S268" s="1">
        <v>0.87</v>
      </c>
      <c r="T268">
        <v>0</v>
      </c>
      <c r="U268">
        <v>0</v>
      </c>
      <c r="V268" s="1">
        <v>0</v>
      </c>
      <c r="W268">
        <v>69</v>
      </c>
      <c r="X268">
        <v>36</v>
      </c>
      <c r="Y268" s="1">
        <v>0.52</v>
      </c>
      <c r="Z268">
        <v>1</v>
      </c>
      <c r="AA268">
        <v>121</v>
      </c>
      <c r="AB268">
        <v>56</v>
      </c>
      <c r="AC268">
        <v>0</v>
      </c>
      <c r="AD268">
        <v>0</v>
      </c>
      <c r="AE268">
        <v>0</v>
      </c>
      <c r="AF268">
        <v>2</v>
      </c>
      <c r="AG268">
        <v>35</v>
      </c>
      <c r="AH268">
        <v>3</v>
      </c>
      <c r="AI268">
        <v>2</v>
      </c>
      <c r="AJ268">
        <v>71</v>
      </c>
      <c r="AK268">
        <v>9</v>
      </c>
      <c r="AL268">
        <v>11</v>
      </c>
      <c r="AM268">
        <v>13</v>
      </c>
      <c r="AN268">
        <v>32</v>
      </c>
      <c r="AO268">
        <v>21</v>
      </c>
      <c r="AP268" s="1">
        <v>0.66</v>
      </c>
      <c r="AQ268">
        <v>32</v>
      </c>
      <c r="AR268">
        <v>21</v>
      </c>
      <c r="AS268" s="1">
        <v>0.66</v>
      </c>
      <c r="AT268">
        <v>0</v>
      </c>
      <c r="AU268">
        <v>0</v>
      </c>
      <c r="AV268">
        <v>0</v>
      </c>
      <c r="AW268">
        <v>8</v>
      </c>
      <c r="AX268">
        <v>3</v>
      </c>
      <c r="AY268">
        <v>0</v>
      </c>
      <c r="AZ268">
        <v>0</v>
      </c>
      <c r="BA268" s="1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f t="shared" si="4"/>
        <v>4.2</v>
      </c>
    </row>
    <row r="269" spans="1:59" x14ac:dyDescent="0.3">
      <c r="A269" t="s">
        <v>363</v>
      </c>
      <c r="B269" s="4">
        <v>24</v>
      </c>
      <c r="C269" t="s">
        <v>356</v>
      </c>
      <c r="D269" t="s">
        <v>59</v>
      </c>
      <c r="E269" t="s">
        <v>774</v>
      </c>
      <c r="F269">
        <v>23</v>
      </c>
      <c r="G269">
        <v>1348</v>
      </c>
      <c r="H269">
        <v>1</v>
      </c>
      <c r="I269">
        <v>2</v>
      </c>
      <c r="J269">
        <v>7</v>
      </c>
      <c r="K269">
        <v>2</v>
      </c>
      <c r="L269" s="1">
        <v>0</v>
      </c>
      <c r="M269">
        <v>3</v>
      </c>
      <c r="N269">
        <v>1</v>
      </c>
      <c r="O269">
        <v>0</v>
      </c>
      <c r="P269">
        <v>660</v>
      </c>
      <c r="Q269">
        <v>590</v>
      </c>
      <c r="R269">
        <v>510</v>
      </c>
      <c r="S269" s="1">
        <v>0.86</v>
      </c>
      <c r="T269">
        <v>17</v>
      </c>
      <c r="U269">
        <v>3</v>
      </c>
      <c r="V269" s="1">
        <v>0.18</v>
      </c>
      <c r="W269">
        <v>220</v>
      </c>
      <c r="X269">
        <v>174</v>
      </c>
      <c r="Y269" s="1">
        <v>0.79</v>
      </c>
      <c r="Z269">
        <v>1</v>
      </c>
      <c r="AA269">
        <v>92</v>
      </c>
      <c r="AB269">
        <v>60</v>
      </c>
      <c r="AC269">
        <v>0</v>
      </c>
      <c r="AD269">
        <v>1</v>
      </c>
      <c r="AE269">
        <v>3</v>
      </c>
      <c r="AF269">
        <v>1</v>
      </c>
      <c r="AG269">
        <v>37</v>
      </c>
      <c r="AH269">
        <v>17</v>
      </c>
      <c r="AI269">
        <v>0</v>
      </c>
      <c r="AJ269">
        <v>53</v>
      </c>
      <c r="AK269">
        <v>16</v>
      </c>
      <c r="AL269">
        <v>8</v>
      </c>
      <c r="AM269">
        <v>38</v>
      </c>
      <c r="AN269">
        <v>67</v>
      </c>
      <c r="AO269">
        <v>25</v>
      </c>
      <c r="AP269" s="1">
        <v>0.37</v>
      </c>
      <c r="AQ269">
        <v>27</v>
      </c>
      <c r="AR269">
        <v>18</v>
      </c>
      <c r="AS269" s="1">
        <v>0.67</v>
      </c>
      <c r="AT269">
        <v>0</v>
      </c>
      <c r="AU269">
        <v>0</v>
      </c>
      <c r="AV269">
        <v>0</v>
      </c>
      <c r="AW269">
        <v>27</v>
      </c>
      <c r="AX269">
        <v>3</v>
      </c>
      <c r="AY269">
        <v>1</v>
      </c>
      <c r="AZ269">
        <v>0</v>
      </c>
      <c r="BA269" s="1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f t="shared" si="4"/>
        <v>4.2</v>
      </c>
    </row>
    <row r="270" spans="1:59" x14ac:dyDescent="0.3">
      <c r="A270" t="s">
        <v>112</v>
      </c>
      <c r="B270" s="4">
        <v>29</v>
      </c>
      <c r="C270" t="s">
        <v>98</v>
      </c>
      <c r="D270" t="s">
        <v>78</v>
      </c>
      <c r="E270" t="s">
        <v>773</v>
      </c>
      <c r="F270">
        <v>34</v>
      </c>
      <c r="G270">
        <v>2230</v>
      </c>
      <c r="H270">
        <v>1</v>
      </c>
      <c r="I270">
        <v>4</v>
      </c>
      <c r="J270">
        <v>31</v>
      </c>
      <c r="K270">
        <v>20</v>
      </c>
      <c r="L270" s="1">
        <v>0.21</v>
      </c>
      <c r="M270">
        <v>4</v>
      </c>
      <c r="N270">
        <v>0</v>
      </c>
      <c r="O270">
        <v>3</v>
      </c>
      <c r="P270">
        <v>1187</v>
      </c>
      <c r="Q270">
        <v>626</v>
      </c>
      <c r="R270">
        <v>467</v>
      </c>
      <c r="S270" s="1">
        <v>0.75</v>
      </c>
      <c r="T270">
        <v>21</v>
      </c>
      <c r="U270">
        <v>5</v>
      </c>
      <c r="V270" s="1">
        <v>0.24</v>
      </c>
      <c r="W270">
        <v>332</v>
      </c>
      <c r="X270">
        <v>230</v>
      </c>
      <c r="Y270" s="1">
        <v>0.69</v>
      </c>
      <c r="Z270">
        <v>10</v>
      </c>
      <c r="AA270">
        <v>273</v>
      </c>
      <c r="AB270">
        <v>138</v>
      </c>
      <c r="AC270">
        <v>0</v>
      </c>
      <c r="AD270">
        <v>1</v>
      </c>
      <c r="AE270">
        <v>9</v>
      </c>
      <c r="AF270">
        <v>11</v>
      </c>
      <c r="AG270">
        <v>59</v>
      </c>
      <c r="AH270">
        <v>29</v>
      </c>
      <c r="AI270">
        <v>2</v>
      </c>
      <c r="AJ270">
        <v>14</v>
      </c>
      <c r="AK270">
        <v>9</v>
      </c>
      <c r="AL270">
        <v>0</v>
      </c>
      <c r="AM270">
        <v>33</v>
      </c>
      <c r="AN270">
        <v>204</v>
      </c>
      <c r="AO270">
        <v>90</v>
      </c>
      <c r="AP270" s="1">
        <v>0.44</v>
      </c>
      <c r="AQ270">
        <v>89</v>
      </c>
      <c r="AR270">
        <v>42</v>
      </c>
      <c r="AS270" s="1">
        <v>0.47</v>
      </c>
      <c r="AT270">
        <v>0</v>
      </c>
      <c r="AU270">
        <v>0</v>
      </c>
      <c r="AV270">
        <v>0</v>
      </c>
      <c r="AW270">
        <v>43</v>
      </c>
      <c r="AX270">
        <v>7</v>
      </c>
      <c r="AY270">
        <v>0</v>
      </c>
      <c r="AZ270">
        <v>0</v>
      </c>
      <c r="BA270" s="1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f t="shared" si="4"/>
        <v>4.2</v>
      </c>
    </row>
    <row r="271" spans="1:59" x14ac:dyDescent="0.3">
      <c r="A271" t="s">
        <v>304</v>
      </c>
      <c r="B271" s="4">
        <v>39</v>
      </c>
      <c r="C271" t="s">
        <v>300</v>
      </c>
      <c r="D271" t="s">
        <v>59</v>
      </c>
      <c r="E271" t="s">
        <v>774</v>
      </c>
      <c r="F271">
        <v>32</v>
      </c>
      <c r="G271">
        <v>1869</v>
      </c>
      <c r="H271">
        <v>1</v>
      </c>
      <c r="I271">
        <v>3</v>
      </c>
      <c r="J271">
        <v>6</v>
      </c>
      <c r="K271">
        <v>0</v>
      </c>
      <c r="L271" s="1">
        <v>0</v>
      </c>
      <c r="M271">
        <v>0</v>
      </c>
      <c r="N271">
        <v>0</v>
      </c>
      <c r="O271">
        <v>0</v>
      </c>
      <c r="P271">
        <v>1238</v>
      </c>
      <c r="Q271">
        <v>671</v>
      </c>
      <c r="R271">
        <v>578</v>
      </c>
      <c r="S271" s="1">
        <v>0.86</v>
      </c>
      <c r="T271">
        <v>10</v>
      </c>
      <c r="U271">
        <v>2</v>
      </c>
      <c r="V271" s="1">
        <v>0.2</v>
      </c>
      <c r="W271">
        <v>175</v>
      </c>
      <c r="X271">
        <v>140</v>
      </c>
      <c r="Y271" s="1">
        <v>0.8</v>
      </c>
      <c r="Z271">
        <v>0</v>
      </c>
      <c r="AA271">
        <v>130</v>
      </c>
      <c r="AB271">
        <v>63</v>
      </c>
      <c r="AC271">
        <v>0</v>
      </c>
      <c r="AD271">
        <v>0</v>
      </c>
      <c r="AE271">
        <v>0</v>
      </c>
      <c r="AF271">
        <v>0</v>
      </c>
      <c r="AG271">
        <v>49</v>
      </c>
      <c r="AH271">
        <v>1</v>
      </c>
      <c r="AI271">
        <v>7</v>
      </c>
      <c r="AJ271">
        <v>56</v>
      </c>
      <c r="AK271">
        <v>23</v>
      </c>
      <c r="AL271">
        <v>10</v>
      </c>
      <c r="AM271">
        <v>58</v>
      </c>
      <c r="AN271">
        <v>79</v>
      </c>
      <c r="AO271">
        <v>46</v>
      </c>
      <c r="AP271" s="1">
        <v>0.57999999999999996</v>
      </c>
      <c r="AQ271">
        <v>41</v>
      </c>
      <c r="AR271">
        <v>23</v>
      </c>
      <c r="AS271" s="1">
        <v>0.56000000000000005</v>
      </c>
      <c r="AT271">
        <v>0</v>
      </c>
      <c r="AU271">
        <v>0</v>
      </c>
      <c r="AV271">
        <v>0</v>
      </c>
      <c r="AW271">
        <v>30</v>
      </c>
      <c r="AX271">
        <v>7</v>
      </c>
      <c r="AY271">
        <v>1</v>
      </c>
      <c r="AZ271">
        <v>0</v>
      </c>
      <c r="BA271" s="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f t="shared" si="4"/>
        <v>4.2</v>
      </c>
    </row>
    <row r="272" spans="1:59" x14ac:dyDescent="0.3">
      <c r="A272" t="s">
        <v>116</v>
      </c>
      <c r="B272" s="4">
        <v>26</v>
      </c>
      <c r="C272" t="s">
        <v>98</v>
      </c>
      <c r="D272" t="s">
        <v>117</v>
      </c>
      <c r="E272" t="s">
        <v>773</v>
      </c>
      <c r="F272">
        <v>24</v>
      </c>
      <c r="G272">
        <v>1143</v>
      </c>
      <c r="H272">
        <v>1</v>
      </c>
      <c r="I272">
        <v>2</v>
      </c>
      <c r="J272">
        <v>28</v>
      </c>
      <c r="K272">
        <v>1</v>
      </c>
      <c r="L272" s="1">
        <v>0.1</v>
      </c>
      <c r="M272">
        <v>1</v>
      </c>
      <c r="N272">
        <v>3</v>
      </c>
      <c r="O272">
        <v>3</v>
      </c>
      <c r="P272">
        <v>600</v>
      </c>
      <c r="Q272">
        <v>700</v>
      </c>
      <c r="R272">
        <v>599</v>
      </c>
      <c r="S272" s="1">
        <v>0.86</v>
      </c>
      <c r="T272">
        <v>6</v>
      </c>
      <c r="U272">
        <v>1</v>
      </c>
      <c r="V272" s="1">
        <v>0.17</v>
      </c>
      <c r="W272">
        <v>192</v>
      </c>
      <c r="X272">
        <v>149</v>
      </c>
      <c r="Y272" s="1">
        <v>0.78</v>
      </c>
      <c r="Z272">
        <v>2</v>
      </c>
      <c r="AA272">
        <v>183</v>
      </c>
      <c r="AB272">
        <v>90</v>
      </c>
      <c r="AC272">
        <v>0</v>
      </c>
      <c r="AD272">
        <v>0</v>
      </c>
      <c r="AE272">
        <v>1</v>
      </c>
      <c r="AF272">
        <v>6</v>
      </c>
      <c r="AG272">
        <v>67</v>
      </c>
      <c r="AH272">
        <v>25</v>
      </c>
      <c r="AI272">
        <v>0</v>
      </c>
      <c r="AJ272">
        <v>8</v>
      </c>
      <c r="AK272">
        <v>14</v>
      </c>
      <c r="AL272">
        <v>10</v>
      </c>
      <c r="AM272">
        <v>7</v>
      </c>
      <c r="AN272">
        <v>153</v>
      </c>
      <c r="AO272">
        <v>84</v>
      </c>
      <c r="AP272" s="1">
        <v>0.55000000000000004</v>
      </c>
      <c r="AQ272">
        <v>39</v>
      </c>
      <c r="AR272">
        <v>21</v>
      </c>
      <c r="AS272" s="1">
        <v>0.54</v>
      </c>
      <c r="AT272">
        <v>0</v>
      </c>
      <c r="AU272">
        <v>0</v>
      </c>
      <c r="AV272">
        <v>0</v>
      </c>
      <c r="AW272">
        <v>12</v>
      </c>
      <c r="AX272">
        <v>3</v>
      </c>
      <c r="AY272">
        <v>0</v>
      </c>
      <c r="AZ272">
        <v>0</v>
      </c>
      <c r="BA272" s="1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f t="shared" si="4"/>
        <v>4.2</v>
      </c>
    </row>
    <row r="273" spans="1:59" x14ac:dyDescent="0.3">
      <c r="A273" t="s">
        <v>395</v>
      </c>
      <c r="B273" s="4">
        <v>23</v>
      </c>
      <c r="C273" t="s">
        <v>391</v>
      </c>
      <c r="D273" t="s">
        <v>72</v>
      </c>
      <c r="E273" t="s">
        <v>774</v>
      </c>
      <c r="F273">
        <v>19</v>
      </c>
      <c r="G273">
        <v>1122</v>
      </c>
      <c r="H273">
        <v>1</v>
      </c>
      <c r="I273">
        <v>0</v>
      </c>
      <c r="J273">
        <v>4</v>
      </c>
      <c r="K273">
        <v>17</v>
      </c>
      <c r="L273" s="1">
        <v>0.14000000000000001</v>
      </c>
      <c r="M273">
        <v>1</v>
      </c>
      <c r="N273">
        <v>0</v>
      </c>
      <c r="O273">
        <v>0</v>
      </c>
      <c r="P273">
        <v>828</v>
      </c>
      <c r="Q273">
        <v>755</v>
      </c>
      <c r="R273">
        <v>669</v>
      </c>
      <c r="S273" s="1">
        <v>0.89</v>
      </c>
      <c r="T273">
        <v>73</v>
      </c>
      <c r="U273">
        <v>15</v>
      </c>
      <c r="V273" s="1">
        <v>0.21</v>
      </c>
      <c r="W273">
        <v>416</v>
      </c>
      <c r="X273">
        <v>363</v>
      </c>
      <c r="Y273" s="1">
        <v>0.87</v>
      </c>
      <c r="Z273">
        <v>5</v>
      </c>
      <c r="AA273">
        <v>370</v>
      </c>
      <c r="AB273">
        <v>226</v>
      </c>
      <c r="AC273">
        <v>3</v>
      </c>
      <c r="AD273">
        <v>2</v>
      </c>
      <c r="AE273">
        <v>22</v>
      </c>
      <c r="AF273">
        <v>23</v>
      </c>
      <c r="AG273">
        <v>92</v>
      </c>
      <c r="AH273">
        <v>0</v>
      </c>
      <c r="AI273">
        <v>1</v>
      </c>
      <c r="AJ273">
        <v>76</v>
      </c>
      <c r="AK273">
        <v>13</v>
      </c>
      <c r="AL273">
        <v>0</v>
      </c>
      <c r="AM273">
        <v>25</v>
      </c>
      <c r="AN273">
        <v>142</v>
      </c>
      <c r="AO273">
        <v>84</v>
      </c>
      <c r="AP273" s="1">
        <v>0.59</v>
      </c>
      <c r="AQ273">
        <v>13</v>
      </c>
      <c r="AR273">
        <v>3</v>
      </c>
      <c r="AS273" s="1">
        <v>0.23</v>
      </c>
      <c r="AT273">
        <v>0</v>
      </c>
      <c r="AU273">
        <v>0</v>
      </c>
      <c r="AV273">
        <v>0</v>
      </c>
      <c r="AW273">
        <v>16</v>
      </c>
      <c r="AX273">
        <v>4</v>
      </c>
      <c r="AY273">
        <v>0</v>
      </c>
      <c r="AZ273">
        <v>0</v>
      </c>
      <c r="BA273" s="1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f t="shared" si="4"/>
        <v>4.2</v>
      </c>
    </row>
    <row r="274" spans="1:59" x14ac:dyDescent="0.3">
      <c r="A274" t="s">
        <v>380</v>
      </c>
      <c r="B274" s="4">
        <v>24</v>
      </c>
      <c r="C274" t="s">
        <v>356</v>
      </c>
      <c r="D274" t="s">
        <v>59</v>
      </c>
      <c r="E274" t="s">
        <v>774</v>
      </c>
      <c r="F274">
        <v>33</v>
      </c>
      <c r="G274">
        <v>2746</v>
      </c>
      <c r="H274">
        <v>1</v>
      </c>
      <c r="I274">
        <v>2</v>
      </c>
      <c r="J274">
        <v>16</v>
      </c>
      <c r="K274">
        <v>1</v>
      </c>
      <c r="L274" s="1">
        <v>0</v>
      </c>
      <c r="M274">
        <v>0</v>
      </c>
      <c r="N274">
        <v>1</v>
      </c>
      <c r="O274">
        <v>5</v>
      </c>
      <c r="P274">
        <v>1641</v>
      </c>
      <c r="Q274">
        <v>757</v>
      </c>
      <c r="R274">
        <v>700</v>
      </c>
      <c r="S274" s="1">
        <v>0.93</v>
      </c>
      <c r="T274">
        <v>1</v>
      </c>
      <c r="U274">
        <v>1</v>
      </c>
      <c r="V274" s="1">
        <v>1</v>
      </c>
      <c r="W274">
        <v>93</v>
      </c>
      <c r="X274">
        <v>81</v>
      </c>
      <c r="Y274" s="1">
        <v>0.87</v>
      </c>
      <c r="Z274">
        <v>2</v>
      </c>
      <c r="AA274">
        <v>207</v>
      </c>
      <c r="AB274">
        <v>111</v>
      </c>
      <c r="AC274">
        <v>0</v>
      </c>
      <c r="AD274">
        <v>0</v>
      </c>
      <c r="AE274">
        <v>0</v>
      </c>
      <c r="AF274">
        <v>1</v>
      </c>
      <c r="AG274">
        <v>46</v>
      </c>
      <c r="AH274">
        <v>16</v>
      </c>
      <c r="AI274">
        <v>2</v>
      </c>
      <c r="AJ274">
        <v>71</v>
      </c>
      <c r="AK274">
        <v>18</v>
      </c>
      <c r="AL274">
        <v>3</v>
      </c>
      <c r="AM274">
        <v>46</v>
      </c>
      <c r="AN274">
        <v>54</v>
      </c>
      <c r="AO274">
        <v>33</v>
      </c>
      <c r="AP274" s="1">
        <v>0.61</v>
      </c>
      <c r="AQ274">
        <v>32</v>
      </c>
      <c r="AR274">
        <v>16</v>
      </c>
      <c r="AS274" s="1">
        <v>0.5</v>
      </c>
      <c r="AT274">
        <v>0</v>
      </c>
      <c r="AU274">
        <v>0</v>
      </c>
      <c r="AV274">
        <v>0</v>
      </c>
      <c r="AW274">
        <v>27</v>
      </c>
      <c r="AX274">
        <v>5</v>
      </c>
      <c r="AY274">
        <v>1</v>
      </c>
      <c r="AZ274">
        <v>0</v>
      </c>
      <c r="BA274" s="1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f t="shared" si="4"/>
        <v>4.2</v>
      </c>
    </row>
    <row r="275" spans="1:59" x14ac:dyDescent="0.3">
      <c r="A275" t="s">
        <v>184</v>
      </c>
      <c r="B275" s="4">
        <v>23</v>
      </c>
      <c r="C275" t="s">
        <v>170</v>
      </c>
      <c r="D275" t="s">
        <v>59</v>
      </c>
      <c r="E275" t="s">
        <v>773</v>
      </c>
      <c r="F275">
        <v>38</v>
      </c>
      <c r="G275">
        <v>3101</v>
      </c>
      <c r="H275">
        <v>1</v>
      </c>
      <c r="I275">
        <v>3</v>
      </c>
      <c r="J275">
        <v>28</v>
      </c>
      <c r="K275">
        <v>2</v>
      </c>
      <c r="L275" s="1">
        <v>0</v>
      </c>
      <c r="M275">
        <v>4</v>
      </c>
      <c r="N275">
        <v>1</v>
      </c>
      <c r="O275">
        <v>4</v>
      </c>
      <c r="P275">
        <v>1713</v>
      </c>
      <c r="Q275">
        <v>767</v>
      </c>
      <c r="R275">
        <v>636</v>
      </c>
      <c r="S275" s="1">
        <v>0.83</v>
      </c>
      <c r="T275">
        <v>38</v>
      </c>
      <c r="U275">
        <v>10</v>
      </c>
      <c r="V275" s="1">
        <v>0.26</v>
      </c>
      <c r="W275">
        <v>240</v>
      </c>
      <c r="X275">
        <v>191</v>
      </c>
      <c r="Y275" s="1">
        <v>0.8</v>
      </c>
      <c r="Z275">
        <v>1</v>
      </c>
      <c r="AA275">
        <v>179</v>
      </c>
      <c r="AB275">
        <v>91</v>
      </c>
      <c r="AC275">
        <v>0</v>
      </c>
      <c r="AD275">
        <v>0</v>
      </c>
      <c r="AE275">
        <v>4</v>
      </c>
      <c r="AF275">
        <v>2</v>
      </c>
      <c r="AG275">
        <v>74</v>
      </c>
      <c r="AH275">
        <v>20</v>
      </c>
      <c r="AI275">
        <v>7</v>
      </c>
      <c r="AJ275">
        <v>66</v>
      </c>
      <c r="AK275">
        <v>32</v>
      </c>
      <c r="AL275">
        <v>12</v>
      </c>
      <c r="AM275">
        <v>49</v>
      </c>
      <c r="AN275">
        <v>143</v>
      </c>
      <c r="AO275">
        <v>79</v>
      </c>
      <c r="AP275" s="1">
        <v>0.55000000000000004</v>
      </c>
      <c r="AQ275">
        <v>48</v>
      </c>
      <c r="AR275">
        <v>26</v>
      </c>
      <c r="AS275" s="1">
        <v>0.54</v>
      </c>
      <c r="AT275">
        <v>0</v>
      </c>
      <c r="AU275">
        <v>0</v>
      </c>
      <c r="AV275">
        <v>0</v>
      </c>
      <c r="AW275">
        <v>18</v>
      </c>
      <c r="AX275">
        <v>7</v>
      </c>
      <c r="AY275">
        <v>0</v>
      </c>
      <c r="AZ275">
        <v>0</v>
      </c>
      <c r="BA275" s="1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f t="shared" si="4"/>
        <v>4.2</v>
      </c>
    </row>
    <row r="276" spans="1:59" x14ac:dyDescent="0.3">
      <c r="A276" t="s">
        <v>109</v>
      </c>
      <c r="B276" s="4">
        <v>23</v>
      </c>
      <c r="C276" t="s">
        <v>98</v>
      </c>
      <c r="D276" t="s">
        <v>59</v>
      </c>
      <c r="E276" t="s">
        <v>773</v>
      </c>
      <c r="F276">
        <v>29</v>
      </c>
      <c r="G276">
        <v>1628</v>
      </c>
      <c r="H276">
        <v>1</v>
      </c>
      <c r="I276">
        <v>3</v>
      </c>
      <c r="J276">
        <v>19</v>
      </c>
      <c r="K276">
        <v>8</v>
      </c>
      <c r="L276" s="1">
        <v>0.13</v>
      </c>
      <c r="M276">
        <v>2</v>
      </c>
      <c r="N276">
        <v>1</v>
      </c>
      <c r="O276">
        <v>5</v>
      </c>
      <c r="P276">
        <v>830</v>
      </c>
      <c r="Q276">
        <v>768</v>
      </c>
      <c r="R276">
        <v>654</v>
      </c>
      <c r="S276" s="1">
        <v>0.85</v>
      </c>
      <c r="T276">
        <v>23</v>
      </c>
      <c r="U276">
        <v>0</v>
      </c>
      <c r="V276" s="1">
        <v>0</v>
      </c>
      <c r="W276">
        <v>401</v>
      </c>
      <c r="X276">
        <v>322</v>
      </c>
      <c r="Y276" s="1">
        <v>0.8</v>
      </c>
      <c r="Z276">
        <v>7</v>
      </c>
      <c r="AA276">
        <v>329</v>
      </c>
      <c r="AB276">
        <v>182</v>
      </c>
      <c r="AC276">
        <v>1</v>
      </c>
      <c r="AD276">
        <v>0</v>
      </c>
      <c r="AE276">
        <v>14</v>
      </c>
      <c r="AF276">
        <v>19</v>
      </c>
      <c r="AG276">
        <v>99</v>
      </c>
      <c r="AH276">
        <v>23</v>
      </c>
      <c r="AI276">
        <v>0</v>
      </c>
      <c r="AJ276">
        <v>8</v>
      </c>
      <c r="AK276">
        <v>2</v>
      </c>
      <c r="AL276">
        <v>0</v>
      </c>
      <c r="AM276">
        <v>30</v>
      </c>
      <c r="AN276">
        <v>143</v>
      </c>
      <c r="AO276">
        <v>69</v>
      </c>
      <c r="AP276" s="1">
        <v>0.48</v>
      </c>
      <c r="AQ276">
        <v>17</v>
      </c>
      <c r="AR276">
        <v>6</v>
      </c>
      <c r="AS276" s="1">
        <v>0.35</v>
      </c>
      <c r="AT276">
        <v>0</v>
      </c>
      <c r="AU276">
        <v>0</v>
      </c>
      <c r="AV276">
        <v>0</v>
      </c>
      <c r="AW276">
        <v>13</v>
      </c>
      <c r="AX276">
        <v>2</v>
      </c>
      <c r="AY276">
        <v>1</v>
      </c>
      <c r="AZ276">
        <v>0</v>
      </c>
      <c r="BA276" s="1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f t="shared" si="4"/>
        <v>4.2</v>
      </c>
    </row>
    <row r="277" spans="1:59" x14ac:dyDescent="0.3">
      <c r="A277" t="s">
        <v>494</v>
      </c>
      <c r="B277" s="4">
        <v>32</v>
      </c>
      <c r="C277" t="s">
        <v>787</v>
      </c>
      <c r="D277" t="s">
        <v>66</v>
      </c>
      <c r="E277" t="s">
        <v>773</v>
      </c>
      <c r="F277">
        <v>24</v>
      </c>
      <c r="G277">
        <v>1497</v>
      </c>
      <c r="H277">
        <v>1</v>
      </c>
      <c r="I277">
        <v>0</v>
      </c>
      <c r="J277">
        <v>32</v>
      </c>
      <c r="K277">
        <v>6</v>
      </c>
      <c r="L277" s="1">
        <v>0.08</v>
      </c>
      <c r="M277">
        <v>1</v>
      </c>
      <c r="N277">
        <v>1</v>
      </c>
      <c r="O277">
        <v>4</v>
      </c>
      <c r="P277">
        <v>1298</v>
      </c>
      <c r="Q277">
        <v>833</v>
      </c>
      <c r="R277">
        <v>677</v>
      </c>
      <c r="S277" s="1">
        <v>0.81</v>
      </c>
      <c r="T277">
        <v>5</v>
      </c>
      <c r="U277">
        <v>1</v>
      </c>
      <c r="V277" s="1">
        <v>0.2</v>
      </c>
      <c r="W277">
        <v>93</v>
      </c>
      <c r="X277">
        <v>43</v>
      </c>
      <c r="Y277" s="1">
        <v>0.46</v>
      </c>
      <c r="Z277">
        <v>2</v>
      </c>
      <c r="AA277">
        <v>159</v>
      </c>
      <c r="AB277">
        <v>64</v>
      </c>
      <c r="AC277">
        <v>0</v>
      </c>
      <c r="AD277">
        <v>0</v>
      </c>
      <c r="AE277">
        <v>0</v>
      </c>
      <c r="AF277">
        <v>0</v>
      </c>
      <c r="AG277">
        <v>51</v>
      </c>
      <c r="AH277">
        <v>10</v>
      </c>
      <c r="AI277">
        <v>3</v>
      </c>
      <c r="AJ277">
        <v>48</v>
      </c>
      <c r="AK277">
        <v>19</v>
      </c>
      <c r="AL277">
        <v>13</v>
      </c>
      <c r="AM277">
        <v>83</v>
      </c>
      <c r="AN277">
        <v>90</v>
      </c>
      <c r="AO277">
        <v>52</v>
      </c>
      <c r="AP277" s="1">
        <v>0.57999999999999996</v>
      </c>
      <c r="AQ277">
        <v>90</v>
      </c>
      <c r="AR277">
        <v>49</v>
      </c>
      <c r="AS277" s="1">
        <v>0.54</v>
      </c>
      <c r="AT277">
        <v>0</v>
      </c>
      <c r="AU277">
        <v>0</v>
      </c>
      <c r="AV277">
        <v>0</v>
      </c>
      <c r="AW277">
        <v>20</v>
      </c>
      <c r="AX277">
        <v>5</v>
      </c>
      <c r="AY277">
        <v>0</v>
      </c>
      <c r="AZ277">
        <v>0</v>
      </c>
      <c r="BA277" s="1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f t="shared" si="4"/>
        <v>4.2</v>
      </c>
    </row>
    <row r="278" spans="1:59" x14ac:dyDescent="0.3">
      <c r="A278" t="s">
        <v>375</v>
      </c>
      <c r="B278" s="4">
        <v>23</v>
      </c>
      <c r="C278" t="s">
        <v>356</v>
      </c>
      <c r="D278" t="s">
        <v>59</v>
      </c>
      <c r="E278" t="s">
        <v>774</v>
      </c>
      <c r="F278">
        <v>25</v>
      </c>
      <c r="G278">
        <v>2205</v>
      </c>
      <c r="H278">
        <v>1</v>
      </c>
      <c r="I278">
        <v>0</v>
      </c>
      <c r="J278">
        <v>10</v>
      </c>
      <c r="K278">
        <v>15</v>
      </c>
      <c r="L278" s="1">
        <v>0.19</v>
      </c>
      <c r="M278">
        <v>2</v>
      </c>
      <c r="N278">
        <v>1</v>
      </c>
      <c r="O278">
        <v>1</v>
      </c>
      <c r="P278">
        <v>1447</v>
      </c>
      <c r="Q278">
        <v>844</v>
      </c>
      <c r="R278">
        <v>637</v>
      </c>
      <c r="S278" s="1">
        <v>0.76</v>
      </c>
      <c r="T278">
        <v>119</v>
      </c>
      <c r="U278">
        <v>22</v>
      </c>
      <c r="V278" s="1">
        <v>0.19</v>
      </c>
      <c r="W278">
        <v>419</v>
      </c>
      <c r="X278">
        <v>307</v>
      </c>
      <c r="Y278" s="1">
        <v>0.73</v>
      </c>
      <c r="Z278">
        <v>5</v>
      </c>
      <c r="AA278">
        <v>315</v>
      </c>
      <c r="AB278">
        <v>172</v>
      </c>
      <c r="AC278">
        <v>1</v>
      </c>
      <c r="AD278">
        <v>3</v>
      </c>
      <c r="AE278">
        <v>13</v>
      </c>
      <c r="AF278">
        <v>9</v>
      </c>
      <c r="AG278">
        <v>98</v>
      </c>
      <c r="AH278">
        <v>0</v>
      </c>
      <c r="AI278">
        <v>2</v>
      </c>
      <c r="AJ278">
        <v>144</v>
      </c>
      <c r="AK278">
        <v>13</v>
      </c>
      <c r="AL278">
        <v>0</v>
      </c>
      <c r="AM278">
        <v>40</v>
      </c>
      <c r="AN278">
        <v>181</v>
      </c>
      <c r="AO278">
        <v>78</v>
      </c>
      <c r="AP278" s="1">
        <v>0.43</v>
      </c>
      <c r="AQ278">
        <v>21</v>
      </c>
      <c r="AR278">
        <v>5</v>
      </c>
      <c r="AS278" s="1">
        <v>0.24</v>
      </c>
      <c r="AT278">
        <v>0</v>
      </c>
      <c r="AU278">
        <v>0</v>
      </c>
      <c r="AV278">
        <v>0</v>
      </c>
      <c r="AW278">
        <v>16</v>
      </c>
      <c r="AX278">
        <v>5</v>
      </c>
      <c r="AY278">
        <v>0</v>
      </c>
      <c r="AZ278">
        <v>0</v>
      </c>
      <c r="BA278" s="1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f t="shared" si="4"/>
        <v>4.2</v>
      </c>
    </row>
    <row r="279" spans="1:59" x14ac:dyDescent="0.3">
      <c r="A279" t="s">
        <v>600</v>
      </c>
      <c r="B279" s="4">
        <v>24</v>
      </c>
      <c r="C279" t="s">
        <v>566</v>
      </c>
      <c r="D279" t="s">
        <v>92</v>
      </c>
      <c r="E279" t="s">
        <v>774</v>
      </c>
      <c r="F279">
        <v>30</v>
      </c>
      <c r="G279">
        <v>1555</v>
      </c>
      <c r="H279">
        <v>1</v>
      </c>
      <c r="I279">
        <v>1</v>
      </c>
      <c r="J279">
        <v>14</v>
      </c>
      <c r="K279">
        <v>4</v>
      </c>
      <c r="L279" s="1">
        <v>0.18</v>
      </c>
      <c r="M279">
        <v>0</v>
      </c>
      <c r="N279">
        <v>0</v>
      </c>
      <c r="O279">
        <v>4</v>
      </c>
      <c r="P279">
        <v>1095</v>
      </c>
      <c r="Q279">
        <v>846</v>
      </c>
      <c r="R279">
        <v>753</v>
      </c>
      <c r="S279" s="1">
        <v>0.89</v>
      </c>
      <c r="T279">
        <v>2</v>
      </c>
      <c r="U279">
        <v>1</v>
      </c>
      <c r="V279" s="1">
        <v>0.5</v>
      </c>
      <c r="W279">
        <v>203</v>
      </c>
      <c r="X279">
        <v>162</v>
      </c>
      <c r="Y279" s="1">
        <v>0.8</v>
      </c>
      <c r="Z279">
        <v>2</v>
      </c>
      <c r="AA279">
        <v>260</v>
      </c>
      <c r="AB279">
        <v>110</v>
      </c>
      <c r="AC279">
        <v>0</v>
      </c>
      <c r="AD279">
        <v>0</v>
      </c>
      <c r="AE279">
        <v>1</v>
      </c>
      <c r="AF279">
        <v>2</v>
      </c>
      <c r="AG279">
        <v>85</v>
      </c>
      <c r="AH279">
        <v>5</v>
      </c>
      <c r="AI279">
        <v>0</v>
      </c>
      <c r="AJ279">
        <v>46</v>
      </c>
      <c r="AK279">
        <v>18</v>
      </c>
      <c r="AL279">
        <v>6</v>
      </c>
      <c r="AM279">
        <v>31</v>
      </c>
      <c r="AN279">
        <v>146</v>
      </c>
      <c r="AO279">
        <v>74</v>
      </c>
      <c r="AP279" s="1">
        <v>0.51</v>
      </c>
      <c r="AQ279">
        <v>14</v>
      </c>
      <c r="AR279">
        <v>7</v>
      </c>
      <c r="AS279" s="1">
        <v>0.5</v>
      </c>
      <c r="AT279">
        <v>0</v>
      </c>
      <c r="AU279">
        <v>0</v>
      </c>
      <c r="AV279">
        <v>0</v>
      </c>
      <c r="AW279">
        <v>15</v>
      </c>
      <c r="AX279">
        <v>4</v>
      </c>
      <c r="AY279">
        <v>0</v>
      </c>
      <c r="AZ279">
        <v>0</v>
      </c>
      <c r="BA279" s="1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f t="shared" si="4"/>
        <v>4.2</v>
      </c>
    </row>
    <row r="280" spans="1:59" x14ac:dyDescent="0.3">
      <c r="A280" t="s">
        <v>231</v>
      </c>
      <c r="B280" s="4">
        <v>26</v>
      </c>
      <c r="C280" t="s">
        <v>205</v>
      </c>
      <c r="D280" t="s">
        <v>224</v>
      </c>
      <c r="E280" t="s">
        <v>774</v>
      </c>
      <c r="F280">
        <v>30</v>
      </c>
      <c r="G280">
        <v>2403</v>
      </c>
      <c r="H280">
        <v>1</v>
      </c>
      <c r="I280">
        <v>1</v>
      </c>
      <c r="J280">
        <v>28</v>
      </c>
      <c r="K280">
        <v>16</v>
      </c>
      <c r="L280" s="1">
        <v>0.13</v>
      </c>
      <c r="M280">
        <v>1</v>
      </c>
      <c r="N280">
        <v>0</v>
      </c>
      <c r="O280">
        <v>3</v>
      </c>
      <c r="P280">
        <v>2001</v>
      </c>
      <c r="Q280">
        <v>852</v>
      </c>
      <c r="R280">
        <v>755</v>
      </c>
      <c r="S280" s="1">
        <v>0.89</v>
      </c>
      <c r="T280">
        <v>26</v>
      </c>
      <c r="U280">
        <v>10</v>
      </c>
      <c r="V280" s="1">
        <v>0.39</v>
      </c>
      <c r="W280">
        <v>437</v>
      </c>
      <c r="X280">
        <v>363</v>
      </c>
      <c r="Y280" s="1">
        <v>0.83</v>
      </c>
      <c r="Z280">
        <v>7</v>
      </c>
      <c r="AA280">
        <v>270</v>
      </c>
      <c r="AB280">
        <v>114</v>
      </c>
      <c r="AC280">
        <v>2</v>
      </c>
      <c r="AD280">
        <v>0</v>
      </c>
      <c r="AE280">
        <v>21</v>
      </c>
      <c r="AF280">
        <v>11</v>
      </c>
      <c r="AG280">
        <v>61</v>
      </c>
      <c r="AH280">
        <v>27</v>
      </c>
      <c r="AI280">
        <v>3</v>
      </c>
      <c r="AJ280">
        <v>57</v>
      </c>
      <c r="AK280">
        <v>9</v>
      </c>
      <c r="AL280">
        <v>1</v>
      </c>
      <c r="AM280">
        <v>65</v>
      </c>
      <c r="AN280">
        <v>131</v>
      </c>
      <c r="AO280">
        <v>61</v>
      </c>
      <c r="AP280" s="1">
        <v>0.47</v>
      </c>
      <c r="AQ280">
        <v>12</v>
      </c>
      <c r="AR280">
        <v>3</v>
      </c>
      <c r="AS280" s="1">
        <v>0.25</v>
      </c>
      <c r="AT280">
        <v>0</v>
      </c>
      <c r="AU280">
        <v>0</v>
      </c>
      <c r="AV280">
        <v>0</v>
      </c>
      <c r="AW280">
        <v>36</v>
      </c>
      <c r="AX280">
        <v>5</v>
      </c>
      <c r="AY280">
        <v>0</v>
      </c>
      <c r="AZ280">
        <v>0</v>
      </c>
      <c r="BA280" s="1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f t="shared" si="4"/>
        <v>4.2</v>
      </c>
    </row>
    <row r="281" spans="1:59" x14ac:dyDescent="0.3">
      <c r="A281" t="s">
        <v>316</v>
      </c>
      <c r="B281" s="4">
        <v>31</v>
      </c>
      <c r="C281" t="s">
        <v>300</v>
      </c>
      <c r="D281" t="s">
        <v>59</v>
      </c>
      <c r="E281" t="s">
        <v>774</v>
      </c>
      <c r="F281">
        <v>33</v>
      </c>
      <c r="G281">
        <v>2924</v>
      </c>
      <c r="H281">
        <v>1</v>
      </c>
      <c r="I281">
        <v>1</v>
      </c>
      <c r="J281">
        <v>15</v>
      </c>
      <c r="K281">
        <v>6</v>
      </c>
      <c r="L281" s="1">
        <v>7.0000000000000007E-2</v>
      </c>
      <c r="M281">
        <v>2</v>
      </c>
      <c r="N281">
        <v>2</v>
      </c>
      <c r="O281">
        <v>2</v>
      </c>
      <c r="P281">
        <v>1771</v>
      </c>
      <c r="Q281">
        <v>875</v>
      </c>
      <c r="R281">
        <v>802</v>
      </c>
      <c r="S281" s="1">
        <v>0.92</v>
      </c>
      <c r="T281">
        <v>9</v>
      </c>
      <c r="U281">
        <v>2</v>
      </c>
      <c r="V281" s="1">
        <v>0.22</v>
      </c>
      <c r="W281">
        <v>220</v>
      </c>
      <c r="X281">
        <v>183</v>
      </c>
      <c r="Y281" s="1">
        <v>0.83</v>
      </c>
      <c r="Z281">
        <v>0</v>
      </c>
      <c r="AA281">
        <v>156</v>
      </c>
      <c r="AB281">
        <v>62</v>
      </c>
      <c r="AC281">
        <v>0</v>
      </c>
      <c r="AD281">
        <v>0</v>
      </c>
      <c r="AE281">
        <v>0</v>
      </c>
      <c r="AF281">
        <v>0</v>
      </c>
      <c r="AG281">
        <v>71</v>
      </c>
      <c r="AH281">
        <v>7</v>
      </c>
      <c r="AI281">
        <v>10</v>
      </c>
      <c r="AJ281">
        <v>209</v>
      </c>
      <c r="AK281">
        <v>13</v>
      </c>
      <c r="AL281">
        <v>5</v>
      </c>
      <c r="AM281">
        <v>64</v>
      </c>
      <c r="AN281">
        <v>71</v>
      </c>
      <c r="AO281">
        <v>32</v>
      </c>
      <c r="AP281" s="1">
        <v>0.45</v>
      </c>
      <c r="AQ281">
        <v>23</v>
      </c>
      <c r="AR281">
        <v>13</v>
      </c>
      <c r="AS281" s="1">
        <v>0.56999999999999995</v>
      </c>
      <c r="AT281">
        <v>0</v>
      </c>
      <c r="AU281">
        <v>0</v>
      </c>
      <c r="AV281">
        <v>0</v>
      </c>
      <c r="AW281">
        <v>35</v>
      </c>
      <c r="AX281">
        <v>6</v>
      </c>
      <c r="AY281">
        <v>0</v>
      </c>
      <c r="AZ281">
        <v>0</v>
      </c>
      <c r="BA281" s="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f t="shared" si="4"/>
        <v>4.2</v>
      </c>
    </row>
    <row r="282" spans="1:59" x14ac:dyDescent="0.3">
      <c r="A282" t="s">
        <v>584</v>
      </c>
      <c r="B282" s="4">
        <v>22</v>
      </c>
      <c r="C282" t="s">
        <v>566</v>
      </c>
      <c r="D282" t="s">
        <v>94</v>
      </c>
      <c r="E282" t="s">
        <v>773</v>
      </c>
      <c r="F282">
        <v>26</v>
      </c>
      <c r="G282">
        <v>1406</v>
      </c>
      <c r="H282">
        <v>1</v>
      </c>
      <c r="I282">
        <v>1</v>
      </c>
      <c r="J282">
        <v>29</v>
      </c>
      <c r="K282">
        <v>27</v>
      </c>
      <c r="L282" s="1">
        <v>0.18</v>
      </c>
      <c r="M282">
        <v>2</v>
      </c>
      <c r="N282">
        <v>2</v>
      </c>
      <c r="O282">
        <v>3</v>
      </c>
      <c r="P282">
        <v>661</v>
      </c>
      <c r="Q282">
        <v>890</v>
      </c>
      <c r="R282">
        <v>719</v>
      </c>
      <c r="S282" s="1">
        <v>0.81</v>
      </c>
      <c r="T282">
        <v>75</v>
      </c>
      <c r="U282">
        <v>11</v>
      </c>
      <c r="V282" s="1">
        <v>0.15</v>
      </c>
      <c r="W282">
        <v>453</v>
      </c>
      <c r="X282">
        <v>345</v>
      </c>
      <c r="Y282" s="1">
        <v>0.76</v>
      </c>
      <c r="Z282">
        <v>9</v>
      </c>
      <c r="AA282">
        <v>447</v>
      </c>
      <c r="AB282">
        <v>276</v>
      </c>
      <c r="AC282">
        <v>2</v>
      </c>
      <c r="AD282">
        <v>2</v>
      </c>
      <c r="AE282">
        <v>15</v>
      </c>
      <c r="AF282">
        <v>18</v>
      </c>
      <c r="AG282">
        <v>99</v>
      </c>
      <c r="AH282">
        <v>25</v>
      </c>
      <c r="AI282">
        <v>0</v>
      </c>
      <c r="AJ282">
        <v>7</v>
      </c>
      <c r="AK282">
        <v>14</v>
      </c>
      <c r="AL282">
        <v>3</v>
      </c>
      <c r="AM282">
        <v>22</v>
      </c>
      <c r="AN282">
        <v>284</v>
      </c>
      <c r="AO282">
        <v>120</v>
      </c>
      <c r="AP282" s="1">
        <v>0.42</v>
      </c>
      <c r="AQ282">
        <v>54</v>
      </c>
      <c r="AR282">
        <v>27</v>
      </c>
      <c r="AS282" s="1">
        <v>0.5</v>
      </c>
      <c r="AT282">
        <v>0</v>
      </c>
      <c r="AU282">
        <v>0</v>
      </c>
      <c r="AV282">
        <v>0</v>
      </c>
      <c r="AW282">
        <v>22</v>
      </c>
      <c r="AX282">
        <v>2</v>
      </c>
      <c r="AY282">
        <v>0</v>
      </c>
      <c r="AZ282">
        <v>0</v>
      </c>
      <c r="BA282" s="1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f t="shared" si="4"/>
        <v>4.2</v>
      </c>
    </row>
    <row r="283" spans="1:59" x14ac:dyDescent="0.3">
      <c r="A283" t="s">
        <v>313</v>
      </c>
      <c r="B283" s="4">
        <v>27</v>
      </c>
      <c r="C283" t="s">
        <v>300</v>
      </c>
      <c r="D283" t="s">
        <v>59</v>
      </c>
      <c r="E283" t="s">
        <v>773</v>
      </c>
      <c r="F283">
        <v>34</v>
      </c>
      <c r="G283">
        <v>2083</v>
      </c>
      <c r="H283">
        <v>1</v>
      </c>
      <c r="I283">
        <v>0</v>
      </c>
      <c r="J283">
        <v>29</v>
      </c>
      <c r="K283">
        <v>10</v>
      </c>
      <c r="L283" s="1">
        <v>0.28000000000000003</v>
      </c>
      <c r="M283">
        <v>4</v>
      </c>
      <c r="N283">
        <v>0</v>
      </c>
      <c r="O283">
        <v>4</v>
      </c>
      <c r="P283">
        <v>1041</v>
      </c>
      <c r="Q283">
        <v>943</v>
      </c>
      <c r="R283">
        <v>803</v>
      </c>
      <c r="S283" s="1">
        <v>0.85</v>
      </c>
      <c r="T283">
        <v>15</v>
      </c>
      <c r="U283">
        <v>3</v>
      </c>
      <c r="V283" s="1">
        <v>0.2</v>
      </c>
      <c r="W283">
        <v>256</v>
      </c>
      <c r="X283">
        <v>188</v>
      </c>
      <c r="Y283" s="1">
        <v>0.73</v>
      </c>
      <c r="Z283">
        <v>0</v>
      </c>
      <c r="AA283">
        <v>152</v>
      </c>
      <c r="AB283">
        <v>74</v>
      </c>
      <c r="AC283">
        <v>0</v>
      </c>
      <c r="AD283">
        <v>0</v>
      </c>
      <c r="AE283">
        <v>1</v>
      </c>
      <c r="AF283">
        <v>1</v>
      </c>
      <c r="AG283">
        <v>63</v>
      </c>
      <c r="AH283">
        <v>41</v>
      </c>
      <c r="AI283">
        <v>2</v>
      </c>
      <c r="AJ283">
        <v>31</v>
      </c>
      <c r="AK283">
        <v>16</v>
      </c>
      <c r="AL283">
        <v>3</v>
      </c>
      <c r="AM283">
        <v>32</v>
      </c>
      <c r="AN283">
        <v>82</v>
      </c>
      <c r="AO283">
        <v>38</v>
      </c>
      <c r="AP283" s="1">
        <v>0.46</v>
      </c>
      <c r="AQ283">
        <v>36</v>
      </c>
      <c r="AR283">
        <v>20</v>
      </c>
      <c r="AS283" s="1">
        <v>0.56000000000000005</v>
      </c>
      <c r="AT283">
        <v>0</v>
      </c>
      <c r="AU283">
        <v>0</v>
      </c>
      <c r="AV283">
        <v>0</v>
      </c>
      <c r="AW283">
        <v>13</v>
      </c>
      <c r="AX283">
        <v>0</v>
      </c>
      <c r="AY283">
        <v>0</v>
      </c>
      <c r="AZ283">
        <v>0</v>
      </c>
      <c r="BA283" s="1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f t="shared" si="4"/>
        <v>4.2</v>
      </c>
    </row>
    <row r="284" spans="1:59" x14ac:dyDescent="0.3">
      <c r="A284" t="s">
        <v>221</v>
      </c>
      <c r="B284" s="4">
        <v>24</v>
      </c>
      <c r="C284" t="s">
        <v>205</v>
      </c>
      <c r="D284" t="s">
        <v>74</v>
      </c>
      <c r="E284" t="s">
        <v>774</v>
      </c>
      <c r="F284">
        <v>34</v>
      </c>
      <c r="G284">
        <v>2959</v>
      </c>
      <c r="H284">
        <v>1</v>
      </c>
      <c r="I284">
        <v>1</v>
      </c>
      <c r="J284">
        <v>17</v>
      </c>
      <c r="K284">
        <v>2</v>
      </c>
      <c r="L284" s="1">
        <v>0</v>
      </c>
      <c r="M284">
        <v>1</v>
      </c>
      <c r="N284">
        <v>1</v>
      </c>
      <c r="O284">
        <v>0</v>
      </c>
      <c r="P284">
        <v>2645</v>
      </c>
      <c r="Q284">
        <v>958</v>
      </c>
      <c r="R284">
        <v>870</v>
      </c>
      <c r="S284" s="1">
        <v>0.91</v>
      </c>
      <c r="T284">
        <v>0</v>
      </c>
      <c r="U284">
        <v>0</v>
      </c>
      <c r="V284" s="1">
        <v>0</v>
      </c>
      <c r="W284">
        <v>77</v>
      </c>
      <c r="X284">
        <v>45</v>
      </c>
      <c r="Y284" s="1">
        <v>0.57999999999999996</v>
      </c>
      <c r="Z284">
        <v>0</v>
      </c>
      <c r="AA284">
        <v>208</v>
      </c>
      <c r="AB284">
        <v>107</v>
      </c>
      <c r="AC284">
        <v>0</v>
      </c>
      <c r="AD284">
        <v>0</v>
      </c>
      <c r="AE284">
        <v>0</v>
      </c>
      <c r="AF284">
        <v>1</v>
      </c>
      <c r="AG284">
        <v>46</v>
      </c>
      <c r="AH284">
        <v>7</v>
      </c>
      <c r="AI284">
        <v>7</v>
      </c>
      <c r="AJ284">
        <v>139</v>
      </c>
      <c r="AK284">
        <v>16</v>
      </c>
      <c r="AL284">
        <v>13</v>
      </c>
      <c r="AM284">
        <v>45</v>
      </c>
      <c r="AN284">
        <v>47</v>
      </c>
      <c r="AO284">
        <v>29</v>
      </c>
      <c r="AP284" s="1">
        <v>0.62</v>
      </c>
      <c r="AQ284">
        <v>46</v>
      </c>
      <c r="AR284">
        <v>27</v>
      </c>
      <c r="AS284" s="1">
        <v>0.59</v>
      </c>
      <c r="AT284">
        <v>0</v>
      </c>
      <c r="AU284">
        <v>0</v>
      </c>
      <c r="AV284">
        <v>0</v>
      </c>
      <c r="AW284">
        <v>25</v>
      </c>
      <c r="AX284">
        <v>6</v>
      </c>
      <c r="AY284">
        <v>1</v>
      </c>
      <c r="AZ284">
        <v>0</v>
      </c>
      <c r="BA284" s="1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f t="shared" si="4"/>
        <v>4.2</v>
      </c>
    </row>
    <row r="285" spans="1:59" x14ac:dyDescent="0.3">
      <c r="A285" t="s">
        <v>638</v>
      </c>
      <c r="B285" s="4">
        <v>27</v>
      </c>
      <c r="C285" t="s">
        <v>783</v>
      </c>
      <c r="D285" t="s">
        <v>62</v>
      </c>
      <c r="E285" t="s">
        <v>773</v>
      </c>
      <c r="F285">
        <v>31</v>
      </c>
      <c r="G285">
        <v>1404</v>
      </c>
      <c r="H285">
        <v>1</v>
      </c>
      <c r="I285">
        <v>1</v>
      </c>
      <c r="J285">
        <v>25</v>
      </c>
      <c r="K285">
        <v>10</v>
      </c>
      <c r="L285" s="1">
        <v>0.03</v>
      </c>
      <c r="M285">
        <v>4</v>
      </c>
      <c r="N285">
        <v>1</v>
      </c>
      <c r="O285">
        <v>0</v>
      </c>
      <c r="P285">
        <v>842</v>
      </c>
      <c r="Q285">
        <v>960</v>
      </c>
      <c r="R285">
        <v>770</v>
      </c>
      <c r="S285" s="1">
        <v>0.8</v>
      </c>
      <c r="T285">
        <v>20</v>
      </c>
      <c r="U285">
        <v>8</v>
      </c>
      <c r="V285" s="1">
        <v>0.4</v>
      </c>
      <c r="W285">
        <v>286</v>
      </c>
      <c r="X285">
        <v>193</v>
      </c>
      <c r="Y285" s="1">
        <v>0.68</v>
      </c>
      <c r="Z285">
        <v>9</v>
      </c>
      <c r="AA285">
        <v>133</v>
      </c>
      <c r="AB285">
        <v>59</v>
      </c>
      <c r="AC285">
        <v>0</v>
      </c>
      <c r="AD285">
        <v>0</v>
      </c>
      <c r="AE285">
        <v>3</v>
      </c>
      <c r="AF285">
        <v>2</v>
      </c>
      <c r="AG285">
        <v>103</v>
      </c>
      <c r="AH285">
        <v>14</v>
      </c>
      <c r="AI285">
        <v>0</v>
      </c>
      <c r="AJ285">
        <v>19</v>
      </c>
      <c r="AK285">
        <v>14</v>
      </c>
      <c r="AL285">
        <v>10</v>
      </c>
      <c r="AM285">
        <v>16</v>
      </c>
      <c r="AN285">
        <v>164</v>
      </c>
      <c r="AO285">
        <v>102</v>
      </c>
      <c r="AP285" s="1">
        <v>0.62</v>
      </c>
      <c r="AQ285">
        <v>58</v>
      </c>
      <c r="AR285">
        <v>39</v>
      </c>
      <c r="AS285" s="1">
        <v>0.67</v>
      </c>
      <c r="AT285">
        <v>0</v>
      </c>
      <c r="AU285">
        <v>0</v>
      </c>
      <c r="AV285">
        <v>0</v>
      </c>
      <c r="AW285">
        <v>26</v>
      </c>
      <c r="AX285">
        <v>6</v>
      </c>
      <c r="AY285">
        <v>0</v>
      </c>
      <c r="AZ285">
        <v>0</v>
      </c>
      <c r="BA285" s="1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f t="shared" si="4"/>
        <v>4.2</v>
      </c>
    </row>
    <row r="286" spans="1:59" x14ac:dyDescent="0.3">
      <c r="A286" t="s">
        <v>322</v>
      </c>
      <c r="B286" s="4">
        <v>26</v>
      </c>
      <c r="C286" t="s">
        <v>300</v>
      </c>
      <c r="D286" t="s">
        <v>80</v>
      </c>
      <c r="E286" t="s">
        <v>773</v>
      </c>
      <c r="F286">
        <v>19</v>
      </c>
      <c r="G286">
        <v>1255</v>
      </c>
      <c r="H286">
        <v>1</v>
      </c>
      <c r="I286">
        <v>0</v>
      </c>
      <c r="J286">
        <v>16</v>
      </c>
      <c r="K286">
        <v>13</v>
      </c>
      <c r="L286" s="1">
        <v>0.09</v>
      </c>
      <c r="M286">
        <v>0</v>
      </c>
      <c r="N286">
        <v>1</v>
      </c>
      <c r="O286">
        <v>2</v>
      </c>
      <c r="P286">
        <v>663</v>
      </c>
      <c r="Q286">
        <v>999</v>
      </c>
      <c r="R286">
        <v>875</v>
      </c>
      <c r="S286" s="1">
        <v>0.88</v>
      </c>
      <c r="T286">
        <v>14</v>
      </c>
      <c r="U286">
        <v>2</v>
      </c>
      <c r="V286" s="1">
        <v>0.14000000000000001</v>
      </c>
      <c r="W286">
        <v>283</v>
      </c>
      <c r="X286">
        <v>238</v>
      </c>
      <c r="Y286" s="1">
        <v>0.84</v>
      </c>
      <c r="Z286">
        <v>1</v>
      </c>
      <c r="AA286">
        <v>333</v>
      </c>
      <c r="AB286">
        <v>134</v>
      </c>
      <c r="AC286">
        <v>2</v>
      </c>
      <c r="AD286">
        <v>0</v>
      </c>
      <c r="AE286">
        <v>6</v>
      </c>
      <c r="AF286">
        <v>3</v>
      </c>
      <c r="AG286">
        <v>115</v>
      </c>
      <c r="AH286">
        <v>12</v>
      </c>
      <c r="AI286">
        <v>3</v>
      </c>
      <c r="AJ286">
        <v>21</v>
      </c>
      <c r="AK286">
        <v>30</v>
      </c>
      <c r="AL286">
        <v>10</v>
      </c>
      <c r="AM286">
        <v>16</v>
      </c>
      <c r="AN286">
        <v>179</v>
      </c>
      <c r="AO286">
        <v>95</v>
      </c>
      <c r="AP286" s="1">
        <v>0.53</v>
      </c>
      <c r="AQ286">
        <v>79</v>
      </c>
      <c r="AR286">
        <v>34</v>
      </c>
      <c r="AS286" s="1">
        <v>0.43</v>
      </c>
      <c r="AT286">
        <v>0</v>
      </c>
      <c r="AU286">
        <v>0</v>
      </c>
      <c r="AV286">
        <v>0</v>
      </c>
      <c r="AW286">
        <v>24</v>
      </c>
      <c r="AX286">
        <v>2</v>
      </c>
      <c r="AY286">
        <v>0</v>
      </c>
      <c r="AZ286">
        <v>0</v>
      </c>
      <c r="BA286" s="1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f t="shared" si="4"/>
        <v>4.2</v>
      </c>
    </row>
    <row r="287" spans="1:59" x14ac:dyDescent="0.3">
      <c r="A287" t="s">
        <v>607</v>
      </c>
      <c r="B287" s="4">
        <v>26</v>
      </c>
      <c r="C287" t="s">
        <v>784</v>
      </c>
      <c r="D287" t="s">
        <v>105</v>
      </c>
      <c r="E287" t="s">
        <v>774</v>
      </c>
      <c r="F287">
        <v>18</v>
      </c>
      <c r="G287">
        <v>1420</v>
      </c>
      <c r="H287">
        <v>1</v>
      </c>
      <c r="I287">
        <v>0</v>
      </c>
      <c r="J287">
        <v>16</v>
      </c>
      <c r="K287">
        <v>13</v>
      </c>
      <c r="L287" s="1">
        <v>0.09</v>
      </c>
      <c r="M287">
        <v>3</v>
      </c>
      <c r="N287">
        <v>1</v>
      </c>
      <c r="O287">
        <v>2</v>
      </c>
      <c r="P287">
        <v>1418</v>
      </c>
      <c r="Q287">
        <v>1059</v>
      </c>
      <c r="R287">
        <v>992</v>
      </c>
      <c r="S287" s="1">
        <v>0.94</v>
      </c>
      <c r="T287">
        <v>8</v>
      </c>
      <c r="U287">
        <v>1</v>
      </c>
      <c r="V287" s="1">
        <v>0.13</v>
      </c>
      <c r="W287">
        <v>344</v>
      </c>
      <c r="X287">
        <v>310</v>
      </c>
      <c r="Y287" s="1">
        <v>0.9</v>
      </c>
      <c r="Z287">
        <v>2</v>
      </c>
      <c r="AA287">
        <v>281</v>
      </c>
      <c r="AB287">
        <v>124</v>
      </c>
      <c r="AC287">
        <v>1</v>
      </c>
      <c r="AD287">
        <v>2</v>
      </c>
      <c r="AE287">
        <v>10</v>
      </c>
      <c r="AF287">
        <v>6</v>
      </c>
      <c r="AG287">
        <v>97</v>
      </c>
      <c r="AH287">
        <v>5</v>
      </c>
      <c r="AI287">
        <v>2</v>
      </c>
      <c r="AJ287">
        <v>52</v>
      </c>
      <c r="AK287">
        <v>7</v>
      </c>
      <c r="AL287">
        <v>9</v>
      </c>
      <c r="AM287">
        <v>35</v>
      </c>
      <c r="AN287">
        <v>146</v>
      </c>
      <c r="AO287">
        <v>76</v>
      </c>
      <c r="AP287" s="1">
        <v>0.52</v>
      </c>
      <c r="AQ287">
        <v>28</v>
      </c>
      <c r="AR287">
        <v>14</v>
      </c>
      <c r="AS287" s="1">
        <v>0.5</v>
      </c>
      <c r="AT287">
        <v>0</v>
      </c>
      <c r="AU287">
        <v>0</v>
      </c>
      <c r="AV287">
        <v>0</v>
      </c>
      <c r="AW287">
        <v>14</v>
      </c>
      <c r="AX287">
        <v>3</v>
      </c>
      <c r="AY287">
        <v>0</v>
      </c>
      <c r="AZ287">
        <v>0</v>
      </c>
      <c r="BA287" s="1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f t="shared" si="4"/>
        <v>4.2</v>
      </c>
    </row>
    <row r="288" spans="1:59" x14ac:dyDescent="0.3">
      <c r="A288" t="s">
        <v>480</v>
      </c>
      <c r="B288" s="4">
        <v>19</v>
      </c>
      <c r="C288" t="s">
        <v>453</v>
      </c>
      <c r="D288" t="s">
        <v>59</v>
      </c>
      <c r="E288" t="s">
        <v>774</v>
      </c>
      <c r="F288">
        <v>28</v>
      </c>
      <c r="G288">
        <v>1891</v>
      </c>
      <c r="H288">
        <v>1</v>
      </c>
      <c r="I288">
        <v>2</v>
      </c>
      <c r="J288">
        <v>10</v>
      </c>
      <c r="K288">
        <v>6</v>
      </c>
      <c r="L288" s="1">
        <v>0.09</v>
      </c>
      <c r="M288">
        <v>2</v>
      </c>
      <c r="N288">
        <v>1</v>
      </c>
      <c r="O288">
        <v>0</v>
      </c>
      <c r="P288">
        <v>1559</v>
      </c>
      <c r="Q288">
        <v>1068</v>
      </c>
      <c r="R288">
        <v>942</v>
      </c>
      <c r="S288" s="1">
        <v>0.88</v>
      </c>
      <c r="T288">
        <v>4</v>
      </c>
      <c r="U288">
        <v>2</v>
      </c>
      <c r="V288" s="1">
        <v>0.5</v>
      </c>
      <c r="W288">
        <v>273</v>
      </c>
      <c r="X288">
        <v>228</v>
      </c>
      <c r="Y288" s="1">
        <v>0.84</v>
      </c>
      <c r="Z288">
        <v>4</v>
      </c>
      <c r="AA288">
        <v>254</v>
      </c>
      <c r="AB288">
        <v>100</v>
      </c>
      <c r="AC288">
        <v>0</v>
      </c>
      <c r="AD288">
        <v>0</v>
      </c>
      <c r="AE288">
        <v>2</v>
      </c>
      <c r="AF288">
        <v>2</v>
      </c>
      <c r="AG288">
        <v>121</v>
      </c>
      <c r="AH288">
        <v>19</v>
      </c>
      <c r="AI288">
        <v>3</v>
      </c>
      <c r="AJ288">
        <v>40</v>
      </c>
      <c r="AK288">
        <v>40</v>
      </c>
      <c r="AL288">
        <v>8</v>
      </c>
      <c r="AM288">
        <v>30</v>
      </c>
      <c r="AN288">
        <v>140</v>
      </c>
      <c r="AO288">
        <v>59</v>
      </c>
      <c r="AP288" s="1">
        <v>0.42</v>
      </c>
      <c r="AQ288">
        <v>68</v>
      </c>
      <c r="AR288">
        <v>36</v>
      </c>
      <c r="AS288" s="1">
        <v>0.53</v>
      </c>
      <c r="AT288">
        <v>0</v>
      </c>
      <c r="AU288">
        <v>0</v>
      </c>
      <c r="AV288">
        <v>0</v>
      </c>
      <c r="AW288">
        <v>12</v>
      </c>
      <c r="AX288">
        <v>3</v>
      </c>
      <c r="AY288">
        <v>1</v>
      </c>
      <c r="AZ288">
        <v>0</v>
      </c>
      <c r="BA288" s="1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f t="shared" si="4"/>
        <v>4.2</v>
      </c>
    </row>
    <row r="289" spans="1:59" x14ac:dyDescent="0.3">
      <c r="A289" t="s">
        <v>577</v>
      </c>
      <c r="B289" s="4">
        <v>30</v>
      </c>
      <c r="C289" t="s">
        <v>566</v>
      </c>
      <c r="D289" t="s">
        <v>59</v>
      </c>
      <c r="E289" t="s">
        <v>774</v>
      </c>
      <c r="F289">
        <v>19</v>
      </c>
      <c r="G289">
        <v>1394</v>
      </c>
      <c r="H289">
        <v>1</v>
      </c>
      <c r="I289">
        <v>0</v>
      </c>
      <c r="J289">
        <v>4</v>
      </c>
      <c r="K289">
        <v>4</v>
      </c>
      <c r="L289" s="1">
        <v>0.1</v>
      </c>
      <c r="M289">
        <v>0</v>
      </c>
      <c r="N289">
        <v>1</v>
      </c>
      <c r="O289">
        <v>1</v>
      </c>
      <c r="P289">
        <v>1115</v>
      </c>
      <c r="Q289">
        <v>1095</v>
      </c>
      <c r="R289">
        <v>948</v>
      </c>
      <c r="S289" s="1">
        <v>0.87</v>
      </c>
      <c r="T289">
        <v>1</v>
      </c>
      <c r="U289">
        <v>0</v>
      </c>
      <c r="V289" s="1">
        <v>0</v>
      </c>
      <c r="W289">
        <v>174</v>
      </c>
      <c r="X289">
        <v>121</v>
      </c>
      <c r="Y289" s="1">
        <v>0.7</v>
      </c>
      <c r="Z289">
        <v>0</v>
      </c>
      <c r="AA289">
        <v>183</v>
      </c>
      <c r="AB289">
        <v>69</v>
      </c>
      <c r="AC289">
        <v>0</v>
      </c>
      <c r="AD289">
        <v>0</v>
      </c>
      <c r="AE289">
        <v>0</v>
      </c>
      <c r="AF289">
        <v>1</v>
      </c>
      <c r="AG289">
        <v>61</v>
      </c>
      <c r="AH289">
        <v>3</v>
      </c>
      <c r="AI289">
        <v>1</v>
      </c>
      <c r="AJ289">
        <v>49</v>
      </c>
      <c r="AK289">
        <v>21</v>
      </c>
      <c r="AL289">
        <v>26</v>
      </c>
      <c r="AM289">
        <v>34</v>
      </c>
      <c r="AN289">
        <v>94</v>
      </c>
      <c r="AO289">
        <v>63</v>
      </c>
      <c r="AP289" s="1">
        <v>0.67</v>
      </c>
      <c r="AQ289">
        <v>126</v>
      </c>
      <c r="AR289">
        <v>85</v>
      </c>
      <c r="AS289" s="1">
        <v>0.68</v>
      </c>
      <c r="AT289">
        <v>0</v>
      </c>
      <c r="AU289">
        <v>0</v>
      </c>
      <c r="AV289">
        <v>0</v>
      </c>
      <c r="AW289">
        <v>13</v>
      </c>
      <c r="AX289">
        <v>2</v>
      </c>
      <c r="AY289">
        <v>2</v>
      </c>
      <c r="AZ289">
        <v>0</v>
      </c>
      <c r="BA289" s="1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f t="shared" si="4"/>
        <v>4.2</v>
      </c>
    </row>
    <row r="290" spans="1:59" x14ac:dyDescent="0.3">
      <c r="A290" t="s">
        <v>229</v>
      </c>
      <c r="B290" s="4">
        <v>24</v>
      </c>
      <c r="C290" t="s">
        <v>205</v>
      </c>
      <c r="D290" t="s">
        <v>74</v>
      </c>
      <c r="E290" t="s">
        <v>773</v>
      </c>
      <c r="F290">
        <v>25</v>
      </c>
      <c r="G290">
        <v>1008</v>
      </c>
      <c r="H290">
        <v>1</v>
      </c>
      <c r="I290">
        <v>3</v>
      </c>
      <c r="J290">
        <v>9</v>
      </c>
      <c r="K290">
        <v>3</v>
      </c>
      <c r="L290" s="1">
        <v>0.2</v>
      </c>
      <c r="M290">
        <v>2</v>
      </c>
      <c r="N290">
        <v>0</v>
      </c>
      <c r="O290">
        <v>1</v>
      </c>
      <c r="P290">
        <v>907</v>
      </c>
      <c r="Q290">
        <v>1210</v>
      </c>
      <c r="R290">
        <v>1031</v>
      </c>
      <c r="S290" s="1">
        <v>0.85</v>
      </c>
      <c r="T290">
        <v>22</v>
      </c>
      <c r="U290">
        <v>1</v>
      </c>
      <c r="V290" s="1">
        <v>0.05</v>
      </c>
      <c r="W290">
        <v>255</v>
      </c>
      <c r="X290">
        <v>174</v>
      </c>
      <c r="Y290" s="1">
        <v>0.68</v>
      </c>
      <c r="Z290">
        <v>2</v>
      </c>
      <c r="AA290">
        <v>241</v>
      </c>
      <c r="AB290">
        <v>140</v>
      </c>
      <c r="AC290">
        <v>0</v>
      </c>
      <c r="AD290">
        <v>0</v>
      </c>
      <c r="AE290">
        <v>1</v>
      </c>
      <c r="AF290">
        <v>2</v>
      </c>
      <c r="AG290">
        <v>106</v>
      </c>
      <c r="AH290">
        <v>9</v>
      </c>
      <c r="AI290">
        <v>2</v>
      </c>
      <c r="AJ290">
        <v>25</v>
      </c>
      <c r="AK290">
        <v>22</v>
      </c>
      <c r="AL290">
        <v>14</v>
      </c>
      <c r="AM290">
        <v>58</v>
      </c>
      <c r="AN290">
        <v>96</v>
      </c>
      <c r="AO290">
        <v>60</v>
      </c>
      <c r="AP290" s="1">
        <v>0.63</v>
      </c>
      <c r="AQ290">
        <v>78</v>
      </c>
      <c r="AR290">
        <v>56</v>
      </c>
      <c r="AS290" s="1">
        <v>0.72</v>
      </c>
      <c r="AT290">
        <v>0</v>
      </c>
      <c r="AU290">
        <v>0</v>
      </c>
      <c r="AV290">
        <v>0</v>
      </c>
      <c r="AW290">
        <v>23</v>
      </c>
      <c r="AX290">
        <v>6</v>
      </c>
      <c r="AY290">
        <v>0</v>
      </c>
      <c r="AZ290">
        <v>0</v>
      </c>
      <c r="BA290" s="1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f t="shared" si="4"/>
        <v>4.2</v>
      </c>
    </row>
    <row r="291" spans="1:59" x14ac:dyDescent="0.3">
      <c r="A291" t="s">
        <v>254</v>
      </c>
      <c r="B291" s="4">
        <v>22</v>
      </c>
      <c r="C291" t="s">
        <v>240</v>
      </c>
      <c r="D291" t="s">
        <v>224</v>
      </c>
      <c r="E291" t="s">
        <v>773</v>
      </c>
      <c r="F291">
        <v>38</v>
      </c>
      <c r="G291">
        <v>3356</v>
      </c>
      <c r="H291">
        <v>1</v>
      </c>
      <c r="I291">
        <v>2</v>
      </c>
      <c r="J291">
        <v>20</v>
      </c>
      <c r="K291">
        <v>22</v>
      </c>
      <c r="L291" s="1">
        <v>0.11</v>
      </c>
      <c r="M291">
        <v>0</v>
      </c>
      <c r="N291">
        <v>1</v>
      </c>
      <c r="O291">
        <v>0</v>
      </c>
      <c r="P291">
        <v>2721</v>
      </c>
      <c r="Q291">
        <v>1213</v>
      </c>
      <c r="R291">
        <v>979</v>
      </c>
      <c r="S291" s="1">
        <v>0.81</v>
      </c>
      <c r="T291">
        <v>45</v>
      </c>
      <c r="U291">
        <v>13</v>
      </c>
      <c r="V291" s="1">
        <v>0.28999999999999998</v>
      </c>
      <c r="W291">
        <v>550</v>
      </c>
      <c r="X291">
        <v>413</v>
      </c>
      <c r="Y291" s="1">
        <v>0.75</v>
      </c>
      <c r="Z291">
        <v>19</v>
      </c>
      <c r="AA291">
        <v>341</v>
      </c>
      <c r="AB291">
        <v>197</v>
      </c>
      <c r="AC291">
        <v>0</v>
      </c>
      <c r="AD291">
        <v>5</v>
      </c>
      <c r="AE291">
        <v>6</v>
      </c>
      <c r="AF291">
        <v>15</v>
      </c>
      <c r="AG291">
        <v>127</v>
      </c>
      <c r="AH291">
        <v>25</v>
      </c>
      <c r="AI291">
        <v>10</v>
      </c>
      <c r="AJ291">
        <v>53</v>
      </c>
      <c r="AK291">
        <v>23</v>
      </c>
      <c r="AL291">
        <v>5</v>
      </c>
      <c r="AM291">
        <v>114</v>
      </c>
      <c r="AN291">
        <v>246</v>
      </c>
      <c r="AO291">
        <v>113</v>
      </c>
      <c r="AP291" s="1">
        <v>0.46</v>
      </c>
      <c r="AQ291">
        <v>96</v>
      </c>
      <c r="AR291">
        <v>41</v>
      </c>
      <c r="AS291" s="1">
        <v>0.43</v>
      </c>
      <c r="AT291">
        <v>0</v>
      </c>
      <c r="AU291">
        <v>0</v>
      </c>
      <c r="AV291">
        <v>0</v>
      </c>
      <c r="AW291">
        <v>70</v>
      </c>
      <c r="AX291">
        <v>11</v>
      </c>
      <c r="AY291">
        <v>0</v>
      </c>
      <c r="AZ291">
        <v>0</v>
      </c>
      <c r="BA291" s="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f t="shared" si="4"/>
        <v>4.2</v>
      </c>
    </row>
    <row r="292" spans="1:59" x14ac:dyDescent="0.3">
      <c r="A292" t="s">
        <v>101</v>
      </c>
      <c r="B292" s="4">
        <v>24</v>
      </c>
      <c r="C292" t="s">
        <v>98</v>
      </c>
      <c r="D292" t="s">
        <v>96</v>
      </c>
      <c r="E292" t="s">
        <v>773</v>
      </c>
      <c r="F292">
        <v>26</v>
      </c>
      <c r="G292">
        <v>1725</v>
      </c>
      <c r="H292">
        <v>1</v>
      </c>
      <c r="I292">
        <v>0</v>
      </c>
      <c r="J292">
        <v>10</v>
      </c>
      <c r="K292">
        <v>0</v>
      </c>
      <c r="L292" s="1">
        <v>0</v>
      </c>
      <c r="M292">
        <v>1</v>
      </c>
      <c r="N292">
        <v>0</v>
      </c>
      <c r="O292">
        <v>0</v>
      </c>
      <c r="P292">
        <v>1184</v>
      </c>
      <c r="Q292">
        <v>1218</v>
      </c>
      <c r="R292">
        <v>1066</v>
      </c>
      <c r="S292" s="1">
        <v>0.88</v>
      </c>
      <c r="T292">
        <v>10</v>
      </c>
      <c r="U292">
        <v>4</v>
      </c>
      <c r="V292" s="1">
        <v>0.4</v>
      </c>
      <c r="W292">
        <v>230</v>
      </c>
      <c r="X292">
        <v>180</v>
      </c>
      <c r="Y292" s="1">
        <v>0.78</v>
      </c>
      <c r="Z292">
        <v>3</v>
      </c>
      <c r="AA292">
        <v>273</v>
      </c>
      <c r="AB292">
        <v>129</v>
      </c>
      <c r="AC292">
        <v>0</v>
      </c>
      <c r="AD292">
        <v>0</v>
      </c>
      <c r="AE292">
        <v>3</v>
      </c>
      <c r="AF292">
        <v>2</v>
      </c>
      <c r="AG292">
        <v>140</v>
      </c>
      <c r="AH292">
        <v>17</v>
      </c>
      <c r="AI292">
        <v>6</v>
      </c>
      <c r="AJ292">
        <v>47</v>
      </c>
      <c r="AK292">
        <v>27</v>
      </c>
      <c r="AL292">
        <v>10</v>
      </c>
      <c r="AM292">
        <v>50</v>
      </c>
      <c r="AN292">
        <v>158</v>
      </c>
      <c r="AO292">
        <v>86</v>
      </c>
      <c r="AP292" s="1">
        <v>0.54</v>
      </c>
      <c r="AQ292">
        <v>33</v>
      </c>
      <c r="AR292">
        <v>22</v>
      </c>
      <c r="AS292" s="1">
        <v>0.67</v>
      </c>
      <c r="AT292">
        <v>0</v>
      </c>
      <c r="AU292">
        <v>0</v>
      </c>
      <c r="AV292">
        <v>0</v>
      </c>
      <c r="AW292">
        <v>0</v>
      </c>
      <c r="AX292">
        <v>2</v>
      </c>
      <c r="AY292">
        <v>0</v>
      </c>
      <c r="AZ292">
        <v>0</v>
      </c>
      <c r="BA292" s="1">
        <v>0</v>
      </c>
      <c r="BB292">
        <v>0</v>
      </c>
      <c r="BC292">
        <v>1</v>
      </c>
      <c r="BD292">
        <v>0</v>
      </c>
      <c r="BE292">
        <v>0</v>
      </c>
      <c r="BF292">
        <v>0</v>
      </c>
      <c r="BG292">
        <f t="shared" si="4"/>
        <v>4.2</v>
      </c>
    </row>
    <row r="293" spans="1:59" x14ac:dyDescent="0.3">
      <c r="A293" t="s">
        <v>496</v>
      </c>
      <c r="B293" s="4">
        <v>32</v>
      </c>
      <c r="C293" t="s">
        <v>787</v>
      </c>
      <c r="D293" t="s">
        <v>163</v>
      </c>
      <c r="E293" t="s">
        <v>773</v>
      </c>
      <c r="F293">
        <v>23</v>
      </c>
      <c r="G293">
        <v>1059</v>
      </c>
      <c r="H293">
        <v>1</v>
      </c>
      <c r="I293">
        <v>2</v>
      </c>
      <c r="J293">
        <v>15</v>
      </c>
      <c r="K293">
        <v>16</v>
      </c>
      <c r="L293" s="1">
        <v>0.13</v>
      </c>
      <c r="M293">
        <v>0</v>
      </c>
      <c r="N293">
        <v>1</v>
      </c>
      <c r="O293">
        <v>0</v>
      </c>
      <c r="P293">
        <v>865</v>
      </c>
      <c r="Q293">
        <v>1394</v>
      </c>
      <c r="R293">
        <v>1153</v>
      </c>
      <c r="S293" s="1">
        <v>0.83</v>
      </c>
      <c r="T293">
        <v>17</v>
      </c>
      <c r="U293">
        <v>5</v>
      </c>
      <c r="V293" s="1">
        <v>0.28999999999999998</v>
      </c>
      <c r="W293">
        <v>397</v>
      </c>
      <c r="X293">
        <v>285</v>
      </c>
      <c r="Y293" s="1">
        <v>0.72</v>
      </c>
      <c r="Z293">
        <v>4</v>
      </c>
      <c r="AA293">
        <v>203</v>
      </c>
      <c r="AB293">
        <v>85</v>
      </c>
      <c r="AC293">
        <v>0</v>
      </c>
      <c r="AD293">
        <v>0</v>
      </c>
      <c r="AE293">
        <v>1</v>
      </c>
      <c r="AF293">
        <v>0</v>
      </c>
      <c r="AG293">
        <v>193</v>
      </c>
      <c r="AH293">
        <v>5</v>
      </c>
      <c r="AI293">
        <v>1</v>
      </c>
      <c r="AJ293">
        <v>8</v>
      </c>
      <c r="AK293">
        <v>49</v>
      </c>
      <c r="AL293">
        <v>20</v>
      </c>
      <c r="AM293">
        <v>19</v>
      </c>
      <c r="AN293">
        <v>211</v>
      </c>
      <c r="AO293">
        <v>111</v>
      </c>
      <c r="AP293" s="1">
        <v>0.53</v>
      </c>
      <c r="AQ293">
        <v>84</v>
      </c>
      <c r="AR293">
        <v>52</v>
      </c>
      <c r="AS293" s="1">
        <v>0.62</v>
      </c>
      <c r="AT293">
        <v>0</v>
      </c>
      <c r="AU293">
        <v>0</v>
      </c>
      <c r="AV293">
        <v>0</v>
      </c>
      <c r="AW293">
        <v>8</v>
      </c>
      <c r="AX293">
        <v>4</v>
      </c>
      <c r="AY293">
        <v>0</v>
      </c>
      <c r="AZ293">
        <v>0</v>
      </c>
      <c r="BA293" s="1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f t="shared" si="4"/>
        <v>4.2</v>
      </c>
    </row>
    <row r="294" spans="1:59" x14ac:dyDescent="0.3">
      <c r="A294" t="s">
        <v>438</v>
      </c>
      <c r="B294" s="4">
        <v>25</v>
      </c>
      <c r="C294" t="s">
        <v>425</v>
      </c>
      <c r="D294" t="s">
        <v>96</v>
      </c>
      <c r="E294" t="s">
        <v>774</v>
      </c>
      <c r="F294">
        <v>31</v>
      </c>
      <c r="G294">
        <v>2565</v>
      </c>
      <c r="H294">
        <v>1</v>
      </c>
      <c r="I294">
        <v>2</v>
      </c>
      <c r="J294">
        <v>19</v>
      </c>
      <c r="K294">
        <v>5</v>
      </c>
      <c r="L294" s="1">
        <v>0</v>
      </c>
      <c r="M294">
        <v>2</v>
      </c>
      <c r="N294">
        <v>0</v>
      </c>
      <c r="O294">
        <v>0</v>
      </c>
      <c r="P294">
        <v>2221</v>
      </c>
      <c r="Q294">
        <v>1401</v>
      </c>
      <c r="R294">
        <v>1220</v>
      </c>
      <c r="S294" s="1">
        <v>0.87</v>
      </c>
      <c r="T294">
        <v>7</v>
      </c>
      <c r="U294">
        <v>4</v>
      </c>
      <c r="V294" s="1">
        <v>0.56999999999999995</v>
      </c>
      <c r="W294">
        <v>400</v>
      </c>
      <c r="X294">
        <v>306</v>
      </c>
      <c r="Y294" s="1">
        <v>0.77</v>
      </c>
      <c r="Z294">
        <v>2</v>
      </c>
      <c r="AA294">
        <v>280</v>
      </c>
      <c r="AB294">
        <v>124</v>
      </c>
      <c r="AC294">
        <v>0</v>
      </c>
      <c r="AD294">
        <v>1</v>
      </c>
      <c r="AE294">
        <v>5</v>
      </c>
      <c r="AF294">
        <v>5</v>
      </c>
      <c r="AG294">
        <v>194</v>
      </c>
      <c r="AH294">
        <v>0</v>
      </c>
      <c r="AI294">
        <v>11</v>
      </c>
      <c r="AJ294">
        <v>125</v>
      </c>
      <c r="AK294">
        <v>48</v>
      </c>
      <c r="AL294">
        <v>9</v>
      </c>
      <c r="AM294">
        <v>40</v>
      </c>
      <c r="AN294">
        <v>349</v>
      </c>
      <c r="AO294">
        <v>196</v>
      </c>
      <c r="AP294" s="1">
        <v>0.56000000000000005</v>
      </c>
      <c r="AQ294">
        <v>40</v>
      </c>
      <c r="AR294">
        <v>25</v>
      </c>
      <c r="AS294" s="1">
        <v>0.63</v>
      </c>
      <c r="AT294">
        <v>0</v>
      </c>
      <c r="AU294">
        <v>0</v>
      </c>
      <c r="AV294">
        <v>0</v>
      </c>
      <c r="AW294">
        <v>27</v>
      </c>
      <c r="AX294">
        <v>5</v>
      </c>
      <c r="AY294">
        <v>0</v>
      </c>
      <c r="AZ294">
        <v>0</v>
      </c>
      <c r="BA294" s="1">
        <v>0</v>
      </c>
      <c r="BB294">
        <v>0</v>
      </c>
      <c r="BC294">
        <v>1</v>
      </c>
      <c r="BD294">
        <v>0</v>
      </c>
      <c r="BE294">
        <v>0</v>
      </c>
      <c r="BF294">
        <v>0</v>
      </c>
      <c r="BG294">
        <f t="shared" si="4"/>
        <v>4.2</v>
      </c>
    </row>
    <row r="295" spans="1:59" x14ac:dyDescent="0.3">
      <c r="A295" t="s">
        <v>121</v>
      </c>
      <c r="B295" s="4">
        <v>26</v>
      </c>
      <c r="C295" t="s">
        <v>98</v>
      </c>
      <c r="D295" t="s">
        <v>70</v>
      </c>
      <c r="E295" t="s">
        <v>774</v>
      </c>
      <c r="F295">
        <v>27</v>
      </c>
      <c r="G295">
        <v>2077</v>
      </c>
      <c r="H295">
        <v>1</v>
      </c>
      <c r="I295">
        <v>1</v>
      </c>
      <c r="J295">
        <v>13</v>
      </c>
      <c r="K295">
        <v>6</v>
      </c>
      <c r="L295" s="1">
        <v>0.03</v>
      </c>
      <c r="M295">
        <v>0</v>
      </c>
      <c r="N295">
        <v>0</v>
      </c>
      <c r="O295">
        <v>1</v>
      </c>
      <c r="P295">
        <v>1251</v>
      </c>
      <c r="Q295">
        <v>1468</v>
      </c>
      <c r="R295">
        <v>1203</v>
      </c>
      <c r="S295" s="1">
        <v>0.82</v>
      </c>
      <c r="T295">
        <v>7</v>
      </c>
      <c r="U295">
        <v>2</v>
      </c>
      <c r="V295" s="1">
        <v>0.28999999999999998</v>
      </c>
      <c r="W295">
        <v>183</v>
      </c>
      <c r="X295">
        <v>95</v>
      </c>
      <c r="Y295" s="1">
        <v>0.52</v>
      </c>
      <c r="Z295">
        <v>3</v>
      </c>
      <c r="AA295">
        <v>363</v>
      </c>
      <c r="AB295">
        <v>149</v>
      </c>
      <c r="AC295">
        <v>0</v>
      </c>
      <c r="AD295">
        <v>0</v>
      </c>
      <c r="AE295">
        <v>2</v>
      </c>
      <c r="AF295">
        <v>2</v>
      </c>
      <c r="AG295">
        <v>130</v>
      </c>
      <c r="AH295">
        <v>10</v>
      </c>
      <c r="AI295">
        <v>5</v>
      </c>
      <c r="AJ295">
        <v>58</v>
      </c>
      <c r="AK295">
        <v>54</v>
      </c>
      <c r="AL295">
        <v>21</v>
      </c>
      <c r="AM295">
        <v>56</v>
      </c>
      <c r="AN295">
        <v>152</v>
      </c>
      <c r="AO295">
        <v>94</v>
      </c>
      <c r="AP295" s="1">
        <v>0.62</v>
      </c>
      <c r="AQ295">
        <v>111</v>
      </c>
      <c r="AR295">
        <v>61</v>
      </c>
      <c r="AS295" s="1">
        <v>0.55000000000000004</v>
      </c>
      <c r="AT295">
        <v>0</v>
      </c>
      <c r="AU295">
        <v>0</v>
      </c>
      <c r="AV295">
        <v>0</v>
      </c>
      <c r="AW295">
        <v>27</v>
      </c>
      <c r="AX295">
        <v>7</v>
      </c>
      <c r="AY295">
        <v>0</v>
      </c>
      <c r="AZ295">
        <v>0</v>
      </c>
      <c r="BA295" s="1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f t="shared" si="4"/>
        <v>4.2</v>
      </c>
    </row>
    <row r="296" spans="1:59" x14ac:dyDescent="0.3">
      <c r="A296" t="s">
        <v>576</v>
      </c>
      <c r="B296" s="4">
        <v>25</v>
      </c>
      <c r="C296" t="s">
        <v>566</v>
      </c>
      <c r="D296" t="s">
        <v>59</v>
      </c>
      <c r="E296" t="s">
        <v>773</v>
      </c>
      <c r="F296">
        <v>27</v>
      </c>
      <c r="G296">
        <v>2154</v>
      </c>
      <c r="H296">
        <v>1</v>
      </c>
      <c r="I296">
        <v>0</v>
      </c>
      <c r="J296">
        <v>10</v>
      </c>
      <c r="K296">
        <v>5</v>
      </c>
      <c r="L296" s="1">
        <v>0.14000000000000001</v>
      </c>
      <c r="M296">
        <v>1</v>
      </c>
      <c r="N296">
        <v>0</v>
      </c>
      <c r="O296">
        <v>0</v>
      </c>
      <c r="P296">
        <v>1414</v>
      </c>
      <c r="Q296">
        <v>1628</v>
      </c>
      <c r="R296">
        <v>1477</v>
      </c>
      <c r="S296" s="1">
        <v>0.91</v>
      </c>
      <c r="T296">
        <v>9</v>
      </c>
      <c r="U296">
        <v>0</v>
      </c>
      <c r="V296" s="1">
        <v>0</v>
      </c>
      <c r="W296">
        <v>352</v>
      </c>
      <c r="X296">
        <v>281</v>
      </c>
      <c r="Y296" s="1">
        <v>0.8</v>
      </c>
      <c r="Z296">
        <v>1</v>
      </c>
      <c r="AA296">
        <v>307</v>
      </c>
      <c r="AB296">
        <v>191</v>
      </c>
      <c r="AC296">
        <v>0</v>
      </c>
      <c r="AD296">
        <v>0</v>
      </c>
      <c r="AE296">
        <v>0</v>
      </c>
      <c r="AF296">
        <v>2</v>
      </c>
      <c r="AG296">
        <v>63</v>
      </c>
      <c r="AH296">
        <v>17</v>
      </c>
      <c r="AI296">
        <v>3</v>
      </c>
      <c r="AJ296">
        <v>50</v>
      </c>
      <c r="AK296">
        <v>16</v>
      </c>
      <c r="AL296">
        <v>29</v>
      </c>
      <c r="AM296">
        <v>49</v>
      </c>
      <c r="AN296">
        <v>71</v>
      </c>
      <c r="AO296">
        <v>46</v>
      </c>
      <c r="AP296" s="1">
        <v>0.65</v>
      </c>
      <c r="AQ296">
        <v>93</v>
      </c>
      <c r="AR296">
        <v>55</v>
      </c>
      <c r="AS296" s="1">
        <v>0.59</v>
      </c>
      <c r="AT296">
        <v>0</v>
      </c>
      <c r="AU296">
        <v>0</v>
      </c>
      <c r="AV296">
        <v>0</v>
      </c>
      <c r="AW296">
        <v>50</v>
      </c>
      <c r="AX296">
        <v>12</v>
      </c>
      <c r="AY296">
        <v>0</v>
      </c>
      <c r="AZ296">
        <v>0</v>
      </c>
      <c r="BA296" s="1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f t="shared" si="4"/>
        <v>4.2</v>
      </c>
    </row>
    <row r="297" spans="1:59" x14ac:dyDescent="0.3">
      <c r="A297" t="s">
        <v>265</v>
      </c>
      <c r="B297" s="4">
        <v>26</v>
      </c>
      <c r="C297" t="s">
        <v>240</v>
      </c>
      <c r="D297" t="s">
        <v>59</v>
      </c>
      <c r="E297" t="s">
        <v>774</v>
      </c>
      <c r="F297">
        <v>22</v>
      </c>
      <c r="G297">
        <v>1404</v>
      </c>
      <c r="H297">
        <v>1</v>
      </c>
      <c r="I297">
        <v>1</v>
      </c>
      <c r="J297">
        <v>13</v>
      </c>
      <c r="K297">
        <v>3</v>
      </c>
      <c r="L297" s="1">
        <v>0</v>
      </c>
      <c r="M297">
        <v>2</v>
      </c>
      <c r="N297">
        <v>2</v>
      </c>
      <c r="O297">
        <v>1</v>
      </c>
      <c r="P297">
        <v>1348</v>
      </c>
      <c r="Q297">
        <v>1665</v>
      </c>
      <c r="R297">
        <v>1441</v>
      </c>
      <c r="S297" s="1">
        <v>0.87</v>
      </c>
      <c r="T297">
        <v>13</v>
      </c>
      <c r="U297">
        <v>3</v>
      </c>
      <c r="V297" s="1">
        <v>0.23</v>
      </c>
      <c r="W297">
        <v>196</v>
      </c>
      <c r="X297">
        <v>133</v>
      </c>
      <c r="Y297" s="1">
        <v>0.68</v>
      </c>
      <c r="Z297">
        <v>0</v>
      </c>
      <c r="AA297">
        <v>387</v>
      </c>
      <c r="AB297">
        <v>215</v>
      </c>
      <c r="AC297">
        <v>0</v>
      </c>
      <c r="AD297">
        <v>0</v>
      </c>
      <c r="AE297">
        <v>1</v>
      </c>
      <c r="AF297">
        <v>3</v>
      </c>
      <c r="AG297">
        <v>116</v>
      </c>
      <c r="AH297">
        <v>0</v>
      </c>
      <c r="AI297">
        <v>7</v>
      </c>
      <c r="AJ297">
        <v>79</v>
      </c>
      <c r="AK297">
        <v>25</v>
      </c>
      <c r="AL297">
        <v>15</v>
      </c>
      <c r="AM297">
        <v>17</v>
      </c>
      <c r="AN297">
        <v>153</v>
      </c>
      <c r="AO297">
        <v>96</v>
      </c>
      <c r="AP297" s="1">
        <v>0.63</v>
      </c>
      <c r="AQ297">
        <v>80</v>
      </c>
      <c r="AR297">
        <v>53</v>
      </c>
      <c r="AS297" s="1">
        <v>0.66</v>
      </c>
      <c r="AT297">
        <v>0</v>
      </c>
      <c r="AU297">
        <v>0</v>
      </c>
      <c r="AV297">
        <v>0</v>
      </c>
      <c r="AW297">
        <v>8</v>
      </c>
      <c r="AX297">
        <v>4</v>
      </c>
      <c r="AY297">
        <v>0</v>
      </c>
      <c r="AZ297">
        <v>0</v>
      </c>
      <c r="BA297" s="1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f t="shared" si="4"/>
        <v>4.2</v>
      </c>
    </row>
    <row r="298" spans="1:59" x14ac:dyDescent="0.3">
      <c r="A298" t="s">
        <v>596</v>
      </c>
      <c r="B298" s="4">
        <v>22</v>
      </c>
      <c r="C298" t="s">
        <v>566</v>
      </c>
      <c r="D298" t="s">
        <v>59</v>
      </c>
      <c r="E298" t="s">
        <v>774</v>
      </c>
      <c r="F298">
        <v>34</v>
      </c>
      <c r="G298">
        <v>2828</v>
      </c>
      <c r="H298">
        <v>1</v>
      </c>
      <c r="I298">
        <v>0</v>
      </c>
      <c r="J298">
        <v>20</v>
      </c>
      <c r="K298">
        <v>9</v>
      </c>
      <c r="L298" s="1">
        <v>0.15</v>
      </c>
      <c r="M298">
        <v>2</v>
      </c>
      <c r="N298">
        <v>0</v>
      </c>
      <c r="O298">
        <v>0</v>
      </c>
      <c r="P298">
        <v>2522</v>
      </c>
      <c r="Q298">
        <v>1840</v>
      </c>
      <c r="R298">
        <v>1631</v>
      </c>
      <c r="S298" s="1">
        <v>0.89</v>
      </c>
      <c r="T298">
        <v>12</v>
      </c>
      <c r="U298">
        <v>2</v>
      </c>
      <c r="V298" s="1">
        <v>0.17</v>
      </c>
      <c r="W298">
        <v>589</v>
      </c>
      <c r="X298">
        <v>472</v>
      </c>
      <c r="Y298" s="1">
        <v>0.8</v>
      </c>
      <c r="Z298">
        <v>6</v>
      </c>
      <c r="AA298">
        <v>455</v>
      </c>
      <c r="AB298">
        <v>244</v>
      </c>
      <c r="AC298">
        <v>1</v>
      </c>
      <c r="AD298">
        <v>0</v>
      </c>
      <c r="AE298">
        <v>3</v>
      </c>
      <c r="AF298">
        <v>4</v>
      </c>
      <c r="AG298">
        <v>138</v>
      </c>
      <c r="AH298">
        <v>5</v>
      </c>
      <c r="AI298">
        <v>3</v>
      </c>
      <c r="AJ298">
        <v>140</v>
      </c>
      <c r="AK298">
        <v>35</v>
      </c>
      <c r="AL298">
        <v>9</v>
      </c>
      <c r="AM298">
        <v>0</v>
      </c>
      <c r="AN298">
        <v>244</v>
      </c>
      <c r="AO298">
        <v>144</v>
      </c>
      <c r="AP298" s="1">
        <v>0.59</v>
      </c>
      <c r="AQ298">
        <v>56</v>
      </c>
      <c r="AR298">
        <v>28</v>
      </c>
      <c r="AS298" s="1">
        <v>0.5</v>
      </c>
      <c r="AT298">
        <v>0</v>
      </c>
      <c r="AU298">
        <v>0</v>
      </c>
      <c r="AV298">
        <v>0</v>
      </c>
      <c r="AW298">
        <v>35</v>
      </c>
      <c r="AX298">
        <v>9</v>
      </c>
      <c r="AY298">
        <v>0</v>
      </c>
      <c r="AZ298">
        <v>0</v>
      </c>
      <c r="BA298" s="1">
        <v>0</v>
      </c>
      <c r="BB298">
        <v>0</v>
      </c>
      <c r="BC298">
        <v>3</v>
      </c>
      <c r="BD298">
        <v>0</v>
      </c>
      <c r="BE298">
        <v>0</v>
      </c>
      <c r="BF298">
        <v>0</v>
      </c>
      <c r="BG298">
        <f t="shared" si="4"/>
        <v>4.2</v>
      </c>
    </row>
    <row r="299" spans="1:59" x14ac:dyDescent="0.3">
      <c r="A299" t="s">
        <v>108</v>
      </c>
      <c r="B299" s="4">
        <v>22</v>
      </c>
      <c r="C299" t="s">
        <v>98</v>
      </c>
      <c r="D299" t="s">
        <v>74</v>
      </c>
      <c r="E299" t="s">
        <v>774</v>
      </c>
      <c r="F299">
        <v>29</v>
      </c>
      <c r="G299">
        <v>1128</v>
      </c>
      <c r="H299">
        <v>1</v>
      </c>
      <c r="I299">
        <v>2</v>
      </c>
      <c r="J299">
        <v>19</v>
      </c>
      <c r="K299">
        <v>4</v>
      </c>
      <c r="L299" s="1">
        <v>0.05</v>
      </c>
      <c r="M299">
        <v>0</v>
      </c>
      <c r="N299">
        <v>0</v>
      </c>
      <c r="O299">
        <v>3</v>
      </c>
      <c r="P299">
        <v>976</v>
      </c>
      <c r="Q299">
        <v>1897</v>
      </c>
      <c r="R299">
        <v>1713</v>
      </c>
      <c r="S299" s="1">
        <v>0.9</v>
      </c>
      <c r="T299">
        <v>0</v>
      </c>
      <c r="U299">
        <v>0</v>
      </c>
      <c r="V299" s="1">
        <v>0</v>
      </c>
      <c r="W299">
        <v>287</v>
      </c>
      <c r="X299">
        <v>219</v>
      </c>
      <c r="Y299" s="1">
        <v>0.76</v>
      </c>
      <c r="Z299">
        <v>1</v>
      </c>
      <c r="AA299">
        <v>391</v>
      </c>
      <c r="AB299">
        <v>227</v>
      </c>
      <c r="AC299">
        <v>0</v>
      </c>
      <c r="AD299">
        <v>1</v>
      </c>
      <c r="AE299">
        <v>0</v>
      </c>
      <c r="AF299">
        <v>3</v>
      </c>
      <c r="AG299">
        <v>98</v>
      </c>
      <c r="AH299">
        <v>25</v>
      </c>
      <c r="AI299">
        <v>2</v>
      </c>
      <c r="AJ299">
        <v>27</v>
      </c>
      <c r="AK299">
        <v>17</v>
      </c>
      <c r="AL299">
        <v>14</v>
      </c>
      <c r="AM299">
        <v>29</v>
      </c>
      <c r="AN299">
        <v>101</v>
      </c>
      <c r="AO299">
        <v>62</v>
      </c>
      <c r="AP299" s="1">
        <v>0.61</v>
      </c>
      <c r="AQ299">
        <v>106</v>
      </c>
      <c r="AR299">
        <v>75</v>
      </c>
      <c r="AS299" s="1">
        <v>0.71</v>
      </c>
      <c r="AT299">
        <v>0</v>
      </c>
      <c r="AU299">
        <v>0</v>
      </c>
      <c r="AV299">
        <v>0</v>
      </c>
      <c r="AW299">
        <v>11</v>
      </c>
      <c r="AX299">
        <v>2</v>
      </c>
      <c r="AY299">
        <v>0</v>
      </c>
      <c r="AZ299">
        <v>0</v>
      </c>
      <c r="BA299" s="1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f t="shared" si="4"/>
        <v>4.2</v>
      </c>
    </row>
    <row r="300" spans="1:59" x14ac:dyDescent="0.3">
      <c r="A300" t="s">
        <v>152</v>
      </c>
      <c r="B300" s="4">
        <v>27</v>
      </c>
      <c r="C300" t="s">
        <v>131</v>
      </c>
      <c r="D300" t="s">
        <v>59</v>
      </c>
      <c r="E300" t="s">
        <v>773</v>
      </c>
      <c r="F300">
        <v>36</v>
      </c>
      <c r="G300">
        <v>2978</v>
      </c>
      <c r="H300">
        <v>1</v>
      </c>
      <c r="I300">
        <v>3</v>
      </c>
      <c r="J300">
        <v>14</v>
      </c>
      <c r="K300">
        <v>3</v>
      </c>
      <c r="L300" s="1">
        <v>0</v>
      </c>
      <c r="M300">
        <v>0</v>
      </c>
      <c r="N300">
        <v>0</v>
      </c>
      <c r="O300">
        <v>3</v>
      </c>
      <c r="P300">
        <v>1965</v>
      </c>
      <c r="Q300">
        <v>1934</v>
      </c>
      <c r="R300">
        <v>1768</v>
      </c>
      <c r="S300" s="1">
        <v>0.91</v>
      </c>
      <c r="T300">
        <v>5</v>
      </c>
      <c r="U300">
        <v>0</v>
      </c>
      <c r="V300" s="1">
        <v>0</v>
      </c>
      <c r="W300">
        <v>304</v>
      </c>
      <c r="X300">
        <v>217</v>
      </c>
      <c r="Y300" s="1">
        <v>0.71</v>
      </c>
      <c r="Z300">
        <v>2</v>
      </c>
      <c r="AA300">
        <v>391</v>
      </c>
      <c r="AB300">
        <v>201</v>
      </c>
      <c r="AC300">
        <v>0</v>
      </c>
      <c r="AD300">
        <v>0</v>
      </c>
      <c r="AE300">
        <v>0</v>
      </c>
      <c r="AF300">
        <v>1</v>
      </c>
      <c r="AG300">
        <v>104</v>
      </c>
      <c r="AH300">
        <v>18</v>
      </c>
      <c r="AI300">
        <v>5</v>
      </c>
      <c r="AJ300">
        <v>66</v>
      </c>
      <c r="AK300">
        <v>13</v>
      </c>
      <c r="AL300">
        <v>18</v>
      </c>
      <c r="AM300">
        <v>81</v>
      </c>
      <c r="AN300">
        <v>46</v>
      </c>
      <c r="AO300">
        <v>27</v>
      </c>
      <c r="AP300" s="1">
        <v>0.59</v>
      </c>
      <c r="AQ300">
        <v>83</v>
      </c>
      <c r="AR300">
        <v>52</v>
      </c>
      <c r="AS300" s="1">
        <v>0.63</v>
      </c>
      <c r="AT300">
        <v>0</v>
      </c>
      <c r="AU300">
        <v>0</v>
      </c>
      <c r="AV300">
        <v>0</v>
      </c>
      <c r="AW300">
        <v>49</v>
      </c>
      <c r="AX300">
        <v>8</v>
      </c>
      <c r="AY300">
        <v>1</v>
      </c>
      <c r="AZ300">
        <v>0</v>
      </c>
      <c r="BA300" s="1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f t="shared" si="4"/>
        <v>4.2</v>
      </c>
    </row>
    <row r="301" spans="1:59" x14ac:dyDescent="0.3">
      <c r="A301" t="s">
        <v>294</v>
      </c>
      <c r="B301" s="4">
        <v>24</v>
      </c>
      <c r="C301" t="s">
        <v>270</v>
      </c>
      <c r="D301" t="s">
        <v>96</v>
      </c>
      <c r="E301" t="s">
        <v>774</v>
      </c>
      <c r="F301">
        <v>35</v>
      </c>
      <c r="G301">
        <v>3118</v>
      </c>
      <c r="H301">
        <v>1</v>
      </c>
      <c r="I301">
        <v>1</v>
      </c>
      <c r="J301">
        <v>30</v>
      </c>
      <c r="K301">
        <v>3</v>
      </c>
      <c r="L301" s="1">
        <v>0</v>
      </c>
      <c r="M301">
        <v>3</v>
      </c>
      <c r="N301">
        <v>1</v>
      </c>
      <c r="O301">
        <v>1</v>
      </c>
      <c r="P301">
        <v>1991</v>
      </c>
      <c r="Q301">
        <v>1948</v>
      </c>
      <c r="R301">
        <v>1696</v>
      </c>
      <c r="S301" s="1">
        <v>0.87</v>
      </c>
      <c r="T301">
        <v>4</v>
      </c>
      <c r="U301">
        <v>0</v>
      </c>
      <c r="V301" s="1">
        <v>0</v>
      </c>
      <c r="W301">
        <v>235</v>
      </c>
      <c r="X301">
        <v>163</v>
      </c>
      <c r="Y301" s="1">
        <v>0.69</v>
      </c>
      <c r="Z301">
        <v>0</v>
      </c>
      <c r="AA301">
        <v>378</v>
      </c>
      <c r="AB301">
        <v>212</v>
      </c>
      <c r="AC301">
        <v>0</v>
      </c>
      <c r="AD301">
        <v>0</v>
      </c>
      <c r="AE301">
        <v>0</v>
      </c>
      <c r="AF301">
        <v>3</v>
      </c>
      <c r="AG301">
        <v>146</v>
      </c>
      <c r="AH301">
        <v>6</v>
      </c>
      <c r="AI301">
        <v>11</v>
      </c>
      <c r="AJ301">
        <v>203</v>
      </c>
      <c r="AK301">
        <v>38</v>
      </c>
      <c r="AL301">
        <v>40</v>
      </c>
      <c r="AM301">
        <v>68</v>
      </c>
      <c r="AN301">
        <v>100</v>
      </c>
      <c r="AO301">
        <v>68</v>
      </c>
      <c r="AP301" s="1">
        <v>0.68</v>
      </c>
      <c r="AQ301">
        <v>169</v>
      </c>
      <c r="AR301">
        <v>113</v>
      </c>
      <c r="AS301" s="1">
        <v>0.67</v>
      </c>
      <c r="AT301">
        <v>0</v>
      </c>
      <c r="AU301">
        <v>0</v>
      </c>
      <c r="AV301">
        <v>0</v>
      </c>
      <c r="AW301">
        <v>34</v>
      </c>
      <c r="AX301">
        <v>5</v>
      </c>
      <c r="AY301">
        <v>0</v>
      </c>
      <c r="AZ301">
        <v>0</v>
      </c>
      <c r="BA301" s="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f t="shared" si="4"/>
        <v>4.2</v>
      </c>
    </row>
    <row r="302" spans="1:59" x14ac:dyDescent="0.3">
      <c r="A302" t="s">
        <v>84</v>
      </c>
      <c r="B302" s="4">
        <v>17</v>
      </c>
      <c r="C302" t="s">
        <v>58</v>
      </c>
      <c r="D302" t="s">
        <v>59</v>
      </c>
      <c r="E302" t="s">
        <v>774</v>
      </c>
      <c r="F302">
        <v>23</v>
      </c>
      <c r="G302">
        <v>1370</v>
      </c>
      <c r="H302">
        <v>1</v>
      </c>
      <c r="I302">
        <v>0</v>
      </c>
      <c r="J302">
        <v>3</v>
      </c>
      <c r="K302">
        <v>6</v>
      </c>
      <c r="L302" s="1">
        <v>0.12</v>
      </c>
      <c r="M302">
        <v>0</v>
      </c>
      <c r="N302">
        <v>0</v>
      </c>
      <c r="O302">
        <v>0</v>
      </c>
      <c r="P302">
        <v>964</v>
      </c>
      <c r="Q302">
        <v>1961</v>
      </c>
      <c r="R302">
        <v>1693</v>
      </c>
      <c r="S302" s="1">
        <v>0.86</v>
      </c>
      <c r="T302">
        <v>8</v>
      </c>
      <c r="U302">
        <v>2</v>
      </c>
      <c r="V302" s="1">
        <v>0.25</v>
      </c>
      <c r="W302">
        <v>288</v>
      </c>
      <c r="X302">
        <v>170</v>
      </c>
      <c r="Y302" s="1">
        <v>0.59</v>
      </c>
      <c r="Z302">
        <v>3</v>
      </c>
      <c r="AA302">
        <v>459</v>
      </c>
      <c r="AB302">
        <v>267</v>
      </c>
      <c r="AC302">
        <v>0</v>
      </c>
      <c r="AD302">
        <v>0</v>
      </c>
      <c r="AE302">
        <v>1</v>
      </c>
      <c r="AF302">
        <v>2</v>
      </c>
      <c r="AG302">
        <v>162</v>
      </c>
      <c r="AH302">
        <v>9</v>
      </c>
      <c r="AI302">
        <v>3</v>
      </c>
      <c r="AJ302">
        <v>24</v>
      </c>
      <c r="AK302">
        <v>34</v>
      </c>
      <c r="AL302">
        <v>57</v>
      </c>
      <c r="AM302">
        <v>22</v>
      </c>
      <c r="AN302">
        <v>129</v>
      </c>
      <c r="AO302">
        <v>75</v>
      </c>
      <c r="AP302" s="1">
        <v>0.57999999999999996</v>
      </c>
      <c r="AQ302">
        <v>189</v>
      </c>
      <c r="AR302">
        <v>119</v>
      </c>
      <c r="AS302" s="1">
        <v>0.63</v>
      </c>
      <c r="AT302">
        <v>0</v>
      </c>
      <c r="AU302">
        <v>0</v>
      </c>
      <c r="AV302">
        <v>0</v>
      </c>
      <c r="AW302">
        <v>11</v>
      </c>
      <c r="AX302">
        <v>3</v>
      </c>
      <c r="AY302">
        <v>2</v>
      </c>
      <c r="AZ302">
        <v>0</v>
      </c>
      <c r="BA302" s="1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f t="shared" si="4"/>
        <v>4.2</v>
      </c>
    </row>
    <row r="303" spans="1:59" x14ac:dyDescent="0.3">
      <c r="A303" t="s">
        <v>586</v>
      </c>
      <c r="B303" s="4">
        <v>20</v>
      </c>
      <c r="C303" t="s">
        <v>566</v>
      </c>
      <c r="D303" t="s">
        <v>96</v>
      </c>
      <c r="E303" t="s">
        <v>773</v>
      </c>
      <c r="F303">
        <v>26</v>
      </c>
      <c r="G303">
        <v>1664</v>
      </c>
      <c r="H303">
        <v>1</v>
      </c>
      <c r="I303">
        <v>1</v>
      </c>
      <c r="J303">
        <v>10</v>
      </c>
      <c r="K303">
        <v>4</v>
      </c>
      <c r="L303" s="1">
        <v>0.12</v>
      </c>
      <c r="M303">
        <v>2</v>
      </c>
      <c r="N303">
        <v>0</v>
      </c>
      <c r="O303">
        <v>0</v>
      </c>
      <c r="P303">
        <v>931</v>
      </c>
      <c r="Q303">
        <v>2595</v>
      </c>
      <c r="R303">
        <v>2328</v>
      </c>
      <c r="S303" s="1">
        <v>0.9</v>
      </c>
      <c r="T303">
        <v>13</v>
      </c>
      <c r="U303">
        <v>3</v>
      </c>
      <c r="V303" s="1">
        <v>0.23</v>
      </c>
      <c r="W303">
        <v>306</v>
      </c>
      <c r="X303">
        <v>211</v>
      </c>
      <c r="Y303" s="1">
        <v>0.69</v>
      </c>
      <c r="Z303">
        <v>3</v>
      </c>
      <c r="AA303">
        <v>486</v>
      </c>
      <c r="AB303">
        <v>266</v>
      </c>
      <c r="AC303">
        <v>0</v>
      </c>
      <c r="AD303">
        <v>0</v>
      </c>
      <c r="AE303">
        <v>0</v>
      </c>
      <c r="AF303">
        <v>5</v>
      </c>
      <c r="AG303">
        <v>121</v>
      </c>
      <c r="AH303">
        <v>13</v>
      </c>
      <c r="AI303">
        <v>0</v>
      </c>
      <c r="AJ303">
        <v>23</v>
      </c>
      <c r="AK303">
        <v>33</v>
      </c>
      <c r="AL303">
        <v>24</v>
      </c>
      <c r="AM303">
        <v>50</v>
      </c>
      <c r="AN303">
        <v>137</v>
      </c>
      <c r="AO303">
        <v>73</v>
      </c>
      <c r="AP303" s="1">
        <v>0.53</v>
      </c>
      <c r="AQ303">
        <v>139</v>
      </c>
      <c r="AR303">
        <v>83</v>
      </c>
      <c r="AS303" s="1">
        <v>0.6</v>
      </c>
      <c r="AT303">
        <v>0</v>
      </c>
      <c r="AU303">
        <v>0</v>
      </c>
      <c r="AV303">
        <v>0</v>
      </c>
      <c r="AW303">
        <v>0</v>
      </c>
      <c r="AX303">
        <v>7</v>
      </c>
      <c r="AY303">
        <v>0</v>
      </c>
      <c r="AZ303">
        <v>0</v>
      </c>
      <c r="BA303" s="1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f t="shared" si="4"/>
        <v>4.2</v>
      </c>
    </row>
    <row r="304" spans="1:59" x14ac:dyDescent="0.3">
      <c r="A304" t="s">
        <v>190</v>
      </c>
      <c r="B304" s="4">
        <v>31</v>
      </c>
      <c r="C304" t="s">
        <v>170</v>
      </c>
      <c r="D304" t="s">
        <v>74</v>
      </c>
      <c r="E304" t="s">
        <v>772</v>
      </c>
      <c r="F304">
        <v>37</v>
      </c>
      <c r="G304">
        <v>3276</v>
      </c>
      <c r="H304">
        <v>0</v>
      </c>
      <c r="I304">
        <v>2</v>
      </c>
      <c r="J304">
        <v>0</v>
      </c>
      <c r="K304">
        <v>0</v>
      </c>
      <c r="L304" s="1">
        <v>0</v>
      </c>
      <c r="M304">
        <v>0</v>
      </c>
      <c r="N304">
        <v>0</v>
      </c>
      <c r="O304">
        <v>0</v>
      </c>
      <c r="P304">
        <v>1986</v>
      </c>
      <c r="Q304">
        <v>0</v>
      </c>
      <c r="R304">
        <v>0</v>
      </c>
      <c r="S304" s="1">
        <v>0</v>
      </c>
      <c r="T304">
        <v>0</v>
      </c>
      <c r="U304">
        <v>0</v>
      </c>
      <c r="V304" s="1">
        <v>0</v>
      </c>
      <c r="W304">
        <v>0</v>
      </c>
      <c r="X304">
        <v>0</v>
      </c>
      <c r="Y304" s="1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7</v>
      </c>
      <c r="AJ304">
        <v>46</v>
      </c>
      <c r="AK304">
        <v>0</v>
      </c>
      <c r="AL304">
        <v>0</v>
      </c>
      <c r="AM304">
        <v>4</v>
      </c>
      <c r="AN304">
        <v>0</v>
      </c>
      <c r="AO304">
        <v>0</v>
      </c>
      <c r="AP304" s="1">
        <v>0</v>
      </c>
      <c r="AQ304">
        <v>0</v>
      </c>
      <c r="AR304">
        <v>0</v>
      </c>
      <c r="AS304" s="1">
        <v>0</v>
      </c>
      <c r="AT304">
        <v>55</v>
      </c>
      <c r="AU304">
        <v>53</v>
      </c>
      <c r="AV304">
        <v>0</v>
      </c>
      <c r="AW304">
        <v>0</v>
      </c>
      <c r="AX304">
        <v>1</v>
      </c>
      <c r="AY304">
        <v>0</v>
      </c>
      <c r="AZ304">
        <v>153</v>
      </c>
      <c r="BA304" s="1">
        <v>0.74</v>
      </c>
      <c r="BB304">
        <v>0</v>
      </c>
      <c r="BC304">
        <v>0</v>
      </c>
      <c r="BD304">
        <v>20</v>
      </c>
      <c r="BE304">
        <v>46</v>
      </c>
      <c r="BF304">
        <v>0.5</v>
      </c>
      <c r="BG304">
        <f t="shared" si="4"/>
        <v>4.7</v>
      </c>
    </row>
    <row r="305" spans="1:59" x14ac:dyDescent="0.3">
      <c r="A305" t="s">
        <v>565</v>
      </c>
      <c r="B305" s="4">
        <v>26</v>
      </c>
      <c r="C305" t="s">
        <v>566</v>
      </c>
      <c r="D305" t="s">
        <v>59</v>
      </c>
      <c r="E305" t="s">
        <v>772</v>
      </c>
      <c r="F305">
        <v>30</v>
      </c>
      <c r="G305">
        <v>2700</v>
      </c>
      <c r="H305">
        <v>0</v>
      </c>
      <c r="I305">
        <v>0</v>
      </c>
      <c r="J305">
        <v>0</v>
      </c>
      <c r="K305">
        <v>0</v>
      </c>
      <c r="L305" s="1">
        <v>0</v>
      </c>
      <c r="M305">
        <v>0</v>
      </c>
      <c r="N305">
        <v>0</v>
      </c>
      <c r="O305">
        <v>0</v>
      </c>
      <c r="P305">
        <v>1421</v>
      </c>
      <c r="Q305">
        <v>0</v>
      </c>
      <c r="R305">
        <v>0</v>
      </c>
      <c r="S305" s="1">
        <v>0</v>
      </c>
      <c r="T305">
        <v>0</v>
      </c>
      <c r="U305">
        <v>0</v>
      </c>
      <c r="V305" s="1">
        <v>0</v>
      </c>
      <c r="W305">
        <v>0</v>
      </c>
      <c r="X305">
        <v>0</v>
      </c>
      <c r="Y305" s="1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3</v>
      </c>
      <c r="AJ305">
        <v>28</v>
      </c>
      <c r="AK305">
        <v>0</v>
      </c>
      <c r="AL305">
        <v>0</v>
      </c>
      <c r="AM305">
        <v>0</v>
      </c>
      <c r="AN305">
        <v>0</v>
      </c>
      <c r="AO305">
        <v>0</v>
      </c>
      <c r="AP305" s="1">
        <v>0</v>
      </c>
      <c r="AQ305">
        <v>0</v>
      </c>
      <c r="AR305">
        <v>0</v>
      </c>
      <c r="AS305" s="1">
        <v>0</v>
      </c>
      <c r="AT305">
        <v>66</v>
      </c>
      <c r="AU305">
        <v>66</v>
      </c>
      <c r="AV305">
        <v>0</v>
      </c>
      <c r="AW305">
        <v>1</v>
      </c>
      <c r="AX305">
        <v>2</v>
      </c>
      <c r="AY305">
        <v>0</v>
      </c>
      <c r="AZ305">
        <v>125</v>
      </c>
      <c r="BA305" s="1">
        <v>0.66</v>
      </c>
      <c r="BB305">
        <v>2</v>
      </c>
      <c r="BC305">
        <v>0</v>
      </c>
      <c r="BD305">
        <v>0</v>
      </c>
      <c r="BE305">
        <v>25</v>
      </c>
      <c r="BF305">
        <v>0.1</v>
      </c>
      <c r="BG305">
        <f t="shared" si="4"/>
        <v>4.3</v>
      </c>
    </row>
    <row r="306" spans="1:59" x14ac:dyDescent="0.3">
      <c r="A306" t="s">
        <v>319</v>
      </c>
      <c r="B306" s="4">
        <v>30</v>
      </c>
      <c r="C306" t="s">
        <v>300</v>
      </c>
      <c r="D306" t="s">
        <v>59</v>
      </c>
      <c r="E306" t="s">
        <v>772</v>
      </c>
      <c r="F306">
        <v>38</v>
      </c>
      <c r="G306">
        <v>3420</v>
      </c>
      <c r="H306">
        <v>0</v>
      </c>
      <c r="I306">
        <v>1</v>
      </c>
      <c r="J306">
        <v>0</v>
      </c>
      <c r="K306">
        <v>0</v>
      </c>
      <c r="L306" s="1">
        <v>0</v>
      </c>
      <c r="M306">
        <v>0</v>
      </c>
      <c r="N306">
        <v>1</v>
      </c>
      <c r="O306">
        <v>0</v>
      </c>
      <c r="P306">
        <v>1822</v>
      </c>
      <c r="Q306">
        <v>0</v>
      </c>
      <c r="R306">
        <v>0</v>
      </c>
      <c r="S306" s="1">
        <v>0</v>
      </c>
      <c r="T306">
        <v>0</v>
      </c>
      <c r="U306">
        <v>0</v>
      </c>
      <c r="V306" s="1">
        <v>0</v>
      </c>
      <c r="W306">
        <v>0</v>
      </c>
      <c r="X306">
        <v>0</v>
      </c>
      <c r="Y306" s="1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12</v>
      </c>
      <c r="AJ306">
        <v>52</v>
      </c>
      <c r="AK306">
        <v>0</v>
      </c>
      <c r="AL306">
        <v>0</v>
      </c>
      <c r="AM306">
        <v>1</v>
      </c>
      <c r="AN306">
        <v>0</v>
      </c>
      <c r="AO306">
        <v>0</v>
      </c>
      <c r="AP306" s="1">
        <v>0</v>
      </c>
      <c r="AQ306">
        <v>0</v>
      </c>
      <c r="AR306">
        <v>0</v>
      </c>
      <c r="AS306" s="1">
        <v>0</v>
      </c>
      <c r="AT306">
        <v>44</v>
      </c>
      <c r="AU306">
        <v>50</v>
      </c>
      <c r="AV306">
        <v>0</v>
      </c>
      <c r="AW306">
        <v>0</v>
      </c>
      <c r="AX306">
        <v>7</v>
      </c>
      <c r="AY306">
        <v>0</v>
      </c>
      <c r="AZ306">
        <v>122</v>
      </c>
      <c r="BA306" s="1">
        <v>0.74</v>
      </c>
      <c r="BB306">
        <v>2</v>
      </c>
      <c r="BC306">
        <v>0</v>
      </c>
      <c r="BD306">
        <v>22</v>
      </c>
      <c r="BE306">
        <v>31</v>
      </c>
      <c r="BF306">
        <v>6</v>
      </c>
      <c r="BG306">
        <f t="shared" si="4"/>
        <v>10.199999999999999</v>
      </c>
    </row>
    <row r="307" spans="1:59" x14ac:dyDescent="0.3">
      <c r="A307" t="s">
        <v>552</v>
      </c>
      <c r="B307" s="4">
        <v>32</v>
      </c>
      <c r="C307" t="s">
        <v>785</v>
      </c>
      <c r="D307" t="s">
        <v>80</v>
      </c>
      <c r="E307" t="s">
        <v>772</v>
      </c>
      <c r="F307">
        <v>38</v>
      </c>
      <c r="G307">
        <v>3420</v>
      </c>
      <c r="H307">
        <v>0</v>
      </c>
      <c r="I307">
        <v>0</v>
      </c>
      <c r="J307">
        <v>0</v>
      </c>
      <c r="K307">
        <v>0</v>
      </c>
      <c r="L307" s="1">
        <v>0</v>
      </c>
      <c r="M307">
        <v>0</v>
      </c>
      <c r="N307">
        <v>0</v>
      </c>
      <c r="O307">
        <v>0</v>
      </c>
      <c r="P307">
        <v>1209</v>
      </c>
      <c r="Q307">
        <v>0</v>
      </c>
      <c r="R307">
        <v>0</v>
      </c>
      <c r="S307" s="1">
        <v>0</v>
      </c>
      <c r="T307">
        <v>0</v>
      </c>
      <c r="U307">
        <v>0</v>
      </c>
      <c r="V307" s="1">
        <v>0</v>
      </c>
      <c r="W307">
        <v>0</v>
      </c>
      <c r="X307">
        <v>0</v>
      </c>
      <c r="Y307" s="1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13</v>
      </c>
      <c r="AJ307">
        <v>54</v>
      </c>
      <c r="AK307">
        <v>0</v>
      </c>
      <c r="AL307">
        <v>0</v>
      </c>
      <c r="AM307">
        <v>1</v>
      </c>
      <c r="AN307">
        <v>0</v>
      </c>
      <c r="AO307">
        <v>0</v>
      </c>
      <c r="AP307" s="1">
        <v>0</v>
      </c>
      <c r="AQ307">
        <v>0</v>
      </c>
      <c r="AR307">
        <v>0</v>
      </c>
      <c r="AS307" s="1">
        <v>0</v>
      </c>
      <c r="AT307">
        <v>46</v>
      </c>
      <c r="AU307">
        <v>50</v>
      </c>
      <c r="AV307">
        <v>0</v>
      </c>
      <c r="AW307">
        <v>1</v>
      </c>
      <c r="AX307">
        <v>4</v>
      </c>
      <c r="AY307">
        <v>0</v>
      </c>
      <c r="AZ307">
        <v>120</v>
      </c>
      <c r="BA307" s="1">
        <v>0.72</v>
      </c>
      <c r="BB307">
        <v>0</v>
      </c>
      <c r="BC307">
        <v>0</v>
      </c>
      <c r="BD307">
        <v>28</v>
      </c>
      <c r="BE307">
        <v>19</v>
      </c>
      <c r="BF307">
        <v>4.3</v>
      </c>
      <c r="BG307">
        <f t="shared" si="4"/>
        <v>8.5</v>
      </c>
    </row>
    <row r="308" spans="1:59" x14ac:dyDescent="0.3">
      <c r="A308" t="s">
        <v>333</v>
      </c>
      <c r="B308" s="4">
        <v>32</v>
      </c>
      <c r="C308" t="s">
        <v>329</v>
      </c>
      <c r="D308" t="s">
        <v>76</v>
      </c>
      <c r="E308" t="s">
        <v>772</v>
      </c>
      <c r="F308">
        <v>38</v>
      </c>
      <c r="G308">
        <v>3420</v>
      </c>
      <c r="H308">
        <v>0</v>
      </c>
      <c r="I308">
        <v>1</v>
      </c>
      <c r="J308">
        <v>0</v>
      </c>
      <c r="K308">
        <v>0</v>
      </c>
      <c r="L308" s="1">
        <v>0</v>
      </c>
      <c r="M308">
        <v>0</v>
      </c>
      <c r="N308">
        <v>0</v>
      </c>
      <c r="O308">
        <v>0</v>
      </c>
      <c r="P308">
        <v>1586</v>
      </c>
      <c r="Q308">
        <v>0</v>
      </c>
      <c r="R308">
        <v>0</v>
      </c>
      <c r="S308" s="1">
        <v>0</v>
      </c>
      <c r="T308">
        <v>0</v>
      </c>
      <c r="U308">
        <v>0</v>
      </c>
      <c r="V308" s="1">
        <v>0</v>
      </c>
      <c r="W308">
        <v>0</v>
      </c>
      <c r="X308">
        <v>0</v>
      </c>
      <c r="Y308" s="1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5</v>
      </c>
      <c r="AJ308">
        <v>32</v>
      </c>
      <c r="AK308">
        <v>0</v>
      </c>
      <c r="AL308">
        <v>0</v>
      </c>
      <c r="AM308">
        <v>2</v>
      </c>
      <c r="AN308">
        <v>0</v>
      </c>
      <c r="AO308">
        <v>0</v>
      </c>
      <c r="AP308" s="1">
        <v>0</v>
      </c>
      <c r="AQ308">
        <v>0</v>
      </c>
      <c r="AR308">
        <v>0</v>
      </c>
      <c r="AS308" s="1">
        <v>0</v>
      </c>
      <c r="AT308">
        <v>54</v>
      </c>
      <c r="AU308">
        <v>49</v>
      </c>
      <c r="AV308">
        <v>0</v>
      </c>
      <c r="AW308">
        <v>0</v>
      </c>
      <c r="AX308">
        <v>5</v>
      </c>
      <c r="AY308">
        <v>0</v>
      </c>
      <c r="AZ308">
        <v>110</v>
      </c>
      <c r="BA308" s="1">
        <v>0.67</v>
      </c>
      <c r="BB308">
        <v>1</v>
      </c>
      <c r="BC308">
        <v>0</v>
      </c>
      <c r="BD308">
        <v>21</v>
      </c>
      <c r="BE308">
        <v>23</v>
      </c>
      <c r="BF308">
        <v>-2.7</v>
      </c>
      <c r="BG308">
        <f t="shared" si="4"/>
        <v>1.5</v>
      </c>
    </row>
    <row r="309" spans="1:59" x14ac:dyDescent="0.3">
      <c r="A309" t="s">
        <v>281</v>
      </c>
      <c r="B309" s="4">
        <v>27</v>
      </c>
      <c r="C309" t="s">
        <v>270</v>
      </c>
      <c r="D309" t="s">
        <v>59</v>
      </c>
      <c r="E309" t="s">
        <v>772</v>
      </c>
      <c r="F309">
        <v>38</v>
      </c>
      <c r="G309">
        <v>3420</v>
      </c>
      <c r="H309">
        <v>0</v>
      </c>
      <c r="I309">
        <v>0</v>
      </c>
      <c r="J309">
        <v>1</v>
      </c>
      <c r="K309">
        <v>0</v>
      </c>
      <c r="L309" s="1">
        <v>0</v>
      </c>
      <c r="M309">
        <v>0</v>
      </c>
      <c r="N309">
        <v>0</v>
      </c>
      <c r="O309">
        <v>0</v>
      </c>
      <c r="P309">
        <v>1407</v>
      </c>
      <c r="Q309">
        <v>0</v>
      </c>
      <c r="R309">
        <v>0</v>
      </c>
      <c r="S309" s="1">
        <v>0</v>
      </c>
      <c r="T309">
        <v>0</v>
      </c>
      <c r="U309">
        <v>0</v>
      </c>
      <c r="V309" s="1">
        <v>0</v>
      </c>
      <c r="W309">
        <v>0</v>
      </c>
      <c r="X309">
        <v>0</v>
      </c>
      <c r="Y309" s="1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11</v>
      </c>
      <c r="AJ309">
        <v>40</v>
      </c>
      <c r="AK309">
        <v>0</v>
      </c>
      <c r="AL309">
        <v>0</v>
      </c>
      <c r="AM309">
        <v>2</v>
      </c>
      <c r="AN309">
        <v>0</v>
      </c>
      <c r="AO309">
        <v>0</v>
      </c>
      <c r="AP309" s="1">
        <v>0</v>
      </c>
      <c r="AQ309">
        <v>0</v>
      </c>
      <c r="AR309">
        <v>0</v>
      </c>
      <c r="AS309" s="1">
        <v>0</v>
      </c>
      <c r="AT309">
        <v>51</v>
      </c>
      <c r="AU309">
        <v>53</v>
      </c>
      <c r="AV309">
        <v>0</v>
      </c>
      <c r="AW309">
        <v>0</v>
      </c>
      <c r="AX309">
        <v>3</v>
      </c>
      <c r="AY309">
        <v>0</v>
      </c>
      <c r="AZ309">
        <v>104</v>
      </c>
      <c r="BA309" s="1">
        <v>0.67</v>
      </c>
      <c r="BB309">
        <v>1</v>
      </c>
      <c r="BC309">
        <v>0</v>
      </c>
      <c r="BD309">
        <v>18</v>
      </c>
      <c r="BE309">
        <v>30</v>
      </c>
      <c r="BF309">
        <v>5.0999999999999996</v>
      </c>
      <c r="BG309">
        <f t="shared" si="4"/>
        <v>9.3000000000000007</v>
      </c>
    </row>
    <row r="310" spans="1:59" x14ac:dyDescent="0.3">
      <c r="A310" t="s">
        <v>410</v>
      </c>
      <c r="B310" s="4">
        <v>24</v>
      </c>
      <c r="C310" t="s">
        <v>391</v>
      </c>
      <c r="D310" t="s">
        <v>163</v>
      </c>
      <c r="E310" t="s">
        <v>772</v>
      </c>
      <c r="F310">
        <v>27</v>
      </c>
      <c r="G310">
        <v>2385</v>
      </c>
      <c r="H310">
        <v>0</v>
      </c>
      <c r="I310">
        <v>0</v>
      </c>
      <c r="J310">
        <v>0</v>
      </c>
      <c r="K310">
        <v>0</v>
      </c>
      <c r="L310" s="1">
        <v>0</v>
      </c>
      <c r="M310">
        <v>0</v>
      </c>
      <c r="N310">
        <v>0</v>
      </c>
      <c r="O310">
        <v>0</v>
      </c>
      <c r="P310">
        <v>1252</v>
      </c>
      <c r="Q310">
        <v>0</v>
      </c>
      <c r="R310">
        <v>0</v>
      </c>
      <c r="S310" s="1">
        <v>0</v>
      </c>
      <c r="T310">
        <v>0</v>
      </c>
      <c r="U310">
        <v>0</v>
      </c>
      <c r="V310" s="1">
        <v>0</v>
      </c>
      <c r="W310">
        <v>0</v>
      </c>
      <c r="X310">
        <v>0</v>
      </c>
      <c r="Y310" s="1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33</v>
      </c>
      <c r="AK310">
        <v>0</v>
      </c>
      <c r="AL310">
        <v>0</v>
      </c>
      <c r="AM310">
        <v>1</v>
      </c>
      <c r="AN310">
        <v>0</v>
      </c>
      <c r="AO310">
        <v>0</v>
      </c>
      <c r="AP310" s="1">
        <v>0</v>
      </c>
      <c r="AQ310">
        <v>0</v>
      </c>
      <c r="AR310">
        <v>0</v>
      </c>
      <c r="AS310" s="1">
        <v>0</v>
      </c>
      <c r="AT310">
        <v>58</v>
      </c>
      <c r="AU310">
        <v>57</v>
      </c>
      <c r="AV310">
        <v>0</v>
      </c>
      <c r="AW310">
        <v>0</v>
      </c>
      <c r="AX310">
        <v>1</v>
      </c>
      <c r="AY310">
        <v>0</v>
      </c>
      <c r="AZ310">
        <v>103</v>
      </c>
      <c r="BA310" s="1">
        <v>0.64</v>
      </c>
      <c r="BB310">
        <v>1</v>
      </c>
      <c r="BC310">
        <v>0</v>
      </c>
      <c r="BD310">
        <v>20</v>
      </c>
      <c r="BE310">
        <v>26</v>
      </c>
      <c r="BF310">
        <v>2.5</v>
      </c>
      <c r="BG310">
        <f t="shared" si="4"/>
        <v>6.7</v>
      </c>
    </row>
    <row r="311" spans="1:59" x14ac:dyDescent="0.3">
      <c r="A311" t="s">
        <v>106</v>
      </c>
      <c r="B311" s="4">
        <v>31</v>
      </c>
      <c r="C311" t="s">
        <v>98</v>
      </c>
      <c r="D311" t="s">
        <v>105</v>
      </c>
      <c r="E311" t="s">
        <v>772</v>
      </c>
      <c r="F311">
        <v>37</v>
      </c>
      <c r="G311">
        <v>3195</v>
      </c>
      <c r="H311">
        <v>0</v>
      </c>
      <c r="I311">
        <v>0</v>
      </c>
      <c r="J311">
        <v>0</v>
      </c>
      <c r="K311">
        <v>0</v>
      </c>
      <c r="L311" s="1">
        <v>0</v>
      </c>
      <c r="M311">
        <v>0</v>
      </c>
      <c r="N311">
        <v>0</v>
      </c>
      <c r="O311">
        <v>0</v>
      </c>
      <c r="P311">
        <v>1583</v>
      </c>
      <c r="Q311">
        <v>0</v>
      </c>
      <c r="R311">
        <v>0</v>
      </c>
      <c r="S311" s="1">
        <v>0</v>
      </c>
      <c r="T311">
        <v>0</v>
      </c>
      <c r="U311">
        <v>0</v>
      </c>
      <c r="V311" s="1">
        <v>0</v>
      </c>
      <c r="W311">
        <v>0</v>
      </c>
      <c r="X311">
        <v>0</v>
      </c>
      <c r="Y311" s="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8</v>
      </c>
      <c r="AJ311">
        <v>20</v>
      </c>
      <c r="AK311">
        <v>0</v>
      </c>
      <c r="AL311">
        <v>0</v>
      </c>
      <c r="AM311">
        <v>3</v>
      </c>
      <c r="AN311">
        <v>0</v>
      </c>
      <c r="AO311">
        <v>0</v>
      </c>
      <c r="AP311" s="1">
        <v>0</v>
      </c>
      <c r="AQ311">
        <v>0</v>
      </c>
      <c r="AR311">
        <v>0</v>
      </c>
      <c r="AS311" s="1">
        <v>0</v>
      </c>
      <c r="AT311">
        <v>45</v>
      </c>
      <c r="AU311">
        <v>46</v>
      </c>
      <c r="AV311">
        <v>0</v>
      </c>
      <c r="AW311">
        <v>2</v>
      </c>
      <c r="AX311">
        <v>5</v>
      </c>
      <c r="AY311">
        <v>1</v>
      </c>
      <c r="AZ311">
        <v>100</v>
      </c>
      <c r="BA311" s="1">
        <v>0.69</v>
      </c>
      <c r="BB311">
        <v>1</v>
      </c>
      <c r="BC311">
        <v>0</v>
      </c>
      <c r="BD311">
        <v>3</v>
      </c>
      <c r="BE311">
        <v>56</v>
      </c>
      <c r="BF311">
        <v>1.2</v>
      </c>
      <c r="BG311">
        <f t="shared" si="4"/>
        <v>5.4</v>
      </c>
    </row>
    <row r="312" spans="1:59" x14ac:dyDescent="0.3">
      <c r="A312" t="s">
        <v>262</v>
      </c>
      <c r="B312" s="4">
        <v>26</v>
      </c>
      <c r="C312" t="s">
        <v>240</v>
      </c>
      <c r="D312" t="s">
        <v>62</v>
      </c>
      <c r="E312" t="s">
        <v>772</v>
      </c>
      <c r="F312">
        <v>32</v>
      </c>
      <c r="G312">
        <v>2880</v>
      </c>
      <c r="H312">
        <v>0</v>
      </c>
      <c r="I312">
        <v>0</v>
      </c>
      <c r="J312">
        <v>0</v>
      </c>
      <c r="K312">
        <v>0</v>
      </c>
      <c r="L312" s="1">
        <v>0</v>
      </c>
      <c r="M312">
        <v>0</v>
      </c>
      <c r="N312">
        <v>0</v>
      </c>
      <c r="O312">
        <v>0</v>
      </c>
      <c r="P312">
        <v>1443</v>
      </c>
      <c r="Q312">
        <v>0</v>
      </c>
      <c r="R312">
        <v>0</v>
      </c>
      <c r="S312" s="1">
        <v>0</v>
      </c>
      <c r="T312">
        <v>0</v>
      </c>
      <c r="U312">
        <v>0</v>
      </c>
      <c r="V312" s="1">
        <v>0</v>
      </c>
      <c r="W312">
        <v>0</v>
      </c>
      <c r="X312">
        <v>0</v>
      </c>
      <c r="Y312" s="1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10</v>
      </c>
      <c r="AJ312">
        <v>36</v>
      </c>
      <c r="AK312">
        <v>0</v>
      </c>
      <c r="AL312">
        <v>0</v>
      </c>
      <c r="AM312">
        <v>0</v>
      </c>
      <c r="AN312">
        <v>0</v>
      </c>
      <c r="AO312">
        <v>0</v>
      </c>
      <c r="AP312" s="1">
        <v>0</v>
      </c>
      <c r="AQ312">
        <v>0</v>
      </c>
      <c r="AR312">
        <v>0</v>
      </c>
      <c r="AS312" s="1">
        <v>0</v>
      </c>
      <c r="AT312">
        <v>34</v>
      </c>
      <c r="AU312">
        <v>36</v>
      </c>
      <c r="AV312">
        <v>0</v>
      </c>
      <c r="AW312">
        <v>2</v>
      </c>
      <c r="AX312">
        <v>5</v>
      </c>
      <c r="AY312">
        <v>0</v>
      </c>
      <c r="AZ312">
        <v>95</v>
      </c>
      <c r="BA312" s="1">
        <v>0.74</v>
      </c>
      <c r="BB312">
        <v>1</v>
      </c>
      <c r="BC312">
        <v>0</v>
      </c>
      <c r="BD312">
        <v>0</v>
      </c>
      <c r="BE312">
        <v>47</v>
      </c>
      <c r="BF312">
        <v>2.1</v>
      </c>
      <c r="BG312">
        <f t="shared" si="4"/>
        <v>6.3000000000000007</v>
      </c>
    </row>
    <row r="313" spans="1:59" x14ac:dyDescent="0.3">
      <c r="A313" t="s">
        <v>208</v>
      </c>
      <c r="B313" s="4">
        <v>21</v>
      </c>
      <c r="C313" t="s">
        <v>205</v>
      </c>
      <c r="D313" t="s">
        <v>74</v>
      </c>
      <c r="E313" t="s">
        <v>772</v>
      </c>
      <c r="F313">
        <v>36</v>
      </c>
      <c r="G313">
        <v>3240</v>
      </c>
      <c r="H313">
        <v>0</v>
      </c>
      <c r="I313">
        <v>1</v>
      </c>
      <c r="J313">
        <v>0</v>
      </c>
      <c r="K313">
        <v>0</v>
      </c>
      <c r="L313" s="1">
        <v>0</v>
      </c>
      <c r="M313">
        <v>0</v>
      </c>
      <c r="N313">
        <v>0</v>
      </c>
      <c r="O313">
        <v>0</v>
      </c>
      <c r="P313">
        <v>1489</v>
      </c>
      <c r="Q313">
        <v>0</v>
      </c>
      <c r="R313">
        <v>0</v>
      </c>
      <c r="S313" s="1">
        <v>0</v>
      </c>
      <c r="T313">
        <v>0</v>
      </c>
      <c r="U313">
        <v>0</v>
      </c>
      <c r="V313" s="1">
        <v>0</v>
      </c>
      <c r="W313">
        <v>0</v>
      </c>
      <c r="X313">
        <v>0</v>
      </c>
      <c r="Y313" s="1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7</v>
      </c>
      <c r="AJ313">
        <v>46</v>
      </c>
      <c r="AK313">
        <v>0</v>
      </c>
      <c r="AL313">
        <v>0</v>
      </c>
      <c r="AM313">
        <v>0</v>
      </c>
      <c r="AN313">
        <v>0</v>
      </c>
      <c r="AO313">
        <v>0</v>
      </c>
      <c r="AP313" s="1">
        <v>0</v>
      </c>
      <c r="AQ313">
        <v>0</v>
      </c>
      <c r="AR313">
        <v>0</v>
      </c>
      <c r="AS313" s="1">
        <v>0</v>
      </c>
      <c r="AT313">
        <v>58</v>
      </c>
      <c r="AU313">
        <v>52</v>
      </c>
      <c r="AV313">
        <v>0</v>
      </c>
      <c r="AW313">
        <v>0</v>
      </c>
      <c r="AX313">
        <v>6</v>
      </c>
      <c r="AY313">
        <v>0</v>
      </c>
      <c r="AZ313">
        <v>91</v>
      </c>
      <c r="BA313" s="1">
        <v>0.61</v>
      </c>
      <c r="BB313">
        <v>0</v>
      </c>
      <c r="BC313">
        <v>0</v>
      </c>
      <c r="BD313">
        <v>0</v>
      </c>
      <c r="BE313">
        <v>27</v>
      </c>
      <c r="BF313">
        <v>-4.2</v>
      </c>
      <c r="BG313">
        <f t="shared" si="4"/>
        <v>0</v>
      </c>
    </row>
    <row r="314" spans="1:59" x14ac:dyDescent="0.3">
      <c r="A314" t="s">
        <v>490</v>
      </c>
      <c r="B314" s="4">
        <v>28</v>
      </c>
      <c r="C314" t="s">
        <v>787</v>
      </c>
      <c r="D314" t="s">
        <v>172</v>
      </c>
      <c r="E314" t="s">
        <v>772</v>
      </c>
      <c r="F314">
        <v>34</v>
      </c>
      <c r="G314">
        <v>3060</v>
      </c>
      <c r="H314">
        <v>0</v>
      </c>
      <c r="I314">
        <v>0</v>
      </c>
      <c r="J314">
        <v>0</v>
      </c>
      <c r="K314">
        <v>0</v>
      </c>
      <c r="L314" s="1">
        <v>0</v>
      </c>
      <c r="M314">
        <v>0</v>
      </c>
      <c r="N314">
        <v>0</v>
      </c>
      <c r="O314">
        <v>0</v>
      </c>
      <c r="P314">
        <v>1455</v>
      </c>
      <c r="Q314">
        <v>0</v>
      </c>
      <c r="R314">
        <v>0</v>
      </c>
      <c r="S314" s="1">
        <v>0</v>
      </c>
      <c r="T314">
        <v>0</v>
      </c>
      <c r="U314">
        <v>0</v>
      </c>
      <c r="V314" s="1">
        <v>0</v>
      </c>
      <c r="W314">
        <v>0</v>
      </c>
      <c r="X314">
        <v>0</v>
      </c>
      <c r="Y314" s="1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9</v>
      </c>
      <c r="AJ314">
        <v>24</v>
      </c>
      <c r="AK314">
        <v>0</v>
      </c>
      <c r="AL314">
        <v>0</v>
      </c>
      <c r="AM314">
        <v>2</v>
      </c>
      <c r="AN314">
        <v>0</v>
      </c>
      <c r="AO314">
        <v>0</v>
      </c>
      <c r="AP314" s="1">
        <v>0</v>
      </c>
      <c r="AQ314">
        <v>0</v>
      </c>
      <c r="AR314">
        <v>0</v>
      </c>
      <c r="AS314" s="1">
        <v>0</v>
      </c>
      <c r="AT314">
        <v>44</v>
      </c>
      <c r="AU314">
        <v>45</v>
      </c>
      <c r="AV314">
        <v>0</v>
      </c>
      <c r="AW314">
        <v>0</v>
      </c>
      <c r="AX314">
        <v>0</v>
      </c>
      <c r="AY314">
        <v>0</v>
      </c>
      <c r="AZ314">
        <v>90</v>
      </c>
      <c r="BA314" s="1">
        <v>0.67</v>
      </c>
      <c r="BB314">
        <v>1</v>
      </c>
      <c r="BC314">
        <v>0</v>
      </c>
      <c r="BD314">
        <v>0</v>
      </c>
      <c r="BE314">
        <v>22</v>
      </c>
      <c r="BF314">
        <v>1.5</v>
      </c>
      <c r="BG314">
        <f t="shared" si="4"/>
        <v>5.7</v>
      </c>
    </row>
    <row r="315" spans="1:59" x14ac:dyDescent="0.3">
      <c r="A315" t="s">
        <v>535</v>
      </c>
      <c r="B315" s="4">
        <v>32</v>
      </c>
      <c r="C315" t="s">
        <v>786</v>
      </c>
      <c r="D315" t="s">
        <v>59</v>
      </c>
      <c r="E315" t="s">
        <v>772</v>
      </c>
      <c r="F315">
        <v>28</v>
      </c>
      <c r="G315">
        <v>2520</v>
      </c>
      <c r="H315">
        <v>0</v>
      </c>
      <c r="I315">
        <v>0</v>
      </c>
      <c r="J315">
        <v>0</v>
      </c>
      <c r="K315">
        <v>0</v>
      </c>
      <c r="L315" s="1">
        <v>0</v>
      </c>
      <c r="M315">
        <v>0</v>
      </c>
      <c r="N315">
        <v>0</v>
      </c>
      <c r="O315">
        <v>0</v>
      </c>
      <c r="P315">
        <v>975</v>
      </c>
      <c r="Q315">
        <v>0</v>
      </c>
      <c r="R315">
        <v>0</v>
      </c>
      <c r="S315" s="1">
        <v>0</v>
      </c>
      <c r="T315">
        <v>0</v>
      </c>
      <c r="U315">
        <v>0</v>
      </c>
      <c r="V315" s="1">
        <v>0</v>
      </c>
      <c r="W315">
        <v>0</v>
      </c>
      <c r="X315">
        <v>0</v>
      </c>
      <c r="Y315" s="1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8</v>
      </c>
      <c r="AJ315">
        <v>53</v>
      </c>
      <c r="AK315">
        <v>0</v>
      </c>
      <c r="AL315">
        <v>0</v>
      </c>
      <c r="AM315">
        <v>0</v>
      </c>
      <c r="AN315">
        <v>0</v>
      </c>
      <c r="AO315">
        <v>0</v>
      </c>
      <c r="AP315" s="1">
        <v>0</v>
      </c>
      <c r="AQ315">
        <v>0</v>
      </c>
      <c r="AR315">
        <v>0</v>
      </c>
      <c r="AS315" s="1">
        <v>0</v>
      </c>
      <c r="AT315">
        <v>35</v>
      </c>
      <c r="AU315">
        <v>35</v>
      </c>
      <c r="AV315">
        <v>0</v>
      </c>
      <c r="AW315">
        <v>2</v>
      </c>
      <c r="AX315">
        <v>2</v>
      </c>
      <c r="AY315">
        <v>0</v>
      </c>
      <c r="AZ315">
        <v>88</v>
      </c>
      <c r="BA315" s="1">
        <v>0.72</v>
      </c>
      <c r="BB315">
        <v>1</v>
      </c>
      <c r="BC315">
        <v>0</v>
      </c>
      <c r="BD315">
        <v>21</v>
      </c>
      <c r="BE315">
        <v>39</v>
      </c>
      <c r="BF315">
        <v>2.2000000000000002</v>
      </c>
      <c r="BG315">
        <f t="shared" si="4"/>
        <v>6.4</v>
      </c>
    </row>
    <row r="316" spans="1:59" x14ac:dyDescent="0.3">
      <c r="A316" t="s">
        <v>61</v>
      </c>
      <c r="B316" s="4">
        <v>28</v>
      </c>
      <c r="C316" t="s">
        <v>58</v>
      </c>
      <c r="D316" t="s">
        <v>62</v>
      </c>
      <c r="E316" t="s">
        <v>772</v>
      </c>
      <c r="F316">
        <v>38</v>
      </c>
      <c r="G316">
        <v>3420</v>
      </c>
      <c r="H316">
        <v>0</v>
      </c>
      <c r="I316">
        <v>0</v>
      </c>
      <c r="J316">
        <v>0</v>
      </c>
      <c r="K316">
        <v>0</v>
      </c>
      <c r="L316" s="1">
        <v>0</v>
      </c>
      <c r="M316">
        <v>0</v>
      </c>
      <c r="N316">
        <v>0</v>
      </c>
      <c r="O316">
        <v>0</v>
      </c>
      <c r="P316">
        <v>1599</v>
      </c>
      <c r="Q316">
        <v>0</v>
      </c>
      <c r="R316">
        <v>0</v>
      </c>
      <c r="S316" s="1">
        <v>0</v>
      </c>
      <c r="T316">
        <v>0</v>
      </c>
      <c r="U316">
        <v>0</v>
      </c>
      <c r="V316" s="1">
        <v>0</v>
      </c>
      <c r="W316">
        <v>0</v>
      </c>
      <c r="X316">
        <v>0</v>
      </c>
      <c r="Y316" s="1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13</v>
      </c>
      <c r="AJ316">
        <v>29</v>
      </c>
      <c r="AK316">
        <v>0</v>
      </c>
      <c r="AL316">
        <v>0</v>
      </c>
      <c r="AM316">
        <v>0</v>
      </c>
      <c r="AN316">
        <v>0</v>
      </c>
      <c r="AO316">
        <v>0</v>
      </c>
      <c r="AP316" s="1">
        <v>0</v>
      </c>
      <c r="AQ316">
        <v>0</v>
      </c>
      <c r="AR316">
        <v>0</v>
      </c>
      <c r="AS316" s="1">
        <v>0</v>
      </c>
      <c r="AT316">
        <v>34</v>
      </c>
      <c r="AU316">
        <v>36</v>
      </c>
      <c r="AV316">
        <v>0</v>
      </c>
      <c r="AW316">
        <v>1</v>
      </c>
      <c r="AX316">
        <v>3</v>
      </c>
      <c r="AY316">
        <v>0</v>
      </c>
      <c r="AZ316">
        <v>86</v>
      </c>
      <c r="BA316" s="1">
        <v>0.72</v>
      </c>
      <c r="BB316">
        <v>0</v>
      </c>
      <c r="BC316">
        <v>0</v>
      </c>
      <c r="BD316">
        <v>8</v>
      </c>
      <c r="BE316">
        <v>53</v>
      </c>
      <c r="BF316">
        <v>2.1</v>
      </c>
      <c r="BG316">
        <f t="shared" si="4"/>
        <v>6.3000000000000007</v>
      </c>
    </row>
    <row r="317" spans="1:59" x14ac:dyDescent="0.3">
      <c r="A317" t="s">
        <v>636</v>
      </c>
      <c r="B317" s="4">
        <v>31</v>
      </c>
      <c r="C317" t="s">
        <v>783</v>
      </c>
      <c r="D317" t="s">
        <v>96</v>
      </c>
      <c r="E317" t="s">
        <v>772</v>
      </c>
      <c r="F317">
        <v>26</v>
      </c>
      <c r="G317">
        <v>2259</v>
      </c>
      <c r="H317">
        <v>0</v>
      </c>
      <c r="I317">
        <v>0</v>
      </c>
      <c r="J317">
        <v>0</v>
      </c>
      <c r="K317">
        <v>0</v>
      </c>
      <c r="L317" s="1">
        <v>0</v>
      </c>
      <c r="M317">
        <v>0</v>
      </c>
      <c r="N317">
        <v>0</v>
      </c>
      <c r="O317">
        <v>0</v>
      </c>
      <c r="P317">
        <v>1116</v>
      </c>
      <c r="Q317">
        <v>0</v>
      </c>
      <c r="R317">
        <v>0</v>
      </c>
      <c r="S317" s="1">
        <v>0</v>
      </c>
      <c r="T317">
        <v>0</v>
      </c>
      <c r="U317">
        <v>0</v>
      </c>
      <c r="V317" s="1">
        <v>0</v>
      </c>
      <c r="W317">
        <v>0</v>
      </c>
      <c r="X317">
        <v>0</v>
      </c>
      <c r="Y317" s="1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4</v>
      </c>
      <c r="AJ317">
        <v>25</v>
      </c>
      <c r="AK317">
        <v>0</v>
      </c>
      <c r="AL317">
        <v>0</v>
      </c>
      <c r="AM317">
        <v>2</v>
      </c>
      <c r="AN317">
        <v>0</v>
      </c>
      <c r="AO317">
        <v>0</v>
      </c>
      <c r="AP317" s="1">
        <v>0</v>
      </c>
      <c r="AQ317">
        <v>0</v>
      </c>
      <c r="AR317">
        <v>0</v>
      </c>
      <c r="AS317" s="1">
        <v>0</v>
      </c>
      <c r="AT317">
        <v>41</v>
      </c>
      <c r="AU317">
        <v>36</v>
      </c>
      <c r="AV317">
        <v>1</v>
      </c>
      <c r="AW317">
        <v>0</v>
      </c>
      <c r="AX317">
        <v>0</v>
      </c>
      <c r="AY317">
        <v>0</v>
      </c>
      <c r="AZ317">
        <v>82</v>
      </c>
      <c r="BA317" s="1">
        <v>0.67</v>
      </c>
      <c r="BB317">
        <v>0</v>
      </c>
      <c r="BC317">
        <v>0</v>
      </c>
      <c r="BD317">
        <v>0</v>
      </c>
      <c r="BE317">
        <v>15</v>
      </c>
      <c r="BF317">
        <v>-2.2000000000000002</v>
      </c>
      <c r="BG317">
        <f t="shared" si="4"/>
        <v>2</v>
      </c>
    </row>
    <row r="318" spans="1:59" x14ac:dyDescent="0.3">
      <c r="A318" t="s">
        <v>676</v>
      </c>
      <c r="B318" s="4">
        <v>31</v>
      </c>
      <c r="C318" t="s">
        <v>782</v>
      </c>
      <c r="D318" t="s">
        <v>176</v>
      </c>
      <c r="E318" t="s">
        <v>772</v>
      </c>
      <c r="F318">
        <v>29</v>
      </c>
      <c r="G318">
        <v>2609</v>
      </c>
      <c r="H318">
        <v>0</v>
      </c>
      <c r="I318">
        <v>0</v>
      </c>
      <c r="J318">
        <v>0</v>
      </c>
      <c r="K318">
        <v>0</v>
      </c>
      <c r="L318" s="1">
        <v>0</v>
      </c>
      <c r="M318">
        <v>0</v>
      </c>
      <c r="N318">
        <v>0</v>
      </c>
      <c r="O318">
        <v>0</v>
      </c>
      <c r="P318">
        <v>1085</v>
      </c>
      <c r="Q318">
        <v>0</v>
      </c>
      <c r="R318">
        <v>0</v>
      </c>
      <c r="S318" s="1">
        <v>0</v>
      </c>
      <c r="T318">
        <v>0</v>
      </c>
      <c r="U318">
        <v>0</v>
      </c>
      <c r="V318" s="1">
        <v>0</v>
      </c>
      <c r="W318">
        <v>0</v>
      </c>
      <c r="X318">
        <v>0</v>
      </c>
      <c r="Y318" s="1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7</v>
      </c>
      <c r="AJ318">
        <v>25</v>
      </c>
      <c r="AK318">
        <v>0</v>
      </c>
      <c r="AL318">
        <v>0</v>
      </c>
      <c r="AM318">
        <v>2</v>
      </c>
      <c r="AN318">
        <v>0</v>
      </c>
      <c r="AO318">
        <v>0</v>
      </c>
      <c r="AP318" s="1">
        <v>0</v>
      </c>
      <c r="AQ318">
        <v>0</v>
      </c>
      <c r="AR318">
        <v>0</v>
      </c>
      <c r="AS318" s="1">
        <v>0</v>
      </c>
      <c r="AT318">
        <v>48</v>
      </c>
      <c r="AU318">
        <v>44</v>
      </c>
      <c r="AV318">
        <v>0</v>
      </c>
      <c r="AW318">
        <v>4</v>
      </c>
      <c r="AX318">
        <v>2</v>
      </c>
      <c r="AY318">
        <v>0</v>
      </c>
      <c r="AZ318">
        <v>71</v>
      </c>
      <c r="BA318" s="1">
        <v>0.6</v>
      </c>
      <c r="BB318">
        <v>2</v>
      </c>
      <c r="BC318">
        <v>0</v>
      </c>
      <c r="BD318">
        <v>0</v>
      </c>
      <c r="BE318">
        <v>32</v>
      </c>
      <c r="BF318">
        <v>-2.2000000000000002</v>
      </c>
      <c r="BG318">
        <f t="shared" si="4"/>
        <v>2</v>
      </c>
    </row>
    <row r="319" spans="1:59" x14ac:dyDescent="0.3">
      <c r="A319" t="s">
        <v>359</v>
      </c>
      <c r="B319" s="4">
        <v>25</v>
      </c>
      <c r="C319" t="s">
        <v>356</v>
      </c>
      <c r="D319" t="s">
        <v>360</v>
      </c>
      <c r="E319" t="s">
        <v>772</v>
      </c>
      <c r="F319">
        <v>18</v>
      </c>
      <c r="G319">
        <v>1620</v>
      </c>
      <c r="H319">
        <v>0</v>
      </c>
      <c r="I319">
        <v>0</v>
      </c>
      <c r="J319">
        <v>0</v>
      </c>
      <c r="K319">
        <v>0</v>
      </c>
      <c r="L319" s="1">
        <v>0</v>
      </c>
      <c r="M319">
        <v>0</v>
      </c>
      <c r="N319">
        <v>0</v>
      </c>
      <c r="O319">
        <v>0</v>
      </c>
      <c r="P319">
        <v>773</v>
      </c>
      <c r="Q319">
        <v>0</v>
      </c>
      <c r="R319">
        <v>0</v>
      </c>
      <c r="S319" s="1">
        <v>0</v>
      </c>
      <c r="T319">
        <v>0</v>
      </c>
      <c r="U319">
        <v>0</v>
      </c>
      <c r="V319" s="1">
        <v>0</v>
      </c>
      <c r="W319">
        <v>0</v>
      </c>
      <c r="X319">
        <v>0</v>
      </c>
      <c r="Y319" s="1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20</v>
      </c>
      <c r="AK319">
        <v>0</v>
      </c>
      <c r="AL319">
        <v>0</v>
      </c>
      <c r="AM319">
        <v>0</v>
      </c>
      <c r="AN319">
        <v>0</v>
      </c>
      <c r="AO319">
        <v>0</v>
      </c>
      <c r="AP319" s="1">
        <v>0</v>
      </c>
      <c r="AQ319">
        <v>0</v>
      </c>
      <c r="AR319">
        <v>0</v>
      </c>
      <c r="AS319" s="1">
        <v>0</v>
      </c>
      <c r="AT319">
        <v>33</v>
      </c>
      <c r="AU319">
        <v>32</v>
      </c>
      <c r="AV319">
        <v>0</v>
      </c>
      <c r="AW319">
        <v>0</v>
      </c>
      <c r="AX319">
        <v>1</v>
      </c>
      <c r="AY319">
        <v>0</v>
      </c>
      <c r="AZ319">
        <v>69</v>
      </c>
      <c r="BA319" s="1">
        <v>0.68</v>
      </c>
      <c r="BB319">
        <v>0</v>
      </c>
      <c r="BC319">
        <v>0</v>
      </c>
      <c r="BD319">
        <v>0</v>
      </c>
      <c r="BE319">
        <v>39</v>
      </c>
      <c r="BF319">
        <v>-0.1</v>
      </c>
      <c r="BG319">
        <f t="shared" si="4"/>
        <v>4.1000000000000005</v>
      </c>
    </row>
    <row r="320" spans="1:59" x14ac:dyDescent="0.3">
      <c r="A320" t="s">
        <v>614</v>
      </c>
      <c r="B320" s="4">
        <v>27</v>
      </c>
      <c r="C320" t="s">
        <v>784</v>
      </c>
      <c r="D320" t="s">
        <v>72</v>
      </c>
      <c r="E320" t="s">
        <v>772</v>
      </c>
      <c r="F320">
        <v>24</v>
      </c>
      <c r="G320">
        <v>2160</v>
      </c>
      <c r="H320">
        <v>0</v>
      </c>
      <c r="I320">
        <v>0</v>
      </c>
      <c r="J320">
        <v>0</v>
      </c>
      <c r="K320">
        <v>0</v>
      </c>
      <c r="L320" s="1">
        <v>0</v>
      </c>
      <c r="M320">
        <v>0</v>
      </c>
      <c r="N320">
        <v>0</v>
      </c>
      <c r="O320">
        <v>0</v>
      </c>
      <c r="P320">
        <v>1016</v>
      </c>
      <c r="Q320">
        <v>0</v>
      </c>
      <c r="R320">
        <v>0</v>
      </c>
      <c r="S320" s="1">
        <v>0</v>
      </c>
      <c r="T320">
        <v>0</v>
      </c>
      <c r="U320">
        <v>0</v>
      </c>
      <c r="V320" s="1">
        <v>0</v>
      </c>
      <c r="W320">
        <v>0</v>
      </c>
      <c r="X320">
        <v>0</v>
      </c>
      <c r="Y320" s="1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4</v>
      </c>
      <c r="AJ320">
        <v>33</v>
      </c>
      <c r="AK320">
        <v>0</v>
      </c>
      <c r="AL320">
        <v>0</v>
      </c>
      <c r="AM320">
        <v>0</v>
      </c>
      <c r="AN320">
        <v>0</v>
      </c>
      <c r="AO320">
        <v>0</v>
      </c>
      <c r="AP320" s="1">
        <v>0</v>
      </c>
      <c r="AQ320">
        <v>0</v>
      </c>
      <c r="AR320">
        <v>0</v>
      </c>
      <c r="AS320" s="1">
        <v>0</v>
      </c>
      <c r="AT320">
        <v>37</v>
      </c>
      <c r="AU320">
        <v>38</v>
      </c>
      <c r="AV320">
        <v>0</v>
      </c>
      <c r="AW320">
        <v>0</v>
      </c>
      <c r="AX320">
        <v>1</v>
      </c>
      <c r="AY320">
        <v>0</v>
      </c>
      <c r="AZ320">
        <v>68</v>
      </c>
      <c r="BA320" s="1">
        <v>0.65</v>
      </c>
      <c r="BB320">
        <v>0</v>
      </c>
      <c r="BC320">
        <v>0</v>
      </c>
      <c r="BD320">
        <v>19</v>
      </c>
      <c r="BE320">
        <v>30</v>
      </c>
      <c r="BF320">
        <v>2.6</v>
      </c>
      <c r="BG320">
        <f t="shared" si="4"/>
        <v>6.8000000000000007</v>
      </c>
    </row>
    <row r="321" spans="1:59" x14ac:dyDescent="0.3">
      <c r="A321" t="s">
        <v>458</v>
      </c>
      <c r="B321" s="4">
        <v>30</v>
      </c>
      <c r="C321" t="s">
        <v>453</v>
      </c>
      <c r="D321" t="s">
        <v>66</v>
      </c>
      <c r="E321" t="s">
        <v>772</v>
      </c>
      <c r="F321">
        <v>26</v>
      </c>
      <c r="G321">
        <v>2321</v>
      </c>
      <c r="H321">
        <v>0</v>
      </c>
      <c r="I321">
        <v>4</v>
      </c>
      <c r="J321">
        <v>0</v>
      </c>
      <c r="K321">
        <v>0</v>
      </c>
      <c r="L321" s="1">
        <v>0</v>
      </c>
      <c r="M321">
        <v>0</v>
      </c>
      <c r="N321">
        <v>0</v>
      </c>
      <c r="O321">
        <v>0</v>
      </c>
      <c r="P321">
        <v>1017</v>
      </c>
      <c r="Q321">
        <v>0</v>
      </c>
      <c r="R321">
        <v>0</v>
      </c>
      <c r="S321" s="1">
        <v>0</v>
      </c>
      <c r="T321">
        <v>0</v>
      </c>
      <c r="U321">
        <v>0</v>
      </c>
      <c r="V321" s="1">
        <v>0</v>
      </c>
      <c r="W321">
        <v>0</v>
      </c>
      <c r="X321">
        <v>0</v>
      </c>
      <c r="Y321" s="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10</v>
      </c>
      <c r="AJ321">
        <v>16</v>
      </c>
      <c r="AK321">
        <v>0</v>
      </c>
      <c r="AL321">
        <v>0</v>
      </c>
      <c r="AM321">
        <v>0</v>
      </c>
      <c r="AN321">
        <v>0</v>
      </c>
      <c r="AO321">
        <v>0</v>
      </c>
      <c r="AP321" s="1">
        <v>0</v>
      </c>
      <c r="AQ321">
        <v>0</v>
      </c>
      <c r="AR321">
        <v>0</v>
      </c>
      <c r="AS321" s="1">
        <v>0</v>
      </c>
      <c r="AT321">
        <v>26</v>
      </c>
      <c r="AU321">
        <v>30</v>
      </c>
      <c r="AV321">
        <v>0</v>
      </c>
      <c r="AW321">
        <v>1</v>
      </c>
      <c r="AX321">
        <v>4</v>
      </c>
      <c r="AY321">
        <v>0</v>
      </c>
      <c r="AZ321">
        <v>54</v>
      </c>
      <c r="BA321" s="1">
        <v>0.68</v>
      </c>
      <c r="BB321">
        <v>0</v>
      </c>
      <c r="BC321">
        <v>0</v>
      </c>
      <c r="BD321">
        <v>5</v>
      </c>
      <c r="BE321">
        <v>13</v>
      </c>
      <c r="BF321">
        <v>5.4</v>
      </c>
      <c r="BG321">
        <f t="shared" si="4"/>
        <v>9.6000000000000014</v>
      </c>
    </row>
    <row r="322" spans="1:59" x14ac:dyDescent="0.3">
      <c r="A322" t="s">
        <v>355</v>
      </c>
      <c r="B322" s="4">
        <v>27</v>
      </c>
      <c r="C322" t="s">
        <v>356</v>
      </c>
      <c r="D322" t="s">
        <v>59</v>
      </c>
      <c r="E322" t="s">
        <v>773</v>
      </c>
      <c r="F322">
        <v>13</v>
      </c>
      <c r="G322">
        <v>1170</v>
      </c>
      <c r="H322">
        <v>0</v>
      </c>
      <c r="I322">
        <v>0</v>
      </c>
      <c r="J322">
        <v>0</v>
      </c>
      <c r="K322">
        <v>0</v>
      </c>
      <c r="L322" s="1">
        <v>0</v>
      </c>
      <c r="M322">
        <v>0</v>
      </c>
      <c r="N322">
        <v>0</v>
      </c>
      <c r="O322">
        <v>0</v>
      </c>
      <c r="P322">
        <v>524</v>
      </c>
      <c r="Q322">
        <v>0</v>
      </c>
      <c r="R322">
        <v>0</v>
      </c>
      <c r="S322" s="1">
        <v>0</v>
      </c>
      <c r="T322">
        <v>0</v>
      </c>
      <c r="U322">
        <v>0</v>
      </c>
      <c r="V322" s="1">
        <v>0</v>
      </c>
      <c r="W322">
        <v>0</v>
      </c>
      <c r="X322">
        <v>0</v>
      </c>
      <c r="Y322" s="1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21</v>
      </c>
      <c r="AK322">
        <v>0</v>
      </c>
      <c r="AL322">
        <v>0</v>
      </c>
      <c r="AM322">
        <v>0</v>
      </c>
      <c r="AN322">
        <v>0</v>
      </c>
      <c r="AO322">
        <v>0</v>
      </c>
      <c r="AP322" s="1">
        <v>0</v>
      </c>
      <c r="AQ322">
        <v>0</v>
      </c>
      <c r="AR322">
        <v>0</v>
      </c>
      <c r="AS322" s="1">
        <v>0</v>
      </c>
      <c r="AT322">
        <v>30</v>
      </c>
      <c r="AU322">
        <v>26</v>
      </c>
      <c r="AV322">
        <v>0</v>
      </c>
      <c r="AW322">
        <v>1</v>
      </c>
      <c r="AX322">
        <v>2</v>
      </c>
      <c r="AY322">
        <v>0</v>
      </c>
      <c r="AZ322">
        <v>45</v>
      </c>
      <c r="BA322" s="1">
        <v>0.6</v>
      </c>
      <c r="BB322">
        <v>0</v>
      </c>
      <c r="BC322">
        <v>0</v>
      </c>
      <c r="BD322">
        <v>0</v>
      </c>
      <c r="BE322">
        <v>20</v>
      </c>
      <c r="BF322">
        <v>-2.2000000000000002</v>
      </c>
      <c r="BG322">
        <f t="shared" ref="BG322:BG385" si="5">BF322+4.2</f>
        <v>2</v>
      </c>
    </row>
    <row r="323" spans="1:59" x14ac:dyDescent="0.3">
      <c r="A323" t="s">
        <v>484</v>
      </c>
      <c r="B323" s="4">
        <v>31</v>
      </c>
      <c r="C323" t="s">
        <v>453</v>
      </c>
      <c r="D323" t="s">
        <v>76</v>
      </c>
      <c r="E323" t="s">
        <v>772</v>
      </c>
      <c r="F323">
        <v>13</v>
      </c>
      <c r="G323">
        <v>1099</v>
      </c>
      <c r="H323">
        <v>0</v>
      </c>
      <c r="I323">
        <v>0</v>
      </c>
      <c r="J323">
        <v>0</v>
      </c>
      <c r="K323">
        <v>0</v>
      </c>
      <c r="L323" s="1">
        <v>0</v>
      </c>
      <c r="M323">
        <v>0</v>
      </c>
      <c r="N323">
        <v>0</v>
      </c>
      <c r="O323">
        <v>0</v>
      </c>
      <c r="P323">
        <v>516</v>
      </c>
      <c r="Q323">
        <v>0</v>
      </c>
      <c r="R323">
        <v>0</v>
      </c>
      <c r="S323" s="1">
        <v>0</v>
      </c>
      <c r="T323">
        <v>0</v>
      </c>
      <c r="U323">
        <v>0</v>
      </c>
      <c r="V323" s="1">
        <v>0</v>
      </c>
      <c r="W323">
        <v>0</v>
      </c>
      <c r="X323">
        <v>0</v>
      </c>
      <c r="Y323" s="1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14</v>
      </c>
      <c r="AK323">
        <v>0</v>
      </c>
      <c r="AL323">
        <v>0</v>
      </c>
      <c r="AM323">
        <v>0</v>
      </c>
      <c r="AN323">
        <v>0</v>
      </c>
      <c r="AO323">
        <v>0</v>
      </c>
      <c r="AP323" s="1">
        <v>0</v>
      </c>
      <c r="AQ323">
        <v>0</v>
      </c>
      <c r="AR323">
        <v>0</v>
      </c>
      <c r="AS323" s="1">
        <v>0</v>
      </c>
      <c r="AT323">
        <v>18</v>
      </c>
      <c r="AU323">
        <v>17</v>
      </c>
      <c r="AV323">
        <v>0</v>
      </c>
      <c r="AW323">
        <v>1</v>
      </c>
      <c r="AX323">
        <v>1</v>
      </c>
      <c r="AY323">
        <v>0</v>
      </c>
      <c r="AZ323">
        <v>33</v>
      </c>
      <c r="BA323" s="1">
        <v>0.65</v>
      </c>
      <c r="BB323">
        <v>0</v>
      </c>
      <c r="BC323">
        <v>0</v>
      </c>
      <c r="BD323">
        <v>3</v>
      </c>
      <c r="BE323">
        <v>6</v>
      </c>
      <c r="BF323">
        <v>1.2</v>
      </c>
      <c r="BG323">
        <f t="shared" si="5"/>
        <v>5.4</v>
      </c>
    </row>
    <row r="324" spans="1:59" x14ac:dyDescent="0.3">
      <c r="A324" t="s">
        <v>531</v>
      </c>
      <c r="B324" s="4">
        <v>35</v>
      </c>
      <c r="C324" t="s">
        <v>786</v>
      </c>
      <c r="D324" t="s">
        <v>532</v>
      </c>
      <c r="E324" t="s">
        <v>772</v>
      </c>
      <c r="F324">
        <v>10</v>
      </c>
      <c r="G324">
        <v>900</v>
      </c>
      <c r="H324">
        <v>0</v>
      </c>
      <c r="I324">
        <v>0</v>
      </c>
      <c r="J324">
        <v>0</v>
      </c>
      <c r="K324">
        <v>0</v>
      </c>
      <c r="L324" s="1">
        <v>0</v>
      </c>
      <c r="M324">
        <v>0</v>
      </c>
      <c r="N324">
        <v>0</v>
      </c>
      <c r="O324">
        <v>0</v>
      </c>
      <c r="P324">
        <v>380</v>
      </c>
      <c r="Q324">
        <v>0</v>
      </c>
      <c r="R324">
        <v>0</v>
      </c>
      <c r="S324" s="1">
        <v>0</v>
      </c>
      <c r="T324">
        <v>0</v>
      </c>
      <c r="U324">
        <v>0</v>
      </c>
      <c r="V324" s="1">
        <v>0</v>
      </c>
      <c r="W324">
        <v>0</v>
      </c>
      <c r="X324">
        <v>0</v>
      </c>
      <c r="Y324" s="1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5</v>
      </c>
      <c r="AJ324">
        <v>5</v>
      </c>
      <c r="AK324">
        <v>0</v>
      </c>
      <c r="AL324">
        <v>0</v>
      </c>
      <c r="AM324">
        <v>0</v>
      </c>
      <c r="AN324">
        <v>0</v>
      </c>
      <c r="AO324">
        <v>0</v>
      </c>
      <c r="AP324" s="1">
        <v>0</v>
      </c>
      <c r="AQ324">
        <v>0</v>
      </c>
      <c r="AR324">
        <v>0</v>
      </c>
      <c r="AS324" s="1">
        <v>0</v>
      </c>
      <c r="AT324">
        <v>12</v>
      </c>
      <c r="AU324">
        <v>13</v>
      </c>
      <c r="AV324">
        <v>0</v>
      </c>
      <c r="AW324">
        <v>0</v>
      </c>
      <c r="AX324">
        <v>0</v>
      </c>
      <c r="AY324">
        <v>0</v>
      </c>
      <c r="AZ324">
        <v>29</v>
      </c>
      <c r="BA324" s="1">
        <v>0.71</v>
      </c>
      <c r="BB324">
        <v>0</v>
      </c>
      <c r="BC324">
        <v>0</v>
      </c>
      <c r="BD324">
        <v>2</v>
      </c>
      <c r="BE324">
        <v>10</v>
      </c>
      <c r="BF324">
        <v>2.9</v>
      </c>
      <c r="BG324">
        <f t="shared" si="5"/>
        <v>7.1</v>
      </c>
    </row>
    <row r="325" spans="1:59" x14ac:dyDescent="0.3">
      <c r="A325" t="s">
        <v>613</v>
      </c>
      <c r="B325" s="4">
        <v>36</v>
      </c>
      <c r="C325" t="s">
        <v>784</v>
      </c>
      <c r="D325" t="s">
        <v>59</v>
      </c>
      <c r="E325" t="s">
        <v>772</v>
      </c>
      <c r="F325">
        <v>7</v>
      </c>
      <c r="G325">
        <v>630</v>
      </c>
      <c r="H325">
        <v>0</v>
      </c>
      <c r="I325">
        <v>0</v>
      </c>
      <c r="J325">
        <v>0</v>
      </c>
      <c r="K325">
        <v>0</v>
      </c>
      <c r="L325" s="1">
        <v>0</v>
      </c>
      <c r="M325">
        <v>0</v>
      </c>
      <c r="N325">
        <v>0</v>
      </c>
      <c r="O325">
        <v>0</v>
      </c>
      <c r="P325">
        <v>241</v>
      </c>
      <c r="Q325">
        <v>0</v>
      </c>
      <c r="R325">
        <v>0</v>
      </c>
      <c r="S325" s="1">
        <v>0</v>
      </c>
      <c r="T325">
        <v>0</v>
      </c>
      <c r="U325">
        <v>0</v>
      </c>
      <c r="V325" s="1">
        <v>0</v>
      </c>
      <c r="W325">
        <v>0</v>
      </c>
      <c r="X325">
        <v>0</v>
      </c>
      <c r="Y325" s="1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7</v>
      </c>
      <c r="AK325">
        <v>0</v>
      </c>
      <c r="AL325">
        <v>0</v>
      </c>
      <c r="AM325">
        <v>0</v>
      </c>
      <c r="AN325">
        <v>0</v>
      </c>
      <c r="AO325">
        <v>0</v>
      </c>
      <c r="AP325" s="1">
        <v>0</v>
      </c>
      <c r="AQ325">
        <v>0</v>
      </c>
      <c r="AR325">
        <v>0</v>
      </c>
      <c r="AS325" s="1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29</v>
      </c>
      <c r="BA325" s="1">
        <v>0</v>
      </c>
      <c r="BB325">
        <v>0</v>
      </c>
      <c r="BC325">
        <v>0</v>
      </c>
      <c r="BD325">
        <v>0</v>
      </c>
      <c r="BE325">
        <v>4</v>
      </c>
      <c r="BF325">
        <v>0</v>
      </c>
      <c r="BG325">
        <f t="shared" si="5"/>
        <v>4.2</v>
      </c>
    </row>
    <row r="326" spans="1:59" x14ac:dyDescent="0.3">
      <c r="A326" t="s">
        <v>403</v>
      </c>
      <c r="B326" s="4">
        <v>23</v>
      </c>
      <c r="C326" t="s">
        <v>391</v>
      </c>
      <c r="D326" t="s">
        <v>70</v>
      </c>
      <c r="E326" t="s">
        <v>772</v>
      </c>
      <c r="F326">
        <v>10</v>
      </c>
      <c r="G326">
        <v>900</v>
      </c>
      <c r="H326">
        <v>0</v>
      </c>
      <c r="I326">
        <v>0</v>
      </c>
      <c r="J326">
        <v>0</v>
      </c>
      <c r="K326">
        <v>0</v>
      </c>
      <c r="L326" s="1">
        <v>0</v>
      </c>
      <c r="M326">
        <v>0</v>
      </c>
      <c r="N326">
        <v>0</v>
      </c>
      <c r="O326">
        <v>0</v>
      </c>
      <c r="P326">
        <v>444</v>
      </c>
      <c r="Q326">
        <v>0</v>
      </c>
      <c r="R326">
        <v>0</v>
      </c>
      <c r="S326" s="1">
        <v>0</v>
      </c>
      <c r="T326">
        <v>0</v>
      </c>
      <c r="U326">
        <v>0</v>
      </c>
      <c r="V326" s="1">
        <v>0</v>
      </c>
      <c r="W326">
        <v>0</v>
      </c>
      <c r="X326">
        <v>0</v>
      </c>
      <c r="Y326" s="1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16</v>
      </c>
      <c r="AK326">
        <v>0</v>
      </c>
      <c r="AL326">
        <v>0</v>
      </c>
      <c r="AM326">
        <v>2</v>
      </c>
      <c r="AN326">
        <v>0</v>
      </c>
      <c r="AO326">
        <v>0</v>
      </c>
      <c r="AP326" s="1">
        <v>0</v>
      </c>
      <c r="AQ326">
        <v>0</v>
      </c>
      <c r="AR326">
        <v>0</v>
      </c>
      <c r="AS326" s="1">
        <v>0</v>
      </c>
      <c r="AT326">
        <v>16</v>
      </c>
      <c r="AU326">
        <v>15</v>
      </c>
      <c r="AV326">
        <v>0</v>
      </c>
      <c r="AW326">
        <v>0</v>
      </c>
      <c r="AX326">
        <v>1</v>
      </c>
      <c r="AY326">
        <v>0</v>
      </c>
      <c r="AZ326">
        <v>28</v>
      </c>
      <c r="BA326" s="1">
        <v>0.64</v>
      </c>
      <c r="BB326">
        <v>0</v>
      </c>
      <c r="BC326">
        <v>0</v>
      </c>
      <c r="BD326">
        <v>0</v>
      </c>
      <c r="BE326">
        <v>10</v>
      </c>
      <c r="BF326">
        <v>0.5</v>
      </c>
      <c r="BG326">
        <f t="shared" si="5"/>
        <v>4.7</v>
      </c>
    </row>
    <row r="327" spans="1:59" x14ac:dyDescent="0.3">
      <c r="A327" t="s">
        <v>428</v>
      </c>
      <c r="B327" s="4">
        <v>25</v>
      </c>
      <c r="C327" t="s">
        <v>425</v>
      </c>
      <c r="D327" t="s">
        <v>158</v>
      </c>
      <c r="E327" t="s">
        <v>772</v>
      </c>
      <c r="F327">
        <v>10</v>
      </c>
      <c r="G327">
        <v>900</v>
      </c>
      <c r="H327">
        <v>0</v>
      </c>
      <c r="I327">
        <v>0</v>
      </c>
      <c r="J327">
        <v>0</v>
      </c>
      <c r="K327">
        <v>0</v>
      </c>
      <c r="L327" s="1">
        <v>0</v>
      </c>
      <c r="M327">
        <v>0</v>
      </c>
      <c r="N327">
        <v>0</v>
      </c>
      <c r="O327">
        <v>0</v>
      </c>
      <c r="P327">
        <v>425</v>
      </c>
      <c r="Q327">
        <v>0</v>
      </c>
      <c r="R327">
        <v>0</v>
      </c>
      <c r="S327" s="1">
        <v>0</v>
      </c>
      <c r="T327">
        <v>0</v>
      </c>
      <c r="U327">
        <v>0</v>
      </c>
      <c r="V327" s="1">
        <v>0</v>
      </c>
      <c r="W327">
        <v>0</v>
      </c>
      <c r="X327">
        <v>0</v>
      </c>
      <c r="Y327" s="1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4</v>
      </c>
      <c r="AJ327">
        <v>3</v>
      </c>
      <c r="AK327">
        <v>0</v>
      </c>
      <c r="AL327">
        <v>0</v>
      </c>
      <c r="AM327">
        <v>0</v>
      </c>
      <c r="AN327">
        <v>0</v>
      </c>
      <c r="AO327">
        <v>0</v>
      </c>
      <c r="AP327" s="1">
        <v>0</v>
      </c>
      <c r="AQ327">
        <v>0</v>
      </c>
      <c r="AR327">
        <v>0</v>
      </c>
      <c r="AS327" s="1">
        <v>0</v>
      </c>
      <c r="AT327">
        <v>12</v>
      </c>
      <c r="AU327">
        <v>12</v>
      </c>
      <c r="AV327">
        <v>0</v>
      </c>
      <c r="AW327">
        <v>0</v>
      </c>
      <c r="AX327">
        <v>0</v>
      </c>
      <c r="AY327">
        <v>0</v>
      </c>
      <c r="AZ327">
        <v>27</v>
      </c>
      <c r="BA327" s="1">
        <v>0.69</v>
      </c>
      <c r="BB327">
        <v>1</v>
      </c>
      <c r="BC327">
        <v>0</v>
      </c>
      <c r="BD327">
        <v>2</v>
      </c>
      <c r="BE327">
        <v>6</v>
      </c>
      <c r="BF327">
        <v>1.9</v>
      </c>
      <c r="BG327">
        <f t="shared" si="5"/>
        <v>6.1</v>
      </c>
    </row>
    <row r="328" spans="1:59" x14ac:dyDescent="0.3">
      <c r="A328" t="s">
        <v>569</v>
      </c>
      <c r="B328" s="4">
        <v>34</v>
      </c>
      <c r="C328" t="s">
        <v>566</v>
      </c>
      <c r="D328" t="s">
        <v>59</v>
      </c>
      <c r="E328" t="s">
        <v>772</v>
      </c>
      <c r="F328">
        <v>5</v>
      </c>
      <c r="G328">
        <v>450</v>
      </c>
      <c r="H328">
        <v>0</v>
      </c>
      <c r="I328">
        <v>0</v>
      </c>
      <c r="J328">
        <v>0</v>
      </c>
      <c r="K328">
        <v>0</v>
      </c>
      <c r="L328" s="1">
        <v>0</v>
      </c>
      <c r="M328">
        <v>0</v>
      </c>
      <c r="N328">
        <v>0</v>
      </c>
      <c r="O328">
        <v>0</v>
      </c>
      <c r="P328">
        <v>192</v>
      </c>
      <c r="Q328">
        <v>0</v>
      </c>
      <c r="R328">
        <v>0</v>
      </c>
      <c r="S328" s="1">
        <v>0</v>
      </c>
      <c r="T328">
        <v>0</v>
      </c>
      <c r="U328">
        <v>0</v>
      </c>
      <c r="V328" s="1">
        <v>0</v>
      </c>
      <c r="W328">
        <v>0</v>
      </c>
      <c r="X328">
        <v>0</v>
      </c>
      <c r="Y328" s="1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</v>
      </c>
      <c r="AK328">
        <v>0</v>
      </c>
      <c r="AL328">
        <v>0</v>
      </c>
      <c r="AM328">
        <v>0</v>
      </c>
      <c r="AN328">
        <v>0</v>
      </c>
      <c r="AO328">
        <v>0</v>
      </c>
      <c r="AP328" s="1">
        <v>0</v>
      </c>
      <c r="AQ328">
        <v>0</v>
      </c>
      <c r="AR328">
        <v>0</v>
      </c>
      <c r="AS328" s="1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24</v>
      </c>
      <c r="BA328" s="1">
        <v>0</v>
      </c>
      <c r="BB328">
        <v>0</v>
      </c>
      <c r="BC328">
        <v>0</v>
      </c>
      <c r="BD328">
        <v>2</v>
      </c>
      <c r="BE328">
        <v>8</v>
      </c>
      <c r="BF328">
        <v>0</v>
      </c>
      <c r="BG328">
        <f t="shared" si="5"/>
        <v>4.2</v>
      </c>
    </row>
    <row r="329" spans="1:59" x14ac:dyDescent="0.3">
      <c r="A329" t="s">
        <v>691</v>
      </c>
      <c r="B329" s="4">
        <v>31</v>
      </c>
      <c r="C329" t="s">
        <v>782</v>
      </c>
      <c r="D329" t="s">
        <v>59</v>
      </c>
      <c r="E329" t="s">
        <v>772</v>
      </c>
      <c r="F329">
        <v>7</v>
      </c>
      <c r="G329">
        <v>630</v>
      </c>
      <c r="H329">
        <v>0</v>
      </c>
      <c r="I329">
        <v>0</v>
      </c>
      <c r="J329">
        <v>0</v>
      </c>
      <c r="K329">
        <v>0</v>
      </c>
      <c r="L329" s="1">
        <v>0</v>
      </c>
      <c r="M329">
        <v>0</v>
      </c>
      <c r="N329">
        <v>0</v>
      </c>
      <c r="O329">
        <v>0</v>
      </c>
      <c r="P329">
        <v>318</v>
      </c>
      <c r="Q329">
        <v>0</v>
      </c>
      <c r="R329">
        <v>0</v>
      </c>
      <c r="S329" s="1">
        <v>0</v>
      </c>
      <c r="T329">
        <v>0</v>
      </c>
      <c r="U329">
        <v>0</v>
      </c>
      <c r="V329" s="1">
        <v>0</v>
      </c>
      <c r="W329">
        <v>0</v>
      </c>
      <c r="X329">
        <v>0</v>
      </c>
      <c r="Y329" s="1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9</v>
      </c>
      <c r="AK329">
        <v>0</v>
      </c>
      <c r="AL329">
        <v>0</v>
      </c>
      <c r="AM329">
        <v>0</v>
      </c>
      <c r="AN329">
        <v>0</v>
      </c>
      <c r="AO329">
        <v>0</v>
      </c>
      <c r="AP329" s="1">
        <v>0</v>
      </c>
      <c r="AQ329">
        <v>0</v>
      </c>
      <c r="AR329">
        <v>0</v>
      </c>
      <c r="AS329" s="1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23</v>
      </c>
      <c r="BA329" s="1">
        <v>0</v>
      </c>
      <c r="BB329">
        <v>0</v>
      </c>
      <c r="BC329">
        <v>0</v>
      </c>
      <c r="BD329">
        <v>2</v>
      </c>
      <c r="BE329">
        <v>8</v>
      </c>
      <c r="BF329">
        <v>0</v>
      </c>
      <c r="BG329">
        <f t="shared" si="5"/>
        <v>4.2</v>
      </c>
    </row>
    <row r="330" spans="1:59" x14ac:dyDescent="0.3">
      <c r="A330" t="s">
        <v>157</v>
      </c>
      <c r="B330" s="4">
        <v>25</v>
      </c>
      <c r="C330" t="s">
        <v>131</v>
      </c>
      <c r="D330" t="s">
        <v>158</v>
      </c>
      <c r="E330" t="s">
        <v>772</v>
      </c>
      <c r="F330">
        <v>5</v>
      </c>
      <c r="G330">
        <v>450</v>
      </c>
      <c r="H330">
        <v>0</v>
      </c>
      <c r="I330">
        <v>0</v>
      </c>
      <c r="J330">
        <v>0</v>
      </c>
      <c r="K330">
        <v>0</v>
      </c>
      <c r="L330" s="1">
        <v>0</v>
      </c>
      <c r="M330">
        <v>0</v>
      </c>
      <c r="N330">
        <v>0</v>
      </c>
      <c r="O330">
        <v>0</v>
      </c>
      <c r="P330">
        <v>175</v>
      </c>
      <c r="Q330">
        <v>0</v>
      </c>
      <c r="R330">
        <v>0</v>
      </c>
      <c r="S330" s="1">
        <v>0</v>
      </c>
      <c r="T330">
        <v>0</v>
      </c>
      <c r="U330">
        <v>0</v>
      </c>
      <c r="V330" s="1">
        <v>0</v>
      </c>
      <c r="W330">
        <v>0</v>
      </c>
      <c r="X330">
        <v>0</v>
      </c>
      <c r="Y330" s="1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9</v>
      </c>
      <c r="AK330">
        <v>0</v>
      </c>
      <c r="AL330">
        <v>0</v>
      </c>
      <c r="AM330">
        <v>0</v>
      </c>
      <c r="AN330">
        <v>0</v>
      </c>
      <c r="AO330">
        <v>0</v>
      </c>
      <c r="AP330" s="1">
        <v>0</v>
      </c>
      <c r="AQ330">
        <v>0</v>
      </c>
      <c r="AR330">
        <v>0</v>
      </c>
      <c r="AS330" s="1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20</v>
      </c>
      <c r="BA330" s="1">
        <v>0</v>
      </c>
      <c r="BB330">
        <v>0</v>
      </c>
      <c r="BC330">
        <v>0</v>
      </c>
      <c r="BD330">
        <v>4</v>
      </c>
      <c r="BE330">
        <v>1</v>
      </c>
      <c r="BF330">
        <v>0</v>
      </c>
      <c r="BG330">
        <f t="shared" si="5"/>
        <v>4.2</v>
      </c>
    </row>
    <row r="331" spans="1:59" x14ac:dyDescent="0.3">
      <c r="A331" t="s">
        <v>244</v>
      </c>
      <c r="B331" s="4">
        <v>22</v>
      </c>
      <c r="C331" t="s">
        <v>240</v>
      </c>
      <c r="D331" t="s">
        <v>163</v>
      </c>
      <c r="E331" t="s">
        <v>772</v>
      </c>
      <c r="F331">
        <v>6</v>
      </c>
      <c r="G331">
        <v>540</v>
      </c>
      <c r="H331">
        <v>0</v>
      </c>
      <c r="I331">
        <v>0</v>
      </c>
      <c r="J331">
        <v>0</v>
      </c>
      <c r="K331">
        <v>0</v>
      </c>
      <c r="L331" s="1">
        <v>0</v>
      </c>
      <c r="M331">
        <v>0</v>
      </c>
      <c r="N331">
        <v>0</v>
      </c>
      <c r="O331">
        <v>0</v>
      </c>
      <c r="P331">
        <v>212</v>
      </c>
      <c r="Q331">
        <v>0</v>
      </c>
      <c r="R331">
        <v>0</v>
      </c>
      <c r="S331" s="1">
        <v>0</v>
      </c>
      <c r="T331">
        <v>0</v>
      </c>
      <c r="U331">
        <v>0</v>
      </c>
      <c r="V331" s="1">
        <v>0</v>
      </c>
      <c r="W331">
        <v>0</v>
      </c>
      <c r="X331">
        <v>0</v>
      </c>
      <c r="Y331" s="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s="1">
        <v>0</v>
      </c>
      <c r="AQ331">
        <v>0</v>
      </c>
      <c r="AR331">
        <v>0</v>
      </c>
      <c r="AS331" s="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20</v>
      </c>
      <c r="BA331" s="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f t="shared" si="5"/>
        <v>4.2</v>
      </c>
    </row>
    <row r="332" spans="1:59" x14ac:dyDescent="0.3">
      <c r="A332" t="s">
        <v>366</v>
      </c>
      <c r="B332" s="4">
        <v>28</v>
      </c>
      <c r="C332" t="s">
        <v>356</v>
      </c>
      <c r="D332" t="s">
        <v>59</v>
      </c>
      <c r="E332" t="s">
        <v>772</v>
      </c>
      <c r="F332">
        <v>7</v>
      </c>
      <c r="G332">
        <v>630</v>
      </c>
      <c r="H332">
        <v>0</v>
      </c>
      <c r="I332">
        <v>0</v>
      </c>
      <c r="J332">
        <v>0</v>
      </c>
      <c r="K332">
        <v>0</v>
      </c>
      <c r="L332" s="1">
        <v>0</v>
      </c>
      <c r="M332">
        <v>0</v>
      </c>
      <c r="N332">
        <v>0</v>
      </c>
      <c r="O332">
        <v>0</v>
      </c>
      <c r="P332">
        <v>296</v>
      </c>
      <c r="Q332">
        <v>0</v>
      </c>
      <c r="R332">
        <v>0</v>
      </c>
      <c r="S332" s="1">
        <v>0</v>
      </c>
      <c r="T332">
        <v>0</v>
      </c>
      <c r="U332">
        <v>0</v>
      </c>
      <c r="V332" s="1">
        <v>0</v>
      </c>
      <c r="W332">
        <v>0</v>
      </c>
      <c r="X332">
        <v>0</v>
      </c>
      <c r="Y332" s="1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4</v>
      </c>
      <c r="AK332">
        <v>0</v>
      </c>
      <c r="AL332">
        <v>0</v>
      </c>
      <c r="AM332">
        <v>0</v>
      </c>
      <c r="AN332">
        <v>0</v>
      </c>
      <c r="AO332">
        <v>0</v>
      </c>
      <c r="AP332" s="1">
        <v>0</v>
      </c>
      <c r="AQ332">
        <v>0</v>
      </c>
      <c r="AR332">
        <v>0</v>
      </c>
      <c r="AS332" s="1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20</v>
      </c>
      <c r="BA332" s="1">
        <v>0</v>
      </c>
      <c r="BB332">
        <v>0</v>
      </c>
      <c r="BC332">
        <v>0</v>
      </c>
      <c r="BD332">
        <v>2</v>
      </c>
      <c r="BE332">
        <v>12</v>
      </c>
      <c r="BF332">
        <v>0</v>
      </c>
      <c r="BG332">
        <f t="shared" si="5"/>
        <v>4.2</v>
      </c>
    </row>
    <row r="333" spans="1:59" x14ac:dyDescent="0.3">
      <c r="A333" t="s">
        <v>583</v>
      </c>
      <c r="B333" s="4">
        <v>29</v>
      </c>
      <c r="C333" t="s">
        <v>566</v>
      </c>
      <c r="D333" t="s">
        <v>59</v>
      </c>
      <c r="E333" t="s">
        <v>772</v>
      </c>
      <c r="F333">
        <v>3</v>
      </c>
      <c r="G333">
        <v>270</v>
      </c>
      <c r="H333">
        <v>0</v>
      </c>
      <c r="I333">
        <v>0</v>
      </c>
      <c r="J333">
        <v>0</v>
      </c>
      <c r="K333">
        <v>0</v>
      </c>
      <c r="L333" s="1">
        <v>0</v>
      </c>
      <c r="M333">
        <v>0</v>
      </c>
      <c r="N333">
        <v>0</v>
      </c>
      <c r="O333">
        <v>0</v>
      </c>
      <c r="P333">
        <v>175</v>
      </c>
      <c r="Q333">
        <v>0</v>
      </c>
      <c r="R333">
        <v>0</v>
      </c>
      <c r="S333" s="1">
        <v>0</v>
      </c>
      <c r="T333">
        <v>0</v>
      </c>
      <c r="U333">
        <v>0</v>
      </c>
      <c r="V333" s="1">
        <v>0</v>
      </c>
      <c r="W333">
        <v>0</v>
      </c>
      <c r="X333">
        <v>0</v>
      </c>
      <c r="Y333" s="1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5</v>
      </c>
      <c r="AK333">
        <v>0</v>
      </c>
      <c r="AL333">
        <v>0</v>
      </c>
      <c r="AM333">
        <v>0</v>
      </c>
      <c r="AN333">
        <v>0</v>
      </c>
      <c r="AO333">
        <v>0</v>
      </c>
      <c r="AP333" s="1">
        <v>0</v>
      </c>
      <c r="AQ333">
        <v>0</v>
      </c>
      <c r="AR333">
        <v>0</v>
      </c>
      <c r="AS333" s="1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13</v>
      </c>
      <c r="BA333" s="1">
        <v>0</v>
      </c>
      <c r="BB333">
        <v>0</v>
      </c>
      <c r="BC333">
        <v>0</v>
      </c>
      <c r="BD333">
        <v>2</v>
      </c>
      <c r="BE333">
        <v>2</v>
      </c>
      <c r="BF333">
        <v>0</v>
      </c>
      <c r="BG333">
        <f t="shared" si="5"/>
        <v>4.2</v>
      </c>
    </row>
    <row r="334" spans="1:59" x14ac:dyDescent="0.3">
      <c r="A334" t="s">
        <v>86</v>
      </c>
      <c r="B334" s="4">
        <v>35</v>
      </c>
      <c r="C334" t="s">
        <v>58</v>
      </c>
      <c r="D334" t="s">
        <v>66</v>
      </c>
      <c r="E334" t="s">
        <v>772</v>
      </c>
      <c r="F334">
        <v>2</v>
      </c>
      <c r="G334">
        <v>180</v>
      </c>
      <c r="H334">
        <v>0</v>
      </c>
      <c r="I334">
        <v>0</v>
      </c>
      <c r="J334">
        <v>0</v>
      </c>
      <c r="K334">
        <v>0</v>
      </c>
      <c r="L334" s="1">
        <v>0</v>
      </c>
      <c r="M334">
        <v>0</v>
      </c>
      <c r="N334">
        <v>0</v>
      </c>
      <c r="O334">
        <v>0</v>
      </c>
      <c r="P334">
        <v>80</v>
      </c>
      <c r="Q334">
        <v>0</v>
      </c>
      <c r="R334">
        <v>0</v>
      </c>
      <c r="S334" s="1">
        <v>0</v>
      </c>
      <c r="T334">
        <v>0</v>
      </c>
      <c r="U334">
        <v>0</v>
      </c>
      <c r="V334" s="1">
        <v>0</v>
      </c>
      <c r="W334">
        <v>0</v>
      </c>
      <c r="X334">
        <v>0</v>
      </c>
      <c r="Y334" s="1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3</v>
      </c>
      <c r="AK334">
        <v>0</v>
      </c>
      <c r="AL334">
        <v>0</v>
      </c>
      <c r="AM334">
        <v>0</v>
      </c>
      <c r="AN334">
        <v>0</v>
      </c>
      <c r="AO334">
        <v>0</v>
      </c>
      <c r="AP334" s="1">
        <v>0</v>
      </c>
      <c r="AQ334">
        <v>0</v>
      </c>
      <c r="AR334">
        <v>0</v>
      </c>
      <c r="AS334" s="1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11</v>
      </c>
      <c r="BA334" s="1">
        <v>0</v>
      </c>
      <c r="BB334">
        <v>0</v>
      </c>
      <c r="BC334">
        <v>0</v>
      </c>
      <c r="BD334">
        <v>2</v>
      </c>
      <c r="BE334">
        <v>2</v>
      </c>
      <c r="BF334">
        <v>0</v>
      </c>
      <c r="BG334">
        <f t="shared" si="5"/>
        <v>4.2</v>
      </c>
    </row>
    <row r="335" spans="1:59" x14ac:dyDescent="0.3">
      <c r="A335" t="s">
        <v>125</v>
      </c>
      <c r="B335" s="4">
        <v>34</v>
      </c>
      <c r="C335" t="s">
        <v>98</v>
      </c>
      <c r="D335" t="s">
        <v>126</v>
      </c>
      <c r="E335" t="s">
        <v>772</v>
      </c>
      <c r="F335">
        <v>4</v>
      </c>
      <c r="G335">
        <v>225</v>
      </c>
      <c r="H335">
        <v>0</v>
      </c>
      <c r="I335">
        <v>0</v>
      </c>
      <c r="J335">
        <v>0</v>
      </c>
      <c r="K335">
        <v>0</v>
      </c>
      <c r="L335" s="1">
        <v>0</v>
      </c>
      <c r="M335">
        <v>0</v>
      </c>
      <c r="N335">
        <v>0</v>
      </c>
      <c r="O335">
        <v>0</v>
      </c>
      <c r="P335">
        <v>116</v>
      </c>
      <c r="Q335">
        <v>0</v>
      </c>
      <c r="R335">
        <v>0</v>
      </c>
      <c r="S335" s="1">
        <v>0</v>
      </c>
      <c r="T335">
        <v>0</v>
      </c>
      <c r="U335">
        <v>0</v>
      </c>
      <c r="V335" s="1">
        <v>0</v>
      </c>
      <c r="W335">
        <v>0</v>
      </c>
      <c r="X335">
        <v>0</v>
      </c>
      <c r="Y335" s="1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3</v>
      </c>
      <c r="AK335">
        <v>0</v>
      </c>
      <c r="AL335">
        <v>0</v>
      </c>
      <c r="AM335">
        <v>1</v>
      </c>
      <c r="AN335">
        <v>0</v>
      </c>
      <c r="AO335">
        <v>0</v>
      </c>
      <c r="AP335" s="1">
        <v>0</v>
      </c>
      <c r="AQ335">
        <v>0</v>
      </c>
      <c r="AR335">
        <v>0</v>
      </c>
      <c r="AS335" s="1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8</v>
      </c>
      <c r="BA335" s="1">
        <v>0</v>
      </c>
      <c r="BB335">
        <v>0</v>
      </c>
      <c r="BC335">
        <v>0</v>
      </c>
      <c r="BD335">
        <v>1</v>
      </c>
      <c r="BE335">
        <v>3</v>
      </c>
      <c r="BF335">
        <v>0</v>
      </c>
      <c r="BG335">
        <f t="shared" si="5"/>
        <v>4.2</v>
      </c>
    </row>
    <row r="336" spans="1:59" x14ac:dyDescent="0.3">
      <c r="A336" t="s">
        <v>397</v>
      </c>
      <c r="B336" s="4">
        <v>31</v>
      </c>
      <c r="C336" t="s">
        <v>391</v>
      </c>
      <c r="D336" t="s">
        <v>140</v>
      </c>
      <c r="E336" t="s">
        <v>772</v>
      </c>
      <c r="F336">
        <v>2</v>
      </c>
      <c r="G336">
        <v>135</v>
      </c>
      <c r="H336">
        <v>0</v>
      </c>
      <c r="I336">
        <v>0</v>
      </c>
      <c r="J336">
        <v>0</v>
      </c>
      <c r="K336">
        <v>0</v>
      </c>
      <c r="L336" s="1">
        <v>0</v>
      </c>
      <c r="M336">
        <v>0</v>
      </c>
      <c r="N336">
        <v>0</v>
      </c>
      <c r="O336">
        <v>0</v>
      </c>
      <c r="P336">
        <v>59</v>
      </c>
      <c r="Q336">
        <v>0</v>
      </c>
      <c r="R336">
        <v>0</v>
      </c>
      <c r="S336" s="1">
        <v>0</v>
      </c>
      <c r="T336">
        <v>0</v>
      </c>
      <c r="U336">
        <v>0</v>
      </c>
      <c r="V336" s="1">
        <v>0</v>
      </c>
      <c r="W336">
        <v>0</v>
      </c>
      <c r="X336">
        <v>0</v>
      </c>
      <c r="Y336" s="1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 s="1">
        <v>0</v>
      </c>
      <c r="AQ336">
        <v>0</v>
      </c>
      <c r="AR336">
        <v>0</v>
      </c>
      <c r="AS336" s="1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4</v>
      </c>
      <c r="BA336" s="1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f t="shared" si="5"/>
        <v>4.2</v>
      </c>
    </row>
    <row r="337" spans="1:59" x14ac:dyDescent="0.3">
      <c r="A337" t="s">
        <v>222</v>
      </c>
      <c r="B337" s="4">
        <v>33</v>
      </c>
      <c r="C337" t="s">
        <v>205</v>
      </c>
      <c r="D337" t="s">
        <v>59</v>
      </c>
      <c r="E337" t="s">
        <v>772</v>
      </c>
      <c r="F337">
        <v>2</v>
      </c>
      <c r="G337">
        <v>180</v>
      </c>
      <c r="H337">
        <v>0</v>
      </c>
      <c r="I337">
        <v>0</v>
      </c>
      <c r="J337">
        <v>0</v>
      </c>
      <c r="K337">
        <v>0</v>
      </c>
      <c r="L337" s="1">
        <v>0</v>
      </c>
      <c r="M337">
        <v>0</v>
      </c>
      <c r="N337">
        <v>0</v>
      </c>
      <c r="O337">
        <v>0</v>
      </c>
      <c r="P337">
        <v>121</v>
      </c>
      <c r="Q337">
        <v>0</v>
      </c>
      <c r="R337">
        <v>0</v>
      </c>
      <c r="S337" s="1">
        <v>0</v>
      </c>
      <c r="T337">
        <v>0</v>
      </c>
      <c r="U337">
        <v>0</v>
      </c>
      <c r="V337" s="1">
        <v>0</v>
      </c>
      <c r="W337">
        <v>0</v>
      </c>
      <c r="X337">
        <v>0</v>
      </c>
      <c r="Y337" s="1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3</v>
      </c>
      <c r="AK337">
        <v>0</v>
      </c>
      <c r="AL337">
        <v>0</v>
      </c>
      <c r="AM337">
        <v>0</v>
      </c>
      <c r="AN337">
        <v>0</v>
      </c>
      <c r="AO337">
        <v>0</v>
      </c>
      <c r="AP337" s="1">
        <v>0</v>
      </c>
      <c r="AQ337">
        <v>0</v>
      </c>
      <c r="AR337">
        <v>0</v>
      </c>
      <c r="AS337" s="1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3</v>
      </c>
      <c r="BA337" s="1">
        <v>0</v>
      </c>
      <c r="BB337">
        <v>0</v>
      </c>
      <c r="BC337">
        <v>0</v>
      </c>
      <c r="BD337">
        <v>2</v>
      </c>
      <c r="BE337">
        <v>2</v>
      </c>
      <c r="BF337">
        <v>0</v>
      </c>
      <c r="BG337">
        <f t="shared" si="5"/>
        <v>4.2</v>
      </c>
    </row>
    <row r="338" spans="1:59" x14ac:dyDescent="0.3">
      <c r="A338" t="s">
        <v>605</v>
      </c>
      <c r="B338" s="4">
        <v>25</v>
      </c>
      <c r="C338" t="s">
        <v>784</v>
      </c>
      <c r="D338" t="s">
        <v>59</v>
      </c>
      <c r="E338" t="s">
        <v>772</v>
      </c>
      <c r="F338">
        <v>1</v>
      </c>
      <c r="G338">
        <v>90</v>
      </c>
      <c r="H338">
        <v>0</v>
      </c>
      <c r="I338">
        <v>0</v>
      </c>
      <c r="J338">
        <v>0</v>
      </c>
      <c r="K338">
        <v>0</v>
      </c>
      <c r="L338" s="1">
        <v>0</v>
      </c>
      <c r="M338">
        <v>0</v>
      </c>
      <c r="N338">
        <v>0</v>
      </c>
      <c r="O338">
        <v>0</v>
      </c>
      <c r="P338">
        <v>43</v>
      </c>
      <c r="Q338">
        <v>0</v>
      </c>
      <c r="R338">
        <v>0</v>
      </c>
      <c r="S338" s="1">
        <v>0</v>
      </c>
      <c r="T338">
        <v>0</v>
      </c>
      <c r="U338">
        <v>0</v>
      </c>
      <c r="V338" s="1">
        <v>0</v>
      </c>
      <c r="W338">
        <v>0</v>
      </c>
      <c r="X338">
        <v>0</v>
      </c>
      <c r="Y338" s="1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 s="1">
        <v>0</v>
      </c>
      <c r="AQ338">
        <v>0</v>
      </c>
      <c r="AR338">
        <v>0</v>
      </c>
      <c r="AS338" s="1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</v>
      </c>
      <c r="BA338" s="1">
        <v>0</v>
      </c>
      <c r="BB338">
        <v>0</v>
      </c>
      <c r="BC338">
        <v>0</v>
      </c>
      <c r="BD338">
        <v>0</v>
      </c>
      <c r="BE338">
        <v>5</v>
      </c>
      <c r="BF338">
        <v>0</v>
      </c>
      <c r="BG338">
        <f t="shared" si="5"/>
        <v>4.2</v>
      </c>
    </row>
    <row r="339" spans="1:59" x14ac:dyDescent="0.3">
      <c r="A339" t="s">
        <v>71</v>
      </c>
      <c r="B339" s="4">
        <v>32</v>
      </c>
      <c r="C339" t="s">
        <v>58</v>
      </c>
      <c r="D339" t="s">
        <v>72</v>
      </c>
      <c r="E339" t="s">
        <v>773</v>
      </c>
      <c r="F339">
        <v>15</v>
      </c>
      <c r="G339">
        <v>702</v>
      </c>
      <c r="H339">
        <v>0</v>
      </c>
      <c r="I339">
        <v>0</v>
      </c>
      <c r="J339">
        <v>2</v>
      </c>
      <c r="K339">
        <v>0</v>
      </c>
      <c r="L339" s="1">
        <v>0</v>
      </c>
      <c r="M339">
        <v>0</v>
      </c>
      <c r="N339">
        <v>0</v>
      </c>
      <c r="O339">
        <v>0</v>
      </c>
      <c r="P339">
        <v>550</v>
      </c>
      <c r="Q339">
        <v>0</v>
      </c>
      <c r="R339">
        <v>0</v>
      </c>
      <c r="S339" s="1">
        <v>0</v>
      </c>
      <c r="T339">
        <v>0</v>
      </c>
      <c r="U339">
        <v>0</v>
      </c>
      <c r="V339" s="1">
        <v>0</v>
      </c>
      <c r="W339">
        <v>0</v>
      </c>
      <c r="X339">
        <v>0</v>
      </c>
      <c r="Y339" s="1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9</v>
      </c>
      <c r="AI339">
        <v>1</v>
      </c>
      <c r="AJ339">
        <v>2</v>
      </c>
      <c r="AK339">
        <v>0</v>
      </c>
      <c r="AL339">
        <v>0</v>
      </c>
      <c r="AM339">
        <v>12</v>
      </c>
      <c r="AN339">
        <v>0</v>
      </c>
      <c r="AO339">
        <v>0</v>
      </c>
      <c r="AP339" s="1">
        <v>0</v>
      </c>
      <c r="AQ339">
        <v>0</v>
      </c>
      <c r="AR339">
        <v>0</v>
      </c>
      <c r="AS339" s="1">
        <v>0</v>
      </c>
      <c r="AT339">
        <v>0</v>
      </c>
      <c r="AU339">
        <v>0</v>
      </c>
      <c r="AV339">
        <v>0</v>
      </c>
      <c r="AW339">
        <v>15</v>
      </c>
      <c r="AX339">
        <v>5</v>
      </c>
      <c r="AY339">
        <v>0</v>
      </c>
      <c r="AZ339">
        <v>0</v>
      </c>
      <c r="BA339" s="1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f t="shared" si="5"/>
        <v>4.2</v>
      </c>
    </row>
    <row r="340" spans="1:59" x14ac:dyDescent="0.3">
      <c r="A340" t="s">
        <v>87</v>
      </c>
      <c r="B340" s="4">
        <v>27</v>
      </c>
      <c r="C340" t="s">
        <v>58</v>
      </c>
      <c r="D340" t="s">
        <v>88</v>
      </c>
      <c r="E340" t="s">
        <v>774</v>
      </c>
      <c r="F340">
        <v>15</v>
      </c>
      <c r="G340">
        <v>522</v>
      </c>
      <c r="H340">
        <v>0</v>
      </c>
      <c r="I340">
        <v>1</v>
      </c>
      <c r="J340">
        <v>10</v>
      </c>
      <c r="K340">
        <v>0</v>
      </c>
      <c r="L340" s="1">
        <v>0</v>
      </c>
      <c r="M340">
        <v>0</v>
      </c>
      <c r="N340">
        <v>0</v>
      </c>
      <c r="O340">
        <v>1</v>
      </c>
      <c r="P340">
        <v>511</v>
      </c>
      <c r="Q340">
        <v>0</v>
      </c>
      <c r="R340">
        <v>0</v>
      </c>
      <c r="S340" s="1">
        <v>0</v>
      </c>
      <c r="T340">
        <v>0</v>
      </c>
      <c r="U340">
        <v>0</v>
      </c>
      <c r="V340" s="1">
        <v>0</v>
      </c>
      <c r="W340">
        <v>0</v>
      </c>
      <c r="X340">
        <v>0</v>
      </c>
      <c r="Y340" s="1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</v>
      </c>
      <c r="AJ340">
        <v>9</v>
      </c>
      <c r="AK340">
        <v>0</v>
      </c>
      <c r="AL340">
        <v>0</v>
      </c>
      <c r="AM340">
        <v>6</v>
      </c>
      <c r="AN340">
        <v>0</v>
      </c>
      <c r="AO340">
        <v>0</v>
      </c>
      <c r="AP340" s="1">
        <v>0</v>
      </c>
      <c r="AQ340">
        <v>0</v>
      </c>
      <c r="AR340">
        <v>0</v>
      </c>
      <c r="AS340" s="1">
        <v>0</v>
      </c>
      <c r="AT340">
        <v>0</v>
      </c>
      <c r="AU340">
        <v>0</v>
      </c>
      <c r="AV340">
        <v>0</v>
      </c>
      <c r="AW340">
        <v>8</v>
      </c>
      <c r="AX340">
        <v>1</v>
      </c>
      <c r="AY340">
        <v>0</v>
      </c>
      <c r="AZ340">
        <v>0</v>
      </c>
      <c r="BA340" s="1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f t="shared" si="5"/>
        <v>4.2</v>
      </c>
    </row>
    <row r="341" spans="1:59" x14ac:dyDescent="0.3">
      <c r="A341" t="s">
        <v>89</v>
      </c>
      <c r="B341" s="4">
        <v>29</v>
      </c>
      <c r="C341" t="s">
        <v>58</v>
      </c>
      <c r="D341" t="s">
        <v>59</v>
      </c>
      <c r="E341" t="s">
        <v>773</v>
      </c>
      <c r="F341">
        <v>17</v>
      </c>
      <c r="G341">
        <v>496</v>
      </c>
      <c r="H341">
        <v>0</v>
      </c>
      <c r="I341">
        <v>2</v>
      </c>
      <c r="J341">
        <v>11</v>
      </c>
      <c r="K341">
        <v>0</v>
      </c>
      <c r="L341" s="1">
        <v>0</v>
      </c>
      <c r="M341">
        <v>1</v>
      </c>
      <c r="N341">
        <v>0</v>
      </c>
      <c r="O341">
        <v>4</v>
      </c>
      <c r="P341">
        <v>300</v>
      </c>
      <c r="Q341">
        <v>0</v>
      </c>
      <c r="R341">
        <v>0</v>
      </c>
      <c r="S341" s="1">
        <v>0</v>
      </c>
      <c r="T341">
        <v>0</v>
      </c>
      <c r="U341">
        <v>0</v>
      </c>
      <c r="V341" s="1">
        <v>0</v>
      </c>
      <c r="W341">
        <v>0</v>
      </c>
      <c r="X341">
        <v>0</v>
      </c>
      <c r="Y341" s="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14</v>
      </c>
      <c r="AI341">
        <v>0</v>
      </c>
      <c r="AJ341">
        <v>3</v>
      </c>
      <c r="AK341">
        <v>0</v>
      </c>
      <c r="AL341">
        <v>0</v>
      </c>
      <c r="AM341">
        <v>9</v>
      </c>
      <c r="AN341">
        <v>0</v>
      </c>
      <c r="AO341">
        <v>0</v>
      </c>
      <c r="AP341" s="1">
        <v>0</v>
      </c>
      <c r="AQ341">
        <v>0</v>
      </c>
      <c r="AR341">
        <v>0</v>
      </c>
      <c r="AS341" s="1">
        <v>0</v>
      </c>
      <c r="AT341">
        <v>0</v>
      </c>
      <c r="AU341">
        <v>0</v>
      </c>
      <c r="AV341">
        <v>0</v>
      </c>
      <c r="AW341">
        <v>12</v>
      </c>
      <c r="AX341">
        <v>1</v>
      </c>
      <c r="AY341">
        <v>0</v>
      </c>
      <c r="AZ341">
        <v>0</v>
      </c>
      <c r="BA341" s="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f t="shared" si="5"/>
        <v>4.2</v>
      </c>
    </row>
    <row r="342" spans="1:59" x14ac:dyDescent="0.3">
      <c r="A342" t="s">
        <v>91</v>
      </c>
      <c r="B342" s="4">
        <v>25</v>
      </c>
      <c r="C342" t="s">
        <v>58</v>
      </c>
      <c r="D342" t="s">
        <v>92</v>
      </c>
      <c r="E342" t="s">
        <v>774</v>
      </c>
      <c r="F342">
        <v>1</v>
      </c>
      <c r="G342">
        <v>6</v>
      </c>
      <c r="H342">
        <v>0</v>
      </c>
      <c r="I342">
        <v>0</v>
      </c>
      <c r="J342">
        <v>1</v>
      </c>
      <c r="K342">
        <v>0</v>
      </c>
      <c r="L342" s="1">
        <v>0</v>
      </c>
      <c r="M342">
        <v>0</v>
      </c>
      <c r="N342">
        <v>1</v>
      </c>
      <c r="O342">
        <v>0</v>
      </c>
      <c r="P342">
        <v>8</v>
      </c>
      <c r="Q342">
        <v>0</v>
      </c>
      <c r="R342">
        <v>0</v>
      </c>
      <c r="S342" s="1">
        <v>0</v>
      </c>
      <c r="T342">
        <v>0</v>
      </c>
      <c r="U342">
        <v>0</v>
      </c>
      <c r="V342" s="1">
        <v>0</v>
      </c>
      <c r="W342">
        <v>0</v>
      </c>
      <c r="X342">
        <v>0</v>
      </c>
      <c r="Y342" s="1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 s="1">
        <v>0</v>
      </c>
      <c r="AQ342">
        <v>0</v>
      </c>
      <c r="AR342">
        <v>0</v>
      </c>
      <c r="AS342" s="1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 s="1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f t="shared" si="5"/>
        <v>4.2</v>
      </c>
    </row>
    <row r="343" spans="1:59" x14ac:dyDescent="0.3">
      <c r="A343" t="s">
        <v>99</v>
      </c>
      <c r="B343" s="4">
        <v>21</v>
      </c>
      <c r="C343" t="s">
        <v>98</v>
      </c>
      <c r="D343" t="s">
        <v>62</v>
      </c>
      <c r="E343" t="s">
        <v>774</v>
      </c>
      <c r="F343">
        <v>7</v>
      </c>
      <c r="G343">
        <v>317</v>
      </c>
      <c r="H343">
        <v>0</v>
      </c>
      <c r="I343">
        <v>0</v>
      </c>
      <c r="J343">
        <v>2</v>
      </c>
      <c r="K343">
        <v>0</v>
      </c>
      <c r="L343" s="1">
        <v>0</v>
      </c>
      <c r="M343">
        <v>0</v>
      </c>
      <c r="N343">
        <v>0</v>
      </c>
      <c r="O343">
        <v>0</v>
      </c>
      <c r="P343">
        <v>268</v>
      </c>
      <c r="Q343">
        <v>0</v>
      </c>
      <c r="R343">
        <v>0</v>
      </c>
      <c r="S343" s="1">
        <v>0</v>
      </c>
      <c r="T343">
        <v>0</v>
      </c>
      <c r="U343">
        <v>0</v>
      </c>
      <c r="V343" s="1">
        <v>0</v>
      </c>
      <c r="W343">
        <v>0</v>
      </c>
      <c r="X343">
        <v>0</v>
      </c>
      <c r="Y343" s="1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6</v>
      </c>
      <c r="AI343">
        <v>0</v>
      </c>
      <c r="AJ343">
        <v>8</v>
      </c>
      <c r="AK343">
        <v>0</v>
      </c>
      <c r="AL343">
        <v>0</v>
      </c>
      <c r="AM343">
        <v>9</v>
      </c>
      <c r="AN343">
        <v>0</v>
      </c>
      <c r="AO343">
        <v>0</v>
      </c>
      <c r="AP343" s="1">
        <v>0</v>
      </c>
      <c r="AQ343">
        <v>0</v>
      </c>
      <c r="AR343">
        <v>0</v>
      </c>
      <c r="AS343" s="1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 s="1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f t="shared" si="5"/>
        <v>4.2</v>
      </c>
    </row>
    <row r="344" spans="1:59" x14ac:dyDescent="0.3">
      <c r="A344" t="s">
        <v>100</v>
      </c>
      <c r="B344" s="4">
        <v>26</v>
      </c>
      <c r="C344" t="s">
        <v>98</v>
      </c>
      <c r="D344" t="s">
        <v>96</v>
      </c>
      <c r="E344" t="s">
        <v>774</v>
      </c>
      <c r="F344">
        <v>13</v>
      </c>
      <c r="G344">
        <v>853</v>
      </c>
      <c r="H344">
        <v>0</v>
      </c>
      <c r="I344">
        <v>0</v>
      </c>
      <c r="J344">
        <v>4</v>
      </c>
      <c r="K344">
        <v>0</v>
      </c>
      <c r="L344" s="1">
        <v>0</v>
      </c>
      <c r="M344">
        <v>0</v>
      </c>
      <c r="N344">
        <v>0</v>
      </c>
      <c r="O344">
        <v>2</v>
      </c>
      <c r="P344">
        <v>678</v>
      </c>
      <c r="Q344">
        <v>0</v>
      </c>
      <c r="R344">
        <v>0</v>
      </c>
      <c r="S344" s="1">
        <v>0</v>
      </c>
      <c r="T344">
        <v>0</v>
      </c>
      <c r="U344">
        <v>0</v>
      </c>
      <c r="V344" s="1">
        <v>0</v>
      </c>
      <c r="W344">
        <v>0</v>
      </c>
      <c r="X344">
        <v>0</v>
      </c>
      <c r="Y344" s="1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5</v>
      </c>
      <c r="AI344">
        <v>2</v>
      </c>
      <c r="AJ344">
        <v>28</v>
      </c>
      <c r="AK344">
        <v>0</v>
      </c>
      <c r="AL344">
        <v>0</v>
      </c>
      <c r="AM344">
        <v>15</v>
      </c>
      <c r="AN344">
        <v>0</v>
      </c>
      <c r="AO344">
        <v>0</v>
      </c>
      <c r="AP344" s="1">
        <v>0</v>
      </c>
      <c r="AQ344">
        <v>0</v>
      </c>
      <c r="AR344">
        <v>0</v>
      </c>
      <c r="AS344" s="1">
        <v>0</v>
      </c>
      <c r="AT344">
        <v>0</v>
      </c>
      <c r="AU344">
        <v>0</v>
      </c>
      <c r="AV344">
        <v>0</v>
      </c>
      <c r="AW344">
        <v>5</v>
      </c>
      <c r="AX344">
        <v>3</v>
      </c>
      <c r="AY344">
        <v>0</v>
      </c>
      <c r="AZ344">
        <v>0</v>
      </c>
      <c r="BA344" s="1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f t="shared" si="5"/>
        <v>4.2</v>
      </c>
    </row>
    <row r="345" spans="1:59" x14ac:dyDescent="0.3">
      <c r="A345" t="s">
        <v>102</v>
      </c>
      <c r="B345" s="4">
        <v>31</v>
      </c>
      <c r="C345" t="s">
        <v>98</v>
      </c>
      <c r="D345" t="s">
        <v>66</v>
      </c>
      <c r="E345" t="s">
        <v>774</v>
      </c>
      <c r="F345">
        <v>10</v>
      </c>
      <c r="G345">
        <v>828</v>
      </c>
      <c r="H345">
        <v>0</v>
      </c>
      <c r="I345">
        <v>0</v>
      </c>
      <c r="J345">
        <v>4</v>
      </c>
      <c r="K345">
        <v>0</v>
      </c>
      <c r="L345" s="1">
        <v>0</v>
      </c>
      <c r="M345">
        <v>2</v>
      </c>
      <c r="N345">
        <v>0</v>
      </c>
      <c r="O345">
        <v>1</v>
      </c>
      <c r="P345">
        <v>680</v>
      </c>
      <c r="Q345">
        <v>0</v>
      </c>
      <c r="R345">
        <v>0</v>
      </c>
      <c r="S345" s="1">
        <v>0</v>
      </c>
      <c r="T345">
        <v>0</v>
      </c>
      <c r="U345">
        <v>0</v>
      </c>
      <c r="V345" s="1">
        <v>0</v>
      </c>
      <c r="W345">
        <v>0</v>
      </c>
      <c r="X345">
        <v>0</v>
      </c>
      <c r="Y345" s="1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35</v>
      </c>
      <c r="AK345">
        <v>0</v>
      </c>
      <c r="AL345">
        <v>0</v>
      </c>
      <c r="AM345">
        <v>8</v>
      </c>
      <c r="AN345">
        <v>0</v>
      </c>
      <c r="AO345">
        <v>0</v>
      </c>
      <c r="AP345" s="1">
        <v>0</v>
      </c>
      <c r="AQ345">
        <v>0</v>
      </c>
      <c r="AR345">
        <v>0</v>
      </c>
      <c r="AS345" s="1">
        <v>0</v>
      </c>
      <c r="AT345">
        <v>0</v>
      </c>
      <c r="AU345">
        <v>0</v>
      </c>
      <c r="AV345">
        <v>0</v>
      </c>
      <c r="AW345">
        <v>11</v>
      </c>
      <c r="AX345">
        <v>1</v>
      </c>
      <c r="AY345">
        <v>0</v>
      </c>
      <c r="AZ345">
        <v>0</v>
      </c>
      <c r="BA345" s="1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f t="shared" si="5"/>
        <v>4.2</v>
      </c>
    </row>
    <row r="346" spans="1:59" x14ac:dyDescent="0.3">
      <c r="A346" t="s">
        <v>115</v>
      </c>
      <c r="B346" s="4">
        <v>20</v>
      </c>
      <c r="C346" t="s">
        <v>98</v>
      </c>
      <c r="D346" t="s">
        <v>74</v>
      </c>
      <c r="E346" t="s">
        <v>774</v>
      </c>
      <c r="F346">
        <v>8</v>
      </c>
      <c r="G346">
        <v>475</v>
      </c>
      <c r="H346">
        <v>0</v>
      </c>
      <c r="I346">
        <v>0</v>
      </c>
      <c r="J346">
        <v>1</v>
      </c>
      <c r="K346">
        <v>0</v>
      </c>
      <c r="L346" s="1">
        <v>0</v>
      </c>
      <c r="M346">
        <v>0</v>
      </c>
      <c r="N346">
        <v>0</v>
      </c>
      <c r="O346">
        <v>0</v>
      </c>
      <c r="P346">
        <v>348</v>
      </c>
      <c r="Q346">
        <v>0</v>
      </c>
      <c r="R346">
        <v>0</v>
      </c>
      <c r="S346" s="1">
        <v>0</v>
      </c>
      <c r="T346">
        <v>0</v>
      </c>
      <c r="U346">
        <v>0</v>
      </c>
      <c r="V346" s="1">
        <v>0</v>
      </c>
      <c r="W346">
        <v>0</v>
      </c>
      <c r="X346">
        <v>0</v>
      </c>
      <c r="Y346" s="1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8</v>
      </c>
      <c r="AI346">
        <v>0</v>
      </c>
      <c r="AJ346">
        <v>12</v>
      </c>
      <c r="AK346">
        <v>0</v>
      </c>
      <c r="AL346">
        <v>0</v>
      </c>
      <c r="AM346">
        <v>14</v>
      </c>
      <c r="AN346">
        <v>0</v>
      </c>
      <c r="AO346">
        <v>0</v>
      </c>
      <c r="AP346" s="1">
        <v>0</v>
      </c>
      <c r="AQ346">
        <v>0</v>
      </c>
      <c r="AR346">
        <v>0</v>
      </c>
      <c r="AS346" s="1">
        <v>0</v>
      </c>
      <c r="AT346">
        <v>0</v>
      </c>
      <c r="AU346">
        <v>0</v>
      </c>
      <c r="AV346">
        <v>0</v>
      </c>
      <c r="AW346">
        <v>8</v>
      </c>
      <c r="AX346">
        <v>2</v>
      </c>
      <c r="AY346">
        <v>0</v>
      </c>
      <c r="AZ346">
        <v>0</v>
      </c>
      <c r="BA346" s="1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f t="shared" si="5"/>
        <v>4.2</v>
      </c>
    </row>
    <row r="347" spans="1:59" x14ac:dyDescent="0.3">
      <c r="A347" t="s">
        <v>132</v>
      </c>
      <c r="B347" s="4">
        <v>20</v>
      </c>
      <c r="C347" t="s">
        <v>131</v>
      </c>
      <c r="D347" t="s">
        <v>59</v>
      </c>
      <c r="E347" t="s">
        <v>773</v>
      </c>
      <c r="F347">
        <v>20</v>
      </c>
      <c r="G347">
        <v>751</v>
      </c>
      <c r="H347">
        <v>0</v>
      </c>
      <c r="I347">
        <v>0</v>
      </c>
      <c r="J347">
        <v>15</v>
      </c>
      <c r="K347">
        <v>0</v>
      </c>
      <c r="L347" s="1">
        <v>0</v>
      </c>
      <c r="M347">
        <v>0</v>
      </c>
      <c r="N347">
        <v>0</v>
      </c>
      <c r="O347">
        <v>0</v>
      </c>
      <c r="P347">
        <v>523</v>
      </c>
      <c r="Q347">
        <v>0</v>
      </c>
      <c r="R347">
        <v>0</v>
      </c>
      <c r="S347" s="1">
        <v>0</v>
      </c>
      <c r="T347">
        <v>0</v>
      </c>
      <c r="U347">
        <v>0</v>
      </c>
      <c r="V347" s="1">
        <v>0</v>
      </c>
      <c r="W347">
        <v>0</v>
      </c>
      <c r="X347">
        <v>0</v>
      </c>
      <c r="Y347" s="1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8</v>
      </c>
      <c r="AI347">
        <v>0</v>
      </c>
      <c r="AJ347">
        <v>11</v>
      </c>
      <c r="AK347">
        <v>0</v>
      </c>
      <c r="AL347">
        <v>0</v>
      </c>
      <c r="AM347">
        <v>27</v>
      </c>
      <c r="AN347">
        <v>0</v>
      </c>
      <c r="AO347">
        <v>0</v>
      </c>
      <c r="AP347" s="1">
        <v>0</v>
      </c>
      <c r="AQ347">
        <v>0</v>
      </c>
      <c r="AR347">
        <v>0</v>
      </c>
      <c r="AS347" s="1">
        <v>0</v>
      </c>
      <c r="AT347">
        <v>0</v>
      </c>
      <c r="AU347">
        <v>0</v>
      </c>
      <c r="AV347">
        <v>0</v>
      </c>
      <c r="AW347">
        <v>17</v>
      </c>
      <c r="AX347">
        <v>3</v>
      </c>
      <c r="AY347">
        <v>0</v>
      </c>
      <c r="AZ347">
        <v>0</v>
      </c>
      <c r="BA347" s="1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f t="shared" si="5"/>
        <v>4.2</v>
      </c>
    </row>
    <row r="348" spans="1:59" x14ac:dyDescent="0.3">
      <c r="A348" t="s">
        <v>134</v>
      </c>
      <c r="B348" s="4">
        <v>19</v>
      </c>
      <c r="C348" t="s">
        <v>131</v>
      </c>
      <c r="D348" t="s">
        <v>59</v>
      </c>
      <c r="E348" t="s">
        <v>773</v>
      </c>
      <c r="F348">
        <v>4</v>
      </c>
      <c r="G348">
        <v>22</v>
      </c>
      <c r="H348">
        <v>0</v>
      </c>
      <c r="I348">
        <v>0</v>
      </c>
      <c r="J348">
        <v>0</v>
      </c>
      <c r="K348">
        <v>0</v>
      </c>
      <c r="L348" s="1">
        <v>0</v>
      </c>
      <c r="M348">
        <v>0</v>
      </c>
      <c r="N348">
        <v>0</v>
      </c>
      <c r="O348">
        <v>0</v>
      </c>
      <c r="P348">
        <v>10</v>
      </c>
      <c r="Q348">
        <v>0</v>
      </c>
      <c r="R348">
        <v>0</v>
      </c>
      <c r="S348" s="1">
        <v>0</v>
      </c>
      <c r="T348">
        <v>0</v>
      </c>
      <c r="U348">
        <v>0</v>
      </c>
      <c r="V348" s="1">
        <v>0</v>
      </c>
      <c r="W348">
        <v>0</v>
      </c>
      <c r="X348">
        <v>0</v>
      </c>
      <c r="Y348" s="1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 s="1">
        <v>0</v>
      </c>
      <c r="AQ348">
        <v>0</v>
      </c>
      <c r="AR348">
        <v>0</v>
      </c>
      <c r="AS348" s="1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 s="1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f t="shared" si="5"/>
        <v>4.2</v>
      </c>
    </row>
    <row r="349" spans="1:59" x14ac:dyDescent="0.3">
      <c r="A349" t="s">
        <v>146</v>
      </c>
      <c r="B349" s="4">
        <v>22</v>
      </c>
      <c r="C349" t="s">
        <v>131</v>
      </c>
      <c r="D349" t="s">
        <v>59</v>
      </c>
      <c r="E349" t="s">
        <v>774</v>
      </c>
      <c r="F349">
        <v>10</v>
      </c>
      <c r="G349">
        <v>448</v>
      </c>
      <c r="H349">
        <v>0</v>
      </c>
      <c r="I349">
        <v>1</v>
      </c>
      <c r="J349">
        <v>6</v>
      </c>
      <c r="K349">
        <v>0</v>
      </c>
      <c r="L349" s="1">
        <v>0</v>
      </c>
      <c r="M349">
        <v>0</v>
      </c>
      <c r="N349">
        <v>0</v>
      </c>
      <c r="O349">
        <v>0</v>
      </c>
      <c r="P349">
        <v>330</v>
      </c>
      <c r="Q349">
        <v>0</v>
      </c>
      <c r="R349">
        <v>0</v>
      </c>
      <c r="S349" s="1">
        <v>0</v>
      </c>
      <c r="T349">
        <v>0</v>
      </c>
      <c r="U349">
        <v>0</v>
      </c>
      <c r="V349" s="1">
        <v>0</v>
      </c>
      <c r="W349">
        <v>0</v>
      </c>
      <c r="X349">
        <v>0</v>
      </c>
      <c r="Y349" s="1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31</v>
      </c>
      <c r="AK349">
        <v>0</v>
      </c>
      <c r="AL349">
        <v>0</v>
      </c>
      <c r="AM349">
        <v>15</v>
      </c>
      <c r="AN349">
        <v>0</v>
      </c>
      <c r="AO349">
        <v>0</v>
      </c>
      <c r="AP349" s="1">
        <v>0</v>
      </c>
      <c r="AQ349">
        <v>0</v>
      </c>
      <c r="AR349">
        <v>0</v>
      </c>
      <c r="AS349" s="1">
        <v>0</v>
      </c>
      <c r="AT349">
        <v>0</v>
      </c>
      <c r="AU349">
        <v>0</v>
      </c>
      <c r="AV349">
        <v>0</v>
      </c>
      <c r="AW349">
        <v>7</v>
      </c>
      <c r="AX349">
        <v>1</v>
      </c>
      <c r="AY349">
        <v>0</v>
      </c>
      <c r="AZ349">
        <v>0</v>
      </c>
      <c r="BA349" s="1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f t="shared" si="5"/>
        <v>4.2</v>
      </c>
    </row>
    <row r="350" spans="1:59" x14ac:dyDescent="0.3">
      <c r="A350" t="s">
        <v>149</v>
      </c>
      <c r="B350" s="4">
        <v>19</v>
      </c>
      <c r="C350" t="s">
        <v>131</v>
      </c>
      <c r="D350" t="s">
        <v>105</v>
      </c>
      <c r="E350" t="s">
        <v>774</v>
      </c>
      <c r="F350">
        <v>3</v>
      </c>
      <c r="G350">
        <v>9</v>
      </c>
      <c r="H350">
        <v>0</v>
      </c>
      <c r="I350">
        <v>0</v>
      </c>
      <c r="J350">
        <v>0</v>
      </c>
      <c r="K350">
        <v>0</v>
      </c>
      <c r="L350" s="1">
        <v>0</v>
      </c>
      <c r="M350">
        <v>0</v>
      </c>
      <c r="N350">
        <v>0</v>
      </c>
      <c r="O350">
        <v>0</v>
      </c>
      <c r="P350">
        <v>18</v>
      </c>
      <c r="Q350">
        <v>0</v>
      </c>
      <c r="R350">
        <v>0</v>
      </c>
      <c r="S350" s="1">
        <v>0</v>
      </c>
      <c r="T350">
        <v>0</v>
      </c>
      <c r="U350">
        <v>0</v>
      </c>
      <c r="V350" s="1">
        <v>0</v>
      </c>
      <c r="W350">
        <v>0</v>
      </c>
      <c r="X350">
        <v>0</v>
      </c>
      <c r="Y350" s="1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 s="1">
        <v>0</v>
      </c>
      <c r="AQ350">
        <v>0</v>
      </c>
      <c r="AR350">
        <v>0</v>
      </c>
      <c r="AS350" s="1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 s="1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f t="shared" si="5"/>
        <v>4.2</v>
      </c>
    </row>
    <row r="351" spans="1:59" x14ac:dyDescent="0.3">
      <c r="A351" t="s">
        <v>153</v>
      </c>
      <c r="B351" s="4">
        <v>25</v>
      </c>
      <c r="C351" t="s">
        <v>131</v>
      </c>
      <c r="D351" t="s">
        <v>59</v>
      </c>
      <c r="E351" t="s">
        <v>774</v>
      </c>
      <c r="F351">
        <v>10</v>
      </c>
      <c r="G351">
        <v>301</v>
      </c>
      <c r="H351">
        <v>0</v>
      </c>
      <c r="I351">
        <v>1</v>
      </c>
      <c r="J351">
        <v>3</v>
      </c>
      <c r="K351">
        <v>0</v>
      </c>
      <c r="L351" s="1">
        <v>0</v>
      </c>
      <c r="M351">
        <v>0</v>
      </c>
      <c r="N351">
        <v>0</v>
      </c>
      <c r="O351">
        <v>0</v>
      </c>
      <c r="P351">
        <v>229</v>
      </c>
      <c r="Q351">
        <v>0</v>
      </c>
      <c r="R351">
        <v>0</v>
      </c>
      <c r="S351" s="1">
        <v>0</v>
      </c>
      <c r="T351">
        <v>0</v>
      </c>
      <c r="U351">
        <v>0</v>
      </c>
      <c r="V351" s="1">
        <v>0</v>
      </c>
      <c r="W351">
        <v>0</v>
      </c>
      <c r="X351">
        <v>0</v>
      </c>
      <c r="Y351" s="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15</v>
      </c>
      <c r="AK351">
        <v>0</v>
      </c>
      <c r="AL351">
        <v>0</v>
      </c>
      <c r="AM351">
        <v>5</v>
      </c>
      <c r="AN351">
        <v>0</v>
      </c>
      <c r="AO351">
        <v>0</v>
      </c>
      <c r="AP351" s="1">
        <v>0</v>
      </c>
      <c r="AQ351">
        <v>0</v>
      </c>
      <c r="AR351">
        <v>0</v>
      </c>
      <c r="AS351" s="1">
        <v>0</v>
      </c>
      <c r="AT351">
        <v>0</v>
      </c>
      <c r="AU351">
        <v>0</v>
      </c>
      <c r="AV351">
        <v>0</v>
      </c>
      <c r="AW351">
        <v>5</v>
      </c>
      <c r="AX351">
        <v>2</v>
      </c>
      <c r="AY351">
        <v>0</v>
      </c>
      <c r="AZ351">
        <v>0</v>
      </c>
      <c r="BA351" s="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f t="shared" si="5"/>
        <v>4.2</v>
      </c>
    </row>
    <row r="352" spans="1:59" x14ac:dyDescent="0.3">
      <c r="A352" t="s">
        <v>159</v>
      </c>
      <c r="B352" s="4">
        <v>24</v>
      </c>
      <c r="C352" t="s">
        <v>131</v>
      </c>
      <c r="D352" t="s">
        <v>59</v>
      </c>
      <c r="E352" t="s">
        <v>774</v>
      </c>
      <c r="F352">
        <v>3</v>
      </c>
      <c r="G352">
        <v>85</v>
      </c>
      <c r="H352">
        <v>0</v>
      </c>
      <c r="I352">
        <v>0</v>
      </c>
      <c r="J352">
        <v>0</v>
      </c>
      <c r="K352">
        <v>0</v>
      </c>
      <c r="L352" s="1">
        <v>0</v>
      </c>
      <c r="M352">
        <v>0</v>
      </c>
      <c r="N352">
        <v>0</v>
      </c>
      <c r="O352">
        <v>0</v>
      </c>
      <c r="P352">
        <v>75</v>
      </c>
      <c r="Q352">
        <v>0</v>
      </c>
      <c r="R352">
        <v>0</v>
      </c>
      <c r="S352" s="1">
        <v>0</v>
      </c>
      <c r="T352">
        <v>0</v>
      </c>
      <c r="U352">
        <v>0</v>
      </c>
      <c r="V352" s="1">
        <v>0</v>
      </c>
      <c r="W352">
        <v>0</v>
      </c>
      <c r="X352">
        <v>0</v>
      </c>
      <c r="Y352" s="1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2</v>
      </c>
      <c r="AN352">
        <v>0</v>
      </c>
      <c r="AO352">
        <v>0</v>
      </c>
      <c r="AP352" s="1">
        <v>0</v>
      </c>
      <c r="AQ352">
        <v>0</v>
      </c>
      <c r="AR352">
        <v>0</v>
      </c>
      <c r="AS352" s="1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 s="1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f t="shared" si="5"/>
        <v>4.2</v>
      </c>
    </row>
    <row r="353" spans="1:59" x14ac:dyDescent="0.3">
      <c r="A353" t="s">
        <v>162</v>
      </c>
      <c r="B353" s="4">
        <v>28</v>
      </c>
      <c r="C353" t="s">
        <v>131</v>
      </c>
      <c r="D353" t="s">
        <v>163</v>
      </c>
      <c r="E353" t="s">
        <v>773</v>
      </c>
      <c r="F353">
        <v>10</v>
      </c>
      <c r="G353">
        <v>176</v>
      </c>
      <c r="H353">
        <v>0</v>
      </c>
      <c r="I353">
        <v>0</v>
      </c>
      <c r="J353">
        <v>5</v>
      </c>
      <c r="K353">
        <v>0</v>
      </c>
      <c r="L353" s="1">
        <v>0</v>
      </c>
      <c r="M353">
        <v>0</v>
      </c>
      <c r="N353">
        <v>0</v>
      </c>
      <c r="O353">
        <v>0</v>
      </c>
      <c r="P353">
        <v>155</v>
      </c>
      <c r="Q353">
        <v>0</v>
      </c>
      <c r="R353">
        <v>0</v>
      </c>
      <c r="S353" s="1">
        <v>0</v>
      </c>
      <c r="T353">
        <v>0</v>
      </c>
      <c r="U353">
        <v>0</v>
      </c>
      <c r="V353" s="1">
        <v>0</v>
      </c>
      <c r="W353">
        <v>0</v>
      </c>
      <c r="X353">
        <v>0</v>
      </c>
      <c r="Y353" s="1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</v>
      </c>
      <c r="AI353">
        <v>0</v>
      </c>
      <c r="AJ353">
        <v>2</v>
      </c>
      <c r="AK353">
        <v>0</v>
      </c>
      <c r="AL353">
        <v>0</v>
      </c>
      <c r="AM353">
        <v>14</v>
      </c>
      <c r="AN353">
        <v>0</v>
      </c>
      <c r="AO353">
        <v>0</v>
      </c>
      <c r="AP353" s="1">
        <v>0</v>
      </c>
      <c r="AQ353">
        <v>0</v>
      </c>
      <c r="AR353">
        <v>0</v>
      </c>
      <c r="AS353" s="1">
        <v>0</v>
      </c>
      <c r="AT353">
        <v>0</v>
      </c>
      <c r="AU353">
        <v>0</v>
      </c>
      <c r="AV353">
        <v>0</v>
      </c>
      <c r="AW353">
        <v>3</v>
      </c>
      <c r="AX353">
        <v>1</v>
      </c>
      <c r="AY353">
        <v>0</v>
      </c>
      <c r="AZ353">
        <v>0</v>
      </c>
      <c r="BA353" s="1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f t="shared" si="5"/>
        <v>4.2</v>
      </c>
    </row>
    <row r="354" spans="1:59" x14ac:dyDescent="0.3">
      <c r="A354" t="s">
        <v>169</v>
      </c>
      <c r="B354" s="4">
        <v>34</v>
      </c>
      <c r="C354" t="s">
        <v>170</v>
      </c>
      <c r="D354" t="s">
        <v>59</v>
      </c>
      <c r="E354" t="s">
        <v>774</v>
      </c>
      <c r="F354">
        <v>7</v>
      </c>
      <c r="G354">
        <v>181</v>
      </c>
      <c r="H354">
        <v>0</v>
      </c>
      <c r="I354">
        <v>0</v>
      </c>
      <c r="J354">
        <v>0</v>
      </c>
      <c r="K354">
        <v>0</v>
      </c>
      <c r="L354" s="1">
        <v>0</v>
      </c>
      <c r="M354">
        <v>0</v>
      </c>
      <c r="N354">
        <v>0</v>
      </c>
      <c r="O354">
        <v>0</v>
      </c>
      <c r="P354">
        <v>139</v>
      </c>
      <c r="Q354">
        <v>0</v>
      </c>
      <c r="R354">
        <v>0</v>
      </c>
      <c r="S354" s="1">
        <v>0</v>
      </c>
      <c r="T354">
        <v>0</v>
      </c>
      <c r="U354">
        <v>0</v>
      </c>
      <c r="V354" s="1">
        <v>0</v>
      </c>
      <c r="W354">
        <v>0</v>
      </c>
      <c r="X354">
        <v>0</v>
      </c>
      <c r="Y354" s="1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7</v>
      </c>
      <c r="AK354">
        <v>0</v>
      </c>
      <c r="AL354">
        <v>0</v>
      </c>
      <c r="AM354">
        <v>2</v>
      </c>
      <c r="AN354">
        <v>0</v>
      </c>
      <c r="AO354">
        <v>0</v>
      </c>
      <c r="AP354" s="1">
        <v>0</v>
      </c>
      <c r="AQ354">
        <v>0</v>
      </c>
      <c r="AR354">
        <v>0</v>
      </c>
      <c r="AS354" s="1">
        <v>0</v>
      </c>
      <c r="AT354">
        <v>0</v>
      </c>
      <c r="AU354">
        <v>0</v>
      </c>
      <c r="AV354">
        <v>0</v>
      </c>
      <c r="AW354">
        <v>5</v>
      </c>
      <c r="AX354">
        <v>2</v>
      </c>
      <c r="AY354">
        <v>0</v>
      </c>
      <c r="AZ354">
        <v>0</v>
      </c>
      <c r="BA354" s="1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f t="shared" si="5"/>
        <v>4.2</v>
      </c>
    </row>
    <row r="355" spans="1:59" x14ac:dyDescent="0.3">
      <c r="A355" t="s">
        <v>177</v>
      </c>
      <c r="B355" s="4">
        <v>26</v>
      </c>
      <c r="C355" t="s">
        <v>170</v>
      </c>
      <c r="D355" t="s">
        <v>178</v>
      </c>
      <c r="E355" t="s">
        <v>773</v>
      </c>
      <c r="F355">
        <v>2</v>
      </c>
      <c r="G355">
        <v>23</v>
      </c>
      <c r="H355">
        <v>0</v>
      </c>
      <c r="I355">
        <v>0</v>
      </c>
      <c r="J355">
        <v>0</v>
      </c>
      <c r="K355">
        <v>0</v>
      </c>
      <c r="L355" s="1">
        <v>0</v>
      </c>
      <c r="M355">
        <v>0</v>
      </c>
      <c r="N355">
        <v>0</v>
      </c>
      <c r="O355">
        <v>0</v>
      </c>
      <c r="P355">
        <v>11</v>
      </c>
      <c r="Q355">
        <v>0</v>
      </c>
      <c r="R355">
        <v>0</v>
      </c>
      <c r="S355" s="1">
        <v>0</v>
      </c>
      <c r="T355">
        <v>0</v>
      </c>
      <c r="U355">
        <v>0</v>
      </c>
      <c r="V355" s="1">
        <v>0</v>
      </c>
      <c r="W355">
        <v>0</v>
      </c>
      <c r="X355">
        <v>0</v>
      </c>
      <c r="Y355" s="1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 s="1">
        <v>0</v>
      </c>
      <c r="AQ355">
        <v>0</v>
      </c>
      <c r="AR355">
        <v>0</v>
      </c>
      <c r="AS355" s="1">
        <v>0</v>
      </c>
      <c r="AT355">
        <v>0</v>
      </c>
      <c r="AU355">
        <v>0</v>
      </c>
      <c r="AV355">
        <v>0</v>
      </c>
      <c r="AW355">
        <v>2</v>
      </c>
      <c r="AX355">
        <v>0</v>
      </c>
      <c r="AY355">
        <v>0</v>
      </c>
      <c r="AZ355">
        <v>0</v>
      </c>
      <c r="BA355" s="1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f t="shared" si="5"/>
        <v>4.2</v>
      </c>
    </row>
    <row r="356" spans="1:59" x14ac:dyDescent="0.3">
      <c r="A356" t="s">
        <v>183</v>
      </c>
      <c r="B356" s="4">
        <v>18</v>
      </c>
      <c r="C356" t="s">
        <v>170</v>
      </c>
      <c r="D356" t="s">
        <v>59</v>
      </c>
      <c r="E356" t="s">
        <v>774</v>
      </c>
      <c r="F356">
        <v>1</v>
      </c>
      <c r="G356">
        <v>4</v>
      </c>
      <c r="H356">
        <v>0</v>
      </c>
      <c r="I356">
        <v>0</v>
      </c>
      <c r="J356">
        <v>0</v>
      </c>
      <c r="K356">
        <v>0</v>
      </c>
      <c r="L356" s="1">
        <v>0</v>
      </c>
      <c r="M356">
        <v>0</v>
      </c>
      <c r="N356">
        <v>0</v>
      </c>
      <c r="O356">
        <v>0</v>
      </c>
      <c r="P356">
        <v>3</v>
      </c>
      <c r="Q356">
        <v>0</v>
      </c>
      <c r="R356">
        <v>0</v>
      </c>
      <c r="S356" s="1">
        <v>0</v>
      </c>
      <c r="T356">
        <v>0</v>
      </c>
      <c r="U356">
        <v>0</v>
      </c>
      <c r="V356" s="1">
        <v>0</v>
      </c>
      <c r="W356">
        <v>0</v>
      </c>
      <c r="X356">
        <v>0</v>
      </c>
      <c r="Y356" s="1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 s="1">
        <v>0</v>
      </c>
      <c r="AQ356">
        <v>0</v>
      </c>
      <c r="AR356">
        <v>0</v>
      </c>
      <c r="AS356" s="1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s="1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f t="shared" si="5"/>
        <v>4.2</v>
      </c>
    </row>
    <row r="357" spans="1:59" x14ac:dyDescent="0.3">
      <c r="A357" t="s">
        <v>191</v>
      </c>
      <c r="B357" s="4">
        <v>28</v>
      </c>
      <c r="C357" t="s">
        <v>170</v>
      </c>
      <c r="D357" t="s">
        <v>163</v>
      </c>
      <c r="E357" t="s">
        <v>773</v>
      </c>
      <c r="F357">
        <v>24</v>
      </c>
      <c r="G357">
        <v>852</v>
      </c>
      <c r="H357">
        <v>0</v>
      </c>
      <c r="I357">
        <v>2</v>
      </c>
      <c r="J357">
        <v>6</v>
      </c>
      <c r="K357">
        <v>0</v>
      </c>
      <c r="L357" s="1">
        <v>0</v>
      </c>
      <c r="M357">
        <v>0</v>
      </c>
      <c r="N357">
        <v>0</v>
      </c>
      <c r="O357">
        <v>0</v>
      </c>
      <c r="P357">
        <v>601</v>
      </c>
      <c r="Q357">
        <v>0</v>
      </c>
      <c r="R357">
        <v>0</v>
      </c>
      <c r="S357" s="1">
        <v>0</v>
      </c>
      <c r="T357">
        <v>0</v>
      </c>
      <c r="U357">
        <v>0</v>
      </c>
      <c r="V357" s="1">
        <v>0</v>
      </c>
      <c r="W357">
        <v>0</v>
      </c>
      <c r="X357">
        <v>0</v>
      </c>
      <c r="Y357" s="1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7</v>
      </c>
      <c r="AI357">
        <v>1</v>
      </c>
      <c r="AJ357">
        <v>13</v>
      </c>
      <c r="AK357">
        <v>0</v>
      </c>
      <c r="AL357">
        <v>0</v>
      </c>
      <c r="AM357">
        <v>14</v>
      </c>
      <c r="AN357">
        <v>0</v>
      </c>
      <c r="AO357">
        <v>0</v>
      </c>
      <c r="AP357" s="1">
        <v>0</v>
      </c>
      <c r="AQ357">
        <v>0</v>
      </c>
      <c r="AR357">
        <v>0</v>
      </c>
      <c r="AS357" s="1">
        <v>0</v>
      </c>
      <c r="AT357">
        <v>0</v>
      </c>
      <c r="AU357">
        <v>0</v>
      </c>
      <c r="AV357">
        <v>0</v>
      </c>
      <c r="AW357">
        <v>7</v>
      </c>
      <c r="AX357">
        <v>2</v>
      </c>
      <c r="AY357">
        <v>0</v>
      </c>
      <c r="AZ357">
        <v>0</v>
      </c>
      <c r="BA357" s="1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f t="shared" si="5"/>
        <v>4.2</v>
      </c>
    </row>
    <row r="358" spans="1:59" x14ac:dyDescent="0.3">
      <c r="A358" t="s">
        <v>192</v>
      </c>
      <c r="B358" s="4">
        <v>20</v>
      </c>
      <c r="C358" t="s">
        <v>170</v>
      </c>
      <c r="D358" t="s">
        <v>72</v>
      </c>
      <c r="E358" t="s">
        <v>774</v>
      </c>
      <c r="F358">
        <v>12</v>
      </c>
      <c r="G358">
        <v>528</v>
      </c>
      <c r="H358">
        <v>0</v>
      </c>
      <c r="I358">
        <v>1</v>
      </c>
      <c r="J358">
        <v>2</v>
      </c>
      <c r="K358">
        <v>0</v>
      </c>
      <c r="L358" s="1">
        <v>0</v>
      </c>
      <c r="M358">
        <v>0</v>
      </c>
      <c r="N358">
        <v>0</v>
      </c>
      <c r="O358">
        <v>0</v>
      </c>
      <c r="P358">
        <v>337</v>
      </c>
      <c r="Q358">
        <v>0</v>
      </c>
      <c r="R358">
        <v>0</v>
      </c>
      <c r="S358" s="1">
        <v>0</v>
      </c>
      <c r="T358">
        <v>0</v>
      </c>
      <c r="U358">
        <v>0</v>
      </c>
      <c r="V358" s="1">
        <v>0</v>
      </c>
      <c r="W358">
        <v>0</v>
      </c>
      <c r="X358">
        <v>0</v>
      </c>
      <c r="Y358" s="1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</v>
      </c>
      <c r="AJ358">
        <v>17</v>
      </c>
      <c r="AK358">
        <v>0</v>
      </c>
      <c r="AL358">
        <v>0</v>
      </c>
      <c r="AM358">
        <v>17</v>
      </c>
      <c r="AN358">
        <v>0</v>
      </c>
      <c r="AO358">
        <v>0</v>
      </c>
      <c r="AP358" s="1">
        <v>0</v>
      </c>
      <c r="AQ358">
        <v>0</v>
      </c>
      <c r="AR358">
        <v>0</v>
      </c>
      <c r="AS358" s="1">
        <v>0</v>
      </c>
      <c r="AT358">
        <v>0</v>
      </c>
      <c r="AU358">
        <v>0</v>
      </c>
      <c r="AV358">
        <v>0</v>
      </c>
      <c r="AW358">
        <v>8</v>
      </c>
      <c r="AX358">
        <v>2</v>
      </c>
      <c r="AY358">
        <v>0</v>
      </c>
      <c r="AZ358">
        <v>0</v>
      </c>
      <c r="BA358" s="1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f t="shared" si="5"/>
        <v>4.2</v>
      </c>
    </row>
    <row r="359" spans="1:59" x14ac:dyDescent="0.3">
      <c r="A359" t="s">
        <v>196</v>
      </c>
      <c r="B359" s="4">
        <v>27</v>
      </c>
      <c r="C359" t="s">
        <v>170</v>
      </c>
      <c r="D359" t="s">
        <v>59</v>
      </c>
      <c r="E359" t="s">
        <v>774</v>
      </c>
      <c r="F359">
        <v>5</v>
      </c>
      <c r="G359">
        <v>94</v>
      </c>
      <c r="H359">
        <v>0</v>
      </c>
      <c r="I359">
        <v>0</v>
      </c>
      <c r="J359">
        <v>0</v>
      </c>
      <c r="K359">
        <v>0</v>
      </c>
      <c r="L359" s="1">
        <v>0</v>
      </c>
      <c r="M359">
        <v>0</v>
      </c>
      <c r="N359">
        <v>0</v>
      </c>
      <c r="O359">
        <v>0</v>
      </c>
      <c r="P359">
        <v>68</v>
      </c>
      <c r="Q359">
        <v>0</v>
      </c>
      <c r="R359">
        <v>0</v>
      </c>
      <c r="S359" s="1">
        <v>0</v>
      </c>
      <c r="T359">
        <v>0</v>
      </c>
      <c r="U359">
        <v>0</v>
      </c>
      <c r="V359" s="1">
        <v>0</v>
      </c>
      <c r="W359">
        <v>0</v>
      </c>
      <c r="X359">
        <v>0</v>
      </c>
      <c r="Y359" s="1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</v>
      </c>
      <c r="AK359">
        <v>0</v>
      </c>
      <c r="AL359">
        <v>0</v>
      </c>
      <c r="AM359">
        <v>2</v>
      </c>
      <c r="AN359">
        <v>0</v>
      </c>
      <c r="AO359">
        <v>0</v>
      </c>
      <c r="AP359" s="1">
        <v>0</v>
      </c>
      <c r="AQ359">
        <v>0</v>
      </c>
      <c r="AR359">
        <v>0</v>
      </c>
      <c r="AS359" s="1">
        <v>0</v>
      </c>
      <c r="AT359">
        <v>0</v>
      </c>
      <c r="AU359">
        <v>0</v>
      </c>
      <c r="AV359">
        <v>0</v>
      </c>
      <c r="AW359">
        <v>2</v>
      </c>
      <c r="AX359">
        <v>0</v>
      </c>
      <c r="AY359">
        <v>0</v>
      </c>
      <c r="AZ359">
        <v>0</v>
      </c>
      <c r="BA359" s="1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f t="shared" si="5"/>
        <v>4.2</v>
      </c>
    </row>
    <row r="360" spans="1:59" x14ac:dyDescent="0.3">
      <c r="A360" t="s">
        <v>197</v>
      </c>
      <c r="B360" s="4">
        <v>21</v>
      </c>
      <c r="C360" t="s">
        <v>170</v>
      </c>
      <c r="D360" t="s">
        <v>59</v>
      </c>
      <c r="E360" t="s">
        <v>773</v>
      </c>
      <c r="F360">
        <v>1</v>
      </c>
      <c r="G360">
        <v>3</v>
      </c>
      <c r="H360">
        <v>0</v>
      </c>
      <c r="I360">
        <v>0</v>
      </c>
      <c r="J360">
        <v>0</v>
      </c>
      <c r="K360">
        <v>0</v>
      </c>
      <c r="L360" s="1">
        <v>0</v>
      </c>
      <c r="M360">
        <v>0</v>
      </c>
      <c r="N360">
        <v>0</v>
      </c>
      <c r="O360">
        <v>0</v>
      </c>
      <c r="P360">
        <v>8</v>
      </c>
      <c r="Q360">
        <v>0</v>
      </c>
      <c r="R360">
        <v>0</v>
      </c>
      <c r="S360" s="1">
        <v>0</v>
      </c>
      <c r="T360">
        <v>0</v>
      </c>
      <c r="U360">
        <v>0</v>
      </c>
      <c r="V360" s="1">
        <v>0</v>
      </c>
      <c r="W360">
        <v>0</v>
      </c>
      <c r="X360">
        <v>0</v>
      </c>
      <c r="Y360" s="1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 s="1">
        <v>0</v>
      </c>
      <c r="AQ360">
        <v>0</v>
      </c>
      <c r="AR360">
        <v>0</v>
      </c>
      <c r="AS360" s="1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 s="1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f t="shared" si="5"/>
        <v>4.2</v>
      </c>
    </row>
    <row r="361" spans="1:59" x14ac:dyDescent="0.3">
      <c r="A361" t="s">
        <v>204</v>
      </c>
      <c r="B361" s="4">
        <v>25</v>
      </c>
      <c r="C361" t="s">
        <v>205</v>
      </c>
      <c r="D361" t="s">
        <v>70</v>
      </c>
      <c r="E361" t="s">
        <v>773</v>
      </c>
      <c r="F361">
        <v>4</v>
      </c>
      <c r="G361">
        <v>9</v>
      </c>
      <c r="H361">
        <v>0</v>
      </c>
      <c r="I361">
        <v>0</v>
      </c>
      <c r="J361">
        <v>0</v>
      </c>
      <c r="K361">
        <v>0</v>
      </c>
      <c r="L361" s="1">
        <v>0</v>
      </c>
      <c r="M361">
        <v>0</v>
      </c>
      <c r="N361">
        <v>0</v>
      </c>
      <c r="O361">
        <v>0</v>
      </c>
      <c r="P361">
        <v>27</v>
      </c>
      <c r="Q361">
        <v>0</v>
      </c>
      <c r="R361">
        <v>0</v>
      </c>
      <c r="S361" s="1">
        <v>0</v>
      </c>
      <c r="T361">
        <v>0</v>
      </c>
      <c r="U361">
        <v>0</v>
      </c>
      <c r="V361" s="1">
        <v>0</v>
      </c>
      <c r="W361">
        <v>0</v>
      </c>
      <c r="X361">
        <v>0</v>
      </c>
      <c r="Y361" s="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</v>
      </c>
      <c r="AK361">
        <v>0</v>
      </c>
      <c r="AL361">
        <v>0</v>
      </c>
      <c r="AM361">
        <v>1</v>
      </c>
      <c r="AN361">
        <v>0</v>
      </c>
      <c r="AO361">
        <v>0</v>
      </c>
      <c r="AP361" s="1">
        <v>0</v>
      </c>
      <c r="AQ361">
        <v>0</v>
      </c>
      <c r="AR361">
        <v>0</v>
      </c>
      <c r="AS361" s="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 s="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f t="shared" si="5"/>
        <v>4.2</v>
      </c>
    </row>
    <row r="362" spans="1:59" x14ac:dyDescent="0.3">
      <c r="A362" t="s">
        <v>206</v>
      </c>
      <c r="B362" s="4">
        <v>38</v>
      </c>
      <c r="C362" t="s">
        <v>205</v>
      </c>
      <c r="D362" t="s">
        <v>59</v>
      </c>
      <c r="E362" t="s">
        <v>773</v>
      </c>
      <c r="F362">
        <v>4</v>
      </c>
      <c r="G362">
        <v>173</v>
      </c>
      <c r="H362">
        <v>0</v>
      </c>
      <c r="I362">
        <v>0</v>
      </c>
      <c r="J362">
        <v>2</v>
      </c>
      <c r="K362">
        <v>0</v>
      </c>
      <c r="L362" s="1">
        <v>0</v>
      </c>
      <c r="M362">
        <v>0</v>
      </c>
      <c r="N362">
        <v>0</v>
      </c>
      <c r="O362">
        <v>0</v>
      </c>
      <c r="P362">
        <v>95</v>
      </c>
      <c r="Q362">
        <v>0</v>
      </c>
      <c r="R362">
        <v>0</v>
      </c>
      <c r="S362" s="1">
        <v>0</v>
      </c>
      <c r="T362">
        <v>0</v>
      </c>
      <c r="U362">
        <v>0</v>
      </c>
      <c r="V362" s="1">
        <v>0</v>
      </c>
      <c r="W362">
        <v>0</v>
      </c>
      <c r="X362">
        <v>0</v>
      </c>
      <c r="Y362" s="1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0</v>
      </c>
      <c r="AL362">
        <v>0</v>
      </c>
      <c r="AM362">
        <v>5</v>
      </c>
      <c r="AN362">
        <v>0</v>
      </c>
      <c r="AO362">
        <v>0</v>
      </c>
      <c r="AP362" s="1">
        <v>0</v>
      </c>
      <c r="AQ362">
        <v>0</v>
      </c>
      <c r="AR362">
        <v>0</v>
      </c>
      <c r="AS362" s="1">
        <v>0</v>
      </c>
      <c r="AT362">
        <v>0</v>
      </c>
      <c r="AU362">
        <v>0</v>
      </c>
      <c r="AV362">
        <v>0</v>
      </c>
      <c r="AW362">
        <v>3</v>
      </c>
      <c r="AX362">
        <v>1</v>
      </c>
      <c r="AY362">
        <v>0</v>
      </c>
      <c r="AZ362">
        <v>0</v>
      </c>
      <c r="BA362" s="1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f t="shared" si="5"/>
        <v>4.2</v>
      </c>
    </row>
    <row r="363" spans="1:59" x14ac:dyDescent="0.3">
      <c r="A363" t="s">
        <v>207</v>
      </c>
      <c r="B363" s="4">
        <v>29</v>
      </c>
      <c r="C363" t="s">
        <v>205</v>
      </c>
      <c r="D363" t="s">
        <v>59</v>
      </c>
      <c r="E363" t="s">
        <v>774</v>
      </c>
      <c r="F363">
        <v>14</v>
      </c>
      <c r="G363">
        <v>888</v>
      </c>
      <c r="H363">
        <v>0</v>
      </c>
      <c r="I363">
        <v>0</v>
      </c>
      <c r="J363">
        <v>5</v>
      </c>
      <c r="K363">
        <v>0</v>
      </c>
      <c r="L363" s="1">
        <v>0</v>
      </c>
      <c r="M363">
        <v>1</v>
      </c>
      <c r="N363">
        <v>0</v>
      </c>
      <c r="O363">
        <v>1</v>
      </c>
      <c r="P363">
        <v>840</v>
      </c>
      <c r="Q363">
        <v>0</v>
      </c>
      <c r="R363">
        <v>0</v>
      </c>
      <c r="S363" s="1">
        <v>0</v>
      </c>
      <c r="T363">
        <v>0</v>
      </c>
      <c r="U363">
        <v>0</v>
      </c>
      <c r="V363" s="1">
        <v>0</v>
      </c>
      <c r="W363">
        <v>0</v>
      </c>
      <c r="X363">
        <v>0</v>
      </c>
      <c r="Y363" s="1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3</v>
      </c>
      <c r="AJ363">
        <v>40</v>
      </c>
      <c r="AK363">
        <v>0</v>
      </c>
      <c r="AL363">
        <v>0</v>
      </c>
      <c r="AM363">
        <v>10</v>
      </c>
      <c r="AN363">
        <v>0</v>
      </c>
      <c r="AO363">
        <v>0</v>
      </c>
      <c r="AP363" s="1">
        <v>0</v>
      </c>
      <c r="AQ363">
        <v>0</v>
      </c>
      <c r="AR363">
        <v>0</v>
      </c>
      <c r="AS363" s="1">
        <v>0</v>
      </c>
      <c r="AT363">
        <v>0</v>
      </c>
      <c r="AU363">
        <v>0</v>
      </c>
      <c r="AV363">
        <v>0</v>
      </c>
      <c r="AW363">
        <v>7</v>
      </c>
      <c r="AX363">
        <v>1</v>
      </c>
      <c r="AY363">
        <v>0</v>
      </c>
      <c r="AZ363">
        <v>0</v>
      </c>
      <c r="BA363" s="1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f t="shared" si="5"/>
        <v>4.2</v>
      </c>
    </row>
    <row r="364" spans="1:59" x14ac:dyDescent="0.3">
      <c r="A364" t="s">
        <v>209</v>
      </c>
      <c r="B364" s="4">
        <v>23</v>
      </c>
      <c r="C364" t="s">
        <v>205</v>
      </c>
      <c r="D364" t="s">
        <v>78</v>
      </c>
      <c r="E364" t="s">
        <v>773</v>
      </c>
      <c r="F364">
        <v>2</v>
      </c>
      <c r="G364">
        <v>97</v>
      </c>
      <c r="H364">
        <v>0</v>
      </c>
      <c r="I364">
        <v>0</v>
      </c>
      <c r="J364">
        <v>1</v>
      </c>
      <c r="K364">
        <v>0</v>
      </c>
      <c r="L364" s="1">
        <v>0</v>
      </c>
      <c r="M364">
        <v>0</v>
      </c>
      <c r="N364">
        <v>0</v>
      </c>
      <c r="O364">
        <v>0</v>
      </c>
      <c r="P364">
        <v>79</v>
      </c>
      <c r="Q364">
        <v>0</v>
      </c>
      <c r="R364">
        <v>0</v>
      </c>
      <c r="S364" s="1">
        <v>0</v>
      </c>
      <c r="T364">
        <v>0</v>
      </c>
      <c r="U364">
        <v>0</v>
      </c>
      <c r="V364" s="1">
        <v>0</v>
      </c>
      <c r="W364">
        <v>0</v>
      </c>
      <c r="X364">
        <v>0</v>
      </c>
      <c r="Y364" s="1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3</v>
      </c>
      <c r="AN364">
        <v>0</v>
      </c>
      <c r="AO364">
        <v>0</v>
      </c>
      <c r="AP364" s="1">
        <v>0</v>
      </c>
      <c r="AQ364">
        <v>0</v>
      </c>
      <c r="AR364">
        <v>0</v>
      </c>
      <c r="AS364" s="1">
        <v>0</v>
      </c>
      <c r="AT364">
        <v>0</v>
      </c>
      <c r="AU364">
        <v>0</v>
      </c>
      <c r="AV364">
        <v>0</v>
      </c>
      <c r="AW364">
        <v>2</v>
      </c>
      <c r="AX364">
        <v>0</v>
      </c>
      <c r="AY364">
        <v>0</v>
      </c>
      <c r="AZ364">
        <v>0</v>
      </c>
      <c r="BA364" s="1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f t="shared" si="5"/>
        <v>4.2</v>
      </c>
    </row>
    <row r="365" spans="1:59" x14ac:dyDescent="0.3">
      <c r="A365" t="s">
        <v>215</v>
      </c>
      <c r="B365" s="4">
        <v>22</v>
      </c>
      <c r="C365" t="s">
        <v>205</v>
      </c>
      <c r="D365" t="s">
        <v>158</v>
      </c>
      <c r="E365" t="s">
        <v>774</v>
      </c>
      <c r="F365">
        <v>2</v>
      </c>
      <c r="G365">
        <v>19</v>
      </c>
      <c r="H365">
        <v>0</v>
      </c>
      <c r="I365">
        <v>0</v>
      </c>
      <c r="J365">
        <v>0</v>
      </c>
      <c r="K365">
        <v>0</v>
      </c>
      <c r="L365" s="1">
        <v>0</v>
      </c>
      <c r="M365">
        <v>0</v>
      </c>
      <c r="N365">
        <v>0</v>
      </c>
      <c r="O365">
        <v>0</v>
      </c>
      <c r="P365">
        <v>32</v>
      </c>
      <c r="Q365">
        <v>0</v>
      </c>
      <c r="R365">
        <v>0</v>
      </c>
      <c r="S365" s="1">
        <v>0</v>
      </c>
      <c r="T365">
        <v>0</v>
      </c>
      <c r="U365">
        <v>0</v>
      </c>
      <c r="V365" s="1">
        <v>0</v>
      </c>
      <c r="W365">
        <v>0</v>
      </c>
      <c r="X365">
        <v>0</v>
      </c>
      <c r="Y365" s="1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</v>
      </c>
      <c r="AK365">
        <v>0</v>
      </c>
      <c r="AL365">
        <v>0</v>
      </c>
      <c r="AM365">
        <v>0</v>
      </c>
      <c r="AN365">
        <v>0</v>
      </c>
      <c r="AO365">
        <v>0</v>
      </c>
      <c r="AP365" s="1">
        <v>0</v>
      </c>
      <c r="AQ365">
        <v>0</v>
      </c>
      <c r="AR365">
        <v>0</v>
      </c>
      <c r="AS365" s="1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 s="1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f t="shared" si="5"/>
        <v>4.2</v>
      </c>
    </row>
    <row r="366" spans="1:59" x14ac:dyDescent="0.3">
      <c r="A366" t="s">
        <v>218</v>
      </c>
      <c r="B366" s="4">
        <v>15</v>
      </c>
      <c r="C366" t="s">
        <v>205</v>
      </c>
      <c r="D366" t="s">
        <v>59</v>
      </c>
      <c r="E366" t="s">
        <v>773</v>
      </c>
      <c r="F366">
        <v>1</v>
      </c>
      <c r="G366">
        <v>6</v>
      </c>
      <c r="H366">
        <v>0</v>
      </c>
      <c r="I366">
        <v>0</v>
      </c>
      <c r="J366">
        <v>0</v>
      </c>
      <c r="K366">
        <v>0</v>
      </c>
      <c r="L366" s="1">
        <v>0</v>
      </c>
      <c r="M366">
        <v>0</v>
      </c>
      <c r="N366">
        <v>0</v>
      </c>
      <c r="O366">
        <v>0</v>
      </c>
      <c r="P366">
        <v>12</v>
      </c>
      <c r="Q366">
        <v>0</v>
      </c>
      <c r="R366">
        <v>0</v>
      </c>
      <c r="S366" s="1">
        <v>0</v>
      </c>
      <c r="T366">
        <v>0</v>
      </c>
      <c r="U366">
        <v>0</v>
      </c>
      <c r="V366" s="1">
        <v>0</v>
      </c>
      <c r="W366">
        <v>0</v>
      </c>
      <c r="X366">
        <v>0</v>
      </c>
      <c r="Y366" s="1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 s="1">
        <v>0</v>
      </c>
      <c r="AQ366">
        <v>0</v>
      </c>
      <c r="AR366">
        <v>0</v>
      </c>
      <c r="AS366" s="1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 s="1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f t="shared" si="5"/>
        <v>4.2</v>
      </c>
    </row>
    <row r="367" spans="1:59" x14ac:dyDescent="0.3">
      <c r="A367" t="s">
        <v>223</v>
      </c>
      <c r="B367" s="4">
        <v>22</v>
      </c>
      <c r="C367" t="s">
        <v>205</v>
      </c>
      <c r="D367" t="s">
        <v>224</v>
      </c>
      <c r="E367" t="s">
        <v>773</v>
      </c>
      <c r="F367">
        <v>1</v>
      </c>
      <c r="G367">
        <v>8</v>
      </c>
      <c r="H367">
        <v>0</v>
      </c>
      <c r="I367">
        <v>0</v>
      </c>
      <c r="J367">
        <v>0</v>
      </c>
      <c r="K367">
        <v>0</v>
      </c>
      <c r="L367" s="1">
        <v>0</v>
      </c>
      <c r="M367">
        <v>0</v>
      </c>
      <c r="N367">
        <v>0</v>
      </c>
      <c r="O367">
        <v>0</v>
      </c>
      <c r="P367">
        <v>8</v>
      </c>
      <c r="Q367">
        <v>0</v>
      </c>
      <c r="R367">
        <v>0</v>
      </c>
      <c r="S367" s="1">
        <v>0</v>
      </c>
      <c r="T367">
        <v>0</v>
      </c>
      <c r="U367">
        <v>0</v>
      </c>
      <c r="V367" s="1">
        <v>0</v>
      </c>
      <c r="W367">
        <v>0</v>
      </c>
      <c r="X367">
        <v>0</v>
      </c>
      <c r="Y367" s="1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 s="1">
        <v>0</v>
      </c>
      <c r="AQ367">
        <v>0</v>
      </c>
      <c r="AR367">
        <v>0</v>
      </c>
      <c r="AS367" s="1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 s="1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f t="shared" si="5"/>
        <v>4.2</v>
      </c>
    </row>
    <row r="368" spans="1:59" x14ac:dyDescent="0.3">
      <c r="A368" t="s">
        <v>234</v>
      </c>
      <c r="B368" s="4">
        <v>30</v>
      </c>
      <c r="C368" t="s">
        <v>205</v>
      </c>
      <c r="D368" t="s">
        <v>59</v>
      </c>
      <c r="E368" t="s">
        <v>773</v>
      </c>
      <c r="F368">
        <v>8</v>
      </c>
      <c r="G368">
        <v>162</v>
      </c>
      <c r="H368">
        <v>0</v>
      </c>
      <c r="I368">
        <v>0</v>
      </c>
      <c r="J368">
        <v>2</v>
      </c>
      <c r="K368">
        <v>0</v>
      </c>
      <c r="L368" s="1">
        <v>0</v>
      </c>
      <c r="M368">
        <v>0</v>
      </c>
      <c r="N368">
        <v>0</v>
      </c>
      <c r="O368">
        <v>3</v>
      </c>
      <c r="P368">
        <v>126</v>
      </c>
      <c r="Q368">
        <v>0</v>
      </c>
      <c r="R368">
        <v>0</v>
      </c>
      <c r="S368" s="1">
        <v>0</v>
      </c>
      <c r="T368">
        <v>0</v>
      </c>
      <c r="U368">
        <v>0</v>
      </c>
      <c r="V368" s="1">
        <v>0</v>
      </c>
      <c r="W368">
        <v>0</v>
      </c>
      <c r="X368">
        <v>0</v>
      </c>
      <c r="Y368" s="1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6</v>
      </c>
      <c r="AN368">
        <v>0</v>
      </c>
      <c r="AO368">
        <v>0</v>
      </c>
      <c r="AP368" s="1">
        <v>0</v>
      </c>
      <c r="AQ368">
        <v>0</v>
      </c>
      <c r="AR368">
        <v>0</v>
      </c>
      <c r="AS368" s="1">
        <v>0</v>
      </c>
      <c r="AT368">
        <v>0</v>
      </c>
      <c r="AU368">
        <v>0</v>
      </c>
      <c r="AV368">
        <v>0</v>
      </c>
      <c r="AW368">
        <v>2</v>
      </c>
      <c r="AX368">
        <v>2</v>
      </c>
      <c r="AY368">
        <v>0</v>
      </c>
      <c r="AZ368">
        <v>0</v>
      </c>
      <c r="BA368" s="1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f t="shared" si="5"/>
        <v>4.2</v>
      </c>
    </row>
    <row r="369" spans="1:59" x14ac:dyDescent="0.3">
      <c r="A369" t="s">
        <v>239</v>
      </c>
      <c r="B369" s="4">
        <v>23</v>
      </c>
      <c r="C369" t="s">
        <v>240</v>
      </c>
      <c r="D369" t="s">
        <v>96</v>
      </c>
      <c r="E369" t="s">
        <v>774</v>
      </c>
      <c r="F369">
        <v>5</v>
      </c>
      <c r="G369">
        <v>333</v>
      </c>
      <c r="H369">
        <v>0</v>
      </c>
      <c r="I369">
        <v>0</v>
      </c>
      <c r="J369">
        <v>0</v>
      </c>
      <c r="K369">
        <v>0</v>
      </c>
      <c r="L369" s="1">
        <v>0</v>
      </c>
      <c r="M369">
        <v>0</v>
      </c>
      <c r="N369">
        <v>0</v>
      </c>
      <c r="O369">
        <v>0</v>
      </c>
      <c r="P369">
        <v>342</v>
      </c>
      <c r="Q369">
        <v>0</v>
      </c>
      <c r="R369">
        <v>0</v>
      </c>
      <c r="S369" s="1">
        <v>0</v>
      </c>
      <c r="T369">
        <v>0</v>
      </c>
      <c r="U369">
        <v>0</v>
      </c>
      <c r="V369" s="1">
        <v>0</v>
      </c>
      <c r="W369">
        <v>0</v>
      </c>
      <c r="X369">
        <v>0</v>
      </c>
      <c r="Y369" s="1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</v>
      </c>
      <c r="AK369">
        <v>0</v>
      </c>
      <c r="AL369">
        <v>0</v>
      </c>
      <c r="AM369">
        <v>9</v>
      </c>
      <c r="AN369">
        <v>0</v>
      </c>
      <c r="AO369">
        <v>0</v>
      </c>
      <c r="AP369" s="1">
        <v>0</v>
      </c>
      <c r="AQ369">
        <v>0</v>
      </c>
      <c r="AR369">
        <v>0</v>
      </c>
      <c r="AS369" s="1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 s="1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f t="shared" si="5"/>
        <v>4.2</v>
      </c>
    </row>
    <row r="370" spans="1:59" x14ac:dyDescent="0.3">
      <c r="A370" t="s">
        <v>248</v>
      </c>
      <c r="B370" s="4">
        <v>25</v>
      </c>
      <c r="C370" t="s">
        <v>240</v>
      </c>
      <c r="D370" t="s">
        <v>59</v>
      </c>
      <c r="E370" t="s">
        <v>773</v>
      </c>
      <c r="F370">
        <v>13</v>
      </c>
      <c r="G370">
        <v>259</v>
      </c>
      <c r="H370">
        <v>0</v>
      </c>
      <c r="I370">
        <v>1</v>
      </c>
      <c r="J370">
        <v>1</v>
      </c>
      <c r="K370">
        <v>0</v>
      </c>
      <c r="L370" s="1">
        <v>0</v>
      </c>
      <c r="M370">
        <v>0</v>
      </c>
      <c r="N370">
        <v>0</v>
      </c>
      <c r="O370">
        <v>0</v>
      </c>
      <c r="P370">
        <v>193</v>
      </c>
      <c r="Q370">
        <v>0</v>
      </c>
      <c r="R370">
        <v>0</v>
      </c>
      <c r="S370" s="1">
        <v>0</v>
      </c>
      <c r="T370">
        <v>0</v>
      </c>
      <c r="U370">
        <v>0</v>
      </c>
      <c r="V370" s="1">
        <v>0</v>
      </c>
      <c r="W370">
        <v>0</v>
      </c>
      <c r="X370">
        <v>0</v>
      </c>
      <c r="Y370" s="1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0</v>
      </c>
      <c r="AJ370">
        <v>7</v>
      </c>
      <c r="AK370">
        <v>0</v>
      </c>
      <c r="AL370">
        <v>0</v>
      </c>
      <c r="AM370">
        <v>8</v>
      </c>
      <c r="AN370">
        <v>0</v>
      </c>
      <c r="AO370">
        <v>0</v>
      </c>
      <c r="AP370" s="1">
        <v>0</v>
      </c>
      <c r="AQ370">
        <v>0</v>
      </c>
      <c r="AR370">
        <v>0</v>
      </c>
      <c r="AS370" s="1">
        <v>0</v>
      </c>
      <c r="AT370">
        <v>0</v>
      </c>
      <c r="AU370">
        <v>0</v>
      </c>
      <c r="AV370">
        <v>0</v>
      </c>
      <c r="AW370">
        <v>4</v>
      </c>
      <c r="AX370">
        <v>0</v>
      </c>
      <c r="AY370">
        <v>0</v>
      </c>
      <c r="AZ370">
        <v>0</v>
      </c>
      <c r="BA370" s="1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f t="shared" si="5"/>
        <v>4.2</v>
      </c>
    </row>
    <row r="371" spans="1:59" x14ac:dyDescent="0.3">
      <c r="A371" t="s">
        <v>252</v>
      </c>
      <c r="B371" s="4">
        <v>18</v>
      </c>
      <c r="C371" t="s">
        <v>240</v>
      </c>
      <c r="D371" t="s">
        <v>62</v>
      </c>
      <c r="E371" t="s">
        <v>774</v>
      </c>
      <c r="F371">
        <v>3</v>
      </c>
      <c r="G371">
        <v>71</v>
      </c>
      <c r="H371">
        <v>0</v>
      </c>
      <c r="I371">
        <v>0</v>
      </c>
      <c r="J371">
        <v>0</v>
      </c>
      <c r="K371">
        <v>0</v>
      </c>
      <c r="L371" s="1">
        <v>0</v>
      </c>
      <c r="M371">
        <v>0</v>
      </c>
      <c r="N371">
        <v>0</v>
      </c>
      <c r="O371">
        <v>0</v>
      </c>
      <c r="P371">
        <v>23</v>
      </c>
      <c r="Q371">
        <v>0</v>
      </c>
      <c r="R371">
        <v>0</v>
      </c>
      <c r="S371" s="1">
        <v>0</v>
      </c>
      <c r="T371">
        <v>0</v>
      </c>
      <c r="U371">
        <v>0</v>
      </c>
      <c r="V371" s="1">
        <v>0</v>
      </c>
      <c r="W371">
        <v>0</v>
      </c>
      <c r="X371">
        <v>0</v>
      </c>
      <c r="Y371" s="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 s="1">
        <v>0</v>
      </c>
      <c r="AQ371">
        <v>0</v>
      </c>
      <c r="AR371">
        <v>0</v>
      </c>
      <c r="AS371" s="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 s="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f t="shared" si="5"/>
        <v>4.2</v>
      </c>
    </row>
    <row r="372" spans="1:59" x14ac:dyDescent="0.3">
      <c r="A372" t="s">
        <v>253</v>
      </c>
      <c r="B372" s="4">
        <v>18</v>
      </c>
      <c r="C372" t="s">
        <v>240</v>
      </c>
      <c r="D372" t="s">
        <v>96</v>
      </c>
      <c r="E372" t="s">
        <v>773</v>
      </c>
      <c r="F372">
        <v>1</v>
      </c>
      <c r="G372">
        <v>7</v>
      </c>
      <c r="H372">
        <v>0</v>
      </c>
      <c r="I372">
        <v>0</v>
      </c>
      <c r="J372">
        <v>0</v>
      </c>
      <c r="K372">
        <v>0</v>
      </c>
      <c r="L372" s="1">
        <v>0</v>
      </c>
      <c r="M372">
        <v>0</v>
      </c>
      <c r="N372">
        <v>0</v>
      </c>
      <c r="O372">
        <v>0</v>
      </c>
      <c r="P372">
        <v>10</v>
      </c>
      <c r="Q372">
        <v>0</v>
      </c>
      <c r="R372">
        <v>0</v>
      </c>
      <c r="S372" s="1">
        <v>0</v>
      </c>
      <c r="T372">
        <v>0</v>
      </c>
      <c r="U372">
        <v>0</v>
      </c>
      <c r="V372" s="1">
        <v>0</v>
      </c>
      <c r="W372">
        <v>0</v>
      </c>
      <c r="X372">
        <v>0</v>
      </c>
      <c r="Y372" s="1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s="1">
        <v>0</v>
      </c>
      <c r="AQ372">
        <v>0</v>
      </c>
      <c r="AR372">
        <v>0</v>
      </c>
      <c r="AS372" s="1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 s="1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f t="shared" si="5"/>
        <v>4.2</v>
      </c>
    </row>
    <row r="373" spans="1:59" x14ac:dyDescent="0.3">
      <c r="A373" t="s">
        <v>255</v>
      </c>
      <c r="B373" s="4">
        <v>23</v>
      </c>
      <c r="C373" t="s">
        <v>240</v>
      </c>
      <c r="D373" t="s">
        <v>88</v>
      </c>
      <c r="E373" t="s">
        <v>773</v>
      </c>
      <c r="F373">
        <v>7</v>
      </c>
      <c r="G373">
        <v>145</v>
      </c>
      <c r="H373">
        <v>0</v>
      </c>
      <c r="I373">
        <v>0</v>
      </c>
      <c r="J373">
        <v>1</v>
      </c>
      <c r="K373">
        <v>0</v>
      </c>
      <c r="L373" s="1">
        <v>0</v>
      </c>
      <c r="M373">
        <v>0</v>
      </c>
      <c r="N373">
        <v>0</v>
      </c>
      <c r="O373">
        <v>1</v>
      </c>
      <c r="P373">
        <v>73</v>
      </c>
      <c r="Q373">
        <v>0</v>
      </c>
      <c r="R373">
        <v>0</v>
      </c>
      <c r="S373" s="1">
        <v>0</v>
      </c>
      <c r="T373">
        <v>0</v>
      </c>
      <c r="U373">
        <v>0</v>
      </c>
      <c r="V373" s="1">
        <v>0</v>
      </c>
      <c r="W373">
        <v>0</v>
      </c>
      <c r="X373">
        <v>0</v>
      </c>
      <c r="Y373" s="1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7</v>
      </c>
      <c r="AI373">
        <v>0</v>
      </c>
      <c r="AJ373">
        <v>1</v>
      </c>
      <c r="AK373">
        <v>0</v>
      </c>
      <c r="AL373">
        <v>0</v>
      </c>
      <c r="AM373">
        <v>2</v>
      </c>
      <c r="AN373">
        <v>0</v>
      </c>
      <c r="AO373">
        <v>0</v>
      </c>
      <c r="AP373" s="1">
        <v>0</v>
      </c>
      <c r="AQ373">
        <v>0</v>
      </c>
      <c r="AR373">
        <v>0</v>
      </c>
      <c r="AS373" s="1">
        <v>0</v>
      </c>
      <c r="AT373">
        <v>0</v>
      </c>
      <c r="AU373">
        <v>0</v>
      </c>
      <c r="AV373">
        <v>0</v>
      </c>
      <c r="AW373">
        <v>2</v>
      </c>
      <c r="AX373">
        <v>0</v>
      </c>
      <c r="AY373">
        <v>0</v>
      </c>
      <c r="AZ373">
        <v>0</v>
      </c>
      <c r="BA373" s="1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f t="shared" si="5"/>
        <v>4.2</v>
      </c>
    </row>
    <row r="374" spans="1:59" x14ac:dyDescent="0.3">
      <c r="A374" t="s">
        <v>261</v>
      </c>
      <c r="B374" s="4">
        <v>21</v>
      </c>
      <c r="C374" t="s">
        <v>240</v>
      </c>
      <c r="D374" t="s">
        <v>176</v>
      </c>
      <c r="E374" t="s">
        <v>773</v>
      </c>
      <c r="F374">
        <v>7</v>
      </c>
      <c r="G374">
        <v>177</v>
      </c>
      <c r="H374">
        <v>0</v>
      </c>
      <c r="I374">
        <v>0</v>
      </c>
      <c r="J374">
        <v>3</v>
      </c>
      <c r="K374">
        <v>0</v>
      </c>
      <c r="L374" s="1">
        <v>0</v>
      </c>
      <c r="M374">
        <v>1</v>
      </c>
      <c r="N374">
        <v>0</v>
      </c>
      <c r="O374">
        <v>1</v>
      </c>
      <c r="P374">
        <v>172</v>
      </c>
      <c r="Q374">
        <v>0</v>
      </c>
      <c r="R374">
        <v>0</v>
      </c>
      <c r="S374" s="1">
        <v>0</v>
      </c>
      <c r="T374">
        <v>0</v>
      </c>
      <c r="U374">
        <v>0</v>
      </c>
      <c r="V374" s="1">
        <v>0</v>
      </c>
      <c r="W374">
        <v>0</v>
      </c>
      <c r="X374">
        <v>0</v>
      </c>
      <c r="Y374" s="1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2</v>
      </c>
      <c r="AK374">
        <v>0</v>
      </c>
      <c r="AL374">
        <v>0</v>
      </c>
      <c r="AM374">
        <v>9</v>
      </c>
      <c r="AN374">
        <v>0</v>
      </c>
      <c r="AO374">
        <v>0</v>
      </c>
      <c r="AP374" s="1">
        <v>0</v>
      </c>
      <c r="AQ374">
        <v>0</v>
      </c>
      <c r="AR374">
        <v>0</v>
      </c>
      <c r="AS374" s="1">
        <v>0</v>
      </c>
      <c r="AT374">
        <v>0</v>
      </c>
      <c r="AU374">
        <v>0</v>
      </c>
      <c r="AV374">
        <v>0</v>
      </c>
      <c r="AW374">
        <v>6</v>
      </c>
      <c r="AX374">
        <v>2</v>
      </c>
      <c r="AY374">
        <v>0</v>
      </c>
      <c r="AZ374">
        <v>0</v>
      </c>
      <c r="BA374" s="1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f t="shared" si="5"/>
        <v>4.2</v>
      </c>
    </row>
    <row r="375" spans="1:59" x14ac:dyDescent="0.3">
      <c r="A375" t="s">
        <v>263</v>
      </c>
      <c r="B375" s="4">
        <v>20</v>
      </c>
      <c r="C375" t="s">
        <v>240</v>
      </c>
      <c r="D375" t="s">
        <v>80</v>
      </c>
      <c r="E375" t="s">
        <v>773</v>
      </c>
      <c r="F375">
        <v>16</v>
      </c>
      <c r="G375">
        <v>801</v>
      </c>
      <c r="H375">
        <v>0</v>
      </c>
      <c r="I375">
        <v>1</v>
      </c>
      <c r="J375">
        <v>2</v>
      </c>
      <c r="K375">
        <v>0</v>
      </c>
      <c r="L375" s="1">
        <v>0</v>
      </c>
      <c r="M375">
        <v>0</v>
      </c>
      <c r="N375">
        <v>0</v>
      </c>
      <c r="O375">
        <v>0</v>
      </c>
      <c r="P375">
        <v>526</v>
      </c>
      <c r="Q375">
        <v>0</v>
      </c>
      <c r="R375">
        <v>0</v>
      </c>
      <c r="S375" s="1">
        <v>0</v>
      </c>
      <c r="T375">
        <v>0</v>
      </c>
      <c r="U375">
        <v>0</v>
      </c>
      <c r="V375" s="1">
        <v>0</v>
      </c>
      <c r="W375">
        <v>0</v>
      </c>
      <c r="X375">
        <v>0</v>
      </c>
      <c r="Y375" s="1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7</v>
      </c>
      <c r="AI375">
        <v>0</v>
      </c>
      <c r="AJ375">
        <v>10</v>
      </c>
      <c r="AK375">
        <v>0</v>
      </c>
      <c r="AL375">
        <v>0</v>
      </c>
      <c r="AM375">
        <v>22</v>
      </c>
      <c r="AN375">
        <v>0</v>
      </c>
      <c r="AO375">
        <v>0</v>
      </c>
      <c r="AP375" s="1">
        <v>0</v>
      </c>
      <c r="AQ375">
        <v>0</v>
      </c>
      <c r="AR375">
        <v>0</v>
      </c>
      <c r="AS375" s="1">
        <v>0</v>
      </c>
      <c r="AT375">
        <v>0</v>
      </c>
      <c r="AU375">
        <v>0</v>
      </c>
      <c r="AV375">
        <v>0</v>
      </c>
      <c r="AW375">
        <v>16</v>
      </c>
      <c r="AX375">
        <v>4</v>
      </c>
      <c r="AY375">
        <v>0</v>
      </c>
      <c r="AZ375">
        <v>0</v>
      </c>
      <c r="BA375" s="1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f t="shared" si="5"/>
        <v>4.2</v>
      </c>
    </row>
    <row r="376" spans="1:59" x14ac:dyDescent="0.3">
      <c r="A376" t="s">
        <v>273</v>
      </c>
      <c r="B376" s="4">
        <v>18</v>
      </c>
      <c r="C376" t="s">
        <v>270</v>
      </c>
      <c r="D376" t="s">
        <v>59</v>
      </c>
      <c r="E376" t="s">
        <v>774</v>
      </c>
      <c r="F376">
        <v>2</v>
      </c>
      <c r="G376">
        <v>11</v>
      </c>
      <c r="H376">
        <v>0</v>
      </c>
      <c r="I376">
        <v>0</v>
      </c>
      <c r="J376">
        <v>0</v>
      </c>
      <c r="K376">
        <v>0</v>
      </c>
      <c r="L376" s="1">
        <v>0</v>
      </c>
      <c r="M376">
        <v>0</v>
      </c>
      <c r="N376">
        <v>0</v>
      </c>
      <c r="O376">
        <v>0</v>
      </c>
      <c r="P376">
        <v>13</v>
      </c>
      <c r="Q376">
        <v>0</v>
      </c>
      <c r="R376">
        <v>0</v>
      </c>
      <c r="S376" s="1">
        <v>0</v>
      </c>
      <c r="T376">
        <v>0</v>
      </c>
      <c r="U376">
        <v>0</v>
      </c>
      <c r="V376" s="1">
        <v>0</v>
      </c>
      <c r="W376">
        <v>0</v>
      </c>
      <c r="X376">
        <v>0</v>
      </c>
      <c r="Y376" s="1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2</v>
      </c>
      <c r="AN376">
        <v>0</v>
      </c>
      <c r="AO376">
        <v>0</v>
      </c>
      <c r="AP376" s="1">
        <v>0</v>
      </c>
      <c r="AQ376">
        <v>0</v>
      </c>
      <c r="AR376">
        <v>0</v>
      </c>
      <c r="AS376" s="1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 s="1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f t="shared" si="5"/>
        <v>4.2</v>
      </c>
    </row>
    <row r="377" spans="1:59" x14ac:dyDescent="0.3">
      <c r="A377" t="s">
        <v>274</v>
      </c>
      <c r="B377" s="4">
        <v>21</v>
      </c>
      <c r="C377" t="s">
        <v>270</v>
      </c>
      <c r="D377" t="s">
        <v>275</v>
      </c>
      <c r="E377" t="s">
        <v>774</v>
      </c>
      <c r="F377">
        <v>1</v>
      </c>
      <c r="G377">
        <v>90</v>
      </c>
      <c r="H377">
        <v>0</v>
      </c>
      <c r="I377">
        <v>0</v>
      </c>
      <c r="J377">
        <v>0</v>
      </c>
      <c r="K377">
        <v>0</v>
      </c>
      <c r="L377" s="1">
        <v>0</v>
      </c>
      <c r="M377">
        <v>0</v>
      </c>
      <c r="N377">
        <v>0</v>
      </c>
      <c r="O377">
        <v>0</v>
      </c>
      <c r="P377">
        <v>91</v>
      </c>
      <c r="Q377">
        <v>0</v>
      </c>
      <c r="R377">
        <v>0</v>
      </c>
      <c r="S377" s="1">
        <v>0</v>
      </c>
      <c r="T377">
        <v>0</v>
      </c>
      <c r="U377">
        <v>0</v>
      </c>
      <c r="V377" s="1">
        <v>0</v>
      </c>
      <c r="W377">
        <v>0</v>
      </c>
      <c r="X377">
        <v>0</v>
      </c>
      <c r="Y377" s="1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5</v>
      </c>
      <c r="AN377">
        <v>0</v>
      </c>
      <c r="AO377">
        <v>0</v>
      </c>
      <c r="AP377" s="1">
        <v>0</v>
      </c>
      <c r="AQ377">
        <v>0</v>
      </c>
      <c r="AR377">
        <v>0</v>
      </c>
      <c r="AS377" s="1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0</v>
      </c>
      <c r="AZ377">
        <v>0</v>
      </c>
      <c r="BA377" s="1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f t="shared" si="5"/>
        <v>4.2</v>
      </c>
    </row>
    <row r="378" spans="1:59" x14ac:dyDescent="0.3">
      <c r="A378" t="s">
        <v>276</v>
      </c>
      <c r="B378" s="4">
        <v>24</v>
      </c>
      <c r="C378" t="s">
        <v>270</v>
      </c>
      <c r="D378" t="s">
        <v>277</v>
      </c>
      <c r="E378" t="s">
        <v>773</v>
      </c>
      <c r="F378">
        <v>13</v>
      </c>
      <c r="G378">
        <v>445</v>
      </c>
      <c r="H378">
        <v>0</v>
      </c>
      <c r="I378">
        <v>0</v>
      </c>
      <c r="J378">
        <v>7</v>
      </c>
      <c r="K378">
        <v>0</v>
      </c>
      <c r="L378" s="1">
        <v>0</v>
      </c>
      <c r="M378">
        <v>0</v>
      </c>
      <c r="N378">
        <v>0</v>
      </c>
      <c r="O378">
        <v>0</v>
      </c>
      <c r="P378">
        <v>286</v>
      </c>
      <c r="Q378">
        <v>0</v>
      </c>
      <c r="R378">
        <v>0</v>
      </c>
      <c r="S378" s="1">
        <v>0</v>
      </c>
      <c r="T378">
        <v>0</v>
      </c>
      <c r="U378">
        <v>0</v>
      </c>
      <c r="V378" s="1">
        <v>0</v>
      </c>
      <c r="W378">
        <v>0</v>
      </c>
      <c r="X378">
        <v>0</v>
      </c>
      <c r="Y378" s="1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7</v>
      </c>
      <c r="AI378">
        <v>0</v>
      </c>
      <c r="AJ378">
        <v>10</v>
      </c>
      <c r="AK378">
        <v>0</v>
      </c>
      <c r="AL378">
        <v>0</v>
      </c>
      <c r="AM378">
        <v>16</v>
      </c>
      <c r="AN378">
        <v>0</v>
      </c>
      <c r="AO378">
        <v>0</v>
      </c>
      <c r="AP378" s="1">
        <v>0</v>
      </c>
      <c r="AQ378">
        <v>0</v>
      </c>
      <c r="AR378">
        <v>0</v>
      </c>
      <c r="AS378" s="1">
        <v>0</v>
      </c>
      <c r="AT378">
        <v>0</v>
      </c>
      <c r="AU378">
        <v>0</v>
      </c>
      <c r="AV378">
        <v>0</v>
      </c>
      <c r="AW378">
        <v>7</v>
      </c>
      <c r="AX378">
        <v>1</v>
      </c>
      <c r="AY378">
        <v>0</v>
      </c>
      <c r="AZ378">
        <v>0</v>
      </c>
      <c r="BA378" s="1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f t="shared" si="5"/>
        <v>4.2</v>
      </c>
    </row>
    <row r="379" spans="1:59" x14ac:dyDescent="0.3">
      <c r="A379" t="s">
        <v>287</v>
      </c>
      <c r="B379" s="4">
        <v>31</v>
      </c>
      <c r="C379" t="s">
        <v>270</v>
      </c>
      <c r="D379" t="s">
        <v>94</v>
      </c>
      <c r="E379" t="s">
        <v>773</v>
      </c>
      <c r="F379">
        <v>12</v>
      </c>
      <c r="G379">
        <v>95</v>
      </c>
      <c r="H379">
        <v>0</v>
      </c>
      <c r="I379">
        <v>0</v>
      </c>
      <c r="J379">
        <v>4</v>
      </c>
      <c r="K379">
        <v>0</v>
      </c>
      <c r="L379" s="1">
        <v>0</v>
      </c>
      <c r="M379">
        <v>0</v>
      </c>
      <c r="N379">
        <v>1</v>
      </c>
      <c r="O379">
        <v>0</v>
      </c>
      <c r="P379">
        <v>80</v>
      </c>
      <c r="Q379">
        <v>0</v>
      </c>
      <c r="R379">
        <v>0</v>
      </c>
      <c r="S379" s="1">
        <v>0</v>
      </c>
      <c r="T379">
        <v>0</v>
      </c>
      <c r="U379">
        <v>0</v>
      </c>
      <c r="V379" s="1">
        <v>0</v>
      </c>
      <c r="W379">
        <v>0</v>
      </c>
      <c r="X379">
        <v>0</v>
      </c>
      <c r="Y379" s="1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2</v>
      </c>
      <c r="AN379">
        <v>0</v>
      </c>
      <c r="AO379">
        <v>0</v>
      </c>
      <c r="AP379" s="1">
        <v>0</v>
      </c>
      <c r="AQ379">
        <v>0</v>
      </c>
      <c r="AR379">
        <v>0</v>
      </c>
      <c r="AS379" s="1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 s="1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f t="shared" si="5"/>
        <v>4.2</v>
      </c>
    </row>
    <row r="380" spans="1:59" x14ac:dyDescent="0.3">
      <c r="A380" t="s">
        <v>288</v>
      </c>
      <c r="B380" s="4">
        <v>34</v>
      </c>
      <c r="C380" t="s">
        <v>270</v>
      </c>
      <c r="D380" t="s">
        <v>59</v>
      </c>
      <c r="E380" t="s">
        <v>774</v>
      </c>
      <c r="F380">
        <v>2</v>
      </c>
      <c r="G380">
        <v>72</v>
      </c>
      <c r="H380">
        <v>0</v>
      </c>
      <c r="I380">
        <v>0</v>
      </c>
      <c r="J380">
        <v>0</v>
      </c>
      <c r="K380">
        <v>0</v>
      </c>
      <c r="L380" s="1">
        <v>0</v>
      </c>
      <c r="M380">
        <v>0</v>
      </c>
      <c r="N380">
        <v>0</v>
      </c>
      <c r="O380">
        <v>0</v>
      </c>
      <c r="P380">
        <v>32</v>
      </c>
      <c r="Q380">
        <v>0</v>
      </c>
      <c r="R380">
        <v>0</v>
      </c>
      <c r="S380" s="1">
        <v>0</v>
      </c>
      <c r="T380">
        <v>0</v>
      </c>
      <c r="U380">
        <v>0</v>
      </c>
      <c r="V380" s="1">
        <v>0</v>
      </c>
      <c r="W380">
        <v>0</v>
      </c>
      <c r="X380">
        <v>0</v>
      </c>
      <c r="Y380" s="1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</v>
      </c>
      <c r="AK380">
        <v>0</v>
      </c>
      <c r="AL380">
        <v>0</v>
      </c>
      <c r="AM380">
        <v>2</v>
      </c>
      <c r="AN380">
        <v>0</v>
      </c>
      <c r="AO380">
        <v>0</v>
      </c>
      <c r="AP380" s="1">
        <v>0</v>
      </c>
      <c r="AQ380">
        <v>0</v>
      </c>
      <c r="AR380">
        <v>0</v>
      </c>
      <c r="AS380" s="1">
        <v>0</v>
      </c>
      <c r="AT380">
        <v>0</v>
      </c>
      <c r="AU380">
        <v>0</v>
      </c>
      <c r="AV380">
        <v>0</v>
      </c>
      <c r="AW380">
        <v>4</v>
      </c>
      <c r="AX380">
        <v>1</v>
      </c>
      <c r="AY380">
        <v>0</v>
      </c>
      <c r="AZ380">
        <v>0</v>
      </c>
      <c r="BA380" s="1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f t="shared" si="5"/>
        <v>4.2</v>
      </c>
    </row>
    <row r="381" spans="1:59" x14ac:dyDescent="0.3">
      <c r="A381" t="s">
        <v>295</v>
      </c>
      <c r="B381" s="4">
        <v>33</v>
      </c>
      <c r="C381" t="s">
        <v>270</v>
      </c>
      <c r="D381" t="s">
        <v>59</v>
      </c>
      <c r="E381" t="s">
        <v>774</v>
      </c>
      <c r="F381">
        <v>13</v>
      </c>
      <c r="G381">
        <v>481</v>
      </c>
      <c r="H381">
        <v>0</v>
      </c>
      <c r="I381">
        <v>0</v>
      </c>
      <c r="J381">
        <v>2</v>
      </c>
      <c r="K381">
        <v>0</v>
      </c>
      <c r="L381" s="1">
        <v>0</v>
      </c>
      <c r="M381">
        <v>0</v>
      </c>
      <c r="N381">
        <v>0</v>
      </c>
      <c r="O381">
        <v>0</v>
      </c>
      <c r="P381">
        <v>276</v>
      </c>
      <c r="Q381">
        <v>0</v>
      </c>
      <c r="R381">
        <v>0</v>
      </c>
      <c r="S381" s="1">
        <v>0</v>
      </c>
      <c r="T381">
        <v>0</v>
      </c>
      <c r="U381">
        <v>0</v>
      </c>
      <c r="V381" s="1">
        <v>0</v>
      </c>
      <c r="W381">
        <v>0</v>
      </c>
      <c r="X381">
        <v>0</v>
      </c>
      <c r="Y381" s="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</v>
      </c>
      <c r="AI381">
        <v>0</v>
      </c>
      <c r="AJ381">
        <v>13</v>
      </c>
      <c r="AK381">
        <v>0</v>
      </c>
      <c r="AL381">
        <v>0</v>
      </c>
      <c r="AM381">
        <v>12</v>
      </c>
      <c r="AN381">
        <v>0</v>
      </c>
      <c r="AO381">
        <v>0</v>
      </c>
      <c r="AP381" s="1">
        <v>0</v>
      </c>
      <c r="AQ381">
        <v>0</v>
      </c>
      <c r="AR381">
        <v>0</v>
      </c>
      <c r="AS381" s="1">
        <v>0</v>
      </c>
      <c r="AT381">
        <v>0</v>
      </c>
      <c r="AU381">
        <v>0</v>
      </c>
      <c r="AV381">
        <v>0</v>
      </c>
      <c r="AW381">
        <v>2</v>
      </c>
      <c r="AX381">
        <v>1</v>
      </c>
      <c r="AY381">
        <v>0</v>
      </c>
      <c r="AZ381">
        <v>0</v>
      </c>
      <c r="BA381" s="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f t="shared" si="5"/>
        <v>4.2</v>
      </c>
    </row>
    <row r="382" spans="1:59" x14ac:dyDescent="0.3">
      <c r="A382" t="s">
        <v>310</v>
      </c>
      <c r="B382" s="4">
        <v>17</v>
      </c>
      <c r="C382" t="s">
        <v>300</v>
      </c>
      <c r="D382" t="s">
        <v>59</v>
      </c>
      <c r="E382" t="s">
        <v>773</v>
      </c>
      <c r="F382">
        <v>3</v>
      </c>
      <c r="G382">
        <v>47</v>
      </c>
      <c r="H382">
        <v>0</v>
      </c>
      <c r="I382">
        <v>0</v>
      </c>
      <c r="J382">
        <v>1</v>
      </c>
      <c r="K382">
        <v>0</v>
      </c>
      <c r="L382" s="1">
        <v>0</v>
      </c>
      <c r="M382">
        <v>1</v>
      </c>
      <c r="N382">
        <v>0</v>
      </c>
      <c r="O382">
        <v>0</v>
      </c>
      <c r="P382">
        <v>26</v>
      </c>
      <c r="Q382">
        <v>0</v>
      </c>
      <c r="R382">
        <v>0</v>
      </c>
      <c r="S382" s="1">
        <v>0</v>
      </c>
      <c r="T382">
        <v>0</v>
      </c>
      <c r="U382">
        <v>0</v>
      </c>
      <c r="V382" s="1">
        <v>0</v>
      </c>
      <c r="W382">
        <v>0</v>
      </c>
      <c r="X382">
        <v>0</v>
      </c>
      <c r="Y382" s="1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 s="1">
        <v>0</v>
      </c>
      <c r="AQ382">
        <v>0</v>
      </c>
      <c r="AR382">
        <v>0</v>
      </c>
      <c r="AS382" s="1">
        <v>0</v>
      </c>
      <c r="AT382">
        <v>0</v>
      </c>
      <c r="AU382">
        <v>0</v>
      </c>
      <c r="AV382">
        <v>0</v>
      </c>
      <c r="AW382">
        <v>2</v>
      </c>
      <c r="AX382">
        <v>1</v>
      </c>
      <c r="AY382">
        <v>0</v>
      </c>
      <c r="AZ382">
        <v>0</v>
      </c>
      <c r="BA382" s="1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f t="shared" si="5"/>
        <v>4.2</v>
      </c>
    </row>
    <row r="383" spans="1:59" x14ac:dyDescent="0.3">
      <c r="A383" t="s">
        <v>321</v>
      </c>
      <c r="B383" s="4">
        <v>22</v>
      </c>
      <c r="C383" t="s">
        <v>300</v>
      </c>
      <c r="D383" t="s">
        <v>78</v>
      </c>
      <c r="E383" t="s">
        <v>774</v>
      </c>
      <c r="F383">
        <v>10</v>
      </c>
      <c r="G383">
        <v>345</v>
      </c>
      <c r="H383">
        <v>0</v>
      </c>
      <c r="I383">
        <v>1</v>
      </c>
      <c r="J383">
        <v>1</v>
      </c>
      <c r="K383">
        <v>0</v>
      </c>
      <c r="L383" s="1">
        <v>0</v>
      </c>
      <c r="M383">
        <v>0</v>
      </c>
      <c r="N383">
        <v>0</v>
      </c>
      <c r="O383">
        <v>0</v>
      </c>
      <c r="P383">
        <v>226</v>
      </c>
      <c r="Q383">
        <v>0</v>
      </c>
      <c r="R383">
        <v>0</v>
      </c>
      <c r="S383" s="1">
        <v>0</v>
      </c>
      <c r="T383">
        <v>0</v>
      </c>
      <c r="U383">
        <v>0</v>
      </c>
      <c r="V383" s="1">
        <v>0</v>
      </c>
      <c r="W383">
        <v>0</v>
      </c>
      <c r="X383">
        <v>0</v>
      </c>
      <c r="Y383" s="1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5</v>
      </c>
      <c r="AK383">
        <v>0</v>
      </c>
      <c r="AL383">
        <v>0</v>
      </c>
      <c r="AM383">
        <v>11</v>
      </c>
      <c r="AN383">
        <v>0</v>
      </c>
      <c r="AO383">
        <v>0</v>
      </c>
      <c r="AP383" s="1">
        <v>0</v>
      </c>
      <c r="AQ383">
        <v>0</v>
      </c>
      <c r="AR383">
        <v>0</v>
      </c>
      <c r="AS383" s="1">
        <v>0</v>
      </c>
      <c r="AT383">
        <v>0</v>
      </c>
      <c r="AU383">
        <v>0</v>
      </c>
      <c r="AV383">
        <v>0</v>
      </c>
      <c r="AW383">
        <v>6</v>
      </c>
      <c r="AX383">
        <v>1</v>
      </c>
      <c r="AY383">
        <v>0</v>
      </c>
      <c r="AZ383">
        <v>0</v>
      </c>
      <c r="BA383" s="1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f t="shared" si="5"/>
        <v>4.2</v>
      </c>
    </row>
    <row r="384" spans="1:59" x14ac:dyDescent="0.3">
      <c r="A384" t="s">
        <v>323</v>
      </c>
      <c r="B384" s="4">
        <v>19</v>
      </c>
      <c r="C384" t="s">
        <v>300</v>
      </c>
      <c r="D384" t="s">
        <v>59</v>
      </c>
      <c r="E384" t="s">
        <v>774</v>
      </c>
      <c r="F384">
        <v>1</v>
      </c>
      <c r="G384">
        <v>90</v>
      </c>
      <c r="H384">
        <v>0</v>
      </c>
      <c r="I384">
        <v>0</v>
      </c>
      <c r="J384">
        <v>0</v>
      </c>
      <c r="K384">
        <v>0</v>
      </c>
      <c r="L384" s="1">
        <v>0</v>
      </c>
      <c r="M384">
        <v>0</v>
      </c>
      <c r="N384">
        <v>0</v>
      </c>
      <c r="O384">
        <v>0</v>
      </c>
      <c r="P384">
        <v>38</v>
      </c>
      <c r="Q384">
        <v>0</v>
      </c>
      <c r="R384">
        <v>0</v>
      </c>
      <c r="S384" s="1">
        <v>0</v>
      </c>
      <c r="T384">
        <v>0</v>
      </c>
      <c r="U384">
        <v>0</v>
      </c>
      <c r="V384" s="1">
        <v>0</v>
      </c>
      <c r="W384">
        <v>0</v>
      </c>
      <c r="X384">
        <v>0</v>
      </c>
      <c r="Y384" s="1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</v>
      </c>
      <c r="AK384">
        <v>0</v>
      </c>
      <c r="AL384">
        <v>0</v>
      </c>
      <c r="AM384">
        <v>5</v>
      </c>
      <c r="AN384">
        <v>0</v>
      </c>
      <c r="AO384">
        <v>0</v>
      </c>
      <c r="AP384" s="1">
        <v>0</v>
      </c>
      <c r="AQ384">
        <v>0</v>
      </c>
      <c r="AR384">
        <v>0</v>
      </c>
      <c r="AS384" s="1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 s="1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f t="shared" si="5"/>
        <v>4.2</v>
      </c>
    </row>
    <row r="385" spans="1:59" x14ac:dyDescent="0.3">
      <c r="A385" t="s">
        <v>324</v>
      </c>
      <c r="B385" s="4">
        <v>35</v>
      </c>
      <c r="C385" t="s">
        <v>300</v>
      </c>
      <c r="D385" t="s">
        <v>158</v>
      </c>
      <c r="E385" t="s">
        <v>774</v>
      </c>
      <c r="F385">
        <v>5</v>
      </c>
      <c r="G385">
        <v>215</v>
      </c>
      <c r="H385">
        <v>0</v>
      </c>
      <c r="I385">
        <v>0</v>
      </c>
      <c r="J385">
        <v>1</v>
      </c>
      <c r="K385">
        <v>0</v>
      </c>
      <c r="L385" s="1">
        <v>0</v>
      </c>
      <c r="M385">
        <v>1</v>
      </c>
      <c r="N385">
        <v>0</v>
      </c>
      <c r="O385">
        <v>0</v>
      </c>
      <c r="P385">
        <v>127</v>
      </c>
      <c r="Q385">
        <v>0</v>
      </c>
      <c r="R385">
        <v>0</v>
      </c>
      <c r="S385" s="1">
        <v>0</v>
      </c>
      <c r="T385">
        <v>0</v>
      </c>
      <c r="U385">
        <v>0</v>
      </c>
      <c r="V385" s="1">
        <v>0</v>
      </c>
      <c r="W385">
        <v>0</v>
      </c>
      <c r="X385">
        <v>0</v>
      </c>
      <c r="Y385" s="1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7</v>
      </c>
      <c r="AK385">
        <v>0</v>
      </c>
      <c r="AL385">
        <v>0</v>
      </c>
      <c r="AM385">
        <v>3</v>
      </c>
      <c r="AN385">
        <v>0</v>
      </c>
      <c r="AO385">
        <v>0</v>
      </c>
      <c r="AP385" s="1">
        <v>0</v>
      </c>
      <c r="AQ385">
        <v>0</v>
      </c>
      <c r="AR385">
        <v>0</v>
      </c>
      <c r="AS385" s="1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 s="1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f t="shared" si="5"/>
        <v>4.2</v>
      </c>
    </row>
    <row r="386" spans="1:59" x14ac:dyDescent="0.3">
      <c r="A386" t="s">
        <v>325</v>
      </c>
      <c r="B386" s="4">
        <v>21</v>
      </c>
      <c r="C386" t="s">
        <v>300</v>
      </c>
      <c r="D386" t="s">
        <v>59</v>
      </c>
      <c r="E386" t="s">
        <v>773</v>
      </c>
      <c r="F386">
        <v>18</v>
      </c>
      <c r="G386">
        <v>564</v>
      </c>
      <c r="H386">
        <v>0</v>
      </c>
      <c r="I386">
        <v>1</v>
      </c>
      <c r="J386">
        <v>5</v>
      </c>
      <c r="K386">
        <v>0</v>
      </c>
      <c r="L386" s="1">
        <v>0</v>
      </c>
      <c r="M386">
        <v>0</v>
      </c>
      <c r="N386">
        <v>0</v>
      </c>
      <c r="O386">
        <v>0</v>
      </c>
      <c r="P386">
        <v>311</v>
      </c>
      <c r="Q386">
        <v>0</v>
      </c>
      <c r="R386">
        <v>0</v>
      </c>
      <c r="S386" s="1">
        <v>0</v>
      </c>
      <c r="T386">
        <v>0</v>
      </c>
      <c r="U386">
        <v>0</v>
      </c>
      <c r="V386" s="1">
        <v>0</v>
      </c>
      <c r="W386">
        <v>0</v>
      </c>
      <c r="X386">
        <v>0</v>
      </c>
      <c r="Y386" s="1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18</v>
      </c>
      <c r="AI386">
        <v>0</v>
      </c>
      <c r="AJ386">
        <v>11</v>
      </c>
      <c r="AK386">
        <v>0</v>
      </c>
      <c r="AL386">
        <v>0</v>
      </c>
      <c r="AM386">
        <v>29</v>
      </c>
      <c r="AN386">
        <v>0</v>
      </c>
      <c r="AO386">
        <v>0</v>
      </c>
      <c r="AP386" s="1">
        <v>0</v>
      </c>
      <c r="AQ386">
        <v>0</v>
      </c>
      <c r="AR386">
        <v>0</v>
      </c>
      <c r="AS386" s="1">
        <v>0</v>
      </c>
      <c r="AT386">
        <v>0</v>
      </c>
      <c r="AU386">
        <v>0</v>
      </c>
      <c r="AV386">
        <v>0</v>
      </c>
      <c r="AW386">
        <v>15</v>
      </c>
      <c r="AX386">
        <v>4</v>
      </c>
      <c r="AY386">
        <v>0</v>
      </c>
      <c r="AZ386">
        <v>0</v>
      </c>
      <c r="BA386" s="1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f t="shared" ref="BG386:BG449" si="6">BF386+4.2</f>
        <v>4.2</v>
      </c>
    </row>
    <row r="387" spans="1:59" x14ac:dyDescent="0.3">
      <c r="A387" t="s">
        <v>335</v>
      </c>
      <c r="B387" s="4">
        <v>29</v>
      </c>
      <c r="C387" t="s">
        <v>329</v>
      </c>
      <c r="D387" t="s">
        <v>66</v>
      </c>
      <c r="E387" t="s">
        <v>773</v>
      </c>
      <c r="F387">
        <v>3</v>
      </c>
      <c r="G387">
        <v>13</v>
      </c>
      <c r="H387">
        <v>0</v>
      </c>
      <c r="I387">
        <v>0</v>
      </c>
      <c r="J387">
        <v>1</v>
      </c>
      <c r="K387">
        <v>0</v>
      </c>
      <c r="L387" s="1">
        <v>0</v>
      </c>
      <c r="M387">
        <v>0</v>
      </c>
      <c r="N387">
        <v>0</v>
      </c>
      <c r="O387">
        <v>0</v>
      </c>
      <c r="P387">
        <v>10</v>
      </c>
      <c r="Q387">
        <v>0</v>
      </c>
      <c r="R387">
        <v>0</v>
      </c>
      <c r="S387" s="1">
        <v>0</v>
      </c>
      <c r="T387">
        <v>0</v>
      </c>
      <c r="U387">
        <v>0</v>
      </c>
      <c r="V387" s="1">
        <v>0</v>
      </c>
      <c r="W387">
        <v>0</v>
      </c>
      <c r="X387">
        <v>0</v>
      </c>
      <c r="Y387" s="1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s="1">
        <v>0</v>
      </c>
      <c r="AQ387">
        <v>0</v>
      </c>
      <c r="AR387">
        <v>0</v>
      </c>
      <c r="AS387" s="1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 s="1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f t="shared" si="6"/>
        <v>4.2</v>
      </c>
    </row>
    <row r="388" spans="1:59" x14ac:dyDescent="0.3">
      <c r="A388" t="s">
        <v>337</v>
      </c>
      <c r="B388" s="4">
        <v>29</v>
      </c>
      <c r="C388" t="s">
        <v>329</v>
      </c>
      <c r="D388" t="s">
        <v>59</v>
      </c>
      <c r="E388" t="s">
        <v>773</v>
      </c>
      <c r="F388">
        <v>12</v>
      </c>
      <c r="G388">
        <v>92</v>
      </c>
      <c r="H388">
        <v>0</v>
      </c>
      <c r="I388">
        <v>0</v>
      </c>
      <c r="J388">
        <v>3</v>
      </c>
      <c r="K388">
        <v>0</v>
      </c>
      <c r="L388" s="1">
        <v>0</v>
      </c>
      <c r="M388">
        <v>0</v>
      </c>
      <c r="N388">
        <v>0</v>
      </c>
      <c r="O388">
        <v>0</v>
      </c>
      <c r="P388">
        <v>81</v>
      </c>
      <c r="Q388">
        <v>0</v>
      </c>
      <c r="R388">
        <v>0</v>
      </c>
      <c r="S388" s="1">
        <v>0</v>
      </c>
      <c r="T388">
        <v>0</v>
      </c>
      <c r="U388">
        <v>0</v>
      </c>
      <c r="V388" s="1">
        <v>0</v>
      </c>
      <c r="W388">
        <v>0</v>
      </c>
      <c r="X388">
        <v>0</v>
      </c>
      <c r="Y388" s="1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</v>
      </c>
      <c r="AK388">
        <v>0</v>
      </c>
      <c r="AL388">
        <v>0</v>
      </c>
      <c r="AM388">
        <v>6</v>
      </c>
      <c r="AN388">
        <v>0</v>
      </c>
      <c r="AO388">
        <v>0</v>
      </c>
      <c r="AP388" s="1">
        <v>0</v>
      </c>
      <c r="AQ388">
        <v>0</v>
      </c>
      <c r="AR388">
        <v>0</v>
      </c>
      <c r="AS388" s="1">
        <v>0</v>
      </c>
      <c r="AT388">
        <v>0</v>
      </c>
      <c r="AU388">
        <v>0</v>
      </c>
      <c r="AV388">
        <v>0</v>
      </c>
      <c r="AW388">
        <v>6</v>
      </c>
      <c r="AX388">
        <v>2</v>
      </c>
      <c r="AY388">
        <v>0</v>
      </c>
      <c r="AZ388">
        <v>0</v>
      </c>
      <c r="BA388" s="1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f t="shared" si="6"/>
        <v>4.2</v>
      </c>
    </row>
    <row r="389" spans="1:59" x14ac:dyDescent="0.3">
      <c r="A389" t="s">
        <v>342</v>
      </c>
      <c r="B389" s="4">
        <v>24</v>
      </c>
      <c r="C389" t="s">
        <v>329</v>
      </c>
      <c r="D389" t="s">
        <v>62</v>
      </c>
      <c r="E389" t="s">
        <v>774</v>
      </c>
      <c r="F389">
        <v>8</v>
      </c>
      <c r="G389">
        <v>350</v>
      </c>
      <c r="H389">
        <v>0</v>
      </c>
      <c r="I389">
        <v>0</v>
      </c>
      <c r="J389">
        <v>1</v>
      </c>
      <c r="K389">
        <v>0</v>
      </c>
      <c r="L389" s="1">
        <v>0</v>
      </c>
      <c r="M389">
        <v>0</v>
      </c>
      <c r="N389">
        <v>0</v>
      </c>
      <c r="O389">
        <v>0</v>
      </c>
      <c r="P389">
        <v>218</v>
      </c>
      <c r="Q389">
        <v>0</v>
      </c>
      <c r="R389">
        <v>0</v>
      </c>
      <c r="S389" s="1">
        <v>0</v>
      </c>
      <c r="T389">
        <v>0</v>
      </c>
      <c r="U389">
        <v>0</v>
      </c>
      <c r="V389" s="1">
        <v>0</v>
      </c>
      <c r="W389">
        <v>0</v>
      </c>
      <c r="X389">
        <v>0</v>
      </c>
      <c r="Y389" s="1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26</v>
      </c>
      <c r="AK389">
        <v>0</v>
      </c>
      <c r="AL389">
        <v>0</v>
      </c>
      <c r="AM389">
        <v>6</v>
      </c>
      <c r="AN389">
        <v>0</v>
      </c>
      <c r="AO389">
        <v>0</v>
      </c>
      <c r="AP389" s="1">
        <v>0</v>
      </c>
      <c r="AQ389">
        <v>0</v>
      </c>
      <c r="AR389">
        <v>0</v>
      </c>
      <c r="AS389" s="1">
        <v>0</v>
      </c>
      <c r="AT389">
        <v>0</v>
      </c>
      <c r="AU389">
        <v>0</v>
      </c>
      <c r="AV389">
        <v>0</v>
      </c>
      <c r="AW389">
        <v>2</v>
      </c>
      <c r="AX389">
        <v>0</v>
      </c>
      <c r="AY389">
        <v>0</v>
      </c>
      <c r="AZ389">
        <v>0</v>
      </c>
      <c r="BA389" s="1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f t="shared" si="6"/>
        <v>4.2</v>
      </c>
    </row>
    <row r="390" spans="1:59" x14ac:dyDescent="0.3">
      <c r="A390" t="s">
        <v>347</v>
      </c>
      <c r="B390" s="4">
        <v>24</v>
      </c>
      <c r="C390" t="s">
        <v>329</v>
      </c>
      <c r="D390" t="s">
        <v>59</v>
      </c>
      <c r="E390" t="s">
        <v>773</v>
      </c>
      <c r="F390">
        <v>12</v>
      </c>
      <c r="G390">
        <v>488</v>
      </c>
      <c r="H390">
        <v>0</v>
      </c>
      <c r="I390">
        <v>0</v>
      </c>
      <c r="J390">
        <v>12</v>
      </c>
      <c r="K390">
        <v>0</v>
      </c>
      <c r="L390" s="1">
        <v>0</v>
      </c>
      <c r="M390">
        <v>1</v>
      </c>
      <c r="N390">
        <v>0</v>
      </c>
      <c r="O390">
        <v>1</v>
      </c>
      <c r="P390">
        <v>376</v>
      </c>
      <c r="Q390">
        <v>0</v>
      </c>
      <c r="R390">
        <v>0</v>
      </c>
      <c r="S390" s="1">
        <v>0</v>
      </c>
      <c r="T390">
        <v>0</v>
      </c>
      <c r="U390">
        <v>0</v>
      </c>
      <c r="V390" s="1">
        <v>0</v>
      </c>
      <c r="W390">
        <v>0</v>
      </c>
      <c r="X390">
        <v>0</v>
      </c>
      <c r="Y390" s="1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8</v>
      </c>
      <c r="AI390">
        <v>0</v>
      </c>
      <c r="AJ390">
        <v>2</v>
      </c>
      <c r="AK390">
        <v>0</v>
      </c>
      <c r="AL390">
        <v>0</v>
      </c>
      <c r="AM390">
        <v>9</v>
      </c>
      <c r="AN390">
        <v>0</v>
      </c>
      <c r="AO390">
        <v>0</v>
      </c>
      <c r="AP390" s="1">
        <v>0</v>
      </c>
      <c r="AQ390">
        <v>0</v>
      </c>
      <c r="AR390">
        <v>0</v>
      </c>
      <c r="AS390" s="1">
        <v>0</v>
      </c>
      <c r="AT390">
        <v>0</v>
      </c>
      <c r="AU390">
        <v>0</v>
      </c>
      <c r="AV390">
        <v>0</v>
      </c>
      <c r="AW390">
        <v>7</v>
      </c>
      <c r="AX390">
        <v>1</v>
      </c>
      <c r="AY390">
        <v>0</v>
      </c>
      <c r="AZ390">
        <v>0</v>
      </c>
      <c r="BA390" s="1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f t="shared" si="6"/>
        <v>4.2</v>
      </c>
    </row>
    <row r="391" spans="1:59" x14ac:dyDescent="0.3">
      <c r="A391" t="s">
        <v>362</v>
      </c>
      <c r="B391" s="4">
        <v>26</v>
      </c>
      <c r="C391" t="s">
        <v>356</v>
      </c>
      <c r="D391" t="s">
        <v>59</v>
      </c>
      <c r="E391" t="s">
        <v>774</v>
      </c>
      <c r="F391">
        <v>3</v>
      </c>
      <c r="G391">
        <v>159</v>
      </c>
      <c r="H391">
        <v>0</v>
      </c>
      <c r="I391">
        <v>0</v>
      </c>
      <c r="J391">
        <v>0</v>
      </c>
      <c r="K391">
        <v>0</v>
      </c>
      <c r="L391" s="1">
        <v>0</v>
      </c>
      <c r="M391">
        <v>0</v>
      </c>
      <c r="N391">
        <v>0</v>
      </c>
      <c r="O391">
        <v>0</v>
      </c>
      <c r="P391">
        <v>69</v>
      </c>
      <c r="Q391">
        <v>0</v>
      </c>
      <c r="R391">
        <v>0</v>
      </c>
      <c r="S391" s="1">
        <v>0</v>
      </c>
      <c r="T391">
        <v>0</v>
      </c>
      <c r="U391">
        <v>0</v>
      </c>
      <c r="V391" s="1">
        <v>0</v>
      </c>
      <c r="W391">
        <v>0</v>
      </c>
      <c r="X391">
        <v>0</v>
      </c>
      <c r="Y391" s="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3</v>
      </c>
      <c r="AK391">
        <v>0</v>
      </c>
      <c r="AL391">
        <v>0</v>
      </c>
      <c r="AM391">
        <v>1</v>
      </c>
      <c r="AN391">
        <v>0</v>
      </c>
      <c r="AO391">
        <v>0</v>
      </c>
      <c r="AP391" s="1">
        <v>0</v>
      </c>
      <c r="AQ391">
        <v>0</v>
      </c>
      <c r="AR391">
        <v>0</v>
      </c>
      <c r="AS391" s="1">
        <v>0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0</v>
      </c>
      <c r="BA391" s="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f t="shared" si="6"/>
        <v>4.2</v>
      </c>
    </row>
    <row r="392" spans="1:59" x14ac:dyDescent="0.3">
      <c r="A392" t="s">
        <v>368</v>
      </c>
      <c r="B392" s="4">
        <v>31</v>
      </c>
      <c r="C392" t="s">
        <v>356</v>
      </c>
      <c r="D392" t="s">
        <v>59</v>
      </c>
      <c r="E392" t="s">
        <v>774</v>
      </c>
      <c r="F392">
        <v>6</v>
      </c>
      <c r="G392">
        <v>335</v>
      </c>
      <c r="H392">
        <v>0</v>
      </c>
      <c r="I392">
        <v>1</v>
      </c>
      <c r="J392">
        <v>1</v>
      </c>
      <c r="K392">
        <v>0</v>
      </c>
      <c r="L392" s="1">
        <v>0</v>
      </c>
      <c r="M392">
        <v>0</v>
      </c>
      <c r="N392">
        <v>0</v>
      </c>
      <c r="O392">
        <v>0</v>
      </c>
      <c r="P392">
        <v>180</v>
      </c>
      <c r="Q392">
        <v>0</v>
      </c>
      <c r="R392">
        <v>0</v>
      </c>
      <c r="S392" s="1">
        <v>0</v>
      </c>
      <c r="T392">
        <v>0</v>
      </c>
      <c r="U392">
        <v>0</v>
      </c>
      <c r="V392" s="1">
        <v>0</v>
      </c>
      <c r="W392">
        <v>0</v>
      </c>
      <c r="X392">
        <v>0</v>
      </c>
      <c r="Y392" s="1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  <c r="AJ392">
        <v>14</v>
      </c>
      <c r="AK392">
        <v>0</v>
      </c>
      <c r="AL392">
        <v>0</v>
      </c>
      <c r="AM392">
        <v>11</v>
      </c>
      <c r="AN392">
        <v>0</v>
      </c>
      <c r="AO392">
        <v>0</v>
      </c>
      <c r="AP392" s="1">
        <v>0</v>
      </c>
      <c r="AQ392">
        <v>0</v>
      </c>
      <c r="AR392">
        <v>0</v>
      </c>
      <c r="AS392" s="1">
        <v>0</v>
      </c>
      <c r="AT392">
        <v>0</v>
      </c>
      <c r="AU392">
        <v>0</v>
      </c>
      <c r="AV392">
        <v>0</v>
      </c>
      <c r="AW392">
        <v>2</v>
      </c>
      <c r="AX392">
        <v>1</v>
      </c>
      <c r="AY392">
        <v>0</v>
      </c>
      <c r="AZ392">
        <v>0</v>
      </c>
      <c r="BA392" s="1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f t="shared" si="6"/>
        <v>4.2</v>
      </c>
    </row>
    <row r="393" spans="1:59" x14ac:dyDescent="0.3">
      <c r="A393" t="s">
        <v>370</v>
      </c>
      <c r="B393" s="4">
        <v>26</v>
      </c>
      <c r="C393" t="s">
        <v>356</v>
      </c>
      <c r="D393" t="s">
        <v>59</v>
      </c>
      <c r="E393" t="s">
        <v>774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 s="1">
        <v>0</v>
      </c>
      <c r="M393">
        <v>0</v>
      </c>
      <c r="N393">
        <v>0</v>
      </c>
      <c r="O393">
        <v>0</v>
      </c>
      <c r="P393">
        <v>3</v>
      </c>
      <c r="Q393">
        <v>0</v>
      </c>
      <c r="R393">
        <v>0</v>
      </c>
      <c r="S393" s="1">
        <v>0</v>
      </c>
      <c r="T393">
        <v>0</v>
      </c>
      <c r="U393">
        <v>0</v>
      </c>
      <c r="V393" s="1">
        <v>0</v>
      </c>
      <c r="W393">
        <v>0</v>
      </c>
      <c r="X393">
        <v>0</v>
      </c>
      <c r="Y393" s="1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 s="1">
        <v>0</v>
      </c>
      <c r="AQ393">
        <v>0</v>
      </c>
      <c r="AR393">
        <v>0</v>
      </c>
      <c r="AS393" s="1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 s="1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f t="shared" si="6"/>
        <v>4.2</v>
      </c>
    </row>
    <row r="394" spans="1:59" x14ac:dyDescent="0.3">
      <c r="A394" t="s">
        <v>372</v>
      </c>
      <c r="B394" s="4">
        <v>23</v>
      </c>
      <c r="C394" t="s">
        <v>356</v>
      </c>
      <c r="D394" t="s">
        <v>59</v>
      </c>
      <c r="E394" t="s">
        <v>774</v>
      </c>
      <c r="F394">
        <v>7</v>
      </c>
      <c r="G394">
        <v>378</v>
      </c>
      <c r="H394">
        <v>0</v>
      </c>
      <c r="I394">
        <v>0</v>
      </c>
      <c r="J394">
        <v>1</v>
      </c>
      <c r="K394">
        <v>0</v>
      </c>
      <c r="L394" s="1">
        <v>0</v>
      </c>
      <c r="M394">
        <v>0</v>
      </c>
      <c r="N394">
        <v>0</v>
      </c>
      <c r="O394">
        <v>0</v>
      </c>
      <c r="P394">
        <v>278</v>
      </c>
      <c r="Q394">
        <v>0</v>
      </c>
      <c r="R394">
        <v>0</v>
      </c>
      <c r="S394" s="1">
        <v>0</v>
      </c>
      <c r="T394">
        <v>0</v>
      </c>
      <c r="U394">
        <v>0</v>
      </c>
      <c r="V394" s="1">
        <v>0</v>
      </c>
      <c r="W394">
        <v>0</v>
      </c>
      <c r="X394">
        <v>0</v>
      </c>
      <c r="Y394" s="1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</v>
      </c>
      <c r="AI394">
        <v>0</v>
      </c>
      <c r="AJ394">
        <v>12</v>
      </c>
      <c r="AK394">
        <v>0</v>
      </c>
      <c r="AL394">
        <v>0</v>
      </c>
      <c r="AM394">
        <v>5</v>
      </c>
      <c r="AN394">
        <v>0</v>
      </c>
      <c r="AO394">
        <v>0</v>
      </c>
      <c r="AP394" s="1">
        <v>0</v>
      </c>
      <c r="AQ394">
        <v>0</v>
      </c>
      <c r="AR394">
        <v>0</v>
      </c>
      <c r="AS394" s="1">
        <v>0</v>
      </c>
      <c r="AT394">
        <v>0</v>
      </c>
      <c r="AU394">
        <v>0</v>
      </c>
      <c r="AV394">
        <v>0</v>
      </c>
      <c r="AW394">
        <v>5</v>
      </c>
      <c r="AX394">
        <v>1</v>
      </c>
      <c r="AY394">
        <v>1</v>
      </c>
      <c r="AZ394">
        <v>0</v>
      </c>
      <c r="BA394" s="1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f t="shared" si="6"/>
        <v>4.2</v>
      </c>
    </row>
    <row r="395" spans="1:59" x14ac:dyDescent="0.3">
      <c r="A395" t="s">
        <v>383</v>
      </c>
      <c r="B395" s="4">
        <v>28</v>
      </c>
      <c r="C395" t="s">
        <v>356</v>
      </c>
      <c r="D395" t="s">
        <v>158</v>
      </c>
      <c r="E395" t="s">
        <v>773</v>
      </c>
      <c r="F395">
        <v>2</v>
      </c>
      <c r="G395">
        <v>43</v>
      </c>
      <c r="H395">
        <v>0</v>
      </c>
      <c r="I395">
        <v>0</v>
      </c>
      <c r="J395">
        <v>0</v>
      </c>
      <c r="K395">
        <v>0</v>
      </c>
      <c r="L395" s="1">
        <v>0</v>
      </c>
      <c r="M395">
        <v>0</v>
      </c>
      <c r="N395">
        <v>0</v>
      </c>
      <c r="O395">
        <v>0</v>
      </c>
      <c r="P395">
        <v>22</v>
      </c>
      <c r="Q395">
        <v>0</v>
      </c>
      <c r="R395">
        <v>0</v>
      </c>
      <c r="S395" s="1">
        <v>0</v>
      </c>
      <c r="T395">
        <v>0</v>
      </c>
      <c r="U395">
        <v>0</v>
      </c>
      <c r="V395" s="1">
        <v>0</v>
      </c>
      <c r="W395">
        <v>0</v>
      </c>
      <c r="X395">
        <v>0</v>
      </c>
      <c r="Y395" s="1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1</v>
      </c>
      <c r="AN395">
        <v>0</v>
      </c>
      <c r="AO395">
        <v>0</v>
      </c>
      <c r="AP395" s="1">
        <v>0</v>
      </c>
      <c r="AQ395">
        <v>0</v>
      </c>
      <c r="AR395">
        <v>0</v>
      </c>
      <c r="AS395" s="1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 s="1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f t="shared" si="6"/>
        <v>4.2</v>
      </c>
    </row>
    <row r="396" spans="1:59" x14ac:dyDescent="0.3">
      <c r="A396" t="s">
        <v>384</v>
      </c>
      <c r="B396" s="4">
        <v>31</v>
      </c>
      <c r="C396" t="s">
        <v>356</v>
      </c>
      <c r="D396" t="s">
        <v>365</v>
      </c>
      <c r="E396" t="s">
        <v>773</v>
      </c>
      <c r="F396">
        <v>11</v>
      </c>
      <c r="G396">
        <v>197</v>
      </c>
      <c r="H396">
        <v>0</v>
      </c>
      <c r="I396">
        <v>0</v>
      </c>
      <c r="J396">
        <v>0</v>
      </c>
      <c r="K396">
        <v>0</v>
      </c>
      <c r="L396" s="1">
        <v>0</v>
      </c>
      <c r="M396">
        <v>0</v>
      </c>
      <c r="N396">
        <v>0</v>
      </c>
      <c r="O396">
        <v>0</v>
      </c>
      <c r="P396">
        <v>93</v>
      </c>
      <c r="Q396">
        <v>0</v>
      </c>
      <c r="R396">
        <v>0</v>
      </c>
      <c r="S396" s="1">
        <v>0</v>
      </c>
      <c r="T396">
        <v>0</v>
      </c>
      <c r="U396">
        <v>0</v>
      </c>
      <c r="V396" s="1">
        <v>0</v>
      </c>
      <c r="W396">
        <v>0</v>
      </c>
      <c r="X396">
        <v>0</v>
      </c>
      <c r="Y396" s="1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</v>
      </c>
      <c r="AI396">
        <v>0</v>
      </c>
      <c r="AJ396">
        <v>2</v>
      </c>
      <c r="AK396">
        <v>0</v>
      </c>
      <c r="AL396">
        <v>0</v>
      </c>
      <c r="AM396">
        <v>9</v>
      </c>
      <c r="AN396">
        <v>0</v>
      </c>
      <c r="AO396">
        <v>0</v>
      </c>
      <c r="AP396" s="1">
        <v>0</v>
      </c>
      <c r="AQ396">
        <v>0</v>
      </c>
      <c r="AR396">
        <v>0</v>
      </c>
      <c r="AS396" s="1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 s="1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f t="shared" si="6"/>
        <v>4.2</v>
      </c>
    </row>
    <row r="397" spans="1:59" x14ac:dyDescent="0.3">
      <c r="A397" t="s">
        <v>399</v>
      </c>
      <c r="B397" s="4">
        <v>26</v>
      </c>
      <c r="C397" t="s">
        <v>391</v>
      </c>
      <c r="D397" t="s">
        <v>400</v>
      </c>
      <c r="E397" t="s">
        <v>773</v>
      </c>
      <c r="F397">
        <v>4</v>
      </c>
      <c r="G397">
        <v>130</v>
      </c>
      <c r="H397">
        <v>0</v>
      </c>
      <c r="I397">
        <v>0</v>
      </c>
      <c r="J397">
        <v>0</v>
      </c>
      <c r="K397">
        <v>0</v>
      </c>
      <c r="L397" s="1">
        <v>0</v>
      </c>
      <c r="M397">
        <v>0</v>
      </c>
      <c r="N397">
        <v>0</v>
      </c>
      <c r="O397">
        <v>0</v>
      </c>
      <c r="P397">
        <v>103</v>
      </c>
      <c r="Q397">
        <v>0</v>
      </c>
      <c r="R397">
        <v>0</v>
      </c>
      <c r="S397" s="1">
        <v>0</v>
      </c>
      <c r="T397">
        <v>0</v>
      </c>
      <c r="U397">
        <v>0</v>
      </c>
      <c r="V397" s="1">
        <v>0</v>
      </c>
      <c r="W397">
        <v>0</v>
      </c>
      <c r="X397">
        <v>0</v>
      </c>
      <c r="Y397" s="1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</v>
      </c>
      <c r="AK397">
        <v>0</v>
      </c>
      <c r="AL397">
        <v>0</v>
      </c>
      <c r="AM397">
        <v>1</v>
      </c>
      <c r="AN397">
        <v>0</v>
      </c>
      <c r="AO397">
        <v>0</v>
      </c>
      <c r="AP397" s="1">
        <v>0</v>
      </c>
      <c r="AQ397">
        <v>0</v>
      </c>
      <c r="AR397">
        <v>0</v>
      </c>
      <c r="AS397" s="1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 s="1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f t="shared" si="6"/>
        <v>4.2</v>
      </c>
    </row>
    <row r="398" spans="1:59" x14ac:dyDescent="0.3">
      <c r="A398" t="s">
        <v>411</v>
      </c>
      <c r="B398" s="4">
        <v>18</v>
      </c>
      <c r="C398" t="s">
        <v>391</v>
      </c>
      <c r="D398" t="s">
        <v>59</v>
      </c>
      <c r="E398" t="s">
        <v>773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 s="1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1">
        <v>0</v>
      </c>
      <c r="T398">
        <v>0</v>
      </c>
      <c r="U398">
        <v>0</v>
      </c>
      <c r="V398" s="1">
        <v>0</v>
      </c>
      <c r="W398">
        <v>0</v>
      </c>
      <c r="X398">
        <v>0</v>
      </c>
      <c r="Y398" s="1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 s="1">
        <v>0</v>
      </c>
      <c r="AQ398">
        <v>0</v>
      </c>
      <c r="AR398">
        <v>0</v>
      </c>
      <c r="AS398" s="1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 s="1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f t="shared" si="6"/>
        <v>4.2</v>
      </c>
    </row>
    <row r="399" spans="1:59" x14ac:dyDescent="0.3">
      <c r="A399" t="s">
        <v>413</v>
      </c>
      <c r="B399" s="4">
        <v>18</v>
      </c>
      <c r="C399" t="s">
        <v>391</v>
      </c>
      <c r="D399" t="s">
        <v>59</v>
      </c>
      <c r="E399" t="s">
        <v>774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 s="1">
        <v>0</v>
      </c>
      <c r="M399">
        <v>0</v>
      </c>
      <c r="N399">
        <v>0</v>
      </c>
      <c r="O399">
        <v>0</v>
      </c>
      <c r="P399">
        <v>9</v>
      </c>
      <c r="Q399">
        <v>0</v>
      </c>
      <c r="R399">
        <v>0</v>
      </c>
      <c r="S399" s="1">
        <v>0</v>
      </c>
      <c r="T399">
        <v>0</v>
      </c>
      <c r="U399">
        <v>0</v>
      </c>
      <c r="V399" s="1">
        <v>0</v>
      </c>
      <c r="W399">
        <v>0</v>
      </c>
      <c r="X399">
        <v>0</v>
      </c>
      <c r="Y399" s="1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 s="1">
        <v>0</v>
      </c>
      <c r="AQ399">
        <v>0</v>
      </c>
      <c r="AR399">
        <v>0</v>
      </c>
      <c r="AS399" s="1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 s="1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f t="shared" si="6"/>
        <v>4.2</v>
      </c>
    </row>
    <row r="400" spans="1:59" x14ac:dyDescent="0.3">
      <c r="A400" t="s">
        <v>417</v>
      </c>
      <c r="B400" s="4">
        <v>30</v>
      </c>
      <c r="C400" t="s">
        <v>391</v>
      </c>
      <c r="D400" t="s">
        <v>176</v>
      </c>
      <c r="E400" t="s">
        <v>774</v>
      </c>
      <c r="F400">
        <v>10</v>
      </c>
      <c r="G400">
        <v>385</v>
      </c>
      <c r="H400">
        <v>0</v>
      </c>
      <c r="I400">
        <v>0</v>
      </c>
      <c r="J400">
        <v>2</v>
      </c>
      <c r="K400">
        <v>0</v>
      </c>
      <c r="L400" s="1">
        <v>0</v>
      </c>
      <c r="M400">
        <v>0</v>
      </c>
      <c r="N400">
        <v>0</v>
      </c>
      <c r="O400">
        <v>0</v>
      </c>
      <c r="P400">
        <v>317</v>
      </c>
      <c r="Q400">
        <v>0</v>
      </c>
      <c r="R400">
        <v>0</v>
      </c>
      <c r="S400" s="1">
        <v>0</v>
      </c>
      <c r="T400">
        <v>0</v>
      </c>
      <c r="U400">
        <v>0</v>
      </c>
      <c r="V400" s="1">
        <v>0</v>
      </c>
      <c r="W400">
        <v>0</v>
      </c>
      <c r="X400">
        <v>0</v>
      </c>
      <c r="Y400" s="1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11</v>
      </c>
      <c r="AK400">
        <v>0</v>
      </c>
      <c r="AL400">
        <v>0</v>
      </c>
      <c r="AM400">
        <v>13</v>
      </c>
      <c r="AN400">
        <v>0</v>
      </c>
      <c r="AO400">
        <v>0</v>
      </c>
      <c r="AP400" s="1">
        <v>0</v>
      </c>
      <c r="AQ400">
        <v>0</v>
      </c>
      <c r="AR400">
        <v>0</v>
      </c>
      <c r="AS400" s="1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 s="1">
        <v>0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f t="shared" si="6"/>
        <v>4.2</v>
      </c>
    </row>
    <row r="401" spans="1:59" x14ac:dyDescent="0.3">
      <c r="A401" t="s">
        <v>423</v>
      </c>
      <c r="B401" s="4">
        <v>25</v>
      </c>
      <c r="C401" t="s">
        <v>391</v>
      </c>
      <c r="D401" t="s">
        <v>96</v>
      </c>
      <c r="E401" t="s">
        <v>774</v>
      </c>
      <c r="F401">
        <v>4</v>
      </c>
      <c r="G401">
        <v>107</v>
      </c>
      <c r="H401">
        <v>0</v>
      </c>
      <c r="I401">
        <v>0</v>
      </c>
      <c r="J401">
        <v>2</v>
      </c>
      <c r="K401">
        <v>0</v>
      </c>
      <c r="L401" s="1">
        <v>0</v>
      </c>
      <c r="M401">
        <v>0</v>
      </c>
      <c r="N401">
        <v>0</v>
      </c>
      <c r="O401">
        <v>0</v>
      </c>
      <c r="P401">
        <v>81</v>
      </c>
      <c r="Q401">
        <v>0</v>
      </c>
      <c r="R401">
        <v>0</v>
      </c>
      <c r="S401" s="1">
        <v>0</v>
      </c>
      <c r="T401">
        <v>0</v>
      </c>
      <c r="U401">
        <v>0</v>
      </c>
      <c r="V401" s="1">
        <v>0</v>
      </c>
      <c r="W401">
        <v>0</v>
      </c>
      <c r="X401">
        <v>0</v>
      </c>
      <c r="Y401" s="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6</v>
      </c>
      <c r="AN401">
        <v>0</v>
      </c>
      <c r="AO401">
        <v>0</v>
      </c>
      <c r="AP401" s="1">
        <v>0</v>
      </c>
      <c r="AQ401">
        <v>0</v>
      </c>
      <c r="AR401">
        <v>0</v>
      </c>
      <c r="AS401" s="1">
        <v>0</v>
      </c>
      <c r="AT401">
        <v>0</v>
      </c>
      <c r="AU401">
        <v>0</v>
      </c>
      <c r="AV401">
        <v>0</v>
      </c>
      <c r="AW401">
        <v>2</v>
      </c>
      <c r="AX401">
        <v>1</v>
      </c>
      <c r="AY401">
        <v>0</v>
      </c>
      <c r="AZ401">
        <v>0</v>
      </c>
      <c r="BA401" s="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f t="shared" si="6"/>
        <v>4.2</v>
      </c>
    </row>
    <row r="402" spans="1:59" x14ac:dyDescent="0.3">
      <c r="A402" t="s">
        <v>430</v>
      </c>
      <c r="B402" s="4">
        <v>21</v>
      </c>
      <c r="C402" t="s">
        <v>425</v>
      </c>
      <c r="D402" t="s">
        <v>291</v>
      </c>
      <c r="E402" t="s">
        <v>774</v>
      </c>
      <c r="F402">
        <v>19</v>
      </c>
      <c r="G402">
        <v>748</v>
      </c>
      <c r="H402">
        <v>0</v>
      </c>
      <c r="I402">
        <v>2</v>
      </c>
      <c r="J402">
        <v>10</v>
      </c>
      <c r="K402">
        <v>0</v>
      </c>
      <c r="L402" s="1">
        <v>0</v>
      </c>
      <c r="M402">
        <v>1</v>
      </c>
      <c r="N402">
        <v>0</v>
      </c>
      <c r="O402">
        <v>1</v>
      </c>
      <c r="P402">
        <v>696</v>
      </c>
      <c r="Q402">
        <v>0</v>
      </c>
      <c r="R402">
        <v>0</v>
      </c>
      <c r="S402" s="1">
        <v>0</v>
      </c>
      <c r="T402">
        <v>0</v>
      </c>
      <c r="U402">
        <v>0</v>
      </c>
      <c r="V402" s="1">
        <v>0</v>
      </c>
      <c r="W402">
        <v>0</v>
      </c>
      <c r="X402">
        <v>0</v>
      </c>
      <c r="Y402" s="1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5</v>
      </c>
      <c r="AI402">
        <v>0</v>
      </c>
      <c r="AJ402">
        <v>25</v>
      </c>
      <c r="AK402">
        <v>0</v>
      </c>
      <c r="AL402">
        <v>0</v>
      </c>
      <c r="AM402">
        <v>14</v>
      </c>
      <c r="AN402">
        <v>0</v>
      </c>
      <c r="AO402">
        <v>0</v>
      </c>
      <c r="AP402" s="1">
        <v>0</v>
      </c>
      <c r="AQ402">
        <v>0</v>
      </c>
      <c r="AR402">
        <v>0</v>
      </c>
      <c r="AS402" s="1">
        <v>0</v>
      </c>
      <c r="AT402">
        <v>0</v>
      </c>
      <c r="AU402">
        <v>0</v>
      </c>
      <c r="AV402">
        <v>0</v>
      </c>
      <c r="AW402">
        <v>12</v>
      </c>
      <c r="AX402">
        <v>4</v>
      </c>
      <c r="AY402">
        <v>0</v>
      </c>
      <c r="AZ402">
        <v>0</v>
      </c>
      <c r="BA402" s="1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f t="shared" si="6"/>
        <v>4.2</v>
      </c>
    </row>
    <row r="403" spans="1:59" x14ac:dyDescent="0.3">
      <c r="A403" t="s">
        <v>439</v>
      </c>
      <c r="B403" s="4">
        <v>21</v>
      </c>
      <c r="C403" t="s">
        <v>425</v>
      </c>
      <c r="D403" t="s">
        <v>59</v>
      </c>
      <c r="E403" t="s">
        <v>774</v>
      </c>
      <c r="F403">
        <v>13</v>
      </c>
      <c r="G403">
        <v>488</v>
      </c>
      <c r="H403">
        <v>0</v>
      </c>
      <c r="I403">
        <v>0</v>
      </c>
      <c r="J403">
        <v>1</v>
      </c>
      <c r="K403">
        <v>0</v>
      </c>
      <c r="L403" s="1">
        <v>0</v>
      </c>
      <c r="M403">
        <v>0</v>
      </c>
      <c r="N403">
        <v>0</v>
      </c>
      <c r="O403">
        <v>0</v>
      </c>
      <c r="P403">
        <v>470</v>
      </c>
      <c r="Q403">
        <v>0</v>
      </c>
      <c r="R403">
        <v>0</v>
      </c>
      <c r="S403" s="1">
        <v>0</v>
      </c>
      <c r="T403">
        <v>0</v>
      </c>
      <c r="U403">
        <v>0</v>
      </c>
      <c r="V403" s="1">
        <v>0</v>
      </c>
      <c r="W403">
        <v>0</v>
      </c>
      <c r="X403">
        <v>0</v>
      </c>
      <c r="Y403" s="1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27</v>
      </c>
      <c r="AK403">
        <v>0</v>
      </c>
      <c r="AL403">
        <v>0</v>
      </c>
      <c r="AM403">
        <v>12</v>
      </c>
      <c r="AN403">
        <v>0</v>
      </c>
      <c r="AO403">
        <v>0</v>
      </c>
      <c r="AP403" s="1">
        <v>0</v>
      </c>
      <c r="AQ403">
        <v>0</v>
      </c>
      <c r="AR403">
        <v>0</v>
      </c>
      <c r="AS403" s="1">
        <v>0</v>
      </c>
      <c r="AT403">
        <v>0</v>
      </c>
      <c r="AU403">
        <v>0</v>
      </c>
      <c r="AV403">
        <v>1</v>
      </c>
      <c r="AW403">
        <v>9</v>
      </c>
      <c r="AX403">
        <v>2</v>
      </c>
      <c r="AY403">
        <v>0</v>
      </c>
      <c r="AZ403">
        <v>0</v>
      </c>
      <c r="BA403" s="1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f t="shared" si="6"/>
        <v>4.2</v>
      </c>
    </row>
    <row r="404" spans="1:59" x14ac:dyDescent="0.3">
      <c r="A404" t="s">
        <v>440</v>
      </c>
      <c r="B404" s="4">
        <v>18</v>
      </c>
      <c r="C404" t="s">
        <v>425</v>
      </c>
      <c r="D404" t="s">
        <v>59</v>
      </c>
      <c r="E404" t="s">
        <v>773</v>
      </c>
      <c r="F404">
        <v>1</v>
      </c>
      <c r="G404">
        <v>10</v>
      </c>
      <c r="H404">
        <v>0</v>
      </c>
      <c r="I404">
        <v>0</v>
      </c>
      <c r="J404">
        <v>0</v>
      </c>
      <c r="K404">
        <v>0</v>
      </c>
      <c r="L404" s="1">
        <v>0</v>
      </c>
      <c r="M404">
        <v>0</v>
      </c>
      <c r="N404">
        <v>0</v>
      </c>
      <c r="O404">
        <v>0</v>
      </c>
      <c r="P404">
        <v>3</v>
      </c>
      <c r="Q404">
        <v>0</v>
      </c>
      <c r="R404">
        <v>0</v>
      </c>
      <c r="S404" s="1">
        <v>0</v>
      </c>
      <c r="T404">
        <v>0</v>
      </c>
      <c r="U404">
        <v>0</v>
      </c>
      <c r="V404" s="1">
        <v>0</v>
      </c>
      <c r="W404">
        <v>0</v>
      </c>
      <c r="X404">
        <v>0</v>
      </c>
      <c r="Y404" s="1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 s="1">
        <v>0</v>
      </c>
      <c r="AQ404">
        <v>0</v>
      </c>
      <c r="AR404">
        <v>0</v>
      </c>
      <c r="AS404" s="1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s="1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f t="shared" si="6"/>
        <v>4.2</v>
      </c>
    </row>
    <row r="405" spans="1:59" x14ac:dyDescent="0.3">
      <c r="A405" t="s">
        <v>441</v>
      </c>
      <c r="B405" s="4">
        <v>27</v>
      </c>
      <c r="C405" t="s">
        <v>425</v>
      </c>
      <c r="D405" t="s">
        <v>59</v>
      </c>
      <c r="E405" t="s">
        <v>774</v>
      </c>
      <c r="F405">
        <v>9</v>
      </c>
      <c r="G405">
        <v>519</v>
      </c>
      <c r="H405">
        <v>0</v>
      </c>
      <c r="I405">
        <v>0</v>
      </c>
      <c r="J405">
        <v>3</v>
      </c>
      <c r="K405">
        <v>0</v>
      </c>
      <c r="L405" s="1">
        <v>0</v>
      </c>
      <c r="M405">
        <v>1</v>
      </c>
      <c r="N405">
        <v>0</v>
      </c>
      <c r="O405">
        <v>0</v>
      </c>
      <c r="P405">
        <v>491</v>
      </c>
      <c r="Q405">
        <v>0</v>
      </c>
      <c r="R405">
        <v>0</v>
      </c>
      <c r="S405" s="1">
        <v>0</v>
      </c>
      <c r="T405">
        <v>0</v>
      </c>
      <c r="U405">
        <v>0</v>
      </c>
      <c r="V405" s="1">
        <v>0</v>
      </c>
      <c r="W405">
        <v>0</v>
      </c>
      <c r="X405">
        <v>0</v>
      </c>
      <c r="Y405" s="1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</v>
      </c>
      <c r="AI405">
        <v>1</v>
      </c>
      <c r="AJ405">
        <v>19</v>
      </c>
      <c r="AK405">
        <v>0</v>
      </c>
      <c r="AL405">
        <v>0</v>
      </c>
      <c r="AM405">
        <v>13</v>
      </c>
      <c r="AN405">
        <v>0</v>
      </c>
      <c r="AO405">
        <v>0</v>
      </c>
      <c r="AP405" s="1">
        <v>0</v>
      </c>
      <c r="AQ405">
        <v>0</v>
      </c>
      <c r="AR405">
        <v>0</v>
      </c>
      <c r="AS405" s="1">
        <v>0</v>
      </c>
      <c r="AT405">
        <v>0</v>
      </c>
      <c r="AU405">
        <v>0</v>
      </c>
      <c r="AV405">
        <v>0</v>
      </c>
      <c r="AW405">
        <v>2</v>
      </c>
      <c r="AX405">
        <v>1</v>
      </c>
      <c r="AY405">
        <v>0</v>
      </c>
      <c r="AZ405">
        <v>0</v>
      </c>
      <c r="BA405" s="1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f t="shared" si="6"/>
        <v>4.2</v>
      </c>
    </row>
    <row r="406" spans="1:59" x14ac:dyDescent="0.3">
      <c r="A406" t="s">
        <v>442</v>
      </c>
      <c r="B406" s="4">
        <v>28</v>
      </c>
      <c r="C406" t="s">
        <v>425</v>
      </c>
      <c r="D406" t="s">
        <v>443</v>
      </c>
      <c r="E406" t="s">
        <v>774</v>
      </c>
      <c r="F406">
        <v>18</v>
      </c>
      <c r="G406">
        <v>833</v>
      </c>
      <c r="H406">
        <v>0</v>
      </c>
      <c r="I406">
        <v>1</v>
      </c>
      <c r="J406">
        <v>4</v>
      </c>
      <c r="K406">
        <v>0</v>
      </c>
      <c r="L406" s="1">
        <v>0</v>
      </c>
      <c r="M406">
        <v>1</v>
      </c>
      <c r="N406">
        <v>0</v>
      </c>
      <c r="O406">
        <v>1</v>
      </c>
      <c r="P406">
        <v>765</v>
      </c>
      <c r="Q406">
        <v>0</v>
      </c>
      <c r="R406">
        <v>0</v>
      </c>
      <c r="S406" s="1">
        <v>0</v>
      </c>
      <c r="T406">
        <v>0</v>
      </c>
      <c r="U406">
        <v>0</v>
      </c>
      <c r="V406" s="1">
        <v>0</v>
      </c>
      <c r="W406">
        <v>0</v>
      </c>
      <c r="X406">
        <v>0</v>
      </c>
      <c r="Y406" s="1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</v>
      </c>
      <c r="AI406">
        <v>2</v>
      </c>
      <c r="AJ406">
        <v>17</v>
      </c>
      <c r="AK406">
        <v>0</v>
      </c>
      <c r="AL406">
        <v>0</v>
      </c>
      <c r="AM406">
        <v>31</v>
      </c>
      <c r="AN406">
        <v>0</v>
      </c>
      <c r="AO406">
        <v>0</v>
      </c>
      <c r="AP406" s="1">
        <v>0</v>
      </c>
      <c r="AQ406">
        <v>0</v>
      </c>
      <c r="AR406">
        <v>0</v>
      </c>
      <c r="AS406" s="1">
        <v>0</v>
      </c>
      <c r="AT406">
        <v>0</v>
      </c>
      <c r="AU406">
        <v>0</v>
      </c>
      <c r="AV406">
        <v>0</v>
      </c>
      <c r="AW406">
        <v>9</v>
      </c>
      <c r="AX406">
        <v>2</v>
      </c>
      <c r="AY406">
        <v>0</v>
      </c>
      <c r="AZ406">
        <v>0</v>
      </c>
      <c r="BA406" s="1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f t="shared" si="6"/>
        <v>4.2</v>
      </c>
    </row>
    <row r="407" spans="1:59" x14ac:dyDescent="0.3">
      <c r="A407" t="s">
        <v>451</v>
      </c>
      <c r="B407" s="4">
        <v>31</v>
      </c>
      <c r="C407" t="s">
        <v>425</v>
      </c>
      <c r="D407" t="s">
        <v>92</v>
      </c>
      <c r="E407" t="s">
        <v>773</v>
      </c>
      <c r="F407">
        <v>20</v>
      </c>
      <c r="G407">
        <v>261</v>
      </c>
      <c r="H407">
        <v>0</v>
      </c>
      <c r="I407">
        <v>0</v>
      </c>
      <c r="J407">
        <v>0</v>
      </c>
      <c r="K407">
        <v>0</v>
      </c>
      <c r="L407" s="1">
        <v>0</v>
      </c>
      <c r="M407">
        <v>0</v>
      </c>
      <c r="N407">
        <v>0</v>
      </c>
      <c r="O407">
        <v>0</v>
      </c>
      <c r="P407">
        <v>253</v>
      </c>
      <c r="Q407">
        <v>0</v>
      </c>
      <c r="R407">
        <v>0</v>
      </c>
      <c r="S407" s="1">
        <v>0</v>
      </c>
      <c r="T407">
        <v>0</v>
      </c>
      <c r="U407">
        <v>0</v>
      </c>
      <c r="V407" s="1">
        <v>0</v>
      </c>
      <c r="W407">
        <v>0</v>
      </c>
      <c r="X407">
        <v>0</v>
      </c>
      <c r="Y407" s="1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</v>
      </c>
      <c r="AI407">
        <v>0</v>
      </c>
      <c r="AJ407">
        <v>8</v>
      </c>
      <c r="AK407">
        <v>0</v>
      </c>
      <c r="AL407">
        <v>0</v>
      </c>
      <c r="AM407">
        <v>12</v>
      </c>
      <c r="AN407">
        <v>0</v>
      </c>
      <c r="AO407">
        <v>0</v>
      </c>
      <c r="AP407" s="1">
        <v>0</v>
      </c>
      <c r="AQ407">
        <v>0</v>
      </c>
      <c r="AR407">
        <v>0</v>
      </c>
      <c r="AS407" s="1">
        <v>0</v>
      </c>
      <c r="AT407">
        <v>0</v>
      </c>
      <c r="AU407">
        <v>0</v>
      </c>
      <c r="AV407">
        <v>0</v>
      </c>
      <c r="AW407">
        <v>15</v>
      </c>
      <c r="AX407">
        <v>0</v>
      </c>
      <c r="AY407">
        <v>0</v>
      </c>
      <c r="AZ407">
        <v>0</v>
      </c>
      <c r="BA407" s="1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f t="shared" si="6"/>
        <v>4.2</v>
      </c>
    </row>
    <row r="408" spans="1:59" x14ac:dyDescent="0.3">
      <c r="A408" t="s">
        <v>452</v>
      </c>
      <c r="B408" s="4">
        <v>20</v>
      </c>
      <c r="C408" t="s">
        <v>453</v>
      </c>
      <c r="D408" t="s">
        <v>454</v>
      </c>
      <c r="E408" t="s">
        <v>774</v>
      </c>
      <c r="F408">
        <v>6</v>
      </c>
      <c r="G408">
        <v>504</v>
      </c>
      <c r="H408">
        <v>0</v>
      </c>
      <c r="I408">
        <v>0</v>
      </c>
      <c r="J408">
        <v>1</v>
      </c>
      <c r="K408">
        <v>0</v>
      </c>
      <c r="L408" s="1">
        <v>0</v>
      </c>
      <c r="M408">
        <v>0</v>
      </c>
      <c r="N408">
        <v>0</v>
      </c>
      <c r="O408">
        <v>0</v>
      </c>
      <c r="P408">
        <v>450</v>
      </c>
      <c r="Q408">
        <v>0</v>
      </c>
      <c r="R408">
        <v>0</v>
      </c>
      <c r="S408" s="1">
        <v>0</v>
      </c>
      <c r="T408">
        <v>0</v>
      </c>
      <c r="U408">
        <v>0</v>
      </c>
      <c r="V408" s="1">
        <v>0</v>
      </c>
      <c r="W408">
        <v>0</v>
      </c>
      <c r="X408">
        <v>0</v>
      </c>
      <c r="Y408" s="1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2</v>
      </c>
      <c r="AJ408">
        <v>28</v>
      </c>
      <c r="AK408">
        <v>0</v>
      </c>
      <c r="AL408">
        <v>0</v>
      </c>
      <c r="AM408">
        <v>5</v>
      </c>
      <c r="AN408">
        <v>0</v>
      </c>
      <c r="AO408">
        <v>0</v>
      </c>
      <c r="AP408" s="1">
        <v>0</v>
      </c>
      <c r="AQ408">
        <v>0</v>
      </c>
      <c r="AR408">
        <v>0</v>
      </c>
      <c r="AS408" s="1">
        <v>0</v>
      </c>
      <c r="AT408">
        <v>0</v>
      </c>
      <c r="AU408">
        <v>0</v>
      </c>
      <c r="AV408">
        <v>1</v>
      </c>
      <c r="AW408">
        <v>3</v>
      </c>
      <c r="AX408">
        <v>1</v>
      </c>
      <c r="AY408">
        <v>0</v>
      </c>
      <c r="AZ408">
        <v>0</v>
      </c>
      <c r="BA408" s="1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f t="shared" si="6"/>
        <v>4.2</v>
      </c>
    </row>
    <row r="409" spans="1:59" x14ac:dyDescent="0.3">
      <c r="A409" t="s">
        <v>462</v>
      </c>
      <c r="B409" s="4">
        <v>18</v>
      </c>
      <c r="C409" t="s">
        <v>453</v>
      </c>
      <c r="D409" t="s">
        <v>59</v>
      </c>
      <c r="E409" t="s">
        <v>774</v>
      </c>
      <c r="F409">
        <v>2</v>
      </c>
      <c r="G409">
        <v>95</v>
      </c>
      <c r="H409">
        <v>0</v>
      </c>
      <c r="I409">
        <v>0</v>
      </c>
      <c r="J409">
        <v>0</v>
      </c>
      <c r="K409">
        <v>0</v>
      </c>
      <c r="L409" s="1">
        <v>0</v>
      </c>
      <c r="M409">
        <v>0</v>
      </c>
      <c r="N409">
        <v>0</v>
      </c>
      <c r="O409">
        <v>0</v>
      </c>
      <c r="P409">
        <v>125</v>
      </c>
      <c r="Q409">
        <v>0</v>
      </c>
      <c r="R409">
        <v>0</v>
      </c>
      <c r="S409" s="1">
        <v>0</v>
      </c>
      <c r="T409">
        <v>0</v>
      </c>
      <c r="U409">
        <v>0</v>
      </c>
      <c r="V409" s="1">
        <v>0</v>
      </c>
      <c r="W409">
        <v>0</v>
      </c>
      <c r="X409">
        <v>0</v>
      </c>
      <c r="Y409" s="1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1</v>
      </c>
      <c r="AN409">
        <v>0</v>
      </c>
      <c r="AO409">
        <v>0</v>
      </c>
      <c r="AP409" s="1">
        <v>0</v>
      </c>
      <c r="AQ409">
        <v>0</v>
      </c>
      <c r="AR409">
        <v>0</v>
      </c>
      <c r="AS409" s="1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 s="1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f t="shared" si="6"/>
        <v>4.2</v>
      </c>
    </row>
    <row r="410" spans="1:59" x14ac:dyDescent="0.3">
      <c r="A410" t="s">
        <v>474</v>
      </c>
      <c r="B410" s="4">
        <v>29</v>
      </c>
      <c r="C410" t="s">
        <v>453</v>
      </c>
      <c r="D410" t="s">
        <v>74</v>
      </c>
      <c r="E410" t="s">
        <v>774</v>
      </c>
      <c r="F410">
        <v>10</v>
      </c>
      <c r="G410">
        <v>682</v>
      </c>
      <c r="H410">
        <v>0</v>
      </c>
      <c r="I410">
        <v>0</v>
      </c>
      <c r="J410">
        <v>3</v>
      </c>
      <c r="K410">
        <v>0</v>
      </c>
      <c r="L410" s="1">
        <v>0</v>
      </c>
      <c r="M410">
        <v>0</v>
      </c>
      <c r="N410">
        <v>0</v>
      </c>
      <c r="O410">
        <v>0</v>
      </c>
      <c r="P410">
        <v>602</v>
      </c>
      <c r="Q410">
        <v>0</v>
      </c>
      <c r="R410">
        <v>0</v>
      </c>
      <c r="S410" s="1">
        <v>0</v>
      </c>
      <c r="T410">
        <v>0</v>
      </c>
      <c r="U410">
        <v>0</v>
      </c>
      <c r="V410" s="1">
        <v>0</v>
      </c>
      <c r="W410">
        <v>0</v>
      </c>
      <c r="X410">
        <v>0</v>
      </c>
      <c r="Y410" s="1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</v>
      </c>
      <c r="AI410">
        <v>0</v>
      </c>
      <c r="AJ410">
        <v>22</v>
      </c>
      <c r="AK410">
        <v>0</v>
      </c>
      <c r="AL410">
        <v>0</v>
      </c>
      <c r="AM410">
        <v>9</v>
      </c>
      <c r="AN410">
        <v>0</v>
      </c>
      <c r="AO410">
        <v>0</v>
      </c>
      <c r="AP410" s="1">
        <v>0</v>
      </c>
      <c r="AQ410">
        <v>0</v>
      </c>
      <c r="AR410">
        <v>0</v>
      </c>
      <c r="AS410" s="1">
        <v>0</v>
      </c>
      <c r="AT410">
        <v>0</v>
      </c>
      <c r="AU410">
        <v>0</v>
      </c>
      <c r="AV410">
        <v>0</v>
      </c>
      <c r="AW410">
        <v>2</v>
      </c>
      <c r="AX410">
        <v>0</v>
      </c>
      <c r="AY410">
        <v>0</v>
      </c>
      <c r="AZ410">
        <v>0</v>
      </c>
      <c r="BA410" s="1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f t="shared" si="6"/>
        <v>4.2</v>
      </c>
    </row>
    <row r="411" spans="1:59" x14ac:dyDescent="0.3">
      <c r="A411" t="s">
        <v>478</v>
      </c>
      <c r="B411" s="4">
        <v>21</v>
      </c>
      <c r="C411" t="s">
        <v>453</v>
      </c>
      <c r="D411" t="s">
        <v>82</v>
      </c>
      <c r="E411" t="s">
        <v>773</v>
      </c>
      <c r="F411">
        <v>3</v>
      </c>
      <c r="G411">
        <v>14</v>
      </c>
      <c r="H411">
        <v>0</v>
      </c>
      <c r="I411">
        <v>0</v>
      </c>
      <c r="J411">
        <v>0</v>
      </c>
      <c r="K411">
        <v>0</v>
      </c>
      <c r="L411" s="1">
        <v>0</v>
      </c>
      <c r="M411">
        <v>0</v>
      </c>
      <c r="N411">
        <v>0</v>
      </c>
      <c r="O411">
        <v>0</v>
      </c>
      <c r="P411">
        <v>18</v>
      </c>
      <c r="Q411">
        <v>0</v>
      </c>
      <c r="R411">
        <v>0</v>
      </c>
      <c r="S411" s="1">
        <v>0</v>
      </c>
      <c r="T411">
        <v>0</v>
      </c>
      <c r="U411">
        <v>0</v>
      </c>
      <c r="V411" s="1">
        <v>0</v>
      </c>
      <c r="W411">
        <v>0</v>
      </c>
      <c r="X411">
        <v>0</v>
      </c>
      <c r="Y411" s="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 s="1">
        <v>0</v>
      </c>
      <c r="AQ411">
        <v>0</v>
      </c>
      <c r="AR411">
        <v>0</v>
      </c>
      <c r="AS411" s="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 s="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f t="shared" si="6"/>
        <v>4.2</v>
      </c>
    </row>
    <row r="412" spans="1:59" x14ac:dyDescent="0.3">
      <c r="A412" t="s">
        <v>481</v>
      </c>
      <c r="B412" s="4">
        <v>28</v>
      </c>
      <c r="C412" t="s">
        <v>453</v>
      </c>
      <c r="D412" t="s">
        <v>62</v>
      </c>
      <c r="E412" t="s">
        <v>773</v>
      </c>
      <c r="F412">
        <v>3</v>
      </c>
      <c r="G412">
        <v>73</v>
      </c>
      <c r="H412">
        <v>0</v>
      </c>
      <c r="I412">
        <v>0</v>
      </c>
      <c r="J412">
        <v>0</v>
      </c>
      <c r="K412">
        <v>0</v>
      </c>
      <c r="L412" s="1">
        <v>0</v>
      </c>
      <c r="M412">
        <v>0</v>
      </c>
      <c r="N412">
        <v>0</v>
      </c>
      <c r="O412">
        <v>0</v>
      </c>
      <c r="P412">
        <v>77</v>
      </c>
      <c r="Q412">
        <v>0</v>
      </c>
      <c r="R412">
        <v>0</v>
      </c>
      <c r="S412" s="1">
        <v>0</v>
      </c>
      <c r="T412">
        <v>0</v>
      </c>
      <c r="U412">
        <v>0</v>
      </c>
      <c r="V412" s="1">
        <v>0</v>
      </c>
      <c r="W412">
        <v>0</v>
      </c>
      <c r="X412">
        <v>0</v>
      </c>
      <c r="Y412" s="1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2</v>
      </c>
      <c r="AN412">
        <v>0</v>
      </c>
      <c r="AO412">
        <v>0</v>
      </c>
      <c r="AP412" s="1">
        <v>0</v>
      </c>
      <c r="AQ412">
        <v>0</v>
      </c>
      <c r="AR412">
        <v>0</v>
      </c>
      <c r="AS412" s="1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 s="1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f t="shared" si="6"/>
        <v>4.2</v>
      </c>
    </row>
    <row r="413" spans="1:59" x14ac:dyDescent="0.3">
      <c r="A413" t="s">
        <v>485</v>
      </c>
      <c r="B413" s="4">
        <v>18</v>
      </c>
      <c r="C413" t="s">
        <v>453</v>
      </c>
      <c r="D413" t="s">
        <v>66</v>
      </c>
      <c r="E413" t="s">
        <v>774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 s="1">
        <v>0</v>
      </c>
      <c r="M413">
        <v>0</v>
      </c>
      <c r="N413">
        <v>0</v>
      </c>
      <c r="O413">
        <v>0</v>
      </c>
      <c r="P413">
        <v>4</v>
      </c>
      <c r="Q413">
        <v>0</v>
      </c>
      <c r="R413">
        <v>0</v>
      </c>
      <c r="S413" s="1">
        <v>0</v>
      </c>
      <c r="T413">
        <v>0</v>
      </c>
      <c r="U413">
        <v>0</v>
      </c>
      <c r="V413" s="1">
        <v>0</v>
      </c>
      <c r="W413">
        <v>0</v>
      </c>
      <c r="X413">
        <v>0</v>
      </c>
      <c r="Y413" s="1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 s="1">
        <v>0</v>
      </c>
      <c r="AQ413">
        <v>0</v>
      </c>
      <c r="AR413">
        <v>0</v>
      </c>
      <c r="AS413" s="1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 s="1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f t="shared" si="6"/>
        <v>4.2</v>
      </c>
    </row>
    <row r="414" spans="1:59" x14ac:dyDescent="0.3">
      <c r="A414" t="s">
        <v>491</v>
      </c>
      <c r="B414" s="4">
        <v>24</v>
      </c>
      <c r="C414" t="s">
        <v>787</v>
      </c>
      <c r="D414" t="s">
        <v>66</v>
      </c>
      <c r="E414" t="s">
        <v>774</v>
      </c>
      <c r="F414">
        <v>8</v>
      </c>
      <c r="G414">
        <v>135</v>
      </c>
      <c r="H414">
        <v>0</v>
      </c>
      <c r="I414">
        <v>0</v>
      </c>
      <c r="J414">
        <v>6</v>
      </c>
      <c r="K414">
        <v>0</v>
      </c>
      <c r="L414" s="1">
        <v>0</v>
      </c>
      <c r="M414">
        <v>1</v>
      </c>
      <c r="N414">
        <v>0</v>
      </c>
      <c r="O414">
        <v>0</v>
      </c>
      <c r="P414">
        <v>109</v>
      </c>
      <c r="Q414">
        <v>0</v>
      </c>
      <c r="R414">
        <v>0</v>
      </c>
      <c r="S414" s="1">
        <v>0</v>
      </c>
      <c r="T414">
        <v>0</v>
      </c>
      <c r="U414">
        <v>0</v>
      </c>
      <c r="V414" s="1">
        <v>0</v>
      </c>
      <c r="W414">
        <v>0</v>
      </c>
      <c r="X414">
        <v>0</v>
      </c>
      <c r="Y414" s="1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6</v>
      </c>
      <c r="AN414">
        <v>0</v>
      </c>
      <c r="AO414">
        <v>0</v>
      </c>
      <c r="AP414" s="1">
        <v>0</v>
      </c>
      <c r="AQ414">
        <v>0</v>
      </c>
      <c r="AR414">
        <v>0</v>
      </c>
      <c r="AS414" s="1">
        <v>0</v>
      </c>
      <c r="AT414">
        <v>0</v>
      </c>
      <c r="AU414">
        <v>0</v>
      </c>
      <c r="AV414">
        <v>0</v>
      </c>
      <c r="AW414">
        <v>2</v>
      </c>
      <c r="AX414">
        <v>0</v>
      </c>
      <c r="AY414">
        <v>0</v>
      </c>
      <c r="AZ414">
        <v>0</v>
      </c>
      <c r="BA414" s="1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f t="shared" si="6"/>
        <v>4.2</v>
      </c>
    </row>
    <row r="415" spans="1:59" x14ac:dyDescent="0.3">
      <c r="A415" t="s">
        <v>492</v>
      </c>
      <c r="B415" s="4">
        <v>17</v>
      </c>
      <c r="C415" t="s">
        <v>787</v>
      </c>
      <c r="D415" t="s">
        <v>59</v>
      </c>
      <c r="E415" t="s">
        <v>774</v>
      </c>
      <c r="F415">
        <v>4</v>
      </c>
      <c r="G415">
        <v>171</v>
      </c>
      <c r="H415">
        <v>0</v>
      </c>
      <c r="I415">
        <v>0</v>
      </c>
      <c r="J415">
        <v>2</v>
      </c>
      <c r="K415">
        <v>0</v>
      </c>
      <c r="L415" s="1">
        <v>0</v>
      </c>
      <c r="M415">
        <v>0</v>
      </c>
      <c r="N415">
        <v>0</v>
      </c>
      <c r="O415">
        <v>0</v>
      </c>
      <c r="P415">
        <v>144</v>
      </c>
      <c r="Q415">
        <v>0</v>
      </c>
      <c r="R415">
        <v>0</v>
      </c>
      <c r="S415" s="1">
        <v>0</v>
      </c>
      <c r="T415">
        <v>0</v>
      </c>
      <c r="U415">
        <v>0</v>
      </c>
      <c r="V415" s="1">
        <v>0</v>
      </c>
      <c r="W415">
        <v>0</v>
      </c>
      <c r="X415">
        <v>0</v>
      </c>
      <c r="Y415" s="1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8</v>
      </c>
      <c r="AK415">
        <v>0</v>
      </c>
      <c r="AL415">
        <v>0</v>
      </c>
      <c r="AM415">
        <v>4</v>
      </c>
      <c r="AN415">
        <v>0</v>
      </c>
      <c r="AO415">
        <v>0</v>
      </c>
      <c r="AP415" s="1">
        <v>0</v>
      </c>
      <c r="AQ415">
        <v>0</v>
      </c>
      <c r="AR415">
        <v>0</v>
      </c>
      <c r="AS415" s="1">
        <v>0</v>
      </c>
      <c r="AT415">
        <v>0</v>
      </c>
      <c r="AU415">
        <v>0</v>
      </c>
      <c r="AV415">
        <v>0</v>
      </c>
      <c r="AW415">
        <v>4</v>
      </c>
      <c r="AX415">
        <v>1</v>
      </c>
      <c r="AY415">
        <v>0</v>
      </c>
      <c r="AZ415">
        <v>0</v>
      </c>
      <c r="BA415" s="1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f t="shared" si="6"/>
        <v>4.2</v>
      </c>
    </row>
    <row r="416" spans="1:59" x14ac:dyDescent="0.3">
      <c r="A416" t="s">
        <v>498</v>
      </c>
      <c r="B416" s="4">
        <v>17</v>
      </c>
      <c r="C416" t="s">
        <v>787</v>
      </c>
      <c r="D416" t="s">
        <v>59</v>
      </c>
      <c r="E416" t="s">
        <v>774</v>
      </c>
      <c r="F416">
        <v>5</v>
      </c>
      <c r="G416">
        <v>346</v>
      </c>
      <c r="H416">
        <v>0</v>
      </c>
      <c r="I416">
        <v>0</v>
      </c>
      <c r="J416">
        <v>3</v>
      </c>
      <c r="K416">
        <v>0</v>
      </c>
      <c r="L416" s="1">
        <v>0</v>
      </c>
      <c r="M416">
        <v>0</v>
      </c>
      <c r="N416">
        <v>0</v>
      </c>
      <c r="O416">
        <v>1</v>
      </c>
      <c r="P416">
        <v>263</v>
      </c>
      <c r="Q416">
        <v>0</v>
      </c>
      <c r="R416">
        <v>0</v>
      </c>
      <c r="S416" s="1">
        <v>0</v>
      </c>
      <c r="T416">
        <v>0</v>
      </c>
      <c r="U416">
        <v>0</v>
      </c>
      <c r="V416" s="1">
        <v>0</v>
      </c>
      <c r="W416">
        <v>0</v>
      </c>
      <c r="X416">
        <v>0</v>
      </c>
      <c r="Y416" s="1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</v>
      </c>
      <c r="AI416">
        <v>0</v>
      </c>
      <c r="AJ416">
        <v>9</v>
      </c>
      <c r="AK416">
        <v>0</v>
      </c>
      <c r="AL416">
        <v>0</v>
      </c>
      <c r="AM416">
        <v>6</v>
      </c>
      <c r="AN416">
        <v>0</v>
      </c>
      <c r="AO416">
        <v>0</v>
      </c>
      <c r="AP416" s="1">
        <v>0</v>
      </c>
      <c r="AQ416">
        <v>0</v>
      </c>
      <c r="AR416">
        <v>0</v>
      </c>
      <c r="AS416" s="1">
        <v>0</v>
      </c>
      <c r="AT416">
        <v>0</v>
      </c>
      <c r="AU416">
        <v>0</v>
      </c>
      <c r="AV416">
        <v>0</v>
      </c>
      <c r="AW416">
        <v>2</v>
      </c>
      <c r="AX416">
        <v>0</v>
      </c>
      <c r="AY416">
        <v>0</v>
      </c>
      <c r="AZ416">
        <v>0</v>
      </c>
      <c r="BA416" s="1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f t="shared" si="6"/>
        <v>4.2</v>
      </c>
    </row>
    <row r="417" spans="1:59" x14ac:dyDescent="0.3">
      <c r="A417" t="s">
        <v>500</v>
      </c>
      <c r="B417" s="4">
        <v>36</v>
      </c>
      <c r="C417" t="s">
        <v>787</v>
      </c>
      <c r="D417" t="s">
        <v>291</v>
      </c>
      <c r="E417" t="s">
        <v>774</v>
      </c>
      <c r="F417">
        <v>7</v>
      </c>
      <c r="G417">
        <v>314</v>
      </c>
      <c r="H417">
        <v>0</v>
      </c>
      <c r="I417">
        <v>0</v>
      </c>
      <c r="J417">
        <v>2</v>
      </c>
      <c r="K417">
        <v>0</v>
      </c>
      <c r="L417" s="1">
        <v>0</v>
      </c>
      <c r="M417">
        <v>0</v>
      </c>
      <c r="N417">
        <v>0</v>
      </c>
      <c r="O417">
        <v>0</v>
      </c>
      <c r="P417">
        <v>260</v>
      </c>
      <c r="Q417">
        <v>0</v>
      </c>
      <c r="R417">
        <v>0</v>
      </c>
      <c r="S417" s="1">
        <v>0</v>
      </c>
      <c r="T417">
        <v>0</v>
      </c>
      <c r="U417">
        <v>0</v>
      </c>
      <c r="V417" s="1">
        <v>0</v>
      </c>
      <c r="W417">
        <v>0</v>
      </c>
      <c r="X417">
        <v>0</v>
      </c>
      <c r="Y417" s="1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15</v>
      </c>
      <c r="AK417">
        <v>0</v>
      </c>
      <c r="AL417">
        <v>0</v>
      </c>
      <c r="AM417">
        <v>8</v>
      </c>
      <c r="AN417">
        <v>0</v>
      </c>
      <c r="AO417">
        <v>0</v>
      </c>
      <c r="AP417" s="1">
        <v>0</v>
      </c>
      <c r="AQ417">
        <v>0</v>
      </c>
      <c r="AR417">
        <v>0</v>
      </c>
      <c r="AS417" s="1">
        <v>0</v>
      </c>
      <c r="AT417">
        <v>0</v>
      </c>
      <c r="AU417">
        <v>0</v>
      </c>
      <c r="AV417">
        <v>0</v>
      </c>
      <c r="AW417">
        <v>5</v>
      </c>
      <c r="AX417">
        <v>1</v>
      </c>
      <c r="AY417">
        <v>0</v>
      </c>
      <c r="AZ417">
        <v>0</v>
      </c>
      <c r="BA417" s="1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f t="shared" si="6"/>
        <v>4.2</v>
      </c>
    </row>
    <row r="418" spans="1:59" x14ac:dyDescent="0.3">
      <c r="A418" t="s">
        <v>505</v>
      </c>
      <c r="B418" s="4">
        <v>29</v>
      </c>
      <c r="C418" t="s">
        <v>787</v>
      </c>
      <c r="D418" t="s">
        <v>59</v>
      </c>
      <c r="E418" t="s">
        <v>774</v>
      </c>
      <c r="F418">
        <v>7</v>
      </c>
      <c r="G418">
        <v>348</v>
      </c>
      <c r="H418">
        <v>0</v>
      </c>
      <c r="I418">
        <v>0</v>
      </c>
      <c r="J418">
        <v>1</v>
      </c>
      <c r="K418">
        <v>0</v>
      </c>
      <c r="L418" s="1">
        <v>0</v>
      </c>
      <c r="M418">
        <v>0</v>
      </c>
      <c r="N418">
        <v>0</v>
      </c>
      <c r="O418">
        <v>0</v>
      </c>
      <c r="P418">
        <v>321</v>
      </c>
      <c r="Q418">
        <v>0</v>
      </c>
      <c r="R418">
        <v>0</v>
      </c>
      <c r="S418" s="1">
        <v>0</v>
      </c>
      <c r="T418">
        <v>0</v>
      </c>
      <c r="U418">
        <v>0</v>
      </c>
      <c r="V418" s="1">
        <v>0</v>
      </c>
      <c r="W418">
        <v>0</v>
      </c>
      <c r="X418">
        <v>0</v>
      </c>
      <c r="Y418" s="1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7</v>
      </c>
      <c r="AK418">
        <v>0</v>
      </c>
      <c r="AL418">
        <v>0</v>
      </c>
      <c r="AM418">
        <v>4</v>
      </c>
      <c r="AN418">
        <v>0</v>
      </c>
      <c r="AO418">
        <v>0</v>
      </c>
      <c r="AP418" s="1">
        <v>0</v>
      </c>
      <c r="AQ418">
        <v>0</v>
      </c>
      <c r="AR418">
        <v>0</v>
      </c>
      <c r="AS418" s="1">
        <v>0</v>
      </c>
      <c r="AT418">
        <v>0</v>
      </c>
      <c r="AU418">
        <v>0</v>
      </c>
      <c r="AV418">
        <v>1</v>
      </c>
      <c r="AW418">
        <v>3</v>
      </c>
      <c r="AX418">
        <v>1</v>
      </c>
      <c r="AY418">
        <v>0</v>
      </c>
      <c r="AZ418">
        <v>0</v>
      </c>
      <c r="BA418" s="1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f t="shared" si="6"/>
        <v>4.2</v>
      </c>
    </row>
    <row r="419" spans="1:59" x14ac:dyDescent="0.3">
      <c r="A419" t="s">
        <v>510</v>
      </c>
      <c r="B419" s="4">
        <v>19</v>
      </c>
      <c r="C419" t="s">
        <v>787</v>
      </c>
      <c r="D419" t="s">
        <v>163</v>
      </c>
      <c r="E419" t="s">
        <v>774</v>
      </c>
      <c r="F419">
        <v>12</v>
      </c>
      <c r="G419">
        <v>842</v>
      </c>
      <c r="H419">
        <v>0</v>
      </c>
      <c r="I419">
        <v>0</v>
      </c>
      <c r="J419">
        <v>10</v>
      </c>
      <c r="K419">
        <v>0</v>
      </c>
      <c r="L419" s="1">
        <v>0</v>
      </c>
      <c r="M419">
        <v>0</v>
      </c>
      <c r="N419">
        <v>0</v>
      </c>
      <c r="O419">
        <v>3</v>
      </c>
      <c r="P419">
        <v>648</v>
      </c>
      <c r="Q419">
        <v>0</v>
      </c>
      <c r="R419">
        <v>0</v>
      </c>
      <c r="S419" s="1">
        <v>0</v>
      </c>
      <c r="T419">
        <v>0</v>
      </c>
      <c r="U419">
        <v>0</v>
      </c>
      <c r="V419" s="1">
        <v>0</v>
      </c>
      <c r="W419">
        <v>0</v>
      </c>
      <c r="X419">
        <v>0</v>
      </c>
      <c r="Y419" s="1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10</v>
      </c>
      <c r="AI419">
        <v>2</v>
      </c>
      <c r="AJ419">
        <v>19</v>
      </c>
      <c r="AK419">
        <v>0</v>
      </c>
      <c r="AL419">
        <v>0</v>
      </c>
      <c r="AM419">
        <v>31</v>
      </c>
      <c r="AN419">
        <v>0</v>
      </c>
      <c r="AO419">
        <v>0</v>
      </c>
      <c r="AP419" s="1">
        <v>0</v>
      </c>
      <c r="AQ419">
        <v>0</v>
      </c>
      <c r="AR419">
        <v>0</v>
      </c>
      <c r="AS419" s="1">
        <v>0</v>
      </c>
      <c r="AT419">
        <v>0</v>
      </c>
      <c r="AU419">
        <v>0</v>
      </c>
      <c r="AV419">
        <v>0</v>
      </c>
      <c r="AW419">
        <v>17</v>
      </c>
      <c r="AX419">
        <v>3</v>
      </c>
      <c r="AY419">
        <v>1</v>
      </c>
      <c r="AZ419">
        <v>0</v>
      </c>
      <c r="BA419" s="1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f t="shared" si="6"/>
        <v>4.2</v>
      </c>
    </row>
    <row r="420" spans="1:59" x14ac:dyDescent="0.3">
      <c r="A420" t="s">
        <v>512</v>
      </c>
      <c r="B420" s="4">
        <v>27</v>
      </c>
      <c r="C420" t="s">
        <v>787</v>
      </c>
      <c r="D420" t="s">
        <v>78</v>
      </c>
      <c r="E420" t="s">
        <v>773</v>
      </c>
      <c r="F420">
        <v>2</v>
      </c>
      <c r="G420">
        <v>17</v>
      </c>
      <c r="H420">
        <v>0</v>
      </c>
      <c r="I420">
        <v>0</v>
      </c>
      <c r="J420">
        <v>1</v>
      </c>
      <c r="K420">
        <v>0</v>
      </c>
      <c r="L420" s="1">
        <v>0</v>
      </c>
      <c r="M420">
        <v>0</v>
      </c>
      <c r="N420">
        <v>0</v>
      </c>
      <c r="O420">
        <v>0</v>
      </c>
      <c r="P420">
        <v>15</v>
      </c>
      <c r="Q420">
        <v>0</v>
      </c>
      <c r="R420">
        <v>0</v>
      </c>
      <c r="S420" s="1">
        <v>0</v>
      </c>
      <c r="T420">
        <v>0</v>
      </c>
      <c r="U420">
        <v>0</v>
      </c>
      <c r="V420" s="1">
        <v>0</v>
      </c>
      <c r="W420">
        <v>0</v>
      </c>
      <c r="X420">
        <v>0</v>
      </c>
      <c r="Y420" s="1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 s="1">
        <v>0</v>
      </c>
      <c r="AQ420">
        <v>0</v>
      </c>
      <c r="AR420">
        <v>0</v>
      </c>
      <c r="AS420" s="1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 s="1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f t="shared" si="6"/>
        <v>4.2</v>
      </c>
    </row>
    <row r="421" spans="1:59" x14ac:dyDescent="0.3">
      <c r="A421" t="s">
        <v>513</v>
      </c>
      <c r="B421" s="4">
        <v>20</v>
      </c>
      <c r="C421" t="s">
        <v>787</v>
      </c>
      <c r="D421" t="s">
        <v>59</v>
      </c>
      <c r="E421" t="s">
        <v>773</v>
      </c>
      <c r="F421">
        <v>6</v>
      </c>
      <c r="G421">
        <v>175</v>
      </c>
      <c r="H421">
        <v>0</v>
      </c>
      <c r="I421">
        <v>0</v>
      </c>
      <c r="J421">
        <v>1</v>
      </c>
      <c r="K421">
        <v>0</v>
      </c>
      <c r="L421" s="1">
        <v>0</v>
      </c>
      <c r="M421">
        <v>0</v>
      </c>
      <c r="N421">
        <v>0</v>
      </c>
      <c r="O421">
        <v>0</v>
      </c>
      <c r="P421">
        <v>136</v>
      </c>
      <c r="Q421">
        <v>0</v>
      </c>
      <c r="R421">
        <v>0</v>
      </c>
      <c r="S421" s="1">
        <v>0</v>
      </c>
      <c r="T421">
        <v>0</v>
      </c>
      <c r="U421">
        <v>0</v>
      </c>
      <c r="V421" s="1">
        <v>0</v>
      </c>
      <c r="W421">
        <v>0</v>
      </c>
      <c r="X421">
        <v>0</v>
      </c>
      <c r="Y421" s="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3</v>
      </c>
      <c r="AK421">
        <v>0</v>
      </c>
      <c r="AL421">
        <v>0</v>
      </c>
      <c r="AM421">
        <v>12</v>
      </c>
      <c r="AN421">
        <v>0</v>
      </c>
      <c r="AO421">
        <v>0</v>
      </c>
      <c r="AP421" s="1">
        <v>0</v>
      </c>
      <c r="AQ421">
        <v>0</v>
      </c>
      <c r="AR421">
        <v>0</v>
      </c>
      <c r="AS421" s="1">
        <v>0</v>
      </c>
      <c r="AT421">
        <v>0</v>
      </c>
      <c r="AU421">
        <v>0</v>
      </c>
      <c r="AV421">
        <v>0</v>
      </c>
      <c r="AW421">
        <v>2</v>
      </c>
      <c r="AX421">
        <v>0</v>
      </c>
      <c r="AY421">
        <v>0</v>
      </c>
      <c r="AZ421">
        <v>0</v>
      </c>
      <c r="BA421" s="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f t="shared" si="6"/>
        <v>4.2</v>
      </c>
    </row>
    <row r="422" spans="1:59" x14ac:dyDescent="0.3">
      <c r="A422" t="s">
        <v>514</v>
      </c>
      <c r="B422" s="4">
        <v>19</v>
      </c>
      <c r="C422" t="s">
        <v>787</v>
      </c>
      <c r="D422" t="s">
        <v>59</v>
      </c>
      <c r="E422" t="s">
        <v>774</v>
      </c>
      <c r="F422">
        <v>2</v>
      </c>
      <c r="G422">
        <v>166</v>
      </c>
      <c r="H422">
        <v>0</v>
      </c>
      <c r="I422">
        <v>0</v>
      </c>
      <c r="J422">
        <v>0</v>
      </c>
      <c r="K422">
        <v>0</v>
      </c>
      <c r="L422" s="1">
        <v>0</v>
      </c>
      <c r="M422">
        <v>0</v>
      </c>
      <c r="N422">
        <v>0</v>
      </c>
      <c r="O422">
        <v>0</v>
      </c>
      <c r="P422">
        <v>149</v>
      </c>
      <c r="Q422">
        <v>0</v>
      </c>
      <c r="R422">
        <v>0</v>
      </c>
      <c r="S422" s="1">
        <v>0</v>
      </c>
      <c r="T422">
        <v>0</v>
      </c>
      <c r="U422">
        <v>0</v>
      </c>
      <c r="V422" s="1">
        <v>0</v>
      </c>
      <c r="W422">
        <v>0</v>
      </c>
      <c r="X422">
        <v>0</v>
      </c>
      <c r="Y422" s="1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11</v>
      </c>
      <c r="AK422">
        <v>0</v>
      </c>
      <c r="AL422">
        <v>0</v>
      </c>
      <c r="AM422">
        <v>5</v>
      </c>
      <c r="AN422">
        <v>0</v>
      </c>
      <c r="AO422">
        <v>0</v>
      </c>
      <c r="AP422" s="1">
        <v>0</v>
      </c>
      <c r="AQ422">
        <v>0</v>
      </c>
      <c r="AR422">
        <v>0</v>
      </c>
      <c r="AS422" s="1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 s="1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f t="shared" si="6"/>
        <v>4.2</v>
      </c>
    </row>
    <row r="423" spans="1:59" x14ac:dyDescent="0.3">
      <c r="A423" t="s">
        <v>515</v>
      </c>
      <c r="B423" s="4">
        <v>24</v>
      </c>
      <c r="C423" t="s">
        <v>787</v>
      </c>
      <c r="D423" t="s">
        <v>74</v>
      </c>
      <c r="E423" t="s">
        <v>774</v>
      </c>
      <c r="F423">
        <v>3</v>
      </c>
      <c r="G423">
        <v>99</v>
      </c>
      <c r="H423">
        <v>0</v>
      </c>
      <c r="I423">
        <v>0</v>
      </c>
      <c r="J423">
        <v>0</v>
      </c>
      <c r="K423">
        <v>0</v>
      </c>
      <c r="L423" s="1">
        <v>0</v>
      </c>
      <c r="M423">
        <v>0</v>
      </c>
      <c r="N423">
        <v>0</v>
      </c>
      <c r="O423">
        <v>0</v>
      </c>
      <c r="P423">
        <v>67</v>
      </c>
      <c r="Q423">
        <v>0</v>
      </c>
      <c r="R423">
        <v>0</v>
      </c>
      <c r="S423" s="1">
        <v>0</v>
      </c>
      <c r="T423">
        <v>0</v>
      </c>
      <c r="U423">
        <v>0</v>
      </c>
      <c r="V423" s="1">
        <v>0</v>
      </c>
      <c r="W423">
        <v>0</v>
      </c>
      <c r="X423">
        <v>0</v>
      </c>
      <c r="Y423" s="1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2</v>
      </c>
      <c r="AN423">
        <v>0</v>
      </c>
      <c r="AO423">
        <v>0</v>
      </c>
      <c r="AP423" s="1">
        <v>0</v>
      </c>
      <c r="AQ423">
        <v>0</v>
      </c>
      <c r="AR423">
        <v>0</v>
      </c>
      <c r="AS423" s="1">
        <v>0</v>
      </c>
      <c r="AT423">
        <v>0</v>
      </c>
      <c r="AU423">
        <v>0</v>
      </c>
      <c r="AV423">
        <v>0</v>
      </c>
      <c r="AW423">
        <v>3</v>
      </c>
      <c r="AX423">
        <v>1</v>
      </c>
      <c r="AY423">
        <v>0</v>
      </c>
      <c r="AZ423">
        <v>0</v>
      </c>
      <c r="BA423" s="1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f t="shared" si="6"/>
        <v>4.2</v>
      </c>
    </row>
    <row r="424" spans="1:59" x14ac:dyDescent="0.3">
      <c r="A424" t="s">
        <v>516</v>
      </c>
      <c r="B424" s="4">
        <v>30</v>
      </c>
      <c r="C424" t="s">
        <v>787</v>
      </c>
      <c r="D424" t="s">
        <v>126</v>
      </c>
      <c r="E424" t="s">
        <v>774</v>
      </c>
      <c r="F424">
        <v>16</v>
      </c>
      <c r="G424">
        <v>697</v>
      </c>
      <c r="H424">
        <v>0</v>
      </c>
      <c r="I424">
        <v>0</v>
      </c>
      <c r="J424">
        <v>0</v>
      </c>
      <c r="K424">
        <v>0</v>
      </c>
      <c r="L424" s="1">
        <v>0</v>
      </c>
      <c r="M424">
        <v>0</v>
      </c>
      <c r="N424">
        <v>0</v>
      </c>
      <c r="O424">
        <v>0</v>
      </c>
      <c r="P424">
        <v>454</v>
      </c>
      <c r="Q424">
        <v>0</v>
      </c>
      <c r="R424">
        <v>0</v>
      </c>
      <c r="S424" s="1">
        <v>0</v>
      </c>
      <c r="T424">
        <v>0</v>
      </c>
      <c r="U424">
        <v>0</v>
      </c>
      <c r="V424" s="1">
        <v>0</v>
      </c>
      <c r="W424">
        <v>0</v>
      </c>
      <c r="X424">
        <v>0</v>
      </c>
      <c r="Y424" s="1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2</v>
      </c>
      <c r="AJ424">
        <v>36</v>
      </c>
      <c r="AK424">
        <v>0</v>
      </c>
      <c r="AL424">
        <v>0</v>
      </c>
      <c r="AM424">
        <v>7</v>
      </c>
      <c r="AN424">
        <v>0</v>
      </c>
      <c r="AO424">
        <v>0</v>
      </c>
      <c r="AP424" s="1">
        <v>0</v>
      </c>
      <c r="AQ424">
        <v>0</v>
      </c>
      <c r="AR424">
        <v>0</v>
      </c>
      <c r="AS424" s="1">
        <v>0</v>
      </c>
      <c r="AT424">
        <v>0</v>
      </c>
      <c r="AU424">
        <v>0</v>
      </c>
      <c r="AV424">
        <v>0</v>
      </c>
      <c r="AW424">
        <v>8</v>
      </c>
      <c r="AX424">
        <v>1</v>
      </c>
      <c r="AY424">
        <v>0</v>
      </c>
      <c r="AZ424">
        <v>0</v>
      </c>
      <c r="BA424" s="1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f t="shared" si="6"/>
        <v>4.2</v>
      </c>
    </row>
    <row r="425" spans="1:59" x14ac:dyDescent="0.3">
      <c r="A425" t="s">
        <v>522</v>
      </c>
      <c r="B425" s="4">
        <v>29</v>
      </c>
      <c r="C425" t="s">
        <v>786</v>
      </c>
      <c r="D425" t="s">
        <v>126</v>
      </c>
      <c r="E425" t="s">
        <v>774</v>
      </c>
      <c r="F425">
        <v>12</v>
      </c>
      <c r="G425">
        <v>334</v>
      </c>
      <c r="H425">
        <v>0</v>
      </c>
      <c r="I425">
        <v>0</v>
      </c>
      <c r="J425">
        <v>1</v>
      </c>
      <c r="K425">
        <v>0</v>
      </c>
      <c r="L425" s="1">
        <v>0</v>
      </c>
      <c r="M425">
        <v>0</v>
      </c>
      <c r="N425">
        <v>0</v>
      </c>
      <c r="O425">
        <v>0</v>
      </c>
      <c r="P425">
        <v>205</v>
      </c>
      <c r="Q425">
        <v>0</v>
      </c>
      <c r="R425">
        <v>0</v>
      </c>
      <c r="S425" s="1">
        <v>0</v>
      </c>
      <c r="T425">
        <v>0</v>
      </c>
      <c r="U425">
        <v>0</v>
      </c>
      <c r="V425" s="1">
        <v>0</v>
      </c>
      <c r="W425">
        <v>0</v>
      </c>
      <c r="X425">
        <v>0</v>
      </c>
      <c r="Y425" s="1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16</v>
      </c>
      <c r="AK425">
        <v>0</v>
      </c>
      <c r="AL425">
        <v>0</v>
      </c>
      <c r="AM425">
        <v>4</v>
      </c>
      <c r="AN425">
        <v>0</v>
      </c>
      <c r="AO425">
        <v>0</v>
      </c>
      <c r="AP425" s="1">
        <v>0</v>
      </c>
      <c r="AQ425">
        <v>0</v>
      </c>
      <c r="AR425">
        <v>0</v>
      </c>
      <c r="AS425" s="1">
        <v>0</v>
      </c>
      <c r="AT425">
        <v>0</v>
      </c>
      <c r="AU425">
        <v>0</v>
      </c>
      <c r="AV425">
        <v>0</v>
      </c>
      <c r="AW425">
        <v>5</v>
      </c>
      <c r="AX425">
        <v>2</v>
      </c>
      <c r="AY425">
        <v>0</v>
      </c>
      <c r="AZ425">
        <v>0</v>
      </c>
      <c r="BA425" s="1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f t="shared" si="6"/>
        <v>4.2</v>
      </c>
    </row>
    <row r="426" spans="1:59" x14ac:dyDescent="0.3">
      <c r="A426" t="s">
        <v>533</v>
      </c>
      <c r="B426" s="4">
        <v>28</v>
      </c>
      <c r="C426" t="s">
        <v>786</v>
      </c>
      <c r="D426" t="s">
        <v>59</v>
      </c>
      <c r="E426" t="s">
        <v>774</v>
      </c>
      <c r="F426">
        <v>2</v>
      </c>
      <c r="G426">
        <v>20</v>
      </c>
      <c r="H426">
        <v>0</v>
      </c>
      <c r="I426">
        <v>0</v>
      </c>
      <c r="J426">
        <v>0</v>
      </c>
      <c r="K426">
        <v>0</v>
      </c>
      <c r="L426" s="1">
        <v>0</v>
      </c>
      <c r="M426">
        <v>0</v>
      </c>
      <c r="N426">
        <v>0</v>
      </c>
      <c r="O426">
        <v>0</v>
      </c>
      <c r="P426">
        <v>18</v>
      </c>
      <c r="Q426">
        <v>0</v>
      </c>
      <c r="R426">
        <v>0</v>
      </c>
      <c r="S426" s="1">
        <v>0</v>
      </c>
      <c r="T426">
        <v>0</v>
      </c>
      <c r="U426">
        <v>0</v>
      </c>
      <c r="V426" s="1">
        <v>0</v>
      </c>
      <c r="W426">
        <v>0</v>
      </c>
      <c r="X426">
        <v>0</v>
      </c>
      <c r="Y426" s="1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 s="1">
        <v>0</v>
      </c>
      <c r="AQ426">
        <v>0</v>
      </c>
      <c r="AR426">
        <v>0</v>
      </c>
      <c r="AS426" s="1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 s="1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f t="shared" si="6"/>
        <v>4.2</v>
      </c>
    </row>
    <row r="427" spans="1:59" x14ac:dyDescent="0.3">
      <c r="A427" t="s">
        <v>534</v>
      </c>
      <c r="B427" s="4">
        <v>30</v>
      </c>
      <c r="C427" t="s">
        <v>786</v>
      </c>
      <c r="D427" t="s">
        <v>214</v>
      </c>
      <c r="E427" t="s">
        <v>773</v>
      </c>
      <c r="F427">
        <v>9</v>
      </c>
      <c r="G427">
        <v>151</v>
      </c>
      <c r="H427">
        <v>0</v>
      </c>
      <c r="I427">
        <v>0</v>
      </c>
      <c r="J427">
        <v>6</v>
      </c>
      <c r="K427">
        <v>0</v>
      </c>
      <c r="L427" s="1">
        <v>0</v>
      </c>
      <c r="M427">
        <v>0</v>
      </c>
      <c r="N427">
        <v>0</v>
      </c>
      <c r="O427">
        <v>2</v>
      </c>
      <c r="P427">
        <v>88</v>
      </c>
      <c r="Q427">
        <v>0</v>
      </c>
      <c r="R427">
        <v>0</v>
      </c>
      <c r="S427" s="1">
        <v>0</v>
      </c>
      <c r="T427">
        <v>0</v>
      </c>
      <c r="U427">
        <v>0</v>
      </c>
      <c r="V427" s="1">
        <v>0</v>
      </c>
      <c r="W427">
        <v>0</v>
      </c>
      <c r="X427">
        <v>0</v>
      </c>
      <c r="Y427" s="1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</v>
      </c>
      <c r="AI427">
        <v>0</v>
      </c>
      <c r="AJ427">
        <v>0</v>
      </c>
      <c r="AK427">
        <v>0</v>
      </c>
      <c r="AL427">
        <v>0</v>
      </c>
      <c r="AM427">
        <v>3</v>
      </c>
      <c r="AN427">
        <v>0</v>
      </c>
      <c r="AO427">
        <v>0</v>
      </c>
      <c r="AP427" s="1">
        <v>0</v>
      </c>
      <c r="AQ427">
        <v>0</v>
      </c>
      <c r="AR427">
        <v>0</v>
      </c>
      <c r="AS427" s="1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 s="1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f t="shared" si="6"/>
        <v>4.2</v>
      </c>
    </row>
    <row r="428" spans="1:59" x14ac:dyDescent="0.3">
      <c r="A428" t="s">
        <v>537</v>
      </c>
      <c r="B428" s="4">
        <v>26</v>
      </c>
      <c r="C428" t="s">
        <v>786</v>
      </c>
      <c r="D428" t="s">
        <v>59</v>
      </c>
      <c r="E428" t="s">
        <v>773</v>
      </c>
      <c r="F428">
        <v>25</v>
      </c>
      <c r="G428">
        <v>786</v>
      </c>
      <c r="H428">
        <v>0</v>
      </c>
      <c r="I428">
        <v>0</v>
      </c>
      <c r="J428">
        <v>6</v>
      </c>
      <c r="K428">
        <v>0</v>
      </c>
      <c r="L428" s="1">
        <v>0</v>
      </c>
      <c r="M428">
        <v>0</v>
      </c>
      <c r="N428">
        <v>1</v>
      </c>
      <c r="O428">
        <v>0</v>
      </c>
      <c r="P428">
        <v>455</v>
      </c>
      <c r="Q428">
        <v>0</v>
      </c>
      <c r="R428">
        <v>0</v>
      </c>
      <c r="S428" s="1">
        <v>0</v>
      </c>
      <c r="T428">
        <v>0</v>
      </c>
      <c r="U428">
        <v>0</v>
      </c>
      <c r="V428" s="1">
        <v>0</v>
      </c>
      <c r="W428">
        <v>0</v>
      </c>
      <c r="X428">
        <v>0</v>
      </c>
      <c r="Y428" s="1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7</v>
      </c>
      <c r="AI428">
        <v>2</v>
      </c>
      <c r="AJ428">
        <v>8</v>
      </c>
      <c r="AK428">
        <v>0</v>
      </c>
      <c r="AL428">
        <v>0</v>
      </c>
      <c r="AM428">
        <v>27</v>
      </c>
      <c r="AN428">
        <v>0</v>
      </c>
      <c r="AO428">
        <v>0</v>
      </c>
      <c r="AP428" s="1">
        <v>0</v>
      </c>
      <c r="AQ428">
        <v>0</v>
      </c>
      <c r="AR428">
        <v>0</v>
      </c>
      <c r="AS428" s="1">
        <v>0</v>
      </c>
      <c r="AT428">
        <v>0</v>
      </c>
      <c r="AU428">
        <v>0</v>
      </c>
      <c r="AV428">
        <v>0</v>
      </c>
      <c r="AW428">
        <v>9</v>
      </c>
      <c r="AX428">
        <v>2</v>
      </c>
      <c r="AY428">
        <v>0</v>
      </c>
      <c r="AZ428">
        <v>0</v>
      </c>
      <c r="BA428" s="1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f t="shared" si="6"/>
        <v>4.2</v>
      </c>
    </row>
    <row r="429" spans="1:59" x14ac:dyDescent="0.3">
      <c r="A429" t="s">
        <v>538</v>
      </c>
      <c r="B429" s="4">
        <v>24</v>
      </c>
      <c r="C429" t="s">
        <v>786</v>
      </c>
      <c r="D429" t="s">
        <v>74</v>
      </c>
      <c r="E429" t="s">
        <v>774</v>
      </c>
      <c r="F429">
        <v>8</v>
      </c>
      <c r="G429">
        <v>414</v>
      </c>
      <c r="H429">
        <v>0</v>
      </c>
      <c r="I429">
        <v>0</v>
      </c>
      <c r="J429">
        <v>5</v>
      </c>
      <c r="K429">
        <v>0</v>
      </c>
      <c r="L429" s="1">
        <v>0</v>
      </c>
      <c r="M429">
        <v>1</v>
      </c>
      <c r="N429">
        <v>0</v>
      </c>
      <c r="O429">
        <v>0</v>
      </c>
      <c r="P429">
        <v>315</v>
      </c>
      <c r="Q429">
        <v>0</v>
      </c>
      <c r="R429">
        <v>0</v>
      </c>
      <c r="S429" s="1">
        <v>0</v>
      </c>
      <c r="T429">
        <v>0</v>
      </c>
      <c r="U429">
        <v>0</v>
      </c>
      <c r="V429" s="1">
        <v>0</v>
      </c>
      <c r="W429">
        <v>0</v>
      </c>
      <c r="X429">
        <v>0</v>
      </c>
      <c r="Y429" s="1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1</v>
      </c>
      <c r="AJ429">
        <v>25</v>
      </c>
      <c r="AK429">
        <v>0</v>
      </c>
      <c r="AL429">
        <v>0</v>
      </c>
      <c r="AM429">
        <v>12</v>
      </c>
      <c r="AN429">
        <v>0</v>
      </c>
      <c r="AO429">
        <v>0</v>
      </c>
      <c r="AP429" s="1">
        <v>0</v>
      </c>
      <c r="AQ429">
        <v>0</v>
      </c>
      <c r="AR429">
        <v>0</v>
      </c>
      <c r="AS429" s="1">
        <v>0</v>
      </c>
      <c r="AT429">
        <v>0</v>
      </c>
      <c r="AU429">
        <v>0</v>
      </c>
      <c r="AV429">
        <v>0</v>
      </c>
      <c r="AW429">
        <v>5</v>
      </c>
      <c r="AX429">
        <v>1</v>
      </c>
      <c r="AY429">
        <v>0</v>
      </c>
      <c r="AZ429">
        <v>0</v>
      </c>
      <c r="BA429" s="1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f t="shared" si="6"/>
        <v>4.2</v>
      </c>
    </row>
    <row r="430" spans="1:59" x14ac:dyDescent="0.3">
      <c r="A430" t="s">
        <v>546</v>
      </c>
      <c r="B430" s="4">
        <v>23</v>
      </c>
      <c r="C430" t="s">
        <v>785</v>
      </c>
      <c r="D430" t="s">
        <v>66</v>
      </c>
      <c r="E430" t="s">
        <v>773</v>
      </c>
      <c r="F430">
        <v>8</v>
      </c>
      <c r="G430">
        <v>275</v>
      </c>
      <c r="H430">
        <v>0</v>
      </c>
      <c r="I430">
        <v>0</v>
      </c>
      <c r="J430">
        <v>0</v>
      </c>
      <c r="K430">
        <v>0</v>
      </c>
      <c r="L430" s="1">
        <v>0</v>
      </c>
      <c r="M430">
        <v>0</v>
      </c>
      <c r="N430">
        <v>0</v>
      </c>
      <c r="O430">
        <v>0</v>
      </c>
      <c r="P430">
        <v>156</v>
      </c>
      <c r="Q430">
        <v>0</v>
      </c>
      <c r="R430">
        <v>0</v>
      </c>
      <c r="S430" s="1">
        <v>0</v>
      </c>
      <c r="T430">
        <v>0</v>
      </c>
      <c r="U430">
        <v>0</v>
      </c>
      <c r="V430" s="1">
        <v>0</v>
      </c>
      <c r="W430">
        <v>0</v>
      </c>
      <c r="X430">
        <v>0</v>
      </c>
      <c r="Y430" s="1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</v>
      </c>
      <c r="AK430">
        <v>0</v>
      </c>
      <c r="AL430">
        <v>0</v>
      </c>
      <c r="AM430">
        <v>8</v>
      </c>
      <c r="AN430">
        <v>0</v>
      </c>
      <c r="AO430">
        <v>0</v>
      </c>
      <c r="AP430" s="1">
        <v>0</v>
      </c>
      <c r="AQ430">
        <v>0</v>
      </c>
      <c r="AR430">
        <v>0</v>
      </c>
      <c r="AS430" s="1">
        <v>0</v>
      </c>
      <c r="AT430">
        <v>0</v>
      </c>
      <c r="AU430">
        <v>0</v>
      </c>
      <c r="AV430">
        <v>0</v>
      </c>
      <c r="AW430">
        <v>2</v>
      </c>
      <c r="AX430">
        <v>0</v>
      </c>
      <c r="AY430">
        <v>0</v>
      </c>
      <c r="AZ430">
        <v>0</v>
      </c>
      <c r="BA430" s="1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f t="shared" si="6"/>
        <v>4.2</v>
      </c>
    </row>
    <row r="431" spans="1:59" x14ac:dyDescent="0.3">
      <c r="A431" t="s">
        <v>548</v>
      </c>
      <c r="B431" s="4">
        <v>18</v>
      </c>
      <c r="C431" t="s">
        <v>785</v>
      </c>
      <c r="D431" t="s">
        <v>76</v>
      </c>
      <c r="E431" t="s">
        <v>773</v>
      </c>
      <c r="F431">
        <v>2</v>
      </c>
      <c r="G431">
        <v>28</v>
      </c>
      <c r="H431">
        <v>0</v>
      </c>
      <c r="I431">
        <v>0</v>
      </c>
      <c r="J431">
        <v>0</v>
      </c>
      <c r="K431">
        <v>0</v>
      </c>
      <c r="L431" s="1">
        <v>0</v>
      </c>
      <c r="M431">
        <v>0</v>
      </c>
      <c r="N431">
        <v>0</v>
      </c>
      <c r="O431">
        <v>0</v>
      </c>
      <c r="P431">
        <v>13</v>
      </c>
      <c r="Q431">
        <v>0</v>
      </c>
      <c r="R431">
        <v>0</v>
      </c>
      <c r="S431" s="1">
        <v>0</v>
      </c>
      <c r="T431">
        <v>0</v>
      </c>
      <c r="U431">
        <v>0</v>
      </c>
      <c r="V431" s="1">
        <v>0</v>
      </c>
      <c r="W431">
        <v>0</v>
      </c>
      <c r="X431">
        <v>0</v>
      </c>
      <c r="Y431" s="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</v>
      </c>
      <c r="AN431">
        <v>0</v>
      </c>
      <c r="AO431">
        <v>0</v>
      </c>
      <c r="AP431" s="1">
        <v>0</v>
      </c>
      <c r="AQ431">
        <v>0</v>
      </c>
      <c r="AR431">
        <v>0</v>
      </c>
      <c r="AS431" s="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 s="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f t="shared" si="6"/>
        <v>4.2</v>
      </c>
    </row>
    <row r="432" spans="1:59" x14ac:dyDescent="0.3">
      <c r="A432" t="s">
        <v>549</v>
      </c>
      <c r="B432" s="4">
        <v>28</v>
      </c>
      <c r="C432" t="s">
        <v>785</v>
      </c>
      <c r="D432" t="s">
        <v>59</v>
      </c>
      <c r="E432" t="s">
        <v>774</v>
      </c>
      <c r="F432">
        <v>4</v>
      </c>
      <c r="G432">
        <v>135</v>
      </c>
      <c r="H432">
        <v>0</v>
      </c>
      <c r="I432">
        <v>0</v>
      </c>
      <c r="J432">
        <v>1</v>
      </c>
      <c r="K432">
        <v>0</v>
      </c>
      <c r="L432" s="1">
        <v>0</v>
      </c>
      <c r="M432">
        <v>0</v>
      </c>
      <c r="N432">
        <v>0</v>
      </c>
      <c r="O432">
        <v>0</v>
      </c>
      <c r="P432">
        <v>90</v>
      </c>
      <c r="Q432">
        <v>0</v>
      </c>
      <c r="R432">
        <v>0</v>
      </c>
      <c r="S432" s="1">
        <v>0</v>
      </c>
      <c r="T432">
        <v>0</v>
      </c>
      <c r="U432">
        <v>0</v>
      </c>
      <c r="V432" s="1">
        <v>0</v>
      </c>
      <c r="W432">
        <v>0</v>
      </c>
      <c r="X432">
        <v>0</v>
      </c>
      <c r="Y432" s="1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10</v>
      </c>
      <c r="AK432">
        <v>0</v>
      </c>
      <c r="AL432">
        <v>0</v>
      </c>
      <c r="AM432">
        <v>5</v>
      </c>
      <c r="AN432">
        <v>0</v>
      </c>
      <c r="AO432">
        <v>0</v>
      </c>
      <c r="AP432" s="1">
        <v>0</v>
      </c>
      <c r="AQ432">
        <v>0</v>
      </c>
      <c r="AR432">
        <v>0</v>
      </c>
      <c r="AS432" s="1">
        <v>0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 s="1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f t="shared" si="6"/>
        <v>4.2</v>
      </c>
    </row>
    <row r="433" spans="1:59" x14ac:dyDescent="0.3">
      <c r="A433" t="s">
        <v>550</v>
      </c>
      <c r="B433" s="4">
        <v>26</v>
      </c>
      <c r="C433" t="s">
        <v>785</v>
      </c>
      <c r="D433" t="s">
        <v>233</v>
      </c>
      <c r="E433" t="s">
        <v>773</v>
      </c>
      <c r="F433">
        <v>13</v>
      </c>
      <c r="G433">
        <v>590</v>
      </c>
      <c r="H433">
        <v>0</v>
      </c>
      <c r="I433">
        <v>1</v>
      </c>
      <c r="J433">
        <v>1</v>
      </c>
      <c r="K433">
        <v>0</v>
      </c>
      <c r="L433" s="1">
        <v>0</v>
      </c>
      <c r="M433">
        <v>0</v>
      </c>
      <c r="N433">
        <v>0</v>
      </c>
      <c r="O433">
        <v>0</v>
      </c>
      <c r="P433">
        <v>421</v>
      </c>
      <c r="Q433">
        <v>0</v>
      </c>
      <c r="R433">
        <v>0</v>
      </c>
      <c r="S433" s="1">
        <v>0</v>
      </c>
      <c r="T433">
        <v>0</v>
      </c>
      <c r="U433">
        <v>0</v>
      </c>
      <c r="V433" s="1">
        <v>0</v>
      </c>
      <c r="W433">
        <v>0</v>
      </c>
      <c r="X433">
        <v>0</v>
      </c>
      <c r="Y433" s="1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</v>
      </c>
      <c r="AI433">
        <v>0</v>
      </c>
      <c r="AJ433">
        <v>13</v>
      </c>
      <c r="AK433">
        <v>0</v>
      </c>
      <c r="AL433">
        <v>0</v>
      </c>
      <c r="AM433">
        <v>0</v>
      </c>
      <c r="AN433">
        <v>0</v>
      </c>
      <c r="AO433">
        <v>0</v>
      </c>
      <c r="AP433" s="1">
        <v>0</v>
      </c>
      <c r="AQ433">
        <v>0</v>
      </c>
      <c r="AR433">
        <v>0</v>
      </c>
      <c r="AS433" s="1">
        <v>0</v>
      </c>
      <c r="AT433">
        <v>0</v>
      </c>
      <c r="AU433">
        <v>0</v>
      </c>
      <c r="AV433">
        <v>0</v>
      </c>
      <c r="AW433">
        <v>15</v>
      </c>
      <c r="AX433">
        <v>3</v>
      </c>
      <c r="AY433">
        <v>0</v>
      </c>
      <c r="AZ433">
        <v>0</v>
      </c>
      <c r="BA433" s="1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f t="shared" si="6"/>
        <v>4.2</v>
      </c>
    </row>
    <row r="434" spans="1:59" x14ac:dyDescent="0.3">
      <c r="A434" t="s">
        <v>553</v>
      </c>
      <c r="B434" s="4">
        <v>23</v>
      </c>
      <c r="C434" t="s">
        <v>785</v>
      </c>
      <c r="D434" t="s">
        <v>66</v>
      </c>
      <c r="E434" t="s">
        <v>774</v>
      </c>
      <c r="F434">
        <v>26</v>
      </c>
      <c r="G434">
        <v>893</v>
      </c>
      <c r="H434">
        <v>0</v>
      </c>
      <c r="I434">
        <v>0</v>
      </c>
      <c r="J434">
        <v>2</v>
      </c>
      <c r="K434">
        <v>0</v>
      </c>
      <c r="L434" s="1">
        <v>0</v>
      </c>
      <c r="M434">
        <v>0</v>
      </c>
      <c r="N434">
        <v>0</v>
      </c>
      <c r="O434">
        <v>0</v>
      </c>
      <c r="P434">
        <v>467</v>
      </c>
      <c r="Q434">
        <v>0</v>
      </c>
      <c r="R434">
        <v>0</v>
      </c>
      <c r="S434" s="1">
        <v>0</v>
      </c>
      <c r="T434">
        <v>0</v>
      </c>
      <c r="U434">
        <v>0</v>
      </c>
      <c r="V434" s="1">
        <v>0</v>
      </c>
      <c r="W434">
        <v>0</v>
      </c>
      <c r="X434">
        <v>0</v>
      </c>
      <c r="Y434" s="1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</v>
      </c>
      <c r="AI434">
        <v>3</v>
      </c>
      <c r="AJ434">
        <v>75</v>
      </c>
      <c r="AK434">
        <v>0</v>
      </c>
      <c r="AL434">
        <v>0</v>
      </c>
      <c r="AM434">
        <v>22</v>
      </c>
      <c r="AN434">
        <v>0</v>
      </c>
      <c r="AO434">
        <v>0</v>
      </c>
      <c r="AP434" s="1">
        <v>0</v>
      </c>
      <c r="AQ434">
        <v>0</v>
      </c>
      <c r="AR434">
        <v>0</v>
      </c>
      <c r="AS434" s="1">
        <v>0</v>
      </c>
      <c r="AT434">
        <v>0</v>
      </c>
      <c r="AU434">
        <v>0</v>
      </c>
      <c r="AV434">
        <v>0</v>
      </c>
      <c r="AW434">
        <v>11</v>
      </c>
      <c r="AX434">
        <v>5</v>
      </c>
      <c r="AY434">
        <v>0</v>
      </c>
      <c r="AZ434">
        <v>0</v>
      </c>
      <c r="BA434" s="1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f t="shared" si="6"/>
        <v>4.2</v>
      </c>
    </row>
    <row r="435" spans="1:59" x14ac:dyDescent="0.3">
      <c r="A435" t="s">
        <v>567</v>
      </c>
      <c r="B435" s="4">
        <v>36</v>
      </c>
      <c r="C435" t="s">
        <v>566</v>
      </c>
      <c r="D435" t="s">
        <v>59</v>
      </c>
      <c r="E435" t="s">
        <v>773</v>
      </c>
      <c r="F435">
        <v>14</v>
      </c>
      <c r="G435">
        <v>356</v>
      </c>
      <c r="H435">
        <v>0</v>
      </c>
      <c r="I435">
        <v>2</v>
      </c>
      <c r="J435">
        <v>3</v>
      </c>
      <c r="K435">
        <v>0</v>
      </c>
      <c r="L435" s="1">
        <v>0</v>
      </c>
      <c r="M435">
        <v>0</v>
      </c>
      <c r="N435">
        <v>0</v>
      </c>
      <c r="O435">
        <v>0</v>
      </c>
      <c r="P435">
        <v>333</v>
      </c>
      <c r="Q435">
        <v>0</v>
      </c>
      <c r="R435">
        <v>0</v>
      </c>
      <c r="S435" s="1">
        <v>0</v>
      </c>
      <c r="T435">
        <v>0</v>
      </c>
      <c r="U435">
        <v>0</v>
      </c>
      <c r="V435" s="1">
        <v>0</v>
      </c>
      <c r="W435">
        <v>0</v>
      </c>
      <c r="X435">
        <v>0</v>
      </c>
      <c r="Y435" s="1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6</v>
      </c>
      <c r="AI435">
        <v>0</v>
      </c>
      <c r="AJ435">
        <v>5</v>
      </c>
      <c r="AK435">
        <v>0</v>
      </c>
      <c r="AL435">
        <v>0</v>
      </c>
      <c r="AM435">
        <v>8</v>
      </c>
      <c r="AN435">
        <v>0</v>
      </c>
      <c r="AO435">
        <v>0</v>
      </c>
      <c r="AP435" s="1">
        <v>0</v>
      </c>
      <c r="AQ435">
        <v>0</v>
      </c>
      <c r="AR435">
        <v>0</v>
      </c>
      <c r="AS435" s="1">
        <v>0</v>
      </c>
      <c r="AT435">
        <v>0</v>
      </c>
      <c r="AU435">
        <v>0</v>
      </c>
      <c r="AV435">
        <v>0</v>
      </c>
      <c r="AW435">
        <v>8</v>
      </c>
      <c r="AX435">
        <v>4</v>
      </c>
      <c r="AY435">
        <v>0</v>
      </c>
      <c r="AZ435">
        <v>0</v>
      </c>
      <c r="BA435" s="1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f t="shared" si="6"/>
        <v>4.2</v>
      </c>
    </row>
    <row r="436" spans="1:59" x14ac:dyDescent="0.3">
      <c r="A436" t="s">
        <v>574</v>
      </c>
      <c r="B436" s="4">
        <v>30</v>
      </c>
      <c r="C436" t="s">
        <v>566</v>
      </c>
      <c r="D436" t="s">
        <v>59</v>
      </c>
      <c r="E436" t="s">
        <v>774</v>
      </c>
      <c r="F436">
        <v>8</v>
      </c>
      <c r="G436">
        <v>353</v>
      </c>
      <c r="H436">
        <v>0</v>
      </c>
      <c r="I436">
        <v>0</v>
      </c>
      <c r="J436">
        <v>0</v>
      </c>
      <c r="K436">
        <v>0</v>
      </c>
      <c r="L436" s="1">
        <v>0</v>
      </c>
      <c r="M436">
        <v>0</v>
      </c>
      <c r="N436">
        <v>0</v>
      </c>
      <c r="O436">
        <v>0</v>
      </c>
      <c r="P436">
        <v>285</v>
      </c>
      <c r="Q436">
        <v>0</v>
      </c>
      <c r="R436">
        <v>0</v>
      </c>
      <c r="S436" s="1">
        <v>0</v>
      </c>
      <c r="T436">
        <v>0</v>
      </c>
      <c r="U436">
        <v>0</v>
      </c>
      <c r="V436" s="1">
        <v>0</v>
      </c>
      <c r="W436">
        <v>0</v>
      </c>
      <c r="X436">
        <v>0</v>
      </c>
      <c r="Y436" s="1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7</v>
      </c>
      <c r="AN436">
        <v>0</v>
      </c>
      <c r="AO436">
        <v>0</v>
      </c>
      <c r="AP436" s="1">
        <v>0</v>
      </c>
      <c r="AQ436">
        <v>0</v>
      </c>
      <c r="AR436">
        <v>0</v>
      </c>
      <c r="AS436" s="1">
        <v>0</v>
      </c>
      <c r="AT436">
        <v>0</v>
      </c>
      <c r="AU436">
        <v>0</v>
      </c>
      <c r="AV436">
        <v>0</v>
      </c>
      <c r="AW436">
        <v>2</v>
      </c>
      <c r="AX436">
        <v>1</v>
      </c>
      <c r="AY436">
        <v>0</v>
      </c>
      <c r="AZ436">
        <v>0</v>
      </c>
      <c r="BA436" s="1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f t="shared" si="6"/>
        <v>4.2</v>
      </c>
    </row>
    <row r="437" spans="1:59" x14ac:dyDescent="0.3">
      <c r="A437" t="s">
        <v>580</v>
      </c>
      <c r="B437" s="4">
        <v>17</v>
      </c>
      <c r="C437" t="s">
        <v>566</v>
      </c>
      <c r="D437" t="s">
        <v>59</v>
      </c>
      <c r="E437" t="s">
        <v>773</v>
      </c>
      <c r="F437">
        <v>4</v>
      </c>
      <c r="G437">
        <v>135</v>
      </c>
      <c r="H437">
        <v>0</v>
      </c>
      <c r="I437">
        <v>0</v>
      </c>
      <c r="J437">
        <v>1</v>
      </c>
      <c r="K437">
        <v>0</v>
      </c>
      <c r="L437" s="1">
        <v>0</v>
      </c>
      <c r="M437">
        <v>0</v>
      </c>
      <c r="N437">
        <v>0</v>
      </c>
      <c r="O437">
        <v>0</v>
      </c>
      <c r="P437">
        <v>67</v>
      </c>
      <c r="Q437">
        <v>0</v>
      </c>
      <c r="R437">
        <v>0</v>
      </c>
      <c r="S437" s="1">
        <v>0</v>
      </c>
      <c r="T437">
        <v>0</v>
      </c>
      <c r="U437">
        <v>0</v>
      </c>
      <c r="V437" s="1">
        <v>0</v>
      </c>
      <c r="W437">
        <v>0</v>
      </c>
      <c r="X437">
        <v>0</v>
      </c>
      <c r="Y437" s="1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6</v>
      </c>
      <c r="AI437">
        <v>0</v>
      </c>
      <c r="AJ437">
        <v>1</v>
      </c>
      <c r="AK437">
        <v>0</v>
      </c>
      <c r="AL437">
        <v>0</v>
      </c>
      <c r="AM437">
        <v>4</v>
      </c>
      <c r="AN437">
        <v>0</v>
      </c>
      <c r="AO437">
        <v>0</v>
      </c>
      <c r="AP437" s="1">
        <v>0</v>
      </c>
      <c r="AQ437">
        <v>0</v>
      </c>
      <c r="AR437">
        <v>0</v>
      </c>
      <c r="AS437" s="1">
        <v>0</v>
      </c>
      <c r="AT437">
        <v>0</v>
      </c>
      <c r="AU437">
        <v>0</v>
      </c>
      <c r="AV437">
        <v>0</v>
      </c>
      <c r="AW437">
        <v>3</v>
      </c>
      <c r="AX437">
        <v>0</v>
      </c>
      <c r="AY437">
        <v>0</v>
      </c>
      <c r="AZ437">
        <v>0</v>
      </c>
      <c r="BA437" s="1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f t="shared" si="6"/>
        <v>4.2</v>
      </c>
    </row>
    <row r="438" spans="1:59" x14ac:dyDescent="0.3">
      <c r="A438" t="s">
        <v>587</v>
      </c>
      <c r="B438" s="4">
        <v>27</v>
      </c>
      <c r="C438" t="s">
        <v>566</v>
      </c>
      <c r="D438" t="s">
        <v>117</v>
      </c>
      <c r="E438" t="s">
        <v>774</v>
      </c>
      <c r="F438">
        <v>1</v>
      </c>
      <c r="G438">
        <v>5</v>
      </c>
      <c r="H438">
        <v>0</v>
      </c>
      <c r="I438">
        <v>0</v>
      </c>
      <c r="J438">
        <v>0</v>
      </c>
      <c r="K438">
        <v>0</v>
      </c>
      <c r="L438" s="1">
        <v>0</v>
      </c>
      <c r="M438">
        <v>0</v>
      </c>
      <c r="N438">
        <v>0</v>
      </c>
      <c r="O438">
        <v>0</v>
      </c>
      <c r="P438">
        <v>3</v>
      </c>
      <c r="Q438">
        <v>0</v>
      </c>
      <c r="R438">
        <v>0</v>
      </c>
      <c r="S438" s="1">
        <v>0</v>
      </c>
      <c r="T438">
        <v>0</v>
      </c>
      <c r="U438">
        <v>0</v>
      </c>
      <c r="V438" s="1">
        <v>0</v>
      </c>
      <c r="W438">
        <v>0</v>
      </c>
      <c r="X438">
        <v>0</v>
      </c>
      <c r="Y438" s="1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 s="1">
        <v>0</v>
      </c>
      <c r="AQ438">
        <v>0</v>
      </c>
      <c r="AR438">
        <v>0</v>
      </c>
      <c r="AS438" s="1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 s="1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f t="shared" si="6"/>
        <v>4.2</v>
      </c>
    </row>
    <row r="439" spans="1:59" x14ac:dyDescent="0.3">
      <c r="A439" t="s">
        <v>590</v>
      </c>
      <c r="B439" s="4">
        <v>21</v>
      </c>
      <c r="C439" t="s">
        <v>566</v>
      </c>
      <c r="D439" t="s">
        <v>59</v>
      </c>
      <c r="E439" t="s">
        <v>774</v>
      </c>
      <c r="F439">
        <v>1</v>
      </c>
      <c r="G439">
        <v>12</v>
      </c>
      <c r="H439">
        <v>0</v>
      </c>
      <c r="I439">
        <v>0</v>
      </c>
      <c r="J439">
        <v>0</v>
      </c>
      <c r="K439">
        <v>0</v>
      </c>
      <c r="L439" s="1">
        <v>0</v>
      </c>
      <c r="M439">
        <v>0</v>
      </c>
      <c r="N439">
        <v>0</v>
      </c>
      <c r="O439">
        <v>0</v>
      </c>
      <c r="P439">
        <v>6</v>
      </c>
      <c r="Q439">
        <v>0</v>
      </c>
      <c r="R439">
        <v>0</v>
      </c>
      <c r="S439" s="1">
        <v>0</v>
      </c>
      <c r="T439">
        <v>0</v>
      </c>
      <c r="U439">
        <v>0</v>
      </c>
      <c r="V439" s="1">
        <v>0</v>
      </c>
      <c r="W439">
        <v>0</v>
      </c>
      <c r="X439">
        <v>0</v>
      </c>
      <c r="Y439" s="1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s="1">
        <v>0</v>
      </c>
      <c r="AQ439">
        <v>0</v>
      </c>
      <c r="AR439">
        <v>0</v>
      </c>
      <c r="AS439" s="1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 s="1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f t="shared" si="6"/>
        <v>4.2</v>
      </c>
    </row>
    <row r="440" spans="1:59" x14ac:dyDescent="0.3">
      <c r="A440" t="s">
        <v>592</v>
      </c>
      <c r="B440" s="4">
        <v>30</v>
      </c>
      <c r="C440" t="s">
        <v>566</v>
      </c>
      <c r="D440" t="s">
        <v>78</v>
      </c>
      <c r="E440" t="s">
        <v>773</v>
      </c>
      <c r="F440">
        <v>8</v>
      </c>
      <c r="G440">
        <v>306</v>
      </c>
      <c r="H440">
        <v>0</v>
      </c>
      <c r="I440">
        <v>0</v>
      </c>
      <c r="J440">
        <v>1</v>
      </c>
      <c r="K440">
        <v>0</v>
      </c>
      <c r="L440" s="1">
        <v>0</v>
      </c>
      <c r="M440">
        <v>0</v>
      </c>
      <c r="N440">
        <v>0</v>
      </c>
      <c r="O440">
        <v>1</v>
      </c>
      <c r="P440">
        <v>138</v>
      </c>
      <c r="Q440">
        <v>0</v>
      </c>
      <c r="R440">
        <v>0</v>
      </c>
      <c r="S440" s="1">
        <v>0</v>
      </c>
      <c r="T440">
        <v>0</v>
      </c>
      <c r="U440">
        <v>0</v>
      </c>
      <c r="V440" s="1">
        <v>0</v>
      </c>
      <c r="W440">
        <v>0</v>
      </c>
      <c r="X440">
        <v>0</v>
      </c>
      <c r="Y440" s="1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</v>
      </c>
      <c r="AI440">
        <v>0</v>
      </c>
      <c r="AJ440">
        <v>8</v>
      </c>
      <c r="AK440">
        <v>0</v>
      </c>
      <c r="AL440">
        <v>0</v>
      </c>
      <c r="AM440">
        <v>6</v>
      </c>
      <c r="AN440">
        <v>0</v>
      </c>
      <c r="AO440">
        <v>0</v>
      </c>
      <c r="AP440" s="1">
        <v>0</v>
      </c>
      <c r="AQ440">
        <v>0</v>
      </c>
      <c r="AR440">
        <v>0</v>
      </c>
      <c r="AS440" s="1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1</v>
      </c>
      <c r="AZ440">
        <v>0</v>
      </c>
      <c r="BA440" s="1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f t="shared" si="6"/>
        <v>4.2</v>
      </c>
    </row>
    <row r="441" spans="1:59" x14ac:dyDescent="0.3">
      <c r="A441" t="s">
        <v>595</v>
      </c>
      <c r="B441" s="4">
        <v>21</v>
      </c>
      <c r="C441" t="s">
        <v>566</v>
      </c>
      <c r="D441" t="s">
        <v>59</v>
      </c>
      <c r="E441" t="s">
        <v>773</v>
      </c>
      <c r="F441">
        <v>2</v>
      </c>
      <c r="G441">
        <v>64</v>
      </c>
      <c r="H441">
        <v>0</v>
      </c>
      <c r="I441">
        <v>0</v>
      </c>
      <c r="J441">
        <v>0</v>
      </c>
      <c r="K441">
        <v>0</v>
      </c>
      <c r="L441" s="1">
        <v>0</v>
      </c>
      <c r="M441">
        <v>0</v>
      </c>
      <c r="N441">
        <v>0</v>
      </c>
      <c r="O441">
        <v>0</v>
      </c>
      <c r="P441">
        <v>46</v>
      </c>
      <c r="Q441">
        <v>0</v>
      </c>
      <c r="R441">
        <v>0</v>
      </c>
      <c r="S441" s="1">
        <v>0</v>
      </c>
      <c r="T441">
        <v>0</v>
      </c>
      <c r="U441">
        <v>0</v>
      </c>
      <c r="V441" s="1">
        <v>0</v>
      </c>
      <c r="W441">
        <v>0</v>
      </c>
      <c r="X441">
        <v>0</v>
      </c>
      <c r="Y441" s="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3</v>
      </c>
      <c r="AN441">
        <v>0</v>
      </c>
      <c r="AO441">
        <v>0</v>
      </c>
      <c r="AP441" s="1">
        <v>0</v>
      </c>
      <c r="AQ441">
        <v>0</v>
      </c>
      <c r="AR441">
        <v>0</v>
      </c>
      <c r="AS441" s="1">
        <v>0</v>
      </c>
      <c r="AT441">
        <v>0</v>
      </c>
      <c r="AU441">
        <v>0</v>
      </c>
      <c r="AV441">
        <v>0</v>
      </c>
      <c r="AW441">
        <v>2</v>
      </c>
      <c r="AX441">
        <v>1</v>
      </c>
      <c r="AY441">
        <v>0</v>
      </c>
      <c r="AZ441">
        <v>0</v>
      </c>
      <c r="BA441" s="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f t="shared" si="6"/>
        <v>4.2</v>
      </c>
    </row>
    <row r="442" spans="1:59" x14ac:dyDescent="0.3">
      <c r="A442" t="s">
        <v>598</v>
      </c>
      <c r="B442" s="4">
        <v>23</v>
      </c>
      <c r="C442" t="s">
        <v>566</v>
      </c>
      <c r="D442" t="s">
        <v>66</v>
      </c>
      <c r="E442" t="s">
        <v>774</v>
      </c>
      <c r="F442">
        <v>10</v>
      </c>
      <c r="G442">
        <v>480</v>
      </c>
      <c r="H442">
        <v>0</v>
      </c>
      <c r="I442">
        <v>0</v>
      </c>
      <c r="J442">
        <v>3</v>
      </c>
      <c r="K442">
        <v>0</v>
      </c>
      <c r="L442" s="1">
        <v>0</v>
      </c>
      <c r="M442">
        <v>0</v>
      </c>
      <c r="N442">
        <v>0</v>
      </c>
      <c r="O442">
        <v>1</v>
      </c>
      <c r="P442">
        <v>293</v>
      </c>
      <c r="Q442">
        <v>0</v>
      </c>
      <c r="R442">
        <v>0</v>
      </c>
      <c r="S442" s="1">
        <v>0</v>
      </c>
      <c r="T442">
        <v>0</v>
      </c>
      <c r="U442">
        <v>0</v>
      </c>
      <c r="V442" s="1">
        <v>0</v>
      </c>
      <c r="W442">
        <v>0</v>
      </c>
      <c r="X442">
        <v>0</v>
      </c>
      <c r="Y442" s="1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0</v>
      </c>
      <c r="AJ442">
        <v>33</v>
      </c>
      <c r="AK442">
        <v>0</v>
      </c>
      <c r="AL442">
        <v>0</v>
      </c>
      <c r="AM442">
        <v>21</v>
      </c>
      <c r="AN442">
        <v>0</v>
      </c>
      <c r="AO442">
        <v>0</v>
      </c>
      <c r="AP442" s="1">
        <v>0</v>
      </c>
      <c r="AQ442">
        <v>0</v>
      </c>
      <c r="AR442">
        <v>0</v>
      </c>
      <c r="AS442" s="1">
        <v>0</v>
      </c>
      <c r="AT442">
        <v>0</v>
      </c>
      <c r="AU442">
        <v>0</v>
      </c>
      <c r="AV442">
        <v>0</v>
      </c>
      <c r="AW442">
        <v>6</v>
      </c>
      <c r="AX442">
        <v>1</v>
      </c>
      <c r="AY442">
        <v>0</v>
      </c>
      <c r="AZ442">
        <v>0</v>
      </c>
      <c r="BA442" s="1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f t="shared" si="6"/>
        <v>4.2</v>
      </c>
    </row>
    <row r="443" spans="1:59" x14ac:dyDescent="0.3">
      <c r="A443" t="s">
        <v>601</v>
      </c>
      <c r="B443" s="4">
        <v>19</v>
      </c>
      <c r="C443" t="s">
        <v>784</v>
      </c>
      <c r="D443" t="s">
        <v>59</v>
      </c>
      <c r="E443" t="s">
        <v>774</v>
      </c>
      <c r="F443">
        <v>1</v>
      </c>
      <c r="G443">
        <v>13</v>
      </c>
      <c r="H443">
        <v>0</v>
      </c>
      <c r="I443">
        <v>0</v>
      </c>
      <c r="J443">
        <v>0</v>
      </c>
      <c r="K443">
        <v>0</v>
      </c>
      <c r="L443" s="1">
        <v>0</v>
      </c>
      <c r="M443">
        <v>0</v>
      </c>
      <c r="N443">
        <v>0</v>
      </c>
      <c r="O443">
        <v>0</v>
      </c>
      <c r="P443">
        <v>16</v>
      </c>
      <c r="Q443">
        <v>0</v>
      </c>
      <c r="R443">
        <v>0</v>
      </c>
      <c r="S443" s="1">
        <v>0</v>
      </c>
      <c r="T443">
        <v>0</v>
      </c>
      <c r="U443">
        <v>0</v>
      </c>
      <c r="V443" s="1">
        <v>0</v>
      </c>
      <c r="W443">
        <v>0</v>
      </c>
      <c r="X443">
        <v>0</v>
      </c>
      <c r="Y443" s="1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 s="1">
        <v>0</v>
      </c>
      <c r="AQ443">
        <v>0</v>
      </c>
      <c r="AR443">
        <v>0</v>
      </c>
      <c r="AS443" s="1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 s="1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f t="shared" si="6"/>
        <v>4.2</v>
      </c>
    </row>
    <row r="444" spans="1:59" x14ac:dyDescent="0.3">
      <c r="A444" t="s">
        <v>616</v>
      </c>
      <c r="B444" s="4">
        <v>25</v>
      </c>
      <c r="C444" t="s">
        <v>784</v>
      </c>
      <c r="D444" t="s">
        <v>617</v>
      </c>
      <c r="E444" t="s">
        <v>774</v>
      </c>
      <c r="F444">
        <v>10</v>
      </c>
      <c r="G444">
        <v>843</v>
      </c>
      <c r="H444">
        <v>0</v>
      </c>
      <c r="I444">
        <v>0</v>
      </c>
      <c r="J444">
        <v>7</v>
      </c>
      <c r="K444">
        <v>0</v>
      </c>
      <c r="L444" s="1">
        <v>0</v>
      </c>
      <c r="M444">
        <v>0</v>
      </c>
      <c r="N444">
        <v>0</v>
      </c>
      <c r="O444">
        <v>0</v>
      </c>
      <c r="P444">
        <v>699</v>
      </c>
      <c r="Q444">
        <v>0</v>
      </c>
      <c r="R444">
        <v>0</v>
      </c>
      <c r="S444" s="1">
        <v>0</v>
      </c>
      <c r="T444">
        <v>0</v>
      </c>
      <c r="U444">
        <v>0</v>
      </c>
      <c r="V444" s="1">
        <v>0</v>
      </c>
      <c r="W444">
        <v>0</v>
      </c>
      <c r="X444">
        <v>0</v>
      </c>
      <c r="Y444" s="1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</v>
      </c>
      <c r="AI444">
        <v>0</v>
      </c>
      <c r="AJ444">
        <v>70</v>
      </c>
      <c r="AK444">
        <v>0</v>
      </c>
      <c r="AL444">
        <v>0</v>
      </c>
      <c r="AM444">
        <v>7</v>
      </c>
      <c r="AN444">
        <v>0</v>
      </c>
      <c r="AO444">
        <v>0</v>
      </c>
      <c r="AP444" s="1">
        <v>0</v>
      </c>
      <c r="AQ444">
        <v>0</v>
      </c>
      <c r="AR444">
        <v>0</v>
      </c>
      <c r="AS444" s="1">
        <v>0</v>
      </c>
      <c r="AT444">
        <v>0</v>
      </c>
      <c r="AU444">
        <v>0</v>
      </c>
      <c r="AV444">
        <v>0</v>
      </c>
      <c r="AW444">
        <v>9</v>
      </c>
      <c r="AX444">
        <v>0</v>
      </c>
      <c r="AY444">
        <v>0</v>
      </c>
      <c r="AZ444">
        <v>0</v>
      </c>
      <c r="BA444" s="1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f t="shared" si="6"/>
        <v>4.2</v>
      </c>
    </row>
    <row r="445" spans="1:59" x14ac:dyDescent="0.3">
      <c r="A445" t="s">
        <v>628</v>
      </c>
      <c r="B445" s="4">
        <v>27</v>
      </c>
      <c r="C445" t="s">
        <v>784</v>
      </c>
      <c r="D445" t="s">
        <v>62</v>
      </c>
      <c r="E445" t="s">
        <v>774</v>
      </c>
      <c r="F445">
        <v>4</v>
      </c>
      <c r="G445">
        <v>195</v>
      </c>
      <c r="H445">
        <v>0</v>
      </c>
      <c r="I445">
        <v>0</v>
      </c>
      <c r="J445">
        <v>2</v>
      </c>
      <c r="K445">
        <v>0</v>
      </c>
      <c r="L445" s="1">
        <v>0</v>
      </c>
      <c r="M445">
        <v>0</v>
      </c>
      <c r="N445">
        <v>0</v>
      </c>
      <c r="O445">
        <v>0</v>
      </c>
      <c r="P445">
        <v>177</v>
      </c>
      <c r="Q445">
        <v>0</v>
      </c>
      <c r="R445">
        <v>0</v>
      </c>
      <c r="S445" s="1">
        <v>0</v>
      </c>
      <c r="T445">
        <v>0</v>
      </c>
      <c r="U445">
        <v>0</v>
      </c>
      <c r="V445" s="1">
        <v>0</v>
      </c>
      <c r="W445">
        <v>0</v>
      </c>
      <c r="X445">
        <v>0</v>
      </c>
      <c r="Y445" s="1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6</v>
      </c>
      <c r="AK445">
        <v>0</v>
      </c>
      <c r="AL445">
        <v>0</v>
      </c>
      <c r="AM445">
        <v>4</v>
      </c>
      <c r="AN445">
        <v>0</v>
      </c>
      <c r="AO445">
        <v>0</v>
      </c>
      <c r="AP445" s="1">
        <v>0</v>
      </c>
      <c r="AQ445">
        <v>0</v>
      </c>
      <c r="AR445">
        <v>0</v>
      </c>
      <c r="AS445" s="1">
        <v>0</v>
      </c>
      <c r="AT445">
        <v>0</v>
      </c>
      <c r="AU445">
        <v>0</v>
      </c>
      <c r="AV445">
        <v>0</v>
      </c>
      <c r="AW445">
        <v>2</v>
      </c>
      <c r="AX445">
        <v>2</v>
      </c>
      <c r="AY445">
        <v>0</v>
      </c>
      <c r="AZ445">
        <v>0</v>
      </c>
      <c r="BA445" s="1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f t="shared" si="6"/>
        <v>4.2</v>
      </c>
    </row>
    <row r="446" spans="1:59" x14ac:dyDescent="0.3">
      <c r="A446" t="s">
        <v>630</v>
      </c>
      <c r="B446" s="4">
        <v>28</v>
      </c>
      <c r="C446" t="s">
        <v>784</v>
      </c>
      <c r="D446" t="s">
        <v>76</v>
      </c>
      <c r="E446" t="s">
        <v>773</v>
      </c>
      <c r="F446">
        <v>18</v>
      </c>
      <c r="G446">
        <v>508</v>
      </c>
      <c r="H446">
        <v>0</v>
      </c>
      <c r="I446">
        <v>3</v>
      </c>
      <c r="J446">
        <v>8</v>
      </c>
      <c r="K446">
        <v>0</v>
      </c>
      <c r="L446" s="1">
        <v>0</v>
      </c>
      <c r="M446">
        <v>2</v>
      </c>
      <c r="N446">
        <v>0</v>
      </c>
      <c r="O446">
        <v>5</v>
      </c>
      <c r="P446">
        <v>326</v>
      </c>
      <c r="Q446">
        <v>0</v>
      </c>
      <c r="R446">
        <v>0</v>
      </c>
      <c r="S446" s="1">
        <v>0</v>
      </c>
      <c r="T446">
        <v>0</v>
      </c>
      <c r="U446">
        <v>0</v>
      </c>
      <c r="V446" s="1">
        <v>0</v>
      </c>
      <c r="W446">
        <v>0</v>
      </c>
      <c r="X446">
        <v>0</v>
      </c>
      <c r="Y446" s="1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6</v>
      </c>
      <c r="AI446">
        <v>0</v>
      </c>
      <c r="AJ446">
        <v>6</v>
      </c>
      <c r="AK446">
        <v>0</v>
      </c>
      <c r="AL446">
        <v>0</v>
      </c>
      <c r="AM446">
        <v>6</v>
      </c>
      <c r="AN446">
        <v>0</v>
      </c>
      <c r="AO446">
        <v>0</v>
      </c>
      <c r="AP446" s="1">
        <v>0</v>
      </c>
      <c r="AQ446">
        <v>0</v>
      </c>
      <c r="AR446">
        <v>0</v>
      </c>
      <c r="AS446" s="1">
        <v>0</v>
      </c>
      <c r="AT446">
        <v>0</v>
      </c>
      <c r="AU446">
        <v>0</v>
      </c>
      <c r="AV446">
        <v>0</v>
      </c>
      <c r="AW446">
        <v>3</v>
      </c>
      <c r="AX446">
        <v>0</v>
      </c>
      <c r="AY446">
        <v>0</v>
      </c>
      <c r="AZ446">
        <v>0</v>
      </c>
      <c r="BA446" s="1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f t="shared" si="6"/>
        <v>4.2</v>
      </c>
    </row>
    <row r="447" spans="1:59" x14ac:dyDescent="0.3">
      <c r="A447" t="s">
        <v>634</v>
      </c>
      <c r="B447" s="4">
        <v>34</v>
      </c>
      <c r="C447" t="s">
        <v>783</v>
      </c>
      <c r="D447" t="s">
        <v>59</v>
      </c>
      <c r="E447" t="s">
        <v>774</v>
      </c>
      <c r="F447">
        <v>18</v>
      </c>
      <c r="G447">
        <v>823</v>
      </c>
      <c r="H447">
        <v>0</v>
      </c>
      <c r="I447">
        <v>0</v>
      </c>
      <c r="J447">
        <v>5</v>
      </c>
      <c r="K447">
        <v>0</v>
      </c>
      <c r="L447" s="1">
        <v>0</v>
      </c>
      <c r="M447">
        <v>0</v>
      </c>
      <c r="N447">
        <v>0</v>
      </c>
      <c r="O447">
        <v>0</v>
      </c>
      <c r="P447">
        <v>698</v>
      </c>
      <c r="Q447">
        <v>0</v>
      </c>
      <c r="R447">
        <v>0</v>
      </c>
      <c r="S447" s="1">
        <v>0</v>
      </c>
      <c r="T447">
        <v>0</v>
      </c>
      <c r="U447">
        <v>0</v>
      </c>
      <c r="V447" s="1">
        <v>0</v>
      </c>
      <c r="W447">
        <v>0</v>
      </c>
      <c r="X447">
        <v>0</v>
      </c>
      <c r="Y447" s="1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3</v>
      </c>
      <c r="AJ447">
        <v>36</v>
      </c>
      <c r="AK447">
        <v>0</v>
      </c>
      <c r="AL447">
        <v>0</v>
      </c>
      <c r="AM447">
        <v>11</v>
      </c>
      <c r="AN447">
        <v>0</v>
      </c>
      <c r="AO447">
        <v>0</v>
      </c>
      <c r="AP447" s="1">
        <v>0</v>
      </c>
      <c r="AQ447">
        <v>0</v>
      </c>
      <c r="AR447">
        <v>0</v>
      </c>
      <c r="AS447" s="1">
        <v>0</v>
      </c>
      <c r="AT447">
        <v>0</v>
      </c>
      <c r="AU447">
        <v>0</v>
      </c>
      <c r="AV447">
        <v>0</v>
      </c>
      <c r="AW447">
        <v>4</v>
      </c>
      <c r="AX447">
        <v>3</v>
      </c>
      <c r="AY447">
        <v>0</v>
      </c>
      <c r="AZ447">
        <v>0</v>
      </c>
      <c r="BA447" s="1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f t="shared" si="6"/>
        <v>4.2</v>
      </c>
    </row>
    <row r="448" spans="1:59" x14ac:dyDescent="0.3">
      <c r="A448" t="s">
        <v>637</v>
      </c>
      <c r="B448" s="4">
        <v>24</v>
      </c>
      <c r="C448" t="s">
        <v>783</v>
      </c>
      <c r="D448" t="s">
        <v>78</v>
      </c>
      <c r="E448" t="s">
        <v>773</v>
      </c>
      <c r="F448">
        <v>10</v>
      </c>
      <c r="G448">
        <v>162</v>
      </c>
      <c r="H448">
        <v>0</v>
      </c>
      <c r="I448">
        <v>0</v>
      </c>
      <c r="J448">
        <v>4</v>
      </c>
      <c r="K448">
        <v>0</v>
      </c>
      <c r="L448" s="1">
        <v>0</v>
      </c>
      <c r="M448">
        <v>0</v>
      </c>
      <c r="N448">
        <v>0</v>
      </c>
      <c r="O448">
        <v>0</v>
      </c>
      <c r="P448">
        <v>158</v>
      </c>
      <c r="Q448">
        <v>0</v>
      </c>
      <c r="R448">
        <v>0</v>
      </c>
      <c r="S448" s="1">
        <v>0</v>
      </c>
      <c r="T448">
        <v>0</v>
      </c>
      <c r="U448">
        <v>0</v>
      </c>
      <c r="V448" s="1">
        <v>0</v>
      </c>
      <c r="W448">
        <v>0</v>
      </c>
      <c r="X448">
        <v>0</v>
      </c>
      <c r="Y448" s="1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</v>
      </c>
      <c r="AI448">
        <v>0</v>
      </c>
      <c r="AJ448">
        <v>5</v>
      </c>
      <c r="AK448">
        <v>0</v>
      </c>
      <c r="AL448">
        <v>0</v>
      </c>
      <c r="AM448">
        <v>7</v>
      </c>
      <c r="AN448">
        <v>0</v>
      </c>
      <c r="AO448">
        <v>0</v>
      </c>
      <c r="AP448" s="1">
        <v>0</v>
      </c>
      <c r="AQ448">
        <v>0</v>
      </c>
      <c r="AR448">
        <v>0</v>
      </c>
      <c r="AS448" s="1">
        <v>0</v>
      </c>
      <c r="AT448">
        <v>0</v>
      </c>
      <c r="AU448">
        <v>0</v>
      </c>
      <c r="AV448">
        <v>0</v>
      </c>
      <c r="AW448">
        <v>0</v>
      </c>
      <c r="AX448">
        <v>2</v>
      </c>
      <c r="AY448">
        <v>0</v>
      </c>
      <c r="AZ448">
        <v>0</v>
      </c>
      <c r="BA448" s="1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f t="shared" si="6"/>
        <v>4.2</v>
      </c>
    </row>
    <row r="449" spans="1:59" x14ac:dyDescent="0.3">
      <c r="A449" t="s">
        <v>648</v>
      </c>
      <c r="B449" s="4">
        <v>19</v>
      </c>
      <c r="C449" t="s">
        <v>783</v>
      </c>
      <c r="D449" t="s">
        <v>59</v>
      </c>
      <c r="E449" t="s">
        <v>774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 s="1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 s="1">
        <v>0</v>
      </c>
      <c r="T449">
        <v>0</v>
      </c>
      <c r="U449">
        <v>0</v>
      </c>
      <c r="V449" s="1">
        <v>0</v>
      </c>
      <c r="W449">
        <v>0</v>
      </c>
      <c r="X449">
        <v>0</v>
      </c>
      <c r="Y449" s="1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 s="1">
        <v>0</v>
      </c>
      <c r="AQ449">
        <v>0</v>
      </c>
      <c r="AR449">
        <v>0</v>
      </c>
      <c r="AS449" s="1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s="1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f t="shared" si="6"/>
        <v>4.2</v>
      </c>
    </row>
    <row r="450" spans="1:59" x14ac:dyDescent="0.3">
      <c r="A450" t="s">
        <v>650</v>
      </c>
      <c r="B450" s="4">
        <v>18</v>
      </c>
      <c r="C450" t="s">
        <v>783</v>
      </c>
      <c r="D450" t="s">
        <v>59</v>
      </c>
      <c r="E450" t="s">
        <v>773</v>
      </c>
      <c r="F450">
        <v>2</v>
      </c>
      <c r="G450">
        <v>47</v>
      </c>
      <c r="H450">
        <v>0</v>
      </c>
      <c r="I450">
        <v>0</v>
      </c>
      <c r="J450">
        <v>1</v>
      </c>
      <c r="K450">
        <v>0</v>
      </c>
      <c r="L450" s="1">
        <v>0</v>
      </c>
      <c r="M450">
        <v>0</v>
      </c>
      <c r="N450">
        <v>0</v>
      </c>
      <c r="O450">
        <v>0</v>
      </c>
      <c r="P450">
        <v>43</v>
      </c>
      <c r="Q450">
        <v>0</v>
      </c>
      <c r="R450">
        <v>0</v>
      </c>
      <c r="S450" s="1">
        <v>0</v>
      </c>
      <c r="T450">
        <v>0</v>
      </c>
      <c r="U450">
        <v>0</v>
      </c>
      <c r="V450" s="1">
        <v>0</v>
      </c>
      <c r="W450">
        <v>0</v>
      </c>
      <c r="X450">
        <v>0</v>
      </c>
      <c r="Y450" s="1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 s="1">
        <v>0</v>
      </c>
      <c r="AQ450">
        <v>0</v>
      </c>
      <c r="AR450">
        <v>0</v>
      </c>
      <c r="AS450" s="1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 s="1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f t="shared" ref="BG450:BG513" si="7">BF450+4.2</f>
        <v>4.2</v>
      </c>
    </row>
    <row r="451" spans="1:59" x14ac:dyDescent="0.3">
      <c r="A451" t="s">
        <v>652</v>
      </c>
      <c r="B451" s="4">
        <v>18</v>
      </c>
      <c r="C451" t="s">
        <v>783</v>
      </c>
      <c r="D451" t="s">
        <v>66</v>
      </c>
      <c r="E451" t="s">
        <v>773</v>
      </c>
      <c r="F451">
        <v>12</v>
      </c>
      <c r="G451">
        <v>139</v>
      </c>
      <c r="H451">
        <v>0</v>
      </c>
      <c r="I451">
        <v>0</v>
      </c>
      <c r="J451">
        <v>4</v>
      </c>
      <c r="K451">
        <v>0</v>
      </c>
      <c r="L451" s="1">
        <v>0</v>
      </c>
      <c r="M451">
        <v>0</v>
      </c>
      <c r="N451">
        <v>1</v>
      </c>
      <c r="O451">
        <v>0</v>
      </c>
      <c r="P451">
        <v>111</v>
      </c>
      <c r="Q451">
        <v>0</v>
      </c>
      <c r="R451">
        <v>0</v>
      </c>
      <c r="S451" s="1">
        <v>0</v>
      </c>
      <c r="T451">
        <v>0</v>
      </c>
      <c r="U451">
        <v>0</v>
      </c>
      <c r="V451" s="1">
        <v>0</v>
      </c>
      <c r="W451">
        <v>0</v>
      </c>
      <c r="X451">
        <v>0</v>
      </c>
      <c r="Y451" s="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0</v>
      </c>
      <c r="AO451">
        <v>0</v>
      </c>
      <c r="AP451" s="1">
        <v>0</v>
      </c>
      <c r="AQ451">
        <v>0</v>
      </c>
      <c r="AR451">
        <v>0</v>
      </c>
      <c r="AS451" s="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 s="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f t="shared" si="7"/>
        <v>4.2</v>
      </c>
    </row>
    <row r="452" spans="1:59" x14ac:dyDescent="0.3">
      <c r="A452" t="s">
        <v>655</v>
      </c>
      <c r="B452" s="4">
        <v>27</v>
      </c>
      <c r="C452" t="s">
        <v>783</v>
      </c>
      <c r="D452" t="s">
        <v>233</v>
      </c>
      <c r="E452" t="s">
        <v>773</v>
      </c>
      <c r="F452">
        <v>2</v>
      </c>
      <c r="G452">
        <v>71</v>
      </c>
      <c r="H452">
        <v>0</v>
      </c>
      <c r="I452">
        <v>0</v>
      </c>
      <c r="J452">
        <v>1</v>
      </c>
      <c r="K452">
        <v>0</v>
      </c>
      <c r="L452" s="1">
        <v>0</v>
      </c>
      <c r="M452">
        <v>0</v>
      </c>
      <c r="N452">
        <v>0</v>
      </c>
      <c r="O452">
        <v>1</v>
      </c>
      <c r="P452">
        <v>36</v>
      </c>
      <c r="Q452">
        <v>0</v>
      </c>
      <c r="R452">
        <v>0</v>
      </c>
      <c r="S452" s="1">
        <v>0</v>
      </c>
      <c r="T452">
        <v>0</v>
      </c>
      <c r="U452">
        <v>0</v>
      </c>
      <c r="V452" s="1">
        <v>0</v>
      </c>
      <c r="W452">
        <v>0</v>
      </c>
      <c r="X452">
        <v>0</v>
      </c>
      <c r="Y452" s="1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</v>
      </c>
      <c r="AK452">
        <v>0</v>
      </c>
      <c r="AL452">
        <v>0</v>
      </c>
      <c r="AM452">
        <v>5</v>
      </c>
      <c r="AN452">
        <v>0</v>
      </c>
      <c r="AO452">
        <v>0</v>
      </c>
      <c r="AP452" s="1">
        <v>0</v>
      </c>
      <c r="AQ452">
        <v>0</v>
      </c>
      <c r="AR452">
        <v>0</v>
      </c>
      <c r="AS452" s="1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 s="1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f t="shared" si="7"/>
        <v>4.2</v>
      </c>
    </row>
    <row r="453" spans="1:59" x14ac:dyDescent="0.3">
      <c r="A453" t="s">
        <v>662</v>
      </c>
      <c r="B453" s="4">
        <v>20</v>
      </c>
      <c r="C453" t="s">
        <v>782</v>
      </c>
      <c r="D453" t="s">
        <v>59</v>
      </c>
      <c r="E453" t="s">
        <v>774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 s="1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 s="1">
        <v>0</v>
      </c>
      <c r="T453">
        <v>0</v>
      </c>
      <c r="U453">
        <v>0</v>
      </c>
      <c r="V453" s="1">
        <v>0</v>
      </c>
      <c r="W453">
        <v>0</v>
      </c>
      <c r="X453">
        <v>0</v>
      </c>
      <c r="Y453" s="1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 s="1">
        <v>0</v>
      </c>
      <c r="AQ453">
        <v>0</v>
      </c>
      <c r="AR453">
        <v>0</v>
      </c>
      <c r="AS453" s="1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s="1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f t="shared" si="7"/>
        <v>4.2</v>
      </c>
    </row>
    <row r="454" spans="1:59" x14ac:dyDescent="0.3">
      <c r="A454" t="s">
        <v>664</v>
      </c>
      <c r="B454" s="4">
        <v>22</v>
      </c>
      <c r="C454" t="s">
        <v>782</v>
      </c>
      <c r="D454" t="s">
        <v>277</v>
      </c>
      <c r="E454" t="s">
        <v>773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 s="1">
        <v>0</v>
      </c>
      <c r="M454">
        <v>0</v>
      </c>
      <c r="N454">
        <v>0</v>
      </c>
      <c r="O454">
        <v>0</v>
      </c>
      <c r="P454">
        <v>2</v>
      </c>
      <c r="Q454">
        <v>0</v>
      </c>
      <c r="R454">
        <v>0</v>
      </c>
      <c r="S454" s="1">
        <v>0</v>
      </c>
      <c r="T454">
        <v>0</v>
      </c>
      <c r="U454">
        <v>0</v>
      </c>
      <c r="V454" s="1">
        <v>0</v>
      </c>
      <c r="W454">
        <v>0</v>
      </c>
      <c r="X454">
        <v>0</v>
      </c>
      <c r="Y454" s="1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</v>
      </c>
      <c r="AN454">
        <v>0</v>
      </c>
      <c r="AO454">
        <v>0</v>
      </c>
      <c r="AP454" s="1">
        <v>0</v>
      </c>
      <c r="AQ454">
        <v>0</v>
      </c>
      <c r="AR454">
        <v>0</v>
      </c>
      <c r="AS454" s="1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 s="1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f t="shared" si="7"/>
        <v>4.2</v>
      </c>
    </row>
    <row r="455" spans="1:59" x14ac:dyDescent="0.3">
      <c r="A455" t="s">
        <v>665</v>
      </c>
      <c r="B455" s="4">
        <v>20</v>
      </c>
      <c r="C455" t="s">
        <v>782</v>
      </c>
      <c r="D455" t="s">
        <v>176</v>
      </c>
      <c r="E455" t="s">
        <v>773</v>
      </c>
      <c r="F455">
        <v>10</v>
      </c>
      <c r="G455">
        <v>232</v>
      </c>
      <c r="H455">
        <v>0</v>
      </c>
      <c r="I455">
        <v>0</v>
      </c>
      <c r="J455">
        <v>2</v>
      </c>
      <c r="K455">
        <v>0</v>
      </c>
      <c r="L455" s="1">
        <v>0</v>
      </c>
      <c r="M455">
        <v>0</v>
      </c>
      <c r="N455">
        <v>0</v>
      </c>
      <c r="O455">
        <v>0</v>
      </c>
      <c r="P455">
        <v>133</v>
      </c>
      <c r="Q455">
        <v>0</v>
      </c>
      <c r="R455">
        <v>0</v>
      </c>
      <c r="S455" s="1">
        <v>0</v>
      </c>
      <c r="T455">
        <v>0</v>
      </c>
      <c r="U455">
        <v>0</v>
      </c>
      <c r="V455" s="1">
        <v>0</v>
      </c>
      <c r="W455">
        <v>0</v>
      </c>
      <c r="X455">
        <v>0</v>
      </c>
      <c r="Y455" s="1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0</v>
      </c>
      <c r="AJ455">
        <v>2</v>
      </c>
      <c r="AK455">
        <v>0</v>
      </c>
      <c r="AL455">
        <v>0</v>
      </c>
      <c r="AM455">
        <v>8</v>
      </c>
      <c r="AN455">
        <v>0</v>
      </c>
      <c r="AO455">
        <v>0</v>
      </c>
      <c r="AP455" s="1">
        <v>0</v>
      </c>
      <c r="AQ455">
        <v>0</v>
      </c>
      <c r="AR455">
        <v>0</v>
      </c>
      <c r="AS455" s="1">
        <v>0</v>
      </c>
      <c r="AT455">
        <v>0</v>
      </c>
      <c r="AU455">
        <v>0</v>
      </c>
      <c r="AV455">
        <v>0</v>
      </c>
      <c r="AW455">
        <v>2</v>
      </c>
      <c r="AX455">
        <v>2</v>
      </c>
      <c r="AY455">
        <v>0</v>
      </c>
      <c r="AZ455">
        <v>0</v>
      </c>
      <c r="BA455" s="1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f t="shared" si="7"/>
        <v>4.2</v>
      </c>
    </row>
    <row r="456" spans="1:59" x14ac:dyDescent="0.3">
      <c r="A456" t="s">
        <v>666</v>
      </c>
      <c r="B456" s="4">
        <v>24</v>
      </c>
      <c r="C456" t="s">
        <v>782</v>
      </c>
      <c r="D456" t="s">
        <v>176</v>
      </c>
      <c r="E456" t="s">
        <v>773</v>
      </c>
      <c r="F456">
        <v>1</v>
      </c>
      <c r="G456">
        <v>6</v>
      </c>
      <c r="H456">
        <v>0</v>
      </c>
      <c r="I456">
        <v>0</v>
      </c>
      <c r="J456">
        <v>0</v>
      </c>
      <c r="K456">
        <v>0</v>
      </c>
      <c r="L456" s="1">
        <v>0</v>
      </c>
      <c r="M456">
        <v>0</v>
      </c>
      <c r="N456">
        <v>0</v>
      </c>
      <c r="O456">
        <v>0</v>
      </c>
      <c r="P456">
        <v>3</v>
      </c>
      <c r="Q456">
        <v>0</v>
      </c>
      <c r="R456">
        <v>0</v>
      </c>
      <c r="S456" s="1">
        <v>0</v>
      </c>
      <c r="T456">
        <v>0</v>
      </c>
      <c r="U456">
        <v>0</v>
      </c>
      <c r="V456" s="1">
        <v>0</v>
      </c>
      <c r="W456">
        <v>0</v>
      </c>
      <c r="X456">
        <v>0</v>
      </c>
      <c r="Y456" s="1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 s="1">
        <v>0</v>
      </c>
      <c r="AQ456">
        <v>0</v>
      </c>
      <c r="AR456">
        <v>0</v>
      </c>
      <c r="AS456" s="1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 s="1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f t="shared" si="7"/>
        <v>4.2</v>
      </c>
    </row>
    <row r="457" spans="1:59" x14ac:dyDescent="0.3">
      <c r="A457" t="s">
        <v>669</v>
      </c>
      <c r="B457" s="4">
        <v>28</v>
      </c>
      <c r="C457" t="s">
        <v>782</v>
      </c>
      <c r="D457" t="s">
        <v>176</v>
      </c>
      <c r="E457" t="s">
        <v>773</v>
      </c>
      <c r="F457">
        <v>2</v>
      </c>
      <c r="G457">
        <v>46</v>
      </c>
      <c r="H457">
        <v>0</v>
      </c>
      <c r="I457">
        <v>0</v>
      </c>
      <c r="J457">
        <v>1</v>
      </c>
      <c r="K457">
        <v>0</v>
      </c>
      <c r="L457" s="1">
        <v>0</v>
      </c>
      <c r="M457">
        <v>0</v>
      </c>
      <c r="N457">
        <v>0</v>
      </c>
      <c r="O457">
        <v>0</v>
      </c>
      <c r="P457">
        <v>24</v>
      </c>
      <c r="Q457">
        <v>0</v>
      </c>
      <c r="R457">
        <v>0</v>
      </c>
      <c r="S457" s="1">
        <v>0</v>
      </c>
      <c r="T457">
        <v>0</v>
      </c>
      <c r="U457">
        <v>0</v>
      </c>
      <c r="V457" s="1">
        <v>0</v>
      </c>
      <c r="W457">
        <v>0</v>
      </c>
      <c r="X457">
        <v>0</v>
      </c>
      <c r="Y457" s="1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 s="1">
        <v>0</v>
      </c>
      <c r="AQ457">
        <v>0</v>
      </c>
      <c r="AR457">
        <v>0</v>
      </c>
      <c r="AS457" s="1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 s="1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f t="shared" si="7"/>
        <v>4.2</v>
      </c>
    </row>
    <row r="458" spans="1:59" x14ac:dyDescent="0.3">
      <c r="A458" t="s">
        <v>684</v>
      </c>
      <c r="B458" s="4">
        <v>21</v>
      </c>
      <c r="C458" t="s">
        <v>782</v>
      </c>
      <c r="D458" t="s">
        <v>136</v>
      </c>
      <c r="E458" t="s">
        <v>774</v>
      </c>
      <c r="F458">
        <v>5</v>
      </c>
      <c r="G458">
        <v>65</v>
      </c>
      <c r="H458">
        <v>0</v>
      </c>
      <c r="I458">
        <v>0</v>
      </c>
      <c r="J458">
        <v>0</v>
      </c>
      <c r="K458">
        <v>0</v>
      </c>
      <c r="L458" s="1">
        <v>0</v>
      </c>
      <c r="M458">
        <v>0</v>
      </c>
      <c r="N458">
        <v>0</v>
      </c>
      <c r="O458">
        <v>0</v>
      </c>
      <c r="P458">
        <v>60</v>
      </c>
      <c r="Q458">
        <v>0</v>
      </c>
      <c r="R458">
        <v>0</v>
      </c>
      <c r="S458" s="1">
        <v>0</v>
      </c>
      <c r="T458">
        <v>0</v>
      </c>
      <c r="U458">
        <v>0</v>
      </c>
      <c r="V458" s="1">
        <v>0</v>
      </c>
      <c r="W458">
        <v>0</v>
      </c>
      <c r="X458">
        <v>0</v>
      </c>
      <c r="Y458" s="1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</v>
      </c>
      <c r="AI458">
        <v>0</v>
      </c>
      <c r="AJ458">
        <v>4</v>
      </c>
      <c r="AK458">
        <v>0</v>
      </c>
      <c r="AL458">
        <v>0</v>
      </c>
      <c r="AM458">
        <v>0</v>
      </c>
      <c r="AN458">
        <v>0</v>
      </c>
      <c r="AO458">
        <v>0</v>
      </c>
      <c r="AP458" s="1">
        <v>0</v>
      </c>
      <c r="AQ458">
        <v>0</v>
      </c>
      <c r="AR458">
        <v>0</v>
      </c>
      <c r="AS458" s="1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 s="1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f t="shared" si="7"/>
        <v>4.2</v>
      </c>
    </row>
    <row r="459" spans="1:59" x14ac:dyDescent="0.3">
      <c r="A459" t="s">
        <v>687</v>
      </c>
      <c r="B459" s="4">
        <v>18</v>
      </c>
      <c r="C459" t="s">
        <v>782</v>
      </c>
      <c r="D459" t="s">
        <v>66</v>
      </c>
      <c r="E459" t="s">
        <v>774</v>
      </c>
      <c r="F459">
        <v>3</v>
      </c>
      <c r="G459">
        <v>70</v>
      </c>
      <c r="H459">
        <v>0</v>
      </c>
      <c r="I459">
        <v>0</v>
      </c>
      <c r="J459">
        <v>1</v>
      </c>
      <c r="K459">
        <v>0</v>
      </c>
      <c r="L459" s="1">
        <v>0</v>
      </c>
      <c r="M459">
        <v>0</v>
      </c>
      <c r="N459">
        <v>0</v>
      </c>
      <c r="O459">
        <v>1</v>
      </c>
      <c r="P459">
        <v>52</v>
      </c>
      <c r="Q459">
        <v>0</v>
      </c>
      <c r="R459">
        <v>0</v>
      </c>
      <c r="S459" s="1">
        <v>0</v>
      </c>
      <c r="T459">
        <v>0</v>
      </c>
      <c r="U459">
        <v>0</v>
      </c>
      <c r="V459" s="1">
        <v>0</v>
      </c>
      <c r="W459">
        <v>0</v>
      </c>
      <c r="X459">
        <v>0</v>
      </c>
      <c r="Y459" s="1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4</v>
      </c>
      <c r="AK459">
        <v>0</v>
      </c>
      <c r="AL459">
        <v>0</v>
      </c>
      <c r="AM459">
        <v>1</v>
      </c>
      <c r="AN459">
        <v>0</v>
      </c>
      <c r="AO459">
        <v>0</v>
      </c>
      <c r="AP459" s="1">
        <v>0</v>
      </c>
      <c r="AQ459">
        <v>0</v>
      </c>
      <c r="AR459">
        <v>0</v>
      </c>
      <c r="AS459" s="1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 s="1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f t="shared" si="7"/>
        <v>4.2</v>
      </c>
    </row>
    <row r="460" spans="1:59" x14ac:dyDescent="0.3">
      <c r="A460" t="s">
        <v>693</v>
      </c>
      <c r="B460" s="4">
        <v>29</v>
      </c>
      <c r="C460" t="s">
        <v>782</v>
      </c>
      <c r="D460" t="s">
        <v>140</v>
      </c>
      <c r="E460" t="s">
        <v>772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 s="1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 s="1">
        <v>0</v>
      </c>
      <c r="T460">
        <v>0</v>
      </c>
      <c r="U460">
        <v>0</v>
      </c>
      <c r="V460" s="1">
        <v>0</v>
      </c>
      <c r="W460">
        <v>0</v>
      </c>
      <c r="X460">
        <v>0</v>
      </c>
      <c r="Y460" s="1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 s="1">
        <v>0</v>
      </c>
      <c r="AQ460">
        <v>0</v>
      </c>
      <c r="AR460">
        <v>0</v>
      </c>
      <c r="AS460" s="1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 s="1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f t="shared" si="7"/>
        <v>4.2</v>
      </c>
    </row>
    <row r="461" spans="1:59" x14ac:dyDescent="0.3">
      <c r="A461" t="s">
        <v>694</v>
      </c>
      <c r="B461" s="4">
        <v>22</v>
      </c>
      <c r="C461" t="s">
        <v>782</v>
      </c>
      <c r="D461" t="s">
        <v>59</v>
      </c>
      <c r="E461" t="s">
        <v>773</v>
      </c>
      <c r="F461">
        <v>24</v>
      </c>
      <c r="G461">
        <v>475</v>
      </c>
      <c r="H461">
        <v>0</v>
      </c>
      <c r="I461">
        <v>1</v>
      </c>
      <c r="J461">
        <v>9</v>
      </c>
      <c r="K461">
        <v>0</v>
      </c>
      <c r="L461" s="1">
        <v>0</v>
      </c>
      <c r="M461">
        <v>1</v>
      </c>
      <c r="N461">
        <v>0</v>
      </c>
      <c r="O461">
        <v>0</v>
      </c>
      <c r="P461">
        <v>478</v>
      </c>
      <c r="Q461">
        <v>0</v>
      </c>
      <c r="R461">
        <v>0</v>
      </c>
      <c r="S461" s="1">
        <v>0</v>
      </c>
      <c r="T461">
        <v>0</v>
      </c>
      <c r="U461">
        <v>0</v>
      </c>
      <c r="V461" s="1">
        <v>0</v>
      </c>
      <c r="W461">
        <v>0</v>
      </c>
      <c r="X461">
        <v>0</v>
      </c>
      <c r="Y461" s="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4</v>
      </c>
      <c r="AI461">
        <v>0</v>
      </c>
      <c r="AJ461">
        <v>11</v>
      </c>
      <c r="AK461">
        <v>0</v>
      </c>
      <c r="AL461">
        <v>0</v>
      </c>
      <c r="AM461">
        <v>11</v>
      </c>
      <c r="AN461">
        <v>0</v>
      </c>
      <c r="AO461">
        <v>0</v>
      </c>
      <c r="AP461" s="1">
        <v>0</v>
      </c>
      <c r="AQ461">
        <v>0</v>
      </c>
      <c r="AR461">
        <v>0</v>
      </c>
      <c r="AS461" s="1">
        <v>0</v>
      </c>
      <c r="AT461">
        <v>0</v>
      </c>
      <c r="AU461">
        <v>0</v>
      </c>
      <c r="AV461">
        <v>0</v>
      </c>
      <c r="AW461">
        <v>5</v>
      </c>
      <c r="AX461">
        <v>1</v>
      </c>
      <c r="AY461">
        <v>0</v>
      </c>
      <c r="AZ461">
        <v>0</v>
      </c>
      <c r="BA461" s="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f t="shared" si="7"/>
        <v>4.2</v>
      </c>
    </row>
    <row r="462" spans="1:59" x14ac:dyDescent="0.3">
      <c r="A462" t="s">
        <v>696</v>
      </c>
      <c r="B462" s="4">
        <v>23</v>
      </c>
      <c r="C462" t="s">
        <v>782</v>
      </c>
      <c r="D462" t="s">
        <v>111</v>
      </c>
      <c r="E462" t="s">
        <v>774</v>
      </c>
      <c r="F462">
        <v>5</v>
      </c>
      <c r="G462">
        <v>442</v>
      </c>
      <c r="H462">
        <v>0</v>
      </c>
      <c r="I462">
        <v>0</v>
      </c>
      <c r="J462">
        <v>2</v>
      </c>
      <c r="K462">
        <v>0</v>
      </c>
      <c r="L462" s="1">
        <v>0</v>
      </c>
      <c r="M462">
        <v>1</v>
      </c>
      <c r="N462">
        <v>1</v>
      </c>
      <c r="O462">
        <v>1</v>
      </c>
      <c r="P462">
        <v>306</v>
      </c>
      <c r="Q462">
        <v>0</v>
      </c>
      <c r="R462">
        <v>0</v>
      </c>
      <c r="S462" s="1">
        <v>0</v>
      </c>
      <c r="T462">
        <v>0</v>
      </c>
      <c r="U462">
        <v>0</v>
      </c>
      <c r="V462" s="1">
        <v>0</v>
      </c>
      <c r="W462">
        <v>0</v>
      </c>
      <c r="X462">
        <v>0</v>
      </c>
      <c r="Y462" s="1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</v>
      </c>
      <c r="AK462">
        <v>0</v>
      </c>
      <c r="AL462">
        <v>0</v>
      </c>
      <c r="AM462">
        <v>11</v>
      </c>
      <c r="AN462">
        <v>0</v>
      </c>
      <c r="AO462">
        <v>0</v>
      </c>
      <c r="AP462" s="1">
        <v>0</v>
      </c>
      <c r="AQ462">
        <v>0</v>
      </c>
      <c r="AR462">
        <v>0</v>
      </c>
      <c r="AS462" s="1">
        <v>0</v>
      </c>
      <c r="AT462">
        <v>0</v>
      </c>
      <c r="AU462">
        <v>0</v>
      </c>
      <c r="AV462">
        <v>0</v>
      </c>
      <c r="AW462">
        <v>6</v>
      </c>
      <c r="AX462">
        <v>2</v>
      </c>
      <c r="AY462">
        <v>0</v>
      </c>
      <c r="AZ462">
        <v>0</v>
      </c>
      <c r="BA462" s="1">
        <v>0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f t="shared" si="7"/>
        <v>4.2</v>
      </c>
    </row>
    <row r="463" spans="1:59" x14ac:dyDescent="0.3">
      <c r="A463" t="s">
        <v>661</v>
      </c>
      <c r="B463" s="4">
        <v>31</v>
      </c>
      <c r="C463" t="s">
        <v>783</v>
      </c>
      <c r="D463" t="s">
        <v>450</v>
      </c>
      <c r="E463" t="s">
        <v>774</v>
      </c>
      <c r="F463">
        <v>22</v>
      </c>
      <c r="G463">
        <v>1061</v>
      </c>
      <c r="H463">
        <v>0</v>
      </c>
      <c r="I463">
        <v>0</v>
      </c>
      <c r="J463">
        <v>7</v>
      </c>
      <c r="K463">
        <v>1</v>
      </c>
      <c r="L463" s="1">
        <v>0</v>
      </c>
      <c r="M463">
        <v>0</v>
      </c>
      <c r="N463">
        <v>0</v>
      </c>
      <c r="O463">
        <v>0</v>
      </c>
      <c r="P463">
        <v>769</v>
      </c>
      <c r="Q463">
        <v>199</v>
      </c>
      <c r="R463">
        <v>139</v>
      </c>
      <c r="S463" s="1">
        <v>0.7</v>
      </c>
      <c r="T463">
        <v>46</v>
      </c>
      <c r="U463">
        <v>7</v>
      </c>
      <c r="V463" s="1">
        <v>0.15</v>
      </c>
      <c r="W463">
        <v>73</v>
      </c>
      <c r="X463">
        <v>46</v>
      </c>
      <c r="Y463" s="1">
        <v>0.63</v>
      </c>
      <c r="Z463">
        <v>0</v>
      </c>
      <c r="AA463">
        <v>88</v>
      </c>
      <c r="AB463">
        <v>63</v>
      </c>
      <c r="AC463">
        <v>0</v>
      </c>
      <c r="AD463">
        <v>0</v>
      </c>
      <c r="AE463">
        <v>5</v>
      </c>
      <c r="AF463">
        <v>6</v>
      </c>
      <c r="AG463">
        <v>50</v>
      </c>
      <c r="AH463">
        <v>8</v>
      </c>
      <c r="AI463">
        <v>0</v>
      </c>
      <c r="AJ463">
        <v>36</v>
      </c>
      <c r="AK463">
        <v>10</v>
      </c>
      <c r="AL463">
        <v>1</v>
      </c>
      <c r="AM463">
        <v>22</v>
      </c>
      <c r="AN463">
        <v>69</v>
      </c>
      <c r="AO463">
        <v>33</v>
      </c>
      <c r="AP463" s="1">
        <v>0.48</v>
      </c>
      <c r="AQ463">
        <v>29</v>
      </c>
      <c r="AR463">
        <v>8</v>
      </c>
      <c r="AS463" s="1">
        <v>0.28000000000000003</v>
      </c>
      <c r="AT463">
        <v>0</v>
      </c>
      <c r="AU463">
        <v>0</v>
      </c>
      <c r="AV463">
        <v>1</v>
      </c>
      <c r="AW463">
        <v>22</v>
      </c>
      <c r="AX463">
        <v>5</v>
      </c>
      <c r="AY463">
        <v>0</v>
      </c>
      <c r="AZ463">
        <v>0</v>
      </c>
      <c r="BA463" s="1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f t="shared" si="7"/>
        <v>4.2</v>
      </c>
    </row>
    <row r="464" spans="1:59" x14ac:dyDescent="0.3">
      <c r="A464" t="s">
        <v>369</v>
      </c>
      <c r="B464" s="4">
        <v>25</v>
      </c>
      <c r="C464" t="s">
        <v>356</v>
      </c>
      <c r="D464" t="s">
        <v>158</v>
      </c>
      <c r="E464" t="s">
        <v>774</v>
      </c>
      <c r="F464">
        <v>35</v>
      </c>
      <c r="G464">
        <v>3123</v>
      </c>
      <c r="H464">
        <v>0</v>
      </c>
      <c r="I464">
        <v>2</v>
      </c>
      <c r="J464">
        <v>22</v>
      </c>
      <c r="K464">
        <v>13</v>
      </c>
      <c r="L464" s="1">
        <v>0.15</v>
      </c>
      <c r="M464">
        <v>2</v>
      </c>
      <c r="N464">
        <v>0</v>
      </c>
      <c r="O464">
        <v>3</v>
      </c>
      <c r="P464">
        <v>2063</v>
      </c>
      <c r="Q464">
        <v>224</v>
      </c>
      <c r="R464">
        <v>160</v>
      </c>
      <c r="S464" s="1">
        <v>0.71</v>
      </c>
      <c r="T464">
        <v>3</v>
      </c>
      <c r="U464">
        <v>1</v>
      </c>
      <c r="V464" s="1">
        <v>0.33</v>
      </c>
      <c r="W464">
        <v>119</v>
      </c>
      <c r="X464">
        <v>73</v>
      </c>
      <c r="Y464" s="1">
        <v>0.61</v>
      </c>
      <c r="Z464">
        <v>1</v>
      </c>
      <c r="AA464">
        <v>64</v>
      </c>
      <c r="AB464">
        <v>41</v>
      </c>
      <c r="AC464">
        <v>1</v>
      </c>
      <c r="AD464">
        <v>0</v>
      </c>
      <c r="AE464">
        <v>9</v>
      </c>
      <c r="AF464">
        <v>1</v>
      </c>
      <c r="AG464">
        <v>41</v>
      </c>
      <c r="AH464">
        <v>4</v>
      </c>
      <c r="AI464">
        <v>2</v>
      </c>
      <c r="AJ464">
        <v>218</v>
      </c>
      <c r="AK464">
        <v>4</v>
      </c>
      <c r="AL464">
        <v>0</v>
      </c>
      <c r="AM464">
        <v>49</v>
      </c>
      <c r="AN464">
        <v>113</v>
      </c>
      <c r="AO464">
        <v>43</v>
      </c>
      <c r="AP464" s="1">
        <v>0.38</v>
      </c>
      <c r="AQ464">
        <v>54</v>
      </c>
      <c r="AR464">
        <v>20</v>
      </c>
      <c r="AS464" s="1">
        <v>0.37</v>
      </c>
      <c r="AT464">
        <v>0</v>
      </c>
      <c r="AU464">
        <v>0</v>
      </c>
      <c r="AV464">
        <v>0</v>
      </c>
      <c r="AW464">
        <v>21</v>
      </c>
      <c r="AX464">
        <v>6</v>
      </c>
      <c r="AY464">
        <v>0</v>
      </c>
      <c r="AZ464">
        <v>0</v>
      </c>
      <c r="BA464" s="1">
        <v>0</v>
      </c>
      <c r="BB464">
        <v>0</v>
      </c>
      <c r="BC464">
        <v>3</v>
      </c>
      <c r="BD464">
        <v>0</v>
      </c>
      <c r="BE464">
        <v>0</v>
      </c>
      <c r="BF464">
        <v>0</v>
      </c>
      <c r="BG464">
        <f t="shared" si="7"/>
        <v>4.2</v>
      </c>
    </row>
    <row r="465" spans="1:59" x14ac:dyDescent="0.3">
      <c r="A465" t="s">
        <v>124</v>
      </c>
      <c r="B465" s="4">
        <v>27</v>
      </c>
      <c r="C465" t="s">
        <v>98</v>
      </c>
      <c r="D465" t="s">
        <v>62</v>
      </c>
      <c r="E465" t="s">
        <v>774</v>
      </c>
      <c r="F465">
        <v>24</v>
      </c>
      <c r="G465">
        <v>2020</v>
      </c>
      <c r="H465">
        <v>0</v>
      </c>
      <c r="I465">
        <v>0</v>
      </c>
      <c r="J465">
        <v>8</v>
      </c>
      <c r="K465">
        <v>15</v>
      </c>
      <c r="L465" s="1">
        <v>0.12</v>
      </c>
      <c r="M465">
        <v>0</v>
      </c>
      <c r="N465">
        <v>1</v>
      </c>
      <c r="O465">
        <v>0</v>
      </c>
      <c r="P465">
        <v>1561</v>
      </c>
      <c r="Q465">
        <v>261</v>
      </c>
      <c r="R465">
        <v>160</v>
      </c>
      <c r="S465" s="1">
        <v>0.61</v>
      </c>
      <c r="T465">
        <v>0</v>
      </c>
      <c r="U465">
        <v>0</v>
      </c>
      <c r="V465" s="1">
        <v>0</v>
      </c>
      <c r="W465">
        <v>97</v>
      </c>
      <c r="X465">
        <v>47</v>
      </c>
      <c r="Y465" s="1">
        <v>0.49</v>
      </c>
      <c r="Z465">
        <v>0</v>
      </c>
      <c r="AA465">
        <v>62</v>
      </c>
      <c r="AB465">
        <v>19</v>
      </c>
      <c r="AC465">
        <v>0</v>
      </c>
      <c r="AD465">
        <v>0</v>
      </c>
      <c r="AE465">
        <v>1</v>
      </c>
      <c r="AF465">
        <v>2</v>
      </c>
      <c r="AG465">
        <v>19</v>
      </c>
      <c r="AH465">
        <v>5</v>
      </c>
      <c r="AI465">
        <v>5</v>
      </c>
      <c r="AJ465">
        <v>74</v>
      </c>
      <c r="AK465">
        <v>1</v>
      </c>
      <c r="AL465">
        <v>2</v>
      </c>
      <c r="AM465">
        <v>21</v>
      </c>
      <c r="AN465">
        <v>111</v>
      </c>
      <c r="AO465">
        <v>31</v>
      </c>
      <c r="AP465" s="1">
        <v>0.28000000000000003</v>
      </c>
      <c r="AQ465">
        <v>154</v>
      </c>
      <c r="AR465">
        <v>93</v>
      </c>
      <c r="AS465" s="1">
        <v>0.6</v>
      </c>
      <c r="AT465">
        <v>0</v>
      </c>
      <c r="AU465">
        <v>0</v>
      </c>
      <c r="AV465">
        <v>0</v>
      </c>
      <c r="AW465">
        <v>8</v>
      </c>
      <c r="AX465">
        <v>2</v>
      </c>
      <c r="AY465">
        <v>0</v>
      </c>
      <c r="AZ465">
        <v>0</v>
      </c>
      <c r="BA465" s="1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f t="shared" si="7"/>
        <v>4.2</v>
      </c>
    </row>
    <row r="466" spans="1:59" x14ac:dyDescent="0.3">
      <c r="A466" t="s">
        <v>497</v>
      </c>
      <c r="B466" s="4">
        <v>25</v>
      </c>
      <c r="C466" t="s">
        <v>787</v>
      </c>
      <c r="D466" t="s">
        <v>176</v>
      </c>
      <c r="E466" t="s">
        <v>774</v>
      </c>
      <c r="F466">
        <v>33</v>
      </c>
      <c r="G466">
        <v>2813</v>
      </c>
      <c r="H466">
        <v>0</v>
      </c>
      <c r="I466">
        <v>3</v>
      </c>
      <c r="J466">
        <v>25</v>
      </c>
      <c r="K466">
        <v>13</v>
      </c>
      <c r="L466" s="1">
        <v>0.12</v>
      </c>
      <c r="M466">
        <v>2</v>
      </c>
      <c r="N466">
        <v>2</v>
      </c>
      <c r="O466">
        <v>4</v>
      </c>
      <c r="P466">
        <v>2063</v>
      </c>
      <c r="Q466">
        <v>299</v>
      </c>
      <c r="R466">
        <v>213</v>
      </c>
      <c r="S466" s="1">
        <v>0.71</v>
      </c>
      <c r="T466">
        <v>8</v>
      </c>
      <c r="U466">
        <v>2</v>
      </c>
      <c r="V466" s="1">
        <v>0.25</v>
      </c>
      <c r="W466">
        <v>165</v>
      </c>
      <c r="X466">
        <v>108</v>
      </c>
      <c r="Y466" s="1">
        <v>0.66</v>
      </c>
      <c r="Z466">
        <v>1</v>
      </c>
      <c r="AA466">
        <v>103</v>
      </c>
      <c r="AB466">
        <v>71</v>
      </c>
      <c r="AC466">
        <v>2</v>
      </c>
      <c r="AD466">
        <v>3</v>
      </c>
      <c r="AE466">
        <v>9</v>
      </c>
      <c r="AF466">
        <v>6</v>
      </c>
      <c r="AG466">
        <v>41</v>
      </c>
      <c r="AH466">
        <v>21</v>
      </c>
      <c r="AI466">
        <v>8</v>
      </c>
      <c r="AJ466">
        <v>64</v>
      </c>
      <c r="AK466">
        <v>8</v>
      </c>
      <c r="AL466">
        <v>0</v>
      </c>
      <c r="AM466">
        <v>68</v>
      </c>
      <c r="AN466">
        <v>116</v>
      </c>
      <c r="AO466">
        <v>39</v>
      </c>
      <c r="AP466" s="1">
        <v>0.34</v>
      </c>
      <c r="AQ466">
        <v>54</v>
      </c>
      <c r="AR466">
        <v>22</v>
      </c>
      <c r="AS466" s="1">
        <v>0.41</v>
      </c>
      <c r="AT466">
        <v>0</v>
      </c>
      <c r="AU466">
        <v>0</v>
      </c>
      <c r="AV466">
        <v>0</v>
      </c>
      <c r="AW466">
        <v>40</v>
      </c>
      <c r="AX466">
        <v>5</v>
      </c>
      <c r="AY466">
        <v>0</v>
      </c>
      <c r="AZ466">
        <v>0</v>
      </c>
      <c r="BA466" s="1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f t="shared" si="7"/>
        <v>4.2</v>
      </c>
    </row>
    <row r="467" spans="1:59" x14ac:dyDescent="0.3">
      <c r="A467" t="s">
        <v>604</v>
      </c>
      <c r="B467" s="4">
        <v>31</v>
      </c>
      <c r="C467" t="s">
        <v>784</v>
      </c>
      <c r="D467" t="s">
        <v>140</v>
      </c>
      <c r="E467" t="s">
        <v>774</v>
      </c>
      <c r="F467">
        <v>17</v>
      </c>
      <c r="G467">
        <v>1330</v>
      </c>
      <c r="H467">
        <v>0</v>
      </c>
      <c r="I467">
        <v>0</v>
      </c>
      <c r="J467">
        <v>5</v>
      </c>
      <c r="K467">
        <v>3</v>
      </c>
      <c r="L467" s="1">
        <v>0.14000000000000001</v>
      </c>
      <c r="M467">
        <v>0</v>
      </c>
      <c r="N467">
        <v>0</v>
      </c>
      <c r="O467">
        <v>0</v>
      </c>
      <c r="P467">
        <v>1194</v>
      </c>
      <c r="Q467">
        <v>320</v>
      </c>
      <c r="R467">
        <v>249</v>
      </c>
      <c r="S467" s="1">
        <v>0.78</v>
      </c>
      <c r="T467">
        <v>22</v>
      </c>
      <c r="U467">
        <v>2</v>
      </c>
      <c r="V467" s="1">
        <v>0.09</v>
      </c>
      <c r="W467">
        <v>93</v>
      </c>
      <c r="X467">
        <v>65</v>
      </c>
      <c r="Y467" s="1">
        <v>0.7</v>
      </c>
      <c r="Z467">
        <v>2</v>
      </c>
      <c r="AA467">
        <v>90</v>
      </c>
      <c r="AB467">
        <v>50</v>
      </c>
      <c r="AC467">
        <v>0</v>
      </c>
      <c r="AD467">
        <v>0</v>
      </c>
      <c r="AE467">
        <v>1</v>
      </c>
      <c r="AF467">
        <v>1</v>
      </c>
      <c r="AG467">
        <v>57</v>
      </c>
      <c r="AH467">
        <v>0</v>
      </c>
      <c r="AI467">
        <v>3</v>
      </c>
      <c r="AJ467">
        <v>79</v>
      </c>
      <c r="AK467">
        <v>13</v>
      </c>
      <c r="AL467">
        <v>5</v>
      </c>
      <c r="AM467">
        <v>17</v>
      </c>
      <c r="AN467">
        <v>130</v>
      </c>
      <c r="AO467">
        <v>52</v>
      </c>
      <c r="AP467" s="1">
        <v>0.4</v>
      </c>
      <c r="AQ467">
        <v>37</v>
      </c>
      <c r="AR467">
        <v>19</v>
      </c>
      <c r="AS467" s="1">
        <v>0.51</v>
      </c>
      <c r="AT467">
        <v>0</v>
      </c>
      <c r="AU467">
        <v>0</v>
      </c>
      <c r="AV467">
        <v>0</v>
      </c>
      <c r="AW467">
        <v>17</v>
      </c>
      <c r="AX467">
        <v>5</v>
      </c>
      <c r="AY467">
        <v>0</v>
      </c>
      <c r="AZ467">
        <v>0</v>
      </c>
      <c r="BA467" s="1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f t="shared" si="7"/>
        <v>4.2</v>
      </c>
    </row>
    <row r="468" spans="1:59" x14ac:dyDescent="0.3">
      <c r="A468" t="s">
        <v>379</v>
      </c>
      <c r="B468" s="4">
        <v>28</v>
      </c>
      <c r="C468" t="s">
        <v>356</v>
      </c>
      <c r="D468" t="s">
        <v>59</v>
      </c>
      <c r="E468" t="s">
        <v>773</v>
      </c>
      <c r="F468">
        <v>19</v>
      </c>
      <c r="G468">
        <v>1239</v>
      </c>
      <c r="H468">
        <v>0</v>
      </c>
      <c r="I468">
        <v>0</v>
      </c>
      <c r="J468">
        <v>11</v>
      </c>
      <c r="K468">
        <v>8</v>
      </c>
      <c r="L468" s="1">
        <v>0.03</v>
      </c>
      <c r="M468">
        <v>0</v>
      </c>
      <c r="N468">
        <v>0</v>
      </c>
      <c r="O468">
        <v>0</v>
      </c>
      <c r="P468">
        <v>787</v>
      </c>
      <c r="Q468">
        <v>328</v>
      </c>
      <c r="R468">
        <v>275</v>
      </c>
      <c r="S468" s="1">
        <v>0.84</v>
      </c>
      <c r="T468">
        <v>26</v>
      </c>
      <c r="U468">
        <v>8</v>
      </c>
      <c r="V468" s="1">
        <v>0.31</v>
      </c>
      <c r="W468">
        <v>147</v>
      </c>
      <c r="X468">
        <v>112</v>
      </c>
      <c r="Y468" s="1">
        <v>0.76</v>
      </c>
      <c r="Z468">
        <v>0</v>
      </c>
      <c r="AA468">
        <v>218</v>
      </c>
      <c r="AB468">
        <v>139</v>
      </c>
      <c r="AC468">
        <v>0</v>
      </c>
      <c r="AD468">
        <v>1</v>
      </c>
      <c r="AE468">
        <v>13</v>
      </c>
      <c r="AF468">
        <v>5</v>
      </c>
      <c r="AG468">
        <v>63</v>
      </c>
      <c r="AH468">
        <v>10</v>
      </c>
      <c r="AI468">
        <v>1</v>
      </c>
      <c r="AJ468">
        <v>35</v>
      </c>
      <c r="AK468">
        <v>6</v>
      </c>
      <c r="AL468">
        <v>4</v>
      </c>
      <c r="AM468">
        <v>35</v>
      </c>
      <c r="AN468">
        <v>179</v>
      </c>
      <c r="AO468">
        <v>72</v>
      </c>
      <c r="AP468" s="1">
        <v>0.4</v>
      </c>
      <c r="AQ468">
        <v>40</v>
      </c>
      <c r="AR468">
        <v>13</v>
      </c>
      <c r="AS468" s="1">
        <v>0.33</v>
      </c>
      <c r="AT468">
        <v>0</v>
      </c>
      <c r="AU468">
        <v>0</v>
      </c>
      <c r="AV468">
        <v>0</v>
      </c>
      <c r="AW468">
        <v>28</v>
      </c>
      <c r="AX468">
        <v>4</v>
      </c>
      <c r="AY468">
        <v>1</v>
      </c>
      <c r="AZ468">
        <v>0</v>
      </c>
      <c r="BA468" s="1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f t="shared" si="7"/>
        <v>4.2</v>
      </c>
    </row>
    <row r="469" spans="1:59" x14ac:dyDescent="0.3">
      <c r="A469" t="s">
        <v>198</v>
      </c>
      <c r="B469" s="4">
        <v>22</v>
      </c>
      <c r="C469" t="s">
        <v>170</v>
      </c>
      <c r="D469" t="s">
        <v>74</v>
      </c>
      <c r="E469" t="s">
        <v>774</v>
      </c>
      <c r="F469">
        <v>31</v>
      </c>
      <c r="G469">
        <v>2588</v>
      </c>
      <c r="H469">
        <v>0</v>
      </c>
      <c r="I469">
        <v>0</v>
      </c>
      <c r="J469">
        <v>20</v>
      </c>
      <c r="K469">
        <v>8</v>
      </c>
      <c r="L469" s="1">
        <v>0.06</v>
      </c>
      <c r="M469">
        <v>3</v>
      </c>
      <c r="N469">
        <v>0</v>
      </c>
      <c r="O469">
        <v>1</v>
      </c>
      <c r="P469">
        <v>1628</v>
      </c>
      <c r="Q469">
        <v>332</v>
      </c>
      <c r="R469">
        <v>272</v>
      </c>
      <c r="S469" s="1">
        <v>0.82</v>
      </c>
      <c r="T469">
        <v>41</v>
      </c>
      <c r="U469">
        <v>10</v>
      </c>
      <c r="V469" s="1">
        <v>0.24</v>
      </c>
      <c r="W469">
        <v>163</v>
      </c>
      <c r="X469">
        <v>124</v>
      </c>
      <c r="Y469" s="1">
        <v>0.76</v>
      </c>
      <c r="Z469">
        <v>2</v>
      </c>
      <c r="AA469">
        <v>182</v>
      </c>
      <c r="AB469">
        <v>89</v>
      </c>
      <c r="AC469">
        <v>1</v>
      </c>
      <c r="AD469">
        <v>0</v>
      </c>
      <c r="AE469">
        <v>11</v>
      </c>
      <c r="AF469">
        <v>7</v>
      </c>
      <c r="AG469">
        <v>47</v>
      </c>
      <c r="AH469">
        <v>7</v>
      </c>
      <c r="AI469">
        <v>5</v>
      </c>
      <c r="AJ469">
        <v>131</v>
      </c>
      <c r="AK469">
        <v>8</v>
      </c>
      <c r="AL469">
        <v>0</v>
      </c>
      <c r="AM469">
        <v>39</v>
      </c>
      <c r="AN469">
        <v>115</v>
      </c>
      <c r="AO469">
        <v>48</v>
      </c>
      <c r="AP469" s="1">
        <v>0.42</v>
      </c>
      <c r="AQ469">
        <v>11</v>
      </c>
      <c r="AR469">
        <v>7</v>
      </c>
      <c r="AS469" s="1">
        <v>0.64</v>
      </c>
      <c r="AT469">
        <v>0</v>
      </c>
      <c r="AU469">
        <v>0</v>
      </c>
      <c r="AV469">
        <v>0</v>
      </c>
      <c r="AW469">
        <v>23</v>
      </c>
      <c r="AX469">
        <v>3</v>
      </c>
      <c r="AY469">
        <v>0</v>
      </c>
      <c r="AZ469">
        <v>0</v>
      </c>
      <c r="BA469" s="1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f t="shared" si="7"/>
        <v>4.2</v>
      </c>
    </row>
    <row r="470" spans="1:59" x14ac:dyDescent="0.3">
      <c r="A470" t="s">
        <v>341</v>
      </c>
      <c r="B470" s="4">
        <v>28</v>
      </c>
      <c r="C470" t="s">
        <v>329</v>
      </c>
      <c r="D470" t="s">
        <v>163</v>
      </c>
      <c r="E470" t="s">
        <v>774</v>
      </c>
      <c r="F470">
        <v>30</v>
      </c>
      <c r="G470">
        <v>2663</v>
      </c>
      <c r="H470">
        <v>0</v>
      </c>
      <c r="I470">
        <v>0</v>
      </c>
      <c r="J470">
        <v>20</v>
      </c>
      <c r="K470">
        <v>3</v>
      </c>
      <c r="L470" s="1">
        <v>0</v>
      </c>
      <c r="M470">
        <v>0</v>
      </c>
      <c r="N470">
        <v>0</v>
      </c>
      <c r="O470">
        <v>0</v>
      </c>
      <c r="P470">
        <v>2466</v>
      </c>
      <c r="Q470">
        <v>338</v>
      </c>
      <c r="R470">
        <v>294</v>
      </c>
      <c r="S470" s="1">
        <v>0.87</v>
      </c>
      <c r="T470">
        <v>18</v>
      </c>
      <c r="U470">
        <v>1</v>
      </c>
      <c r="V470" s="1">
        <v>0.06</v>
      </c>
      <c r="W470">
        <v>152</v>
      </c>
      <c r="X470">
        <v>128</v>
      </c>
      <c r="Y470" s="1">
        <v>0.84</v>
      </c>
      <c r="Z470">
        <v>0</v>
      </c>
      <c r="AA470">
        <v>150</v>
      </c>
      <c r="AB470">
        <v>87</v>
      </c>
      <c r="AC470">
        <v>0</v>
      </c>
      <c r="AD470">
        <v>2</v>
      </c>
      <c r="AE470">
        <v>7</v>
      </c>
      <c r="AF470">
        <v>7</v>
      </c>
      <c r="AG470">
        <v>40</v>
      </c>
      <c r="AH470">
        <v>4</v>
      </c>
      <c r="AI470">
        <v>4</v>
      </c>
      <c r="AJ470">
        <v>193</v>
      </c>
      <c r="AK470">
        <v>6</v>
      </c>
      <c r="AL470">
        <v>6</v>
      </c>
      <c r="AM470">
        <v>0</v>
      </c>
      <c r="AN470">
        <v>127</v>
      </c>
      <c r="AO470">
        <v>55</v>
      </c>
      <c r="AP470" s="1">
        <v>0.43</v>
      </c>
      <c r="AQ470">
        <v>20</v>
      </c>
      <c r="AR470">
        <v>5</v>
      </c>
      <c r="AS470" s="1">
        <v>0.25</v>
      </c>
      <c r="AT470">
        <v>0</v>
      </c>
      <c r="AU470">
        <v>0</v>
      </c>
      <c r="AV470">
        <v>1</v>
      </c>
      <c r="AW470">
        <v>20</v>
      </c>
      <c r="AX470">
        <v>7</v>
      </c>
      <c r="AY470">
        <v>1</v>
      </c>
      <c r="AZ470">
        <v>0</v>
      </c>
      <c r="BA470" s="1">
        <v>0</v>
      </c>
      <c r="BB470">
        <v>0</v>
      </c>
      <c r="BC470">
        <v>2</v>
      </c>
      <c r="BD470">
        <v>0</v>
      </c>
      <c r="BE470">
        <v>0</v>
      </c>
      <c r="BF470">
        <v>0</v>
      </c>
      <c r="BG470">
        <f t="shared" si="7"/>
        <v>4.2</v>
      </c>
    </row>
    <row r="471" spans="1:59" x14ac:dyDescent="0.3">
      <c r="A471" t="s">
        <v>529</v>
      </c>
      <c r="B471" s="4">
        <v>19</v>
      </c>
      <c r="C471" t="s">
        <v>786</v>
      </c>
      <c r="D471" t="s">
        <v>59</v>
      </c>
      <c r="E471" t="s">
        <v>774</v>
      </c>
      <c r="F471">
        <v>27</v>
      </c>
      <c r="G471">
        <v>2192</v>
      </c>
      <c r="H471">
        <v>0</v>
      </c>
      <c r="I471">
        <v>4</v>
      </c>
      <c r="J471">
        <v>11</v>
      </c>
      <c r="K471">
        <v>32</v>
      </c>
      <c r="L471" s="1">
        <v>0.18</v>
      </c>
      <c r="M471">
        <v>0</v>
      </c>
      <c r="N471">
        <v>0</v>
      </c>
      <c r="O471">
        <v>0</v>
      </c>
      <c r="P471">
        <v>1907</v>
      </c>
      <c r="Q471">
        <v>348</v>
      </c>
      <c r="R471">
        <v>216</v>
      </c>
      <c r="S471" s="1">
        <v>0.62</v>
      </c>
      <c r="T471">
        <v>5</v>
      </c>
      <c r="U471">
        <v>1</v>
      </c>
      <c r="V471" s="1">
        <v>0.2</v>
      </c>
      <c r="W471">
        <v>171</v>
      </c>
      <c r="X471">
        <v>93</v>
      </c>
      <c r="Y471" s="1">
        <v>0.54</v>
      </c>
      <c r="Z471">
        <v>8</v>
      </c>
      <c r="AA471">
        <v>215</v>
      </c>
      <c r="AB471">
        <v>134</v>
      </c>
      <c r="AC471">
        <v>2</v>
      </c>
      <c r="AD471">
        <v>0</v>
      </c>
      <c r="AE471">
        <v>26</v>
      </c>
      <c r="AF471">
        <v>6</v>
      </c>
      <c r="AG471">
        <v>68</v>
      </c>
      <c r="AH471">
        <v>20</v>
      </c>
      <c r="AI471">
        <v>7</v>
      </c>
      <c r="AJ471">
        <v>51</v>
      </c>
      <c r="AK471">
        <v>2</v>
      </c>
      <c r="AL471">
        <v>0</v>
      </c>
      <c r="AM471">
        <v>58</v>
      </c>
      <c r="AN471">
        <v>279</v>
      </c>
      <c r="AO471">
        <v>99</v>
      </c>
      <c r="AP471" s="1">
        <v>0.36</v>
      </c>
      <c r="AQ471">
        <v>134</v>
      </c>
      <c r="AR471">
        <v>58</v>
      </c>
      <c r="AS471" s="1">
        <v>0.43</v>
      </c>
      <c r="AT471">
        <v>0</v>
      </c>
      <c r="AU471">
        <v>0</v>
      </c>
      <c r="AV471">
        <v>0</v>
      </c>
      <c r="AW471">
        <v>9</v>
      </c>
      <c r="AX471">
        <v>3</v>
      </c>
      <c r="AY471">
        <v>0</v>
      </c>
      <c r="AZ471">
        <v>0</v>
      </c>
      <c r="BA471" s="1">
        <v>0</v>
      </c>
      <c r="BB471">
        <v>0</v>
      </c>
      <c r="BC471">
        <v>3</v>
      </c>
      <c r="BD471">
        <v>0</v>
      </c>
      <c r="BE471">
        <v>0</v>
      </c>
      <c r="BF471">
        <v>0</v>
      </c>
      <c r="BG471">
        <f t="shared" si="7"/>
        <v>4.2</v>
      </c>
    </row>
    <row r="472" spans="1:59" x14ac:dyDescent="0.3">
      <c r="A472" t="s">
        <v>503</v>
      </c>
      <c r="B472" s="4">
        <v>18</v>
      </c>
      <c r="C472" t="s">
        <v>787</v>
      </c>
      <c r="D472" t="s">
        <v>96</v>
      </c>
      <c r="E472" t="s">
        <v>774</v>
      </c>
      <c r="F472">
        <v>21</v>
      </c>
      <c r="G472">
        <v>1162</v>
      </c>
      <c r="H472">
        <v>0</v>
      </c>
      <c r="I472">
        <v>0</v>
      </c>
      <c r="J472">
        <v>5</v>
      </c>
      <c r="K472">
        <v>6</v>
      </c>
      <c r="L472" s="1">
        <v>0.04</v>
      </c>
      <c r="M472">
        <v>2</v>
      </c>
      <c r="N472">
        <v>0</v>
      </c>
      <c r="O472">
        <v>1</v>
      </c>
      <c r="P472">
        <v>905</v>
      </c>
      <c r="Q472">
        <v>352</v>
      </c>
      <c r="R472">
        <v>273</v>
      </c>
      <c r="S472" s="1">
        <v>0.78</v>
      </c>
      <c r="T472">
        <v>25</v>
      </c>
      <c r="U472">
        <v>2</v>
      </c>
      <c r="V472" s="1">
        <v>0.08</v>
      </c>
      <c r="W472">
        <v>192</v>
      </c>
      <c r="X472">
        <v>138</v>
      </c>
      <c r="Y472" s="1">
        <v>0.72</v>
      </c>
      <c r="Z472">
        <v>5</v>
      </c>
      <c r="AA472">
        <v>185</v>
      </c>
      <c r="AB472">
        <v>109</v>
      </c>
      <c r="AC472">
        <v>0</v>
      </c>
      <c r="AD472">
        <v>0</v>
      </c>
      <c r="AE472">
        <v>17</v>
      </c>
      <c r="AF472">
        <v>6</v>
      </c>
      <c r="AG472">
        <v>59</v>
      </c>
      <c r="AH472">
        <v>4</v>
      </c>
      <c r="AI472">
        <v>1</v>
      </c>
      <c r="AJ472">
        <v>43</v>
      </c>
      <c r="AK472">
        <v>3</v>
      </c>
      <c r="AL472">
        <v>0</v>
      </c>
      <c r="AM472">
        <v>0</v>
      </c>
      <c r="AN472">
        <v>116</v>
      </c>
      <c r="AO472">
        <v>47</v>
      </c>
      <c r="AP472" s="1">
        <v>0.41</v>
      </c>
      <c r="AQ472">
        <v>15</v>
      </c>
      <c r="AR472">
        <v>6</v>
      </c>
      <c r="AS472" s="1">
        <v>0.4</v>
      </c>
      <c r="AT472">
        <v>0</v>
      </c>
      <c r="AU472">
        <v>0</v>
      </c>
      <c r="AV472">
        <v>0</v>
      </c>
      <c r="AW472">
        <v>9</v>
      </c>
      <c r="AX472">
        <v>5</v>
      </c>
      <c r="AY472">
        <v>0</v>
      </c>
      <c r="AZ472">
        <v>0</v>
      </c>
      <c r="BA472" s="1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f t="shared" si="7"/>
        <v>4.2</v>
      </c>
    </row>
    <row r="473" spans="1:59" x14ac:dyDescent="0.3">
      <c r="A473" t="s">
        <v>339</v>
      </c>
      <c r="B473" s="4">
        <v>27</v>
      </c>
      <c r="C473" t="s">
        <v>329</v>
      </c>
      <c r="D473" t="s">
        <v>96</v>
      </c>
      <c r="E473" t="s">
        <v>774</v>
      </c>
      <c r="F473">
        <v>21</v>
      </c>
      <c r="G473">
        <v>1335</v>
      </c>
      <c r="H473">
        <v>0</v>
      </c>
      <c r="I473">
        <v>0</v>
      </c>
      <c r="J473">
        <v>5</v>
      </c>
      <c r="K473">
        <v>2</v>
      </c>
      <c r="L473" s="1">
        <v>0</v>
      </c>
      <c r="M473">
        <v>1</v>
      </c>
      <c r="N473">
        <v>0</v>
      </c>
      <c r="O473">
        <v>0</v>
      </c>
      <c r="P473">
        <v>911</v>
      </c>
      <c r="Q473">
        <v>370</v>
      </c>
      <c r="R473">
        <v>292</v>
      </c>
      <c r="S473" s="1">
        <v>0.79</v>
      </c>
      <c r="T473">
        <v>8</v>
      </c>
      <c r="U473">
        <v>1</v>
      </c>
      <c r="V473" s="1">
        <v>0.13</v>
      </c>
      <c r="W473">
        <v>160</v>
      </c>
      <c r="X473">
        <v>122</v>
      </c>
      <c r="Y473" s="1">
        <v>0.76</v>
      </c>
      <c r="Z473">
        <v>1</v>
      </c>
      <c r="AA473">
        <v>173</v>
      </c>
      <c r="AB473">
        <v>84</v>
      </c>
      <c r="AC473">
        <v>0</v>
      </c>
      <c r="AD473">
        <v>1</v>
      </c>
      <c r="AE473">
        <v>6</v>
      </c>
      <c r="AF473">
        <v>16</v>
      </c>
      <c r="AG473">
        <v>75</v>
      </c>
      <c r="AH473">
        <v>2</v>
      </c>
      <c r="AI473">
        <v>1</v>
      </c>
      <c r="AJ473">
        <v>70</v>
      </c>
      <c r="AK473">
        <v>7</v>
      </c>
      <c r="AL473">
        <v>0</v>
      </c>
      <c r="AM473">
        <v>26</v>
      </c>
      <c r="AN473">
        <v>150</v>
      </c>
      <c r="AO473">
        <v>80</v>
      </c>
      <c r="AP473" s="1">
        <v>0.53</v>
      </c>
      <c r="AQ473">
        <v>25</v>
      </c>
      <c r="AR473">
        <v>7</v>
      </c>
      <c r="AS473" s="1">
        <v>0.28000000000000003</v>
      </c>
      <c r="AT473">
        <v>0</v>
      </c>
      <c r="AU473">
        <v>0</v>
      </c>
      <c r="AV473">
        <v>1</v>
      </c>
      <c r="AW473">
        <v>10</v>
      </c>
      <c r="AX473">
        <v>2</v>
      </c>
      <c r="AY473">
        <v>0</v>
      </c>
      <c r="AZ473">
        <v>0</v>
      </c>
      <c r="BA473" s="1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f t="shared" si="7"/>
        <v>4.2</v>
      </c>
    </row>
    <row r="474" spans="1:59" x14ac:dyDescent="0.3">
      <c r="A474" t="s">
        <v>645</v>
      </c>
      <c r="B474" s="4">
        <v>29</v>
      </c>
      <c r="C474" t="s">
        <v>783</v>
      </c>
      <c r="D474" t="s">
        <v>59</v>
      </c>
      <c r="E474" t="s">
        <v>773</v>
      </c>
      <c r="F474">
        <v>24</v>
      </c>
      <c r="G474">
        <v>1440</v>
      </c>
      <c r="H474">
        <v>0</v>
      </c>
      <c r="I474">
        <v>1</v>
      </c>
      <c r="J474">
        <v>15</v>
      </c>
      <c r="K474">
        <v>26</v>
      </c>
      <c r="L474" s="1">
        <v>0.16</v>
      </c>
      <c r="M474">
        <v>2</v>
      </c>
      <c r="N474">
        <v>0</v>
      </c>
      <c r="O474">
        <v>0</v>
      </c>
      <c r="P474">
        <v>1088</v>
      </c>
      <c r="Q474">
        <v>371</v>
      </c>
      <c r="R474">
        <v>257</v>
      </c>
      <c r="S474" s="1">
        <v>0.69</v>
      </c>
      <c r="T474">
        <v>11</v>
      </c>
      <c r="U474">
        <v>1</v>
      </c>
      <c r="V474" s="1">
        <v>0.09</v>
      </c>
      <c r="W474">
        <v>137</v>
      </c>
      <c r="X474">
        <v>80</v>
      </c>
      <c r="Y474" s="1">
        <v>0.57999999999999996</v>
      </c>
      <c r="Z474">
        <v>1</v>
      </c>
      <c r="AA474">
        <v>105</v>
      </c>
      <c r="AB474">
        <v>57</v>
      </c>
      <c r="AC474">
        <v>1</v>
      </c>
      <c r="AD474">
        <v>0</v>
      </c>
      <c r="AE474">
        <v>14</v>
      </c>
      <c r="AF474">
        <v>6</v>
      </c>
      <c r="AG474">
        <v>39</v>
      </c>
      <c r="AH474">
        <v>9</v>
      </c>
      <c r="AI474">
        <v>4</v>
      </c>
      <c r="AJ474">
        <v>19</v>
      </c>
      <c r="AK474">
        <v>5</v>
      </c>
      <c r="AL474">
        <v>4</v>
      </c>
      <c r="AM474">
        <v>24</v>
      </c>
      <c r="AN474">
        <v>108</v>
      </c>
      <c r="AO474">
        <v>52</v>
      </c>
      <c r="AP474" s="1">
        <v>0.48</v>
      </c>
      <c r="AQ474">
        <v>107</v>
      </c>
      <c r="AR474">
        <v>51</v>
      </c>
      <c r="AS474" s="1">
        <v>0.48</v>
      </c>
      <c r="AT474">
        <v>0</v>
      </c>
      <c r="AU474">
        <v>0</v>
      </c>
      <c r="AV474">
        <v>0</v>
      </c>
      <c r="AW474">
        <v>17</v>
      </c>
      <c r="AX474">
        <v>2</v>
      </c>
      <c r="AY474">
        <v>1</v>
      </c>
      <c r="AZ474">
        <v>0</v>
      </c>
      <c r="BA474" s="1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f t="shared" si="7"/>
        <v>4.2</v>
      </c>
    </row>
    <row r="475" spans="1:59" x14ac:dyDescent="0.3">
      <c r="A475" t="s">
        <v>526</v>
      </c>
      <c r="B475" s="4">
        <v>24</v>
      </c>
      <c r="C475" t="s">
        <v>786</v>
      </c>
      <c r="D475" t="s">
        <v>59</v>
      </c>
      <c r="E475" t="s">
        <v>773</v>
      </c>
      <c r="F475">
        <v>32</v>
      </c>
      <c r="G475">
        <v>1074</v>
      </c>
      <c r="H475">
        <v>0</v>
      </c>
      <c r="I475">
        <v>2</v>
      </c>
      <c r="J475">
        <v>18</v>
      </c>
      <c r="K475">
        <v>11</v>
      </c>
      <c r="L475" s="1">
        <v>0.11</v>
      </c>
      <c r="M475">
        <v>5</v>
      </c>
      <c r="N475">
        <v>0</v>
      </c>
      <c r="O475">
        <v>3</v>
      </c>
      <c r="P475">
        <v>582</v>
      </c>
      <c r="Q475">
        <v>405</v>
      </c>
      <c r="R475">
        <v>292</v>
      </c>
      <c r="S475" s="1">
        <v>0.72</v>
      </c>
      <c r="T475">
        <v>4</v>
      </c>
      <c r="U475">
        <v>0</v>
      </c>
      <c r="V475" s="1">
        <v>0</v>
      </c>
      <c r="W475">
        <v>153</v>
      </c>
      <c r="X475">
        <v>101</v>
      </c>
      <c r="Y475" s="1">
        <v>0.66</v>
      </c>
      <c r="Z475">
        <v>6</v>
      </c>
      <c r="AA475">
        <v>91</v>
      </c>
      <c r="AB475">
        <v>52</v>
      </c>
      <c r="AC475">
        <v>0</v>
      </c>
      <c r="AD475">
        <v>0</v>
      </c>
      <c r="AE475">
        <v>3</v>
      </c>
      <c r="AF475">
        <v>3</v>
      </c>
      <c r="AG475">
        <v>57</v>
      </c>
      <c r="AH475">
        <v>23</v>
      </c>
      <c r="AI475">
        <v>0</v>
      </c>
      <c r="AJ475">
        <v>5</v>
      </c>
      <c r="AK475">
        <v>6</v>
      </c>
      <c r="AL475">
        <v>4</v>
      </c>
      <c r="AM475">
        <v>30</v>
      </c>
      <c r="AN475">
        <v>104</v>
      </c>
      <c r="AO475">
        <v>36</v>
      </c>
      <c r="AP475" s="1">
        <v>0.35</v>
      </c>
      <c r="AQ475">
        <v>77</v>
      </c>
      <c r="AR475">
        <v>23</v>
      </c>
      <c r="AS475" s="1">
        <v>0.3</v>
      </c>
      <c r="AT475">
        <v>0</v>
      </c>
      <c r="AU475">
        <v>0</v>
      </c>
      <c r="AV475">
        <v>0</v>
      </c>
      <c r="AW475">
        <v>23</v>
      </c>
      <c r="AX475">
        <v>4</v>
      </c>
      <c r="AY475">
        <v>0</v>
      </c>
      <c r="AZ475">
        <v>0</v>
      </c>
      <c r="BA475" s="1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f t="shared" si="7"/>
        <v>4.2</v>
      </c>
    </row>
    <row r="476" spans="1:59" x14ac:dyDescent="0.3">
      <c r="A476" t="s">
        <v>414</v>
      </c>
      <c r="B476" s="4">
        <v>23</v>
      </c>
      <c r="C476" t="s">
        <v>391</v>
      </c>
      <c r="D476" t="s">
        <v>59</v>
      </c>
      <c r="E476" t="s">
        <v>773</v>
      </c>
      <c r="F476">
        <v>24</v>
      </c>
      <c r="G476">
        <v>1120</v>
      </c>
      <c r="H476">
        <v>0</v>
      </c>
      <c r="I476">
        <v>0</v>
      </c>
      <c r="J476">
        <v>5</v>
      </c>
      <c r="K476">
        <v>40</v>
      </c>
      <c r="L476" s="1">
        <v>0.19</v>
      </c>
      <c r="M476">
        <v>0</v>
      </c>
      <c r="N476">
        <v>0</v>
      </c>
      <c r="O476">
        <v>0</v>
      </c>
      <c r="P476">
        <v>643</v>
      </c>
      <c r="Q476">
        <v>414</v>
      </c>
      <c r="R476">
        <v>307</v>
      </c>
      <c r="S476" s="1">
        <v>0.74</v>
      </c>
      <c r="T476">
        <v>7</v>
      </c>
      <c r="U476">
        <v>0</v>
      </c>
      <c r="V476" s="1">
        <v>0</v>
      </c>
      <c r="W476">
        <v>211</v>
      </c>
      <c r="X476">
        <v>144</v>
      </c>
      <c r="Y476" s="1">
        <v>0.68</v>
      </c>
      <c r="Z476">
        <v>1</v>
      </c>
      <c r="AA476">
        <v>162</v>
      </c>
      <c r="AB476">
        <v>105</v>
      </c>
      <c r="AC476">
        <v>2</v>
      </c>
      <c r="AD476">
        <v>0</v>
      </c>
      <c r="AE476">
        <v>18</v>
      </c>
      <c r="AF476">
        <v>5</v>
      </c>
      <c r="AG476">
        <v>43</v>
      </c>
      <c r="AH476">
        <v>7</v>
      </c>
      <c r="AI476">
        <v>1</v>
      </c>
      <c r="AJ476">
        <v>10</v>
      </c>
      <c r="AK476">
        <v>8</v>
      </c>
      <c r="AL476">
        <v>3</v>
      </c>
      <c r="AM476">
        <v>21</v>
      </c>
      <c r="AN476">
        <v>164</v>
      </c>
      <c r="AO476">
        <v>53</v>
      </c>
      <c r="AP476" s="1">
        <v>0.32</v>
      </c>
      <c r="AQ476">
        <v>126</v>
      </c>
      <c r="AR476">
        <v>52</v>
      </c>
      <c r="AS476" s="1">
        <v>0.41</v>
      </c>
      <c r="AT476">
        <v>0</v>
      </c>
      <c r="AU476">
        <v>0</v>
      </c>
      <c r="AV476">
        <v>0</v>
      </c>
      <c r="AW476">
        <v>21</v>
      </c>
      <c r="AX476">
        <v>8</v>
      </c>
      <c r="AY476">
        <v>0</v>
      </c>
      <c r="AZ476">
        <v>0</v>
      </c>
      <c r="BA476" s="1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f t="shared" si="7"/>
        <v>4.2</v>
      </c>
    </row>
    <row r="477" spans="1:59" x14ac:dyDescent="0.3">
      <c r="A477" t="s">
        <v>647</v>
      </c>
      <c r="B477" s="4">
        <v>24</v>
      </c>
      <c r="C477" t="s">
        <v>783</v>
      </c>
      <c r="D477" t="s">
        <v>96</v>
      </c>
      <c r="E477" t="s">
        <v>774</v>
      </c>
      <c r="F477">
        <v>27</v>
      </c>
      <c r="G477">
        <v>1831</v>
      </c>
      <c r="H477">
        <v>0</v>
      </c>
      <c r="I477">
        <v>0</v>
      </c>
      <c r="J477">
        <v>5</v>
      </c>
      <c r="K477">
        <v>33</v>
      </c>
      <c r="L477" s="1">
        <v>0.2</v>
      </c>
      <c r="M477">
        <v>0</v>
      </c>
      <c r="N477">
        <v>0</v>
      </c>
      <c r="O477">
        <v>0</v>
      </c>
      <c r="P477">
        <v>1347</v>
      </c>
      <c r="Q477">
        <v>420</v>
      </c>
      <c r="R477">
        <v>286</v>
      </c>
      <c r="S477" s="1">
        <v>0.68</v>
      </c>
      <c r="T477">
        <v>26</v>
      </c>
      <c r="U477">
        <v>5</v>
      </c>
      <c r="V477" s="1">
        <v>0.19</v>
      </c>
      <c r="W477">
        <v>199</v>
      </c>
      <c r="X477">
        <v>121</v>
      </c>
      <c r="Y477" s="1">
        <v>0.61</v>
      </c>
      <c r="Z477">
        <v>7</v>
      </c>
      <c r="AA477">
        <v>152</v>
      </c>
      <c r="AB477">
        <v>93</v>
      </c>
      <c r="AC477">
        <v>3</v>
      </c>
      <c r="AD477">
        <v>1</v>
      </c>
      <c r="AE477">
        <v>16</v>
      </c>
      <c r="AF477">
        <v>9</v>
      </c>
      <c r="AG477">
        <v>68</v>
      </c>
      <c r="AH477">
        <v>11</v>
      </c>
      <c r="AI477">
        <v>1</v>
      </c>
      <c r="AJ477">
        <v>82</v>
      </c>
      <c r="AK477">
        <v>2</v>
      </c>
      <c r="AL477">
        <v>4</v>
      </c>
      <c r="AM477">
        <v>47</v>
      </c>
      <c r="AN477">
        <v>172</v>
      </c>
      <c r="AO477">
        <v>65</v>
      </c>
      <c r="AP477" s="1">
        <v>0.38</v>
      </c>
      <c r="AQ477">
        <v>171</v>
      </c>
      <c r="AR477">
        <v>64</v>
      </c>
      <c r="AS477" s="1">
        <v>0.37</v>
      </c>
      <c r="AT477">
        <v>0</v>
      </c>
      <c r="AU477">
        <v>0</v>
      </c>
      <c r="AV477">
        <v>0</v>
      </c>
      <c r="AW477">
        <v>16</v>
      </c>
      <c r="AX477">
        <v>3</v>
      </c>
      <c r="AY477">
        <v>0</v>
      </c>
      <c r="AZ477">
        <v>0</v>
      </c>
      <c r="BA477" s="1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f t="shared" si="7"/>
        <v>4.2</v>
      </c>
    </row>
    <row r="478" spans="1:59" x14ac:dyDescent="0.3">
      <c r="A478" t="s">
        <v>382</v>
      </c>
      <c r="B478" s="4">
        <v>25</v>
      </c>
      <c r="C478" t="s">
        <v>356</v>
      </c>
      <c r="D478" t="s">
        <v>59</v>
      </c>
      <c r="E478" t="s">
        <v>774</v>
      </c>
      <c r="F478">
        <v>15</v>
      </c>
      <c r="G478">
        <v>1186</v>
      </c>
      <c r="H478">
        <v>0</v>
      </c>
      <c r="I478">
        <v>0</v>
      </c>
      <c r="J478">
        <v>1</v>
      </c>
      <c r="K478">
        <v>2</v>
      </c>
      <c r="L478" s="1">
        <v>0</v>
      </c>
      <c r="M478">
        <v>0</v>
      </c>
      <c r="N478">
        <v>0</v>
      </c>
      <c r="O478">
        <v>1</v>
      </c>
      <c r="P478">
        <v>702</v>
      </c>
      <c r="Q478">
        <v>442</v>
      </c>
      <c r="R478">
        <v>363</v>
      </c>
      <c r="S478" s="1">
        <v>0.82</v>
      </c>
      <c r="T478">
        <v>31</v>
      </c>
      <c r="U478">
        <v>4</v>
      </c>
      <c r="V478" s="1">
        <v>0.13</v>
      </c>
      <c r="W478">
        <v>130</v>
      </c>
      <c r="X478">
        <v>104</v>
      </c>
      <c r="Y478" s="1">
        <v>0.8</v>
      </c>
      <c r="Z478">
        <v>0</v>
      </c>
      <c r="AA478">
        <v>108</v>
      </c>
      <c r="AB478">
        <v>61</v>
      </c>
      <c r="AC478">
        <v>0</v>
      </c>
      <c r="AD478">
        <v>1</v>
      </c>
      <c r="AE478">
        <v>0</v>
      </c>
      <c r="AF478">
        <v>5</v>
      </c>
      <c r="AG478">
        <v>39</v>
      </c>
      <c r="AH478">
        <v>0</v>
      </c>
      <c r="AI478">
        <v>1</v>
      </c>
      <c r="AJ478">
        <v>76</v>
      </c>
      <c r="AK478">
        <v>4</v>
      </c>
      <c r="AL478">
        <v>5</v>
      </c>
      <c r="AM478">
        <v>9</v>
      </c>
      <c r="AN478">
        <v>72</v>
      </c>
      <c r="AO478">
        <v>35</v>
      </c>
      <c r="AP478" s="1">
        <v>0.49</v>
      </c>
      <c r="AQ478">
        <v>24</v>
      </c>
      <c r="AR478">
        <v>10</v>
      </c>
      <c r="AS478" s="1">
        <v>0.42</v>
      </c>
      <c r="AT478">
        <v>0</v>
      </c>
      <c r="AU478">
        <v>0</v>
      </c>
      <c r="AV478">
        <v>0</v>
      </c>
      <c r="AW478">
        <v>5</v>
      </c>
      <c r="AX478">
        <v>2</v>
      </c>
      <c r="AY478">
        <v>0</v>
      </c>
      <c r="AZ478">
        <v>0</v>
      </c>
      <c r="BA478" s="1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f t="shared" si="7"/>
        <v>4.2</v>
      </c>
    </row>
    <row r="479" spans="1:59" x14ac:dyDescent="0.3">
      <c r="A479" t="s">
        <v>155</v>
      </c>
      <c r="B479" s="4">
        <v>27</v>
      </c>
      <c r="C479" t="s">
        <v>131</v>
      </c>
      <c r="D479" t="s">
        <v>105</v>
      </c>
      <c r="E479" t="s">
        <v>774</v>
      </c>
      <c r="F479">
        <v>17</v>
      </c>
      <c r="G479">
        <v>1108</v>
      </c>
      <c r="H479">
        <v>0</v>
      </c>
      <c r="I479">
        <v>0</v>
      </c>
      <c r="J479">
        <v>3</v>
      </c>
      <c r="K479">
        <v>16</v>
      </c>
      <c r="L479" s="1">
        <v>0.17</v>
      </c>
      <c r="M479">
        <v>2</v>
      </c>
      <c r="N479">
        <v>0</v>
      </c>
      <c r="O479">
        <v>0</v>
      </c>
      <c r="P479">
        <v>918</v>
      </c>
      <c r="Q479">
        <v>446</v>
      </c>
      <c r="R479">
        <v>350</v>
      </c>
      <c r="S479" s="1">
        <v>0.79</v>
      </c>
      <c r="T479">
        <v>34</v>
      </c>
      <c r="U479">
        <v>10</v>
      </c>
      <c r="V479" s="1">
        <v>0.28999999999999998</v>
      </c>
      <c r="W479">
        <v>223</v>
      </c>
      <c r="X479">
        <v>161</v>
      </c>
      <c r="Y479" s="1">
        <v>0.72</v>
      </c>
      <c r="Z479">
        <v>9</v>
      </c>
      <c r="AA479">
        <v>159</v>
      </c>
      <c r="AB479">
        <v>104</v>
      </c>
      <c r="AC479">
        <v>1</v>
      </c>
      <c r="AD479">
        <v>0</v>
      </c>
      <c r="AE479">
        <v>17</v>
      </c>
      <c r="AF479">
        <v>7</v>
      </c>
      <c r="AG479">
        <v>38</v>
      </c>
      <c r="AH479">
        <v>6</v>
      </c>
      <c r="AI479">
        <v>1</v>
      </c>
      <c r="AJ479">
        <v>58</v>
      </c>
      <c r="AK479">
        <v>5</v>
      </c>
      <c r="AL479">
        <v>0</v>
      </c>
      <c r="AM479">
        <v>39</v>
      </c>
      <c r="AN479">
        <v>108</v>
      </c>
      <c r="AO479">
        <v>45</v>
      </c>
      <c r="AP479" s="1">
        <v>0.42</v>
      </c>
      <c r="AQ479">
        <v>21</v>
      </c>
      <c r="AR479">
        <v>6</v>
      </c>
      <c r="AS479" s="1">
        <v>0.28999999999999998</v>
      </c>
      <c r="AT479">
        <v>0</v>
      </c>
      <c r="AU479">
        <v>0</v>
      </c>
      <c r="AV479">
        <v>0</v>
      </c>
      <c r="AW479">
        <v>22</v>
      </c>
      <c r="AX479">
        <v>5</v>
      </c>
      <c r="AY479">
        <v>0</v>
      </c>
      <c r="AZ479">
        <v>0</v>
      </c>
      <c r="BA479" s="1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f t="shared" si="7"/>
        <v>4.2</v>
      </c>
    </row>
    <row r="480" spans="1:59" x14ac:dyDescent="0.3">
      <c r="A480" t="s">
        <v>130</v>
      </c>
      <c r="B480" s="4">
        <v>33</v>
      </c>
      <c r="C480" t="s">
        <v>131</v>
      </c>
      <c r="D480" t="s">
        <v>59</v>
      </c>
      <c r="E480" t="s">
        <v>774</v>
      </c>
      <c r="F480">
        <v>25</v>
      </c>
      <c r="G480">
        <v>1596</v>
      </c>
      <c r="H480">
        <v>0</v>
      </c>
      <c r="I480">
        <v>0</v>
      </c>
      <c r="J480">
        <v>3</v>
      </c>
      <c r="K480">
        <v>0</v>
      </c>
      <c r="L480" s="1">
        <v>0</v>
      </c>
      <c r="M480">
        <v>1</v>
      </c>
      <c r="N480">
        <v>0</v>
      </c>
      <c r="O480">
        <v>0</v>
      </c>
      <c r="P480">
        <v>855</v>
      </c>
      <c r="Q480">
        <v>526</v>
      </c>
      <c r="R480">
        <v>414</v>
      </c>
      <c r="S480" s="1">
        <v>0.79</v>
      </c>
      <c r="T480">
        <v>33</v>
      </c>
      <c r="U480">
        <v>7</v>
      </c>
      <c r="V480" s="1">
        <v>0.21</v>
      </c>
      <c r="W480">
        <v>169</v>
      </c>
      <c r="X480">
        <v>110</v>
      </c>
      <c r="Y480" s="1">
        <v>0.65</v>
      </c>
      <c r="Z480">
        <v>1</v>
      </c>
      <c r="AA480">
        <v>96</v>
      </c>
      <c r="AB480">
        <v>52</v>
      </c>
      <c r="AC480">
        <v>0</v>
      </c>
      <c r="AD480">
        <v>0</v>
      </c>
      <c r="AE480">
        <v>1</v>
      </c>
      <c r="AF480">
        <v>2</v>
      </c>
      <c r="AG480">
        <v>50</v>
      </c>
      <c r="AH480">
        <v>7</v>
      </c>
      <c r="AI480">
        <v>3</v>
      </c>
      <c r="AJ480">
        <v>38</v>
      </c>
      <c r="AK480">
        <v>15</v>
      </c>
      <c r="AL480">
        <v>5</v>
      </c>
      <c r="AM480">
        <v>24</v>
      </c>
      <c r="AN480">
        <v>88</v>
      </c>
      <c r="AO480">
        <v>42</v>
      </c>
      <c r="AP480" s="1">
        <v>0.48</v>
      </c>
      <c r="AQ480">
        <v>29</v>
      </c>
      <c r="AR480">
        <v>14</v>
      </c>
      <c r="AS480" s="1">
        <v>0.48</v>
      </c>
      <c r="AT480">
        <v>0</v>
      </c>
      <c r="AU480">
        <v>0</v>
      </c>
      <c r="AV480">
        <v>0</v>
      </c>
      <c r="AW480">
        <v>19</v>
      </c>
      <c r="AX480">
        <v>7</v>
      </c>
      <c r="AY480">
        <v>0</v>
      </c>
      <c r="AZ480">
        <v>0</v>
      </c>
      <c r="BA480" s="1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f t="shared" si="7"/>
        <v>4.2</v>
      </c>
    </row>
    <row r="481" spans="1:59" x14ac:dyDescent="0.3">
      <c r="A481" t="s">
        <v>401</v>
      </c>
      <c r="B481" s="4">
        <v>28</v>
      </c>
      <c r="C481" t="s">
        <v>391</v>
      </c>
      <c r="D481" t="s">
        <v>59</v>
      </c>
      <c r="E481" t="s">
        <v>773</v>
      </c>
      <c r="F481">
        <v>22</v>
      </c>
      <c r="G481">
        <v>1540</v>
      </c>
      <c r="H481">
        <v>0</v>
      </c>
      <c r="I481">
        <v>2</v>
      </c>
      <c r="J481">
        <v>10</v>
      </c>
      <c r="K481">
        <v>21</v>
      </c>
      <c r="L481" s="1">
        <v>0.14000000000000001</v>
      </c>
      <c r="M481">
        <v>0</v>
      </c>
      <c r="N481">
        <v>0</v>
      </c>
      <c r="O481">
        <v>0</v>
      </c>
      <c r="P481">
        <v>1194</v>
      </c>
      <c r="Q481">
        <v>548</v>
      </c>
      <c r="R481">
        <v>450</v>
      </c>
      <c r="S481" s="1">
        <v>0.82</v>
      </c>
      <c r="T481">
        <v>47</v>
      </c>
      <c r="U481">
        <v>14</v>
      </c>
      <c r="V481" s="1">
        <v>0.3</v>
      </c>
      <c r="W481">
        <v>290</v>
      </c>
      <c r="X481">
        <v>227</v>
      </c>
      <c r="Y481" s="1">
        <v>0.78</v>
      </c>
      <c r="Z481">
        <v>5</v>
      </c>
      <c r="AA481">
        <v>278</v>
      </c>
      <c r="AB481">
        <v>157</v>
      </c>
      <c r="AC481">
        <v>5</v>
      </c>
      <c r="AD481">
        <v>0</v>
      </c>
      <c r="AE481">
        <v>29</v>
      </c>
      <c r="AF481">
        <v>10</v>
      </c>
      <c r="AG481">
        <v>55</v>
      </c>
      <c r="AH481">
        <v>8</v>
      </c>
      <c r="AI481">
        <v>0</v>
      </c>
      <c r="AJ481">
        <v>18</v>
      </c>
      <c r="AK481">
        <v>6</v>
      </c>
      <c r="AL481">
        <v>2</v>
      </c>
      <c r="AM481">
        <v>24</v>
      </c>
      <c r="AN481">
        <v>140</v>
      </c>
      <c r="AO481">
        <v>61</v>
      </c>
      <c r="AP481" s="1">
        <v>0.44</v>
      </c>
      <c r="AQ481">
        <v>22</v>
      </c>
      <c r="AR481">
        <v>7</v>
      </c>
      <c r="AS481" s="1">
        <v>0.32</v>
      </c>
      <c r="AT481">
        <v>0</v>
      </c>
      <c r="AU481">
        <v>0</v>
      </c>
      <c r="AV481">
        <v>0</v>
      </c>
      <c r="AW481">
        <v>9</v>
      </c>
      <c r="AX481">
        <v>4</v>
      </c>
      <c r="AY481">
        <v>0</v>
      </c>
      <c r="AZ481">
        <v>0</v>
      </c>
      <c r="BA481" s="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f t="shared" si="7"/>
        <v>4.2</v>
      </c>
    </row>
    <row r="482" spans="1:59" x14ac:dyDescent="0.3">
      <c r="A482" t="s">
        <v>85</v>
      </c>
      <c r="B482" s="4">
        <v>21</v>
      </c>
      <c r="C482" t="s">
        <v>58</v>
      </c>
      <c r="D482" t="s">
        <v>59</v>
      </c>
      <c r="E482" t="s">
        <v>775</v>
      </c>
      <c r="F482">
        <v>1</v>
      </c>
      <c r="G482">
        <v>6</v>
      </c>
      <c r="H482">
        <v>0</v>
      </c>
      <c r="I482">
        <v>0</v>
      </c>
      <c r="J482">
        <v>1</v>
      </c>
      <c r="K482">
        <v>0</v>
      </c>
      <c r="L482" s="1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 s="1">
        <v>0</v>
      </c>
      <c r="T482">
        <v>0</v>
      </c>
      <c r="U482">
        <v>0</v>
      </c>
      <c r="V482" s="1">
        <v>0</v>
      </c>
      <c r="W482">
        <v>0</v>
      </c>
      <c r="X482">
        <v>0</v>
      </c>
      <c r="Y482" s="1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 s="1">
        <v>0</v>
      </c>
      <c r="AQ482">
        <v>0</v>
      </c>
      <c r="AR482">
        <v>0</v>
      </c>
      <c r="AS482" s="1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 s="1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f t="shared" si="7"/>
        <v>4.2</v>
      </c>
    </row>
    <row r="483" spans="1:59" x14ac:dyDescent="0.3">
      <c r="A483" t="s">
        <v>620</v>
      </c>
      <c r="B483" s="4">
        <v>23</v>
      </c>
      <c r="C483" t="s">
        <v>784</v>
      </c>
      <c r="D483" t="s">
        <v>74</v>
      </c>
      <c r="E483" t="s">
        <v>774</v>
      </c>
      <c r="F483">
        <v>13</v>
      </c>
      <c r="G483">
        <v>1018</v>
      </c>
      <c r="H483">
        <v>0</v>
      </c>
      <c r="I483">
        <v>2</v>
      </c>
      <c r="J483">
        <v>6</v>
      </c>
      <c r="K483">
        <v>15</v>
      </c>
      <c r="L483" s="1">
        <v>0.18</v>
      </c>
      <c r="M483">
        <v>1</v>
      </c>
      <c r="N483">
        <v>0</v>
      </c>
      <c r="O483">
        <v>0</v>
      </c>
      <c r="P483">
        <v>916</v>
      </c>
      <c r="Q483">
        <v>558</v>
      </c>
      <c r="R483">
        <v>446</v>
      </c>
      <c r="S483" s="1">
        <v>0.8</v>
      </c>
      <c r="T483">
        <v>13</v>
      </c>
      <c r="U483">
        <v>4</v>
      </c>
      <c r="V483" s="1">
        <v>0.31</v>
      </c>
      <c r="W483">
        <v>241</v>
      </c>
      <c r="X483">
        <v>181</v>
      </c>
      <c r="Y483" s="1">
        <v>0.75</v>
      </c>
      <c r="Z483">
        <v>5</v>
      </c>
      <c r="AA483">
        <v>101</v>
      </c>
      <c r="AB483">
        <v>55</v>
      </c>
      <c r="AC483">
        <v>1</v>
      </c>
      <c r="AD483">
        <v>0</v>
      </c>
      <c r="AE483">
        <v>2</v>
      </c>
      <c r="AF483">
        <v>1</v>
      </c>
      <c r="AG483">
        <v>86</v>
      </c>
      <c r="AH483">
        <v>5</v>
      </c>
      <c r="AI483">
        <v>1</v>
      </c>
      <c r="AJ483">
        <v>38</v>
      </c>
      <c r="AK483">
        <v>15</v>
      </c>
      <c r="AL483">
        <v>5</v>
      </c>
      <c r="AM483">
        <v>10</v>
      </c>
      <c r="AN483">
        <v>169</v>
      </c>
      <c r="AO483">
        <v>77</v>
      </c>
      <c r="AP483" s="1">
        <v>0.46</v>
      </c>
      <c r="AQ483">
        <v>117</v>
      </c>
      <c r="AR483">
        <v>60</v>
      </c>
      <c r="AS483" s="1">
        <v>0.51</v>
      </c>
      <c r="AT483">
        <v>0</v>
      </c>
      <c r="AU483">
        <v>0</v>
      </c>
      <c r="AV483">
        <v>0</v>
      </c>
      <c r="AW483">
        <v>10</v>
      </c>
      <c r="AX483">
        <v>4</v>
      </c>
      <c r="AY483">
        <v>0</v>
      </c>
      <c r="AZ483">
        <v>0</v>
      </c>
      <c r="BA483" s="1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f t="shared" si="7"/>
        <v>4.2</v>
      </c>
    </row>
    <row r="484" spans="1:59" x14ac:dyDescent="0.3">
      <c r="A484" t="s">
        <v>649</v>
      </c>
      <c r="B484" s="4">
        <v>26</v>
      </c>
      <c r="C484" t="s">
        <v>783</v>
      </c>
      <c r="D484" t="s">
        <v>443</v>
      </c>
      <c r="E484" t="s">
        <v>774</v>
      </c>
      <c r="F484">
        <v>33</v>
      </c>
      <c r="G484">
        <v>2037</v>
      </c>
      <c r="H484">
        <v>0</v>
      </c>
      <c r="I484">
        <v>0</v>
      </c>
      <c r="J484">
        <v>18</v>
      </c>
      <c r="K484">
        <v>3</v>
      </c>
      <c r="L484" s="1">
        <v>0</v>
      </c>
      <c r="M484">
        <v>3</v>
      </c>
      <c r="N484">
        <v>0</v>
      </c>
      <c r="O484">
        <v>3</v>
      </c>
      <c r="P484">
        <v>1575</v>
      </c>
      <c r="Q484">
        <v>558</v>
      </c>
      <c r="R484">
        <v>434</v>
      </c>
      <c r="S484" s="1">
        <v>0.78</v>
      </c>
      <c r="T484">
        <v>14</v>
      </c>
      <c r="U484">
        <v>4</v>
      </c>
      <c r="V484" s="1">
        <v>0.28999999999999998</v>
      </c>
      <c r="W484">
        <v>179</v>
      </c>
      <c r="X484">
        <v>110</v>
      </c>
      <c r="Y484" s="1">
        <v>0.62</v>
      </c>
      <c r="Z484">
        <v>0</v>
      </c>
      <c r="AA484">
        <v>134</v>
      </c>
      <c r="AB484">
        <v>82</v>
      </c>
      <c r="AC484">
        <v>0</v>
      </c>
      <c r="AD484">
        <v>0</v>
      </c>
      <c r="AE484">
        <v>0</v>
      </c>
      <c r="AF484">
        <v>0</v>
      </c>
      <c r="AG484">
        <v>42</v>
      </c>
      <c r="AH484">
        <v>0</v>
      </c>
      <c r="AI484">
        <v>2</v>
      </c>
      <c r="AJ484">
        <v>123</v>
      </c>
      <c r="AK484">
        <v>12</v>
      </c>
      <c r="AL484">
        <v>4</v>
      </c>
      <c r="AM484">
        <v>35</v>
      </c>
      <c r="AN484">
        <v>83</v>
      </c>
      <c r="AO484">
        <v>38</v>
      </c>
      <c r="AP484" s="1">
        <v>0.46</v>
      </c>
      <c r="AQ484">
        <v>51</v>
      </c>
      <c r="AR484">
        <v>28</v>
      </c>
      <c r="AS484" s="1">
        <v>0.55000000000000004</v>
      </c>
      <c r="AT484">
        <v>0</v>
      </c>
      <c r="AU484">
        <v>0</v>
      </c>
      <c r="AV484">
        <v>0</v>
      </c>
      <c r="AW484">
        <v>17</v>
      </c>
      <c r="AX484">
        <v>4</v>
      </c>
      <c r="AY484">
        <v>1</v>
      </c>
      <c r="AZ484">
        <v>0</v>
      </c>
      <c r="BA484" s="1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f t="shared" si="7"/>
        <v>4.2</v>
      </c>
    </row>
    <row r="485" spans="1:59" x14ac:dyDescent="0.3">
      <c r="A485" t="s">
        <v>409</v>
      </c>
      <c r="B485" s="4">
        <v>23</v>
      </c>
      <c r="C485" t="s">
        <v>391</v>
      </c>
      <c r="D485" t="s">
        <v>59</v>
      </c>
      <c r="E485" t="s">
        <v>774</v>
      </c>
      <c r="F485">
        <v>14</v>
      </c>
      <c r="G485">
        <v>1112</v>
      </c>
      <c r="H485">
        <v>0</v>
      </c>
      <c r="I485">
        <v>0</v>
      </c>
      <c r="J485">
        <v>5</v>
      </c>
      <c r="K485">
        <v>0</v>
      </c>
      <c r="L485" s="1">
        <v>0</v>
      </c>
      <c r="M485">
        <v>0</v>
      </c>
      <c r="N485">
        <v>0</v>
      </c>
      <c r="O485">
        <v>0</v>
      </c>
      <c r="P485">
        <v>799</v>
      </c>
      <c r="Q485">
        <v>559</v>
      </c>
      <c r="R485">
        <v>495</v>
      </c>
      <c r="S485" s="1">
        <v>0.89</v>
      </c>
      <c r="T485">
        <v>0</v>
      </c>
      <c r="U485">
        <v>0</v>
      </c>
      <c r="V485" s="1">
        <v>0</v>
      </c>
      <c r="W485">
        <v>64</v>
      </c>
      <c r="X485">
        <v>36</v>
      </c>
      <c r="Y485" s="1">
        <v>0.56000000000000005</v>
      </c>
      <c r="Z485">
        <v>0</v>
      </c>
      <c r="AA485">
        <v>150</v>
      </c>
      <c r="AB485">
        <v>81</v>
      </c>
      <c r="AC485">
        <v>0</v>
      </c>
      <c r="AD485">
        <v>0</v>
      </c>
      <c r="AE485">
        <v>0</v>
      </c>
      <c r="AF485">
        <v>0</v>
      </c>
      <c r="AG485">
        <v>38</v>
      </c>
      <c r="AH485">
        <v>4</v>
      </c>
      <c r="AI485">
        <v>2</v>
      </c>
      <c r="AJ485">
        <v>45</v>
      </c>
      <c r="AK485">
        <v>19</v>
      </c>
      <c r="AL485">
        <v>13</v>
      </c>
      <c r="AM485">
        <v>31</v>
      </c>
      <c r="AN485">
        <v>19</v>
      </c>
      <c r="AO485">
        <v>11</v>
      </c>
      <c r="AP485" s="1">
        <v>0.57999999999999996</v>
      </c>
      <c r="AQ485">
        <v>30</v>
      </c>
      <c r="AR485">
        <v>15</v>
      </c>
      <c r="AS485" s="1">
        <v>0.5</v>
      </c>
      <c r="AT485">
        <v>0</v>
      </c>
      <c r="AU485">
        <v>0</v>
      </c>
      <c r="AV485">
        <v>0</v>
      </c>
      <c r="AW485">
        <v>16</v>
      </c>
      <c r="AX485">
        <v>3</v>
      </c>
      <c r="AY485">
        <v>0</v>
      </c>
      <c r="AZ485">
        <v>0</v>
      </c>
      <c r="BA485" s="1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f t="shared" si="7"/>
        <v>4.2</v>
      </c>
    </row>
    <row r="486" spans="1:59" x14ac:dyDescent="0.3">
      <c r="A486" t="s">
        <v>200</v>
      </c>
      <c r="B486" s="4">
        <v>20</v>
      </c>
      <c r="C486" t="s">
        <v>170</v>
      </c>
      <c r="D486" t="s">
        <v>88</v>
      </c>
      <c r="E486" t="s">
        <v>773</v>
      </c>
      <c r="F486">
        <v>31</v>
      </c>
      <c r="G486">
        <v>1442</v>
      </c>
      <c r="H486">
        <v>0</v>
      </c>
      <c r="I486">
        <v>0</v>
      </c>
      <c r="J486">
        <v>9</v>
      </c>
      <c r="K486">
        <v>43</v>
      </c>
      <c r="L486" s="1">
        <v>0.21</v>
      </c>
      <c r="M486">
        <v>0</v>
      </c>
      <c r="N486">
        <v>0</v>
      </c>
      <c r="O486">
        <v>2</v>
      </c>
      <c r="P486">
        <v>1016</v>
      </c>
      <c r="Q486">
        <v>563</v>
      </c>
      <c r="R486">
        <v>447</v>
      </c>
      <c r="S486" s="1">
        <v>0.79</v>
      </c>
      <c r="T486">
        <v>20</v>
      </c>
      <c r="U486">
        <v>1</v>
      </c>
      <c r="V486" s="1">
        <v>0.05</v>
      </c>
      <c r="W486">
        <v>272</v>
      </c>
      <c r="X486">
        <v>199</v>
      </c>
      <c r="Y486" s="1">
        <v>0.73</v>
      </c>
      <c r="Z486">
        <v>5</v>
      </c>
      <c r="AA486">
        <v>244</v>
      </c>
      <c r="AB486">
        <v>119</v>
      </c>
      <c r="AC486">
        <v>3</v>
      </c>
      <c r="AD486">
        <v>1</v>
      </c>
      <c r="AE486">
        <v>24</v>
      </c>
      <c r="AF486">
        <v>8</v>
      </c>
      <c r="AG486">
        <v>81</v>
      </c>
      <c r="AH486">
        <v>21</v>
      </c>
      <c r="AI486">
        <v>2</v>
      </c>
      <c r="AJ486">
        <v>31</v>
      </c>
      <c r="AK486">
        <v>8</v>
      </c>
      <c r="AL486">
        <v>8</v>
      </c>
      <c r="AM486">
        <v>49</v>
      </c>
      <c r="AN486">
        <v>197</v>
      </c>
      <c r="AO486">
        <v>88</v>
      </c>
      <c r="AP486" s="1">
        <v>0.45</v>
      </c>
      <c r="AQ486">
        <v>66</v>
      </c>
      <c r="AR486">
        <v>30</v>
      </c>
      <c r="AS486" s="1">
        <v>0.46</v>
      </c>
      <c r="AT486">
        <v>0</v>
      </c>
      <c r="AU486">
        <v>0</v>
      </c>
      <c r="AV486">
        <v>0</v>
      </c>
      <c r="AW486">
        <v>19</v>
      </c>
      <c r="AX486">
        <v>6</v>
      </c>
      <c r="AY486">
        <v>0</v>
      </c>
      <c r="AZ486">
        <v>0</v>
      </c>
      <c r="BA486" s="1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f t="shared" si="7"/>
        <v>4.2</v>
      </c>
    </row>
    <row r="487" spans="1:59" x14ac:dyDescent="0.3">
      <c r="A487" t="s">
        <v>394</v>
      </c>
      <c r="B487" s="4">
        <v>25</v>
      </c>
      <c r="C487" t="s">
        <v>391</v>
      </c>
      <c r="D487" t="s">
        <v>96</v>
      </c>
      <c r="E487" t="s">
        <v>773</v>
      </c>
      <c r="F487">
        <v>31</v>
      </c>
      <c r="G487">
        <v>2170</v>
      </c>
      <c r="H487">
        <v>0</v>
      </c>
      <c r="I487">
        <v>0</v>
      </c>
      <c r="J487">
        <v>7</v>
      </c>
      <c r="K487">
        <v>20</v>
      </c>
      <c r="L487" s="1">
        <v>0.2</v>
      </c>
      <c r="M487">
        <v>0</v>
      </c>
      <c r="N487">
        <v>1</v>
      </c>
      <c r="O487">
        <v>0</v>
      </c>
      <c r="P487">
        <v>1523</v>
      </c>
      <c r="Q487">
        <v>571</v>
      </c>
      <c r="R487">
        <v>433</v>
      </c>
      <c r="S487" s="1">
        <v>0.76</v>
      </c>
      <c r="T487">
        <v>53</v>
      </c>
      <c r="U487">
        <v>6</v>
      </c>
      <c r="V487" s="1">
        <v>0.11</v>
      </c>
      <c r="W487">
        <v>287</v>
      </c>
      <c r="X487">
        <v>207</v>
      </c>
      <c r="Y487" s="1">
        <v>0.72</v>
      </c>
      <c r="Z487">
        <v>0</v>
      </c>
      <c r="AA487">
        <v>196</v>
      </c>
      <c r="AB487">
        <v>120</v>
      </c>
      <c r="AC487">
        <v>1</v>
      </c>
      <c r="AD487">
        <v>1</v>
      </c>
      <c r="AE487">
        <v>9</v>
      </c>
      <c r="AF487">
        <v>8</v>
      </c>
      <c r="AG487">
        <v>63</v>
      </c>
      <c r="AH487">
        <v>22</v>
      </c>
      <c r="AI487">
        <v>1</v>
      </c>
      <c r="AJ487">
        <v>33</v>
      </c>
      <c r="AK487">
        <v>4</v>
      </c>
      <c r="AL487">
        <v>3</v>
      </c>
      <c r="AM487">
        <v>37</v>
      </c>
      <c r="AN487">
        <v>165</v>
      </c>
      <c r="AO487">
        <v>84</v>
      </c>
      <c r="AP487" s="1">
        <v>0.51</v>
      </c>
      <c r="AQ487">
        <v>27</v>
      </c>
      <c r="AR487">
        <v>7</v>
      </c>
      <c r="AS487" s="1">
        <v>0.26</v>
      </c>
      <c r="AT487">
        <v>0</v>
      </c>
      <c r="AU487">
        <v>0</v>
      </c>
      <c r="AV487">
        <v>0</v>
      </c>
      <c r="AW487">
        <v>24</v>
      </c>
      <c r="AX487">
        <v>8</v>
      </c>
      <c r="AY487">
        <v>0</v>
      </c>
      <c r="AZ487">
        <v>0</v>
      </c>
      <c r="BA487" s="1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f t="shared" si="7"/>
        <v>4.2</v>
      </c>
    </row>
    <row r="488" spans="1:59" x14ac:dyDescent="0.3">
      <c r="A488" t="s">
        <v>166</v>
      </c>
      <c r="B488" s="4">
        <v>25</v>
      </c>
      <c r="C488" t="s">
        <v>131</v>
      </c>
      <c r="D488" t="s">
        <v>167</v>
      </c>
      <c r="E488" t="s">
        <v>773</v>
      </c>
      <c r="F488">
        <v>28</v>
      </c>
      <c r="G488">
        <v>1965</v>
      </c>
      <c r="H488">
        <v>0</v>
      </c>
      <c r="I488">
        <v>3</v>
      </c>
      <c r="J488">
        <v>9</v>
      </c>
      <c r="K488">
        <v>9</v>
      </c>
      <c r="L488" s="1">
        <v>7.0000000000000007E-2</v>
      </c>
      <c r="M488">
        <v>2</v>
      </c>
      <c r="N488">
        <v>0</v>
      </c>
      <c r="O488">
        <v>0</v>
      </c>
      <c r="P488">
        <v>1393</v>
      </c>
      <c r="Q488">
        <v>586</v>
      </c>
      <c r="R488">
        <v>494</v>
      </c>
      <c r="S488" s="1">
        <v>0.84</v>
      </c>
      <c r="T488">
        <v>19</v>
      </c>
      <c r="U488">
        <v>3</v>
      </c>
      <c r="V488" s="1">
        <v>0.16</v>
      </c>
      <c r="W488">
        <v>227</v>
      </c>
      <c r="X488">
        <v>173</v>
      </c>
      <c r="Y488" s="1">
        <v>0.76</v>
      </c>
      <c r="Z488">
        <v>8</v>
      </c>
      <c r="AA488">
        <v>313</v>
      </c>
      <c r="AB488">
        <v>177</v>
      </c>
      <c r="AC488">
        <v>1</v>
      </c>
      <c r="AD488">
        <v>0</v>
      </c>
      <c r="AE488">
        <v>16</v>
      </c>
      <c r="AF488">
        <v>11</v>
      </c>
      <c r="AG488">
        <v>80</v>
      </c>
      <c r="AH488">
        <v>12</v>
      </c>
      <c r="AI488">
        <v>4</v>
      </c>
      <c r="AJ488">
        <v>37</v>
      </c>
      <c r="AK488">
        <v>8</v>
      </c>
      <c r="AL488">
        <v>5</v>
      </c>
      <c r="AM488">
        <v>83</v>
      </c>
      <c r="AN488">
        <v>267</v>
      </c>
      <c r="AO488">
        <v>129</v>
      </c>
      <c r="AP488" s="1">
        <v>0.48</v>
      </c>
      <c r="AQ488">
        <v>35</v>
      </c>
      <c r="AR488">
        <v>10</v>
      </c>
      <c r="AS488" s="1">
        <v>0.28999999999999998</v>
      </c>
      <c r="AT488">
        <v>0</v>
      </c>
      <c r="AU488">
        <v>0</v>
      </c>
      <c r="AV488">
        <v>0</v>
      </c>
      <c r="AW488">
        <v>45</v>
      </c>
      <c r="AX488">
        <v>7</v>
      </c>
      <c r="AY488">
        <v>0</v>
      </c>
      <c r="AZ488">
        <v>0</v>
      </c>
      <c r="BA488" s="1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f t="shared" si="7"/>
        <v>4.2</v>
      </c>
    </row>
    <row r="489" spans="1:59" x14ac:dyDescent="0.3">
      <c r="A489" t="s">
        <v>164</v>
      </c>
      <c r="B489" s="4">
        <v>18</v>
      </c>
      <c r="C489" t="s">
        <v>131</v>
      </c>
      <c r="D489" t="s">
        <v>59</v>
      </c>
      <c r="E489" t="s">
        <v>775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 s="1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1">
        <v>0</v>
      </c>
      <c r="T489">
        <v>0</v>
      </c>
      <c r="U489">
        <v>0</v>
      </c>
      <c r="V489" s="1">
        <v>0</v>
      </c>
      <c r="W489">
        <v>0</v>
      </c>
      <c r="X489">
        <v>0</v>
      </c>
      <c r="Y489" s="1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s="1">
        <v>0</v>
      </c>
      <c r="AQ489">
        <v>0</v>
      </c>
      <c r="AR489">
        <v>0</v>
      </c>
      <c r="AS489" s="1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 s="1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f t="shared" si="7"/>
        <v>4.2</v>
      </c>
    </row>
    <row r="490" spans="1:59" x14ac:dyDescent="0.3">
      <c r="A490" t="s">
        <v>168</v>
      </c>
      <c r="B490" s="4">
        <v>19</v>
      </c>
      <c r="C490" t="s">
        <v>131</v>
      </c>
      <c r="D490" t="s">
        <v>59</v>
      </c>
      <c r="E490" t="s">
        <v>775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 s="1">
        <v>0</v>
      </c>
      <c r="M490">
        <v>0</v>
      </c>
      <c r="N490">
        <v>0</v>
      </c>
      <c r="O490">
        <v>0</v>
      </c>
      <c r="P490">
        <v>3</v>
      </c>
      <c r="Q490">
        <v>0</v>
      </c>
      <c r="R490">
        <v>0</v>
      </c>
      <c r="S490" s="1">
        <v>0</v>
      </c>
      <c r="T490">
        <v>0</v>
      </c>
      <c r="U490">
        <v>0</v>
      </c>
      <c r="V490" s="1">
        <v>0</v>
      </c>
      <c r="W490">
        <v>0</v>
      </c>
      <c r="X490">
        <v>0</v>
      </c>
      <c r="Y490" s="1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 s="1">
        <v>0</v>
      </c>
      <c r="AQ490">
        <v>0</v>
      </c>
      <c r="AR490">
        <v>0</v>
      </c>
      <c r="AS490" s="1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 s="1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f t="shared" si="7"/>
        <v>4.2</v>
      </c>
    </row>
    <row r="491" spans="1:59" x14ac:dyDescent="0.3">
      <c r="A491" t="s">
        <v>179</v>
      </c>
      <c r="B491" s="4">
        <v>18</v>
      </c>
      <c r="C491" t="s">
        <v>170</v>
      </c>
      <c r="D491" t="s">
        <v>66</v>
      </c>
      <c r="E491" t="s">
        <v>775</v>
      </c>
      <c r="F491">
        <v>3</v>
      </c>
      <c r="G491">
        <v>11</v>
      </c>
      <c r="H491">
        <v>0</v>
      </c>
      <c r="I491">
        <v>0</v>
      </c>
      <c r="J491">
        <v>0</v>
      </c>
      <c r="K491">
        <v>0</v>
      </c>
      <c r="L491" s="1">
        <v>0</v>
      </c>
      <c r="M491">
        <v>0</v>
      </c>
      <c r="N491">
        <v>0</v>
      </c>
      <c r="O491">
        <v>0</v>
      </c>
      <c r="P491">
        <v>7</v>
      </c>
      <c r="Q491">
        <v>0</v>
      </c>
      <c r="R491">
        <v>0</v>
      </c>
      <c r="S491" s="1">
        <v>0</v>
      </c>
      <c r="T491">
        <v>0</v>
      </c>
      <c r="U491">
        <v>0</v>
      </c>
      <c r="V491" s="1">
        <v>0</v>
      </c>
      <c r="W491">
        <v>0</v>
      </c>
      <c r="X491">
        <v>0</v>
      </c>
      <c r="Y491" s="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0</v>
      </c>
      <c r="AL491">
        <v>0</v>
      </c>
      <c r="AM491">
        <v>3</v>
      </c>
      <c r="AN491">
        <v>0</v>
      </c>
      <c r="AO491">
        <v>0</v>
      </c>
      <c r="AP491" s="1">
        <v>0</v>
      </c>
      <c r="AQ491">
        <v>0</v>
      </c>
      <c r="AR491">
        <v>0</v>
      </c>
      <c r="AS491" s="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 s="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f t="shared" si="7"/>
        <v>4.2</v>
      </c>
    </row>
    <row r="492" spans="1:59" x14ac:dyDescent="0.3">
      <c r="A492" t="s">
        <v>541</v>
      </c>
      <c r="B492" s="4">
        <v>31</v>
      </c>
      <c r="C492" t="s">
        <v>785</v>
      </c>
      <c r="D492" t="s">
        <v>62</v>
      </c>
      <c r="E492" t="s">
        <v>774</v>
      </c>
      <c r="F492">
        <v>15</v>
      </c>
      <c r="G492">
        <v>959</v>
      </c>
      <c r="H492">
        <v>0</v>
      </c>
      <c r="I492">
        <v>1</v>
      </c>
      <c r="J492">
        <v>6</v>
      </c>
      <c r="K492">
        <v>46</v>
      </c>
      <c r="L492" s="1">
        <v>0.23</v>
      </c>
      <c r="M492">
        <v>0</v>
      </c>
      <c r="N492">
        <v>0</v>
      </c>
      <c r="O492">
        <v>0</v>
      </c>
      <c r="P492">
        <v>587</v>
      </c>
      <c r="Q492">
        <v>658</v>
      </c>
      <c r="R492">
        <v>507</v>
      </c>
      <c r="S492" s="1">
        <v>0.77</v>
      </c>
      <c r="T492">
        <v>16</v>
      </c>
      <c r="U492">
        <v>3</v>
      </c>
      <c r="V492" s="1">
        <v>0.19</v>
      </c>
      <c r="W492">
        <v>362</v>
      </c>
      <c r="X492">
        <v>256</v>
      </c>
      <c r="Y492" s="1">
        <v>0.71</v>
      </c>
      <c r="Z492">
        <v>6</v>
      </c>
      <c r="AA492">
        <v>268</v>
      </c>
      <c r="AB492">
        <v>145</v>
      </c>
      <c r="AC492">
        <v>2</v>
      </c>
      <c r="AD492">
        <v>2</v>
      </c>
      <c r="AE492">
        <v>24</v>
      </c>
      <c r="AF492">
        <v>16</v>
      </c>
      <c r="AG492">
        <v>55</v>
      </c>
      <c r="AH492">
        <v>6</v>
      </c>
      <c r="AI492">
        <v>1</v>
      </c>
      <c r="AJ492">
        <v>38</v>
      </c>
      <c r="AK492">
        <v>3</v>
      </c>
      <c r="AL492">
        <v>2</v>
      </c>
      <c r="AM492">
        <v>25</v>
      </c>
      <c r="AN492">
        <v>202</v>
      </c>
      <c r="AO492">
        <v>67</v>
      </c>
      <c r="AP492" s="1">
        <v>0.33</v>
      </c>
      <c r="AQ492">
        <v>83</v>
      </c>
      <c r="AR492">
        <v>27</v>
      </c>
      <c r="AS492" s="1">
        <v>0.33</v>
      </c>
      <c r="AT492">
        <v>0</v>
      </c>
      <c r="AU492">
        <v>0</v>
      </c>
      <c r="AV492">
        <v>0</v>
      </c>
      <c r="AW492">
        <v>12</v>
      </c>
      <c r="AX492">
        <v>2</v>
      </c>
      <c r="AY492">
        <v>0</v>
      </c>
      <c r="AZ492">
        <v>0</v>
      </c>
      <c r="BA492" s="1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f t="shared" si="7"/>
        <v>4.2</v>
      </c>
    </row>
    <row r="493" spans="1:59" x14ac:dyDescent="0.3">
      <c r="A493" t="s">
        <v>297</v>
      </c>
      <c r="B493" s="4">
        <v>24</v>
      </c>
      <c r="C493" t="s">
        <v>270</v>
      </c>
      <c r="D493" t="s">
        <v>59</v>
      </c>
      <c r="E493" t="s">
        <v>774</v>
      </c>
      <c r="F493">
        <v>37</v>
      </c>
      <c r="G493">
        <v>3102</v>
      </c>
      <c r="H493">
        <v>0</v>
      </c>
      <c r="I493">
        <v>5</v>
      </c>
      <c r="J493">
        <v>12</v>
      </c>
      <c r="K493">
        <v>1</v>
      </c>
      <c r="L493" s="1">
        <v>0</v>
      </c>
      <c r="M493">
        <v>2</v>
      </c>
      <c r="N493">
        <v>0</v>
      </c>
      <c r="O493">
        <v>2</v>
      </c>
      <c r="P493">
        <v>1838</v>
      </c>
      <c r="Q493">
        <v>675</v>
      </c>
      <c r="R493">
        <v>596</v>
      </c>
      <c r="S493" s="1">
        <v>0.88</v>
      </c>
      <c r="T493">
        <v>1</v>
      </c>
      <c r="U493">
        <v>0</v>
      </c>
      <c r="V493" s="1">
        <v>0</v>
      </c>
      <c r="W493">
        <v>87</v>
      </c>
      <c r="X493">
        <v>67</v>
      </c>
      <c r="Y493" s="1">
        <v>0.77</v>
      </c>
      <c r="Z493">
        <v>0</v>
      </c>
      <c r="AA493">
        <v>185</v>
      </c>
      <c r="AB493">
        <v>93</v>
      </c>
      <c r="AC493">
        <v>0</v>
      </c>
      <c r="AD493">
        <v>0</v>
      </c>
      <c r="AE493">
        <v>0</v>
      </c>
      <c r="AF493">
        <v>0</v>
      </c>
      <c r="AG493">
        <v>38</v>
      </c>
      <c r="AH493">
        <v>30</v>
      </c>
      <c r="AI493">
        <v>7</v>
      </c>
      <c r="AJ493">
        <v>95</v>
      </c>
      <c r="AK493">
        <v>7</v>
      </c>
      <c r="AL493">
        <v>11</v>
      </c>
      <c r="AM493">
        <v>91</v>
      </c>
      <c r="AN493">
        <v>23</v>
      </c>
      <c r="AO493">
        <v>19</v>
      </c>
      <c r="AP493" s="1">
        <v>0.83</v>
      </c>
      <c r="AQ493">
        <v>51</v>
      </c>
      <c r="AR493">
        <v>28</v>
      </c>
      <c r="AS493" s="1">
        <v>0.55000000000000004</v>
      </c>
      <c r="AT493">
        <v>0</v>
      </c>
      <c r="AU493">
        <v>0</v>
      </c>
      <c r="AV493">
        <v>0</v>
      </c>
      <c r="AW493">
        <v>23</v>
      </c>
      <c r="AX493">
        <v>2</v>
      </c>
      <c r="AY493">
        <v>0</v>
      </c>
      <c r="AZ493">
        <v>0</v>
      </c>
      <c r="BA493" s="1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f t="shared" si="7"/>
        <v>4.2</v>
      </c>
    </row>
    <row r="494" spans="1:59" x14ac:dyDescent="0.3">
      <c r="A494" t="s">
        <v>269</v>
      </c>
      <c r="B494" s="4">
        <v>20</v>
      </c>
      <c r="C494" t="s">
        <v>270</v>
      </c>
      <c r="D494" t="s">
        <v>59</v>
      </c>
      <c r="E494" t="s">
        <v>773</v>
      </c>
      <c r="F494">
        <v>20</v>
      </c>
      <c r="G494">
        <v>1326</v>
      </c>
      <c r="H494">
        <v>0</v>
      </c>
      <c r="I494">
        <v>2</v>
      </c>
      <c r="J494">
        <v>13</v>
      </c>
      <c r="K494">
        <v>5</v>
      </c>
      <c r="L494" s="1">
        <v>0</v>
      </c>
      <c r="M494">
        <v>0</v>
      </c>
      <c r="N494">
        <v>0</v>
      </c>
      <c r="O494">
        <v>0</v>
      </c>
      <c r="P494">
        <v>913</v>
      </c>
      <c r="Q494">
        <v>679</v>
      </c>
      <c r="R494">
        <v>534</v>
      </c>
      <c r="S494" s="1">
        <v>0.79</v>
      </c>
      <c r="T494">
        <v>18</v>
      </c>
      <c r="U494">
        <v>5</v>
      </c>
      <c r="V494" s="1">
        <v>0.28000000000000003</v>
      </c>
      <c r="W494">
        <v>245</v>
      </c>
      <c r="X494">
        <v>168</v>
      </c>
      <c r="Y494" s="1">
        <v>0.69</v>
      </c>
      <c r="Z494">
        <v>5</v>
      </c>
      <c r="AA494">
        <v>145</v>
      </c>
      <c r="AB494">
        <v>75</v>
      </c>
      <c r="AC494">
        <v>0</v>
      </c>
      <c r="AD494">
        <v>0</v>
      </c>
      <c r="AE494">
        <v>1</v>
      </c>
      <c r="AF494">
        <v>4</v>
      </c>
      <c r="AG494">
        <v>102</v>
      </c>
      <c r="AH494">
        <v>13</v>
      </c>
      <c r="AI494">
        <v>0</v>
      </c>
      <c r="AJ494">
        <v>27</v>
      </c>
      <c r="AK494">
        <v>20</v>
      </c>
      <c r="AL494">
        <v>2</v>
      </c>
      <c r="AM494">
        <v>34</v>
      </c>
      <c r="AN494">
        <v>116</v>
      </c>
      <c r="AO494">
        <v>57</v>
      </c>
      <c r="AP494" s="1">
        <v>0.49</v>
      </c>
      <c r="AQ494">
        <v>23</v>
      </c>
      <c r="AR494">
        <v>7</v>
      </c>
      <c r="AS494" s="1">
        <v>0.3</v>
      </c>
      <c r="AT494">
        <v>0</v>
      </c>
      <c r="AU494">
        <v>0</v>
      </c>
      <c r="AV494">
        <v>0</v>
      </c>
      <c r="AW494">
        <v>12</v>
      </c>
      <c r="AX494">
        <v>2</v>
      </c>
      <c r="AY494">
        <v>0</v>
      </c>
      <c r="AZ494">
        <v>0</v>
      </c>
      <c r="BA494" s="1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f t="shared" si="7"/>
        <v>4.2</v>
      </c>
    </row>
    <row r="495" spans="1:59" x14ac:dyDescent="0.3">
      <c r="A495" t="s">
        <v>145</v>
      </c>
      <c r="B495" s="4">
        <v>21</v>
      </c>
      <c r="C495" t="s">
        <v>131</v>
      </c>
      <c r="D495" t="s">
        <v>88</v>
      </c>
      <c r="E495" t="s">
        <v>774</v>
      </c>
      <c r="F495">
        <v>36</v>
      </c>
      <c r="G495">
        <v>3113</v>
      </c>
      <c r="H495">
        <v>0</v>
      </c>
      <c r="I495">
        <v>1</v>
      </c>
      <c r="J495">
        <v>12</v>
      </c>
      <c r="K495">
        <v>29</v>
      </c>
      <c r="L495" s="1">
        <v>0.14000000000000001</v>
      </c>
      <c r="M495">
        <v>1</v>
      </c>
      <c r="N495">
        <v>2</v>
      </c>
      <c r="O495">
        <v>0</v>
      </c>
      <c r="P495">
        <v>2092</v>
      </c>
      <c r="Q495">
        <v>680</v>
      </c>
      <c r="R495">
        <v>476</v>
      </c>
      <c r="S495" s="1">
        <v>0.7</v>
      </c>
      <c r="T495">
        <v>55</v>
      </c>
      <c r="U495">
        <v>13</v>
      </c>
      <c r="V495" s="1">
        <v>0.24</v>
      </c>
      <c r="W495">
        <v>318</v>
      </c>
      <c r="X495">
        <v>215</v>
      </c>
      <c r="Y495" s="1">
        <v>0.68</v>
      </c>
      <c r="Z495">
        <v>13</v>
      </c>
      <c r="AA495">
        <v>243</v>
      </c>
      <c r="AB495">
        <v>146</v>
      </c>
      <c r="AC495">
        <v>4</v>
      </c>
      <c r="AD495">
        <v>1</v>
      </c>
      <c r="AE495">
        <v>15</v>
      </c>
      <c r="AF495">
        <v>9</v>
      </c>
      <c r="AG495">
        <v>113</v>
      </c>
      <c r="AH495">
        <v>3</v>
      </c>
      <c r="AI495">
        <v>8</v>
      </c>
      <c r="AJ495">
        <v>179</v>
      </c>
      <c r="AK495">
        <v>9</v>
      </c>
      <c r="AL495">
        <v>6</v>
      </c>
      <c r="AM495">
        <v>52</v>
      </c>
      <c r="AN495">
        <v>203</v>
      </c>
      <c r="AO495">
        <v>95</v>
      </c>
      <c r="AP495" s="1">
        <v>0.47</v>
      </c>
      <c r="AQ495">
        <v>89</v>
      </c>
      <c r="AR495">
        <v>37</v>
      </c>
      <c r="AS495" s="1">
        <v>0.42</v>
      </c>
      <c r="AT495">
        <v>0</v>
      </c>
      <c r="AU495">
        <v>0</v>
      </c>
      <c r="AV495">
        <v>0</v>
      </c>
      <c r="AW495">
        <v>20</v>
      </c>
      <c r="AX495">
        <v>4</v>
      </c>
      <c r="AY495">
        <v>1</v>
      </c>
      <c r="AZ495">
        <v>0</v>
      </c>
      <c r="BA495" s="1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f t="shared" si="7"/>
        <v>4.2</v>
      </c>
    </row>
    <row r="496" spans="1:59" x14ac:dyDescent="0.3">
      <c r="A496" t="s">
        <v>264</v>
      </c>
      <c r="B496" s="4">
        <v>16</v>
      </c>
      <c r="C496" t="s">
        <v>240</v>
      </c>
      <c r="D496" t="s">
        <v>59</v>
      </c>
      <c r="E496" t="s">
        <v>775</v>
      </c>
      <c r="F496">
        <v>1</v>
      </c>
      <c r="G496">
        <v>1</v>
      </c>
      <c r="H496">
        <v>0</v>
      </c>
      <c r="I496">
        <v>0</v>
      </c>
      <c r="J496">
        <v>1</v>
      </c>
      <c r="K496">
        <v>0</v>
      </c>
      <c r="L496" s="1">
        <v>0</v>
      </c>
      <c r="M496">
        <v>0</v>
      </c>
      <c r="N496">
        <v>0</v>
      </c>
      <c r="O496">
        <v>0</v>
      </c>
      <c r="P496">
        <v>2</v>
      </c>
      <c r="Q496">
        <v>0</v>
      </c>
      <c r="R496">
        <v>0</v>
      </c>
      <c r="S496" s="1">
        <v>0</v>
      </c>
      <c r="T496">
        <v>0</v>
      </c>
      <c r="U496">
        <v>0</v>
      </c>
      <c r="V496" s="1">
        <v>0</v>
      </c>
      <c r="W496">
        <v>0</v>
      </c>
      <c r="X496">
        <v>0</v>
      </c>
      <c r="Y496" s="1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 s="1">
        <v>0</v>
      </c>
      <c r="AQ496">
        <v>0</v>
      </c>
      <c r="AR496">
        <v>0</v>
      </c>
      <c r="AS496" s="1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 s="1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f t="shared" si="7"/>
        <v>4.2</v>
      </c>
    </row>
    <row r="497" spans="1:59" x14ac:dyDescent="0.3">
      <c r="A497" t="s">
        <v>578</v>
      </c>
      <c r="B497" s="4">
        <v>26</v>
      </c>
      <c r="C497" t="s">
        <v>566</v>
      </c>
      <c r="D497" t="s">
        <v>59</v>
      </c>
      <c r="E497" t="s">
        <v>774</v>
      </c>
      <c r="F497">
        <v>17</v>
      </c>
      <c r="G497">
        <v>1073</v>
      </c>
      <c r="H497">
        <v>0</v>
      </c>
      <c r="I497">
        <v>1</v>
      </c>
      <c r="J497">
        <v>4</v>
      </c>
      <c r="K497">
        <v>4</v>
      </c>
      <c r="L497" s="1">
        <v>0</v>
      </c>
      <c r="M497">
        <v>0</v>
      </c>
      <c r="N497">
        <v>0</v>
      </c>
      <c r="O497">
        <v>0</v>
      </c>
      <c r="P497">
        <v>715</v>
      </c>
      <c r="Q497">
        <v>698</v>
      </c>
      <c r="R497">
        <v>573</v>
      </c>
      <c r="S497" s="1">
        <v>0.82</v>
      </c>
      <c r="T497">
        <v>28</v>
      </c>
      <c r="U497">
        <v>5</v>
      </c>
      <c r="V497" s="1">
        <v>0.18</v>
      </c>
      <c r="W497">
        <v>202</v>
      </c>
      <c r="X497">
        <v>150</v>
      </c>
      <c r="Y497" s="1">
        <v>0.74</v>
      </c>
      <c r="Z497">
        <v>2</v>
      </c>
      <c r="AA497">
        <v>144</v>
      </c>
      <c r="AB497">
        <v>48</v>
      </c>
      <c r="AC497">
        <v>0</v>
      </c>
      <c r="AD497">
        <v>0</v>
      </c>
      <c r="AE497">
        <v>0</v>
      </c>
      <c r="AF497">
        <v>0</v>
      </c>
      <c r="AG497">
        <v>73</v>
      </c>
      <c r="AH497">
        <v>5</v>
      </c>
      <c r="AI497">
        <v>1</v>
      </c>
      <c r="AJ497">
        <v>27</v>
      </c>
      <c r="AK497">
        <v>23</v>
      </c>
      <c r="AL497">
        <v>4</v>
      </c>
      <c r="AM497">
        <v>19</v>
      </c>
      <c r="AN497">
        <v>126</v>
      </c>
      <c r="AO497">
        <v>69</v>
      </c>
      <c r="AP497" s="1">
        <v>0.55000000000000004</v>
      </c>
      <c r="AQ497">
        <v>24</v>
      </c>
      <c r="AR497">
        <v>11</v>
      </c>
      <c r="AS497" s="1">
        <v>0.46</v>
      </c>
      <c r="AT497">
        <v>0</v>
      </c>
      <c r="AU497">
        <v>0</v>
      </c>
      <c r="AV497">
        <v>0</v>
      </c>
      <c r="AW497">
        <v>4</v>
      </c>
      <c r="AX497">
        <v>0</v>
      </c>
      <c r="AY497">
        <v>0</v>
      </c>
      <c r="AZ497">
        <v>0</v>
      </c>
      <c r="BA497" s="1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f t="shared" si="7"/>
        <v>4.2</v>
      </c>
    </row>
    <row r="498" spans="1:59" x14ac:dyDescent="0.3">
      <c r="A498" t="s">
        <v>317</v>
      </c>
      <c r="B498" s="4">
        <v>22</v>
      </c>
      <c r="C498" t="s">
        <v>300</v>
      </c>
      <c r="D498" t="s">
        <v>59</v>
      </c>
      <c r="E498" t="s">
        <v>774</v>
      </c>
      <c r="F498">
        <v>30</v>
      </c>
      <c r="G498">
        <v>2510</v>
      </c>
      <c r="H498">
        <v>0</v>
      </c>
      <c r="I498">
        <v>1</v>
      </c>
      <c r="J498">
        <v>10</v>
      </c>
      <c r="K498">
        <v>37</v>
      </c>
      <c r="L498" s="1">
        <v>0.15</v>
      </c>
      <c r="M498">
        <v>2</v>
      </c>
      <c r="N498">
        <v>0</v>
      </c>
      <c r="O498">
        <v>1</v>
      </c>
      <c r="P498">
        <v>1558</v>
      </c>
      <c r="Q498">
        <v>700</v>
      </c>
      <c r="R498">
        <v>554</v>
      </c>
      <c r="S498" s="1">
        <v>0.79</v>
      </c>
      <c r="T498">
        <v>60</v>
      </c>
      <c r="U498">
        <v>10</v>
      </c>
      <c r="V498" s="1">
        <v>0.17</v>
      </c>
      <c r="W498">
        <v>334</v>
      </c>
      <c r="X498">
        <v>234</v>
      </c>
      <c r="Y498" s="1">
        <v>0.7</v>
      </c>
      <c r="Z498">
        <v>7</v>
      </c>
      <c r="AA498">
        <v>370</v>
      </c>
      <c r="AB498">
        <v>214</v>
      </c>
      <c r="AC498">
        <v>5</v>
      </c>
      <c r="AD498">
        <v>4</v>
      </c>
      <c r="AE498">
        <v>40</v>
      </c>
      <c r="AF498">
        <v>20</v>
      </c>
      <c r="AG498">
        <v>129</v>
      </c>
      <c r="AH498">
        <v>4</v>
      </c>
      <c r="AI498">
        <v>8</v>
      </c>
      <c r="AJ498">
        <v>188</v>
      </c>
      <c r="AK498">
        <v>16</v>
      </c>
      <c r="AL498">
        <v>4</v>
      </c>
      <c r="AM498">
        <v>36</v>
      </c>
      <c r="AN498">
        <v>329</v>
      </c>
      <c r="AO498">
        <v>136</v>
      </c>
      <c r="AP498" s="1">
        <v>0.41</v>
      </c>
      <c r="AQ498">
        <v>60</v>
      </c>
      <c r="AR498">
        <v>12</v>
      </c>
      <c r="AS498" s="1">
        <v>0.2</v>
      </c>
      <c r="AT498">
        <v>0</v>
      </c>
      <c r="AU498">
        <v>0</v>
      </c>
      <c r="AV498">
        <v>0</v>
      </c>
      <c r="AW498">
        <v>12</v>
      </c>
      <c r="AX498">
        <v>4</v>
      </c>
      <c r="AY498">
        <v>0</v>
      </c>
      <c r="AZ498">
        <v>0</v>
      </c>
      <c r="BA498" s="1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f t="shared" si="7"/>
        <v>4.2</v>
      </c>
    </row>
    <row r="499" spans="1:59" x14ac:dyDescent="0.3">
      <c r="A499" t="s">
        <v>378</v>
      </c>
      <c r="B499" s="4">
        <v>20</v>
      </c>
      <c r="C499" t="s">
        <v>356</v>
      </c>
      <c r="D499" t="s">
        <v>214</v>
      </c>
      <c r="E499" t="s">
        <v>773</v>
      </c>
      <c r="F499">
        <v>25</v>
      </c>
      <c r="G499">
        <v>1164</v>
      </c>
      <c r="H499">
        <v>0</v>
      </c>
      <c r="I499">
        <v>0</v>
      </c>
      <c r="J499">
        <v>52</v>
      </c>
      <c r="K499">
        <v>9</v>
      </c>
      <c r="L499" s="1">
        <v>0.1</v>
      </c>
      <c r="M499">
        <v>1</v>
      </c>
      <c r="N499">
        <v>1</v>
      </c>
      <c r="O499">
        <v>0</v>
      </c>
      <c r="P499">
        <v>707</v>
      </c>
      <c r="Q499">
        <v>700</v>
      </c>
      <c r="R499">
        <v>591</v>
      </c>
      <c r="S499" s="1">
        <v>0.84</v>
      </c>
      <c r="T499">
        <v>59</v>
      </c>
      <c r="U499">
        <v>11</v>
      </c>
      <c r="V499" s="1">
        <v>0.19</v>
      </c>
      <c r="W499">
        <v>474</v>
      </c>
      <c r="X499">
        <v>382</v>
      </c>
      <c r="Y499" s="1">
        <v>0.81</v>
      </c>
      <c r="Z499">
        <v>8</v>
      </c>
      <c r="AA499">
        <v>546</v>
      </c>
      <c r="AB499">
        <v>366</v>
      </c>
      <c r="AC499">
        <v>3</v>
      </c>
      <c r="AD499">
        <v>4</v>
      </c>
      <c r="AE499">
        <v>17</v>
      </c>
      <c r="AF499">
        <v>16</v>
      </c>
      <c r="AG499">
        <v>63</v>
      </c>
      <c r="AH499">
        <v>39</v>
      </c>
      <c r="AI499">
        <v>0</v>
      </c>
      <c r="AJ499">
        <v>7</v>
      </c>
      <c r="AK499">
        <v>4</v>
      </c>
      <c r="AL499">
        <v>1</v>
      </c>
      <c r="AM499">
        <v>12</v>
      </c>
      <c r="AN499">
        <v>304</v>
      </c>
      <c r="AO499">
        <v>171</v>
      </c>
      <c r="AP499" s="1">
        <v>0.56000000000000005</v>
      </c>
      <c r="AQ499">
        <v>13</v>
      </c>
      <c r="AR499">
        <v>0</v>
      </c>
      <c r="AS499" s="1">
        <v>0</v>
      </c>
      <c r="AT499">
        <v>0</v>
      </c>
      <c r="AU499">
        <v>0</v>
      </c>
      <c r="AV499">
        <v>0</v>
      </c>
      <c r="AW499">
        <v>12</v>
      </c>
      <c r="AX499">
        <v>3</v>
      </c>
      <c r="AY499">
        <v>0</v>
      </c>
      <c r="AZ499">
        <v>0</v>
      </c>
      <c r="BA499" s="1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f t="shared" si="7"/>
        <v>4.2</v>
      </c>
    </row>
    <row r="500" spans="1:59" x14ac:dyDescent="0.3">
      <c r="A500" t="s">
        <v>188</v>
      </c>
      <c r="B500" s="4">
        <v>26</v>
      </c>
      <c r="C500" t="s">
        <v>170</v>
      </c>
      <c r="D500" t="s">
        <v>82</v>
      </c>
      <c r="E500" t="s">
        <v>774</v>
      </c>
      <c r="F500">
        <v>24</v>
      </c>
      <c r="G500">
        <v>1441</v>
      </c>
      <c r="H500">
        <v>0</v>
      </c>
      <c r="I500">
        <v>0</v>
      </c>
      <c r="J500">
        <v>9</v>
      </c>
      <c r="K500">
        <v>2</v>
      </c>
      <c r="L500" s="1">
        <v>0</v>
      </c>
      <c r="M500">
        <v>2</v>
      </c>
      <c r="N500">
        <v>0</v>
      </c>
      <c r="O500">
        <v>2</v>
      </c>
      <c r="P500">
        <v>830</v>
      </c>
      <c r="Q500">
        <v>731</v>
      </c>
      <c r="R500">
        <v>648</v>
      </c>
      <c r="S500" s="1">
        <v>0.89</v>
      </c>
      <c r="T500">
        <v>14</v>
      </c>
      <c r="U500">
        <v>4</v>
      </c>
      <c r="V500" s="1">
        <v>0.28999999999999998</v>
      </c>
      <c r="W500">
        <v>244</v>
      </c>
      <c r="X500">
        <v>205</v>
      </c>
      <c r="Y500" s="1">
        <v>0.84</v>
      </c>
      <c r="Z500">
        <v>2</v>
      </c>
      <c r="AA500">
        <v>142</v>
      </c>
      <c r="AB500">
        <v>63</v>
      </c>
      <c r="AC500">
        <v>0</v>
      </c>
      <c r="AD500">
        <v>0</v>
      </c>
      <c r="AE500">
        <v>2</v>
      </c>
      <c r="AF500">
        <v>1</v>
      </c>
      <c r="AG500">
        <v>46</v>
      </c>
      <c r="AH500">
        <v>12</v>
      </c>
      <c r="AI500">
        <v>1</v>
      </c>
      <c r="AJ500">
        <v>47</v>
      </c>
      <c r="AK500">
        <v>3</v>
      </c>
      <c r="AL500">
        <v>4</v>
      </c>
      <c r="AM500">
        <v>26</v>
      </c>
      <c r="AN500">
        <v>47</v>
      </c>
      <c r="AO500">
        <v>25</v>
      </c>
      <c r="AP500" s="1">
        <v>0.53</v>
      </c>
      <c r="AQ500">
        <v>16</v>
      </c>
      <c r="AR500">
        <v>9</v>
      </c>
      <c r="AS500" s="1">
        <v>0.56000000000000005</v>
      </c>
      <c r="AT500">
        <v>0</v>
      </c>
      <c r="AU500">
        <v>0</v>
      </c>
      <c r="AV500">
        <v>0</v>
      </c>
      <c r="AW500">
        <v>13</v>
      </c>
      <c r="AX500">
        <v>5</v>
      </c>
      <c r="AY500">
        <v>0</v>
      </c>
      <c r="AZ500">
        <v>0</v>
      </c>
      <c r="BA500" s="1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f t="shared" si="7"/>
        <v>4.2</v>
      </c>
    </row>
    <row r="501" spans="1:59" x14ac:dyDescent="0.3">
      <c r="A501" t="s">
        <v>271</v>
      </c>
      <c r="B501" s="4">
        <v>18</v>
      </c>
      <c r="C501" t="s">
        <v>270</v>
      </c>
      <c r="D501" t="s">
        <v>59</v>
      </c>
      <c r="E501" t="s">
        <v>775</v>
      </c>
      <c r="F501">
        <v>2</v>
      </c>
      <c r="G501">
        <v>4</v>
      </c>
      <c r="H501">
        <v>0</v>
      </c>
      <c r="I501">
        <v>0</v>
      </c>
      <c r="J501">
        <v>1</v>
      </c>
      <c r="K501">
        <v>0</v>
      </c>
      <c r="L501" s="1">
        <v>0</v>
      </c>
      <c r="M501">
        <v>0</v>
      </c>
      <c r="N501">
        <v>0</v>
      </c>
      <c r="O501">
        <v>0</v>
      </c>
      <c r="P501">
        <v>9</v>
      </c>
      <c r="Q501">
        <v>0</v>
      </c>
      <c r="R501">
        <v>0</v>
      </c>
      <c r="S501" s="1">
        <v>0</v>
      </c>
      <c r="T501">
        <v>0</v>
      </c>
      <c r="U501">
        <v>0</v>
      </c>
      <c r="V501" s="1">
        <v>0</v>
      </c>
      <c r="W501">
        <v>0</v>
      </c>
      <c r="X501">
        <v>0</v>
      </c>
      <c r="Y501" s="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2</v>
      </c>
      <c r="AN501">
        <v>0</v>
      </c>
      <c r="AO501">
        <v>0</v>
      </c>
      <c r="AP501" s="1">
        <v>0</v>
      </c>
      <c r="AQ501">
        <v>0</v>
      </c>
      <c r="AR501">
        <v>0</v>
      </c>
      <c r="AS501" s="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 s="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f t="shared" si="7"/>
        <v>4.2</v>
      </c>
    </row>
    <row r="502" spans="1:59" x14ac:dyDescent="0.3">
      <c r="A502" t="s">
        <v>286</v>
      </c>
      <c r="B502" s="4">
        <v>29</v>
      </c>
      <c r="C502" t="s">
        <v>270</v>
      </c>
      <c r="D502" t="s">
        <v>111</v>
      </c>
      <c r="E502" t="s">
        <v>773</v>
      </c>
      <c r="F502">
        <v>33</v>
      </c>
      <c r="G502">
        <v>2277</v>
      </c>
      <c r="H502">
        <v>0</v>
      </c>
      <c r="I502">
        <v>1</v>
      </c>
      <c r="J502">
        <v>26</v>
      </c>
      <c r="K502">
        <v>1</v>
      </c>
      <c r="L502" s="1">
        <v>0.08</v>
      </c>
      <c r="M502">
        <v>0</v>
      </c>
      <c r="N502">
        <v>0</v>
      </c>
      <c r="O502">
        <v>0</v>
      </c>
      <c r="P502">
        <v>1475</v>
      </c>
      <c r="Q502">
        <v>732</v>
      </c>
      <c r="R502">
        <v>629</v>
      </c>
      <c r="S502" s="1">
        <v>0.86</v>
      </c>
      <c r="T502">
        <v>10</v>
      </c>
      <c r="U502">
        <v>2</v>
      </c>
      <c r="V502" s="1">
        <v>0.2</v>
      </c>
      <c r="W502">
        <v>163</v>
      </c>
      <c r="X502">
        <v>123</v>
      </c>
      <c r="Y502" s="1">
        <v>0.76</v>
      </c>
      <c r="Z502">
        <v>1</v>
      </c>
      <c r="AA502">
        <v>188</v>
      </c>
      <c r="AB502">
        <v>96</v>
      </c>
      <c r="AC502">
        <v>0</v>
      </c>
      <c r="AD502">
        <v>1</v>
      </c>
      <c r="AE502">
        <v>4</v>
      </c>
      <c r="AF502">
        <v>8</v>
      </c>
      <c r="AG502">
        <v>107</v>
      </c>
      <c r="AH502">
        <v>18</v>
      </c>
      <c r="AI502">
        <v>3</v>
      </c>
      <c r="AJ502">
        <v>78</v>
      </c>
      <c r="AK502">
        <v>28</v>
      </c>
      <c r="AL502">
        <v>10</v>
      </c>
      <c r="AM502">
        <v>35</v>
      </c>
      <c r="AN502">
        <v>181</v>
      </c>
      <c r="AO502">
        <v>94</v>
      </c>
      <c r="AP502" s="1">
        <v>0.52</v>
      </c>
      <c r="AQ502">
        <v>35</v>
      </c>
      <c r="AR502">
        <v>13</v>
      </c>
      <c r="AS502" s="1">
        <v>0.37</v>
      </c>
      <c r="AT502">
        <v>0</v>
      </c>
      <c r="AU502">
        <v>0</v>
      </c>
      <c r="AV502">
        <v>0</v>
      </c>
      <c r="AW502">
        <v>35</v>
      </c>
      <c r="AX502">
        <v>9</v>
      </c>
      <c r="AY502">
        <v>0</v>
      </c>
      <c r="AZ502">
        <v>0</v>
      </c>
      <c r="BA502" s="1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f t="shared" si="7"/>
        <v>4.2</v>
      </c>
    </row>
    <row r="503" spans="1:59" x14ac:dyDescent="0.3">
      <c r="A503" t="s">
        <v>603</v>
      </c>
      <c r="B503" s="4">
        <v>18</v>
      </c>
      <c r="C503" t="s">
        <v>784</v>
      </c>
      <c r="D503" t="s">
        <v>59</v>
      </c>
      <c r="E503" t="s">
        <v>773</v>
      </c>
      <c r="F503">
        <v>28</v>
      </c>
      <c r="G503">
        <v>1743</v>
      </c>
      <c r="H503">
        <v>0</v>
      </c>
      <c r="I503">
        <v>0</v>
      </c>
      <c r="J503">
        <v>1</v>
      </c>
      <c r="K503">
        <v>3</v>
      </c>
      <c r="L503" s="1">
        <v>0.17</v>
      </c>
      <c r="M503">
        <v>0</v>
      </c>
      <c r="N503">
        <v>0</v>
      </c>
      <c r="O503">
        <v>0</v>
      </c>
      <c r="P503">
        <v>1329</v>
      </c>
      <c r="Q503">
        <v>737</v>
      </c>
      <c r="R503">
        <v>542</v>
      </c>
      <c r="S503" s="1">
        <v>0.74</v>
      </c>
      <c r="T503">
        <v>56</v>
      </c>
      <c r="U503">
        <v>15</v>
      </c>
      <c r="V503" s="1">
        <v>0.27</v>
      </c>
      <c r="W503">
        <v>276</v>
      </c>
      <c r="X503">
        <v>167</v>
      </c>
      <c r="Y503" s="1">
        <v>0.61</v>
      </c>
      <c r="Z503">
        <v>3</v>
      </c>
      <c r="AA503">
        <v>144</v>
      </c>
      <c r="AB503">
        <v>94</v>
      </c>
      <c r="AC503">
        <v>0</v>
      </c>
      <c r="AD503">
        <v>1</v>
      </c>
      <c r="AE503">
        <v>1</v>
      </c>
      <c r="AF503">
        <v>5</v>
      </c>
      <c r="AG503">
        <v>75</v>
      </c>
      <c r="AH503">
        <v>11</v>
      </c>
      <c r="AI503">
        <v>2</v>
      </c>
      <c r="AJ503">
        <v>47</v>
      </c>
      <c r="AK503">
        <v>25</v>
      </c>
      <c r="AL503">
        <v>4</v>
      </c>
      <c r="AM503">
        <v>16</v>
      </c>
      <c r="AN503">
        <v>147</v>
      </c>
      <c r="AO503">
        <v>86</v>
      </c>
      <c r="AP503" s="1">
        <v>0.59</v>
      </c>
      <c r="AQ503">
        <v>22</v>
      </c>
      <c r="AR503">
        <v>11</v>
      </c>
      <c r="AS503" s="1">
        <v>0.5</v>
      </c>
      <c r="AT503">
        <v>0</v>
      </c>
      <c r="AU503">
        <v>0</v>
      </c>
      <c r="AV503">
        <v>1</v>
      </c>
      <c r="AW503">
        <v>17</v>
      </c>
      <c r="AX503">
        <v>1</v>
      </c>
      <c r="AY503">
        <v>0</v>
      </c>
      <c r="AZ503">
        <v>0</v>
      </c>
      <c r="BA503" s="1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f t="shared" si="7"/>
        <v>4.2</v>
      </c>
    </row>
    <row r="504" spans="1:59" x14ac:dyDescent="0.3">
      <c r="A504" t="s">
        <v>446</v>
      </c>
      <c r="B504" s="4">
        <v>22</v>
      </c>
      <c r="C504" t="s">
        <v>425</v>
      </c>
      <c r="D504" t="s">
        <v>74</v>
      </c>
      <c r="E504" t="s">
        <v>773</v>
      </c>
      <c r="F504">
        <v>37</v>
      </c>
      <c r="G504">
        <v>3168</v>
      </c>
      <c r="H504">
        <v>0</v>
      </c>
      <c r="I504">
        <v>4</v>
      </c>
      <c r="J504">
        <v>20</v>
      </c>
      <c r="K504">
        <v>9</v>
      </c>
      <c r="L504" s="1">
        <v>0.06</v>
      </c>
      <c r="M504">
        <v>1</v>
      </c>
      <c r="N504">
        <v>0</v>
      </c>
      <c r="O504">
        <v>0</v>
      </c>
      <c r="P504">
        <v>2462</v>
      </c>
      <c r="Q504">
        <v>747</v>
      </c>
      <c r="R504">
        <v>618</v>
      </c>
      <c r="S504" s="1">
        <v>0.83</v>
      </c>
      <c r="T504">
        <v>8</v>
      </c>
      <c r="U504">
        <v>0</v>
      </c>
      <c r="V504" s="1">
        <v>0</v>
      </c>
      <c r="W504">
        <v>231</v>
      </c>
      <c r="X504">
        <v>175</v>
      </c>
      <c r="Y504" s="1">
        <v>0.76</v>
      </c>
      <c r="Z504">
        <v>0</v>
      </c>
      <c r="AA504">
        <v>130</v>
      </c>
      <c r="AB504">
        <v>62</v>
      </c>
      <c r="AC504">
        <v>0</v>
      </c>
      <c r="AD504">
        <v>0</v>
      </c>
      <c r="AE504">
        <v>3</v>
      </c>
      <c r="AF504">
        <v>1</v>
      </c>
      <c r="AG504">
        <v>104</v>
      </c>
      <c r="AH504">
        <v>26</v>
      </c>
      <c r="AI504">
        <v>11</v>
      </c>
      <c r="AJ504">
        <v>57</v>
      </c>
      <c r="AK504">
        <v>26</v>
      </c>
      <c r="AL504">
        <v>10</v>
      </c>
      <c r="AM504">
        <v>69</v>
      </c>
      <c r="AN504">
        <v>191</v>
      </c>
      <c r="AO504">
        <v>97</v>
      </c>
      <c r="AP504" s="1">
        <v>0.51</v>
      </c>
      <c r="AQ504">
        <v>78</v>
      </c>
      <c r="AR504">
        <v>48</v>
      </c>
      <c r="AS504" s="1">
        <v>0.62</v>
      </c>
      <c r="AT504">
        <v>0</v>
      </c>
      <c r="AU504">
        <v>0</v>
      </c>
      <c r="AV504">
        <v>0</v>
      </c>
      <c r="AW504">
        <v>47</v>
      </c>
      <c r="AX504">
        <v>6</v>
      </c>
      <c r="AY504">
        <v>1</v>
      </c>
      <c r="AZ504">
        <v>0</v>
      </c>
      <c r="BA504" s="1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f t="shared" si="7"/>
        <v>4.2</v>
      </c>
    </row>
    <row r="505" spans="1:59" x14ac:dyDescent="0.3">
      <c r="A505" t="s">
        <v>302</v>
      </c>
      <c r="B505" s="4">
        <v>22</v>
      </c>
      <c r="C505" t="s">
        <v>300</v>
      </c>
      <c r="D505" t="s">
        <v>303</v>
      </c>
      <c r="E505" t="s">
        <v>775</v>
      </c>
      <c r="F505">
        <v>10</v>
      </c>
      <c r="G505">
        <v>331</v>
      </c>
      <c r="H505">
        <v>0</v>
      </c>
      <c r="I505">
        <v>0</v>
      </c>
      <c r="J505">
        <v>4</v>
      </c>
      <c r="K505">
        <v>0</v>
      </c>
      <c r="L505" s="1">
        <v>0</v>
      </c>
      <c r="M505">
        <v>0</v>
      </c>
      <c r="N505">
        <v>0</v>
      </c>
      <c r="O505">
        <v>3</v>
      </c>
      <c r="P505">
        <v>152</v>
      </c>
      <c r="Q505">
        <v>0</v>
      </c>
      <c r="R505">
        <v>0</v>
      </c>
      <c r="S505" s="1">
        <v>0</v>
      </c>
      <c r="T505">
        <v>0</v>
      </c>
      <c r="U505">
        <v>0</v>
      </c>
      <c r="V505" s="1">
        <v>0</v>
      </c>
      <c r="W505">
        <v>0</v>
      </c>
      <c r="X505">
        <v>0</v>
      </c>
      <c r="Y505" s="1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13</v>
      </c>
      <c r="AI505">
        <v>0</v>
      </c>
      <c r="AJ505">
        <v>4</v>
      </c>
      <c r="AK505">
        <v>0</v>
      </c>
      <c r="AL505">
        <v>0</v>
      </c>
      <c r="AM505">
        <v>3</v>
      </c>
      <c r="AN505">
        <v>0</v>
      </c>
      <c r="AO505">
        <v>0</v>
      </c>
      <c r="AP505" s="1">
        <v>0</v>
      </c>
      <c r="AQ505">
        <v>0</v>
      </c>
      <c r="AR505">
        <v>0</v>
      </c>
      <c r="AS505" s="1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 s="1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f t="shared" si="7"/>
        <v>4.2</v>
      </c>
    </row>
    <row r="506" spans="1:59" x14ac:dyDescent="0.3">
      <c r="A506" t="s">
        <v>289</v>
      </c>
      <c r="B506" s="4">
        <v>32</v>
      </c>
      <c r="C506" t="s">
        <v>270</v>
      </c>
      <c r="D506" t="s">
        <v>94</v>
      </c>
      <c r="E506" t="s">
        <v>773</v>
      </c>
      <c r="F506">
        <v>31</v>
      </c>
      <c r="G506">
        <v>1664</v>
      </c>
      <c r="H506">
        <v>0</v>
      </c>
      <c r="I506">
        <v>0</v>
      </c>
      <c r="J506">
        <v>33</v>
      </c>
      <c r="K506">
        <v>1</v>
      </c>
      <c r="L506" s="1">
        <v>0</v>
      </c>
      <c r="M506">
        <v>4</v>
      </c>
      <c r="N506">
        <v>0</v>
      </c>
      <c r="O506">
        <v>7</v>
      </c>
      <c r="P506">
        <v>937</v>
      </c>
      <c r="Q506">
        <v>774</v>
      </c>
      <c r="R506">
        <v>638</v>
      </c>
      <c r="S506" s="1">
        <v>0.82</v>
      </c>
      <c r="T506">
        <v>24</v>
      </c>
      <c r="U506">
        <v>8</v>
      </c>
      <c r="V506" s="1">
        <v>0.33</v>
      </c>
      <c r="W506">
        <v>221</v>
      </c>
      <c r="X506">
        <v>164</v>
      </c>
      <c r="Y506" s="1">
        <v>0.74</v>
      </c>
      <c r="Z506">
        <v>2</v>
      </c>
      <c r="AA506">
        <v>203</v>
      </c>
      <c r="AB506">
        <v>102</v>
      </c>
      <c r="AC506">
        <v>0</v>
      </c>
      <c r="AD506">
        <v>0</v>
      </c>
      <c r="AE506">
        <v>1</v>
      </c>
      <c r="AF506">
        <v>3</v>
      </c>
      <c r="AG506">
        <v>68</v>
      </c>
      <c r="AH506">
        <v>41</v>
      </c>
      <c r="AI506">
        <v>0</v>
      </c>
      <c r="AJ506">
        <v>18</v>
      </c>
      <c r="AK506">
        <v>19</v>
      </c>
      <c r="AL506">
        <v>7</v>
      </c>
      <c r="AM506">
        <v>0</v>
      </c>
      <c r="AN506">
        <v>144</v>
      </c>
      <c r="AO506">
        <v>90</v>
      </c>
      <c r="AP506" s="1">
        <v>0.63</v>
      </c>
      <c r="AQ506">
        <v>41</v>
      </c>
      <c r="AR506">
        <v>22</v>
      </c>
      <c r="AS506" s="1">
        <v>0.54</v>
      </c>
      <c r="AT506">
        <v>0</v>
      </c>
      <c r="AU506">
        <v>0</v>
      </c>
      <c r="AV506">
        <v>0</v>
      </c>
      <c r="AW506">
        <v>31</v>
      </c>
      <c r="AX506">
        <v>6</v>
      </c>
      <c r="AY506">
        <v>0</v>
      </c>
      <c r="AZ506">
        <v>0</v>
      </c>
      <c r="BA506" s="1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f t="shared" si="7"/>
        <v>4.2</v>
      </c>
    </row>
    <row r="507" spans="1:59" x14ac:dyDescent="0.3">
      <c r="A507" t="s">
        <v>486</v>
      </c>
      <c r="B507" s="4">
        <v>29</v>
      </c>
      <c r="C507" t="s">
        <v>453</v>
      </c>
      <c r="D507" t="s">
        <v>140</v>
      </c>
      <c r="E507" t="s">
        <v>773</v>
      </c>
      <c r="F507">
        <v>18</v>
      </c>
      <c r="G507">
        <v>933</v>
      </c>
      <c r="H507">
        <v>0</v>
      </c>
      <c r="I507">
        <v>1</v>
      </c>
      <c r="J507">
        <v>7</v>
      </c>
      <c r="K507">
        <v>0</v>
      </c>
      <c r="L507" s="1">
        <v>0</v>
      </c>
      <c r="M507">
        <v>0</v>
      </c>
      <c r="N507">
        <v>0</v>
      </c>
      <c r="O507">
        <v>0</v>
      </c>
      <c r="P507">
        <v>394</v>
      </c>
      <c r="Q507">
        <v>781</v>
      </c>
      <c r="R507">
        <v>709</v>
      </c>
      <c r="S507" s="1">
        <v>0.91</v>
      </c>
      <c r="T507">
        <v>1</v>
      </c>
      <c r="U507">
        <v>0</v>
      </c>
      <c r="V507" s="1">
        <v>0</v>
      </c>
      <c r="W507">
        <v>98</v>
      </c>
      <c r="X507">
        <v>82</v>
      </c>
      <c r="Y507" s="1">
        <v>0.84</v>
      </c>
      <c r="Z507">
        <v>0</v>
      </c>
      <c r="AA507">
        <v>205</v>
      </c>
      <c r="AB507">
        <v>99</v>
      </c>
      <c r="AC507">
        <v>0</v>
      </c>
      <c r="AD507">
        <v>0</v>
      </c>
      <c r="AE507">
        <v>0</v>
      </c>
      <c r="AF507">
        <v>3</v>
      </c>
      <c r="AG507">
        <v>54</v>
      </c>
      <c r="AH507">
        <v>13</v>
      </c>
      <c r="AI507">
        <v>0</v>
      </c>
      <c r="AJ507">
        <v>12</v>
      </c>
      <c r="AK507">
        <v>14</v>
      </c>
      <c r="AL507">
        <v>9</v>
      </c>
      <c r="AM507">
        <v>13</v>
      </c>
      <c r="AN507">
        <v>76</v>
      </c>
      <c r="AO507">
        <v>37</v>
      </c>
      <c r="AP507" s="1">
        <v>0.49</v>
      </c>
      <c r="AQ507">
        <v>40</v>
      </c>
      <c r="AR507">
        <v>27</v>
      </c>
      <c r="AS507" s="1">
        <v>0.68</v>
      </c>
      <c r="AT507">
        <v>0</v>
      </c>
      <c r="AU507">
        <v>0</v>
      </c>
      <c r="AV507">
        <v>0</v>
      </c>
      <c r="AW507">
        <v>4</v>
      </c>
      <c r="AX507">
        <v>1</v>
      </c>
      <c r="AY507">
        <v>0</v>
      </c>
      <c r="AZ507">
        <v>0</v>
      </c>
      <c r="BA507" s="1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f t="shared" si="7"/>
        <v>4.2</v>
      </c>
    </row>
    <row r="508" spans="1:59" x14ac:dyDescent="0.3">
      <c r="A508" t="s">
        <v>327</v>
      </c>
      <c r="B508" s="4">
        <v>20</v>
      </c>
      <c r="C508" t="s">
        <v>300</v>
      </c>
      <c r="D508" t="s">
        <v>176</v>
      </c>
      <c r="E508" t="s">
        <v>775</v>
      </c>
      <c r="F508">
        <v>4</v>
      </c>
      <c r="G508">
        <v>42</v>
      </c>
      <c r="H508">
        <v>0</v>
      </c>
      <c r="I508">
        <v>0</v>
      </c>
      <c r="J508">
        <v>3</v>
      </c>
      <c r="K508">
        <v>0</v>
      </c>
      <c r="L508" s="1">
        <v>0</v>
      </c>
      <c r="M508">
        <v>0</v>
      </c>
      <c r="N508">
        <v>0</v>
      </c>
      <c r="O508">
        <v>2</v>
      </c>
      <c r="P508">
        <v>18</v>
      </c>
      <c r="Q508">
        <v>0</v>
      </c>
      <c r="R508">
        <v>0</v>
      </c>
      <c r="S508" s="1">
        <v>0</v>
      </c>
      <c r="T508">
        <v>0</v>
      </c>
      <c r="U508">
        <v>0</v>
      </c>
      <c r="V508" s="1">
        <v>0</v>
      </c>
      <c r="W508">
        <v>0</v>
      </c>
      <c r="X508">
        <v>0</v>
      </c>
      <c r="Y508" s="1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 s="1">
        <v>0</v>
      </c>
      <c r="AQ508">
        <v>0</v>
      </c>
      <c r="AR508">
        <v>0</v>
      </c>
      <c r="AS508" s="1">
        <v>0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 s="1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f t="shared" si="7"/>
        <v>4.2</v>
      </c>
    </row>
    <row r="509" spans="1:59" x14ac:dyDescent="0.3">
      <c r="A509" t="s">
        <v>340</v>
      </c>
      <c r="B509" s="4">
        <v>21</v>
      </c>
      <c r="C509" t="s">
        <v>329</v>
      </c>
      <c r="D509" t="s">
        <v>59</v>
      </c>
      <c r="E509" t="s">
        <v>775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 s="1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1">
        <v>0</v>
      </c>
      <c r="T509">
        <v>0</v>
      </c>
      <c r="U509">
        <v>0</v>
      </c>
      <c r="V509" s="1">
        <v>0</v>
      </c>
      <c r="W509">
        <v>0</v>
      </c>
      <c r="X509">
        <v>0</v>
      </c>
      <c r="Y509" s="1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 s="1">
        <v>0</v>
      </c>
      <c r="AQ509">
        <v>0</v>
      </c>
      <c r="AR509">
        <v>0</v>
      </c>
      <c r="AS509" s="1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 s="1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f t="shared" si="7"/>
        <v>4.2</v>
      </c>
    </row>
    <row r="510" spans="1:59" x14ac:dyDescent="0.3">
      <c r="A510" t="s">
        <v>528</v>
      </c>
      <c r="B510" s="4">
        <v>33</v>
      </c>
      <c r="C510" t="s">
        <v>786</v>
      </c>
      <c r="D510" t="s">
        <v>59</v>
      </c>
      <c r="E510" t="s">
        <v>774</v>
      </c>
      <c r="F510">
        <v>25</v>
      </c>
      <c r="G510">
        <v>1308</v>
      </c>
      <c r="H510">
        <v>0</v>
      </c>
      <c r="I510">
        <v>3</v>
      </c>
      <c r="J510">
        <v>4</v>
      </c>
      <c r="K510">
        <v>2</v>
      </c>
      <c r="L510" s="1">
        <v>0</v>
      </c>
      <c r="M510">
        <v>0</v>
      </c>
      <c r="N510">
        <v>0</v>
      </c>
      <c r="O510">
        <v>2</v>
      </c>
      <c r="P510">
        <v>1427</v>
      </c>
      <c r="Q510">
        <v>818</v>
      </c>
      <c r="R510">
        <v>715</v>
      </c>
      <c r="S510" s="1">
        <v>0.87</v>
      </c>
      <c r="T510">
        <v>7</v>
      </c>
      <c r="U510">
        <v>2</v>
      </c>
      <c r="V510" s="1">
        <v>0.28999999999999998</v>
      </c>
      <c r="W510">
        <v>229</v>
      </c>
      <c r="X510">
        <v>189</v>
      </c>
      <c r="Y510" s="1">
        <v>0.83</v>
      </c>
      <c r="Z510">
        <v>2</v>
      </c>
      <c r="AA510">
        <v>232</v>
      </c>
      <c r="AB510">
        <v>110</v>
      </c>
      <c r="AC510">
        <v>0</v>
      </c>
      <c r="AD510">
        <v>0</v>
      </c>
      <c r="AE510">
        <v>4</v>
      </c>
      <c r="AF510">
        <v>7</v>
      </c>
      <c r="AG510">
        <v>88</v>
      </c>
      <c r="AH510">
        <v>8</v>
      </c>
      <c r="AI510">
        <v>2</v>
      </c>
      <c r="AJ510">
        <v>42</v>
      </c>
      <c r="AK510">
        <v>19</v>
      </c>
      <c r="AL510">
        <v>2</v>
      </c>
      <c r="AM510">
        <v>38</v>
      </c>
      <c r="AN510">
        <v>192</v>
      </c>
      <c r="AO510">
        <v>90</v>
      </c>
      <c r="AP510" s="1">
        <v>0.47</v>
      </c>
      <c r="AQ510">
        <v>50</v>
      </c>
      <c r="AR510">
        <v>19</v>
      </c>
      <c r="AS510" s="1">
        <v>0.38</v>
      </c>
      <c r="AT510">
        <v>0</v>
      </c>
      <c r="AU510">
        <v>0</v>
      </c>
      <c r="AV510">
        <v>0</v>
      </c>
      <c r="AW510">
        <v>16</v>
      </c>
      <c r="AX510">
        <v>1</v>
      </c>
      <c r="AY510">
        <v>0</v>
      </c>
      <c r="AZ510">
        <v>0</v>
      </c>
      <c r="BA510" s="1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f t="shared" si="7"/>
        <v>4.2</v>
      </c>
    </row>
    <row r="511" spans="1:59" x14ac:dyDescent="0.3">
      <c r="A511" t="s">
        <v>585</v>
      </c>
      <c r="B511" s="4">
        <v>27</v>
      </c>
      <c r="C511" t="s">
        <v>566</v>
      </c>
      <c r="D511" t="s">
        <v>59</v>
      </c>
      <c r="E511" t="s">
        <v>774</v>
      </c>
      <c r="F511">
        <v>33</v>
      </c>
      <c r="G511">
        <v>2922</v>
      </c>
      <c r="H511">
        <v>0</v>
      </c>
      <c r="I511">
        <v>2</v>
      </c>
      <c r="J511">
        <v>20</v>
      </c>
      <c r="K511">
        <v>22</v>
      </c>
      <c r="L511" s="1">
        <v>0.11</v>
      </c>
      <c r="M511">
        <v>0</v>
      </c>
      <c r="N511">
        <v>0</v>
      </c>
      <c r="O511">
        <v>2</v>
      </c>
      <c r="P511">
        <v>2149</v>
      </c>
      <c r="Q511">
        <v>853</v>
      </c>
      <c r="R511">
        <v>687</v>
      </c>
      <c r="S511" s="1">
        <v>0.81</v>
      </c>
      <c r="T511">
        <v>75</v>
      </c>
      <c r="U511">
        <v>15</v>
      </c>
      <c r="V511" s="1">
        <v>0.2</v>
      </c>
      <c r="W511">
        <v>457</v>
      </c>
      <c r="X511">
        <v>333</v>
      </c>
      <c r="Y511" s="1">
        <v>0.73</v>
      </c>
      <c r="Z511">
        <v>7</v>
      </c>
      <c r="AA511">
        <v>360</v>
      </c>
      <c r="AB511">
        <v>172</v>
      </c>
      <c r="AC511">
        <v>2</v>
      </c>
      <c r="AD511">
        <v>4</v>
      </c>
      <c r="AE511">
        <v>13</v>
      </c>
      <c r="AF511">
        <v>13</v>
      </c>
      <c r="AG511">
        <v>104</v>
      </c>
      <c r="AH511">
        <v>39</v>
      </c>
      <c r="AI511">
        <v>2</v>
      </c>
      <c r="AJ511">
        <v>75</v>
      </c>
      <c r="AK511">
        <v>9</v>
      </c>
      <c r="AL511">
        <v>0</v>
      </c>
      <c r="AM511">
        <v>44</v>
      </c>
      <c r="AN511">
        <v>251</v>
      </c>
      <c r="AO511">
        <v>115</v>
      </c>
      <c r="AP511" s="1">
        <v>0.46</v>
      </c>
      <c r="AQ511">
        <v>30</v>
      </c>
      <c r="AR511">
        <v>6</v>
      </c>
      <c r="AS511" s="1">
        <v>0.2</v>
      </c>
      <c r="AT511">
        <v>0</v>
      </c>
      <c r="AU511">
        <v>0</v>
      </c>
      <c r="AV511">
        <v>0</v>
      </c>
      <c r="AW511">
        <v>28</v>
      </c>
      <c r="AX511">
        <v>5</v>
      </c>
      <c r="AY511">
        <v>0</v>
      </c>
      <c r="AZ511">
        <v>0</v>
      </c>
      <c r="BA511" s="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f t="shared" si="7"/>
        <v>4.2</v>
      </c>
    </row>
    <row r="512" spans="1:59" x14ac:dyDescent="0.3">
      <c r="A512" t="s">
        <v>420</v>
      </c>
      <c r="B512" s="4">
        <v>27</v>
      </c>
      <c r="C512" t="s">
        <v>391</v>
      </c>
      <c r="D512" t="s">
        <v>178</v>
      </c>
      <c r="E512" t="s">
        <v>773</v>
      </c>
      <c r="F512">
        <v>28</v>
      </c>
      <c r="G512">
        <v>2336</v>
      </c>
      <c r="H512">
        <v>0</v>
      </c>
      <c r="I512">
        <v>5</v>
      </c>
      <c r="J512">
        <v>22</v>
      </c>
      <c r="K512">
        <v>1</v>
      </c>
      <c r="L512" s="1">
        <v>0</v>
      </c>
      <c r="M512">
        <v>3</v>
      </c>
      <c r="N512">
        <v>1</v>
      </c>
      <c r="O512">
        <v>3</v>
      </c>
      <c r="P512">
        <v>1489</v>
      </c>
      <c r="Q512">
        <v>890</v>
      </c>
      <c r="R512">
        <v>721</v>
      </c>
      <c r="S512" s="1">
        <v>0.81</v>
      </c>
      <c r="T512">
        <v>23</v>
      </c>
      <c r="U512">
        <v>3</v>
      </c>
      <c r="V512" s="1">
        <v>0.13</v>
      </c>
      <c r="W512">
        <v>284</v>
      </c>
      <c r="X512">
        <v>197</v>
      </c>
      <c r="Y512" s="1">
        <v>0.69</v>
      </c>
      <c r="Z512">
        <v>1</v>
      </c>
      <c r="AA512">
        <v>191</v>
      </c>
      <c r="AB512">
        <v>95</v>
      </c>
      <c r="AC512">
        <v>0</v>
      </c>
      <c r="AD512">
        <v>0</v>
      </c>
      <c r="AE512">
        <v>3</v>
      </c>
      <c r="AF512">
        <v>2</v>
      </c>
      <c r="AG512">
        <v>121</v>
      </c>
      <c r="AH512">
        <v>33</v>
      </c>
      <c r="AI512">
        <v>2</v>
      </c>
      <c r="AJ512">
        <v>74</v>
      </c>
      <c r="AK512">
        <v>22</v>
      </c>
      <c r="AL512">
        <v>14</v>
      </c>
      <c r="AM512">
        <v>85</v>
      </c>
      <c r="AN512">
        <v>237</v>
      </c>
      <c r="AO512">
        <v>102</v>
      </c>
      <c r="AP512" s="1">
        <v>0.43</v>
      </c>
      <c r="AQ512">
        <v>37</v>
      </c>
      <c r="AR512">
        <v>19</v>
      </c>
      <c r="AS512" s="1">
        <v>0.51</v>
      </c>
      <c r="AT512">
        <v>0</v>
      </c>
      <c r="AU512">
        <v>0</v>
      </c>
      <c r="AV512">
        <v>1</v>
      </c>
      <c r="AW512">
        <v>39</v>
      </c>
      <c r="AX512">
        <v>8</v>
      </c>
      <c r="AY512">
        <v>0</v>
      </c>
      <c r="AZ512">
        <v>0</v>
      </c>
      <c r="BA512" s="1">
        <v>0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f t="shared" si="7"/>
        <v>4.2</v>
      </c>
    </row>
    <row r="513" spans="1:59" x14ac:dyDescent="0.3">
      <c r="A513" t="s">
        <v>470</v>
      </c>
      <c r="B513" s="4">
        <v>29</v>
      </c>
      <c r="C513" t="s">
        <v>453</v>
      </c>
      <c r="D513" t="s">
        <v>471</v>
      </c>
      <c r="E513" t="s">
        <v>774</v>
      </c>
      <c r="F513">
        <v>26</v>
      </c>
      <c r="G513">
        <v>2014</v>
      </c>
      <c r="H513">
        <v>0</v>
      </c>
      <c r="I513">
        <v>0</v>
      </c>
      <c r="J513">
        <v>15</v>
      </c>
      <c r="K513">
        <v>4</v>
      </c>
      <c r="L513" s="1">
        <v>0.05</v>
      </c>
      <c r="M513">
        <v>2</v>
      </c>
      <c r="N513">
        <v>0</v>
      </c>
      <c r="O513">
        <v>0</v>
      </c>
      <c r="P513">
        <v>1900</v>
      </c>
      <c r="Q513">
        <v>897</v>
      </c>
      <c r="R513">
        <v>795</v>
      </c>
      <c r="S513" s="1">
        <v>0.89</v>
      </c>
      <c r="T513">
        <v>7</v>
      </c>
      <c r="U513">
        <v>3</v>
      </c>
      <c r="V513" s="1">
        <v>0.43</v>
      </c>
      <c r="W513">
        <v>213</v>
      </c>
      <c r="X513">
        <v>171</v>
      </c>
      <c r="Y513" s="1">
        <v>0.8</v>
      </c>
      <c r="Z513">
        <v>2</v>
      </c>
      <c r="AA513">
        <v>211</v>
      </c>
      <c r="AB513">
        <v>96</v>
      </c>
      <c r="AC513">
        <v>0</v>
      </c>
      <c r="AD513">
        <v>0</v>
      </c>
      <c r="AE513">
        <v>4</v>
      </c>
      <c r="AF513">
        <v>3</v>
      </c>
      <c r="AG513">
        <v>122</v>
      </c>
      <c r="AH513">
        <v>5</v>
      </c>
      <c r="AI513">
        <v>5</v>
      </c>
      <c r="AJ513">
        <v>62</v>
      </c>
      <c r="AK513">
        <v>27</v>
      </c>
      <c r="AL513">
        <v>4</v>
      </c>
      <c r="AM513">
        <v>19</v>
      </c>
      <c r="AN513">
        <v>241</v>
      </c>
      <c r="AO513">
        <v>128</v>
      </c>
      <c r="AP513" s="1">
        <v>0.53</v>
      </c>
      <c r="AQ513">
        <v>36</v>
      </c>
      <c r="AR513">
        <v>18</v>
      </c>
      <c r="AS513" s="1">
        <v>0.5</v>
      </c>
      <c r="AT513">
        <v>0</v>
      </c>
      <c r="AU513">
        <v>0</v>
      </c>
      <c r="AV513">
        <v>0</v>
      </c>
      <c r="AW513">
        <v>17</v>
      </c>
      <c r="AX513">
        <v>3</v>
      </c>
      <c r="AY513">
        <v>0</v>
      </c>
      <c r="AZ513">
        <v>0</v>
      </c>
      <c r="BA513" s="1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f t="shared" si="7"/>
        <v>4.2</v>
      </c>
    </row>
    <row r="514" spans="1:59" x14ac:dyDescent="0.3">
      <c r="A514" t="s">
        <v>685</v>
      </c>
      <c r="B514" s="4">
        <v>30</v>
      </c>
      <c r="C514" t="s">
        <v>782</v>
      </c>
      <c r="D514" t="s">
        <v>176</v>
      </c>
      <c r="E514" t="s">
        <v>774</v>
      </c>
      <c r="F514">
        <v>34</v>
      </c>
      <c r="G514">
        <v>2891</v>
      </c>
      <c r="H514">
        <v>0</v>
      </c>
      <c r="I514">
        <v>4</v>
      </c>
      <c r="J514">
        <v>18</v>
      </c>
      <c r="K514">
        <v>9</v>
      </c>
      <c r="L514" s="1">
        <v>0</v>
      </c>
      <c r="M514">
        <v>1</v>
      </c>
      <c r="N514">
        <v>1</v>
      </c>
      <c r="O514">
        <v>4</v>
      </c>
      <c r="P514">
        <v>1817</v>
      </c>
      <c r="Q514">
        <v>927</v>
      </c>
      <c r="R514">
        <v>813</v>
      </c>
      <c r="S514" s="1">
        <v>0.88</v>
      </c>
      <c r="T514">
        <v>6</v>
      </c>
      <c r="U514">
        <v>2</v>
      </c>
      <c r="V514" s="1">
        <v>0.33</v>
      </c>
      <c r="W514">
        <v>293</v>
      </c>
      <c r="X514">
        <v>240</v>
      </c>
      <c r="Y514" s="1">
        <v>0.82</v>
      </c>
      <c r="Z514">
        <v>7</v>
      </c>
      <c r="AA514">
        <v>133</v>
      </c>
      <c r="AB514">
        <v>62</v>
      </c>
      <c r="AC514">
        <v>0</v>
      </c>
      <c r="AD514">
        <v>0</v>
      </c>
      <c r="AE514">
        <v>1</v>
      </c>
      <c r="AF514">
        <v>1</v>
      </c>
      <c r="AG514">
        <v>114</v>
      </c>
      <c r="AH514">
        <v>21</v>
      </c>
      <c r="AI514">
        <v>4</v>
      </c>
      <c r="AJ514">
        <v>84</v>
      </c>
      <c r="AK514">
        <v>29</v>
      </c>
      <c r="AL514">
        <v>12</v>
      </c>
      <c r="AM514">
        <v>62</v>
      </c>
      <c r="AN514">
        <v>196</v>
      </c>
      <c r="AO514">
        <v>107</v>
      </c>
      <c r="AP514" s="1">
        <v>0.55000000000000004</v>
      </c>
      <c r="AQ514">
        <v>50</v>
      </c>
      <c r="AR514">
        <v>27</v>
      </c>
      <c r="AS514" s="1">
        <v>0.54</v>
      </c>
      <c r="AT514">
        <v>0</v>
      </c>
      <c r="AU514">
        <v>0</v>
      </c>
      <c r="AV514">
        <v>0</v>
      </c>
      <c r="AW514">
        <v>48</v>
      </c>
      <c r="AX514">
        <v>8</v>
      </c>
      <c r="AY514">
        <v>0</v>
      </c>
      <c r="AZ514">
        <v>0</v>
      </c>
      <c r="BA514" s="1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f t="shared" ref="BG514:BG563" si="8">BF514+4.2</f>
        <v>4.2</v>
      </c>
    </row>
    <row r="515" spans="1:59" x14ac:dyDescent="0.3">
      <c r="A515" t="s">
        <v>345</v>
      </c>
      <c r="B515" s="4">
        <v>21</v>
      </c>
      <c r="C515" t="s">
        <v>329</v>
      </c>
      <c r="D515" t="s">
        <v>59</v>
      </c>
      <c r="E515" t="s">
        <v>775</v>
      </c>
      <c r="F515">
        <v>2</v>
      </c>
      <c r="G515">
        <v>21</v>
      </c>
      <c r="H515">
        <v>0</v>
      </c>
      <c r="I515">
        <v>0</v>
      </c>
      <c r="J515">
        <v>0</v>
      </c>
      <c r="K515">
        <v>0</v>
      </c>
      <c r="L515" s="1">
        <v>0</v>
      </c>
      <c r="M515">
        <v>0</v>
      </c>
      <c r="N515">
        <v>0</v>
      </c>
      <c r="O515">
        <v>0</v>
      </c>
      <c r="P515">
        <v>26</v>
      </c>
      <c r="Q515">
        <v>0</v>
      </c>
      <c r="R515">
        <v>0</v>
      </c>
      <c r="S515" s="1">
        <v>0</v>
      </c>
      <c r="T515">
        <v>0</v>
      </c>
      <c r="U515">
        <v>0</v>
      </c>
      <c r="V515" s="1">
        <v>0</v>
      </c>
      <c r="W515">
        <v>0</v>
      </c>
      <c r="X515">
        <v>0</v>
      </c>
      <c r="Y515" s="1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 s="1">
        <v>0</v>
      </c>
      <c r="AQ515">
        <v>0</v>
      </c>
      <c r="AR515">
        <v>0</v>
      </c>
      <c r="AS515" s="1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 s="1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f t="shared" si="8"/>
        <v>4.2</v>
      </c>
    </row>
    <row r="516" spans="1:59" x14ac:dyDescent="0.3">
      <c r="A516" t="s">
        <v>354</v>
      </c>
      <c r="B516" s="4">
        <v>35</v>
      </c>
      <c r="C516" t="s">
        <v>329</v>
      </c>
      <c r="D516" t="s">
        <v>66</v>
      </c>
      <c r="E516" t="s">
        <v>775</v>
      </c>
      <c r="F516">
        <v>10</v>
      </c>
      <c r="G516">
        <v>253</v>
      </c>
      <c r="H516">
        <v>0</v>
      </c>
      <c r="I516">
        <v>0</v>
      </c>
      <c r="J516">
        <v>7</v>
      </c>
      <c r="K516">
        <v>0</v>
      </c>
      <c r="L516" s="1">
        <v>0</v>
      </c>
      <c r="M516">
        <v>0</v>
      </c>
      <c r="N516">
        <v>1</v>
      </c>
      <c r="O516">
        <v>0</v>
      </c>
      <c r="P516">
        <v>233</v>
      </c>
      <c r="Q516">
        <v>0</v>
      </c>
      <c r="R516">
        <v>0</v>
      </c>
      <c r="S516" s="1">
        <v>0</v>
      </c>
      <c r="T516">
        <v>0</v>
      </c>
      <c r="U516">
        <v>0</v>
      </c>
      <c r="V516" s="1">
        <v>0</v>
      </c>
      <c r="W516">
        <v>0</v>
      </c>
      <c r="X516">
        <v>0</v>
      </c>
      <c r="Y516" s="1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1</v>
      </c>
      <c r="AK516">
        <v>0</v>
      </c>
      <c r="AL516">
        <v>0</v>
      </c>
      <c r="AM516">
        <v>4</v>
      </c>
      <c r="AN516">
        <v>0</v>
      </c>
      <c r="AO516">
        <v>0</v>
      </c>
      <c r="AP516" s="1">
        <v>0</v>
      </c>
      <c r="AQ516">
        <v>0</v>
      </c>
      <c r="AR516">
        <v>0</v>
      </c>
      <c r="AS516" s="1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 s="1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f t="shared" si="8"/>
        <v>4.2</v>
      </c>
    </row>
    <row r="517" spans="1:59" x14ac:dyDescent="0.3">
      <c r="A517" t="s">
        <v>618</v>
      </c>
      <c r="B517" s="4">
        <v>18</v>
      </c>
      <c r="C517" t="s">
        <v>784</v>
      </c>
      <c r="D517" t="s">
        <v>126</v>
      </c>
      <c r="E517" t="s">
        <v>773</v>
      </c>
      <c r="F517">
        <v>27</v>
      </c>
      <c r="G517">
        <v>1206</v>
      </c>
      <c r="H517">
        <v>0</v>
      </c>
      <c r="I517">
        <v>1</v>
      </c>
      <c r="J517">
        <v>12</v>
      </c>
      <c r="K517">
        <v>3</v>
      </c>
      <c r="L517" s="1">
        <v>0</v>
      </c>
      <c r="M517">
        <v>0</v>
      </c>
      <c r="N517">
        <v>1</v>
      </c>
      <c r="O517">
        <v>0</v>
      </c>
      <c r="P517">
        <v>959</v>
      </c>
      <c r="Q517">
        <v>980</v>
      </c>
      <c r="R517">
        <v>811</v>
      </c>
      <c r="S517" s="1">
        <v>0.83</v>
      </c>
      <c r="T517">
        <v>82</v>
      </c>
      <c r="U517">
        <v>23</v>
      </c>
      <c r="V517" s="1">
        <v>0.28000000000000003</v>
      </c>
      <c r="W517">
        <v>286</v>
      </c>
      <c r="X517">
        <v>219</v>
      </c>
      <c r="Y517" s="1">
        <v>0.77</v>
      </c>
      <c r="Z517">
        <v>2</v>
      </c>
      <c r="AA517">
        <v>189</v>
      </c>
      <c r="AB517">
        <v>107</v>
      </c>
      <c r="AC517">
        <v>0</v>
      </c>
      <c r="AD517">
        <v>2</v>
      </c>
      <c r="AE517">
        <v>2</v>
      </c>
      <c r="AF517">
        <v>7</v>
      </c>
      <c r="AG517">
        <v>104</v>
      </c>
      <c r="AH517">
        <v>19</v>
      </c>
      <c r="AI517">
        <v>1</v>
      </c>
      <c r="AJ517">
        <v>21</v>
      </c>
      <c r="AK517">
        <v>25</v>
      </c>
      <c r="AL517">
        <v>4</v>
      </c>
      <c r="AM517">
        <v>39</v>
      </c>
      <c r="AN517">
        <v>155</v>
      </c>
      <c r="AO517">
        <v>88</v>
      </c>
      <c r="AP517" s="1">
        <v>0.56999999999999995</v>
      </c>
      <c r="AQ517">
        <v>67</v>
      </c>
      <c r="AR517">
        <v>39</v>
      </c>
      <c r="AS517" s="1">
        <v>0.57999999999999996</v>
      </c>
      <c r="AT517">
        <v>0</v>
      </c>
      <c r="AU517">
        <v>0</v>
      </c>
      <c r="AV517">
        <v>0</v>
      </c>
      <c r="AW517">
        <v>20</v>
      </c>
      <c r="AX517">
        <v>3</v>
      </c>
      <c r="AY517">
        <v>0</v>
      </c>
      <c r="AZ517">
        <v>0</v>
      </c>
      <c r="BA517" s="1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f t="shared" si="8"/>
        <v>4.2</v>
      </c>
    </row>
    <row r="518" spans="1:59" x14ac:dyDescent="0.3">
      <c r="A518" t="s">
        <v>402</v>
      </c>
      <c r="B518" s="4">
        <v>16</v>
      </c>
      <c r="C518" t="s">
        <v>391</v>
      </c>
      <c r="D518" t="s">
        <v>59</v>
      </c>
      <c r="E518" t="s">
        <v>775</v>
      </c>
      <c r="F518">
        <v>4</v>
      </c>
      <c r="G518">
        <v>21</v>
      </c>
      <c r="H518">
        <v>0</v>
      </c>
      <c r="I518">
        <v>0</v>
      </c>
      <c r="J518">
        <v>0</v>
      </c>
      <c r="K518">
        <v>0</v>
      </c>
      <c r="L518" s="1">
        <v>0</v>
      </c>
      <c r="M518">
        <v>0</v>
      </c>
      <c r="N518">
        <v>0</v>
      </c>
      <c r="O518">
        <v>0</v>
      </c>
      <c r="P518">
        <v>6</v>
      </c>
      <c r="Q518">
        <v>0</v>
      </c>
      <c r="R518">
        <v>0</v>
      </c>
      <c r="S518" s="1">
        <v>0</v>
      </c>
      <c r="T518">
        <v>0</v>
      </c>
      <c r="U518">
        <v>0</v>
      </c>
      <c r="V518" s="1">
        <v>0</v>
      </c>
      <c r="W518">
        <v>0</v>
      </c>
      <c r="X518">
        <v>0</v>
      </c>
      <c r="Y518" s="1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 s="1">
        <v>0</v>
      </c>
      <c r="AQ518">
        <v>0</v>
      </c>
      <c r="AR518">
        <v>0</v>
      </c>
      <c r="AS518" s="1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 s="1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f t="shared" si="8"/>
        <v>4.2</v>
      </c>
    </row>
    <row r="519" spans="1:59" x14ac:dyDescent="0.3">
      <c r="A519" t="s">
        <v>268</v>
      </c>
      <c r="B519" s="4">
        <v>23</v>
      </c>
      <c r="C519" t="s">
        <v>240</v>
      </c>
      <c r="D519" t="s">
        <v>96</v>
      </c>
      <c r="E519" t="s">
        <v>774</v>
      </c>
      <c r="F519">
        <v>14</v>
      </c>
      <c r="G519">
        <v>1176</v>
      </c>
      <c r="H519">
        <v>0</v>
      </c>
      <c r="I519">
        <v>0</v>
      </c>
      <c r="J519">
        <v>3</v>
      </c>
      <c r="K519">
        <v>8</v>
      </c>
      <c r="L519" s="1">
        <v>0</v>
      </c>
      <c r="M519">
        <v>0</v>
      </c>
      <c r="N519">
        <v>0</v>
      </c>
      <c r="O519">
        <v>0</v>
      </c>
      <c r="P519">
        <v>966</v>
      </c>
      <c r="Q519">
        <v>1003</v>
      </c>
      <c r="R519">
        <v>826</v>
      </c>
      <c r="S519" s="1">
        <v>0.82</v>
      </c>
      <c r="T519">
        <v>30</v>
      </c>
      <c r="U519">
        <v>5</v>
      </c>
      <c r="V519" s="1">
        <v>0.17</v>
      </c>
      <c r="W519">
        <v>225</v>
      </c>
      <c r="X519">
        <v>151</v>
      </c>
      <c r="Y519" s="1">
        <v>0.67</v>
      </c>
      <c r="Z519">
        <v>4</v>
      </c>
      <c r="AA519">
        <v>201</v>
      </c>
      <c r="AB519">
        <v>95</v>
      </c>
      <c r="AC519">
        <v>0</v>
      </c>
      <c r="AD519">
        <v>1</v>
      </c>
      <c r="AE519">
        <v>1</v>
      </c>
      <c r="AF519">
        <v>5</v>
      </c>
      <c r="AG519">
        <v>127</v>
      </c>
      <c r="AH519">
        <v>5</v>
      </c>
      <c r="AI519">
        <v>1</v>
      </c>
      <c r="AJ519">
        <v>52</v>
      </c>
      <c r="AK519">
        <v>31</v>
      </c>
      <c r="AL519">
        <v>17</v>
      </c>
      <c r="AM519">
        <v>13</v>
      </c>
      <c r="AN519">
        <v>235</v>
      </c>
      <c r="AO519">
        <v>116</v>
      </c>
      <c r="AP519" s="1">
        <v>0.49</v>
      </c>
      <c r="AQ519">
        <v>121</v>
      </c>
      <c r="AR519">
        <v>61</v>
      </c>
      <c r="AS519" s="1">
        <v>0.5</v>
      </c>
      <c r="AT519">
        <v>0</v>
      </c>
      <c r="AU519">
        <v>0</v>
      </c>
      <c r="AV519">
        <v>0</v>
      </c>
      <c r="AW519">
        <v>24</v>
      </c>
      <c r="AX519">
        <v>7</v>
      </c>
      <c r="AY519">
        <v>0</v>
      </c>
      <c r="AZ519">
        <v>0</v>
      </c>
      <c r="BA519" s="1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f t="shared" si="8"/>
        <v>4.2</v>
      </c>
    </row>
    <row r="520" spans="1:59" x14ac:dyDescent="0.3">
      <c r="A520" t="s">
        <v>361</v>
      </c>
      <c r="B520" s="4">
        <v>26</v>
      </c>
      <c r="C520" t="s">
        <v>356</v>
      </c>
      <c r="D520" t="s">
        <v>202</v>
      </c>
      <c r="E520" t="s">
        <v>774</v>
      </c>
      <c r="F520">
        <v>22</v>
      </c>
      <c r="G520">
        <v>1717</v>
      </c>
      <c r="H520">
        <v>0</v>
      </c>
      <c r="I520">
        <v>1</v>
      </c>
      <c r="J520">
        <v>4</v>
      </c>
      <c r="K520">
        <v>1</v>
      </c>
      <c r="L520" s="1">
        <v>0</v>
      </c>
      <c r="M520">
        <v>1</v>
      </c>
      <c r="N520">
        <v>0</v>
      </c>
      <c r="O520">
        <v>0</v>
      </c>
      <c r="P520">
        <v>1011</v>
      </c>
      <c r="Q520">
        <v>1011</v>
      </c>
      <c r="R520">
        <v>890</v>
      </c>
      <c r="S520" s="1">
        <v>0.88</v>
      </c>
      <c r="T520">
        <v>4</v>
      </c>
      <c r="U520">
        <v>1</v>
      </c>
      <c r="V520" s="1">
        <v>0.25</v>
      </c>
      <c r="W520">
        <v>105</v>
      </c>
      <c r="X520">
        <v>59</v>
      </c>
      <c r="Y520" s="1">
        <v>0.56000000000000005</v>
      </c>
      <c r="Z520">
        <v>1</v>
      </c>
      <c r="AA520">
        <v>207</v>
      </c>
      <c r="AB520">
        <v>103</v>
      </c>
      <c r="AC520">
        <v>0</v>
      </c>
      <c r="AD520">
        <v>0</v>
      </c>
      <c r="AE520">
        <v>0</v>
      </c>
      <c r="AF520">
        <v>0</v>
      </c>
      <c r="AG520">
        <v>41</v>
      </c>
      <c r="AH520">
        <v>1</v>
      </c>
      <c r="AI520">
        <v>1</v>
      </c>
      <c r="AJ520">
        <v>54</v>
      </c>
      <c r="AK520">
        <v>12</v>
      </c>
      <c r="AL520">
        <v>18</v>
      </c>
      <c r="AM520">
        <v>31</v>
      </c>
      <c r="AN520">
        <v>48</v>
      </c>
      <c r="AO520">
        <v>24</v>
      </c>
      <c r="AP520" s="1">
        <v>0.5</v>
      </c>
      <c r="AQ520">
        <v>98</v>
      </c>
      <c r="AR520">
        <v>53</v>
      </c>
      <c r="AS520" s="1">
        <v>0.54</v>
      </c>
      <c r="AT520">
        <v>0</v>
      </c>
      <c r="AU520">
        <v>0</v>
      </c>
      <c r="AV520">
        <v>1</v>
      </c>
      <c r="AW520">
        <v>17</v>
      </c>
      <c r="AX520">
        <v>3</v>
      </c>
      <c r="AY520">
        <v>1</v>
      </c>
      <c r="AZ520">
        <v>0</v>
      </c>
      <c r="BA520" s="1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f t="shared" si="8"/>
        <v>4.2</v>
      </c>
    </row>
    <row r="521" spans="1:59" x14ac:dyDescent="0.3">
      <c r="A521" t="s">
        <v>407</v>
      </c>
      <c r="B521" s="4">
        <v>15</v>
      </c>
      <c r="C521" t="s">
        <v>391</v>
      </c>
      <c r="D521" t="s">
        <v>59</v>
      </c>
      <c r="E521" t="s">
        <v>775</v>
      </c>
      <c r="F521">
        <v>7</v>
      </c>
      <c r="G521">
        <v>105</v>
      </c>
      <c r="H521">
        <v>0</v>
      </c>
      <c r="I521">
        <v>0</v>
      </c>
      <c r="J521">
        <v>3</v>
      </c>
      <c r="K521">
        <v>0</v>
      </c>
      <c r="L521" s="1">
        <v>0</v>
      </c>
      <c r="M521">
        <v>0</v>
      </c>
      <c r="N521">
        <v>0</v>
      </c>
      <c r="O521">
        <v>0</v>
      </c>
      <c r="P521">
        <v>57</v>
      </c>
      <c r="Q521">
        <v>0</v>
      </c>
      <c r="R521">
        <v>0</v>
      </c>
      <c r="S521" s="1">
        <v>0</v>
      </c>
      <c r="T521">
        <v>0</v>
      </c>
      <c r="U521">
        <v>0</v>
      </c>
      <c r="V521" s="1">
        <v>0</v>
      </c>
      <c r="W521">
        <v>0</v>
      </c>
      <c r="X521">
        <v>0</v>
      </c>
      <c r="Y521" s="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2</v>
      </c>
      <c r="AN521">
        <v>0</v>
      </c>
      <c r="AO521">
        <v>0</v>
      </c>
      <c r="AP521" s="1">
        <v>0</v>
      </c>
      <c r="AQ521">
        <v>0</v>
      </c>
      <c r="AR521">
        <v>0</v>
      </c>
      <c r="AS521" s="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 s="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f t="shared" si="8"/>
        <v>4.2</v>
      </c>
    </row>
    <row r="522" spans="1:59" x14ac:dyDescent="0.3">
      <c r="A522" t="s">
        <v>558</v>
      </c>
      <c r="B522" s="4">
        <v>26</v>
      </c>
      <c r="C522" t="s">
        <v>785</v>
      </c>
      <c r="D522" t="s">
        <v>105</v>
      </c>
      <c r="E522" t="s">
        <v>773</v>
      </c>
      <c r="F522">
        <v>34</v>
      </c>
      <c r="G522">
        <v>1970</v>
      </c>
      <c r="H522">
        <v>0</v>
      </c>
      <c r="I522">
        <v>1</v>
      </c>
      <c r="J522">
        <v>21</v>
      </c>
      <c r="K522">
        <v>8</v>
      </c>
      <c r="L522" s="1">
        <v>0.17</v>
      </c>
      <c r="M522">
        <v>3</v>
      </c>
      <c r="N522">
        <v>0</v>
      </c>
      <c r="O522">
        <v>1</v>
      </c>
      <c r="P522">
        <v>1276</v>
      </c>
      <c r="Q522">
        <v>1026</v>
      </c>
      <c r="R522">
        <v>850</v>
      </c>
      <c r="S522" s="1">
        <v>0.83</v>
      </c>
      <c r="T522">
        <v>0</v>
      </c>
      <c r="U522">
        <v>0</v>
      </c>
      <c r="V522" s="1">
        <v>0</v>
      </c>
      <c r="W522">
        <v>150</v>
      </c>
      <c r="X522">
        <v>79</v>
      </c>
      <c r="Y522" s="1">
        <v>0.53</v>
      </c>
      <c r="Z522">
        <v>0</v>
      </c>
      <c r="AA522">
        <v>159</v>
      </c>
      <c r="AB522">
        <v>71</v>
      </c>
      <c r="AC522">
        <v>0</v>
      </c>
      <c r="AD522">
        <v>1</v>
      </c>
      <c r="AE522">
        <v>0</v>
      </c>
      <c r="AF522">
        <v>1</v>
      </c>
      <c r="AG522">
        <v>85</v>
      </c>
      <c r="AH522">
        <v>12</v>
      </c>
      <c r="AI522">
        <v>3</v>
      </c>
      <c r="AJ522">
        <v>52</v>
      </c>
      <c r="AK522">
        <v>27</v>
      </c>
      <c r="AL522">
        <v>22</v>
      </c>
      <c r="AM522">
        <v>86</v>
      </c>
      <c r="AN522">
        <v>84</v>
      </c>
      <c r="AO522">
        <v>57</v>
      </c>
      <c r="AP522" s="1">
        <v>0.68</v>
      </c>
      <c r="AQ522">
        <v>141</v>
      </c>
      <c r="AR522">
        <v>101</v>
      </c>
      <c r="AS522" s="1">
        <v>0.72</v>
      </c>
      <c r="AT522">
        <v>0</v>
      </c>
      <c r="AU522">
        <v>0</v>
      </c>
      <c r="AV522">
        <v>0</v>
      </c>
      <c r="AW522">
        <v>33</v>
      </c>
      <c r="AX522">
        <v>9</v>
      </c>
      <c r="AY522">
        <v>0</v>
      </c>
      <c r="AZ522">
        <v>0</v>
      </c>
      <c r="BA522" s="1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f t="shared" si="8"/>
        <v>4.2</v>
      </c>
    </row>
    <row r="523" spans="1:59" x14ac:dyDescent="0.3">
      <c r="A523" t="s">
        <v>128</v>
      </c>
      <c r="B523" s="4">
        <v>31</v>
      </c>
      <c r="C523" t="s">
        <v>98</v>
      </c>
      <c r="D523" t="s">
        <v>59</v>
      </c>
      <c r="E523" t="s">
        <v>774</v>
      </c>
      <c r="F523">
        <v>14</v>
      </c>
      <c r="G523">
        <v>1121</v>
      </c>
      <c r="H523">
        <v>0</v>
      </c>
      <c r="I523">
        <v>0</v>
      </c>
      <c r="J523">
        <v>9</v>
      </c>
      <c r="K523">
        <v>0</v>
      </c>
      <c r="L523" s="1">
        <v>0</v>
      </c>
      <c r="M523">
        <v>1</v>
      </c>
      <c r="N523">
        <v>0</v>
      </c>
      <c r="O523">
        <v>0</v>
      </c>
      <c r="P523">
        <v>809</v>
      </c>
      <c r="Q523">
        <v>1027</v>
      </c>
      <c r="R523">
        <v>840</v>
      </c>
      <c r="S523" s="1">
        <v>0.82</v>
      </c>
      <c r="T523">
        <v>68</v>
      </c>
      <c r="U523">
        <v>22</v>
      </c>
      <c r="V523" s="1">
        <v>0.32</v>
      </c>
      <c r="W523">
        <v>241</v>
      </c>
      <c r="X523">
        <v>171</v>
      </c>
      <c r="Y523" s="1">
        <v>0.71</v>
      </c>
      <c r="Z523">
        <v>1</v>
      </c>
      <c r="AA523">
        <v>266</v>
      </c>
      <c r="AB523">
        <v>134</v>
      </c>
      <c r="AC523">
        <v>0</v>
      </c>
      <c r="AD523">
        <v>0</v>
      </c>
      <c r="AE523">
        <v>2</v>
      </c>
      <c r="AF523">
        <v>6</v>
      </c>
      <c r="AG523">
        <v>99</v>
      </c>
      <c r="AH523">
        <v>0</v>
      </c>
      <c r="AI523">
        <v>3</v>
      </c>
      <c r="AJ523">
        <v>59</v>
      </c>
      <c r="AK523">
        <v>42</v>
      </c>
      <c r="AL523">
        <v>15</v>
      </c>
      <c r="AM523">
        <v>7</v>
      </c>
      <c r="AN523">
        <v>195</v>
      </c>
      <c r="AO523">
        <v>112</v>
      </c>
      <c r="AP523" s="1">
        <v>0.56999999999999995</v>
      </c>
      <c r="AQ523">
        <v>65</v>
      </c>
      <c r="AR523">
        <v>23</v>
      </c>
      <c r="AS523" s="1">
        <v>0.35</v>
      </c>
      <c r="AT523">
        <v>0</v>
      </c>
      <c r="AU523">
        <v>0</v>
      </c>
      <c r="AV523">
        <v>0</v>
      </c>
      <c r="AW523">
        <v>4</v>
      </c>
      <c r="AX523">
        <v>1</v>
      </c>
      <c r="AY523">
        <v>0</v>
      </c>
      <c r="AZ523">
        <v>0</v>
      </c>
      <c r="BA523" s="1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f t="shared" si="8"/>
        <v>4.2</v>
      </c>
    </row>
    <row r="524" spans="1:59" x14ac:dyDescent="0.3">
      <c r="A524" t="s">
        <v>509</v>
      </c>
      <c r="B524" s="4">
        <v>26</v>
      </c>
      <c r="C524" t="s">
        <v>787</v>
      </c>
      <c r="D524" t="s">
        <v>275</v>
      </c>
      <c r="E524" t="s">
        <v>774</v>
      </c>
      <c r="F524">
        <v>37</v>
      </c>
      <c r="G524">
        <v>2848</v>
      </c>
      <c r="H524">
        <v>0</v>
      </c>
      <c r="I524">
        <v>1</v>
      </c>
      <c r="J524">
        <v>13</v>
      </c>
      <c r="K524">
        <v>2</v>
      </c>
      <c r="L524" s="1">
        <v>0.18</v>
      </c>
      <c r="M524">
        <v>1</v>
      </c>
      <c r="N524">
        <v>0</v>
      </c>
      <c r="O524">
        <v>4</v>
      </c>
      <c r="P524">
        <v>2236</v>
      </c>
      <c r="Q524">
        <v>1027</v>
      </c>
      <c r="R524">
        <v>822</v>
      </c>
      <c r="S524" s="1">
        <v>0.8</v>
      </c>
      <c r="T524">
        <v>59</v>
      </c>
      <c r="U524">
        <v>13</v>
      </c>
      <c r="V524" s="1">
        <v>0.22</v>
      </c>
      <c r="W524">
        <v>317</v>
      </c>
      <c r="X524">
        <v>244</v>
      </c>
      <c r="Y524" s="1">
        <v>0.77</v>
      </c>
      <c r="Z524">
        <v>0</v>
      </c>
      <c r="AA524">
        <v>331</v>
      </c>
      <c r="AB524">
        <v>199</v>
      </c>
      <c r="AC524">
        <v>1</v>
      </c>
      <c r="AD524">
        <v>0</v>
      </c>
      <c r="AE524">
        <v>3</v>
      </c>
      <c r="AF524">
        <v>8</v>
      </c>
      <c r="AG524">
        <v>190</v>
      </c>
      <c r="AH524">
        <v>17</v>
      </c>
      <c r="AI524">
        <v>4</v>
      </c>
      <c r="AJ524">
        <v>83</v>
      </c>
      <c r="AK524">
        <v>33</v>
      </c>
      <c r="AL524">
        <v>9</v>
      </c>
      <c r="AM524">
        <v>115</v>
      </c>
      <c r="AN524">
        <v>222</v>
      </c>
      <c r="AO524">
        <v>123</v>
      </c>
      <c r="AP524" s="1">
        <v>0.55000000000000004</v>
      </c>
      <c r="AQ524">
        <v>32</v>
      </c>
      <c r="AR524">
        <v>13</v>
      </c>
      <c r="AS524" s="1">
        <v>0.41</v>
      </c>
      <c r="AT524">
        <v>0</v>
      </c>
      <c r="AU524">
        <v>0</v>
      </c>
      <c r="AV524">
        <v>0</v>
      </c>
      <c r="AW524">
        <v>38</v>
      </c>
      <c r="AX524">
        <v>3</v>
      </c>
      <c r="AY524">
        <v>0</v>
      </c>
      <c r="AZ524">
        <v>0</v>
      </c>
      <c r="BA524" s="1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f t="shared" si="8"/>
        <v>4.2</v>
      </c>
    </row>
    <row r="525" spans="1:59" x14ac:dyDescent="0.3">
      <c r="A525" t="s">
        <v>344</v>
      </c>
      <c r="B525" s="4">
        <v>28</v>
      </c>
      <c r="C525" t="s">
        <v>329</v>
      </c>
      <c r="D525" t="s">
        <v>74</v>
      </c>
      <c r="E525" t="s">
        <v>774</v>
      </c>
      <c r="F525">
        <v>22</v>
      </c>
      <c r="G525">
        <v>1779</v>
      </c>
      <c r="H525">
        <v>0</v>
      </c>
      <c r="I525">
        <v>2</v>
      </c>
      <c r="J525">
        <v>24</v>
      </c>
      <c r="K525">
        <v>18</v>
      </c>
      <c r="L525" s="1">
        <v>7.0000000000000007E-2</v>
      </c>
      <c r="M525">
        <v>1</v>
      </c>
      <c r="N525">
        <v>0</v>
      </c>
      <c r="O525">
        <v>1</v>
      </c>
      <c r="P525">
        <v>1260</v>
      </c>
      <c r="Q525">
        <v>1028</v>
      </c>
      <c r="R525">
        <v>853</v>
      </c>
      <c r="S525" s="1">
        <v>0.83</v>
      </c>
      <c r="T525">
        <v>79</v>
      </c>
      <c r="U525">
        <v>14</v>
      </c>
      <c r="V525" s="1">
        <v>0.18</v>
      </c>
      <c r="W525">
        <v>610</v>
      </c>
      <c r="X525">
        <v>473</v>
      </c>
      <c r="Y525" s="1">
        <v>0.78</v>
      </c>
      <c r="Z525">
        <v>15</v>
      </c>
      <c r="AA525">
        <v>267</v>
      </c>
      <c r="AB525">
        <v>133</v>
      </c>
      <c r="AC525">
        <v>0</v>
      </c>
      <c r="AD525">
        <v>2</v>
      </c>
      <c r="AE525">
        <v>13</v>
      </c>
      <c r="AF525">
        <v>13</v>
      </c>
      <c r="AG525">
        <v>64</v>
      </c>
      <c r="AH525">
        <v>10</v>
      </c>
      <c r="AI525">
        <v>2</v>
      </c>
      <c r="AJ525">
        <v>62</v>
      </c>
      <c r="AK525">
        <v>7</v>
      </c>
      <c r="AL525">
        <v>0</v>
      </c>
      <c r="AM525">
        <v>56</v>
      </c>
      <c r="AN525">
        <v>127</v>
      </c>
      <c r="AO525">
        <v>48</v>
      </c>
      <c r="AP525" s="1">
        <v>0.38</v>
      </c>
      <c r="AQ525">
        <v>21</v>
      </c>
      <c r="AR525">
        <v>5</v>
      </c>
      <c r="AS525" s="1">
        <v>0.24</v>
      </c>
      <c r="AT525">
        <v>0</v>
      </c>
      <c r="AU525">
        <v>0</v>
      </c>
      <c r="AV525">
        <v>0</v>
      </c>
      <c r="AW525">
        <v>35</v>
      </c>
      <c r="AX525">
        <v>5</v>
      </c>
      <c r="AY525">
        <v>0</v>
      </c>
      <c r="AZ525">
        <v>0</v>
      </c>
      <c r="BA525" s="1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f t="shared" si="8"/>
        <v>4.2</v>
      </c>
    </row>
    <row r="526" spans="1:59" x14ac:dyDescent="0.3">
      <c r="A526" t="s">
        <v>318</v>
      </c>
      <c r="B526" s="4">
        <v>24</v>
      </c>
      <c r="C526" t="s">
        <v>300</v>
      </c>
      <c r="D526" t="s">
        <v>163</v>
      </c>
      <c r="E526" t="s">
        <v>773</v>
      </c>
      <c r="F526">
        <v>25</v>
      </c>
      <c r="G526">
        <v>1240</v>
      </c>
      <c r="H526">
        <v>0</v>
      </c>
      <c r="I526">
        <v>1</v>
      </c>
      <c r="J526">
        <v>28</v>
      </c>
      <c r="K526">
        <v>7</v>
      </c>
      <c r="L526" s="1">
        <v>0.18</v>
      </c>
      <c r="M526">
        <v>4</v>
      </c>
      <c r="N526">
        <v>0</v>
      </c>
      <c r="O526">
        <v>1</v>
      </c>
      <c r="P526">
        <v>679</v>
      </c>
      <c r="Q526">
        <v>1031</v>
      </c>
      <c r="R526">
        <v>923</v>
      </c>
      <c r="S526" s="1">
        <v>0.9</v>
      </c>
      <c r="T526">
        <v>10</v>
      </c>
      <c r="U526">
        <v>2</v>
      </c>
      <c r="V526" s="1">
        <v>0.2</v>
      </c>
      <c r="W526">
        <v>261</v>
      </c>
      <c r="X526">
        <v>209</v>
      </c>
      <c r="Y526" s="1">
        <v>0.8</v>
      </c>
      <c r="Z526">
        <v>2</v>
      </c>
      <c r="AA526">
        <v>283</v>
      </c>
      <c r="AB526">
        <v>141</v>
      </c>
      <c r="AC526">
        <v>0</v>
      </c>
      <c r="AD526">
        <v>0</v>
      </c>
      <c r="AE526">
        <v>2</v>
      </c>
      <c r="AF526">
        <v>4</v>
      </c>
      <c r="AG526">
        <v>112</v>
      </c>
      <c r="AH526">
        <v>24</v>
      </c>
      <c r="AI526">
        <v>1</v>
      </c>
      <c r="AJ526">
        <v>14</v>
      </c>
      <c r="AK526">
        <v>20</v>
      </c>
      <c r="AL526">
        <v>11</v>
      </c>
      <c r="AM526">
        <v>45</v>
      </c>
      <c r="AN526">
        <v>174</v>
      </c>
      <c r="AO526">
        <v>95</v>
      </c>
      <c r="AP526" s="1">
        <v>0.55000000000000004</v>
      </c>
      <c r="AQ526">
        <v>50</v>
      </c>
      <c r="AR526">
        <v>26</v>
      </c>
      <c r="AS526" s="1">
        <v>0.52</v>
      </c>
      <c r="AT526">
        <v>0</v>
      </c>
      <c r="AU526">
        <v>0</v>
      </c>
      <c r="AV526">
        <v>0</v>
      </c>
      <c r="AW526">
        <v>15</v>
      </c>
      <c r="AX526">
        <v>2</v>
      </c>
      <c r="AY526">
        <v>0</v>
      </c>
      <c r="AZ526">
        <v>0</v>
      </c>
      <c r="BA526" s="1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f t="shared" si="8"/>
        <v>4.2</v>
      </c>
    </row>
    <row r="527" spans="1:59" x14ac:dyDescent="0.3">
      <c r="A527" t="s">
        <v>412</v>
      </c>
      <c r="B527" s="4">
        <v>26</v>
      </c>
      <c r="C527" t="s">
        <v>391</v>
      </c>
      <c r="D527" t="s">
        <v>96</v>
      </c>
      <c r="E527" t="s">
        <v>775</v>
      </c>
      <c r="F527">
        <v>6</v>
      </c>
      <c r="G527">
        <v>142</v>
      </c>
      <c r="H527">
        <v>0</v>
      </c>
      <c r="I527">
        <v>0</v>
      </c>
      <c r="J527">
        <v>5</v>
      </c>
      <c r="K527">
        <v>0</v>
      </c>
      <c r="L527" s="1">
        <v>0</v>
      </c>
      <c r="M527">
        <v>0</v>
      </c>
      <c r="N527">
        <v>0</v>
      </c>
      <c r="O527">
        <v>2</v>
      </c>
      <c r="P527">
        <v>69</v>
      </c>
      <c r="Q527">
        <v>0</v>
      </c>
      <c r="R527">
        <v>0</v>
      </c>
      <c r="S527" s="1">
        <v>0</v>
      </c>
      <c r="T527">
        <v>0</v>
      </c>
      <c r="U527">
        <v>0</v>
      </c>
      <c r="V527" s="1">
        <v>0</v>
      </c>
      <c r="W527">
        <v>0</v>
      </c>
      <c r="X527">
        <v>0</v>
      </c>
      <c r="Y527" s="1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</v>
      </c>
      <c r="AI527">
        <v>0</v>
      </c>
      <c r="AJ527">
        <v>2</v>
      </c>
      <c r="AK527">
        <v>0</v>
      </c>
      <c r="AL527">
        <v>0</v>
      </c>
      <c r="AM527">
        <v>2</v>
      </c>
      <c r="AN527">
        <v>0</v>
      </c>
      <c r="AO527">
        <v>0</v>
      </c>
      <c r="AP527" s="1">
        <v>0</v>
      </c>
      <c r="AQ527">
        <v>0</v>
      </c>
      <c r="AR527">
        <v>0</v>
      </c>
      <c r="AS527" s="1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 s="1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f t="shared" si="8"/>
        <v>4.2</v>
      </c>
    </row>
    <row r="528" spans="1:59" x14ac:dyDescent="0.3">
      <c r="A528" t="s">
        <v>421</v>
      </c>
      <c r="B528" s="4">
        <v>19</v>
      </c>
      <c r="C528" t="s">
        <v>391</v>
      </c>
      <c r="D528" t="s">
        <v>59</v>
      </c>
      <c r="E528" t="s">
        <v>775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 s="1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 s="1">
        <v>0</v>
      </c>
      <c r="T528">
        <v>0</v>
      </c>
      <c r="U528">
        <v>0</v>
      </c>
      <c r="V528" s="1">
        <v>0</v>
      </c>
      <c r="W528">
        <v>0</v>
      </c>
      <c r="X528">
        <v>0</v>
      </c>
      <c r="Y528" s="1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s="1">
        <v>0</v>
      </c>
      <c r="AQ528">
        <v>0</v>
      </c>
      <c r="AR528">
        <v>0</v>
      </c>
      <c r="AS528" s="1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 s="1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f t="shared" si="8"/>
        <v>4.2</v>
      </c>
    </row>
    <row r="529" spans="1:59" x14ac:dyDescent="0.3">
      <c r="A529" t="s">
        <v>266</v>
      </c>
      <c r="B529" s="4">
        <v>25</v>
      </c>
      <c r="C529" t="s">
        <v>240</v>
      </c>
      <c r="D529" t="s">
        <v>59</v>
      </c>
      <c r="E529" t="s">
        <v>774</v>
      </c>
      <c r="F529">
        <v>25</v>
      </c>
      <c r="G529">
        <v>1974</v>
      </c>
      <c r="H529">
        <v>0</v>
      </c>
      <c r="I529">
        <v>1</v>
      </c>
      <c r="J529">
        <v>18</v>
      </c>
      <c r="K529">
        <v>2</v>
      </c>
      <c r="L529" s="1">
        <v>0</v>
      </c>
      <c r="M529">
        <v>2</v>
      </c>
      <c r="N529">
        <v>0</v>
      </c>
      <c r="O529">
        <v>1</v>
      </c>
      <c r="P529">
        <v>1419</v>
      </c>
      <c r="Q529">
        <v>1056</v>
      </c>
      <c r="R529">
        <v>897</v>
      </c>
      <c r="S529" s="1">
        <v>0.85</v>
      </c>
      <c r="T529">
        <v>3</v>
      </c>
      <c r="U529">
        <v>1</v>
      </c>
      <c r="V529" s="1">
        <v>0.33</v>
      </c>
      <c r="W529">
        <v>237</v>
      </c>
      <c r="X529">
        <v>173</v>
      </c>
      <c r="Y529" s="1">
        <v>0.73</v>
      </c>
      <c r="Z529">
        <v>2</v>
      </c>
      <c r="AA529">
        <v>228</v>
      </c>
      <c r="AB529">
        <v>93</v>
      </c>
      <c r="AC529">
        <v>0</v>
      </c>
      <c r="AD529">
        <v>0</v>
      </c>
      <c r="AE529">
        <v>2</v>
      </c>
      <c r="AF529">
        <v>3</v>
      </c>
      <c r="AG529">
        <v>114</v>
      </c>
      <c r="AH529">
        <v>9</v>
      </c>
      <c r="AI529">
        <v>5</v>
      </c>
      <c r="AJ529">
        <v>104</v>
      </c>
      <c r="AK529">
        <v>32</v>
      </c>
      <c r="AL529">
        <v>10</v>
      </c>
      <c r="AM529">
        <v>31</v>
      </c>
      <c r="AN529">
        <v>205</v>
      </c>
      <c r="AO529">
        <v>108</v>
      </c>
      <c r="AP529" s="1">
        <v>0.53</v>
      </c>
      <c r="AQ529">
        <v>49</v>
      </c>
      <c r="AR529">
        <v>31</v>
      </c>
      <c r="AS529" s="1">
        <v>0.63</v>
      </c>
      <c r="AT529">
        <v>0</v>
      </c>
      <c r="AU529">
        <v>0</v>
      </c>
      <c r="AV529">
        <v>0</v>
      </c>
      <c r="AW529">
        <v>19</v>
      </c>
      <c r="AX529">
        <v>3</v>
      </c>
      <c r="AY529">
        <v>0</v>
      </c>
      <c r="AZ529">
        <v>0</v>
      </c>
      <c r="BA529" s="1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f t="shared" si="8"/>
        <v>4.2</v>
      </c>
    </row>
    <row r="530" spans="1:59" x14ac:dyDescent="0.3">
      <c r="A530" t="s">
        <v>332</v>
      </c>
      <c r="B530" s="4">
        <v>26</v>
      </c>
      <c r="C530" t="s">
        <v>329</v>
      </c>
      <c r="D530" t="s">
        <v>167</v>
      </c>
      <c r="E530" t="s">
        <v>774</v>
      </c>
      <c r="F530">
        <v>36</v>
      </c>
      <c r="G530">
        <v>3167</v>
      </c>
      <c r="H530">
        <v>0</v>
      </c>
      <c r="I530">
        <v>10</v>
      </c>
      <c r="J530">
        <v>16</v>
      </c>
      <c r="K530">
        <v>1</v>
      </c>
      <c r="L530" s="1">
        <v>0</v>
      </c>
      <c r="M530">
        <v>1</v>
      </c>
      <c r="N530">
        <v>0</v>
      </c>
      <c r="O530">
        <v>7</v>
      </c>
      <c r="P530">
        <v>2647</v>
      </c>
      <c r="Q530">
        <v>1079</v>
      </c>
      <c r="R530">
        <v>964</v>
      </c>
      <c r="S530" s="1">
        <v>0.89</v>
      </c>
      <c r="T530">
        <v>13</v>
      </c>
      <c r="U530">
        <v>0</v>
      </c>
      <c r="V530" s="1">
        <v>0</v>
      </c>
      <c r="W530">
        <v>121</v>
      </c>
      <c r="X530">
        <v>82</v>
      </c>
      <c r="Y530" s="1">
        <v>0.68</v>
      </c>
      <c r="Z530">
        <v>1</v>
      </c>
      <c r="AA530">
        <v>289</v>
      </c>
      <c r="AB530">
        <v>111</v>
      </c>
      <c r="AC530">
        <v>0</v>
      </c>
      <c r="AD530">
        <v>0</v>
      </c>
      <c r="AE530">
        <v>0</v>
      </c>
      <c r="AF530">
        <v>0</v>
      </c>
      <c r="AG530">
        <v>69</v>
      </c>
      <c r="AH530">
        <v>20</v>
      </c>
      <c r="AI530">
        <v>5</v>
      </c>
      <c r="AJ530">
        <v>123</v>
      </c>
      <c r="AK530">
        <v>19</v>
      </c>
      <c r="AL530">
        <v>10</v>
      </c>
      <c r="AM530">
        <v>95</v>
      </c>
      <c r="AN530">
        <v>77</v>
      </c>
      <c r="AO530">
        <v>34</v>
      </c>
      <c r="AP530" s="1">
        <v>0.44</v>
      </c>
      <c r="AQ530">
        <v>22</v>
      </c>
      <c r="AR530">
        <v>11</v>
      </c>
      <c r="AS530" s="1">
        <v>0.5</v>
      </c>
      <c r="AT530">
        <v>0</v>
      </c>
      <c r="AU530">
        <v>0</v>
      </c>
      <c r="AV530">
        <v>0</v>
      </c>
      <c r="AW530">
        <v>0</v>
      </c>
      <c r="AX530">
        <v>8</v>
      </c>
      <c r="AY530">
        <v>0</v>
      </c>
      <c r="AZ530">
        <v>0</v>
      </c>
      <c r="BA530" s="1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f t="shared" si="8"/>
        <v>4.2</v>
      </c>
    </row>
    <row r="531" spans="1:59" x14ac:dyDescent="0.3">
      <c r="A531" t="s">
        <v>644</v>
      </c>
      <c r="B531" s="4">
        <v>30</v>
      </c>
      <c r="C531" t="s">
        <v>783</v>
      </c>
      <c r="D531" t="s">
        <v>105</v>
      </c>
      <c r="E531" t="s">
        <v>773</v>
      </c>
      <c r="F531">
        <v>23</v>
      </c>
      <c r="G531">
        <v>1155</v>
      </c>
      <c r="H531">
        <v>0</v>
      </c>
      <c r="I531">
        <v>1</v>
      </c>
      <c r="J531">
        <v>8</v>
      </c>
      <c r="K531">
        <v>7</v>
      </c>
      <c r="L531" s="1">
        <v>7.0000000000000007E-2</v>
      </c>
      <c r="M531">
        <v>0</v>
      </c>
      <c r="N531">
        <v>0</v>
      </c>
      <c r="O531">
        <v>2</v>
      </c>
      <c r="P531">
        <v>735</v>
      </c>
      <c r="Q531">
        <v>1118</v>
      </c>
      <c r="R531">
        <v>963</v>
      </c>
      <c r="S531" s="1">
        <v>0.86</v>
      </c>
      <c r="T531">
        <v>3</v>
      </c>
      <c r="U531">
        <v>0</v>
      </c>
      <c r="V531" s="1">
        <v>0</v>
      </c>
      <c r="W531">
        <v>130</v>
      </c>
      <c r="X531">
        <v>73</v>
      </c>
      <c r="Y531" s="1">
        <v>0.56000000000000005</v>
      </c>
      <c r="Z531">
        <v>0</v>
      </c>
      <c r="AA531">
        <v>345</v>
      </c>
      <c r="AB531">
        <v>132</v>
      </c>
      <c r="AC531">
        <v>0</v>
      </c>
      <c r="AD531">
        <v>0</v>
      </c>
      <c r="AE531">
        <v>0</v>
      </c>
      <c r="AF531">
        <v>3</v>
      </c>
      <c r="AG531">
        <v>68</v>
      </c>
      <c r="AH531">
        <v>7</v>
      </c>
      <c r="AI531">
        <v>1</v>
      </c>
      <c r="AJ531">
        <v>0</v>
      </c>
      <c r="AK531">
        <v>40</v>
      </c>
      <c r="AL531">
        <v>12</v>
      </c>
      <c r="AM531">
        <v>36</v>
      </c>
      <c r="AN531">
        <v>70</v>
      </c>
      <c r="AO531">
        <v>43</v>
      </c>
      <c r="AP531" s="1">
        <v>0.61</v>
      </c>
      <c r="AQ531">
        <v>90</v>
      </c>
      <c r="AR531">
        <v>64</v>
      </c>
      <c r="AS531" s="1">
        <v>0.71</v>
      </c>
      <c r="AT531">
        <v>0</v>
      </c>
      <c r="AU531">
        <v>0</v>
      </c>
      <c r="AV531">
        <v>0</v>
      </c>
      <c r="AW531">
        <v>18</v>
      </c>
      <c r="AX531">
        <v>6</v>
      </c>
      <c r="AY531">
        <v>0</v>
      </c>
      <c r="AZ531">
        <v>0</v>
      </c>
      <c r="BA531" s="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f t="shared" si="8"/>
        <v>4.2</v>
      </c>
    </row>
    <row r="532" spans="1:59" x14ac:dyDescent="0.3">
      <c r="A532" t="s">
        <v>406</v>
      </c>
      <c r="B532" s="4">
        <v>31</v>
      </c>
      <c r="C532" t="s">
        <v>391</v>
      </c>
      <c r="D532" t="s">
        <v>163</v>
      </c>
      <c r="E532" t="s">
        <v>774</v>
      </c>
      <c r="F532">
        <v>18</v>
      </c>
      <c r="G532">
        <v>1395</v>
      </c>
      <c r="H532">
        <v>0</v>
      </c>
      <c r="I532">
        <v>0</v>
      </c>
      <c r="J532">
        <v>3</v>
      </c>
      <c r="K532">
        <v>3</v>
      </c>
      <c r="L532" s="1">
        <v>0</v>
      </c>
      <c r="M532">
        <v>0</v>
      </c>
      <c r="N532">
        <v>0</v>
      </c>
      <c r="O532">
        <v>0</v>
      </c>
      <c r="P532">
        <v>1114</v>
      </c>
      <c r="Q532">
        <v>1184</v>
      </c>
      <c r="R532">
        <v>981</v>
      </c>
      <c r="S532" s="1">
        <v>0.83</v>
      </c>
      <c r="T532">
        <v>5</v>
      </c>
      <c r="U532">
        <v>0</v>
      </c>
      <c r="V532" s="1">
        <v>0</v>
      </c>
      <c r="W532">
        <v>217</v>
      </c>
      <c r="X532">
        <v>120</v>
      </c>
      <c r="Y532" s="1">
        <v>0.55000000000000004</v>
      </c>
      <c r="Z532">
        <v>1</v>
      </c>
      <c r="AA532">
        <v>261</v>
      </c>
      <c r="AB532">
        <v>167</v>
      </c>
      <c r="AC532">
        <v>0</v>
      </c>
      <c r="AD532">
        <v>0</v>
      </c>
      <c r="AE532">
        <v>0</v>
      </c>
      <c r="AF532">
        <v>0</v>
      </c>
      <c r="AG532">
        <v>93</v>
      </c>
      <c r="AH532">
        <v>0</v>
      </c>
      <c r="AI532">
        <v>0</v>
      </c>
      <c r="AJ532">
        <v>74</v>
      </c>
      <c r="AK532">
        <v>27</v>
      </c>
      <c r="AL532">
        <v>23</v>
      </c>
      <c r="AM532">
        <v>22</v>
      </c>
      <c r="AN532">
        <v>81</v>
      </c>
      <c r="AO532">
        <v>56</v>
      </c>
      <c r="AP532" s="1">
        <v>0.69</v>
      </c>
      <c r="AQ532">
        <v>105</v>
      </c>
      <c r="AR532">
        <v>62</v>
      </c>
      <c r="AS532" s="1">
        <v>0.59</v>
      </c>
      <c r="AT532">
        <v>0</v>
      </c>
      <c r="AU532">
        <v>0</v>
      </c>
      <c r="AV532">
        <v>1</v>
      </c>
      <c r="AW532">
        <v>12</v>
      </c>
      <c r="AX532">
        <v>5</v>
      </c>
      <c r="AY532">
        <v>0</v>
      </c>
      <c r="AZ532">
        <v>0</v>
      </c>
      <c r="BA532" s="1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f t="shared" si="8"/>
        <v>4.2</v>
      </c>
    </row>
    <row r="533" spans="1:59" x14ac:dyDescent="0.3">
      <c r="A533" t="s">
        <v>436</v>
      </c>
      <c r="B533" s="4">
        <v>26</v>
      </c>
      <c r="C533" t="s">
        <v>425</v>
      </c>
      <c r="D533" t="s">
        <v>72</v>
      </c>
      <c r="E533" t="s">
        <v>775</v>
      </c>
      <c r="F533">
        <v>6</v>
      </c>
      <c r="G533">
        <v>104</v>
      </c>
      <c r="H533">
        <v>0</v>
      </c>
      <c r="I533">
        <v>0</v>
      </c>
      <c r="J533">
        <v>5</v>
      </c>
      <c r="K533">
        <v>0</v>
      </c>
      <c r="L533" s="1">
        <v>0</v>
      </c>
      <c r="M533">
        <v>1</v>
      </c>
      <c r="N533">
        <v>1</v>
      </c>
      <c r="O533">
        <v>0</v>
      </c>
      <c r="P533">
        <v>52</v>
      </c>
      <c r="Q533">
        <v>0</v>
      </c>
      <c r="R533">
        <v>0</v>
      </c>
      <c r="S533" s="1">
        <v>0</v>
      </c>
      <c r="T533">
        <v>0</v>
      </c>
      <c r="U533">
        <v>0</v>
      </c>
      <c r="V533" s="1">
        <v>0</v>
      </c>
      <c r="W533">
        <v>0</v>
      </c>
      <c r="X533">
        <v>0</v>
      </c>
      <c r="Y533" s="1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 s="1">
        <v>0</v>
      </c>
      <c r="AQ533">
        <v>0</v>
      </c>
      <c r="AR533">
        <v>0</v>
      </c>
      <c r="AS533" s="1">
        <v>0</v>
      </c>
      <c r="AT533">
        <v>0</v>
      </c>
      <c r="AU533">
        <v>0</v>
      </c>
      <c r="AV533">
        <v>0</v>
      </c>
      <c r="AW533">
        <v>3</v>
      </c>
      <c r="AX533">
        <v>0</v>
      </c>
      <c r="AY533">
        <v>0</v>
      </c>
      <c r="AZ533">
        <v>0</v>
      </c>
      <c r="BA533" s="1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f t="shared" si="8"/>
        <v>4.2</v>
      </c>
    </row>
    <row r="534" spans="1:59" x14ac:dyDescent="0.3">
      <c r="A534" t="s">
        <v>692</v>
      </c>
      <c r="B534" s="4">
        <v>25</v>
      </c>
      <c r="C534" t="s">
        <v>782</v>
      </c>
      <c r="D534" t="s">
        <v>433</v>
      </c>
      <c r="E534" t="s">
        <v>774</v>
      </c>
      <c r="F534">
        <v>29</v>
      </c>
      <c r="G534">
        <v>1682</v>
      </c>
      <c r="H534">
        <v>0</v>
      </c>
      <c r="I534">
        <v>0</v>
      </c>
      <c r="J534">
        <v>6</v>
      </c>
      <c r="K534">
        <v>3</v>
      </c>
      <c r="L534" s="1">
        <v>0</v>
      </c>
      <c r="M534">
        <v>0</v>
      </c>
      <c r="N534">
        <v>1</v>
      </c>
      <c r="O534">
        <v>0</v>
      </c>
      <c r="P534">
        <v>1046</v>
      </c>
      <c r="Q534">
        <v>1195</v>
      </c>
      <c r="R534">
        <v>1077</v>
      </c>
      <c r="S534" s="1">
        <v>0.9</v>
      </c>
      <c r="T534">
        <v>18</v>
      </c>
      <c r="U534">
        <v>7</v>
      </c>
      <c r="V534" s="1">
        <v>0.39</v>
      </c>
      <c r="W534">
        <v>325</v>
      </c>
      <c r="X534">
        <v>278</v>
      </c>
      <c r="Y534" s="1">
        <v>0.86</v>
      </c>
      <c r="Z534">
        <v>1</v>
      </c>
      <c r="AA534">
        <v>292</v>
      </c>
      <c r="AB534">
        <v>144</v>
      </c>
      <c r="AC534">
        <v>0</v>
      </c>
      <c r="AD534">
        <v>0</v>
      </c>
      <c r="AE534">
        <v>4</v>
      </c>
      <c r="AF534">
        <v>4</v>
      </c>
      <c r="AG534">
        <v>109</v>
      </c>
      <c r="AH534">
        <v>2</v>
      </c>
      <c r="AI534">
        <v>4</v>
      </c>
      <c r="AJ534">
        <v>70</v>
      </c>
      <c r="AK534">
        <v>28</v>
      </c>
      <c r="AL534">
        <v>7</v>
      </c>
      <c r="AM534">
        <v>41</v>
      </c>
      <c r="AN534">
        <v>212</v>
      </c>
      <c r="AO534">
        <v>102</v>
      </c>
      <c r="AP534" s="1">
        <v>0.48</v>
      </c>
      <c r="AQ534">
        <v>44</v>
      </c>
      <c r="AR534">
        <v>19</v>
      </c>
      <c r="AS534" s="1">
        <v>0.43</v>
      </c>
      <c r="AT534">
        <v>0</v>
      </c>
      <c r="AU534">
        <v>0</v>
      </c>
      <c r="AV534">
        <v>0</v>
      </c>
      <c r="AW534">
        <v>26</v>
      </c>
      <c r="AX534">
        <v>2</v>
      </c>
      <c r="AY534">
        <v>0</v>
      </c>
      <c r="AZ534">
        <v>0</v>
      </c>
      <c r="BA534" s="1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f t="shared" si="8"/>
        <v>4.2</v>
      </c>
    </row>
    <row r="535" spans="1:59" x14ac:dyDescent="0.3">
      <c r="A535" t="s">
        <v>456</v>
      </c>
      <c r="B535" s="4">
        <v>18</v>
      </c>
      <c r="C535" t="s">
        <v>453</v>
      </c>
      <c r="D535" t="s">
        <v>105</v>
      </c>
      <c r="E535" t="s">
        <v>775</v>
      </c>
      <c r="F535">
        <v>1</v>
      </c>
      <c r="G535">
        <v>5</v>
      </c>
      <c r="H535">
        <v>0</v>
      </c>
      <c r="I535">
        <v>0</v>
      </c>
      <c r="J535">
        <v>0</v>
      </c>
      <c r="K535">
        <v>0</v>
      </c>
      <c r="L535" s="1">
        <v>0</v>
      </c>
      <c r="M535">
        <v>0</v>
      </c>
      <c r="N535">
        <v>0</v>
      </c>
      <c r="O535">
        <v>0</v>
      </c>
      <c r="P535">
        <v>5</v>
      </c>
      <c r="Q535">
        <v>0</v>
      </c>
      <c r="R535">
        <v>0</v>
      </c>
      <c r="S535" s="1">
        <v>0</v>
      </c>
      <c r="T535">
        <v>0</v>
      </c>
      <c r="U535">
        <v>0</v>
      </c>
      <c r="V535" s="1">
        <v>0</v>
      </c>
      <c r="W535">
        <v>0</v>
      </c>
      <c r="X535">
        <v>0</v>
      </c>
      <c r="Y535" s="1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 s="1">
        <v>0</v>
      </c>
      <c r="AQ535">
        <v>0</v>
      </c>
      <c r="AR535">
        <v>0</v>
      </c>
      <c r="AS535" s="1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 s="1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f t="shared" si="8"/>
        <v>4.2</v>
      </c>
    </row>
    <row r="536" spans="1:59" x14ac:dyDescent="0.3">
      <c r="A536" t="s">
        <v>667</v>
      </c>
      <c r="B536" s="4">
        <v>34</v>
      </c>
      <c r="C536" t="s">
        <v>782</v>
      </c>
      <c r="D536" t="s">
        <v>59</v>
      </c>
      <c r="E536" t="s">
        <v>774</v>
      </c>
      <c r="F536">
        <v>15</v>
      </c>
      <c r="G536">
        <v>969</v>
      </c>
      <c r="H536">
        <v>0</v>
      </c>
      <c r="I536">
        <v>0</v>
      </c>
      <c r="J536">
        <v>5</v>
      </c>
      <c r="K536">
        <v>8</v>
      </c>
      <c r="L536" s="1">
        <v>0.06</v>
      </c>
      <c r="M536">
        <v>0</v>
      </c>
      <c r="N536">
        <v>0</v>
      </c>
      <c r="O536">
        <v>2</v>
      </c>
      <c r="P536">
        <v>679</v>
      </c>
      <c r="Q536">
        <v>1211</v>
      </c>
      <c r="R536">
        <v>1086</v>
      </c>
      <c r="S536" s="1">
        <v>0.9</v>
      </c>
      <c r="T536">
        <v>3</v>
      </c>
      <c r="U536">
        <v>1</v>
      </c>
      <c r="V536" s="1">
        <v>0.33</v>
      </c>
      <c r="W536">
        <v>184</v>
      </c>
      <c r="X536">
        <v>145</v>
      </c>
      <c r="Y536" s="1">
        <v>0.79</v>
      </c>
      <c r="Z536">
        <v>4</v>
      </c>
      <c r="AA536">
        <v>340</v>
      </c>
      <c r="AB536">
        <v>205</v>
      </c>
      <c r="AC536">
        <v>0</v>
      </c>
      <c r="AD536">
        <v>0</v>
      </c>
      <c r="AE536">
        <v>0</v>
      </c>
      <c r="AF536">
        <v>0</v>
      </c>
      <c r="AG536">
        <v>90</v>
      </c>
      <c r="AH536">
        <v>0</v>
      </c>
      <c r="AI536">
        <v>1</v>
      </c>
      <c r="AJ536">
        <v>51</v>
      </c>
      <c r="AK536">
        <v>21</v>
      </c>
      <c r="AL536">
        <v>3</v>
      </c>
      <c r="AM536">
        <v>15</v>
      </c>
      <c r="AN536">
        <v>77</v>
      </c>
      <c r="AO536">
        <v>47</v>
      </c>
      <c r="AP536" s="1">
        <v>0.61</v>
      </c>
      <c r="AQ536">
        <v>69</v>
      </c>
      <c r="AR536">
        <v>42</v>
      </c>
      <c r="AS536" s="1">
        <v>0.61</v>
      </c>
      <c r="AT536">
        <v>0</v>
      </c>
      <c r="AU536">
        <v>0</v>
      </c>
      <c r="AV536">
        <v>2</v>
      </c>
      <c r="AW536">
        <v>0</v>
      </c>
      <c r="AX536">
        <v>2</v>
      </c>
      <c r="AY536">
        <v>0</v>
      </c>
      <c r="AZ536">
        <v>0</v>
      </c>
      <c r="BA536" s="1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f t="shared" si="8"/>
        <v>4.2</v>
      </c>
    </row>
    <row r="537" spans="1:59" x14ac:dyDescent="0.3">
      <c r="A537" t="s">
        <v>189</v>
      </c>
      <c r="B537" s="4">
        <v>25</v>
      </c>
      <c r="C537" t="s">
        <v>170</v>
      </c>
      <c r="D537" t="s">
        <v>163</v>
      </c>
      <c r="E537" t="s">
        <v>774</v>
      </c>
      <c r="F537">
        <v>19</v>
      </c>
      <c r="G537">
        <v>1096</v>
      </c>
      <c r="H537">
        <v>0</v>
      </c>
      <c r="I537">
        <v>2</v>
      </c>
      <c r="J537">
        <v>5</v>
      </c>
      <c r="K537">
        <v>5</v>
      </c>
      <c r="L537" s="1">
        <v>0</v>
      </c>
      <c r="M537">
        <v>0</v>
      </c>
      <c r="N537">
        <v>0</v>
      </c>
      <c r="O537">
        <v>0</v>
      </c>
      <c r="P537">
        <v>670</v>
      </c>
      <c r="Q537">
        <v>1214</v>
      </c>
      <c r="R537">
        <v>1081</v>
      </c>
      <c r="S537" s="1">
        <v>0.89</v>
      </c>
      <c r="T537">
        <v>53</v>
      </c>
      <c r="U537">
        <v>10</v>
      </c>
      <c r="V537" s="1">
        <v>0.19</v>
      </c>
      <c r="W537">
        <v>380</v>
      </c>
      <c r="X537">
        <v>314</v>
      </c>
      <c r="Y537" s="1">
        <v>0.83</v>
      </c>
      <c r="Z537">
        <v>2</v>
      </c>
      <c r="AA537">
        <v>293</v>
      </c>
      <c r="AB537">
        <v>137</v>
      </c>
      <c r="AC537">
        <v>0</v>
      </c>
      <c r="AD537">
        <v>1</v>
      </c>
      <c r="AE537">
        <v>4</v>
      </c>
      <c r="AF537">
        <v>8</v>
      </c>
      <c r="AG537">
        <v>119</v>
      </c>
      <c r="AH537">
        <v>6</v>
      </c>
      <c r="AI537">
        <v>2</v>
      </c>
      <c r="AJ537">
        <v>31</v>
      </c>
      <c r="AK537">
        <v>24</v>
      </c>
      <c r="AL537">
        <v>8</v>
      </c>
      <c r="AM537">
        <v>18</v>
      </c>
      <c r="AN537">
        <v>140</v>
      </c>
      <c r="AO537">
        <v>69</v>
      </c>
      <c r="AP537" s="1">
        <v>0.49</v>
      </c>
      <c r="AQ537">
        <v>24</v>
      </c>
      <c r="AR537">
        <v>9</v>
      </c>
      <c r="AS537" s="1">
        <v>0.38</v>
      </c>
      <c r="AT537">
        <v>0</v>
      </c>
      <c r="AU537">
        <v>0</v>
      </c>
      <c r="AV537">
        <v>0</v>
      </c>
      <c r="AW537">
        <v>6</v>
      </c>
      <c r="AX537">
        <v>2</v>
      </c>
      <c r="AY537">
        <v>0</v>
      </c>
      <c r="AZ537">
        <v>0</v>
      </c>
      <c r="BA537" s="1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f t="shared" si="8"/>
        <v>4.2</v>
      </c>
    </row>
    <row r="538" spans="1:59" x14ac:dyDescent="0.3">
      <c r="A538" t="s">
        <v>315</v>
      </c>
      <c r="B538" s="4">
        <v>23</v>
      </c>
      <c r="C538" t="s">
        <v>300</v>
      </c>
      <c r="D538" t="s">
        <v>59</v>
      </c>
      <c r="E538" t="s">
        <v>773</v>
      </c>
      <c r="F538">
        <v>21</v>
      </c>
      <c r="G538">
        <v>1594</v>
      </c>
      <c r="H538">
        <v>0</v>
      </c>
      <c r="I538">
        <v>1</v>
      </c>
      <c r="J538">
        <v>12</v>
      </c>
      <c r="K538">
        <v>7</v>
      </c>
      <c r="L538" s="1">
        <v>0.08</v>
      </c>
      <c r="M538">
        <v>0</v>
      </c>
      <c r="N538">
        <v>1</v>
      </c>
      <c r="O538">
        <v>0</v>
      </c>
      <c r="P538">
        <v>1024</v>
      </c>
      <c r="Q538">
        <v>1233</v>
      </c>
      <c r="R538">
        <v>963</v>
      </c>
      <c r="S538" s="1">
        <v>0.78</v>
      </c>
      <c r="T538">
        <v>56</v>
      </c>
      <c r="U538">
        <v>11</v>
      </c>
      <c r="V538" s="1">
        <v>0.2</v>
      </c>
      <c r="W538">
        <v>292</v>
      </c>
      <c r="X538">
        <v>187</v>
      </c>
      <c r="Y538" s="1">
        <v>0.64</v>
      </c>
      <c r="Z538">
        <v>1</v>
      </c>
      <c r="AA538">
        <v>212</v>
      </c>
      <c r="AB538">
        <v>113</v>
      </c>
      <c r="AC538">
        <v>0</v>
      </c>
      <c r="AD538">
        <v>1</v>
      </c>
      <c r="AE538">
        <v>5</v>
      </c>
      <c r="AF538">
        <v>2</v>
      </c>
      <c r="AG538">
        <v>88</v>
      </c>
      <c r="AH538">
        <v>9</v>
      </c>
      <c r="AI538">
        <v>4</v>
      </c>
      <c r="AJ538">
        <v>34</v>
      </c>
      <c r="AK538">
        <v>46</v>
      </c>
      <c r="AL538">
        <v>17</v>
      </c>
      <c r="AM538">
        <v>47</v>
      </c>
      <c r="AN538">
        <v>189</v>
      </c>
      <c r="AO538">
        <v>111</v>
      </c>
      <c r="AP538" s="1">
        <v>0.59</v>
      </c>
      <c r="AQ538">
        <v>125</v>
      </c>
      <c r="AR538">
        <v>69</v>
      </c>
      <c r="AS538" s="1">
        <v>0.55000000000000004</v>
      </c>
      <c r="AT538">
        <v>0</v>
      </c>
      <c r="AU538">
        <v>0</v>
      </c>
      <c r="AV538">
        <v>0</v>
      </c>
      <c r="AW538">
        <v>20</v>
      </c>
      <c r="AX538">
        <v>5</v>
      </c>
      <c r="AY538">
        <v>0</v>
      </c>
      <c r="AZ538">
        <v>0</v>
      </c>
      <c r="BA538" s="1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f t="shared" si="8"/>
        <v>4.2</v>
      </c>
    </row>
    <row r="539" spans="1:59" x14ac:dyDescent="0.3">
      <c r="A539" t="s">
        <v>457</v>
      </c>
      <c r="B539" s="4">
        <v>19</v>
      </c>
      <c r="C539" t="s">
        <v>453</v>
      </c>
      <c r="D539" t="s">
        <v>59</v>
      </c>
      <c r="E539" t="s">
        <v>775</v>
      </c>
      <c r="F539">
        <v>1</v>
      </c>
      <c r="G539">
        <v>27</v>
      </c>
      <c r="H539">
        <v>0</v>
      </c>
      <c r="I539">
        <v>0</v>
      </c>
      <c r="J539">
        <v>1</v>
      </c>
      <c r="K539">
        <v>0</v>
      </c>
      <c r="L539" s="1">
        <v>0</v>
      </c>
      <c r="M539">
        <v>0</v>
      </c>
      <c r="N539">
        <v>0</v>
      </c>
      <c r="O539">
        <v>0</v>
      </c>
      <c r="P539">
        <v>5</v>
      </c>
      <c r="Q539">
        <v>0</v>
      </c>
      <c r="R539">
        <v>0</v>
      </c>
      <c r="S539" s="1">
        <v>0</v>
      </c>
      <c r="T539">
        <v>0</v>
      </c>
      <c r="U539">
        <v>0</v>
      </c>
      <c r="V539" s="1">
        <v>0</v>
      </c>
      <c r="W539">
        <v>0</v>
      </c>
      <c r="X539">
        <v>0</v>
      </c>
      <c r="Y539" s="1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s="1">
        <v>0</v>
      </c>
      <c r="AQ539">
        <v>0</v>
      </c>
      <c r="AR539">
        <v>0</v>
      </c>
      <c r="AS539" s="1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 s="1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f t="shared" si="8"/>
        <v>4.2</v>
      </c>
    </row>
    <row r="540" spans="1:59" x14ac:dyDescent="0.3">
      <c r="A540" t="s">
        <v>502</v>
      </c>
      <c r="B540" s="4">
        <v>19</v>
      </c>
      <c r="C540" t="s">
        <v>787</v>
      </c>
      <c r="D540" t="s">
        <v>59</v>
      </c>
      <c r="E540" t="s">
        <v>773</v>
      </c>
      <c r="F540">
        <v>25</v>
      </c>
      <c r="G540">
        <v>1656</v>
      </c>
      <c r="H540">
        <v>0</v>
      </c>
      <c r="I540">
        <v>0</v>
      </c>
      <c r="J540">
        <v>15</v>
      </c>
      <c r="K540">
        <v>5</v>
      </c>
      <c r="L540" s="1">
        <v>0</v>
      </c>
      <c r="M540">
        <v>0</v>
      </c>
      <c r="N540">
        <v>1</v>
      </c>
      <c r="O540">
        <v>3</v>
      </c>
      <c r="P540">
        <v>1150</v>
      </c>
      <c r="Q540">
        <v>1244</v>
      </c>
      <c r="R540">
        <v>1081</v>
      </c>
      <c r="S540" s="1">
        <v>0.87</v>
      </c>
      <c r="T540">
        <v>2</v>
      </c>
      <c r="U540">
        <v>1</v>
      </c>
      <c r="V540" s="1">
        <v>0.5</v>
      </c>
      <c r="W540">
        <v>151</v>
      </c>
      <c r="X540">
        <v>84</v>
      </c>
      <c r="Y540" s="1">
        <v>0.56000000000000005</v>
      </c>
      <c r="Z540">
        <v>1</v>
      </c>
      <c r="AA540">
        <v>296</v>
      </c>
      <c r="AB540">
        <v>143</v>
      </c>
      <c r="AC540">
        <v>0</v>
      </c>
      <c r="AD540">
        <v>0</v>
      </c>
      <c r="AE540">
        <v>2</v>
      </c>
      <c r="AF540">
        <v>3</v>
      </c>
      <c r="AG540">
        <v>77</v>
      </c>
      <c r="AH540">
        <v>36</v>
      </c>
      <c r="AI540">
        <v>2</v>
      </c>
      <c r="AJ540">
        <v>12</v>
      </c>
      <c r="AK540">
        <v>40</v>
      </c>
      <c r="AL540">
        <v>18</v>
      </c>
      <c r="AM540">
        <v>46</v>
      </c>
      <c r="AN540">
        <v>89</v>
      </c>
      <c r="AO540">
        <v>58</v>
      </c>
      <c r="AP540" s="1">
        <v>0.65</v>
      </c>
      <c r="AQ540">
        <v>85</v>
      </c>
      <c r="AR540">
        <v>59</v>
      </c>
      <c r="AS540" s="1">
        <v>0.69</v>
      </c>
      <c r="AT540">
        <v>0</v>
      </c>
      <c r="AU540">
        <v>0</v>
      </c>
      <c r="AV540">
        <v>0</v>
      </c>
      <c r="AW540">
        <v>27</v>
      </c>
      <c r="AX540">
        <v>5</v>
      </c>
      <c r="AY540">
        <v>0</v>
      </c>
      <c r="AZ540">
        <v>0</v>
      </c>
      <c r="BA540" s="1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f t="shared" si="8"/>
        <v>4.2</v>
      </c>
    </row>
    <row r="541" spans="1:59" x14ac:dyDescent="0.3">
      <c r="A541" t="s">
        <v>641</v>
      </c>
      <c r="B541" s="4">
        <v>26</v>
      </c>
      <c r="C541" t="s">
        <v>783</v>
      </c>
      <c r="D541" t="s">
        <v>148</v>
      </c>
      <c r="E541" t="s">
        <v>773</v>
      </c>
      <c r="F541">
        <v>28</v>
      </c>
      <c r="G541">
        <v>1781</v>
      </c>
      <c r="H541">
        <v>0</v>
      </c>
      <c r="I541">
        <v>1</v>
      </c>
      <c r="J541">
        <v>12</v>
      </c>
      <c r="K541">
        <v>7</v>
      </c>
      <c r="L541" s="1">
        <v>0.05</v>
      </c>
      <c r="M541">
        <v>0</v>
      </c>
      <c r="N541">
        <v>0</v>
      </c>
      <c r="O541">
        <v>4</v>
      </c>
      <c r="P541">
        <v>1287</v>
      </c>
      <c r="Q541">
        <v>1289</v>
      </c>
      <c r="R541">
        <v>1061</v>
      </c>
      <c r="S541" s="1">
        <v>0.82</v>
      </c>
      <c r="T541">
        <v>35</v>
      </c>
      <c r="U541">
        <v>2</v>
      </c>
      <c r="V541" s="1">
        <v>0.06</v>
      </c>
      <c r="W541">
        <v>450</v>
      </c>
      <c r="X541">
        <v>344</v>
      </c>
      <c r="Y541" s="1">
        <v>0.76</v>
      </c>
      <c r="Z541">
        <v>7</v>
      </c>
      <c r="AA541">
        <v>387</v>
      </c>
      <c r="AB541">
        <v>189</v>
      </c>
      <c r="AC541">
        <v>1</v>
      </c>
      <c r="AD541">
        <v>2</v>
      </c>
      <c r="AE541">
        <v>10</v>
      </c>
      <c r="AF541">
        <v>9</v>
      </c>
      <c r="AG541">
        <v>207</v>
      </c>
      <c r="AH541">
        <v>15</v>
      </c>
      <c r="AI541">
        <v>0</v>
      </c>
      <c r="AJ541">
        <v>41</v>
      </c>
      <c r="AK541">
        <v>31</v>
      </c>
      <c r="AL541">
        <v>9</v>
      </c>
      <c r="AM541">
        <v>50</v>
      </c>
      <c r="AN541">
        <v>375</v>
      </c>
      <c r="AO541">
        <v>185</v>
      </c>
      <c r="AP541" s="1">
        <v>0.49</v>
      </c>
      <c r="AQ541">
        <v>87</v>
      </c>
      <c r="AR541">
        <v>57</v>
      </c>
      <c r="AS541" s="1">
        <v>0.66</v>
      </c>
      <c r="AT541">
        <v>0</v>
      </c>
      <c r="AU541">
        <v>0</v>
      </c>
      <c r="AV541">
        <v>0</v>
      </c>
      <c r="AW541">
        <v>42</v>
      </c>
      <c r="AX541">
        <v>7</v>
      </c>
      <c r="AY541">
        <v>1</v>
      </c>
      <c r="AZ541">
        <v>0</v>
      </c>
      <c r="BA541" s="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f t="shared" si="8"/>
        <v>4.2</v>
      </c>
    </row>
    <row r="542" spans="1:59" x14ac:dyDescent="0.3">
      <c r="A542" t="s">
        <v>364</v>
      </c>
      <c r="B542" s="4">
        <v>28</v>
      </c>
      <c r="C542" t="s">
        <v>356</v>
      </c>
      <c r="D542" t="s">
        <v>365</v>
      </c>
      <c r="E542" t="s">
        <v>774</v>
      </c>
      <c r="F542">
        <v>18</v>
      </c>
      <c r="G542">
        <v>1540</v>
      </c>
      <c r="H542">
        <v>0</v>
      </c>
      <c r="I542">
        <v>2</v>
      </c>
      <c r="J542">
        <v>10</v>
      </c>
      <c r="K542">
        <v>11</v>
      </c>
      <c r="L542" s="1">
        <v>7.0000000000000007E-2</v>
      </c>
      <c r="M542">
        <v>2</v>
      </c>
      <c r="N542">
        <v>1</v>
      </c>
      <c r="O542">
        <v>1</v>
      </c>
      <c r="P542">
        <v>994</v>
      </c>
      <c r="Q542">
        <v>1300</v>
      </c>
      <c r="R542">
        <v>1143</v>
      </c>
      <c r="S542" s="1">
        <v>0.88</v>
      </c>
      <c r="T542">
        <v>9</v>
      </c>
      <c r="U542">
        <v>3</v>
      </c>
      <c r="V542" s="1">
        <v>0.33</v>
      </c>
      <c r="W542">
        <v>322</v>
      </c>
      <c r="X542">
        <v>248</v>
      </c>
      <c r="Y542" s="1">
        <v>0.77</v>
      </c>
      <c r="Z542">
        <v>7</v>
      </c>
      <c r="AA542">
        <v>415</v>
      </c>
      <c r="AB542">
        <v>200</v>
      </c>
      <c r="AC542">
        <v>1</v>
      </c>
      <c r="AD542">
        <v>0</v>
      </c>
      <c r="AE542">
        <v>11</v>
      </c>
      <c r="AF542">
        <v>6</v>
      </c>
      <c r="AG542">
        <v>197</v>
      </c>
      <c r="AH542">
        <v>0</v>
      </c>
      <c r="AI542">
        <v>0</v>
      </c>
      <c r="AJ542">
        <v>125</v>
      </c>
      <c r="AK542">
        <v>46</v>
      </c>
      <c r="AL542">
        <v>11</v>
      </c>
      <c r="AM542">
        <v>17</v>
      </c>
      <c r="AN542">
        <v>293</v>
      </c>
      <c r="AO542">
        <v>160</v>
      </c>
      <c r="AP542" s="1">
        <v>0.55000000000000004</v>
      </c>
      <c r="AQ542">
        <v>66</v>
      </c>
      <c r="AR542">
        <v>39</v>
      </c>
      <c r="AS542" s="1">
        <v>0.59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 s="1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f t="shared" si="8"/>
        <v>4.2</v>
      </c>
    </row>
    <row r="543" spans="1:59" x14ac:dyDescent="0.3">
      <c r="A543" t="s">
        <v>228</v>
      </c>
      <c r="B543" s="4">
        <v>32</v>
      </c>
      <c r="C543" t="s">
        <v>205</v>
      </c>
      <c r="D543" t="s">
        <v>59</v>
      </c>
      <c r="E543" t="s">
        <v>774</v>
      </c>
      <c r="F543">
        <v>25</v>
      </c>
      <c r="G543">
        <v>2083</v>
      </c>
      <c r="H543">
        <v>0</v>
      </c>
      <c r="I543">
        <v>0</v>
      </c>
      <c r="J543">
        <v>12</v>
      </c>
      <c r="K543">
        <v>1</v>
      </c>
      <c r="L543" s="1">
        <v>0</v>
      </c>
      <c r="M543">
        <v>3</v>
      </c>
      <c r="N543">
        <v>0</v>
      </c>
      <c r="O543">
        <v>2</v>
      </c>
      <c r="P543">
        <v>2151</v>
      </c>
      <c r="Q543">
        <v>1313</v>
      </c>
      <c r="R543">
        <v>1121</v>
      </c>
      <c r="S543" s="1">
        <v>0.85</v>
      </c>
      <c r="T543">
        <v>43</v>
      </c>
      <c r="U543">
        <v>9</v>
      </c>
      <c r="V543" s="1">
        <v>0.21</v>
      </c>
      <c r="W543">
        <v>363</v>
      </c>
      <c r="X543">
        <v>285</v>
      </c>
      <c r="Y543" s="1">
        <v>0.79</v>
      </c>
      <c r="Z543">
        <v>4</v>
      </c>
      <c r="AA543">
        <v>281</v>
      </c>
      <c r="AB543">
        <v>169</v>
      </c>
      <c r="AC543">
        <v>0</v>
      </c>
      <c r="AD543">
        <v>1</v>
      </c>
      <c r="AE543">
        <v>6</v>
      </c>
      <c r="AF543">
        <v>7</v>
      </c>
      <c r="AG543">
        <v>119</v>
      </c>
      <c r="AH543">
        <v>3</v>
      </c>
      <c r="AI543">
        <v>3</v>
      </c>
      <c r="AJ543">
        <v>78</v>
      </c>
      <c r="AK543">
        <v>18</v>
      </c>
      <c r="AL543">
        <v>15</v>
      </c>
      <c r="AM543">
        <v>17</v>
      </c>
      <c r="AN543">
        <v>160</v>
      </c>
      <c r="AO543">
        <v>90</v>
      </c>
      <c r="AP543" s="1">
        <v>0.56000000000000005</v>
      </c>
      <c r="AQ543">
        <v>61</v>
      </c>
      <c r="AR543">
        <v>30</v>
      </c>
      <c r="AS543" s="1">
        <v>0.49</v>
      </c>
      <c r="AT543">
        <v>0</v>
      </c>
      <c r="AU543">
        <v>0</v>
      </c>
      <c r="AV543">
        <v>1</v>
      </c>
      <c r="AW543">
        <v>7</v>
      </c>
      <c r="AX543">
        <v>5</v>
      </c>
      <c r="AY543">
        <v>0</v>
      </c>
      <c r="AZ543">
        <v>0</v>
      </c>
      <c r="BA543" s="1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f t="shared" si="8"/>
        <v>4.2</v>
      </c>
    </row>
    <row r="544" spans="1:59" x14ac:dyDescent="0.3">
      <c r="A544" t="s">
        <v>520</v>
      </c>
      <c r="B544" s="4">
        <v>32</v>
      </c>
      <c r="C544" t="s">
        <v>786</v>
      </c>
      <c r="D544" t="s">
        <v>59</v>
      </c>
      <c r="E544" t="s">
        <v>775</v>
      </c>
      <c r="F544">
        <v>18</v>
      </c>
      <c r="G544">
        <v>357</v>
      </c>
      <c r="H544">
        <v>0</v>
      </c>
      <c r="I544">
        <v>0</v>
      </c>
      <c r="J544">
        <v>6</v>
      </c>
      <c r="K544">
        <v>0</v>
      </c>
      <c r="L544" s="1">
        <v>0</v>
      </c>
      <c r="M544">
        <v>1</v>
      </c>
      <c r="N544">
        <v>0</v>
      </c>
      <c r="O544">
        <v>3</v>
      </c>
      <c r="P544">
        <v>109</v>
      </c>
      <c r="Q544">
        <v>0</v>
      </c>
      <c r="R544">
        <v>0</v>
      </c>
      <c r="S544" s="1">
        <v>0</v>
      </c>
      <c r="T544">
        <v>0</v>
      </c>
      <c r="U544">
        <v>0</v>
      </c>
      <c r="V544" s="1">
        <v>0</v>
      </c>
      <c r="W544">
        <v>0</v>
      </c>
      <c r="X544">
        <v>0</v>
      </c>
      <c r="Y544" s="1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12</v>
      </c>
      <c r="AI544">
        <v>0</v>
      </c>
      <c r="AJ544">
        <v>1</v>
      </c>
      <c r="AK544">
        <v>0</v>
      </c>
      <c r="AL544">
        <v>0</v>
      </c>
      <c r="AM544">
        <v>2</v>
      </c>
      <c r="AN544">
        <v>0</v>
      </c>
      <c r="AO544">
        <v>0</v>
      </c>
      <c r="AP544" s="1">
        <v>0</v>
      </c>
      <c r="AQ544">
        <v>0</v>
      </c>
      <c r="AR544">
        <v>0</v>
      </c>
      <c r="AS544" s="1">
        <v>0</v>
      </c>
      <c r="AT544">
        <v>0</v>
      </c>
      <c r="AU544">
        <v>0</v>
      </c>
      <c r="AV544">
        <v>0</v>
      </c>
      <c r="AW544">
        <v>4</v>
      </c>
      <c r="AX544">
        <v>1</v>
      </c>
      <c r="AY544">
        <v>0</v>
      </c>
      <c r="AZ544">
        <v>0</v>
      </c>
      <c r="BA544" s="1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f t="shared" si="8"/>
        <v>4.2</v>
      </c>
    </row>
    <row r="545" spans="1:59" x14ac:dyDescent="0.3">
      <c r="A545" t="s">
        <v>352</v>
      </c>
      <c r="B545" s="4">
        <v>28</v>
      </c>
      <c r="C545" t="s">
        <v>329</v>
      </c>
      <c r="D545" t="s">
        <v>80</v>
      </c>
      <c r="E545" t="s">
        <v>774</v>
      </c>
      <c r="F545">
        <v>24</v>
      </c>
      <c r="G545">
        <v>1643</v>
      </c>
      <c r="H545">
        <v>0</v>
      </c>
      <c r="I545">
        <v>1</v>
      </c>
      <c r="J545">
        <v>8</v>
      </c>
      <c r="K545">
        <v>2</v>
      </c>
      <c r="L545" s="1">
        <v>0</v>
      </c>
      <c r="M545">
        <v>1</v>
      </c>
      <c r="N545">
        <v>0</v>
      </c>
      <c r="O545">
        <v>1</v>
      </c>
      <c r="P545">
        <v>1194</v>
      </c>
      <c r="Q545">
        <v>1353</v>
      </c>
      <c r="R545">
        <v>1182</v>
      </c>
      <c r="S545" s="1">
        <v>0.87</v>
      </c>
      <c r="T545">
        <v>52</v>
      </c>
      <c r="U545">
        <v>11</v>
      </c>
      <c r="V545" s="1">
        <v>0.21</v>
      </c>
      <c r="W545">
        <v>410</v>
      </c>
      <c r="X545">
        <v>338</v>
      </c>
      <c r="Y545" s="1">
        <v>0.82</v>
      </c>
      <c r="Z545">
        <v>1</v>
      </c>
      <c r="AA545">
        <v>384</v>
      </c>
      <c r="AB545">
        <v>225</v>
      </c>
      <c r="AC545">
        <v>0</v>
      </c>
      <c r="AD545">
        <v>1</v>
      </c>
      <c r="AE545">
        <v>1</v>
      </c>
      <c r="AF545">
        <v>7</v>
      </c>
      <c r="AG545">
        <v>189</v>
      </c>
      <c r="AH545">
        <v>5</v>
      </c>
      <c r="AI545">
        <v>3</v>
      </c>
      <c r="AJ545">
        <v>75</v>
      </c>
      <c r="AK545">
        <v>23</v>
      </c>
      <c r="AL545">
        <v>11</v>
      </c>
      <c r="AM545">
        <v>46</v>
      </c>
      <c r="AN545">
        <v>209</v>
      </c>
      <c r="AO545">
        <v>114</v>
      </c>
      <c r="AP545" s="1">
        <v>0.55000000000000004</v>
      </c>
      <c r="AQ545">
        <v>62</v>
      </c>
      <c r="AR545">
        <v>27</v>
      </c>
      <c r="AS545" s="1">
        <v>0.44</v>
      </c>
      <c r="AT545">
        <v>0</v>
      </c>
      <c r="AU545">
        <v>0</v>
      </c>
      <c r="AV545">
        <v>0</v>
      </c>
      <c r="AW545">
        <v>15</v>
      </c>
      <c r="AX545">
        <v>1</v>
      </c>
      <c r="AY545">
        <v>0</v>
      </c>
      <c r="AZ545">
        <v>0</v>
      </c>
      <c r="BA545" s="1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f t="shared" si="8"/>
        <v>4.2</v>
      </c>
    </row>
    <row r="546" spans="1:59" x14ac:dyDescent="0.3">
      <c r="A546" t="s">
        <v>610</v>
      </c>
      <c r="B546" s="4">
        <v>21</v>
      </c>
      <c r="C546" t="s">
        <v>784</v>
      </c>
      <c r="D546" t="s">
        <v>72</v>
      </c>
      <c r="E546" t="s">
        <v>774</v>
      </c>
      <c r="F546">
        <v>25</v>
      </c>
      <c r="G546">
        <v>1931</v>
      </c>
      <c r="H546">
        <v>0</v>
      </c>
      <c r="I546">
        <v>1</v>
      </c>
      <c r="J546">
        <v>5</v>
      </c>
      <c r="K546">
        <v>5</v>
      </c>
      <c r="L546" s="1">
        <v>0</v>
      </c>
      <c r="M546">
        <v>0</v>
      </c>
      <c r="N546">
        <v>0</v>
      </c>
      <c r="O546">
        <v>3</v>
      </c>
      <c r="P546">
        <v>1468</v>
      </c>
      <c r="Q546">
        <v>1373</v>
      </c>
      <c r="R546">
        <v>1151</v>
      </c>
      <c r="S546" s="1">
        <v>0.84</v>
      </c>
      <c r="T546">
        <v>66</v>
      </c>
      <c r="U546">
        <v>12</v>
      </c>
      <c r="V546" s="1">
        <v>0.18</v>
      </c>
      <c r="W546">
        <v>366</v>
      </c>
      <c r="X546">
        <v>295</v>
      </c>
      <c r="Y546" s="1">
        <v>0.81</v>
      </c>
      <c r="Z546">
        <v>4</v>
      </c>
      <c r="AA546">
        <v>316</v>
      </c>
      <c r="AB546">
        <v>195</v>
      </c>
      <c r="AC546">
        <v>0</v>
      </c>
      <c r="AD546">
        <v>2</v>
      </c>
      <c r="AE546">
        <v>8</v>
      </c>
      <c r="AF546">
        <v>8</v>
      </c>
      <c r="AG546">
        <v>167</v>
      </c>
      <c r="AH546">
        <v>19</v>
      </c>
      <c r="AI546">
        <v>0</v>
      </c>
      <c r="AJ546">
        <v>28</v>
      </c>
      <c r="AK546">
        <v>37</v>
      </c>
      <c r="AL546">
        <v>8</v>
      </c>
      <c r="AM546">
        <v>75</v>
      </c>
      <c r="AN546">
        <v>205</v>
      </c>
      <c r="AO546">
        <v>104</v>
      </c>
      <c r="AP546" s="1">
        <v>0.51</v>
      </c>
      <c r="AQ546">
        <v>59</v>
      </c>
      <c r="AR546">
        <v>38</v>
      </c>
      <c r="AS546" s="1">
        <v>0.64</v>
      </c>
      <c r="AT546">
        <v>0</v>
      </c>
      <c r="AU546">
        <v>0</v>
      </c>
      <c r="AV546">
        <v>1</v>
      </c>
      <c r="AW546">
        <v>29</v>
      </c>
      <c r="AX546">
        <v>2</v>
      </c>
      <c r="AY546">
        <v>0</v>
      </c>
      <c r="AZ546">
        <v>0</v>
      </c>
      <c r="BA546" s="1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f t="shared" si="8"/>
        <v>4.2</v>
      </c>
    </row>
    <row r="547" spans="1:59" x14ac:dyDescent="0.3">
      <c r="A547" t="s">
        <v>118</v>
      </c>
      <c r="B547" s="4">
        <v>31</v>
      </c>
      <c r="C547" t="s">
        <v>98</v>
      </c>
      <c r="D547" t="s">
        <v>96</v>
      </c>
      <c r="E547" t="s">
        <v>774</v>
      </c>
      <c r="F547">
        <v>32</v>
      </c>
      <c r="G547">
        <v>2358</v>
      </c>
      <c r="H547">
        <v>0</v>
      </c>
      <c r="I547">
        <v>4</v>
      </c>
      <c r="J547">
        <v>13</v>
      </c>
      <c r="K547">
        <v>6</v>
      </c>
      <c r="L547" s="1">
        <v>0.1</v>
      </c>
      <c r="M547">
        <v>1</v>
      </c>
      <c r="N547">
        <v>0</v>
      </c>
      <c r="O547">
        <v>7</v>
      </c>
      <c r="P547">
        <v>1586</v>
      </c>
      <c r="Q547">
        <v>1407</v>
      </c>
      <c r="R547">
        <v>1109</v>
      </c>
      <c r="S547" s="1">
        <v>0.79</v>
      </c>
      <c r="T547">
        <v>23</v>
      </c>
      <c r="U547">
        <v>5</v>
      </c>
      <c r="V547" s="1">
        <v>0.22</v>
      </c>
      <c r="W547">
        <v>508</v>
      </c>
      <c r="X547">
        <v>327</v>
      </c>
      <c r="Y547" s="1">
        <v>0.64</v>
      </c>
      <c r="Z547">
        <v>18</v>
      </c>
      <c r="AA547">
        <v>235</v>
      </c>
      <c r="AB547">
        <v>100</v>
      </c>
      <c r="AC547">
        <v>0</v>
      </c>
      <c r="AD547">
        <v>0</v>
      </c>
      <c r="AE547">
        <v>2</v>
      </c>
      <c r="AF547">
        <v>8</v>
      </c>
      <c r="AG547">
        <v>149</v>
      </c>
      <c r="AH547">
        <v>16</v>
      </c>
      <c r="AI547">
        <v>4</v>
      </c>
      <c r="AJ547">
        <v>84</v>
      </c>
      <c r="AK547">
        <v>18</v>
      </c>
      <c r="AL547">
        <v>4</v>
      </c>
      <c r="AM547">
        <v>65</v>
      </c>
      <c r="AN547">
        <v>301</v>
      </c>
      <c r="AO547">
        <v>149</v>
      </c>
      <c r="AP547" s="1">
        <v>0.5</v>
      </c>
      <c r="AQ547">
        <v>106</v>
      </c>
      <c r="AR547">
        <v>48</v>
      </c>
      <c r="AS547" s="1">
        <v>0.45</v>
      </c>
      <c r="AT547">
        <v>0</v>
      </c>
      <c r="AU547">
        <v>0</v>
      </c>
      <c r="AV547">
        <v>0</v>
      </c>
      <c r="AW547">
        <v>21</v>
      </c>
      <c r="AX547">
        <v>4</v>
      </c>
      <c r="AY547">
        <v>0</v>
      </c>
      <c r="AZ547">
        <v>0</v>
      </c>
      <c r="BA547" s="1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f t="shared" si="8"/>
        <v>4.2</v>
      </c>
    </row>
    <row r="548" spans="1:59" x14ac:dyDescent="0.3">
      <c r="A548" t="s">
        <v>571</v>
      </c>
      <c r="B548" s="4">
        <v>25</v>
      </c>
      <c r="C548" t="s">
        <v>566</v>
      </c>
      <c r="D548" t="s">
        <v>572</v>
      </c>
      <c r="E548" t="s">
        <v>775</v>
      </c>
      <c r="F548">
        <v>10</v>
      </c>
      <c r="G548">
        <v>448</v>
      </c>
      <c r="H548">
        <v>0</v>
      </c>
      <c r="I548">
        <v>0</v>
      </c>
      <c r="J548">
        <v>11</v>
      </c>
      <c r="K548">
        <v>0</v>
      </c>
      <c r="L548" s="1">
        <v>0</v>
      </c>
      <c r="M548">
        <v>2</v>
      </c>
      <c r="N548">
        <v>0</v>
      </c>
      <c r="O548">
        <v>1</v>
      </c>
      <c r="P548">
        <v>215</v>
      </c>
      <c r="Q548">
        <v>0</v>
      </c>
      <c r="R548">
        <v>0</v>
      </c>
      <c r="S548" s="1">
        <v>0</v>
      </c>
      <c r="T548">
        <v>0</v>
      </c>
      <c r="U548">
        <v>0</v>
      </c>
      <c r="V548" s="1">
        <v>0</v>
      </c>
      <c r="W548">
        <v>0</v>
      </c>
      <c r="X548">
        <v>0</v>
      </c>
      <c r="Y548" s="1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4</v>
      </c>
      <c r="AI548">
        <v>0</v>
      </c>
      <c r="AJ548">
        <v>4</v>
      </c>
      <c r="AK548">
        <v>0</v>
      </c>
      <c r="AL548">
        <v>0</v>
      </c>
      <c r="AM548">
        <v>3</v>
      </c>
      <c r="AN548">
        <v>0</v>
      </c>
      <c r="AO548">
        <v>0</v>
      </c>
      <c r="AP548" s="1">
        <v>0</v>
      </c>
      <c r="AQ548">
        <v>0</v>
      </c>
      <c r="AR548">
        <v>0</v>
      </c>
      <c r="AS548" s="1">
        <v>0</v>
      </c>
      <c r="AT548">
        <v>0</v>
      </c>
      <c r="AU548">
        <v>0</v>
      </c>
      <c r="AV548">
        <v>0</v>
      </c>
      <c r="AW548">
        <v>4</v>
      </c>
      <c r="AX548">
        <v>1</v>
      </c>
      <c r="AY548">
        <v>0</v>
      </c>
      <c r="AZ548">
        <v>0</v>
      </c>
      <c r="BA548" s="1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f t="shared" si="8"/>
        <v>4.2</v>
      </c>
    </row>
    <row r="549" spans="1:59" x14ac:dyDescent="0.3">
      <c r="A549" t="s">
        <v>350</v>
      </c>
      <c r="B549" s="4">
        <v>26</v>
      </c>
      <c r="C549" t="s">
        <v>329</v>
      </c>
      <c r="D549" t="s">
        <v>82</v>
      </c>
      <c r="E549" t="s">
        <v>773</v>
      </c>
      <c r="F549">
        <v>31</v>
      </c>
      <c r="G549">
        <v>2227</v>
      </c>
      <c r="H549">
        <v>0</v>
      </c>
      <c r="I549">
        <v>0</v>
      </c>
      <c r="J549">
        <v>3</v>
      </c>
      <c r="K549">
        <v>12</v>
      </c>
      <c r="L549" s="1">
        <v>0.11</v>
      </c>
      <c r="M549">
        <v>1</v>
      </c>
      <c r="N549">
        <v>0</v>
      </c>
      <c r="O549">
        <v>0</v>
      </c>
      <c r="P549">
        <v>1436</v>
      </c>
      <c r="Q549">
        <v>1463</v>
      </c>
      <c r="R549">
        <v>1257</v>
      </c>
      <c r="S549" s="1">
        <v>0.86</v>
      </c>
      <c r="T549">
        <v>30</v>
      </c>
      <c r="U549">
        <v>6</v>
      </c>
      <c r="V549" s="1">
        <v>0.2</v>
      </c>
      <c r="W549">
        <v>435</v>
      </c>
      <c r="X549">
        <v>338</v>
      </c>
      <c r="Y549" s="1">
        <v>0.78</v>
      </c>
      <c r="Z549">
        <v>7</v>
      </c>
      <c r="AA549">
        <v>376</v>
      </c>
      <c r="AB549">
        <v>158</v>
      </c>
      <c r="AC549">
        <v>1</v>
      </c>
      <c r="AD549">
        <v>1</v>
      </c>
      <c r="AE549">
        <v>6</v>
      </c>
      <c r="AF549">
        <v>5</v>
      </c>
      <c r="AG549">
        <v>177</v>
      </c>
      <c r="AH549">
        <v>16</v>
      </c>
      <c r="AI549">
        <v>3</v>
      </c>
      <c r="AJ549">
        <v>37</v>
      </c>
      <c r="AK549">
        <v>34</v>
      </c>
      <c r="AL549">
        <v>11</v>
      </c>
      <c r="AM549">
        <v>50</v>
      </c>
      <c r="AN549">
        <v>219</v>
      </c>
      <c r="AO549">
        <v>120</v>
      </c>
      <c r="AP549" s="1">
        <v>0.55000000000000004</v>
      </c>
      <c r="AQ549">
        <v>25</v>
      </c>
      <c r="AR549">
        <v>12</v>
      </c>
      <c r="AS549" s="1">
        <v>0.48</v>
      </c>
      <c r="AT549">
        <v>0</v>
      </c>
      <c r="AU549">
        <v>0</v>
      </c>
      <c r="AV549">
        <v>0</v>
      </c>
      <c r="AW549">
        <v>31</v>
      </c>
      <c r="AX549">
        <v>6</v>
      </c>
      <c r="AY549">
        <v>0</v>
      </c>
      <c r="AZ549">
        <v>0</v>
      </c>
      <c r="BA549" s="1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f t="shared" si="8"/>
        <v>4.2</v>
      </c>
    </row>
    <row r="550" spans="1:59" x14ac:dyDescent="0.3">
      <c r="A550" t="s">
        <v>469</v>
      </c>
      <c r="B550" s="4">
        <v>34</v>
      </c>
      <c r="C550" t="s">
        <v>453</v>
      </c>
      <c r="D550" t="s">
        <v>59</v>
      </c>
      <c r="E550" t="s">
        <v>774</v>
      </c>
      <c r="F550">
        <v>15</v>
      </c>
      <c r="G550">
        <v>967</v>
      </c>
      <c r="H550">
        <v>0</v>
      </c>
      <c r="I550">
        <v>0</v>
      </c>
      <c r="J550">
        <v>5</v>
      </c>
      <c r="K550">
        <v>6</v>
      </c>
      <c r="L550" s="1">
        <v>0</v>
      </c>
      <c r="M550">
        <v>0</v>
      </c>
      <c r="N550">
        <v>0</v>
      </c>
      <c r="O550">
        <v>1</v>
      </c>
      <c r="P550">
        <v>909</v>
      </c>
      <c r="Q550">
        <v>1495</v>
      </c>
      <c r="R550">
        <v>1353</v>
      </c>
      <c r="S550" s="1">
        <v>0.91</v>
      </c>
      <c r="T550">
        <v>51</v>
      </c>
      <c r="U550">
        <v>8</v>
      </c>
      <c r="V550" s="1">
        <v>0.16</v>
      </c>
      <c r="W550">
        <v>432</v>
      </c>
      <c r="X550">
        <v>362</v>
      </c>
      <c r="Y550" s="1">
        <v>0.84</v>
      </c>
      <c r="Z550">
        <v>5</v>
      </c>
      <c r="AA550">
        <v>524</v>
      </c>
      <c r="AB550">
        <v>315</v>
      </c>
      <c r="AC550">
        <v>0</v>
      </c>
      <c r="AD550">
        <v>1</v>
      </c>
      <c r="AE550">
        <v>11</v>
      </c>
      <c r="AF550">
        <v>9</v>
      </c>
      <c r="AG550">
        <v>135</v>
      </c>
      <c r="AH550">
        <v>2</v>
      </c>
      <c r="AI550">
        <v>0</v>
      </c>
      <c r="AJ550">
        <v>11</v>
      </c>
      <c r="AK550">
        <v>19</v>
      </c>
      <c r="AL550">
        <v>14</v>
      </c>
      <c r="AM550">
        <v>17</v>
      </c>
      <c r="AN550">
        <v>259</v>
      </c>
      <c r="AO550">
        <v>134</v>
      </c>
      <c r="AP550" s="1">
        <v>0.52</v>
      </c>
      <c r="AQ550">
        <v>32</v>
      </c>
      <c r="AR550">
        <v>11</v>
      </c>
      <c r="AS550" s="1">
        <v>0.34</v>
      </c>
      <c r="AT550">
        <v>0</v>
      </c>
      <c r="AU550">
        <v>0</v>
      </c>
      <c r="AV550">
        <v>0</v>
      </c>
      <c r="AW550">
        <v>6</v>
      </c>
      <c r="AX550">
        <v>3</v>
      </c>
      <c r="AY550">
        <v>0</v>
      </c>
      <c r="AZ550">
        <v>0</v>
      </c>
      <c r="BA550" s="1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f t="shared" si="8"/>
        <v>4.2</v>
      </c>
    </row>
    <row r="551" spans="1:59" x14ac:dyDescent="0.3">
      <c r="A551" t="s">
        <v>575</v>
      </c>
      <c r="B551" s="4">
        <v>27</v>
      </c>
      <c r="C551" t="s">
        <v>566</v>
      </c>
      <c r="D551" t="s">
        <v>158</v>
      </c>
      <c r="E551" t="s">
        <v>775</v>
      </c>
      <c r="F551">
        <v>5</v>
      </c>
      <c r="G551">
        <v>240</v>
      </c>
      <c r="H551">
        <v>0</v>
      </c>
      <c r="I551">
        <v>0</v>
      </c>
      <c r="J551">
        <v>0</v>
      </c>
      <c r="K551">
        <v>0</v>
      </c>
      <c r="L551" s="1">
        <v>0</v>
      </c>
      <c r="M551">
        <v>0</v>
      </c>
      <c r="N551">
        <v>0</v>
      </c>
      <c r="O551">
        <v>1</v>
      </c>
      <c r="P551">
        <v>79</v>
      </c>
      <c r="Q551">
        <v>0</v>
      </c>
      <c r="R551">
        <v>0</v>
      </c>
      <c r="S551" s="1">
        <v>0</v>
      </c>
      <c r="T551">
        <v>0</v>
      </c>
      <c r="U551">
        <v>0</v>
      </c>
      <c r="V551" s="1">
        <v>0</v>
      </c>
      <c r="W551">
        <v>0</v>
      </c>
      <c r="X551">
        <v>0</v>
      </c>
      <c r="Y551" s="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</v>
      </c>
      <c r="AK551">
        <v>0</v>
      </c>
      <c r="AL551">
        <v>0</v>
      </c>
      <c r="AM551">
        <v>7</v>
      </c>
      <c r="AN551">
        <v>0</v>
      </c>
      <c r="AO551">
        <v>0</v>
      </c>
      <c r="AP551" s="1">
        <v>0</v>
      </c>
      <c r="AQ551">
        <v>0</v>
      </c>
      <c r="AR551">
        <v>0</v>
      </c>
      <c r="AS551" s="1">
        <v>0</v>
      </c>
      <c r="AT551">
        <v>0</v>
      </c>
      <c r="AU551">
        <v>0</v>
      </c>
      <c r="AV551">
        <v>0</v>
      </c>
      <c r="AW551">
        <v>2</v>
      </c>
      <c r="AX551">
        <v>0</v>
      </c>
      <c r="AY551">
        <v>0</v>
      </c>
      <c r="AZ551">
        <v>0</v>
      </c>
      <c r="BA551" s="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f t="shared" si="8"/>
        <v>4.2</v>
      </c>
    </row>
    <row r="552" spans="1:59" x14ac:dyDescent="0.3">
      <c r="A552" t="s">
        <v>695</v>
      </c>
      <c r="B552" s="4">
        <v>25</v>
      </c>
      <c r="C552" t="s">
        <v>782</v>
      </c>
      <c r="D552" t="s">
        <v>176</v>
      </c>
      <c r="E552" t="s">
        <v>774</v>
      </c>
      <c r="F552">
        <v>31</v>
      </c>
      <c r="G552">
        <v>2615</v>
      </c>
      <c r="H552">
        <v>0</v>
      </c>
      <c r="I552">
        <v>1</v>
      </c>
      <c r="J552">
        <v>7</v>
      </c>
      <c r="K552">
        <v>8</v>
      </c>
      <c r="L552" s="1">
        <v>7.0000000000000007E-2</v>
      </c>
      <c r="M552">
        <v>1</v>
      </c>
      <c r="N552">
        <v>0</v>
      </c>
      <c r="O552">
        <v>4</v>
      </c>
      <c r="P552">
        <v>2110</v>
      </c>
      <c r="Q552">
        <v>1616</v>
      </c>
      <c r="R552">
        <v>1256</v>
      </c>
      <c r="S552" s="1">
        <v>0.78</v>
      </c>
      <c r="T552">
        <v>93</v>
      </c>
      <c r="U552">
        <v>23</v>
      </c>
      <c r="V552" s="1">
        <v>0.25</v>
      </c>
      <c r="W552">
        <v>673</v>
      </c>
      <c r="X552">
        <v>470</v>
      </c>
      <c r="Y552" s="1">
        <v>0.7</v>
      </c>
      <c r="Z552">
        <v>12</v>
      </c>
      <c r="AA552">
        <v>350</v>
      </c>
      <c r="AB552">
        <v>190</v>
      </c>
      <c r="AC552">
        <v>1</v>
      </c>
      <c r="AD552">
        <v>1</v>
      </c>
      <c r="AE552">
        <v>11</v>
      </c>
      <c r="AF552">
        <v>11</v>
      </c>
      <c r="AG552">
        <v>132</v>
      </c>
      <c r="AH552">
        <v>15</v>
      </c>
      <c r="AI552">
        <v>8</v>
      </c>
      <c r="AJ552">
        <v>147</v>
      </c>
      <c r="AK552">
        <v>31</v>
      </c>
      <c r="AL552">
        <v>9</v>
      </c>
      <c r="AM552">
        <v>61</v>
      </c>
      <c r="AN552">
        <v>197</v>
      </c>
      <c r="AO552">
        <v>98</v>
      </c>
      <c r="AP552" s="1">
        <v>0.5</v>
      </c>
      <c r="AQ552">
        <v>16</v>
      </c>
      <c r="AR552">
        <v>3</v>
      </c>
      <c r="AS552" s="1">
        <v>0.19</v>
      </c>
      <c r="AT552">
        <v>0</v>
      </c>
      <c r="AU552">
        <v>0</v>
      </c>
      <c r="AV552">
        <v>0</v>
      </c>
      <c r="AW552">
        <v>24</v>
      </c>
      <c r="AX552">
        <v>7</v>
      </c>
      <c r="AY552">
        <v>0</v>
      </c>
      <c r="AZ552">
        <v>0</v>
      </c>
      <c r="BA552" s="1">
        <v>0</v>
      </c>
      <c r="BB552">
        <v>0</v>
      </c>
      <c r="BC552">
        <v>2</v>
      </c>
      <c r="BD552">
        <v>0</v>
      </c>
      <c r="BE552">
        <v>0</v>
      </c>
      <c r="BF552">
        <v>0</v>
      </c>
      <c r="BG552">
        <f t="shared" si="8"/>
        <v>4.2</v>
      </c>
    </row>
    <row r="553" spans="1:59" x14ac:dyDescent="0.3">
      <c r="A553" t="s">
        <v>608</v>
      </c>
      <c r="B553" s="4">
        <v>20</v>
      </c>
      <c r="C553" t="s">
        <v>784</v>
      </c>
      <c r="D553" t="s">
        <v>59</v>
      </c>
      <c r="E553" t="s">
        <v>775</v>
      </c>
      <c r="F553">
        <v>3</v>
      </c>
      <c r="G553">
        <v>31</v>
      </c>
      <c r="H553">
        <v>0</v>
      </c>
      <c r="I553">
        <v>1</v>
      </c>
      <c r="J553">
        <v>1</v>
      </c>
      <c r="K553">
        <v>0</v>
      </c>
      <c r="L553" s="1">
        <v>0</v>
      </c>
      <c r="M553">
        <v>0</v>
      </c>
      <c r="N553">
        <v>0</v>
      </c>
      <c r="O553">
        <v>1</v>
      </c>
      <c r="P553">
        <v>10</v>
      </c>
      <c r="Q553">
        <v>0</v>
      </c>
      <c r="R553">
        <v>0</v>
      </c>
      <c r="S553" s="1">
        <v>0</v>
      </c>
      <c r="T553">
        <v>0</v>
      </c>
      <c r="U553">
        <v>0</v>
      </c>
      <c r="V553" s="1">
        <v>0</v>
      </c>
      <c r="W553">
        <v>0</v>
      </c>
      <c r="X553">
        <v>0</v>
      </c>
      <c r="Y553" s="1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 s="1">
        <v>0</v>
      </c>
      <c r="AQ553">
        <v>0</v>
      </c>
      <c r="AR553">
        <v>0</v>
      </c>
      <c r="AS553" s="1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 s="1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f t="shared" si="8"/>
        <v>4.2</v>
      </c>
    </row>
    <row r="554" spans="1:59" x14ac:dyDescent="0.3">
      <c r="A554" t="s">
        <v>621</v>
      </c>
      <c r="B554" s="4">
        <v>16</v>
      </c>
      <c r="C554" t="s">
        <v>784</v>
      </c>
      <c r="D554" t="s">
        <v>59</v>
      </c>
      <c r="E554" t="s">
        <v>775</v>
      </c>
      <c r="F554">
        <v>10</v>
      </c>
      <c r="G554">
        <v>361</v>
      </c>
      <c r="H554">
        <v>0</v>
      </c>
      <c r="I554">
        <v>1</v>
      </c>
      <c r="J554">
        <v>3</v>
      </c>
      <c r="K554">
        <v>0</v>
      </c>
      <c r="L554" s="1">
        <v>0</v>
      </c>
      <c r="M554">
        <v>0</v>
      </c>
      <c r="N554">
        <v>0</v>
      </c>
      <c r="O554">
        <v>3</v>
      </c>
      <c r="P554">
        <v>156</v>
      </c>
      <c r="Q554">
        <v>0</v>
      </c>
      <c r="R554">
        <v>0</v>
      </c>
      <c r="S554" s="1">
        <v>0</v>
      </c>
      <c r="T554">
        <v>0</v>
      </c>
      <c r="U554">
        <v>0</v>
      </c>
      <c r="V554" s="1">
        <v>0</v>
      </c>
      <c r="W554">
        <v>0</v>
      </c>
      <c r="X554">
        <v>0</v>
      </c>
      <c r="Y554" s="1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6</v>
      </c>
      <c r="AI554">
        <v>0</v>
      </c>
      <c r="AJ554">
        <v>5</v>
      </c>
      <c r="AK554">
        <v>0</v>
      </c>
      <c r="AL554">
        <v>0</v>
      </c>
      <c r="AM554">
        <v>2</v>
      </c>
      <c r="AN554">
        <v>0</v>
      </c>
      <c r="AO554">
        <v>0</v>
      </c>
      <c r="AP554" s="1">
        <v>0</v>
      </c>
      <c r="AQ554">
        <v>0</v>
      </c>
      <c r="AR554">
        <v>0</v>
      </c>
      <c r="AS554" s="1">
        <v>0</v>
      </c>
      <c r="AT554">
        <v>0</v>
      </c>
      <c r="AU554">
        <v>0</v>
      </c>
      <c r="AV554">
        <v>0</v>
      </c>
      <c r="AW554">
        <v>3</v>
      </c>
      <c r="AX554">
        <v>0</v>
      </c>
      <c r="AY554">
        <v>0</v>
      </c>
      <c r="AZ554">
        <v>0</v>
      </c>
      <c r="BA554" s="1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f t="shared" si="8"/>
        <v>4.2</v>
      </c>
    </row>
    <row r="555" spans="1:59" x14ac:dyDescent="0.3">
      <c r="A555" t="s">
        <v>57</v>
      </c>
      <c r="B555" s="4">
        <v>26</v>
      </c>
      <c r="C555" t="s">
        <v>58</v>
      </c>
      <c r="D555" t="s">
        <v>59</v>
      </c>
      <c r="E555" t="s">
        <v>774</v>
      </c>
      <c r="F555">
        <v>17</v>
      </c>
      <c r="G555">
        <v>1198</v>
      </c>
      <c r="H555">
        <v>0</v>
      </c>
      <c r="I555">
        <v>2</v>
      </c>
      <c r="J555">
        <v>9</v>
      </c>
      <c r="K555">
        <v>12</v>
      </c>
      <c r="L555" s="1">
        <v>0.13</v>
      </c>
      <c r="M555">
        <v>0</v>
      </c>
      <c r="N555">
        <v>0</v>
      </c>
      <c r="O555">
        <v>1</v>
      </c>
      <c r="P555">
        <v>833</v>
      </c>
      <c r="Q555">
        <v>1678</v>
      </c>
      <c r="R555">
        <v>1493</v>
      </c>
      <c r="S555" s="1">
        <v>0.89</v>
      </c>
      <c r="T555">
        <v>51</v>
      </c>
      <c r="U555">
        <v>10</v>
      </c>
      <c r="V555" s="1">
        <v>0.2</v>
      </c>
      <c r="W555">
        <v>714</v>
      </c>
      <c r="X555">
        <v>592</v>
      </c>
      <c r="Y555" s="1">
        <v>0.83</v>
      </c>
      <c r="Z555">
        <v>4</v>
      </c>
      <c r="AA555">
        <v>583</v>
      </c>
      <c r="AB555">
        <v>296</v>
      </c>
      <c r="AC555">
        <v>0</v>
      </c>
      <c r="AD555">
        <v>0</v>
      </c>
      <c r="AE555">
        <v>5</v>
      </c>
      <c r="AF555">
        <v>17</v>
      </c>
      <c r="AG555">
        <v>107</v>
      </c>
      <c r="AH555">
        <v>6</v>
      </c>
      <c r="AI555">
        <v>5</v>
      </c>
      <c r="AJ555">
        <v>38</v>
      </c>
      <c r="AK555">
        <v>23</v>
      </c>
      <c r="AL555">
        <v>6</v>
      </c>
      <c r="AM555">
        <v>20</v>
      </c>
      <c r="AN555">
        <v>231</v>
      </c>
      <c r="AO555">
        <v>116</v>
      </c>
      <c r="AP555" s="1">
        <v>0.5</v>
      </c>
      <c r="AQ555">
        <v>16</v>
      </c>
      <c r="AR555">
        <v>5</v>
      </c>
      <c r="AS555" s="1">
        <v>0.31</v>
      </c>
      <c r="AT555">
        <v>0</v>
      </c>
      <c r="AU555">
        <v>0</v>
      </c>
      <c r="AV555">
        <v>0</v>
      </c>
      <c r="AW555">
        <v>10</v>
      </c>
      <c r="AX555">
        <v>2</v>
      </c>
      <c r="AY555">
        <v>0</v>
      </c>
      <c r="AZ555">
        <v>0</v>
      </c>
      <c r="BA555" s="1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f t="shared" si="8"/>
        <v>4.2</v>
      </c>
    </row>
    <row r="556" spans="1:59" x14ac:dyDescent="0.3">
      <c r="A556" t="s">
        <v>631</v>
      </c>
      <c r="B556" s="4">
        <v>19</v>
      </c>
      <c r="C556" t="s">
        <v>784</v>
      </c>
      <c r="D556" t="s">
        <v>59</v>
      </c>
      <c r="E556" t="s">
        <v>775</v>
      </c>
      <c r="F556">
        <v>3</v>
      </c>
      <c r="G556">
        <v>10</v>
      </c>
      <c r="H556">
        <v>0</v>
      </c>
      <c r="I556">
        <v>0</v>
      </c>
      <c r="J556">
        <v>0</v>
      </c>
      <c r="K556">
        <v>0</v>
      </c>
      <c r="L556" s="1">
        <v>0</v>
      </c>
      <c r="M556">
        <v>0</v>
      </c>
      <c r="N556">
        <v>0</v>
      </c>
      <c r="O556">
        <v>0</v>
      </c>
      <c r="P556">
        <v>3</v>
      </c>
      <c r="Q556">
        <v>0</v>
      </c>
      <c r="R556">
        <v>0</v>
      </c>
      <c r="S556" s="1">
        <v>0</v>
      </c>
      <c r="T556">
        <v>0</v>
      </c>
      <c r="U556">
        <v>0</v>
      </c>
      <c r="V556" s="1">
        <v>0</v>
      </c>
      <c r="W556">
        <v>0</v>
      </c>
      <c r="X556">
        <v>0</v>
      </c>
      <c r="Y556" s="1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 s="1">
        <v>0</v>
      </c>
      <c r="AQ556">
        <v>0</v>
      </c>
      <c r="AR556">
        <v>0</v>
      </c>
      <c r="AS556" s="1">
        <v>0</v>
      </c>
      <c r="AT556">
        <v>0</v>
      </c>
      <c r="AU556">
        <v>0</v>
      </c>
      <c r="AV556">
        <v>0</v>
      </c>
      <c r="AW556">
        <v>2</v>
      </c>
      <c r="AX556">
        <v>0</v>
      </c>
      <c r="AY556">
        <v>0</v>
      </c>
      <c r="AZ556">
        <v>0</v>
      </c>
      <c r="BA556" s="1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f t="shared" si="8"/>
        <v>4.2</v>
      </c>
    </row>
    <row r="557" spans="1:59" x14ac:dyDescent="0.3">
      <c r="A557" t="s">
        <v>250</v>
      </c>
      <c r="B557" s="4">
        <v>21</v>
      </c>
      <c r="C557" t="s">
        <v>240</v>
      </c>
      <c r="D557" t="s">
        <v>96</v>
      </c>
      <c r="E557" t="s">
        <v>774</v>
      </c>
      <c r="F557">
        <v>32</v>
      </c>
      <c r="G557">
        <v>1858</v>
      </c>
      <c r="H557">
        <v>0</v>
      </c>
      <c r="I557">
        <v>1</v>
      </c>
      <c r="J557">
        <v>22</v>
      </c>
      <c r="K557">
        <v>2</v>
      </c>
      <c r="L557" s="1">
        <v>0</v>
      </c>
      <c r="M557">
        <v>2</v>
      </c>
      <c r="N557">
        <v>0</v>
      </c>
      <c r="O557">
        <v>2</v>
      </c>
      <c r="P557">
        <v>1656</v>
      </c>
      <c r="Q557">
        <v>1722</v>
      </c>
      <c r="R557">
        <v>1620</v>
      </c>
      <c r="S557" s="1">
        <v>0.94</v>
      </c>
      <c r="T557">
        <v>11</v>
      </c>
      <c r="U557">
        <v>3</v>
      </c>
      <c r="V557" s="1">
        <v>0.27</v>
      </c>
      <c r="W557">
        <v>522</v>
      </c>
      <c r="X557">
        <v>476</v>
      </c>
      <c r="Y557" s="1">
        <v>0.91</v>
      </c>
      <c r="Z557">
        <v>4</v>
      </c>
      <c r="AA557">
        <v>460</v>
      </c>
      <c r="AB557">
        <v>271</v>
      </c>
      <c r="AC557">
        <v>0</v>
      </c>
      <c r="AD557">
        <v>0</v>
      </c>
      <c r="AE557">
        <v>0</v>
      </c>
      <c r="AF557">
        <v>2</v>
      </c>
      <c r="AG557">
        <v>103</v>
      </c>
      <c r="AH557">
        <v>17</v>
      </c>
      <c r="AI557">
        <v>4</v>
      </c>
      <c r="AJ557">
        <v>40</v>
      </c>
      <c r="AK557">
        <v>9</v>
      </c>
      <c r="AL557">
        <v>7</v>
      </c>
      <c r="AM557">
        <v>45</v>
      </c>
      <c r="AN557">
        <v>55</v>
      </c>
      <c r="AO557">
        <v>29</v>
      </c>
      <c r="AP557" s="1">
        <v>0.53</v>
      </c>
      <c r="AQ557">
        <v>66</v>
      </c>
      <c r="AR557">
        <v>31</v>
      </c>
      <c r="AS557" s="1">
        <v>0.47</v>
      </c>
      <c r="AT557">
        <v>0</v>
      </c>
      <c r="AU557">
        <v>0</v>
      </c>
      <c r="AV557">
        <v>0</v>
      </c>
      <c r="AW557">
        <v>20</v>
      </c>
      <c r="AX557">
        <v>4</v>
      </c>
      <c r="AY557">
        <v>0</v>
      </c>
      <c r="AZ557">
        <v>0</v>
      </c>
      <c r="BA557" s="1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f t="shared" si="8"/>
        <v>4.2</v>
      </c>
    </row>
    <row r="558" spans="1:59" x14ac:dyDescent="0.3">
      <c r="A558" t="s">
        <v>482</v>
      </c>
      <c r="B558" s="4">
        <v>27</v>
      </c>
      <c r="C558" t="s">
        <v>453</v>
      </c>
      <c r="D558" t="s">
        <v>176</v>
      </c>
      <c r="E558" t="s">
        <v>774</v>
      </c>
      <c r="F558">
        <v>27</v>
      </c>
      <c r="G558">
        <v>2269</v>
      </c>
      <c r="H558">
        <v>0</v>
      </c>
      <c r="I558">
        <v>0</v>
      </c>
      <c r="J558">
        <v>21</v>
      </c>
      <c r="K558">
        <v>5</v>
      </c>
      <c r="L558" s="1">
        <v>0</v>
      </c>
      <c r="M558">
        <v>1</v>
      </c>
      <c r="N558">
        <v>0</v>
      </c>
      <c r="O558">
        <v>0</v>
      </c>
      <c r="P558">
        <v>2514</v>
      </c>
      <c r="Q558">
        <v>1904</v>
      </c>
      <c r="R558">
        <v>1704</v>
      </c>
      <c r="S558" s="1">
        <v>0.9</v>
      </c>
      <c r="T558">
        <v>7</v>
      </c>
      <c r="U558">
        <v>4</v>
      </c>
      <c r="V558" s="1">
        <v>0.56999999999999995</v>
      </c>
      <c r="W558">
        <v>540</v>
      </c>
      <c r="X558">
        <v>444</v>
      </c>
      <c r="Y558" s="1">
        <v>0.82</v>
      </c>
      <c r="Z558">
        <v>8</v>
      </c>
      <c r="AA558">
        <v>507</v>
      </c>
      <c r="AB558">
        <v>242</v>
      </c>
      <c r="AC558">
        <v>0</v>
      </c>
      <c r="AD558">
        <v>1</v>
      </c>
      <c r="AE558">
        <v>9</v>
      </c>
      <c r="AF558">
        <v>9</v>
      </c>
      <c r="AG558">
        <v>193</v>
      </c>
      <c r="AH558">
        <v>1</v>
      </c>
      <c r="AI558">
        <v>11</v>
      </c>
      <c r="AJ558">
        <v>70</v>
      </c>
      <c r="AK558">
        <v>60</v>
      </c>
      <c r="AL558">
        <v>10</v>
      </c>
      <c r="AM558">
        <v>17</v>
      </c>
      <c r="AN558">
        <v>284</v>
      </c>
      <c r="AO558">
        <v>158</v>
      </c>
      <c r="AP558" s="1">
        <v>0.56000000000000005</v>
      </c>
      <c r="AQ558">
        <v>40</v>
      </c>
      <c r="AR558">
        <v>26</v>
      </c>
      <c r="AS558" s="1">
        <v>0.65</v>
      </c>
      <c r="AT558">
        <v>0</v>
      </c>
      <c r="AU558">
        <v>0</v>
      </c>
      <c r="AV558">
        <v>1</v>
      </c>
      <c r="AW558">
        <v>12</v>
      </c>
      <c r="AX558">
        <v>4</v>
      </c>
      <c r="AY558">
        <v>0</v>
      </c>
      <c r="AZ558">
        <v>0</v>
      </c>
      <c r="BA558" s="1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f t="shared" si="8"/>
        <v>4.2</v>
      </c>
    </row>
    <row r="559" spans="1:59" x14ac:dyDescent="0.3">
      <c r="A559" t="s">
        <v>373</v>
      </c>
      <c r="B559" s="4">
        <v>23</v>
      </c>
      <c r="C559" t="s">
        <v>356</v>
      </c>
      <c r="D559" t="s">
        <v>59</v>
      </c>
      <c r="E559" t="s">
        <v>775</v>
      </c>
      <c r="F559">
        <v>32</v>
      </c>
      <c r="G559">
        <v>1170</v>
      </c>
      <c r="H559">
        <v>0</v>
      </c>
      <c r="I559">
        <v>4</v>
      </c>
      <c r="J559">
        <v>17</v>
      </c>
      <c r="K559">
        <v>7</v>
      </c>
      <c r="L559" s="1">
        <v>0.03</v>
      </c>
      <c r="M559">
        <v>2</v>
      </c>
      <c r="N559">
        <v>1</v>
      </c>
      <c r="O559">
        <v>3</v>
      </c>
      <c r="P559">
        <v>625</v>
      </c>
      <c r="Q559">
        <v>513</v>
      </c>
      <c r="R559">
        <v>376</v>
      </c>
      <c r="S559" s="1">
        <v>0.73</v>
      </c>
      <c r="T559">
        <v>89</v>
      </c>
      <c r="U559">
        <v>16</v>
      </c>
      <c r="V559" s="1">
        <v>0.18</v>
      </c>
      <c r="W559">
        <v>234</v>
      </c>
      <c r="X559">
        <v>149</v>
      </c>
      <c r="Y559" s="1">
        <v>0.64</v>
      </c>
      <c r="Z559">
        <v>4</v>
      </c>
      <c r="AA559">
        <v>219</v>
      </c>
      <c r="AB559">
        <v>131</v>
      </c>
      <c r="AC559">
        <v>1</v>
      </c>
      <c r="AD559">
        <v>0</v>
      </c>
      <c r="AE559">
        <v>9</v>
      </c>
      <c r="AF559">
        <v>11</v>
      </c>
      <c r="AG559">
        <v>73</v>
      </c>
      <c r="AH559">
        <v>22</v>
      </c>
      <c r="AI559">
        <v>0</v>
      </c>
      <c r="AJ559">
        <v>23</v>
      </c>
      <c r="AK559">
        <v>10</v>
      </c>
      <c r="AL559">
        <v>2</v>
      </c>
      <c r="AM559">
        <v>32</v>
      </c>
      <c r="AN559">
        <v>212</v>
      </c>
      <c r="AO559">
        <v>84</v>
      </c>
      <c r="AP559" s="1">
        <v>0.4</v>
      </c>
      <c r="AQ559">
        <v>32</v>
      </c>
      <c r="AR559">
        <v>4</v>
      </c>
      <c r="AS559" s="1">
        <v>0.13</v>
      </c>
      <c r="AT559">
        <v>0</v>
      </c>
      <c r="AU559">
        <v>0</v>
      </c>
      <c r="AV559">
        <v>0</v>
      </c>
      <c r="AW559">
        <v>15</v>
      </c>
      <c r="AX559">
        <v>2</v>
      </c>
      <c r="AY559">
        <v>0</v>
      </c>
      <c r="AZ559">
        <v>0</v>
      </c>
      <c r="BA559" s="1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f t="shared" si="8"/>
        <v>4.2</v>
      </c>
    </row>
    <row r="560" spans="1:59" x14ac:dyDescent="0.3">
      <c r="A560" t="s">
        <v>279</v>
      </c>
      <c r="B560" s="4">
        <v>27</v>
      </c>
      <c r="C560" t="s">
        <v>270</v>
      </c>
      <c r="D560" t="s">
        <v>92</v>
      </c>
      <c r="E560" t="s">
        <v>773</v>
      </c>
      <c r="F560">
        <v>34</v>
      </c>
      <c r="G560">
        <v>1553</v>
      </c>
      <c r="H560">
        <v>0</v>
      </c>
      <c r="I560">
        <v>0</v>
      </c>
      <c r="J560">
        <v>20</v>
      </c>
      <c r="K560">
        <v>7</v>
      </c>
      <c r="L560" s="1">
        <v>0.04</v>
      </c>
      <c r="M560">
        <v>0</v>
      </c>
      <c r="N560">
        <v>0</v>
      </c>
      <c r="O560">
        <v>2</v>
      </c>
      <c r="P560">
        <v>986</v>
      </c>
      <c r="Q560">
        <v>1994</v>
      </c>
      <c r="R560">
        <v>1767</v>
      </c>
      <c r="S560" s="1">
        <v>0.89</v>
      </c>
      <c r="T560">
        <v>3</v>
      </c>
      <c r="U560">
        <v>0</v>
      </c>
      <c r="V560" s="1">
        <v>0</v>
      </c>
      <c r="W560">
        <v>164</v>
      </c>
      <c r="X560">
        <v>97</v>
      </c>
      <c r="Y560" s="1">
        <v>0.59</v>
      </c>
      <c r="Z560">
        <v>0</v>
      </c>
      <c r="AA560">
        <v>429</v>
      </c>
      <c r="AB560">
        <v>163</v>
      </c>
      <c r="AC560">
        <v>0</v>
      </c>
      <c r="AD560">
        <v>0</v>
      </c>
      <c r="AE560">
        <v>0</v>
      </c>
      <c r="AF560">
        <v>0</v>
      </c>
      <c r="AG560">
        <v>103</v>
      </c>
      <c r="AH560">
        <v>20</v>
      </c>
      <c r="AI560">
        <v>2</v>
      </c>
      <c r="AJ560">
        <v>14</v>
      </c>
      <c r="AK560">
        <v>27</v>
      </c>
      <c r="AL560">
        <v>24</v>
      </c>
      <c r="AM560">
        <v>47</v>
      </c>
      <c r="AN560">
        <v>104</v>
      </c>
      <c r="AO560">
        <v>52</v>
      </c>
      <c r="AP560" s="1">
        <v>0.5</v>
      </c>
      <c r="AQ560">
        <v>224</v>
      </c>
      <c r="AR560">
        <v>148</v>
      </c>
      <c r="AS560" s="1">
        <v>0.66</v>
      </c>
      <c r="AT560">
        <v>0</v>
      </c>
      <c r="AU560">
        <v>0</v>
      </c>
      <c r="AV560">
        <v>0</v>
      </c>
      <c r="AW560">
        <v>28</v>
      </c>
      <c r="AX560">
        <v>4</v>
      </c>
      <c r="AY560">
        <v>1</v>
      </c>
      <c r="AZ560">
        <v>0</v>
      </c>
      <c r="BA560" s="1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f t="shared" si="8"/>
        <v>4.2</v>
      </c>
    </row>
    <row r="561" spans="1:59" x14ac:dyDescent="0.3">
      <c r="A561" t="s">
        <v>593</v>
      </c>
      <c r="B561" s="4">
        <v>28</v>
      </c>
      <c r="C561" t="s">
        <v>566</v>
      </c>
      <c r="D561" t="s">
        <v>158</v>
      </c>
      <c r="E561" t="s">
        <v>774</v>
      </c>
      <c r="F561">
        <v>24</v>
      </c>
      <c r="G561">
        <v>1468</v>
      </c>
      <c r="H561">
        <v>0</v>
      </c>
      <c r="I561">
        <v>1</v>
      </c>
      <c r="J561">
        <v>8</v>
      </c>
      <c r="K561">
        <v>7</v>
      </c>
      <c r="L561" s="1">
        <v>0</v>
      </c>
      <c r="M561">
        <v>0</v>
      </c>
      <c r="N561">
        <v>0</v>
      </c>
      <c r="O561">
        <v>0</v>
      </c>
      <c r="P561">
        <v>1027</v>
      </c>
      <c r="Q561">
        <v>2309</v>
      </c>
      <c r="R561">
        <v>2165</v>
      </c>
      <c r="S561" s="1">
        <v>0.94</v>
      </c>
      <c r="T561">
        <v>3</v>
      </c>
      <c r="U561">
        <v>0</v>
      </c>
      <c r="V561" s="1">
        <v>0</v>
      </c>
      <c r="W561">
        <v>522</v>
      </c>
      <c r="X561">
        <v>459</v>
      </c>
      <c r="Y561" s="1">
        <v>0.88</v>
      </c>
      <c r="Z561">
        <v>0</v>
      </c>
      <c r="AA561">
        <v>714</v>
      </c>
      <c r="AB561">
        <v>397</v>
      </c>
      <c r="AC561">
        <v>0</v>
      </c>
      <c r="AD561">
        <v>0</v>
      </c>
      <c r="AE561">
        <v>4</v>
      </c>
      <c r="AF561">
        <v>0</v>
      </c>
      <c r="AG561">
        <v>78</v>
      </c>
      <c r="AH561">
        <v>5</v>
      </c>
      <c r="AI561">
        <v>0</v>
      </c>
      <c r="AJ561">
        <v>40</v>
      </c>
      <c r="AK561">
        <v>20</v>
      </c>
      <c r="AL561">
        <v>20</v>
      </c>
      <c r="AM561">
        <v>0</v>
      </c>
      <c r="AN561">
        <v>47</v>
      </c>
      <c r="AO561">
        <v>27</v>
      </c>
      <c r="AP561" s="1">
        <v>0.56999999999999995</v>
      </c>
      <c r="AQ561">
        <v>71</v>
      </c>
      <c r="AR561">
        <v>37</v>
      </c>
      <c r="AS561" s="1">
        <v>0.52</v>
      </c>
      <c r="AT561">
        <v>0</v>
      </c>
      <c r="AU561">
        <v>0</v>
      </c>
      <c r="AV561">
        <v>0</v>
      </c>
      <c r="AW561">
        <v>19</v>
      </c>
      <c r="AX561">
        <v>2</v>
      </c>
      <c r="AY561">
        <v>0</v>
      </c>
      <c r="AZ561">
        <v>0</v>
      </c>
      <c r="BA561" s="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f t="shared" si="8"/>
        <v>4.2</v>
      </c>
    </row>
    <row r="562" spans="1:59" x14ac:dyDescent="0.3">
      <c r="A562" t="s">
        <v>226</v>
      </c>
      <c r="B562" s="4">
        <v>32</v>
      </c>
      <c r="C562" t="s">
        <v>205</v>
      </c>
      <c r="D562" t="s">
        <v>74</v>
      </c>
      <c r="E562" t="s">
        <v>774</v>
      </c>
      <c r="F562">
        <v>21</v>
      </c>
      <c r="G562">
        <v>1699</v>
      </c>
      <c r="H562">
        <v>0</v>
      </c>
      <c r="I562">
        <v>0</v>
      </c>
      <c r="J562">
        <v>6</v>
      </c>
      <c r="K562">
        <v>12</v>
      </c>
      <c r="L562" s="1">
        <v>0.13</v>
      </c>
      <c r="M562">
        <v>1</v>
      </c>
      <c r="N562">
        <v>1</v>
      </c>
      <c r="O562">
        <v>0</v>
      </c>
      <c r="P562">
        <v>1192</v>
      </c>
      <c r="Q562">
        <v>2528</v>
      </c>
      <c r="R562">
        <v>2310</v>
      </c>
      <c r="S562" s="1">
        <v>0.91</v>
      </c>
      <c r="T562">
        <v>22</v>
      </c>
      <c r="U562">
        <v>3</v>
      </c>
      <c r="V562" s="1">
        <v>0.14000000000000001</v>
      </c>
      <c r="W562">
        <v>822</v>
      </c>
      <c r="X562">
        <v>717</v>
      </c>
      <c r="Y562" s="1">
        <v>0.87</v>
      </c>
      <c r="Z562">
        <v>6</v>
      </c>
      <c r="AA562">
        <v>732</v>
      </c>
      <c r="AB562">
        <v>405</v>
      </c>
      <c r="AC562">
        <v>0</v>
      </c>
      <c r="AD562">
        <v>0</v>
      </c>
      <c r="AE562">
        <v>4</v>
      </c>
      <c r="AF562">
        <v>9</v>
      </c>
      <c r="AG562">
        <v>137</v>
      </c>
      <c r="AH562">
        <v>7</v>
      </c>
      <c r="AI562">
        <v>5</v>
      </c>
      <c r="AJ562">
        <v>62</v>
      </c>
      <c r="AK562">
        <v>44</v>
      </c>
      <c r="AL562">
        <v>19</v>
      </c>
      <c r="AM562">
        <v>43</v>
      </c>
      <c r="AN562">
        <v>173</v>
      </c>
      <c r="AO562">
        <v>110</v>
      </c>
      <c r="AP562" s="1">
        <v>0.64</v>
      </c>
      <c r="AQ562">
        <v>96</v>
      </c>
      <c r="AR562">
        <v>54</v>
      </c>
      <c r="AS562" s="1">
        <v>0.56000000000000005</v>
      </c>
      <c r="AT562">
        <v>0</v>
      </c>
      <c r="AU562">
        <v>0</v>
      </c>
      <c r="AV562">
        <v>0</v>
      </c>
      <c r="AW562">
        <v>27</v>
      </c>
      <c r="AX562">
        <v>5</v>
      </c>
      <c r="AY562">
        <v>0</v>
      </c>
      <c r="AZ562">
        <v>0</v>
      </c>
      <c r="BA562" s="1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f t="shared" si="8"/>
        <v>4.2</v>
      </c>
    </row>
    <row r="563" spans="1:59" x14ac:dyDescent="0.3">
      <c r="A563" t="s">
        <v>298</v>
      </c>
      <c r="B563" s="4">
        <v>29</v>
      </c>
      <c r="C563" t="s">
        <v>270</v>
      </c>
      <c r="D563" t="s">
        <v>59</v>
      </c>
      <c r="E563" t="s">
        <v>773</v>
      </c>
      <c r="F563">
        <v>33</v>
      </c>
      <c r="G563">
        <v>2118</v>
      </c>
      <c r="H563">
        <v>0</v>
      </c>
      <c r="I563">
        <v>3</v>
      </c>
      <c r="J563">
        <v>22</v>
      </c>
      <c r="K563">
        <v>3</v>
      </c>
      <c r="L563" s="1">
        <v>0.33</v>
      </c>
      <c r="M563">
        <v>0</v>
      </c>
      <c r="N563">
        <v>0</v>
      </c>
      <c r="O563">
        <v>0</v>
      </c>
      <c r="P563">
        <v>1278</v>
      </c>
      <c r="Q563">
        <v>2547</v>
      </c>
      <c r="R563">
        <v>2409</v>
      </c>
      <c r="S563" s="1">
        <v>0.95</v>
      </c>
      <c r="T563">
        <v>3</v>
      </c>
      <c r="U563">
        <v>0</v>
      </c>
      <c r="V563" s="1">
        <v>0</v>
      </c>
      <c r="W563">
        <v>318</v>
      </c>
      <c r="X563">
        <v>268</v>
      </c>
      <c r="Y563" s="1">
        <v>0.84</v>
      </c>
      <c r="Z563">
        <v>1</v>
      </c>
      <c r="AA563">
        <v>480</v>
      </c>
      <c r="AB563">
        <v>260</v>
      </c>
      <c r="AC563">
        <v>0</v>
      </c>
      <c r="AD563">
        <v>0</v>
      </c>
      <c r="AE563">
        <v>0</v>
      </c>
      <c r="AF563">
        <v>2</v>
      </c>
      <c r="AG563">
        <v>154</v>
      </c>
      <c r="AH563">
        <v>30</v>
      </c>
      <c r="AI563">
        <v>2</v>
      </c>
      <c r="AJ563">
        <v>26</v>
      </c>
      <c r="AK563">
        <v>21</v>
      </c>
      <c r="AL563">
        <v>15</v>
      </c>
      <c r="AM563">
        <v>66</v>
      </c>
      <c r="AN563">
        <v>137</v>
      </c>
      <c r="AO563">
        <v>90</v>
      </c>
      <c r="AP563" s="1">
        <v>0.66</v>
      </c>
      <c r="AQ563">
        <v>100</v>
      </c>
      <c r="AR563">
        <v>62</v>
      </c>
      <c r="AS563" s="1">
        <v>0.62</v>
      </c>
      <c r="AT563">
        <v>0</v>
      </c>
      <c r="AU563">
        <v>0</v>
      </c>
      <c r="AV563">
        <v>0</v>
      </c>
      <c r="AW563">
        <v>65</v>
      </c>
      <c r="AX563">
        <v>11</v>
      </c>
      <c r="AY563">
        <v>0</v>
      </c>
      <c r="AZ563">
        <v>0</v>
      </c>
      <c r="BA563" s="1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f t="shared" si="8"/>
        <v>4.2</v>
      </c>
    </row>
  </sheetData>
  <sortState xmlns:xlrd2="http://schemas.microsoft.com/office/spreadsheetml/2017/richdata2" ref="A2:BG563">
    <sortCondition descending="1" ref="AZ1:AZ563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38F0-4D95-4FB7-BC5B-6526CA0436CC}">
  <dimension ref="A1:K563"/>
  <sheetViews>
    <sheetView workbookViewId="0">
      <selection activeCell="H2" sqref="H2"/>
    </sheetView>
  </sheetViews>
  <sheetFormatPr defaultRowHeight="14.4" x14ac:dyDescent="0.3"/>
  <cols>
    <col min="1" max="1" width="17.5546875" customWidth="1"/>
    <col min="2" max="2" width="12.33203125" customWidth="1"/>
    <col min="3" max="3" width="19.77734375" customWidth="1"/>
    <col min="4" max="4" width="13.5546875" customWidth="1"/>
    <col min="5" max="5" width="15.6640625" customWidth="1"/>
    <col min="6" max="6" width="17.6640625" customWidth="1"/>
    <col min="7" max="7" width="16.33203125" customWidth="1"/>
    <col min="8" max="8" width="18.21875" customWidth="1"/>
    <col min="9" max="9" width="15.88671875" customWidth="1"/>
    <col min="10" max="10" width="17" customWidth="1"/>
    <col min="11" max="11" width="14" customWidth="1"/>
  </cols>
  <sheetData>
    <row r="1" spans="1:11" x14ac:dyDescent="0.3">
      <c r="A1" t="s">
        <v>0</v>
      </c>
      <c r="B1" t="s">
        <v>764</v>
      </c>
      <c r="C1" t="s">
        <v>1</v>
      </c>
      <c r="D1" t="s">
        <v>2</v>
      </c>
      <c r="E1" t="s">
        <v>3</v>
      </c>
      <c r="F1" t="s">
        <v>699</v>
      </c>
      <c r="G1" t="s">
        <v>697</v>
      </c>
      <c r="H1" t="s">
        <v>700</v>
      </c>
      <c r="I1" t="s">
        <v>701</v>
      </c>
      <c r="J1" t="s">
        <v>702</v>
      </c>
      <c r="K1" t="s">
        <v>703</v>
      </c>
    </row>
    <row r="2" spans="1:11" x14ac:dyDescent="0.3">
      <c r="A2" t="s">
        <v>151</v>
      </c>
      <c r="B2" s="4">
        <v>29</v>
      </c>
      <c r="C2" t="s">
        <v>131</v>
      </c>
      <c r="D2" t="s">
        <v>62</v>
      </c>
      <c r="E2" t="s">
        <v>772</v>
      </c>
      <c r="F2">
        <f>player_stats[[#This Row],[Clean Sheets]]/MAX('epl_player_stats_24_25 '!AI:AI)*0.5+player_stats[[#This Row],[Goals Prevented Adjusted]]/MAX('epl_player_stats_24_25 '!BG:BG)*0.5</f>
        <v>0.59453781512605053</v>
      </c>
      <c r="G2">
        <f>player_stats[[#This Row],[Clean Sheets]]/MAX('epl_player_stats_24_25 '!AI:AI)*0.5+player_stats[[#This Row],[Clearances]]/MAX('epl_player_stats_24_25 '!AJ:AJ)*0.25+player_stats[[#This Row],[Tackles]]/MAX('epl_player_stats_24_25 '!AM:AM)*0.25</f>
        <v>0.3247840676070341</v>
      </c>
      <c r="H2">
        <f>player_stats[[#This Row],[Touches]]/MAX('epl_player_stats_24_25 '!P:P)</f>
        <v>0.35763370182252763</v>
      </c>
      <c r="I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">
        <f>player_stats[[#This Row],[Minutes]]/3420</f>
        <v>0.81578947368421051</v>
      </c>
      <c r="K2" s="2" cm="1">
        <f t="array" ref="K2">_xlfn.IFS(
E2="Goalkeeper",(
7*F2 + 2*J2 + H2),
E2="Defender",(
6*G2+3*H2+2*J2),
E2="Midfielder",(
2*G2+3*H2+4*I2+3*J2),
E2="Forward",(
6.25*I2+5*J2)
)</f>
        <v>6.1509773550733025</v>
      </c>
    </row>
    <row r="3" spans="1:11" x14ac:dyDescent="0.3">
      <c r="A3" t="s">
        <v>426</v>
      </c>
      <c r="B3">
        <v>31</v>
      </c>
      <c r="C3" t="s">
        <v>425</v>
      </c>
      <c r="D3" t="s">
        <v>66</v>
      </c>
      <c r="E3" t="s">
        <v>772</v>
      </c>
      <c r="F3">
        <f>player_stats[[#This Row],[Clean Sheets]]/MAX('epl_player_stats_24_25 '!AI:AI)*0.5+player_stats[[#This Row],[Goals Prevented Adjusted]]/MAX('epl_player_stats_24_25 '!BG:BG)*0.5</f>
        <v>0.72338935574229701</v>
      </c>
      <c r="G3">
        <f>player_stats[[#This Row],[Clean Sheets]]/MAX('epl_player_stats_24_25 '!AI:AI)*0.5+player_stats[[#This Row],[Clearances]]/MAX('epl_player_stats_24_25 '!AJ:AJ)*0.25+player_stats[[#This Row],[Tackles]]/MAX('epl_player_stats_24_25 '!AM:AM)*0.25</f>
        <v>0.3553330640651215</v>
      </c>
      <c r="H3">
        <f>player_stats[[#This Row],[Touches]]/MAX('epl_player_stats_24_25 '!P:P)</f>
        <v>0.32715864953689872</v>
      </c>
      <c r="I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">
        <f>player_stats[[#This Row],[Minutes]]/3420</f>
        <v>0.73362573099415207</v>
      </c>
      <c r="K3" s="2" cm="1">
        <f t="array" ref="K3">_xlfn.IFS(
E3="Goalkeeper",(
7*F3 + 2*J3 + H3),
E3="Defender",(
6*G3+3*H3+2*J3),
E3="Midfielder",(
2*G3+3*H3+4*I3+3*J3),
E3="Forward",(
6.25*I3+5*J3)
)</f>
        <v>6.8581356017212824</v>
      </c>
    </row>
    <row r="4" spans="1:11" x14ac:dyDescent="0.3">
      <c r="A4" t="s">
        <v>653</v>
      </c>
      <c r="B4">
        <v>39</v>
      </c>
      <c r="C4" t="s">
        <v>783</v>
      </c>
      <c r="D4" t="s">
        <v>70</v>
      </c>
      <c r="E4" t="s">
        <v>772</v>
      </c>
      <c r="F4">
        <f>player_stats[[#This Row],[Clean Sheets]]/MAX('epl_player_stats_24_25 '!AI:AI)*0.5+player_stats[[#This Row],[Goals Prevented Adjusted]]/MAX('epl_player_stats_24_25 '!BG:BG)*0.5</f>
        <v>0.46848739495798319</v>
      </c>
      <c r="G4">
        <f>player_stats[[#This Row],[Clean Sheets]]/MAX('epl_player_stats_24_25 '!AI:AI)*0.5+player_stats[[#This Row],[Clearances]]/MAX('epl_player_stats_24_25 '!AJ:AJ)*0.25+player_stats[[#This Row],[Tackles]]/MAX('epl_player_stats_24_25 '!AM:AM)*0.25</f>
        <v>8.5891381345926804E-2</v>
      </c>
      <c r="H4">
        <f>player_stats[[#This Row],[Touches]]/MAX('epl_player_stats_24_25 '!P:P)</f>
        <v>0.1735882880191216</v>
      </c>
      <c r="I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">
        <f>player_stats[[#This Row],[Minutes]]/3420</f>
        <v>0.33947368421052632</v>
      </c>
      <c r="K4" s="2" cm="1">
        <f t="array" ref="K4">_xlfn.IFS(
E4="Goalkeeper",(
7*F4 + 2*J4 + H4),
E4="Defender",(
6*G4+3*H4+2*J4),
E4="Midfielder",(
2*G4+3*H4+4*I4+3*J4),
E4="Forward",(
6.25*I4+5*J4)
)</f>
        <v>4.131947421146057</v>
      </c>
    </row>
    <row r="5" spans="1:11" x14ac:dyDescent="0.3">
      <c r="A5" t="s">
        <v>602</v>
      </c>
      <c r="B5">
        <v>21</v>
      </c>
      <c r="C5" t="s">
        <v>784</v>
      </c>
      <c r="D5" t="s">
        <v>450</v>
      </c>
      <c r="E5" t="s">
        <v>772</v>
      </c>
      <c r="F5">
        <f>player_stats[[#This Row],[Clean Sheets]]/MAX('epl_player_stats_24_25 '!AI:AI)*0.5+player_stats[[#This Row],[Goals Prevented Adjusted]]/MAX('epl_player_stats_24_25 '!BG:BG)*0.5</f>
        <v>0.24159663865546221</v>
      </c>
      <c r="G5">
        <f>player_stats[[#This Row],[Clean Sheets]]/MAX('epl_player_stats_24_25 '!AI:AI)*0.5+player_stats[[#This Row],[Clearances]]/MAX('epl_player_stats_24_25 '!AJ:AJ)*0.25+player_stats[[#This Row],[Tackles]]/MAX('epl_player_stats_24_25 '!AM:AM)*0.25</f>
        <v>5.6849251227241659E-2</v>
      </c>
      <c r="H5">
        <f>player_stats[[#This Row],[Touches]]/MAX('epl_player_stats_24_25 '!P:P)</f>
        <v>8.1565581117418587E-2</v>
      </c>
      <c r="I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">
        <f>player_stats[[#This Row],[Minutes]]/3420</f>
        <v>0.15789473684210525</v>
      </c>
      <c r="K5" s="2" cm="1">
        <f t="array" ref="K5">_xlfn.IFS(
E5="Goalkeeper",(
7*F5 + 2*J5 + H5),
E5="Defender",(
6*G5+3*H5+2*J5),
E5="Midfielder",(
2*G5+3*H5+4*I5+3*J5),
E5="Forward",(
6.25*I5+5*J5)
)</f>
        <v>2.0885315253898646</v>
      </c>
    </row>
    <row r="6" spans="1:11" x14ac:dyDescent="0.3">
      <c r="A6" t="s">
        <v>488</v>
      </c>
      <c r="B6">
        <v>26</v>
      </c>
      <c r="C6" t="s">
        <v>787</v>
      </c>
      <c r="D6" t="s">
        <v>143</v>
      </c>
      <c r="E6" t="s">
        <v>772</v>
      </c>
      <c r="F6">
        <f>player_stats[[#This Row],[Clean Sheets]]/MAX('epl_player_stats_24_25 '!AI:AI)*0.5+player_stats[[#This Row],[Goals Prevented Adjusted]]/MAX('epl_player_stats_24_25 '!BG:BG)*0.5</f>
        <v>0.24159663865546221</v>
      </c>
      <c r="G6">
        <f>player_stats[[#This Row],[Clean Sheets]]/MAX('epl_player_stats_24_25 '!AI:AI)*0.5+player_stats[[#This Row],[Clearances]]/MAX('epl_player_stats_24_25 '!AJ:AJ)*0.25+player_stats[[#This Row],[Tackles]]/MAX('epl_player_stats_24_25 '!AM:AM)*0.25</f>
        <v>5.0177095631641085E-2</v>
      </c>
      <c r="H6">
        <f>player_stats[[#This Row],[Touches]]/MAX('epl_player_stats_24_25 '!P:P)</f>
        <v>5.3480729011054676E-2</v>
      </c>
      <c r="I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6">
        <f>player_stats[[#This Row],[Minutes]]/3420</f>
        <v>0.10526315789473684</v>
      </c>
      <c r="K6" s="2" cm="1">
        <f t="array" ref="K6">_xlfn.IFS(
E6="Goalkeeper",(
7*F6 + 2*J6 + H6),
E6="Defender",(
6*G6+3*H6+2*J6),
E6="Midfielder",(
2*G6+3*H6+4*I6+3*J6),
E6="Forward",(
6.25*I6+5*J6)
)</f>
        <v>1.9551835153887638</v>
      </c>
    </row>
    <row r="7" spans="1:11" x14ac:dyDescent="0.3">
      <c r="A7" t="s">
        <v>668</v>
      </c>
      <c r="B7">
        <v>31</v>
      </c>
      <c r="C7" t="s">
        <v>782</v>
      </c>
      <c r="D7" t="s">
        <v>59</v>
      </c>
      <c r="E7" t="s">
        <v>772</v>
      </c>
      <c r="F7">
        <f>player_stats[[#This Row],[Clean Sheets]]/MAX('epl_player_stats_24_25 '!AI:AI)*0.5+player_stats[[#This Row],[Goals Prevented Adjusted]]/MAX('epl_player_stats_24_25 '!BG:BG)*0.5</f>
        <v>0.24159663865546221</v>
      </c>
      <c r="G7">
        <f>player_stats[[#This Row],[Clean Sheets]]/MAX('epl_player_stats_24_25 '!AI:AI)*0.5+player_stats[[#This Row],[Clearances]]/MAX('epl_player_stats_24_25 '!AJ:AJ)*0.25+player_stats[[#This Row],[Tackles]]/MAX('epl_player_stats_24_25 '!AM:AM)*0.25</f>
        <v>3.8813459268004724E-2</v>
      </c>
      <c r="H7">
        <f>player_stats[[#This Row],[Touches]]/MAX('epl_player_stats_24_25 '!P:P)</f>
        <v>2.2706901703017628E-2</v>
      </c>
      <c r="I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7">
        <f>player_stats[[#This Row],[Minutes]]/3420</f>
        <v>5.2631578947368418E-2</v>
      </c>
      <c r="K7" s="2" cm="1">
        <f t="array" ref="K7">_xlfn.IFS(
E7="Goalkeeper",(
7*F7 + 2*J7 + H7),
E7="Defender",(
6*G7+3*H7+2*J7),
E7="Midfielder",(
2*G7+3*H7+4*I7+3*J7),
E7="Forward",(
6.25*I7+5*J7)
)</f>
        <v>1.8191465301859899</v>
      </c>
    </row>
    <row r="8" spans="1:11" x14ac:dyDescent="0.3">
      <c r="A8" t="s">
        <v>180</v>
      </c>
      <c r="B8">
        <v>22</v>
      </c>
      <c r="C8" t="s">
        <v>170</v>
      </c>
      <c r="D8" t="s">
        <v>181</v>
      </c>
      <c r="E8" t="s">
        <v>772</v>
      </c>
      <c r="F8">
        <f>player_stats[[#This Row],[Clean Sheets]]/MAX('epl_player_stats_24_25 '!AI:AI)*0.5+player_stats[[#This Row],[Goals Prevented Adjusted]]/MAX('epl_player_stats_24_25 '!BG:BG)*0.5</f>
        <v>0.20588235294117649</v>
      </c>
      <c r="G8">
        <f>player_stats[[#This Row],[Clean Sheets]]/MAX('epl_player_stats_24_25 '!AI:AI)*0.5+player_stats[[#This Row],[Clearances]]/MAX('epl_player_stats_24_25 '!AJ:AJ)*0.25+player_stats[[#This Row],[Tackles]]/MAX('epl_player_stats_24_25 '!AM:AM)*0.25</f>
        <v>3.0991735537190084E-3</v>
      </c>
      <c r="H8">
        <f>player_stats[[#This Row],[Touches]]/MAX('epl_player_stats_24_25 '!P:P)</f>
        <v>2.3304451747833882E-2</v>
      </c>
      <c r="I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8">
        <f>player_stats[[#This Row],[Minutes]]/3420</f>
        <v>4.2105263157894736E-2</v>
      </c>
      <c r="K8" s="2" cm="1">
        <f t="array" ref="K8">_xlfn.IFS(
E8="Goalkeeper",(
7*F8 + 2*J8 + H8),
E8="Defender",(
6*G8+3*H8+2*J8),
E8="Midfielder",(
2*G8+3*H8+4*I8+3*J8),
E8="Forward",(
6.25*I8+5*J8)
)</f>
        <v>1.5486914486518588</v>
      </c>
    </row>
    <row r="9" spans="1:11" x14ac:dyDescent="0.3">
      <c r="A9" t="s">
        <v>449</v>
      </c>
      <c r="B9">
        <v>23</v>
      </c>
      <c r="C9" t="s">
        <v>425</v>
      </c>
      <c r="D9" t="s">
        <v>450</v>
      </c>
      <c r="E9" t="s">
        <v>772</v>
      </c>
      <c r="F9">
        <f>player_stats[[#This Row],[Clean Sheets]]/MAX('epl_player_stats_24_25 '!AI:AI)*0.5+player_stats[[#This Row],[Goals Prevented Adjusted]]/MAX('epl_player_stats_24_25 '!BG:BG)*0.5</f>
        <v>0.20588235294117649</v>
      </c>
      <c r="G9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9">
        <f>player_stats[[#This Row],[Touches]]/MAX('epl_player_stats_24_25 '!P:P)</f>
        <v>3.2865252464893933E-3</v>
      </c>
      <c r="I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9">
        <f>player_stats[[#This Row],[Minutes]]/3420</f>
        <v>3.2163742690058481E-3</v>
      </c>
      <c r="K9" s="2" cm="1">
        <f t="array" ref="K9">_xlfn.IFS(
E9="Goalkeeper",(
7*F9 + 2*J9 + H9),
E9="Defender",(
6*G9+3*H9+2*J9),
E9="Midfielder",(
2*G9+3*H9+4*I9+3*J9),
E9="Forward",(
6.25*I9+5*J9)
)</f>
        <v>1.4508957443727366</v>
      </c>
    </row>
    <row r="10" spans="1:11" x14ac:dyDescent="0.3">
      <c r="A10" t="s">
        <v>104</v>
      </c>
      <c r="B10">
        <v>27</v>
      </c>
      <c r="C10" t="s">
        <v>98</v>
      </c>
      <c r="D10" t="s">
        <v>105</v>
      </c>
      <c r="E10" t="s">
        <v>773</v>
      </c>
      <c r="F10">
        <f>player_stats[[#This Row],[Clean Sheets]]/MAX('epl_player_stats_24_25 '!AI:AI)*0.5+player_stats[[#This Row],[Goals Prevented Adjusted]]/MAX('epl_player_stats_24_25 '!BG:BG)*0.5</f>
        <v>0.20588235294117649</v>
      </c>
      <c r="G10">
        <f>player_stats[[#This Row],[Clean Sheets]]/MAX('epl_player_stats_24_25 '!AI:AI)*0.5+player_stats[[#This Row],[Clearances]]/MAX('epl_player_stats_24_25 '!AJ:AJ)*0.25+player_stats[[#This Row],[Tackles]]/MAX('epl_player_stats_24_25 '!AM:AM)*0.25</f>
        <v>1.2311253339961473E-2</v>
      </c>
      <c r="H10">
        <f>player_stats[[#This Row],[Touches]]/MAX('epl_player_stats_24_25 '!P:P)</f>
        <v>2.8084852106363908E-2</v>
      </c>
      <c r="I10">
        <f>player_stats[[#This Row],[Goals]]/MAX('epl_player_stats_24_25 '!H:H)*0.6+player_stats[[#This Row],[Assists]]/MAX('epl_player_stats_24_25 '!I:I)*0.3+player_stats[[#This Row],[Shots]]/MAX('epl_player_stats_24_25 '!K:K)*0.1+0.1</f>
        <v>0.10819672131147541</v>
      </c>
      <c r="J10">
        <f>player_stats[[#This Row],[Minutes]]/3420</f>
        <v>2.6023391812865497E-2</v>
      </c>
      <c r="K10" s="2" cm="1">
        <f t="array" ref="K10">_xlfn.IFS(
E10="Goalkeeper",(
7*F10 + 2*J10 + H10),
E10="Defender",(
6*G10+3*H10+2*J10),
E10="Midfielder",(
2*G10+3*H10+4*I10+3*J10),
E10="Forward",(
6.25*I10+5*J10)
)</f>
        <v>0.61973412368351288</v>
      </c>
    </row>
    <row r="11" spans="1:11" x14ac:dyDescent="0.3">
      <c r="A11" t="s">
        <v>113</v>
      </c>
      <c r="B11">
        <v>18</v>
      </c>
      <c r="C11" t="s">
        <v>98</v>
      </c>
      <c r="D11" t="s">
        <v>114</v>
      </c>
      <c r="E11" t="s">
        <v>774</v>
      </c>
      <c r="F11">
        <f>player_stats[[#This Row],[Clean Sheets]]/MAX('epl_player_stats_24_25 '!AI:AI)*0.5+player_stats[[#This Row],[Goals Prevented Adjusted]]/MAX('epl_player_stats_24_25 '!BG:BG)*0.5</f>
        <v>0.20588235294117649</v>
      </c>
      <c r="G11">
        <f>player_stats[[#This Row],[Clean Sheets]]/MAX('epl_player_stats_24_25 '!AI:AI)*0.5+player_stats[[#This Row],[Clearances]]/MAX('epl_player_stats_24_25 '!AJ:AJ)*0.25+player_stats[[#This Row],[Tackles]]/MAX('epl_player_stats_24_25 '!AM:AM)*0.25</f>
        <v>1.6257068290561113E-2</v>
      </c>
      <c r="H11">
        <f>player_stats[[#This Row],[Touches]]/MAX('epl_player_stats_24_25 '!P:P)</f>
        <v>2.0914251568568867E-2</v>
      </c>
      <c r="I1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11">
        <f>player_stats[[#This Row],[Minutes]]/3420</f>
        <v>3.5380116959064324E-2</v>
      </c>
      <c r="K11" s="2" cm="1">
        <f t="array" ref="K11">_xlfn.IFS(
E11="Goalkeeper",(
7*F11 + 2*J11 + H11),
E11="Defender",(
6*G11+3*H11+2*J11),
E11="Midfielder",(
2*G11+3*H11+4*I11+3*J11),
E11="Forward",(
6.25*I11+5*J11)
)</f>
        <v>0.23104539836720189</v>
      </c>
    </row>
    <row r="12" spans="1:11" x14ac:dyDescent="0.3">
      <c r="A12" t="s">
        <v>147</v>
      </c>
      <c r="B12">
        <v>22</v>
      </c>
      <c r="C12" t="s">
        <v>131</v>
      </c>
      <c r="D12" t="s">
        <v>148</v>
      </c>
      <c r="E12" t="s">
        <v>774</v>
      </c>
      <c r="F12">
        <f>player_stats[[#This Row],[Clean Sheets]]/MAX('epl_player_stats_24_25 '!AI:AI)*0.5+player_stats[[#This Row],[Goals Prevented Adjusted]]/MAX('epl_player_stats_24_25 '!BG:BG)*0.5</f>
        <v>0.20588235294117649</v>
      </c>
      <c r="G12">
        <f>player_stats[[#This Row],[Clean Sheets]]/MAX('epl_player_stats_24_25 '!AI:AI)*0.5+player_stats[[#This Row],[Clearances]]/MAX('epl_player_stats_24_25 '!AJ:AJ)*0.25+player_stats[[#This Row],[Tackles]]/MAX('epl_player_stats_24_25 '!AM:AM)*0.25</f>
        <v>3.5325918101037718E-2</v>
      </c>
      <c r="H12">
        <f>player_stats[[#This Row],[Touches]]/MAX('epl_player_stats_24_25 '!P:P)</f>
        <v>8.4553331341499852E-2</v>
      </c>
      <c r="I1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12">
        <f>player_stats[[#This Row],[Minutes]]/3420</f>
        <v>0.14532163742690057</v>
      </c>
      <c r="K12" s="2" cm="1">
        <f t="array" ref="K12">_xlfn.IFS(
E12="Goalkeeper",(
7*F12 + 2*J12 + H12),
E12="Defender",(
6*G12+3*H12+2*J12),
E12="Midfielder",(
2*G12+3*H12+4*I12+3*J12),
E12="Forward",(
6.25*I12+5*J12)
)</f>
        <v>0.75625877748452708</v>
      </c>
    </row>
    <row r="13" spans="1:11" x14ac:dyDescent="0.3">
      <c r="A13" t="s">
        <v>186</v>
      </c>
      <c r="B13">
        <v>19</v>
      </c>
      <c r="C13" t="s">
        <v>170</v>
      </c>
      <c r="D13" t="s">
        <v>187</v>
      </c>
      <c r="E13" t="s">
        <v>774</v>
      </c>
      <c r="F13">
        <f>player_stats[[#This Row],[Clean Sheets]]/MAX('epl_player_stats_24_25 '!AI:AI)*0.5+player_stats[[#This Row],[Goals Prevented Adjusted]]/MAX('epl_player_stats_24_25 '!BG:BG)*0.5</f>
        <v>0.20588235294117649</v>
      </c>
      <c r="G13">
        <f>player_stats[[#This Row],[Clean Sheets]]/MAX('epl_player_stats_24_25 '!AI:AI)*0.5+player_stats[[#This Row],[Clearances]]/MAX('epl_player_stats_24_25 '!AJ:AJ)*0.25+player_stats[[#This Row],[Tackles]]/MAX('epl_player_stats_24_25 '!AM:AM)*0.25</f>
        <v>2.0661157024793389E-3</v>
      </c>
      <c r="H13">
        <f>player_stats[[#This Row],[Touches]]/MAX('epl_player_stats_24_25 '!P:P)</f>
        <v>9.2620256946519264E-3</v>
      </c>
      <c r="I1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13">
        <f>player_stats[[#This Row],[Minutes]]/3420</f>
        <v>8.1871345029239772E-3</v>
      </c>
      <c r="K13" s="2" cm="1">
        <f t="array" ref="K13">_xlfn.IFS(
E13="Goalkeeper",(
7*F13 + 2*J13 + H13),
E13="Defender",(
6*G13+3*H13+2*J13),
E13="Midfielder",(
2*G13+3*H13+4*I13+3*J13),
E13="Forward",(
6.25*I13+5*J13)
)</f>
        <v>5.655704030467977E-2</v>
      </c>
    </row>
    <row r="14" spans="1:11" x14ac:dyDescent="0.3">
      <c r="A14" t="s">
        <v>195</v>
      </c>
      <c r="B14">
        <v>23</v>
      </c>
      <c r="C14" t="s">
        <v>170</v>
      </c>
      <c r="D14" t="s">
        <v>59</v>
      </c>
      <c r="E14" t="s">
        <v>773</v>
      </c>
      <c r="F14">
        <f>player_stats[[#This Row],[Clean Sheets]]/MAX('epl_player_stats_24_25 '!AI:AI)*0.5+player_stats[[#This Row],[Goals Prevented Adjusted]]/MAX('epl_player_stats_24_25 '!BG:BG)*0.5</f>
        <v>0.20588235294117649</v>
      </c>
      <c r="G14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14">
        <f>player_stats[[#This Row],[Touches]]/MAX('epl_player_stats_24_25 '!P:P)</f>
        <v>3.1968927397669558E-2</v>
      </c>
      <c r="I14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14">
        <f>player_stats[[#This Row],[Minutes]]/3420</f>
        <v>3.2748538011695909E-2</v>
      </c>
      <c r="K14" s="2" cm="1">
        <f t="array" ref="K14">_xlfn.IFS(
E14="Goalkeeper",(
7*F14 + 2*J14 + H14),
E14="Defender",(
6*G14+3*H14+2*J14),
E14="Midfielder",(
2*G14+3*H14+4*I14+3*J14),
E14="Forward",(
6.25*I14+5*J14)
)</f>
        <v>0.61357337449682736</v>
      </c>
    </row>
    <row r="15" spans="1:11" x14ac:dyDescent="0.3">
      <c r="A15" t="s">
        <v>203</v>
      </c>
      <c r="B15">
        <v>18</v>
      </c>
      <c r="C15" t="s">
        <v>170</v>
      </c>
      <c r="D15" t="s">
        <v>143</v>
      </c>
      <c r="E15" t="s">
        <v>773</v>
      </c>
      <c r="F15">
        <f>player_stats[[#This Row],[Clean Sheets]]/MAX('epl_player_stats_24_25 '!AI:AI)*0.5+player_stats[[#This Row],[Goals Prevented Adjusted]]/MAX('epl_player_stats_24_25 '!BG:BG)*0.5</f>
        <v>0.20588235294117649</v>
      </c>
      <c r="G15">
        <f>player_stats[[#This Row],[Clean Sheets]]/MAX('epl_player_stats_24_25 '!AI:AI)*0.5+player_stats[[#This Row],[Clearances]]/MAX('epl_player_stats_24_25 '!AJ:AJ)*0.25+player_stats[[#This Row],[Tackles]]/MAX('epl_player_stats_24_25 '!AM:AM)*0.25</f>
        <v>7.5187969924812026E-3</v>
      </c>
      <c r="H15">
        <f>player_stats[[#This Row],[Touches]]/MAX('epl_player_stats_24_25 '!P:P)</f>
        <v>1.703017627726322E-2</v>
      </c>
      <c r="I1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15">
        <f>player_stats[[#This Row],[Minutes]]/3420</f>
        <v>1.0526315789473684E-2</v>
      </c>
      <c r="K15" s="2" cm="1">
        <f t="array" ref="K15">_xlfn.IFS(
E15="Goalkeeper",(
7*F15 + 2*J15 + H15),
E15="Defender",(
6*G15+3*H15+2*J15),
E15="Midfielder",(
2*G15+3*H15+4*I15+3*J15),
E15="Forward",(
6.25*I15+5*J15)
)</f>
        <v>0.50754313575894361</v>
      </c>
    </row>
    <row r="16" spans="1:11" x14ac:dyDescent="0.3">
      <c r="A16" t="s">
        <v>247</v>
      </c>
      <c r="B16">
        <v>18</v>
      </c>
      <c r="C16" t="s">
        <v>240</v>
      </c>
      <c r="D16" t="s">
        <v>59</v>
      </c>
      <c r="E16" t="s">
        <v>774</v>
      </c>
      <c r="F16">
        <f>player_stats[[#This Row],[Clean Sheets]]/MAX('epl_player_stats_24_25 '!AI:AI)*0.5+player_stats[[#This Row],[Goals Prevented Adjusted]]/MAX('epl_player_stats_24_25 '!BG:BG)*0.5</f>
        <v>0.20588235294117649</v>
      </c>
      <c r="G16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16">
        <f>player_stats[[#This Row],[Touches]]/MAX('epl_player_stats_24_25 '!P:P)</f>
        <v>4.152972811472961E-2</v>
      </c>
      <c r="I16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16">
        <f>player_stats[[#This Row],[Minutes]]/3420</f>
        <v>4.9415204678362572E-2</v>
      </c>
      <c r="K16" s="2" cm="1">
        <f t="array" ref="K16">_xlfn.IFS(
E16="Goalkeeper",(
7*F16 + 2*J16 + H16),
E16="Defender",(
6*G16+3*H16+2*J16),
E16="Midfielder",(
2*G16+3*H16+4*I16+3*J16),
E16="Forward",(
6.25*I16+5*J16)
)</f>
        <v>0.25217433178579562</v>
      </c>
    </row>
    <row r="17" spans="1:11" x14ac:dyDescent="0.3">
      <c r="A17" t="s">
        <v>343</v>
      </c>
      <c r="B17">
        <v>17</v>
      </c>
      <c r="C17" t="s">
        <v>329</v>
      </c>
      <c r="D17" t="s">
        <v>59</v>
      </c>
      <c r="E17" t="s">
        <v>773</v>
      </c>
      <c r="F17">
        <f>player_stats[[#This Row],[Clean Sheets]]/MAX('epl_player_stats_24_25 '!AI:AI)*0.5+player_stats[[#This Row],[Goals Prevented Adjusted]]/MAX('epl_player_stats_24_25 '!BG:BG)*0.5</f>
        <v>0.20588235294117649</v>
      </c>
      <c r="G17">
        <f>player_stats[[#This Row],[Clean Sheets]]/MAX('epl_player_stats_24_25 '!AI:AI)*0.5+player_stats[[#This Row],[Clearances]]/MAX('epl_player_stats_24_25 '!AJ:AJ)*0.25+player_stats[[#This Row],[Tackles]]/MAX('epl_player_stats_24_25 '!AM:AM)*0.25</f>
        <v>1.4190952588081774E-2</v>
      </c>
      <c r="H17">
        <f>player_stats[[#This Row],[Touches]]/MAX('epl_player_stats_24_25 '!P:P)</f>
        <v>2.9877502240812669E-2</v>
      </c>
      <c r="I17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17">
        <f>player_stats[[#This Row],[Minutes]]/3420</f>
        <v>3.6842105263157891E-2</v>
      </c>
      <c r="K17" s="2" cm="1">
        <f t="array" ref="K17">_xlfn.IFS(
E17="Goalkeeper",(
7*F17 + 2*J17 + H17),
E17="Defender",(
6*G17+3*H17+2*J17),
E17="Midfielder",(
2*G17+3*H17+4*I17+3*J17),
E17="Forward",(
6.25*I17+5*J17)
)</f>
        <v>0.65804892440938678</v>
      </c>
    </row>
    <row r="18" spans="1:11" x14ac:dyDescent="0.3">
      <c r="A18" t="s">
        <v>110</v>
      </c>
      <c r="B18">
        <v>20</v>
      </c>
      <c r="C18" t="s">
        <v>98</v>
      </c>
      <c r="D18" t="s">
        <v>111</v>
      </c>
      <c r="E18" t="s">
        <v>775</v>
      </c>
      <c r="F18">
        <f>player_stats[[#This Row],[Clean Sheets]]/MAX('epl_player_stats_24_25 '!AI:AI)*0.5+player_stats[[#This Row],[Goals Prevented Adjusted]]/MAX('epl_player_stats_24_25 '!BG:BG)*0.5</f>
        <v>0.20588235294117649</v>
      </c>
      <c r="G18">
        <f>player_stats[[#This Row],[Clean Sheets]]/MAX('epl_player_stats_24_25 '!AI:AI)*0.5+player_stats[[#This Row],[Clearances]]/MAX('epl_player_stats_24_25 '!AJ:AJ)*0.25+player_stats[[#This Row],[Tackles]]/MAX('epl_player_stats_24_25 '!AM:AM)*0.25</f>
        <v>2.7434288199838439E-2</v>
      </c>
      <c r="H18">
        <f>player_stats[[#This Row],[Touches]]/MAX('epl_player_stats_24_25 '!P:P)</f>
        <v>8.8138631610397367E-2</v>
      </c>
      <c r="I18">
        <f>player_stats[[#This Row],[Goals]]/MAX('epl_player_stats_24_25 '!H:H)*0.6+player_stats[[#This Row],[Assists]]/MAX('epl_player_stats_24_25 '!I:I)*0.25+player_stats[[#This Row],[Shots]]/MAX('epl_player_stats_24_25 '!K:K)*0.15+0.1</f>
        <v>0.32105709440361785</v>
      </c>
      <c r="J18">
        <f>player_stats[[#This Row],[Minutes]]/3420</f>
        <v>0.18304093567251462</v>
      </c>
      <c r="K18" s="2" cm="1">
        <f t="array" ref="K18">_xlfn.IFS(
E18="Goalkeeper",(
7*F18 + 2*J18 + H18),
E18="Defender",(
6*G18+3*H18+2*J18),
E18="Midfielder",(
2*G18+3*H18+4*I18+3*J18),
E18="Forward",(
6.25*I18+5*J18)
)</f>
        <v>2.9218115183851845</v>
      </c>
    </row>
    <row r="19" spans="1:11" x14ac:dyDescent="0.3">
      <c r="A19" t="s">
        <v>376</v>
      </c>
      <c r="B19">
        <v>22</v>
      </c>
      <c r="C19" t="s">
        <v>356</v>
      </c>
      <c r="D19" t="s">
        <v>59</v>
      </c>
      <c r="E19" t="s">
        <v>773</v>
      </c>
      <c r="F19">
        <f>player_stats[[#This Row],[Clean Sheets]]/MAX('epl_player_stats_24_25 '!AI:AI)*0.5+player_stats[[#This Row],[Goals Prevented Adjusted]]/MAX('epl_player_stats_24_25 '!BG:BG)*0.5</f>
        <v>0.24159663865546221</v>
      </c>
      <c r="G19">
        <f>player_stats[[#This Row],[Clean Sheets]]/MAX('epl_player_stats_24_25 '!AI:AI)*0.5+player_stats[[#This Row],[Clearances]]/MAX('epl_player_stats_24_25 '!AJ:AJ)*0.25+player_stats[[#This Row],[Tackles]]/MAX('epl_player_stats_24_25 '!AM:AM)*0.25</f>
        <v>9.0971229727210584E-2</v>
      </c>
      <c r="H19">
        <f>player_stats[[#This Row],[Touches]]/MAX('epl_player_stats_24_25 '!P:P)</f>
        <v>0.12130265909769944</v>
      </c>
      <c r="I19">
        <f>player_stats[[#This Row],[Goals]]/MAX('epl_player_stats_24_25 '!H:H)*0.6+player_stats[[#This Row],[Assists]]/MAX('epl_player_stats_24_25 '!I:I)*0.25+player_stats[[#This Row],[Shots]]/MAX('epl_player_stats_24_25 '!K:K)*0.15+0.1</f>
        <v>0.18810062182023743</v>
      </c>
      <c r="J19">
        <f>player_stats[[#This Row],[Minutes]]/3420</f>
        <v>0.23391812865497075</v>
      </c>
      <c r="K19" s="2" cm="1">
        <f t="array" ref="K19">_xlfn.IFS(
E19="Goalkeeper",(
7*F19 + 2*J19 + H19),
E19="Defender",(
6*G19+3*H19+2*J19),
E19="Midfielder",(
2*G19+3*H19+4*I19+3*J19),
E19="Forward",(
6.25*I19+5*J19)
)</f>
        <v>2.0000073099933813</v>
      </c>
    </row>
    <row r="20" spans="1:11" x14ac:dyDescent="0.3">
      <c r="A20" t="s">
        <v>390</v>
      </c>
      <c r="B20">
        <v>20</v>
      </c>
      <c r="C20" t="s">
        <v>391</v>
      </c>
      <c r="D20" t="s">
        <v>94</v>
      </c>
      <c r="E20" t="s">
        <v>773</v>
      </c>
      <c r="F20">
        <f>player_stats[[#This Row],[Clean Sheets]]/MAX('epl_player_stats_24_25 '!AI:AI)*0.5+player_stats[[#This Row],[Goals Prevented Adjusted]]/MAX('epl_player_stats_24_25 '!BG:BG)*0.5</f>
        <v>0.20588235294117649</v>
      </c>
      <c r="G20">
        <f>player_stats[[#This Row],[Clean Sheets]]/MAX('epl_player_stats_24_25 '!AI:AI)*0.5+player_stats[[#This Row],[Clearances]]/MAX('epl_player_stats_24_25 '!AJ:AJ)*0.25+player_stats[[#This Row],[Tackles]]/MAX('epl_player_stats_24_25 '!AM:AM)*0.25</f>
        <v>5.1870378425402347E-2</v>
      </c>
      <c r="H20">
        <f>player_stats[[#This Row],[Touches]]/MAX('epl_player_stats_24_25 '!P:P)</f>
        <v>0.1141320585599044</v>
      </c>
      <c r="I20">
        <f>player_stats[[#This Row],[Goals]]/MAX('epl_player_stats_24_25 '!H:H)*0.6+player_stats[[#This Row],[Assists]]/MAX('epl_player_stats_24_25 '!I:I)*0.25+player_stats[[#This Row],[Shots]]/MAX('epl_player_stats_24_25 '!K:K)*0.15+0.1</f>
        <v>0.15974499089253189</v>
      </c>
      <c r="J20">
        <f>player_stats[[#This Row],[Minutes]]/3420</f>
        <v>0.16871345029239765</v>
      </c>
      <c r="K20" s="2" cm="1">
        <f t="array" ref="K20">_xlfn.IFS(
E20="Goalkeeper",(
7*F20 + 2*J20 + H20),
E20="Defender",(
6*G20+3*H20+2*J20),
E20="Midfielder",(
2*G20+3*H20+4*I20+3*J20),
E20="Forward",(
6.25*I20+5*J20)
)</f>
        <v>1.5912572469778383</v>
      </c>
    </row>
    <row r="21" spans="1:11" x14ac:dyDescent="0.3">
      <c r="A21" t="s">
        <v>389</v>
      </c>
      <c r="B21">
        <v>28</v>
      </c>
      <c r="C21" t="s">
        <v>356</v>
      </c>
      <c r="D21" t="s">
        <v>158</v>
      </c>
      <c r="E21" t="s">
        <v>775</v>
      </c>
      <c r="F21">
        <f>player_stats[[#This Row],[Clean Sheets]]/MAX('epl_player_stats_24_25 '!AI:AI)*0.5+player_stats[[#This Row],[Goals Prevented Adjusted]]/MAX('epl_player_stats_24_25 '!BG:BG)*0.5</f>
        <v>0.20588235294117649</v>
      </c>
      <c r="G21">
        <f>player_stats[[#This Row],[Clean Sheets]]/MAX('epl_player_stats_24_25 '!AI:AI)*0.5+player_stats[[#This Row],[Clearances]]/MAX('epl_player_stats_24_25 '!AJ:AJ)*0.25+player_stats[[#This Row],[Tackles]]/MAX('epl_player_stats_24_25 '!AM:AM)*0.25</f>
        <v>4.2471882184800844E-2</v>
      </c>
      <c r="H21">
        <f>player_stats[[#This Row],[Touches]]/MAX('epl_player_stats_24_25 '!P:P)</f>
        <v>0.10367493277561995</v>
      </c>
      <c r="I21">
        <f>player_stats[[#This Row],[Goals]]/MAX('epl_player_stats_24_25 '!H:H)*0.6+player_stats[[#This Row],[Assists]]/MAX('epl_player_stats_24_25 '!I:I)*0.25+player_stats[[#This Row],[Shots]]/MAX('epl_player_stats_24_25 '!K:K)*0.15+0.1</f>
        <v>0.23439796495195026</v>
      </c>
      <c r="J21">
        <f>player_stats[[#This Row],[Minutes]]/3420</f>
        <v>0.29269005847953217</v>
      </c>
      <c r="K21" s="2" cm="1">
        <f t="array" ref="K21">_xlfn.IFS(
E21="Goalkeeper",(
7*F21 + 2*J21 + H21),
E21="Defender",(
6*G21+3*H21+2*J21),
E21="Midfielder",(
2*G21+3*H21+4*I21+3*J21),
E21="Forward",(
6.25*I21+5*J21)
)</f>
        <v>2.9284375733473498</v>
      </c>
    </row>
    <row r="22" spans="1:11" x14ac:dyDescent="0.3">
      <c r="A22" t="s">
        <v>475</v>
      </c>
      <c r="B22">
        <v>22</v>
      </c>
      <c r="C22" t="s">
        <v>453</v>
      </c>
      <c r="D22" t="s">
        <v>62</v>
      </c>
      <c r="E22" t="s">
        <v>773</v>
      </c>
      <c r="F22">
        <f>player_stats[[#This Row],[Clean Sheets]]/MAX('epl_player_stats_24_25 '!AI:AI)*0.5+player_stats[[#This Row],[Goals Prevented Adjusted]]/MAX('epl_player_stats_24_25 '!BG:BG)*0.5</f>
        <v>0.31302521008403361</v>
      </c>
      <c r="G22">
        <f>player_stats[[#This Row],[Clean Sheets]]/MAX('epl_player_stats_24_25 '!AI:AI)*0.5+player_stats[[#This Row],[Clearances]]/MAX('epl_player_stats_24_25 '!AJ:AJ)*0.25+player_stats[[#This Row],[Tackles]]/MAX('epl_player_stats_24_25 '!AM:AM)*0.25</f>
        <v>0.158912259988815</v>
      </c>
      <c r="H22">
        <f>player_stats[[#This Row],[Touches]]/MAX('epl_player_stats_24_25 '!P:P)</f>
        <v>0.21900209142515686</v>
      </c>
      <c r="I22">
        <f>player_stats[[#This Row],[Goals]]/MAX('epl_player_stats_24_25 '!H:H)*0.6+player_stats[[#This Row],[Assists]]/MAX('epl_player_stats_24_25 '!I:I)*0.25+player_stats[[#This Row],[Shots]]/MAX('epl_player_stats_24_25 '!K:K)*0.15+0.1</f>
        <v>0.14282080271339742</v>
      </c>
      <c r="J22">
        <f>player_stats[[#This Row],[Minutes]]/3420</f>
        <v>0.22309941520467835</v>
      </c>
      <c r="K22" s="2" cm="1">
        <f t="array" ref="K22">_xlfn.IFS(
E22="Goalkeeper",(
7*F22 + 2*J22 + H22),
E22="Defender",(
6*G22+3*H22+2*J22),
E22="Midfielder",(
2*G22+3*H22+4*I22+3*J22),
E22="Forward",(
6.25*I22+5*J22)
)</f>
        <v>2.2154122507207252</v>
      </c>
    </row>
    <row r="23" spans="1:11" x14ac:dyDescent="0.3">
      <c r="A23" t="s">
        <v>476</v>
      </c>
      <c r="B23">
        <v>19</v>
      </c>
      <c r="C23" t="s">
        <v>453</v>
      </c>
      <c r="D23" t="s">
        <v>59</v>
      </c>
      <c r="E23" t="s">
        <v>774</v>
      </c>
      <c r="F23">
        <f>player_stats[[#This Row],[Clean Sheets]]/MAX('epl_player_stats_24_25 '!AI:AI)*0.5+player_stats[[#This Row],[Goals Prevented Adjusted]]/MAX('epl_player_stats_24_25 '!BG:BG)*0.5</f>
        <v>0.27731092436974791</v>
      </c>
      <c r="G23">
        <f>player_stats[[#This Row],[Clean Sheets]]/MAX('epl_player_stats_24_25 '!AI:AI)*0.5+player_stats[[#This Row],[Clearances]]/MAX('epl_player_stats_24_25 '!AJ:AJ)*0.25+player_stats[[#This Row],[Tackles]]/MAX('epl_player_stats_24_25 '!AM:AM)*0.25</f>
        <v>9.8676443174050818E-2</v>
      </c>
      <c r="H23">
        <f>player_stats[[#This Row],[Touches]]/MAX('epl_player_stats_24_25 '!P:P)</f>
        <v>0.13355243501643263</v>
      </c>
      <c r="I23">
        <f>player_stats[[#This Row],[Goals]]/MAX('epl_player_stats_24_25 '!H:H)*0.6+player_stats[[#This Row],[Assists]]/MAX('epl_player_stats_24_25 '!I:I)*0.25+player_stats[[#This Row],[Shots]]/MAX('epl_player_stats_24_25 '!K:K)*0.15+0.1</f>
        <v>0.16105144149236858</v>
      </c>
      <c r="J23">
        <f>player_stats[[#This Row],[Minutes]]/3420</f>
        <v>0.15409356725146198</v>
      </c>
      <c r="K23" s="2" cm="1">
        <f t="array" ref="K23">_xlfn.IFS(
E23="Goalkeeper",(
7*F23 + 2*J23 + H23),
E23="Defender",(
6*G23+3*H23+2*J23),
E23="Midfielder",(
2*G23+3*H23+4*I23+3*J23),
E23="Forward",(
6.25*I23+5*J23)
)</f>
        <v>1.3009030985965266</v>
      </c>
    </row>
    <row r="24" spans="1:11" x14ac:dyDescent="0.3">
      <c r="A24" t="s">
        <v>556</v>
      </c>
      <c r="B24">
        <v>22</v>
      </c>
      <c r="C24" t="s">
        <v>785</v>
      </c>
      <c r="D24" t="s">
        <v>59</v>
      </c>
      <c r="E24" t="s">
        <v>774</v>
      </c>
      <c r="F24">
        <f>player_stats[[#This Row],[Clean Sheets]]/MAX('epl_player_stats_24_25 '!AI:AI)*0.5+player_stats[[#This Row],[Goals Prevented Adjusted]]/MAX('epl_player_stats_24_25 '!BG:BG)*0.5</f>
        <v>0.24159663865546221</v>
      </c>
      <c r="G24">
        <f>player_stats[[#This Row],[Clean Sheets]]/MAX('epl_player_stats_24_25 '!AI:AI)*0.5+player_stats[[#This Row],[Clearances]]/MAX('epl_player_stats_24_25 '!AJ:AJ)*0.25+player_stats[[#This Row],[Tackles]]/MAX('epl_player_stats_24_25 '!AM:AM)*0.25</f>
        <v>0.10128627353507735</v>
      </c>
      <c r="H24">
        <f>player_stats[[#This Row],[Touches]]/MAX('epl_player_stats_24_25 '!P:P)</f>
        <v>0.1714968628622647</v>
      </c>
      <c r="I24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24">
        <f>player_stats[[#This Row],[Minutes]]/3420</f>
        <v>0.22573099415204678</v>
      </c>
      <c r="K24" s="2" cm="1">
        <f t="array" ref="K24">_xlfn.IFS(
E24="Goalkeeper",(
7*F24 + 2*J24 + H24),
E24="Defender",(
6*G24+3*H24+2*J24),
E24="Midfielder",(
2*G24+3*H24+4*I24+3*J24),
E24="Forward",(
6.25*I24+5*J24)
)</f>
        <v>1.5736702181013518</v>
      </c>
    </row>
    <row r="25" spans="1:11" x14ac:dyDescent="0.3">
      <c r="A25" t="s">
        <v>564</v>
      </c>
      <c r="B25">
        <v>33</v>
      </c>
      <c r="C25" t="s">
        <v>785</v>
      </c>
      <c r="D25" t="s">
        <v>233</v>
      </c>
      <c r="E25" t="s">
        <v>774</v>
      </c>
      <c r="F25">
        <f>player_stats[[#This Row],[Clean Sheets]]/MAX('epl_player_stats_24_25 '!AI:AI)*0.5+player_stats[[#This Row],[Goals Prevented Adjusted]]/MAX('epl_player_stats_24_25 '!BG:BG)*0.5</f>
        <v>0.20588235294117649</v>
      </c>
      <c r="G25">
        <f>player_stats[[#This Row],[Clean Sheets]]/MAX('epl_player_stats_24_25 '!AI:AI)*0.5+player_stats[[#This Row],[Clearances]]/MAX('epl_player_stats_24_25 '!AJ:AJ)*0.25+player_stats[[#This Row],[Tackles]]/MAX('epl_player_stats_24_25 '!AM:AM)*0.25</f>
        <v>2.3674889703597837E-2</v>
      </c>
      <c r="H25">
        <f>player_stats[[#This Row],[Touches]]/MAX('epl_player_stats_24_25 '!P:P)</f>
        <v>2.9279952195996415E-2</v>
      </c>
      <c r="I2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5">
        <f>player_stats[[#This Row],[Minutes]]/3420</f>
        <v>4.2690058479532167E-2</v>
      </c>
      <c r="K25" s="2" cm="1">
        <f t="array" ref="K25">_xlfn.IFS(
E25="Goalkeeper",(
7*F25 + 2*J25 + H25),
E25="Defender",(
6*G25+3*H25+2*J25),
E25="Midfielder",(
2*G25+3*H25+4*I25+3*J25),
E25="Forward",(
6.25*I25+5*J25)
)</f>
        <v>0.31526931176864059</v>
      </c>
    </row>
    <row r="26" spans="1:11" x14ac:dyDescent="0.3">
      <c r="A26" t="s">
        <v>570</v>
      </c>
      <c r="B26">
        <v>22</v>
      </c>
      <c r="C26" t="s">
        <v>566</v>
      </c>
      <c r="D26" t="s">
        <v>76</v>
      </c>
      <c r="E26" t="s">
        <v>774</v>
      </c>
      <c r="F26">
        <f>player_stats[[#This Row],[Clean Sheets]]/MAX('epl_player_stats_24_25 '!AI:AI)*0.5+player_stats[[#This Row],[Goals Prevented Adjusted]]/MAX('epl_player_stats_24_25 '!BG:BG)*0.5</f>
        <v>0.20588235294117649</v>
      </c>
      <c r="G26">
        <f>player_stats[[#This Row],[Clean Sheets]]/MAX('epl_player_stats_24_25 '!AI:AI)*0.5+player_stats[[#This Row],[Clearances]]/MAX('epl_player_stats_24_25 '!AJ:AJ)*0.25+player_stats[[#This Row],[Tackles]]/MAX('epl_player_stats_24_25 '!AM:AM)*0.25</f>
        <v>3.485210961287516E-2</v>
      </c>
      <c r="H26">
        <f>player_stats[[#This Row],[Touches]]/MAX('epl_player_stats_24_25 '!P:P)</f>
        <v>8.0669256050194205E-2</v>
      </c>
      <c r="I26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6">
        <f>player_stats[[#This Row],[Minutes]]/3420</f>
        <v>9.6198830409356728E-2</v>
      </c>
      <c r="K26" s="2" cm="1">
        <f t="array" ref="K26">_xlfn.IFS(
E26="Goalkeeper",(
7*F26 + 2*J26 + H26),
E26="Defender",(
6*G26+3*H26+2*J26),
E26="Midfielder",(
2*G26+3*H26+4*I26+3*J26),
E26="Forward",(
6.25*I26+5*J26)
)</f>
        <v>0.64351808664654708</v>
      </c>
    </row>
    <row r="27" spans="1:11" x14ac:dyDescent="0.3">
      <c r="A27" t="s">
        <v>175</v>
      </c>
      <c r="B27">
        <v>21</v>
      </c>
      <c r="C27" t="s">
        <v>170</v>
      </c>
      <c r="D27" t="s">
        <v>176</v>
      </c>
      <c r="E27" t="s">
        <v>775</v>
      </c>
      <c r="F27">
        <f>player_stats[[#This Row],[Clean Sheets]]/MAX('epl_player_stats_24_25 '!AI:AI)*0.5+player_stats[[#This Row],[Goals Prevented Adjusted]]/MAX('epl_player_stats_24_25 '!BG:BG)*0.5</f>
        <v>0.20588235294117649</v>
      </c>
      <c r="G27">
        <f>player_stats[[#This Row],[Clean Sheets]]/MAX('epl_player_stats_24_25 '!AI:AI)*0.5+player_stats[[#This Row],[Clearances]]/MAX('epl_player_stats_24_25 '!AJ:AJ)*0.25+player_stats[[#This Row],[Tackles]]/MAX('epl_player_stats_24_25 '!AM:AM)*0.25</f>
        <v>2.6502205928043247E-2</v>
      </c>
      <c r="H27">
        <f>player_stats[[#This Row],[Touches]]/MAX('epl_player_stats_24_25 '!P:P)</f>
        <v>7.9772930982969822E-2</v>
      </c>
      <c r="I27">
        <f>player_stats[[#This Row],[Goals]]/MAX('epl_player_stats_24_25 '!H:H)*0.6+player_stats[[#This Row],[Assists]]/MAX('epl_player_stats_24_25 '!I:I)*0.25+player_stats[[#This Row],[Shots]]/MAX('epl_player_stats_24_25 '!K:K)*0.15+0.1</f>
        <v>0.18477639595502796</v>
      </c>
      <c r="J27">
        <f>player_stats[[#This Row],[Minutes]]/3420</f>
        <v>0.1304093567251462</v>
      </c>
      <c r="K27" s="2" cm="1">
        <f t="array" ref="K27">_xlfn.IFS(
E27="Goalkeeper",(
7*F27 + 2*J27 + H27),
E27="Defender",(
6*G27+3*H27+2*J27),
E27="Midfielder",(
2*G27+3*H27+4*I27+3*J27),
E27="Forward",(
6.25*I27+5*J27)
)</f>
        <v>1.8068992583446559</v>
      </c>
    </row>
    <row r="28" spans="1:11" x14ac:dyDescent="0.3">
      <c r="A28" t="s">
        <v>581</v>
      </c>
      <c r="B28">
        <v>17</v>
      </c>
      <c r="C28" t="s">
        <v>566</v>
      </c>
      <c r="D28" t="s">
        <v>96</v>
      </c>
      <c r="E28" t="s">
        <v>774</v>
      </c>
      <c r="F28">
        <f>player_stats[[#This Row],[Clean Sheets]]/MAX('epl_player_stats_24_25 '!AI:AI)*0.5+player_stats[[#This Row],[Goals Prevented Adjusted]]/MAX('epl_player_stats_24_25 '!BG:BG)*0.5</f>
        <v>0.20588235294117649</v>
      </c>
      <c r="G2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28">
        <f>player_stats[[#This Row],[Touches]]/MAX('epl_player_stats_24_25 '!P:P)</f>
        <v>5.6767254257544071E-3</v>
      </c>
      <c r="I2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28">
        <f>player_stats[[#This Row],[Minutes]]/3420</f>
        <v>3.5087719298245615E-3</v>
      </c>
      <c r="K28" s="2" cm="1">
        <f t="array" ref="K28">_xlfn.IFS(
E28="Goalkeeper",(
7*F28 + 2*J28 + H28),
E28="Defender",(
6*G28+3*H28+2*J28),
E28="Midfielder",(
2*G28+3*H28+4*I28+3*J28),
E28="Forward",(
6.25*I28+5*J28)
)</f>
        <v>2.4047720136912344E-2</v>
      </c>
    </row>
    <row r="29" spans="1:11" x14ac:dyDescent="0.3">
      <c r="A29" t="s">
        <v>594</v>
      </c>
      <c r="B29">
        <v>18</v>
      </c>
      <c r="C29" t="s">
        <v>566</v>
      </c>
      <c r="D29" t="s">
        <v>59</v>
      </c>
      <c r="E29" t="s">
        <v>773</v>
      </c>
      <c r="F29">
        <f>player_stats[[#This Row],[Clean Sheets]]/MAX('epl_player_stats_24_25 '!AI:AI)*0.5+player_stats[[#This Row],[Goals Prevented Adjusted]]/MAX('epl_player_stats_24_25 '!BG:BG)*0.5</f>
        <v>0.20588235294117649</v>
      </c>
      <c r="G29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29">
        <f>player_stats[[#This Row],[Touches]]/MAX('epl_player_stats_24_25 '!P:P)</f>
        <v>5.6767254257544071E-3</v>
      </c>
      <c r="I2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29">
        <f>player_stats[[#This Row],[Minutes]]/3420</f>
        <v>7.6023391812865496E-3</v>
      </c>
      <c r="K29" s="2" cm="1">
        <f t="array" ref="K29">_xlfn.IFS(
E29="Goalkeeper",(
7*F29 + 2*J29 + H29),
E29="Defender",(
6*G29+3*H29+2*J29),
E29="Midfielder",(
2*G29+3*H29+4*I29+3*J29),
E29="Forward",(
6.25*I29+5*J29)
)</f>
        <v>0.45343265789113402</v>
      </c>
    </row>
    <row r="30" spans="1:11" x14ac:dyDescent="0.3">
      <c r="A30" t="s">
        <v>599</v>
      </c>
      <c r="B30">
        <v>24</v>
      </c>
      <c r="C30" t="s">
        <v>566</v>
      </c>
      <c r="D30" t="s">
        <v>158</v>
      </c>
      <c r="E30" t="s">
        <v>773</v>
      </c>
      <c r="F30">
        <f>player_stats[[#This Row],[Clean Sheets]]/MAX('epl_player_stats_24_25 '!AI:AI)*0.5+player_stats[[#This Row],[Goals Prevented Adjusted]]/MAX('epl_player_stats_24_25 '!BG:BG)*0.5</f>
        <v>0.20588235294117649</v>
      </c>
      <c r="G30">
        <f>player_stats[[#This Row],[Clean Sheets]]/MAX('epl_player_stats_24_25 '!AI:AI)*0.5+player_stats[[#This Row],[Clearances]]/MAX('epl_player_stats_24_25 '!AJ:AJ)*0.25+player_stats[[#This Row],[Tackles]]/MAX('epl_player_stats_24_25 '!AM:AM)*0.25</f>
        <v>5.2056794879761385E-2</v>
      </c>
      <c r="H30">
        <f>player_stats[[#This Row],[Touches]]/MAX('epl_player_stats_24_25 '!P:P)</f>
        <v>0.13355243501643263</v>
      </c>
      <c r="I30">
        <f>player_stats[[#This Row],[Goals]]/MAX('epl_player_stats_24_25 '!H:H)*0.6+player_stats[[#This Row],[Assists]]/MAX('epl_player_stats_24_25 '!I:I)*0.25+player_stats[[#This Row],[Shots]]/MAX('epl_player_stats_24_25 '!K:K)*0.15+0.1</f>
        <v>0.13790276992651215</v>
      </c>
      <c r="J30">
        <f>player_stats[[#This Row],[Minutes]]/3420</f>
        <v>0.19941520467836257</v>
      </c>
      <c r="K30" s="2" cm="1">
        <f t="array" ref="K30">_xlfn.IFS(
E30="Goalkeeper",(
7*F30 + 2*J30 + H30),
E30="Defender",(
6*G30+3*H30+2*J30),
E30="Midfielder",(
2*G30+3*H30+4*I30+3*J30),
E30="Forward",(
6.25*I30+5*J30)
)</f>
        <v>1.6546275885499568</v>
      </c>
    </row>
    <row r="31" spans="1:11" x14ac:dyDescent="0.3">
      <c r="A31" t="s">
        <v>659</v>
      </c>
      <c r="B31">
        <v>18</v>
      </c>
      <c r="C31" t="s">
        <v>783</v>
      </c>
      <c r="D31" t="s">
        <v>59</v>
      </c>
      <c r="E31" t="s">
        <v>774</v>
      </c>
      <c r="F31">
        <f>player_stats[[#This Row],[Clean Sheets]]/MAX('epl_player_stats_24_25 '!AI:AI)*0.5+player_stats[[#This Row],[Goals Prevented Adjusted]]/MAX('epl_player_stats_24_25 '!BG:BG)*0.5</f>
        <v>0.24159663865546221</v>
      </c>
      <c r="G31">
        <f>player_stats[[#This Row],[Clean Sheets]]/MAX('epl_player_stats_24_25 '!AI:AI)*0.5+player_stats[[#This Row],[Clearances]]/MAX('epl_player_stats_24_25 '!AJ:AJ)*0.25+player_stats[[#This Row],[Tackles]]/MAX('epl_player_stats_24_25 '!AM:AM)*0.25</f>
        <v>9.5849126949605415E-2</v>
      </c>
      <c r="H31">
        <f>player_stats[[#This Row],[Touches]]/MAX('epl_player_stats_24_25 '!P:P)</f>
        <v>0.14580221093516582</v>
      </c>
      <c r="I31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31">
        <f>player_stats[[#This Row],[Minutes]]/3420</f>
        <v>0.1935672514619883</v>
      </c>
      <c r="K31" s="2" cm="1">
        <f t="array" ref="K31">_xlfn.IFS(
E31="Goalkeeper",(
7*F31 + 2*J31 + H31),
E31="Defender",(
6*G31+3*H31+2*J31),
E31="Midfielder",(
2*G31+3*H31+4*I31+3*J31),
E31="Forward",(
6.25*I31+5*J31)
)</f>
        <v>1.3996358974271066</v>
      </c>
    </row>
    <row r="32" spans="1:11" x14ac:dyDescent="0.3">
      <c r="A32" t="s">
        <v>681</v>
      </c>
      <c r="B32">
        <v>17</v>
      </c>
      <c r="C32" t="s">
        <v>782</v>
      </c>
      <c r="D32" t="s">
        <v>59</v>
      </c>
      <c r="E32" t="s">
        <v>773</v>
      </c>
      <c r="F32">
        <f>player_stats[[#This Row],[Clean Sheets]]/MAX('epl_player_stats_24_25 '!AI:AI)*0.5+player_stats[[#This Row],[Goals Prevented Adjusted]]/MAX('epl_player_stats_24_25 '!BG:BG)*0.5</f>
        <v>0.20588235294117649</v>
      </c>
      <c r="G32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2">
        <f>player_stats[[#This Row],[Touches]]/MAX('epl_player_stats_24_25 '!P:P)</f>
        <v>1.7926501344487601E-3</v>
      </c>
      <c r="I3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">
        <f>player_stats[[#This Row],[Minutes]]/3420</f>
        <v>2.9239766081871346E-4</v>
      </c>
      <c r="K32" s="2" cm="1">
        <f t="array" ref="K32">_xlfn.IFS(
E32="Goalkeeper",(
7*F32 + 2*J32 + H32),
E32="Defender",(
6*G32+3*H32+2*J32),
E32="Midfielder",(
2*G32+3*H32+4*I32+3*J32),
E32="Forward",(
6.25*I32+5*J32)
)</f>
        <v>0.40625514338580243</v>
      </c>
    </row>
    <row r="33" spans="1:11" x14ac:dyDescent="0.3">
      <c r="A33" t="s">
        <v>624</v>
      </c>
      <c r="B33">
        <v>22</v>
      </c>
      <c r="C33" t="s">
        <v>784</v>
      </c>
      <c r="D33" t="s">
        <v>625</v>
      </c>
      <c r="E33" t="s">
        <v>774</v>
      </c>
      <c r="F33">
        <f>player_stats[[#This Row],[Clean Sheets]]/MAX('epl_player_stats_24_25 '!AI:AI)*0.5+player_stats[[#This Row],[Goals Prevented Adjusted]]/MAX('epl_player_stats_24_25 '!BG:BG)*0.5</f>
        <v>0.27731092436974791</v>
      </c>
      <c r="G33">
        <f>player_stats[[#This Row],[Clean Sheets]]/MAX('epl_player_stats_24_25 '!AI:AI)*0.5+player_stats[[#This Row],[Clearances]]/MAX('epl_player_stats_24_25 '!AJ:AJ)*0.25+player_stats[[#This Row],[Tackles]]/MAX('epl_player_stats_24_25 '!AM:AM)*0.25</f>
        <v>0.13774622506679923</v>
      </c>
      <c r="H33">
        <f>player_stats[[#This Row],[Touches]]/MAX('epl_player_stats_24_25 '!P:P)</f>
        <v>0.29399462204959664</v>
      </c>
      <c r="I3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33">
        <f>player_stats[[#This Row],[Minutes]]/3420</f>
        <v>0.36578947368421055</v>
      </c>
      <c r="K33" s="2" cm="1">
        <f t="array" ref="K33">_xlfn.IFS(
E33="Goalkeeper",(
7*F33 + 2*J33 + H33),
E33="Defender",(
6*G33+3*H33+2*J33),
E33="Midfielder",(
2*G33+3*H33+4*I33+3*J33),
E33="Forward",(
6.25*I33+5*J33)
)</f>
        <v>2.4400401639180065</v>
      </c>
    </row>
    <row r="34" spans="1:11" x14ac:dyDescent="0.3">
      <c r="A34" t="s">
        <v>654</v>
      </c>
      <c r="B34">
        <v>27</v>
      </c>
      <c r="C34" t="s">
        <v>783</v>
      </c>
      <c r="D34" t="s">
        <v>59</v>
      </c>
      <c r="E34" t="s">
        <v>774</v>
      </c>
      <c r="F34">
        <f>player_stats[[#This Row],[Clean Sheets]]/MAX('epl_player_stats_24_25 '!AI:AI)*0.5+player_stats[[#This Row],[Goals Prevented Adjusted]]/MAX('epl_player_stats_24_25 '!BG:BG)*0.5</f>
        <v>0.42016806722689076</v>
      </c>
      <c r="G34">
        <f>player_stats[[#This Row],[Clean Sheets]]/MAX('epl_player_stats_24_25 '!AI:AI)*0.5+player_stats[[#This Row],[Clearances]]/MAX('epl_player_stats_24_25 '!AJ:AJ)*0.25+player_stats[[#This Row],[Tackles]]/MAX('epl_player_stats_24_25 '!AM:AM)*0.25</f>
        <v>0.50453613372273665</v>
      </c>
      <c r="H34">
        <f>player_stats[[#This Row],[Touches]]/MAX('epl_player_stats_24_25 '!P:P)</f>
        <v>0.72423065431729905</v>
      </c>
      <c r="I34">
        <f>player_stats[[#This Row],[Goals]]/MAX('epl_player_stats_24_25 '!H:H)*0.6+player_stats[[#This Row],[Assists]]/MAX('epl_player_stats_24_25 '!I:I)*0.25+player_stats[[#This Row],[Shots]]/MAX('epl_player_stats_24_25 '!K:K)*0.15+0.1</f>
        <v>0.14585610200364299</v>
      </c>
      <c r="J34">
        <f>player_stats[[#This Row],[Minutes]]/3420</f>
        <v>0.97923976608187135</v>
      </c>
      <c r="K34" s="2" cm="1">
        <f t="array" ref="K34">_xlfn.IFS(
E34="Goalkeeper",(
7*F34 + 2*J34 + H34),
E34="Defender",(
6*G34+3*H34+2*J34),
E34="Midfielder",(
2*G34+3*H34+4*I34+3*J34),
E34="Forward",(
6.25*I34+5*J34)
)</f>
        <v>7.1583882974520598</v>
      </c>
    </row>
    <row r="35" spans="1:11" x14ac:dyDescent="0.3">
      <c r="A35" t="s">
        <v>483</v>
      </c>
      <c r="B35">
        <v>20</v>
      </c>
      <c r="C35" t="s">
        <v>453</v>
      </c>
      <c r="D35" t="s">
        <v>66</v>
      </c>
      <c r="E35" t="s">
        <v>775</v>
      </c>
      <c r="F35">
        <f>player_stats[[#This Row],[Clean Sheets]]/MAX('epl_player_stats_24_25 '!AI:AI)*0.5+player_stats[[#This Row],[Goals Prevented Adjusted]]/MAX('epl_player_stats_24_25 '!BG:BG)*0.5</f>
        <v>0.31302521008403361</v>
      </c>
      <c r="G35">
        <f>player_stats[[#This Row],[Clean Sheets]]/MAX('epl_player_stats_24_25 '!AI:AI)*0.5+player_stats[[#This Row],[Clearances]]/MAX('epl_player_stats_24_25 '!AJ:AJ)*0.25+player_stats[[#This Row],[Tackles]]/MAX('epl_player_stats_24_25 '!AM:AM)*0.25</f>
        <v>0.15967346051078107</v>
      </c>
      <c r="H35">
        <f>player_stats[[#This Row],[Touches]]/MAX('epl_player_stats_24_25 '!P:P)</f>
        <v>0.36092022706901705</v>
      </c>
      <c r="I35">
        <f>player_stats[[#This Row],[Goals]]/MAX('epl_player_stats_24_25 '!H:H)*0.6+player_stats[[#This Row],[Assists]]/MAX('epl_player_stats_24_25 '!I:I)*0.25+player_stats[[#This Row],[Shots]]/MAX('epl_player_stats_24_25 '!K:K)*0.15+0.1</f>
        <v>0.36704666792286911</v>
      </c>
      <c r="J35">
        <f>player_stats[[#This Row],[Minutes]]/3420</f>
        <v>0.51754385964912286</v>
      </c>
      <c r="K35" s="2" cm="1">
        <f t="array" ref="K35">_xlfn.IFS(
E35="Goalkeeper",(
7*F35 + 2*J35 + H35),
E35="Defender",(
6*G35+3*H35+2*J35),
E35="Midfielder",(
2*G35+3*H35+4*I35+3*J35),
E35="Forward",(
6.25*I35+5*J35)
)</f>
        <v>4.881760972763546</v>
      </c>
    </row>
    <row r="36" spans="1:11" x14ac:dyDescent="0.3">
      <c r="A36" t="s">
        <v>427</v>
      </c>
      <c r="B36">
        <v>30</v>
      </c>
      <c r="C36" t="s">
        <v>425</v>
      </c>
      <c r="D36" t="s">
        <v>78</v>
      </c>
      <c r="E36" t="s">
        <v>774</v>
      </c>
      <c r="F36">
        <f>player_stats[[#This Row],[Clean Sheets]]/MAX('epl_player_stats_24_25 '!AI:AI)*0.5+player_stats[[#This Row],[Goals Prevented Adjusted]]/MAX('epl_player_stats_24_25 '!BG:BG)*0.5</f>
        <v>0.42016806722689076</v>
      </c>
      <c r="G36">
        <f>player_stats[[#This Row],[Clean Sheets]]/MAX('epl_player_stats_24_25 '!AI:AI)*0.5+player_stats[[#This Row],[Clearances]]/MAX('epl_player_stats_24_25 '!AJ:AJ)*0.25+player_stats[[#This Row],[Tackles]]/MAX('epl_player_stats_24_25 '!AM:AM)*0.25</f>
        <v>0.3309824147144721</v>
      </c>
      <c r="H36">
        <f>player_stats[[#This Row],[Touches]]/MAX('epl_player_stats_24_25 '!P:P)</f>
        <v>0.63609202270690168</v>
      </c>
      <c r="I36">
        <f>player_stats[[#This Row],[Goals]]/MAX('epl_player_stats_24_25 '!H:H)*0.6+player_stats[[#This Row],[Assists]]/MAX('epl_player_stats_24_25 '!I:I)*0.25+player_stats[[#This Row],[Shots]]/MAX('epl_player_stats_24_25 '!K:K)*0.15+0.1</f>
        <v>0.15077413479052823</v>
      </c>
      <c r="J36">
        <f>player_stats[[#This Row],[Minutes]]/3420</f>
        <v>0.72865497076023389</v>
      </c>
      <c r="K36" s="2" cm="1">
        <f t="array" ref="K36">_xlfn.IFS(
E36="Goalkeeper",(
7*F36 + 2*J36 + H36),
E36="Defender",(
6*G36+3*H36+2*J36),
E36="Midfielder",(
2*G36+3*H36+4*I36+3*J36),
E36="Forward",(
6.25*I36+5*J36)
)</f>
        <v>5.3514804979280051</v>
      </c>
    </row>
    <row r="37" spans="1:11" x14ac:dyDescent="0.3">
      <c r="A37" t="s">
        <v>182</v>
      </c>
      <c r="B37">
        <v>23</v>
      </c>
      <c r="C37" t="s">
        <v>170</v>
      </c>
      <c r="D37" t="s">
        <v>66</v>
      </c>
      <c r="E37" t="s">
        <v>775</v>
      </c>
      <c r="F37">
        <f>player_stats[[#This Row],[Clean Sheets]]/MAX('epl_player_stats_24_25 '!AI:AI)*0.5+player_stats[[#This Row],[Goals Prevented Adjusted]]/MAX('epl_player_stats_24_25 '!BG:BG)*0.5</f>
        <v>0.20588235294117649</v>
      </c>
      <c r="G37">
        <f>player_stats[[#This Row],[Clean Sheets]]/MAX('epl_player_stats_24_25 '!AI:AI)*0.5+player_stats[[#This Row],[Clearances]]/MAX('epl_player_stats_24_25 '!AJ:AJ)*0.25+player_stats[[#This Row],[Tackles]]/MAX('epl_player_stats_24_25 '!AM:AM)*0.25</f>
        <v>1.2497669794320512E-2</v>
      </c>
      <c r="H37">
        <f>player_stats[[#This Row],[Touches]]/MAX('epl_player_stats_24_25 '!P:P)</f>
        <v>2.7786077083955783E-2</v>
      </c>
      <c r="I37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7">
        <f>player_stats[[#This Row],[Minutes]]/3420</f>
        <v>4.912280701754386E-2</v>
      </c>
      <c r="K37" s="2" cm="1">
        <f t="array" ref="K37">_xlfn.IFS(
E37="Goalkeeper",(
7*F37 + 2*J37 + H37),
E37="Defender",(
6*G37+3*H37+2*J37),
E37="Midfielder",(
2*G37+3*H37+4*I37+3*J37),
E37="Forward",(
6.25*I37+5*J37)
)</f>
        <v>0.90135174000575202</v>
      </c>
    </row>
    <row r="38" spans="1:11" x14ac:dyDescent="0.3">
      <c r="A38" t="s">
        <v>219</v>
      </c>
      <c r="B38">
        <v>26</v>
      </c>
      <c r="C38" t="s">
        <v>205</v>
      </c>
      <c r="D38" t="s">
        <v>66</v>
      </c>
      <c r="E38" t="s">
        <v>774</v>
      </c>
      <c r="F38">
        <f>player_stats[[#This Row],[Clean Sheets]]/MAX('epl_player_stats_24_25 '!AI:AI)*0.5+player_stats[[#This Row],[Goals Prevented Adjusted]]/MAX('epl_player_stats_24_25 '!BG:BG)*0.5</f>
        <v>0.24159663865546221</v>
      </c>
      <c r="G38">
        <f>player_stats[[#This Row],[Clean Sheets]]/MAX('epl_player_stats_24_25 '!AI:AI)*0.5+player_stats[[#This Row],[Clearances]]/MAX('epl_player_stats_24_25 '!AJ:AJ)*0.25+player_stats[[#This Row],[Tackles]]/MAX('epl_player_stats_24_25 '!AM:AM)*0.25</f>
        <v>8.4368980301994648E-2</v>
      </c>
      <c r="H38">
        <f>player_stats[[#This Row],[Touches]]/MAX('epl_player_stats_24_25 '!P:P)</f>
        <v>0.24828204362115328</v>
      </c>
      <c r="I3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">
        <f>player_stats[[#This Row],[Minutes]]/3420</f>
        <v>0.2807017543859649</v>
      </c>
      <c r="K38" s="2" cm="1">
        <f t="array" ref="K38">_xlfn.IFS(
E38="Goalkeeper",(
7*F38 + 2*J38 + H38),
E38="Defender",(
6*G38+3*H38+2*J38),
E38="Midfielder",(
2*G38+3*H38+4*I38+3*J38),
E38="Forward",(
6.25*I38+5*J38)
)</f>
        <v>1.8124635214473575</v>
      </c>
    </row>
    <row r="39" spans="1:11" x14ac:dyDescent="0.3">
      <c r="A39" t="s">
        <v>311</v>
      </c>
      <c r="B39">
        <v>34</v>
      </c>
      <c r="C39" t="s">
        <v>300</v>
      </c>
      <c r="D39" t="s">
        <v>257</v>
      </c>
      <c r="E39" t="s">
        <v>773</v>
      </c>
      <c r="F39">
        <f>player_stats[[#This Row],[Clean Sheets]]/MAX('epl_player_stats_24_25 '!AI:AI)*0.5+player_stats[[#This Row],[Goals Prevented Adjusted]]/MAX('epl_player_stats_24_25 '!BG:BG)*0.5</f>
        <v>0.59873949579831931</v>
      </c>
      <c r="G39">
        <f>player_stats[[#This Row],[Clean Sheets]]/MAX('epl_player_stats_24_25 '!AI:AI)*0.5+player_stats[[#This Row],[Clearances]]/MAX('epl_player_stats_24_25 '!AJ:AJ)*0.25+player_stats[[#This Row],[Tackles]]/MAX('epl_player_stats_24_25 '!AM:AM)*0.25</f>
        <v>0.6779811097992916</v>
      </c>
      <c r="H39">
        <f>player_stats[[#This Row],[Touches]]/MAX('epl_player_stats_24_25 '!P:P)</f>
        <v>0.57663579324768455</v>
      </c>
      <c r="I39">
        <f>player_stats[[#This Row],[Goals]]/MAX('epl_player_stats_24_25 '!H:H)*0.6+player_stats[[#This Row],[Assists]]/MAX('epl_player_stats_24_25 '!I:I)*0.25+player_stats[[#This Row],[Shots]]/MAX('epl_player_stats_24_25 '!K:K)*0.15+0.1</f>
        <v>0.20806010928961749</v>
      </c>
      <c r="J39">
        <f>player_stats[[#This Row],[Minutes]]/3420</f>
        <v>0.89678362573099413</v>
      </c>
      <c r="K39" s="2" cm="1">
        <f t="array" ref="K39">_xlfn.IFS(
E39="Goalkeeper",(
7*F39 + 2*J39 + H39),
E39="Defender",(
6*G39+3*H39+2*J39),
E39="Midfielder",(
2*G39+3*H39+4*I39+3*J39),
E39="Forward",(
6.25*I39+5*J39)
)</f>
        <v>6.6084609136930892</v>
      </c>
    </row>
    <row r="40" spans="1:11" x14ac:dyDescent="0.3">
      <c r="A40" t="s">
        <v>688</v>
      </c>
      <c r="B40">
        <v>23</v>
      </c>
      <c r="C40" t="s">
        <v>782</v>
      </c>
      <c r="D40" t="s">
        <v>689</v>
      </c>
      <c r="E40" t="s">
        <v>774</v>
      </c>
      <c r="F40">
        <f>player_stats[[#This Row],[Clean Sheets]]/MAX('epl_player_stats_24_25 '!AI:AI)*0.5+player_stats[[#This Row],[Goals Prevented Adjusted]]/MAX('epl_player_stats_24_25 '!BG:BG)*0.5</f>
        <v>0.20588235294117649</v>
      </c>
      <c r="G40">
        <f>player_stats[[#This Row],[Clean Sheets]]/MAX('epl_player_stats_24_25 '!AI:AI)*0.5+player_stats[[#This Row],[Clearances]]/MAX('epl_player_stats_24_25 '!AJ:AJ)*0.25+player_stats[[#This Row],[Tackles]]/MAX('epl_player_stats_24_25 '!AM:AM)*0.25</f>
        <v>0.23547505126452495</v>
      </c>
      <c r="H40">
        <f>player_stats[[#This Row],[Touches]]/MAX('epl_player_stats_24_25 '!P:P)</f>
        <v>0.6916641768748133</v>
      </c>
      <c r="I40">
        <f>player_stats[[#This Row],[Goals]]/MAX('epl_player_stats_24_25 '!H:H)*0.6+player_stats[[#This Row],[Assists]]/MAX('epl_player_stats_24_25 '!I:I)*0.25+player_stats[[#This Row],[Shots]]/MAX('epl_player_stats_24_25 '!K:K)*0.15+0.1</f>
        <v>0.36850543307581185</v>
      </c>
      <c r="J40">
        <f>player_stats[[#This Row],[Minutes]]/3420</f>
        <v>0.91432748538011699</v>
      </c>
      <c r="K40" s="2" cm="1">
        <f t="array" ref="K40">_xlfn.IFS(
E40="Goalkeeper",(
7*F40 + 2*J40 + H40),
E40="Defender",(
6*G40+3*H40+2*J40),
E40="Midfielder",(
2*G40+3*H40+4*I40+3*J40),
E40="Forward",(
6.25*I40+5*J40)
)</f>
        <v>5.3164978089718238</v>
      </c>
    </row>
    <row r="41" spans="1:11" x14ac:dyDescent="0.3">
      <c r="A41" t="s">
        <v>284</v>
      </c>
      <c r="B41">
        <v>26</v>
      </c>
      <c r="C41" t="s">
        <v>270</v>
      </c>
      <c r="D41" t="s">
        <v>257</v>
      </c>
      <c r="E41" t="s">
        <v>773</v>
      </c>
      <c r="F41">
        <f>player_stats[[#This Row],[Clean Sheets]]/MAX('epl_player_stats_24_25 '!AI:AI)*0.5+player_stats[[#This Row],[Goals Prevented Adjusted]]/MAX('epl_player_stats_24_25 '!BG:BG)*0.5</f>
        <v>0.31302521008403361</v>
      </c>
      <c r="G41">
        <f>player_stats[[#This Row],[Clean Sheets]]/MAX('epl_player_stats_24_25 '!AI:AI)*0.5+player_stats[[#This Row],[Clearances]]/MAX('epl_player_stats_24_25 '!AJ:AJ)*0.25+player_stats[[#This Row],[Tackles]]/MAX('epl_player_stats_24_25 '!AM:AM)*0.25</f>
        <v>0.18775243894861118</v>
      </c>
      <c r="H41">
        <f>player_stats[[#This Row],[Touches]]/MAX('epl_player_stats_24_25 '!P:P)</f>
        <v>0.35793247684493579</v>
      </c>
      <c r="I41">
        <f>player_stats[[#This Row],[Goals]]/MAX('epl_player_stats_24_25 '!H:H)*0.6+player_stats[[#This Row],[Assists]]/MAX('epl_player_stats_24_25 '!I:I)*0.25+player_stats[[#This Row],[Shots]]/MAX('epl_player_stats_24_25 '!K:K)*0.15+0.1</f>
        <v>0.49393254192575842</v>
      </c>
      <c r="J41">
        <f>player_stats[[#This Row],[Minutes]]/3420</f>
        <v>0.79356725146198825</v>
      </c>
      <c r="K41" s="2" cm="1">
        <f t="array" ref="K41">_xlfn.IFS(
E41="Goalkeeper",(
7*F41 + 2*J41 + H41),
E41="Defender",(
6*G41+3*H41+2*J41),
E41="Midfielder",(
2*G41+3*H41+4*I41+3*J41),
E41="Forward",(
6.25*I41+5*J41)
)</f>
        <v>5.8057342305210273</v>
      </c>
    </row>
    <row r="42" spans="1:11" x14ac:dyDescent="0.3">
      <c r="A42" t="s">
        <v>351</v>
      </c>
      <c r="B42">
        <v>27</v>
      </c>
      <c r="C42" t="s">
        <v>329</v>
      </c>
      <c r="D42" t="s">
        <v>114</v>
      </c>
      <c r="E42" t="s">
        <v>773</v>
      </c>
      <c r="F42">
        <f>player_stats[[#This Row],[Clean Sheets]]/MAX('epl_player_stats_24_25 '!AI:AI)*0.5+player_stats[[#This Row],[Goals Prevented Adjusted]]/MAX('epl_player_stats_24_25 '!BG:BG)*0.5</f>
        <v>0.20588235294117649</v>
      </c>
      <c r="G42">
        <f>player_stats[[#This Row],[Clean Sheets]]/MAX('epl_player_stats_24_25 '!AI:AI)*0.5+player_stats[[#This Row],[Clearances]]/MAX('epl_player_stats_24_25 '!AJ:AJ)*0.25+player_stats[[#This Row],[Tackles]]/MAX('epl_player_stats_24_25 '!AM:AM)*0.25</f>
        <v>0.16087740011184987</v>
      </c>
      <c r="H42">
        <f>player_stats[[#This Row],[Touches]]/MAX('epl_player_stats_24_25 '!P:P)</f>
        <v>0.46190618464296385</v>
      </c>
      <c r="I42">
        <f>player_stats[[#This Row],[Goals]]/MAX('epl_player_stats_24_25 '!H:H)*0.6+player_stats[[#This Row],[Assists]]/MAX('epl_player_stats_24_25 '!I:I)*0.25+player_stats[[#This Row],[Shots]]/MAX('epl_player_stats_24_25 '!K:K)*0.15+0.1</f>
        <v>0.17204007285974499</v>
      </c>
      <c r="J42">
        <f>player_stats[[#This Row],[Minutes]]/3420</f>
        <v>0.68859649122807021</v>
      </c>
      <c r="K42" s="2" cm="1">
        <f t="array" ref="K42">_xlfn.IFS(
E42="Goalkeeper",(
7*F42 + 2*J42 + H42),
E42="Defender",(
6*G42+3*H42+2*J42),
E42="Midfielder",(
2*G42+3*H42+4*I42+3*J42),
E42="Forward",(
6.25*I42+5*J42)
)</f>
        <v>4.4614231192757821</v>
      </c>
    </row>
    <row r="43" spans="1:11" x14ac:dyDescent="0.3">
      <c r="A43" t="s">
        <v>539</v>
      </c>
      <c r="B43">
        <v>21</v>
      </c>
      <c r="C43" t="s">
        <v>786</v>
      </c>
      <c r="D43" t="s">
        <v>59</v>
      </c>
      <c r="E43" t="s">
        <v>774</v>
      </c>
      <c r="F43">
        <f>player_stats[[#This Row],[Clean Sheets]]/MAX('epl_player_stats_24_25 '!AI:AI)*0.5+player_stats[[#This Row],[Goals Prevented Adjusted]]/MAX('epl_player_stats_24_25 '!BG:BG)*0.5</f>
        <v>0.45588235294117652</v>
      </c>
      <c r="G43">
        <f>player_stats[[#This Row],[Clean Sheets]]/MAX('epl_player_stats_24_25 '!AI:AI)*0.5+player_stats[[#This Row],[Clearances]]/MAX('epl_player_stats_24_25 '!AJ:AJ)*0.25+player_stats[[#This Row],[Tackles]]/MAX('epl_player_stats_24_25 '!AM:AM)*0.25</f>
        <v>0.4486111974150252</v>
      </c>
      <c r="H43">
        <f>player_stats[[#This Row],[Touches]]/MAX('epl_player_stats_24_25 '!P:P)</f>
        <v>0.62175082163131157</v>
      </c>
      <c r="I43">
        <f>player_stats[[#This Row],[Goals]]/MAX('epl_player_stats_24_25 '!H:H)*0.6+player_stats[[#This Row],[Assists]]/MAX('epl_player_stats_24_25 '!I:I)*0.25+player_stats[[#This Row],[Shots]]/MAX('epl_player_stats_24_25 '!K:K)*0.15+0.1</f>
        <v>0.12864298724954462</v>
      </c>
      <c r="J43">
        <f>player_stats[[#This Row],[Minutes]]/3420</f>
        <v>0.83099415204678362</v>
      </c>
      <c r="K43" s="2" cm="1">
        <f t="array" ref="K43">_xlfn.IFS(
E43="Goalkeeper",(
7*F43 + 2*J43 + H43),
E43="Defender",(
6*G43+3*H43+2*J43),
E43="Midfielder",(
2*G43+3*H43+4*I43+3*J43),
E43="Forward",(
6.25*I43+5*J43)
)</f>
        <v>6.218907953477653</v>
      </c>
    </row>
    <row r="44" spans="1:11" x14ac:dyDescent="0.3">
      <c r="A44" t="s">
        <v>357</v>
      </c>
      <c r="B44">
        <v>22</v>
      </c>
      <c r="C44" t="s">
        <v>356</v>
      </c>
      <c r="D44" t="s">
        <v>358</v>
      </c>
      <c r="E44" t="s">
        <v>775</v>
      </c>
      <c r="F44">
        <f>player_stats[[#This Row],[Clean Sheets]]/MAX('epl_player_stats_24_25 '!AI:AI)*0.5+player_stats[[#This Row],[Goals Prevented Adjusted]]/MAX('epl_player_stats_24_25 '!BG:BG)*0.5</f>
        <v>0.20588235294117649</v>
      </c>
      <c r="G44">
        <f>player_stats[[#This Row],[Clean Sheets]]/MAX('epl_player_stats_24_25 '!AI:AI)*0.5+player_stats[[#This Row],[Clearances]]/MAX('epl_player_stats_24_25 '!AJ:AJ)*0.25+player_stats[[#This Row],[Tackles]]/MAX('epl_player_stats_24_25 '!AM:AM)*0.25</f>
        <v>3.9458149505996395E-3</v>
      </c>
      <c r="H44">
        <f>player_stats[[#This Row],[Touches]]/MAX('epl_player_stats_24_25 '!P:P)</f>
        <v>1.9121601434120106E-2</v>
      </c>
      <c r="I44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44">
        <f>player_stats[[#This Row],[Minutes]]/3420</f>
        <v>3.6549707602339179E-2</v>
      </c>
      <c r="K44" s="2" cm="1">
        <f t="array" ref="K44">_xlfn.IFS(
E44="Goalkeeper",(
7*F44 + 2*J44 + H44),
E44="Defender",(
6*G44+3*H44+2*J44),
E44="Midfielder",(
2*G44+3*H44+4*I44+3*J44),
E44="Forward",(
6.25*I44+5*J44)
)</f>
        <v>0.86922394784776147</v>
      </c>
    </row>
    <row r="45" spans="1:11" x14ac:dyDescent="0.3">
      <c r="A45" t="s">
        <v>642</v>
      </c>
      <c r="B45">
        <v>29</v>
      </c>
      <c r="C45" t="s">
        <v>783</v>
      </c>
      <c r="D45" t="s">
        <v>72</v>
      </c>
      <c r="E45" t="s">
        <v>774</v>
      </c>
      <c r="F45">
        <f>player_stats[[#This Row],[Clean Sheets]]/MAX('epl_player_stats_24_25 '!AI:AI)*0.5+player_stats[[#This Row],[Goals Prevented Adjusted]]/MAX('epl_player_stats_24_25 '!BG:BG)*0.5</f>
        <v>0.24159663865546221</v>
      </c>
      <c r="G45">
        <f>player_stats[[#This Row],[Clean Sheets]]/MAX('epl_player_stats_24_25 '!AI:AI)*0.5+player_stats[[#This Row],[Clearances]]/MAX('epl_player_stats_24_25 '!AJ:AJ)*0.25+player_stats[[#This Row],[Tackles]]/MAX('epl_player_stats_24_25 '!AM:AM)*0.25</f>
        <v>0.20634748027092525</v>
      </c>
      <c r="H45">
        <f>player_stats[[#This Row],[Touches]]/MAX('epl_player_stats_24_25 '!P:P)</f>
        <v>0.41111443083358229</v>
      </c>
      <c r="I45">
        <f>player_stats[[#This Row],[Goals]]/MAX('epl_player_stats_24_25 '!H:H)*0.6+player_stats[[#This Row],[Assists]]/MAX('epl_player_stats_24_25 '!I:I)*0.25+player_stats[[#This Row],[Shots]]/MAX('epl_player_stats_24_25 '!K:K)*0.15+0.1</f>
        <v>0.19461246152879846</v>
      </c>
      <c r="J45">
        <f>player_stats[[#This Row],[Minutes]]/3420</f>
        <v>0.62163742690058477</v>
      </c>
      <c r="K45" s="2" cm="1">
        <f t="array" ref="K45">_xlfn.IFS(
E45="Goalkeeper",(
7*F45 + 2*J45 + H45),
E45="Defender",(
6*G45+3*H45+2*J45),
E45="Midfielder",(
2*G45+3*H45+4*I45+3*J45),
E45="Forward",(
6.25*I45+5*J45)
)</f>
        <v>3.7147030279274675</v>
      </c>
    </row>
    <row r="46" spans="1:11" x14ac:dyDescent="0.3">
      <c r="A46" t="s">
        <v>326</v>
      </c>
      <c r="B46">
        <v>25</v>
      </c>
      <c r="C46" t="s">
        <v>300</v>
      </c>
      <c r="D46" t="s">
        <v>88</v>
      </c>
      <c r="E46" t="s">
        <v>774</v>
      </c>
      <c r="F46">
        <f>player_stats[[#This Row],[Clean Sheets]]/MAX('epl_player_stats_24_25 '!AI:AI)*0.5+player_stats[[#This Row],[Goals Prevented Adjusted]]/MAX('epl_player_stats_24_25 '!BG:BG)*0.5</f>
        <v>0.56302521008403361</v>
      </c>
      <c r="G46">
        <f>player_stats[[#This Row],[Clean Sheets]]/MAX('epl_player_stats_24_25 '!AI:AI)*0.5+player_stats[[#This Row],[Clearances]]/MAX('epl_player_stats_24_25 '!AJ:AJ)*0.25+player_stats[[#This Row],[Tackles]]/MAX('epl_player_stats_24_25 '!AM:AM)*0.25</f>
        <v>0.61502671969179146</v>
      </c>
      <c r="H46">
        <f>player_stats[[#This Row],[Touches]]/MAX('epl_player_stats_24_25 '!P:P)</f>
        <v>0.52106363907977293</v>
      </c>
      <c r="I46">
        <f>player_stats[[#This Row],[Goals]]/MAX('epl_player_stats_24_25 '!H:H)*0.6+player_stats[[#This Row],[Assists]]/MAX('epl_player_stats_24_25 '!I:I)*0.25+player_stats[[#This Row],[Shots]]/MAX('epl_player_stats_24_25 '!K:K)*0.15+0.1</f>
        <v>0.18289366245838828</v>
      </c>
      <c r="J46">
        <f>player_stats[[#This Row],[Minutes]]/3420</f>
        <v>0.90175438596491231</v>
      </c>
      <c r="K46" s="2" cm="1">
        <f t="array" ref="K46">_xlfn.IFS(
E46="Goalkeeper",(
7*F46 + 2*J46 + H46),
E46="Defender",(
6*G46+3*H46+2*J46),
E46="Midfielder",(
2*G46+3*H46+4*I46+3*J46),
E46="Forward",(
6.25*I46+5*J46)
)</f>
        <v>7.0568600073198926</v>
      </c>
    </row>
    <row r="47" spans="1:11" x14ac:dyDescent="0.3">
      <c r="A47" t="s">
        <v>673</v>
      </c>
      <c r="B47">
        <v>26</v>
      </c>
      <c r="C47" t="s">
        <v>782</v>
      </c>
      <c r="D47" t="s">
        <v>96</v>
      </c>
      <c r="E47" t="s">
        <v>773</v>
      </c>
      <c r="F47">
        <f>player_stats[[#This Row],[Clean Sheets]]/MAX('epl_player_stats_24_25 '!AI:AI)*0.5+player_stats[[#This Row],[Goals Prevented Adjusted]]/MAX('epl_player_stats_24_25 '!BG:BG)*0.5</f>
        <v>0.20588235294117649</v>
      </c>
      <c r="G47">
        <f>player_stats[[#This Row],[Clean Sheets]]/MAX('epl_player_stats_24_25 '!AI:AI)*0.5+player_stats[[#This Row],[Clearances]]/MAX('epl_player_stats_24_25 '!AJ:AJ)*0.25+player_stats[[#This Row],[Tackles]]/MAX('epl_player_stats_24_25 '!AM:AM)*0.25</f>
        <v>9.0870254147766102E-2</v>
      </c>
      <c r="H47">
        <f>player_stats[[#This Row],[Touches]]/MAX('epl_player_stats_24_25 '!P:P)</f>
        <v>0.27606812070510905</v>
      </c>
      <c r="I47">
        <f>player_stats[[#This Row],[Goals]]/MAX('epl_player_stats_24_25 '!H:H)*0.6+player_stats[[#This Row],[Assists]]/MAX('epl_player_stats_24_25 '!I:I)*0.25+player_stats[[#This Row],[Shots]]/MAX('epl_player_stats_24_25 '!K:K)*0.15+0.1</f>
        <v>0.29269989322278755</v>
      </c>
      <c r="J47">
        <f>player_stats[[#This Row],[Minutes]]/3420</f>
        <v>0.4915204678362573</v>
      </c>
      <c r="K47" s="2" cm="1">
        <f t="array" ref="K47">_xlfn.IFS(
E47="Goalkeeper",(
7*F47 + 2*J47 + H47),
E47="Defender",(
6*G47+3*H47+2*J47),
E47="Midfielder",(
2*G47+3*H47+4*I47+3*J47),
E47="Forward",(
6.25*I47+5*J47)
)</f>
        <v>3.6553058468107817</v>
      </c>
    </row>
    <row r="48" spans="1:11" x14ac:dyDescent="0.3">
      <c r="A48" t="s">
        <v>660</v>
      </c>
      <c r="B48">
        <v>29</v>
      </c>
      <c r="C48" t="s">
        <v>783</v>
      </c>
      <c r="D48" t="s">
        <v>450</v>
      </c>
      <c r="E48" t="s">
        <v>773</v>
      </c>
      <c r="F48">
        <f>player_stats[[#This Row],[Clean Sheets]]/MAX('epl_player_stats_24_25 '!AI:AI)*0.5+player_stats[[#This Row],[Goals Prevented Adjusted]]/MAX('epl_player_stats_24_25 '!BG:BG)*0.5</f>
        <v>0.38445378151260506</v>
      </c>
      <c r="G48">
        <f>player_stats[[#This Row],[Clean Sheets]]/MAX('epl_player_stats_24_25 '!AI:AI)*0.5+player_stats[[#This Row],[Clearances]]/MAX('epl_player_stats_24_25 '!AJ:AJ)*0.25+player_stats[[#This Row],[Tackles]]/MAX('epl_player_stats_24_25 '!AM:AM)*0.25</f>
        <v>0.35181445348909468</v>
      </c>
      <c r="H48">
        <f>player_stats[[#This Row],[Touches]]/MAX('epl_player_stats_24_25 '!P:P)</f>
        <v>0.39946220495966539</v>
      </c>
      <c r="I48">
        <f>player_stats[[#This Row],[Goals]]/MAX('epl_player_stats_24_25 '!H:H)*0.6+player_stats[[#This Row],[Assists]]/MAX('epl_player_stats_24_25 '!I:I)*0.25+player_stats[[#This Row],[Shots]]/MAX('epl_player_stats_24_25 '!K:K)*0.15+0.1</f>
        <v>0.43534168707995724</v>
      </c>
      <c r="J48">
        <f>player_stats[[#This Row],[Minutes]]/3420</f>
        <v>0.75146198830409361</v>
      </c>
      <c r="K48" s="2" cm="1">
        <f t="array" ref="K48">_xlfn.IFS(
E48="Goalkeeper",(
7*F48 + 2*J48 + H48),
E48="Defender",(
6*G48+3*H48+2*J48),
E48="Midfielder",(
2*G48+3*H48+4*I48+3*J48),
E48="Forward",(
6.25*I48+5*J48)
)</f>
        <v>5.8977682350892948</v>
      </c>
    </row>
    <row r="49" spans="1:11" x14ac:dyDescent="0.3">
      <c r="A49" t="s">
        <v>466</v>
      </c>
      <c r="B49">
        <v>22</v>
      </c>
      <c r="C49" t="s">
        <v>453</v>
      </c>
      <c r="D49" t="s">
        <v>467</v>
      </c>
      <c r="E49" t="s">
        <v>774</v>
      </c>
      <c r="F49">
        <f>player_stats[[#This Row],[Clean Sheets]]/MAX('epl_player_stats_24_25 '!AI:AI)*0.5+player_stats[[#This Row],[Goals Prevented Adjusted]]/MAX('epl_player_stats_24_25 '!BG:BG)*0.5</f>
        <v>0.59873949579831931</v>
      </c>
      <c r="G49">
        <f>player_stats[[#This Row],[Clean Sheets]]/MAX('epl_player_stats_24_25 '!AI:AI)*0.5+player_stats[[#This Row],[Clearances]]/MAX('epl_player_stats_24_25 '!AJ:AJ)*0.25+player_stats[[#This Row],[Tackles]]/MAX('epl_player_stats_24_25 '!AM:AM)*0.25</f>
        <v>0.61654912073572365</v>
      </c>
      <c r="H49">
        <f>player_stats[[#This Row],[Touches]]/MAX('epl_player_stats_24_25 '!P:P)</f>
        <v>0.95428742157155666</v>
      </c>
      <c r="I49">
        <f>player_stats[[#This Row],[Goals]]/MAX('epl_player_stats_24_25 '!H:H)*0.6+player_stats[[#This Row],[Assists]]/MAX('epl_player_stats_24_25 '!I:I)*0.25+player_stats[[#This Row],[Shots]]/MAX('epl_player_stats_24_25 '!K:K)*0.15+0.1</f>
        <v>0.30180893159977384</v>
      </c>
      <c r="J49">
        <f>player_stats[[#This Row],[Minutes]]/3420</f>
        <v>0.95877192982456139</v>
      </c>
      <c r="K49" s="2" cm="1">
        <f t="array" ref="K49">_xlfn.IFS(
E49="Goalkeeper",(
7*F49 + 2*J49 + H49),
E49="Defender",(
6*G49+3*H49+2*J49),
E49="Midfielder",(
2*G49+3*H49+4*I49+3*J49),
E49="Forward",(
6.25*I49+5*J49)
)</f>
        <v>8.4797008487781333</v>
      </c>
    </row>
    <row r="50" spans="1:11" x14ac:dyDescent="0.3">
      <c r="A50" t="s">
        <v>472</v>
      </c>
      <c r="B50">
        <v>30</v>
      </c>
      <c r="C50" t="s">
        <v>453</v>
      </c>
      <c r="D50" t="s">
        <v>467</v>
      </c>
      <c r="E50" t="s">
        <v>773</v>
      </c>
      <c r="F50">
        <f>player_stats[[#This Row],[Clean Sheets]]/MAX('epl_player_stats_24_25 '!AI:AI)*0.5+player_stats[[#This Row],[Goals Prevented Adjusted]]/MAX('epl_player_stats_24_25 '!BG:BG)*0.5</f>
        <v>0.34873949579831931</v>
      </c>
      <c r="G50">
        <f>player_stats[[#This Row],[Clean Sheets]]/MAX('epl_player_stats_24_25 '!AI:AI)*0.5+player_stats[[#This Row],[Clearances]]/MAX('epl_player_stats_24_25 '!AJ:AJ)*0.25+player_stats[[#This Row],[Tackles]]/MAX('epl_player_stats_24_25 '!AM:AM)*0.25</f>
        <v>0.29425060585347668</v>
      </c>
      <c r="H50">
        <f>player_stats[[#This Row],[Touches]]/MAX('epl_player_stats_24_25 '!P:P)</f>
        <v>0.65909769943232743</v>
      </c>
      <c r="I50">
        <f>player_stats[[#This Row],[Goals]]/MAX('epl_player_stats_24_25 '!H:H)*0.6+player_stats[[#This Row],[Assists]]/MAX('epl_player_stats_24_25 '!I:I)*0.25+player_stats[[#This Row],[Shots]]/MAX('epl_player_stats_24_25 '!K:K)*0.15+0.1</f>
        <v>0.36257144651717854</v>
      </c>
      <c r="J50">
        <f>player_stats[[#This Row],[Minutes]]/3420</f>
        <v>0.64385964912280702</v>
      </c>
      <c r="K50" s="2" cm="1">
        <f t="array" ref="K50">_xlfn.IFS(
E50="Goalkeeper",(
7*F50 + 2*J50 + H50),
E50="Defender",(
6*G50+3*H50+2*J50),
E50="Midfielder",(
2*G50+3*H50+4*I50+3*J50),
E50="Forward",(
6.25*I50+5*J50)
)</f>
        <v>5.947659043441071</v>
      </c>
    </row>
    <row r="51" spans="1:11" x14ac:dyDescent="0.3">
      <c r="A51" t="s">
        <v>495</v>
      </c>
      <c r="B51">
        <v>16</v>
      </c>
      <c r="C51" t="s">
        <v>787</v>
      </c>
      <c r="D51" t="s">
        <v>163</v>
      </c>
      <c r="E51" t="s">
        <v>775</v>
      </c>
      <c r="F51">
        <f>player_stats[[#This Row],[Clean Sheets]]/MAX('epl_player_stats_24_25 '!AI:AI)*0.5+player_stats[[#This Row],[Goals Prevented Adjusted]]/MAX('epl_player_stats_24_25 '!BG:BG)*0.5</f>
        <v>0.20588235294117649</v>
      </c>
      <c r="G51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51">
        <f>player_stats[[#This Row],[Touches]]/MAX('epl_player_stats_24_25 '!P:P)</f>
        <v>1.4639976097998207E-2</v>
      </c>
      <c r="I51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1">
        <f>player_stats[[#This Row],[Minutes]]/3420</f>
        <v>4.6783625730994149E-2</v>
      </c>
      <c r="K51" s="2" cm="1">
        <f t="array" ref="K51">_xlfn.IFS(
E51="Goalkeeper",(
7*F51 + 2*J51 + H51),
E51="Defender",(
6*G51+3*H51+2*J51),
E51="Midfielder",(
2*G51+3*H51+4*I51+3*J51),
E51="Forward",(
6.25*I51+5*J51)
)</f>
        <v>0.93576239095005276</v>
      </c>
    </row>
    <row r="52" spans="1:11" x14ac:dyDescent="0.3">
      <c r="A52" t="s">
        <v>663</v>
      </c>
      <c r="B52">
        <v>23</v>
      </c>
      <c r="C52" t="s">
        <v>782</v>
      </c>
      <c r="D52" t="s">
        <v>66</v>
      </c>
      <c r="E52" t="s">
        <v>773</v>
      </c>
      <c r="F52">
        <f>player_stats[[#This Row],[Clean Sheets]]/MAX('epl_player_stats_24_25 '!AI:AI)*0.5+player_stats[[#This Row],[Goals Prevented Adjusted]]/MAX('epl_player_stats_24_25 '!BG:BG)*0.5</f>
        <v>0.38445378151260506</v>
      </c>
      <c r="G52">
        <f>player_stats[[#This Row],[Clean Sheets]]/MAX('epl_player_stats_24_25 '!AI:AI)*0.5+player_stats[[#This Row],[Clearances]]/MAX('epl_player_stats_24_25 '!AJ:AJ)*0.25+player_stats[[#This Row],[Tackles]]/MAX('epl_player_stats_24_25 '!AM:AM)*0.25</f>
        <v>0.37958273783632634</v>
      </c>
      <c r="H52">
        <f>player_stats[[#This Row],[Touches]]/MAX('epl_player_stats_24_25 '!P:P)</f>
        <v>0.51478936360920224</v>
      </c>
      <c r="I52">
        <f>player_stats[[#This Row],[Goals]]/MAX('epl_player_stats_24_25 '!H:H)*0.6+player_stats[[#This Row],[Assists]]/MAX('epl_player_stats_24_25 '!I:I)*0.25+player_stats[[#This Row],[Shots]]/MAX('epl_player_stats_24_25 '!K:K)*0.15+0.1</f>
        <v>0.12459016393442623</v>
      </c>
      <c r="J52">
        <f>player_stats[[#This Row],[Minutes]]/3420</f>
        <v>0.72631578947368425</v>
      </c>
      <c r="K52" s="2" cm="1">
        <f t="array" ref="K52">_xlfn.IFS(
E52="Goalkeeper",(
7*F52 + 2*J52 + H52),
E52="Defender",(
6*G52+3*H52+2*J52),
E52="Midfielder",(
2*G52+3*H52+4*I52+3*J52),
E52="Forward",(
6.25*I52+5*J52)
)</f>
        <v>4.9808415906590167</v>
      </c>
    </row>
    <row r="53" spans="1:11" x14ac:dyDescent="0.3">
      <c r="A53" t="s">
        <v>622</v>
      </c>
      <c r="B53">
        <v>21</v>
      </c>
      <c r="C53" t="s">
        <v>784</v>
      </c>
      <c r="D53" t="s">
        <v>257</v>
      </c>
      <c r="E53" t="s">
        <v>773</v>
      </c>
      <c r="F53">
        <f>player_stats[[#This Row],[Clean Sheets]]/MAX('epl_player_stats_24_25 '!AI:AI)*0.5+player_stats[[#This Row],[Goals Prevented Adjusted]]/MAX('epl_player_stats_24_25 '!BG:BG)*0.5</f>
        <v>0.24159663865546221</v>
      </c>
      <c r="G53">
        <f>player_stats[[#This Row],[Clean Sheets]]/MAX('epl_player_stats_24_25 '!AI:AI)*0.5+player_stats[[#This Row],[Clearances]]/MAX('epl_player_stats_24_25 '!AJ:AJ)*0.25+player_stats[[#This Row],[Tackles]]/MAX('epl_player_stats_24_25 '!AM:AM)*0.25</f>
        <v>0.15261293730193251</v>
      </c>
      <c r="H53">
        <f>player_stats[[#This Row],[Touches]]/MAX('epl_player_stats_24_25 '!P:P)</f>
        <v>0.40065730504929786</v>
      </c>
      <c r="I53">
        <f>player_stats[[#This Row],[Goals]]/MAX('epl_player_stats_24_25 '!H:H)*0.6+player_stats[[#This Row],[Assists]]/MAX('epl_player_stats_24_25 '!I:I)*0.25+player_stats[[#This Row],[Shots]]/MAX('epl_player_stats_24_25 '!K:K)*0.15+0.1</f>
        <v>0.2734533006720683</v>
      </c>
      <c r="J53">
        <f>player_stats[[#This Row],[Minutes]]/3420</f>
        <v>0.55935672514619883</v>
      </c>
      <c r="K53" s="2" cm="1">
        <f t="array" ref="K53">_xlfn.IFS(
E53="Goalkeeper",(
7*F53 + 2*J53 + H53),
E53="Defender",(
6*G53+3*H53+2*J53),
E53="Midfielder",(
2*G53+3*H53+4*I53+3*J53),
E53="Forward",(
6.25*I53+5*J53)
)</f>
        <v>4.279081167878628</v>
      </c>
    </row>
    <row r="54" spans="1:11" x14ac:dyDescent="0.3">
      <c r="A54" t="s">
        <v>568</v>
      </c>
      <c r="B54">
        <v>23</v>
      </c>
      <c r="C54" t="s">
        <v>566</v>
      </c>
      <c r="D54" t="s">
        <v>163</v>
      </c>
      <c r="E54" t="s">
        <v>775</v>
      </c>
      <c r="F54">
        <f>player_stats[[#This Row],[Clean Sheets]]/MAX('epl_player_stats_24_25 '!AI:AI)*0.5+player_stats[[#This Row],[Goals Prevented Adjusted]]/MAX('epl_player_stats_24_25 '!BG:BG)*0.5</f>
        <v>0.20588235294117649</v>
      </c>
      <c r="G54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8.551854843720872E-3</v>
      </c>
      <c r="H54">
        <f>player_stats[[#This Row],[Touches]]/MAX('epl_player_stats_24_25 '!P:P)</f>
        <v>1.2847325963549447E-2</v>
      </c>
      <c r="I54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54">
        <f>player_stats[[#This Row],[Minutes]]/3420</f>
        <v>4.1812865497076024E-2</v>
      </c>
      <c r="K54" s="2" cm="1">
        <f t="array" ref="K54">_xlfn.IFS(
E54="Goalkeeper",(
7*F54 + 2*J54 + H54),
E54="Defender",(
6*G54+3*H54+2*J54),
E54="Midfielder",(
2*G54+3*H54+4*I54+3*J54),
E54="Forward",(
6.25*I54+5*J54)
)</f>
        <v>0.86480203240341291</v>
      </c>
    </row>
    <row r="55" spans="1:11" x14ac:dyDescent="0.3">
      <c r="A55" t="s">
        <v>559</v>
      </c>
      <c r="B55">
        <v>26</v>
      </c>
      <c r="C55" t="s">
        <v>785</v>
      </c>
      <c r="D55" t="s">
        <v>114</v>
      </c>
      <c r="E55" t="s">
        <v>774</v>
      </c>
      <c r="F55">
        <f>player_stats[[#This Row],[Clean Sheets]]/MAX('epl_player_stats_24_25 '!AI:AI)*0.5+player_stats[[#This Row],[Goals Prevented Adjusted]]/MAX('epl_player_stats_24_25 '!BG:BG)*0.5</f>
        <v>0.67016806722689082</v>
      </c>
      <c r="G55">
        <f>player_stats[[#This Row],[Clean Sheets]]/MAX('epl_player_stats_24_25 '!AI:AI)*0.5+player_stats[[#This Row],[Clearances]]/MAX('epl_player_stats_24_25 '!AJ:AJ)*0.25+player_stats[[#This Row],[Tackles]]/MAX('epl_player_stats_24_25 '!AM:AM)*0.25</f>
        <v>0.77502640899770092</v>
      </c>
      <c r="H55">
        <f>player_stats[[#This Row],[Touches]]/MAX('epl_player_stats_24_25 '!P:P)</f>
        <v>0.42844338213325367</v>
      </c>
      <c r="I55">
        <f>player_stats[[#This Row],[Goals]]/MAX('epl_player_stats_24_25 '!H:H)*0.6+player_stats[[#This Row],[Assists]]/MAX('epl_player_stats_24_25 '!I:I)*0.25+player_stats[[#This Row],[Shots]]/MAX('epl_player_stats_24_25 '!K:K)*0.15+0.1</f>
        <v>0.30253752904968279</v>
      </c>
      <c r="J55">
        <f>player_stats[[#This Row],[Minutes]]/3420</f>
        <v>0.97368421052631582</v>
      </c>
      <c r="K55" s="2" cm="1">
        <f t="array" ref="K55">_xlfn.IFS(
E55="Goalkeeper",(
7*F55 + 2*J55 + H55),
E55="Defender",(
6*G55+3*H55+2*J55),
E55="Midfielder",(
2*G55+3*H55+4*I55+3*J55),
E55="Forward",(
6.25*I55+5*J55)
)</f>
        <v>7.882857021438598</v>
      </c>
    </row>
    <row r="56" spans="1:11" x14ac:dyDescent="0.3">
      <c r="A56" t="s">
        <v>506</v>
      </c>
      <c r="B56">
        <v>23</v>
      </c>
      <c r="C56" t="s">
        <v>787</v>
      </c>
      <c r="D56" t="s">
        <v>433</v>
      </c>
      <c r="E56" t="s">
        <v>773</v>
      </c>
      <c r="F56">
        <f>player_stats[[#This Row],[Clean Sheets]]/MAX('epl_player_stats_24_25 '!AI:AI)*0.5+player_stats[[#This Row],[Goals Prevented Adjusted]]/MAX('epl_player_stats_24_25 '!BG:BG)*0.5</f>
        <v>0.24159663865546221</v>
      </c>
      <c r="G56">
        <f>player_stats[[#This Row],[Clean Sheets]]/MAX('epl_player_stats_24_25 '!AI:AI)*0.5+player_stats[[#This Row],[Clearances]]/MAX('epl_player_stats_24_25 '!AJ:AJ)*0.25+player_stats[[#This Row],[Tackles]]/MAX('epl_player_stats_24_25 '!AM:AM)*0.25</f>
        <v>0.19594699558814394</v>
      </c>
      <c r="H56">
        <f>player_stats[[#This Row],[Touches]]/MAX('epl_player_stats_24_25 '!P:P)</f>
        <v>0.37406632805497458</v>
      </c>
      <c r="I56">
        <f>player_stats[[#This Row],[Goals]]/MAX('epl_player_stats_24_25 '!H:H)*0.6+player_stats[[#This Row],[Assists]]/MAX('epl_player_stats_24_25 '!I:I)*0.25+player_stats[[#This Row],[Shots]]/MAX('epl_player_stats_24_25 '!K:K)*0.15+0.1</f>
        <v>0.19518874442560141</v>
      </c>
      <c r="J56">
        <f>player_stats[[#This Row],[Minutes]]/3420</f>
        <v>0.5230994152046784</v>
      </c>
      <c r="K56" s="2" cm="1">
        <f t="array" ref="K56">_xlfn.IFS(
E56="Goalkeeper",(
7*F56 + 2*J56 + H56),
E56="Defender",(
6*G56+3*H56+2*J56),
E56="Midfielder",(
2*G56+3*H56+4*I56+3*J56),
E56="Forward",(
6.25*I56+5*J56)
)</f>
        <v>3.8641461986576524</v>
      </c>
    </row>
    <row r="57" spans="1:11" x14ac:dyDescent="0.3">
      <c r="A57" t="s">
        <v>460</v>
      </c>
      <c r="B57">
        <v>33</v>
      </c>
      <c r="C57" t="s">
        <v>453</v>
      </c>
      <c r="D57" t="s">
        <v>76</v>
      </c>
      <c r="E57" t="s">
        <v>773</v>
      </c>
      <c r="F57">
        <f>player_stats[[#This Row],[Clean Sheets]]/MAX('epl_player_stats_24_25 '!AI:AI)*0.5+player_stats[[#This Row],[Goals Prevented Adjusted]]/MAX('epl_player_stats_24_25 '!BG:BG)*0.5</f>
        <v>0.31302521008403361</v>
      </c>
      <c r="G57">
        <f>player_stats[[#This Row],[Clean Sheets]]/MAX('epl_player_stats_24_25 '!AI:AI)*0.5+player_stats[[#This Row],[Clearances]]/MAX('epl_player_stats_24_25 '!AJ:AJ)*0.25+player_stats[[#This Row],[Tackles]]/MAX('epl_player_stats_24_25 '!AM:AM)*0.25</f>
        <v>0.17686261107313739</v>
      </c>
      <c r="H57">
        <f>player_stats[[#This Row],[Touches]]/MAX('epl_player_stats_24_25 '!P:P)</f>
        <v>0.58649536898715271</v>
      </c>
      <c r="I57">
        <f>player_stats[[#This Row],[Goals]]/MAX('epl_player_stats_24_25 '!H:H)*0.6+player_stats[[#This Row],[Assists]]/MAX('epl_player_stats_24_25 '!I:I)*0.25+player_stats[[#This Row],[Shots]]/MAX('epl_player_stats_24_25 '!K:K)*0.15+0.1</f>
        <v>0.27041643112869795</v>
      </c>
      <c r="J57">
        <f>player_stats[[#This Row],[Minutes]]/3420</f>
        <v>0.65116959064327484</v>
      </c>
      <c r="K57" s="2" cm="1">
        <f t="array" ref="K57">_xlfn.IFS(
E57="Goalkeeper",(
7*F57 + 2*J57 + H57),
E57="Defender",(
6*G57+3*H57+2*J57),
E57="Midfielder",(
2*G57+3*H57+4*I57+3*J57),
E57="Forward",(
6.25*I57+5*J57)
)</f>
        <v>5.1483858255523494</v>
      </c>
    </row>
    <row r="58" spans="1:11" x14ac:dyDescent="0.3">
      <c r="A58" t="s">
        <v>670</v>
      </c>
      <c r="B58">
        <v>27</v>
      </c>
      <c r="C58" t="s">
        <v>782</v>
      </c>
      <c r="D58" t="s">
        <v>233</v>
      </c>
      <c r="E58" t="s">
        <v>774</v>
      </c>
      <c r="F58">
        <f>player_stats[[#This Row],[Clean Sheets]]/MAX('epl_player_stats_24_25 '!AI:AI)*0.5+player_stats[[#This Row],[Goals Prevented Adjusted]]/MAX('epl_player_stats_24_25 '!BG:BG)*0.5</f>
        <v>0.34873949579831931</v>
      </c>
      <c r="G58">
        <f>player_stats[[#This Row],[Clean Sheets]]/MAX('epl_player_stats_24_25 '!AI:AI)*0.5+player_stats[[#This Row],[Clearances]]/MAX('epl_player_stats_24_25 '!AJ:AJ)*0.25+player_stats[[#This Row],[Tackles]]/MAX('epl_player_stats_24_25 '!AM:AM)*0.25</f>
        <v>0.29119026906108247</v>
      </c>
      <c r="H58">
        <f>player_stats[[#This Row],[Touches]]/MAX('epl_player_stats_24_25 '!P:P)</f>
        <v>0.35882880191216016</v>
      </c>
      <c r="I58">
        <f>player_stats[[#This Row],[Goals]]/MAX('epl_player_stats_24_25 '!H:H)*0.6+player_stats[[#This Row],[Assists]]/MAX('epl_player_stats_24_25 '!I:I)*0.25+player_stats[[#This Row],[Shots]]/MAX('epl_player_stats_24_25 '!K:K)*0.15+0.1</f>
        <v>0.13790276992651215</v>
      </c>
      <c r="J58">
        <f>player_stats[[#This Row],[Minutes]]/3420</f>
        <v>0.4125730994152047</v>
      </c>
      <c r="K58" s="2" cm="1">
        <f t="array" ref="K58">_xlfn.IFS(
E58="Goalkeeper",(
7*F58 + 2*J58 + H58),
E58="Defender",(
6*G58+3*H58+2*J58),
E58="Midfielder",(
2*G58+3*H58+4*I58+3*J58),
E58="Forward",(
6.25*I58+5*J58)
)</f>
        <v>3.6487742189333847</v>
      </c>
    </row>
    <row r="59" spans="1:11" x14ac:dyDescent="0.3">
      <c r="A59" t="s">
        <v>464</v>
      </c>
      <c r="B59">
        <v>22</v>
      </c>
      <c r="C59" t="s">
        <v>453</v>
      </c>
      <c r="D59" t="s">
        <v>80</v>
      </c>
      <c r="E59" t="s">
        <v>773</v>
      </c>
      <c r="F59">
        <f>player_stats[[#This Row],[Clean Sheets]]/MAX('epl_player_stats_24_25 '!AI:AI)*0.5+player_stats[[#This Row],[Goals Prevented Adjusted]]/MAX('epl_player_stats_24_25 '!BG:BG)*0.5</f>
        <v>0.31302521008403361</v>
      </c>
      <c r="G59">
        <f>player_stats[[#This Row],[Clean Sheets]]/MAX('epl_player_stats_24_25 '!AI:AI)*0.5+player_stats[[#This Row],[Clearances]]/MAX('epl_player_stats_24_25 '!AJ:AJ)*0.25+player_stats[[#This Row],[Tackles]]/MAX('epl_player_stats_24_25 '!AM:AM)*0.25</f>
        <v>0.16747964953706579</v>
      </c>
      <c r="H59">
        <f>player_stats[[#This Row],[Touches]]/MAX('epl_player_stats_24_25 '!P:P)</f>
        <v>0.36121900209142516</v>
      </c>
      <c r="I59">
        <f>player_stats[[#This Row],[Goals]]/MAX('epl_player_stats_24_25 '!H:H)*0.6+player_stats[[#This Row],[Assists]]/MAX('epl_player_stats_24_25 '!I:I)*0.25+player_stats[[#This Row],[Shots]]/MAX('epl_player_stats_24_25 '!K:K)*0.15+0.1</f>
        <v>0.31671377426041081</v>
      </c>
      <c r="J59">
        <f>player_stats[[#This Row],[Minutes]]/3420</f>
        <v>0.44239766081871346</v>
      </c>
      <c r="K59" s="2" cm="1">
        <f t="array" ref="K59">_xlfn.IFS(
E59="Goalkeeper",(
7*F59 + 2*J59 + H59),
E59="Defender",(
6*G59+3*H59+2*J59),
E59="Midfielder",(
2*G59+3*H59+4*I59+3*J59),
E59="Forward",(
6.25*I59+5*J59)
)</f>
        <v>4.0126643848461905</v>
      </c>
    </row>
    <row r="60" spans="1:11" x14ac:dyDescent="0.3">
      <c r="A60" t="s">
        <v>419</v>
      </c>
      <c r="B60">
        <v>21</v>
      </c>
      <c r="C60" t="s">
        <v>391</v>
      </c>
      <c r="D60" t="s">
        <v>163</v>
      </c>
      <c r="E60" t="s">
        <v>774</v>
      </c>
      <c r="F60">
        <f>player_stats[[#This Row],[Clean Sheets]]/MAX('epl_player_stats_24_25 '!AI:AI)*0.5+player_stats[[#This Row],[Goals Prevented Adjusted]]/MAX('epl_player_stats_24_25 '!BG:BG)*0.5</f>
        <v>0.24159663865546221</v>
      </c>
      <c r="G60">
        <f>player_stats[[#This Row],[Clean Sheets]]/MAX('epl_player_stats_24_25 '!AI:AI)*0.5+player_stats[[#This Row],[Clearances]]/MAX('epl_player_stats_24_25 '!AJ:AJ)*0.25+player_stats[[#This Row],[Tackles]]/MAX('epl_player_stats_24_25 '!AM:AM)*0.25</f>
        <v>0.26742993848257007</v>
      </c>
      <c r="H60">
        <f>player_stats[[#This Row],[Touches]]/MAX('epl_player_stats_24_25 '!P:P)</f>
        <v>0.50253958769046903</v>
      </c>
      <c r="I60">
        <f>player_stats[[#This Row],[Goals]]/MAX('epl_player_stats_24_25 '!H:H)*0.6+player_stats[[#This Row],[Assists]]/MAX('epl_player_stats_24_25 '!I:I)*0.25+player_stats[[#This Row],[Shots]]/MAX('epl_player_stats_24_25 '!K:K)*0.15+0.1</f>
        <v>0.12126593806921676</v>
      </c>
      <c r="J60">
        <f>player_stats[[#This Row],[Minutes]]/3420</f>
        <v>0.72777777777777775</v>
      </c>
      <c r="K60" s="2" cm="1">
        <f t="array" ref="K60">_xlfn.IFS(
E60="Goalkeeper",(
7*F60 + 2*J60 + H60),
E60="Defender",(
6*G60+3*H60+2*J60),
E60="Midfielder",(
2*G60+3*H60+4*I60+3*J60),
E60="Forward",(
6.25*I60+5*J60)
)</f>
        <v>4.5677539495223831</v>
      </c>
    </row>
    <row r="61" spans="1:11" x14ac:dyDescent="0.3">
      <c r="A61" t="s">
        <v>445</v>
      </c>
      <c r="B61">
        <v>32</v>
      </c>
      <c r="C61" t="s">
        <v>425</v>
      </c>
      <c r="D61" t="s">
        <v>388</v>
      </c>
      <c r="E61" t="s">
        <v>773</v>
      </c>
      <c r="F61">
        <f>player_stats[[#This Row],[Clean Sheets]]/MAX('epl_player_stats_24_25 '!AI:AI)*0.5+player_stats[[#This Row],[Goals Prevented Adjusted]]/MAX('epl_player_stats_24_25 '!BG:BG)*0.5</f>
        <v>0.49159663865546221</v>
      </c>
      <c r="G61">
        <f>player_stats[[#This Row],[Clean Sheets]]/MAX('epl_player_stats_24_25 '!AI:AI)*0.5+player_stats[[#This Row],[Clearances]]/MAX('epl_player_stats_24_25 '!AJ:AJ)*0.25+player_stats[[#This Row],[Tackles]]/MAX('epl_player_stats_24_25 '!AM:AM)*0.25</f>
        <v>0.33035325918101038</v>
      </c>
      <c r="H61">
        <f>player_stats[[#This Row],[Touches]]/MAX('epl_player_stats_24_25 '!P:P)</f>
        <v>0.55691664176874811</v>
      </c>
      <c r="I61">
        <f>player_stats[[#This Row],[Goals]]/MAX('epl_player_stats_24_25 '!H:H)*0.6+player_stats[[#This Row],[Assists]]/MAX('epl_player_stats_24_25 '!I:I)*0.25+player_stats[[#This Row],[Shots]]/MAX('epl_player_stats_24_25 '!K:K)*0.15</f>
        <v>1.1696721311475411</v>
      </c>
      <c r="J61">
        <f>player_stats[[#This Row],[Minutes]]/3420</f>
        <v>0.98742690058479532</v>
      </c>
      <c r="K61" s="2" cm="1">
        <f t="array" ref="K61">_xlfn.IFS(
E61="Goalkeeper",(
7*F61 + 2*J61 + H61),
E61="Defender",(
6*G61+3*H61+2*J61),
E61="Midfielder",(
2*G61+3*H61+4*I61+3*J61),
E61="Forward",(
6.25*I61+5*J61)
)</f>
        <v>9.9724256700128144</v>
      </c>
    </row>
    <row r="62" spans="1:11" x14ac:dyDescent="0.3">
      <c r="A62" t="s">
        <v>517</v>
      </c>
      <c r="B62">
        <v>24</v>
      </c>
      <c r="C62" t="s">
        <v>786</v>
      </c>
      <c r="D62" t="s">
        <v>126</v>
      </c>
      <c r="E62" t="s">
        <v>775</v>
      </c>
      <c r="F62">
        <f>player_stats[[#This Row],[Clean Sheets]]/MAX('epl_player_stats_24_25 '!AI:AI)*0.5+player_stats[[#This Row],[Goals Prevented Adjusted]]/MAX('epl_player_stats_24_25 '!BG:BG)*0.5</f>
        <v>0.31302521008403361</v>
      </c>
      <c r="G62">
        <f>player_stats[[#This Row],[Clean Sheets]]/MAX('epl_player_stats_24_25 '!AI:AI)*0.5+player_stats[[#This Row],[Clearances]]/MAX('epl_player_stats_24_25 '!AJ:AJ)*0.25+player_stats[[#This Row],[Tackles]]/MAX('epl_player_stats_24_25 '!AM:AM)*0.25</f>
        <v>0.14726123159137511</v>
      </c>
      <c r="H62">
        <f>player_stats[[#This Row],[Touches]]/MAX('epl_player_stats_24_25 '!P:P)</f>
        <v>0.3379145503435913</v>
      </c>
      <c r="I62">
        <f>player_stats[[#This Row],[Goals]]/MAX('epl_player_stats_24_25 '!H:H)*0.6+player_stats[[#This Row],[Assists]]/MAX('epl_player_stats_24_25 '!I:I)*0.25+player_stats[[#This Row],[Shots]]/MAX('epl_player_stats_24_25 '!K:K)*0.15+0.1</f>
        <v>0.90263802524967018</v>
      </c>
      <c r="J62">
        <f>player_stats[[#This Row],[Minutes]]/3420</f>
        <v>0.80964912280701751</v>
      </c>
      <c r="K62" s="2" cm="1">
        <f t="array" ref="K62">_xlfn.IFS(
E62="Goalkeeper",(
7*F62 + 2*J62 + H62),
E62="Defender",(
6*G62+3*H62+2*J62),
E62="Midfielder",(
2*G62+3*H62+4*I62+3*J62),
E62="Forward",(
6.25*I62+5*J62)
)</f>
        <v>9.689733271845526</v>
      </c>
    </row>
    <row r="63" spans="1:11" x14ac:dyDescent="0.3">
      <c r="A63" t="s">
        <v>459</v>
      </c>
      <c r="B63">
        <v>24</v>
      </c>
      <c r="C63" t="s">
        <v>453</v>
      </c>
      <c r="D63" t="s">
        <v>82</v>
      </c>
      <c r="E63" t="s">
        <v>775</v>
      </c>
      <c r="F63">
        <f>player_stats[[#This Row],[Clean Sheets]]/MAX('epl_player_stats_24_25 '!AI:AI)*0.5+player_stats[[#This Row],[Goals Prevented Adjusted]]/MAX('epl_player_stats_24_25 '!BG:BG)*0.5</f>
        <v>0.42016806722689076</v>
      </c>
      <c r="G63">
        <f>player_stats[[#This Row],[Clean Sheets]]/MAX('epl_player_stats_24_25 '!AI:AI)*0.5+player_stats[[#This Row],[Clearances]]/MAX('epl_player_stats_24_25 '!AJ:AJ)*0.25+player_stats[[#This Row],[Tackles]]/MAX('epl_player_stats_24_25 '!AM:AM)*0.25</f>
        <v>0.2576896787423103</v>
      </c>
      <c r="H63">
        <f>player_stats[[#This Row],[Touches]]/MAX('epl_player_stats_24_25 '!P:P)</f>
        <v>0.20794741559605617</v>
      </c>
      <c r="I63">
        <f>player_stats[[#This Row],[Goals]]/MAX('epl_player_stats_24_25 '!H:H)*0.6+player_stats[[#This Row],[Assists]]/MAX('epl_player_stats_24_25 '!I:I)*0.25+player_stats[[#This Row],[Shots]]/MAX('epl_player_stats_24_25 '!K:K)*0.15+0.1</f>
        <v>0.86241285095157327</v>
      </c>
      <c r="J63">
        <f>player_stats[[#This Row],[Minutes]]/3420</f>
        <v>0.80146198830409354</v>
      </c>
      <c r="K63" s="2" cm="1">
        <f t="array" ref="K63">_xlfn.IFS(
E63="Goalkeeper",(
7*F63 + 2*J63 + H63),
E63="Defender",(
6*G63+3*H63+2*J63),
E63="Midfielder",(
2*G63+3*H63+4*I63+3*J63),
E63="Forward",(
6.25*I63+5*J63)
)</f>
        <v>9.3973902599677999</v>
      </c>
    </row>
    <row r="64" spans="1:11" x14ac:dyDescent="0.3">
      <c r="A64" t="s">
        <v>544</v>
      </c>
      <c r="B64">
        <v>32</v>
      </c>
      <c r="C64" t="s">
        <v>785</v>
      </c>
      <c r="D64" t="s">
        <v>545</v>
      </c>
      <c r="E64" t="s">
        <v>775</v>
      </c>
      <c r="F64">
        <f>player_stats[[#This Row],[Clean Sheets]]/MAX('epl_player_stats_24_25 '!AI:AI)*0.5+player_stats[[#This Row],[Goals Prevented Adjusted]]/MAX('epl_player_stats_24_25 '!BG:BG)*0.5</f>
        <v>0.24159663865546221</v>
      </c>
      <c r="G64">
        <f>player_stats[[#This Row],[Clean Sheets]]/MAX('epl_player_stats_24_25 '!AI:AI)*0.5+player_stats[[#This Row],[Clearances]]/MAX('epl_player_stats_24_25 '!AJ:AJ)*0.25+player_stats[[#This Row],[Tackles]]/MAX('epl_player_stats_24_25 '!AM:AM)*0.25</f>
        <v>7.5918101037718261E-2</v>
      </c>
      <c r="H64">
        <f>player_stats[[#This Row],[Touches]]/MAX('epl_player_stats_24_25 '!P:P)</f>
        <v>0.24708694353152078</v>
      </c>
      <c r="I64">
        <f>player_stats[[#This Row],[Goals]]/MAX('epl_player_stats_24_25 '!H:H)*0.6+player_stats[[#This Row],[Assists]]/MAX('epl_player_stats_24_25 '!I:I)*0.25+player_stats[[#This Row],[Shots]]/MAX('epl_player_stats_24_25 '!K:K)*0.15+0.1</f>
        <v>0.7226728848690408</v>
      </c>
      <c r="J64">
        <f>player_stats[[#This Row],[Minutes]]/3420</f>
        <v>0.87017543859649127</v>
      </c>
      <c r="K64" s="2" cm="1">
        <f t="array" ref="K64">_xlfn.IFS(
E64="Goalkeeper",(
7*F64 + 2*J64 + H64),
E64="Defender",(
6*G64+3*H64+2*J64),
E64="Midfielder",(
2*G64+3*H64+4*I64+3*J64),
E64="Forward",(
6.25*I64+5*J64)
)</f>
        <v>8.8675827234139604</v>
      </c>
    </row>
    <row r="65" spans="1:11" x14ac:dyDescent="0.3">
      <c r="A65" t="s">
        <v>171</v>
      </c>
      <c r="B65">
        <v>24</v>
      </c>
      <c r="C65" t="s">
        <v>170</v>
      </c>
      <c r="D65" t="s">
        <v>172</v>
      </c>
      <c r="E65" t="s">
        <v>773</v>
      </c>
      <c r="F65">
        <f>player_stats[[#This Row],[Clean Sheets]]/MAX('epl_player_stats_24_25 '!AI:AI)*0.5+player_stats[[#This Row],[Goals Prevented Adjusted]]/MAX('epl_player_stats_24_25 '!BG:BG)*0.5</f>
        <v>0.49159663865546221</v>
      </c>
      <c r="G65">
        <f>player_stats[[#This Row],[Clean Sheets]]/MAX('epl_player_stats_24_25 '!AI:AI)*0.5+player_stats[[#This Row],[Clearances]]/MAX('epl_player_stats_24_25 '!AJ:AJ)*0.25+player_stats[[#This Row],[Tackles]]/MAX('epl_player_stats_24_25 '!AM:AM)*0.25</f>
        <v>0.4305054992854036</v>
      </c>
      <c r="H65">
        <f>player_stats[[#This Row],[Touches]]/MAX('epl_player_stats_24_25 '!P:P)</f>
        <v>0.57215416791156259</v>
      </c>
      <c r="I65">
        <f>player_stats[[#This Row],[Goals]]/MAX('epl_player_stats_24_25 '!H:H)*0.6+player_stats[[#This Row],[Assists]]/MAX('epl_player_stats_24_25 '!I:I)*0.25+player_stats[[#This Row],[Shots]]/MAX('epl_player_stats_24_25 '!K:K)*0.15+0.1</f>
        <v>0.820031719113121</v>
      </c>
      <c r="J65">
        <f>player_stats[[#This Row],[Minutes]]/3420</f>
        <v>0.99853801169590639</v>
      </c>
      <c r="K65" s="2" cm="1">
        <f t="array" ref="K65">_xlfn.IFS(
E65="Goalkeeper",(
7*F65 + 2*J65 + H65),
E65="Defender",(
6*G65+3*H65+2*J65),
E65="Midfielder",(
2*G65+3*H65+4*I65+3*J65),
E65="Forward",(
6.25*I65+5*J65)
)</f>
        <v>8.8532144138456985</v>
      </c>
    </row>
    <row r="66" spans="1:11" x14ac:dyDescent="0.3">
      <c r="A66" t="s">
        <v>201</v>
      </c>
      <c r="B66">
        <v>27</v>
      </c>
      <c r="C66" t="s">
        <v>170</v>
      </c>
      <c r="D66" t="s">
        <v>202</v>
      </c>
      <c r="E66" t="s">
        <v>775</v>
      </c>
      <c r="F66">
        <f>player_stats[[#This Row],[Clean Sheets]]/MAX('epl_player_stats_24_25 '!AI:AI)*0.5+player_stats[[#This Row],[Goals Prevented Adjusted]]/MAX('epl_player_stats_24_25 '!BG:BG)*0.5</f>
        <v>0.38445378151260506</v>
      </c>
      <c r="G66">
        <f>player_stats[[#This Row],[Clean Sheets]]/MAX('epl_player_stats_24_25 '!AI:AI)*0.5+player_stats[[#This Row],[Clearances]]/MAX('epl_player_stats_24_25 '!AJ:AJ)*0.25+player_stats[[#This Row],[Tackles]]/MAX('epl_player_stats_24_25 '!AM:AM)*0.25</f>
        <v>0.2395529112036289</v>
      </c>
      <c r="H66">
        <f>player_stats[[#This Row],[Touches]]/MAX('epl_player_stats_24_25 '!P:P)</f>
        <v>0.30475052285628923</v>
      </c>
      <c r="I66">
        <f>player_stats[[#This Row],[Goals]]/MAX('epl_player_stats_24_25 '!H:H)*0.6+player_stats[[#This Row],[Assists]]/MAX('epl_player_stats_24_25 '!I:I)*0.25+player_stats[[#This Row],[Shots]]/MAX('epl_player_stats_24_25 '!K:K)*0.15+0.1</f>
        <v>0.76997047924125361</v>
      </c>
      <c r="J66">
        <f>player_stats[[#This Row],[Minutes]]/3420</f>
        <v>0.8558479532163743</v>
      </c>
      <c r="K66" s="2" cm="1">
        <f t="array" ref="K66">_xlfn.IFS(
E66="Goalkeeper",(
7*F66 + 2*J66 + H66),
E66="Defender",(
6*G66+3*H66+2*J66),
E66="Midfielder",(
2*G66+3*H66+4*I66+3*J66),
E66="Forward",(
6.25*I66+5*J66)
)</f>
        <v>9.0915552613397068</v>
      </c>
    </row>
    <row r="67" spans="1:11" x14ac:dyDescent="0.3">
      <c r="A67" t="s">
        <v>123</v>
      </c>
      <c r="B67">
        <v>28</v>
      </c>
      <c r="C67" t="s">
        <v>98</v>
      </c>
      <c r="D67" t="s">
        <v>59</v>
      </c>
      <c r="E67" t="s">
        <v>775</v>
      </c>
      <c r="F67">
        <f>player_stats[[#This Row],[Clean Sheets]]/MAX('epl_player_stats_24_25 '!AI:AI)*0.5+player_stats[[#This Row],[Goals Prevented Adjusted]]/MAX('epl_player_stats_24_25 '!BG:BG)*0.5</f>
        <v>0.34873949579831931</v>
      </c>
      <c r="G67">
        <f>player_stats[[#This Row],[Clean Sheets]]/MAX('epl_player_stats_24_25 '!AI:AI)*0.5+player_stats[[#This Row],[Clearances]]/MAX('epl_player_stats_24_25 '!AJ:AJ)*0.25+player_stats[[#This Row],[Tackles]]/MAX('epl_player_stats_24_25 '!AM:AM)*0.25</f>
        <v>0.17611694525570123</v>
      </c>
      <c r="H67">
        <f>player_stats[[#This Row],[Touches]]/MAX('epl_player_stats_24_25 '!P:P)</f>
        <v>0.23423961756797132</v>
      </c>
      <c r="I67">
        <f>player_stats[[#This Row],[Goals]]/MAX('epl_player_stats_24_25 '!H:H)*0.6+player_stats[[#This Row],[Assists]]/MAX('epl_player_stats_24_25 '!I:I)*0.25+player_stats[[#This Row],[Shots]]/MAX('epl_player_stats_24_25 '!K:K)*0.15+0.1</f>
        <v>0.74870297091891203</v>
      </c>
      <c r="J67">
        <f>player_stats[[#This Row],[Minutes]]/3420</f>
        <v>0.76315789473684215</v>
      </c>
      <c r="K67" s="2" cm="1">
        <f t="array" ref="K67">_xlfn.IFS(
E67="Goalkeeper",(
7*F67 + 2*J67 + H67),
E67="Defender",(
6*G67+3*H67+2*J67),
E67="Midfielder",(
2*G67+3*H67+4*I67+3*J67),
E67="Forward",(
6.25*I67+5*J67)
)</f>
        <v>8.4951830419274117</v>
      </c>
    </row>
    <row r="68" spans="1:11" x14ac:dyDescent="0.3">
      <c r="A68" t="s">
        <v>242</v>
      </c>
      <c r="B68">
        <v>22</v>
      </c>
      <c r="C68" t="s">
        <v>240</v>
      </c>
      <c r="D68" t="s">
        <v>59</v>
      </c>
      <c r="E68" t="s">
        <v>773</v>
      </c>
      <c r="F68">
        <f>player_stats[[#This Row],[Clean Sheets]]/MAX('epl_player_stats_24_25 '!AI:AI)*0.5+player_stats[[#This Row],[Goals Prevented Adjusted]]/MAX('epl_player_stats_24_25 '!BG:BG)*0.5</f>
        <v>0.38445378151260506</v>
      </c>
      <c r="G68">
        <f>player_stats[[#This Row],[Clean Sheets]]/MAX('epl_player_stats_24_25 '!AI:AI)*0.5+player_stats[[#This Row],[Clearances]]/MAX('epl_player_stats_24_25 '!AJ:AJ)*0.25+player_stats[[#This Row],[Tackles]]/MAX('epl_player_stats_24_25 '!AM:AM)*0.25</f>
        <v>0.26210930218107253</v>
      </c>
      <c r="H68">
        <f>player_stats[[#This Row],[Touches]]/MAX('epl_player_stats_24_25 '!P:P)</f>
        <v>0.59904391992829398</v>
      </c>
      <c r="I68">
        <f>player_stats[[#This Row],[Goals]]/MAX('epl_player_stats_24_25 '!H:H)*0.6+player_stats[[#This Row],[Assists]]/MAX('epl_player_stats_24_25 '!I:I)*0.25+player_stats[[#This Row],[Shots]]/MAX('epl_player_stats_24_25 '!K:K)*0.15+0.1</f>
        <v>0.8312920042710884</v>
      </c>
      <c r="J68">
        <f>player_stats[[#This Row],[Minutes]]/3420</f>
        <v>0.93421052631578949</v>
      </c>
      <c r="K68" s="2" cm="1">
        <f t="array" ref="K68">_xlfn.IFS(
E68="Goalkeeper",(
7*F68 + 2*J68 + H68),
E68="Defender",(
6*G68+3*H68+2*J68),
E68="Midfielder",(
2*G68+3*H68+4*I68+3*J68),
E68="Forward",(
6.25*I68+5*J68)
)</f>
        <v>8.4491499601787492</v>
      </c>
    </row>
    <row r="69" spans="1:11" x14ac:dyDescent="0.3">
      <c r="A69" t="s">
        <v>682</v>
      </c>
      <c r="B69">
        <v>25</v>
      </c>
      <c r="C69" t="s">
        <v>782</v>
      </c>
      <c r="D69" t="s">
        <v>66</v>
      </c>
      <c r="E69" t="s">
        <v>773</v>
      </c>
      <c r="F69">
        <f>player_stats[[#This Row],[Clean Sheets]]/MAX('epl_player_stats_24_25 '!AI:AI)*0.5+player_stats[[#This Row],[Goals Prevented Adjusted]]/MAX('epl_player_stats_24_25 '!BG:BG)*0.5</f>
        <v>0.31302521008403361</v>
      </c>
      <c r="G69">
        <f>player_stats[[#This Row],[Clean Sheets]]/MAX('epl_player_stats_24_25 '!AI:AI)*0.5+player_stats[[#This Row],[Clearances]]/MAX('epl_player_stats_24_25 '!AJ:AJ)*0.25+player_stats[[#This Row],[Tackles]]/MAX('epl_player_stats_24_25 '!AM:AM)*0.25</f>
        <v>0.19819952774498228</v>
      </c>
      <c r="H69">
        <f>player_stats[[#This Row],[Touches]]/MAX('epl_player_stats_24_25 '!P:P)</f>
        <v>0.52255751419181351</v>
      </c>
      <c r="I69">
        <f>player_stats[[#This Row],[Goals]]/MAX('epl_player_stats_24_25 '!H:H)*0.6+player_stats[[#This Row],[Assists]]/MAX('epl_player_stats_24_25 '!I:I)*0.25+player_stats[[#This Row],[Shots]]/MAX('epl_player_stats_24_25 '!K:K)*0.15+0.1</f>
        <v>0.76416996419822869</v>
      </c>
      <c r="J69">
        <f>player_stats[[#This Row],[Minutes]]/3420</f>
        <v>0.76023391812865493</v>
      </c>
      <c r="K69" s="2" cm="1">
        <f t="array" ref="K69">_xlfn.IFS(
E69="Goalkeeper",(
7*F69 + 2*J69 + H69),
E69="Defender",(
6*G69+3*H69+2*J69),
E69="Midfielder",(
2*G69+3*H69+4*I69+3*J69),
E69="Forward",(
6.25*I69+5*J69)
)</f>
        <v>7.3014532092442845</v>
      </c>
    </row>
    <row r="70" spans="1:11" x14ac:dyDescent="0.3">
      <c r="A70" t="s">
        <v>285</v>
      </c>
      <c r="B70">
        <v>27</v>
      </c>
      <c r="C70" t="s">
        <v>270</v>
      </c>
      <c r="D70" t="s">
        <v>96</v>
      </c>
      <c r="E70" t="s">
        <v>775</v>
      </c>
      <c r="F70">
        <f>player_stats[[#This Row],[Clean Sheets]]/MAX('epl_player_stats_24_25 '!AI:AI)*0.5+player_stats[[#This Row],[Goals Prevented Adjusted]]/MAX('epl_player_stats_24_25 '!BG:BG)*0.5</f>
        <v>0.34873949579831931</v>
      </c>
      <c r="G70">
        <f>player_stats[[#This Row],[Clean Sheets]]/MAX('epl_player_stats_24_25 '!AI:AI)*0.5+player_stats[[#This Row],[Clearances]]/MAX('epl_player_stats_24_25 '!AJ:AJ)*0.25+player_stats[[#This Row],[Tackles]]/MAX('epl_player_stats_24_25 '!AM:AM)*0.25</f>
        <v>0.199419002050581</v>
      </c>
      <c r="H70">
        <f>player_stats[[#This Row],[Touches]]/MAX('epl_player_stats_24_25 '!P:P)</f>
        <v>0.24947714371078578</v>
      </c>
      <c r="I70">
        <f>player_stats[[#This Row],[Goals]]/MAX('epl_player_stats_24_25 '!H:H)*0.6+player_stats[[#This Row],[Assists]]/MAX('epl_player_stats_24_25 '!I:I)*0.25+player_stats[[#This Row],[Shots]]/MAX('epl_player_stats_24_25 '!K:K)*0.15+0.1</f>
        <v>0.58956409773255447</v>
      </c>
      <c r="J70">
        <f>player_stats[[#This Row],[Minutes]]/3420</f>
        <v>0.7760233918128655</v>
      </c>
      <c r="K70" s="2" cm="1">
        <f t="array" ref="K70">_xlfn.IFS(
E70="Goalkeeper",(
7*F70 + 2*J70 + H70),
E70="Defender",(
6*G70+3*H70+2*J70),
E70="Midfielder",(
2*G70+3*H70+4*I70+3*J70),
E70="Forward",(
6.25*I70+5*J70)
)</f>
        <v>7.5648925698927929</v>
      </c>
    </row>
    <row r="71" spans="1:11" x14ac:dyDescent="0.3">
      <c r="A71" t="s">
        <v>675</v>
      </c>
      <c r="B71">
        <v>24</v>
      </c>
      <c r="C71" t="s">
        <v>782</v>
      </c>
      <c r="D71" t="s">
        <v>82</v>
      </c>
      <c r="E71" t="s">
        <v>775</v>
      </c>
      <c r="F71">
        <f>player_stats[[#This Row],[Clean Sheets]]/MAX('epl_player_stats_24_25 '!AI:AI)*0.5+player_stats[[#This Row],[Goals Prevented Adjusted]]/MAX('epl_player_stats_24_25 '!BG:BG)*0.5</f>
        <v>0.24159663865546221</v>
      </c>
      <c r="G71">
        <f>player_stats[[#This Row],[Clean Sheets]]/MAX('epl_player_stats_24_25 '!AI:AI)*0.5+player_stats[[#This Row],[Clearances]]/MAX('epl_player_stats_24_25 '!AJ:AJ)*0.25+player_stats[[#This Row],[Tackles]]/MAX('epl_player_stats_24_25 '!AM:AM)*0.25</f>
        <v>8.4469955881439129E-2</v>
      </c>
      <c r="H71">
        <f>player_stats[[#This Row],[Touches]]/MAX('epl_player_stats_24_25 '!P:P)</f>
        <v>0.23692859276964445</v>
      </c>
      <c r="I71">
        <f>player_stats[[#This Row],[Goals]]/MAX('epl_player_stats_24_25 '!H:H)*0.6+player_stats[[#This Row],[Assists]]/MAX('epl_player_stats_24_25 '!I:I)*0.25+player_stats[[#This Row],[Shots]]/MAX('epl_player_stats_24_25 '!K:K)*0.15+0.1</f>
        <v>0.57799761321525034</v>
      </c>
      <c r="J71">
        <f>player_stats[[#This Row],[Minutes]]/3420</f>
        <v>0.75994152046783625</v>
      </c>
      <c r="K71" s="2" cm="1">
        <f t="array" ref="K71">_xlfn.IFS(
E71="Goalkeeper",(
7*F71 + 2*J71 + H71),
E71="Defender",(
6*G71+3*H71+2*J71),
E71="Midfielder",(
2*G71+3*H71+4*I71+3*J71),
E71="Forward",(
6.25*I71+5*J71)
)</f>
        <v>7.4121926849344959</v>
      </c>
    </row>
    <row r="72" spans="1:11" x14ac:dyDescent="0.3">
      <c r="A72" t="s">
        <v>444</v>
      </c>
      <c r="B72">
        <v>27</v>
      </c>
      <c r="C72" t="s">
        <v>425</v>
      </c>
      <c r="D72" t="s">
        <v>111</v>
      </c>
      <c r="E72" t="s">
        <v>773</v>
      </c>
      <c r="F72">
        <f>player_stats[[#This Row],[Clean Sheets]]/MAX('epl_player_stats_24_25 '!AI:AI)*0.5+player_stats[[#This Row],[Goals Prevented Adjusted]]/MAX('epl_player_stats_24_25 '!BG:BG)*0.5</f>
        <v>0.34873949579831931</v>
      </c>
      <c r="G72">
        <f>player_stats[[#This Row],[Clean Sheets]]/MAX('epl_player_stats_24_25 '!AI:AI)*0.5+player_stats[[#This Row],[Clearances]]/MAX('epl_player_stats_24_25 '!AJ:AJ)*0.25+player_stats[[#This Row],[Tackles]]/MAX('epl_player_stats_24_25 '!AM:AM)*0.25</f>
        <v>0.22339681849251225</v>
      </c>
      <c r="H72">
        <f>player_stats[[#This Row],[Touches]]/MAX('epl_player_stats_24_25 '!P:P)</f>
        <v>0.3928891544666866</v>
      </c>
      <c r="I72">
        <f>player_stats[[#This Row],[Goals]]/MAX('epl_player_stats_24_25 '!H:H)*0.6+player_stats[[#This Row],[Assists]]/MAX('epl_player_stats_24_25 '!I:I)*0.25+player_stats[[#This Row],[Shots]]/MAX('epl_player_stats_24_25 '!K:K)*0.15+0.1</f>
        <v>0.61300012562024986</v>
      </c>
      <c r="J72">
        <f>player_stats[[#This Row],[Minutes]]/3420</f>
        <v>0.70467836257309946</v>
      </c>
      <c r="K72" s="2" cm="1">
        <f t="array" ref="K72">_xlfn.IFS(
E72="Goalkeeper",(
7*F72 + 2*J72 + H72),
E72="Defender",(
6*G72+3*H72+2*J72),
E72="Midfielder",(
2*G72+3*H72+4*I72+3*J72),
E72="Forward",(
6.25*I72+5*J72)
)</f>
        <v>6.1914966905853817</v>
      </c>
    </row>
    <row r="73" spans="1:11" x14ac:dyDescent="0.3">
      <c r="A73" t="s">
        <v>646</v>
      </c>
      <c r="B73">
        <v>27</v>
      </c>
      <c r="C73" t="s">
        <v>783</v>
      </c>
      <c r="D73" t="s">
        <v>59</v>
      </c>
      <c r="E73" t="s">
        <v>773</v>
      </c>
      <c r="F73">
        <f>player_stats[[#This Row],[Clean Sheets]]/MAX('epl_player_stats_24_25 '!AI:AI)*0.5+player_stats[[#This Row],[Goals Prevented Adjusted]]/MAX('epl_player_stats_24_25 '!BG:BG)*0.5</f>
        <v>0.38445378151260506</v>
      </c>
      <c r="G73">
        <f>player_stats[[#This Row],[Clean Sheets]]/MAX('epl_player_stats_24_25 '!AI:AI)*0.5+player_stats[[#This Row],[Clearances]]/MAX('epl_player_stats_24_25 '!AJ:AJ)*0.25+player_stats[[#This Row],[Tackles]]/MAX('epl_player_stats_24_25 '!AM:AM)*0.25</f>
        <v>0.27733331262039396</v>
      </c>
      <c r="H73">
        <f>player_stats[[#This Row],[Touches]]/MAX('epl_player_stats_24_25 '!P:P)</f>
        <v>0.42157155661786677</v>
      </c>
      <c r="I73">
        <f>player_stats[[#This Row],[Goals]]/MAX('epl_player_stats_24_25 '!H:H)*0.6+player_stats[[#This Row],[Assists]]/MAX('epl_player_stats_24_25 '!I:I)*0.25+player_stats[[#This Row],[Shots]]/MAX('epl_player_stats_24_25 '!K:K)*0.15+0.1</f>
        <v>0.69401105458199852</v>
      </c>
      <c r="J73">
        <f>player_stats[[#This Row],[Minutes]]/3420</f>
        <v>0.87105263157894741</v>
      </c>
      <c r="K73" s="2" cm="1">
        <f t="array" ref="K73">_xlfn.IFS(
E73="Goalkeeper",(
7*F73 + 2*J73 + H73),
E73="Defender",(
6*G73+3*H73+2*J73),
E73="Midfielder",(
2*G73+3*H73+4*I73+3*J73),
E73="Forward",(
6.25*I73+5*J73)
)</f>
        <v>7.2085834081592246</v>
      </c>
    </row>
    <row r="74" spans="1:11" x14ac:dyDescent="0.3">
      <c r="A74" t="s">
        <v>346</v>
      </c>
      <c r="B74">
        <v>33</v>
      </c>
      <c r="C74" t="s">
        <v>329</v>
      </c>
      <c r="D74" t="s">
        <v>148</v>
      </c>
      <c r="E74" t="s">
        <v>775</v>
      </c>
      <c r="F74">
        <f>player_stats[[#This Row],[Clean Sheets]]/MAX('epl_player_stats_24_25 '!AI:AI)*0.5+player_stats[[#This Row],[Goals Prevented Adjusted]]/MAX('epl_player_stats_24_25 '!BG:BG)*0.5</f>
        <v>0.20588235294117649</v>
      </c>
      <c r="G74">
        <f>player_stats[[#This Row],[Clean Sheets]]/MAX('epl_player_stats_24_25 '!AI:AI)*0.5+player_stats[[#This Row],[Clearances]]/MAX('epl_player_stats_24_25 '!AJ:AJ)*0.25+player_stats[[#This Row],[Tackles]]/MAX('epl_player_stats_24_25 '!AM:AM)*0.25</f>
        <v>8.9549804262722923E-2</v>
      </c>
      <c r="H74">
        <f>player_stats[[#This Row],[Touches]]/MAX('epl_player_stats_24_25 '!P:P)</f>
        <v>0.33193904989542872</v>
      </c>
      <c r="I74">
        <f>player_stats[[#This Row],[Goals]]/MAX('epl_player_stats_24_25 '!H:H)*0.6+player_stats[[#This Row],[Assists]]/MAX('epl_player_stats_24_25 '!I:I)*0.25+player_stats[[#This Row],[Shots]]/MAX('epl_player_stats_24_25 '!K:K)*0.15+0.1</f>
        <v>0.62600810250612393</v>
      </c>
      <c r="J74">
        <f>player_stats[[#This Row],[Minutes]]/3420</f>
        <v>0.73245614035087714</v>
      </c>
      <c r="K74" s="2" cm="1">
        <f t="array" ref="K74">_xlfn.IFS(
E74="Goalkeeper",(
7*F74 + 2*J74 + H74),
E74="Defender",(
6*G74+3*H74+2*J74),
E74="Midfielder",(
2*G74+3*H74+4*I74+3*J74),
E74="Forward",(
6.25*I74+5*J74)
)</f>
        <v>7.5748313424176601</v>
      </c>
    </row>
    <row r="75" spans="1:11" x14ac:dyDescent="0.3">
      <c r="A75" t="s">
        <v>381</v>
      </c>
      <c r="B75">
        <v>21</v>
      </c>
      <c r="C75" t="s">
        <v>356</v>
      </c>
      <c r="D75" t="s">
        <v>59</v>
      </c>
      <c r="E75" t="s">
        <v>775</v>
      </c>
      <c r="F75">
        <f>player_stats[[#This Row],[Clean Sheets]]/MAX('epl_player_stats_24_25 '!AI:AI)*0.5+player_stats[[#This Row],[Goals Prevented Adjusted]]/MAX('epl_player_stats_24_25 '!BG:BG)*0.5</f>
        <v>0.20588235294117649</v>
      </c>
      <c r="G75">
        <f>player_stats[[#This Row],[Clean Sheets]]/MAX('epl_player_stats_24_25 '!AI:AI)*0.5+player_stats[[#This Row],[Clearances]]/MAX('epl_player_stats_24_25 '!AJ:AJ)*0.25+player_stats[[#This Row],[Tackles]]/MAX('epl_player_stats_24_25 '!AM:AM)*0.25</f>
        <v>4.9602311564034052E-2</v>
      </c>
      <c r="H75">
        <f>player_stats[[#This Row],[Touches]]/MAX('epl_player_stats_24_25 '!P:P)</f>
        <v>0.24529429339707201</v>
      </c>
      <c r="I75">
        <f>player_stats[[#This Row],[Goals]]/MAX('epl_player_stats_24_25 '!H:H)*0.6+player_stats[[#This Row],[Assists]]/MAX('epl_player_stats_24_25 '!I:I)*0.25+player_stats[[#This Row],[Shots]]/MAX('epl_player_stats_24_25 '!K:K)*0.15+0.1</f>
        <v>0.54326675460084162</v>
      </c>
      <c r="J75">
        <f>player_stats[[#This Row],[Minutes]]/3420</f>
        <v>0.7637426900584795</v>
      </c>
      <c r="K75" s="2" cm="1">
        <f t="array" ref="K75">_xlfn.IFS(
E75="Goalkeeper",(
7*F75 + 2*J75 + H75),
E75="Defender",(
6*G75+3*H75+2*J75),
E75="Midfielder",(
2*G75+3*H75+4*I75+3*J75),
E75="Forward",(
6.25*I75+5*J75)
)</f>
        <v>7.214130666547657</v>
      </c>
    </row>
    <row r="76" spans="1:11" x14ac:dyDescent="0.3">
      <c r="A76" t="s">
        <v>150</v>
      </c>
      <c r="B76">
        <v>25</v>
      </c>
      <c r="C76" t="s">
        <v>131</v>
      </c>
      <c r="D76" t="s">
        <v>74</v>
      </c>
      <c r="E76" t="s">
        <v>773</v>
      </c>
      <c r="F76">
        <f>player_stats[[#This Row],[Clean Sheets]]/MAX('epl_player_stats_24_25 '!AI:AI)*0.5+player_stats[[#This Row],[Goals Prevented Adjusted]]/MAX('epl_player_stats_24_25 '!BG:BG)*0.5</f>
        <v>0.24159663865546221</v>
      </c>
      <c r="G76">
        <f>player_stats[[#This Row],[Clean Sheets]]/MAX('epl_player_stats_24_25 '!AI:AI)*0.5+player_stats[[#This Row],[Clearances]]/MAX('epl_player_stats_24_25 '!AJ:AJ)*0.25+player_stats[[#This Row],[Tackles]]/MAX('epl_player_stats_24_25 '!AM:AM)*0.25</f>
        <v>0.10270769899956503</v>
      </c>
      <c r="H76">
        <f>player_stats[[#This Row],[Touches]]/MAX('epl_player_stats_24_25 '!P:P)</f>
        <v>0.3516582013743651</v>
      </c>
      <c r="I76">
        <f>player_stats[[#This Row],[Goals]]/MAX('epl_player_stats_24_25 '!H:H)*0.6+player_stats[[#This Row],[Assists]]/MAX('epl_player_stats_24_25 '!I:I)*0.25+player_stats[[#This Row],[Shots]]/MAX('epl_player_stats_24_25 '!K:K)*0.15+0.1</f>
        <v>0.58652722818918401</v>
      </c>
      <c r="J76">
        <f>player_stats[[#This Row],[Minutes]]/3420</f>
        <v>0.68888888888888888</v>
      </c>
      <c r="K76" s="2" cm="1">
        <f t="array" ref="K76">_xlfn.IFS(
E76="Goalkeeper",(
7*F76 + 2*J76 + H76),
E76="Defender",(
6*G76+3*H76+2*J76),
E76="Midfielder",(
2*G76+3*H76+4*I76+3*J76),
E76="Forward",(
6.25*I76+5*J76)
)</f>
        <v>5.6731655815456277</v>
      </c>
    </row>
    <row r="77" spans="1:11" x14ac:dyDescent="0.3">
      <c r="A77" t="s">
        <v>185</v>
      </c>
      <c r="B77">
        <v>22</v>
      </c>
      <c r="C77" t="s">
        <v>170</v>
      </c>
      <c r="D77" t="s">
        <v>76</v>
      </c>
      <c r="E77" t="s">
        <v>773</v>
      </c>
      <c r="F77">
        <f>player_stats[[#This Row],[Clean Sheets]]/MAX('epl_player_stats_24_25 '!AI:AI)*0.5+player_stats[[#This Row],[Goals Prevented Adjusted]]/MAX('epl_player_stats_24_25 '!BG:BG)*0.5</f>
        <v>0.27731092436974791</v>
      </c>
      <c r="G77">
        <f>player_stats[[#This Row],[Clean Sheets]]/MAX('epl_player_stats_24_25 '!AI:AI)*0.5+player_stats[[#This Row],[Clearances]]/MAX('epl_player_stats_24_25 '!AJ:AJ)*0.25+player_stats[[#This Row],[Tackles]]/MAX('epl_player_stats_24_25 '!AM:AM)*0.25</f>
        <v>0.14473684210526316</v>
      </c>
      <c r="H77">
        <f>player_stats[[#This Row],[Touches]]/MAX('epl_player_stats_24_25 '!P:P)</f>
        <v>0.29250074693755601</v>
      </c>
      <c r="I77">
        <f>player_stats[[#This Row],[Goals]]/MAX('epl_player_stats_24_25 '!H:H)*0.6+player_stats[[#This Row],[Assists]]/MAX('epl_player_stats_24_25 '!I:I)*0.25+player_stats[[#This Row],[Shots]]/MAX('epl_player_stats_24_25 '!K:K)*0.15+0.1</f>
        <v>0.49060988631367375</v>
      </c>
      <c r="J77">
        <f>player_stats[[#This Row],[Minutes]]/3420</f>
        <v>0.67280701754385963</v>
      </c>
      <c r="K77" s="2" cm="1">
        <f t="array" ref="K77">_xlfn.IFS(
E77="Goalkeeper",(
7*F77 + 2*J77 + H77),
E77="Defender",(
6*G77+3*H77+2*J77),
E77="Midfielder",(
2*G77+3*H77+4*I77+3*J77),
E77="Forward",(
6.25*I77+5*J77)
)</f>
        <v>5.1478365229094685</v>
      </c>
    </row>
    <row r="78" spans="1:11" x14ac:dyDescent="0.3">
      <c r="A78" t="s">
        <v>133</v>
      </c>
      <c r="B78">
        <v>24</v>
      </c>
      <c r="C78" t="s">
        <v>131</v>
      </c>
      <c r="D78" t="s">
        <v>94</v>
      </c>
      <c r="E78" t="s">
        <v>773</v>
      </c>
      <c r="F78">
        <f>player_stats[[#This Row],[Clean Sheets]]/MAX('epl_player_stats_24_25 '!AI:AI)*0.5+player_stats[[#This Row],[Goals Prevented Adjusted]]/MAX('epl_player_stats_24_25 '!BG:BG)*0.5</f>
        <v>0.42016806722689076</v>
      </c>
      <c r="G78">
        <f>player_stats[[#This Row],[Clean Sheets]]/MAX('epl_player_stats_24_25 '!AI:AI)*0.5+player_stats[[#This Row],[Clearances]]/MAX('epl_player_stats_24_25 '!AJ:AJ)*0.25+player_stats[[#This Row],[Tackles]]/MAX('epl_player_stats_24_25 '!AM:AM)*0.25</f>
        <v>0.35279313987447958</v>
      </c>
      <c r="H78">
        <f>player_stats[[#This Row],[Touches]]/MAX('epl_player_stats_24_25 '!P:P)</f>
        <v>0.55243501643262627</v>
      </c>
      <c r="I78">
        <f>player_stats[[#This Row],[Goals]]/MAX('epl_player_stats_24_25 '!H:H)*0.6+player_stats[[#This Row],[Assists]]/MAX('epl_player_stats_24_25 '!I:I)*0.25+player_stats[[#This Row],[Shots]]/MAX('epl_player_stats_24_25 '!K:K)*0.15+0.1</f>
        <v>0.70440770052132395</v>
      </c>
      <c r="J78">
        <f>player_stats[[#This Row],[Minutes]]/3420</f>
        <v>0.93830409356725142</v>
      </c>
      <c r="K78" s="2" cm="1">
        <f t="array" ref="K78">_xlfn.IFS(
E78="Goalkeeper",(
7*F78 + 2*J78 + H78),
E78="Defender",(
6*G78+3*H78+2*J78),
E78="Midfielder",(
2*G78+3*H78+4*I78+3*J78),
E78="Forward",(
6.25*I78+5*J78)
)</f>
        <v>7.9954344118338891</v>
      </c>
    </row>
    <row r="79" spans="1:11" x14ac:dyDescent="0.3">
      <c r="A79" t="s">
        <v>606</v>
      </c>
      <c r="B79">
        <v>23</v>
      </c>
      <c r="C79" t="s">
        <v>784</v>
      </c>
      <c r="D79" t="s">
        <v>140</v>
      </c>
      <c r="E79" t="s">
        <v>773</v>
      </c>
      <c r="F79">
        <f>player_stats[[#This Row],[Clean Sheets]]/MAX('epl_player_stats_24_25 '!AI:AI)*0.5+player_stats[[#This Row],[Goals Prevented Adjusted]]/MAX('epl_player_stats_24_25 '!BG:BG)*0.5</f>
        <v>0.24159663865546221</v>
      </c>
      <c r="G79">
        <f>player_stats[[#This Row],[Clean Sheets]]/MAX('epl_player_stats_24_25 '!AI:AI)*0.5+player_stats[[#This Row],[Clearances]]/MAX('epl_player_stats_24_25 '!AJ:AJ)*0.25+player_stats[[#This Row],[Tackles]]/MAX('epl_player_stats_24_25 '!AM:AM)*0.25</f>
        <v>0.11935313490337413</v>
      </c>
      <c r="H79">
        <f>player_stats[[#This Row],[Touches]]/MAX('epl_player_stats_24_25 '!P:P)</f>
        <v>0.27367792052584405</v>
      </c>
      <c r="I79">
        <f>player_stats[[#This Row],[Goals]]/MAX('epl_player_stats_24_25 '!H:H)*0.6+player_stats[[#This Row],[Assists]]/MAX('epl_player_stats_24_25 '!I:I)*0.25+player_stats[[#This Row],[Shots]]/MAX('epl_player_stats_24_25 '!K:K)*0.15+0.1</f>
        <v>0.50203975880912</v>
      </c>
      <c r="J79">
        <f>player_stats[[#This Row],[Minutes]]/3420</f>
        <v>0.63713450292397655</v>
      </c>
      <c r="K79" s="2" cm="1">
        <f t="array" ref="K79">_xlfn.IFS(
E79="Goalkeeper",(
7*F79 + 2*J79 + H79),
E79="Defender",(
6*G79+3*H79+2*J79),
E79="Midfielder",(
2*G79+3*H79+4*I79+3*J79),
E79="Forward",(
6.25*I79+5*J79)
)</f>
        <v>4.9793025753926896</v>
      </c>
    </row>
    <row r="80" spans="1:11" x14ac:dyDescent="0.3">
      <c r="A80" t="s">
        <v>256</v>
      </c>
      <c r="B80">
        <v>23</v>
      </c>
      <c r="C80" t="s">
        <v>240</v>
      </c>
      <c r="D80" t="s">
        <v>257</v>
      </c>
      <c r="E80" t="s">
        <v>775</v>
      </c>
      <c r="F80">
        <f>player_stats[[#This Row],[Clean Sheets]]/MAX('epl_player_stats_24_25 '!AI:AI)*0.5+player_stats[[#This Row],[Goals Prevented Adjusted]]/MAX('epl_player_stats_24_25 '!BG:BG)*0.5</f>
        <v>0.20588235294117649</v>
      </c>
      <c r="G80">
        <f>player_stats[[#This Row],[Clean Sheets]]/MAX('epl_player_stats_24_25 '!AI:AI)*0.5+player_stats[[#This Row],[Clearances]]/MAX('epl_player_stats_24_25 '!AJ:AJ)*0.25+player_stats[[#This Row],[Tackles]]/MAX('epl_player_stats_24_25 '!AM:AM)*0.25</f>
        <v>5.6849251227241659E-2</v>
      </c>
      <c r="H80">
        <f>player_stats[[#This Row],[Touches]]/MAX('epl_player_stats_24_25 '!P:P)</f>
        <v>0.22975799223184942</v>
      </c>
      <c r="I80">
        <f>player_stats[[#This Row],[Goals]]/MAX('epl_player_stats_24_25 '!H:H)*0.6+player_stats[[#This Row],[Assists]]/MAX('epl_player_stats_24_25 '!I:I)*0.25+player_stats[[#This Row],[Shots]]/MAX('epl_player_stats_24_25 '!K:K)*0.15+0.1</f>
        <v>0.56322624207022176</v>
      </c>
      <c r="J80">
        <f>player_stats[[#This Row],[Minutes]]/3420</f>
        <v>0.65438596491228074</v>
      </c>
      <c r="K80" s="2" cm="1">
        <f t="array" ref="K80">_xlfn.IFS(
E80="Goalkeeper",(
7*F80 + 2*J80 + H80),
E80="Defender",(
6*G80+3*H80+2*J80),
E80="Midfielder",(
2*G80+3*H80+4*I80+3*J80),
E80="Forward",(
6.25*I80+5*J80)
)</f>
        <v>6.7920938375002891</v>
      </c>
    </row>
    <row r="81" spans="1:11" x14ac:dyDescent="0.3">
      <c r="A81" t="s">
        <v>225</v>
      </c>
      <c r="B81">
        <v>22</v>
      </c>
      <c r="C81" t="s">
        <v>205</v>
      </c>
      <c r="D81" t="s">
        <v>66</v>
      </c>
      <c r="E81" t="s">
        <v>775</v>
      </c>
      <c r="F81">
        <f>player_stats[[#This Row],[Clean Sheets]]/MAX('epl_player_stats_24_25 '!AI:AI)*0.5+player_stats[[#This Row],[Goals Prevented Adjusted]]/MAX('epl_player_stats_24_25 '!BG:BG)*0.5</f>
        <v>0.27731092436974791</v>
      </c>
      <c r="G81">
        <f>player_stats[[#This Row],[Clean Sheets]]/MAX('epl_player_stats_24_25 '!AI:AI)*0.5+player_stats[[#This Row],[Clearances]]/MAX('epl_player_stats_24_25 '!AJ:AJ)*0.25+player_stats[[#This Row],[Tackles]]/MAX('epl_player_stats_24_25 '!AM:AM)*0.25</f>
        <v>0.11390045361337227</v>
      </c>
      <c r="H81">
        <f>player_stats[[#This Row],[Touches]]/MAX('epl_player_stats_24_25 '!P:P)</f>
        <v>0.31580519868538992</v>
      </c>
      <c r="I81">
        <f>player_stats[[#This Row],[Goals]]/MAX('epl_player_stats_24_25 '!H:H)*0.6+player_stats[[#This Row],[Assists]]/MAX('epl_player_stats_24_25 '!I:I)*0.25+player_stats[[#This Row],[Shots]]/MAX('epl_player_stats_24_25 '!K:K)*0.15+0.1</f>
        <v>0.50580365554927453</v>
      </c>
      <c r="J81">
        <f>player_stats[[#This Row],[Minutes]]/3420</f>
        <v>0.57105263157894737</v>
      </c>
      <c r="K81" s="2" cm="1">
        <f t="array" ref="K81">_xlfn.IFS(
E81="Goalkeeper",(
7*F81 + 2*J81 + H81),
E81="Defender",(
6*G81+3*H81+2*J81),
E81="Midfielder",(
2*G81+3*H81+4*I81+3*J81),
E81="Forward",(
6.25*I81+5*J81)
)</f>
        <v>6.0165360050777021</v>
      </c>
    </row>
    <row r="82" spans="1:11" x14ac:dyDescent="0.3">
      <c r="A82" t="s">
        <v>227</v>
      </c>
      <c r="B82">
        <v>27</v>
      </c>
      <c r="C82" t="s">
        <v>205</v>
      </c>
      <c r="D82" t="s">
        <v>92</v>
      </c>
      <c r="E82" t="s">
        <v>775</v>
      </c>
      <c r="F82">
        <f>player_stats[[#This Row],[Clean Sheets]]/MAX('epl_player_stats_24_25 '!AI:AI)*0.5+player_stats[[#This Row],[Goals Prevented Adjusted]]/MAX('epl_player_stats_24_25 '!BG:BG)*0.5</f>
        <v>0.31302521008403361</v>
      </c>
      <c r="G82">
        <f>player_stats[[#This Row],[Clean Sheets]]/MAX('epl_player_stats_24_25 '!AI:AI)*0.5+player_stats[[#This Row],[Clearances]]/MAX('epl_player_stats_24_25 '!AJ:AJ)*0.25+player_stats[[#This Row],[Tackles]]/MAX('epl_player_stats_24_25 '!AM:AM)*0.25</f>
        <v>0.19896072826694836</v>
      </c>
      <c r="H82">
        <f>player_stats[[#This Row],[Touches]]/MAX('epl_player_stats_24_25 '!P:P)</f>
        <v>0.44188825814161936</v>
      </c>
      <c r="I82">
        <f>player_stats[[#This Row],[Goals]]/MAX('epl_player_stats_24_25 '!H:H)*0.6+player_stats[[#This Row],[Assists]]/MAX('epl_player_stats_24_25 '!I:I)*0.25+player_stats[[#This Row],[Shots]]/MAX('epl_player_stats_24_25 '!K:K)*0.15+0.1</f>
        <v>0.502616041705923</v>
      </c>
      <c r="J82">
        <f>player_stats[[#This Row],[Minutes]]/3420</f>
        <v>0.76257309941520468</v>
      </c>
      <c r="K82" s="2" cm="1">
        <f t="array" ref="K82">_xlfn.IFS(
E82="Goalkeeper",(
7*F82 + 2*J82 + H82),
E82="Defender",(
6*G82+3*H82+2*J82),
E82="Midfielder",(
2*G82+3*H82+4*I82+3*J82),
E82="Forward",(
6.25*I82+5*J82)
)</f>
        <v>6.9542157577380426</v>
      </c>
    </row>
    <row r="83" spans="1:11" x14ac:dyDescent="0.3">
      <c r="A83" t="s">
        <v>429</v>
      </c>
      <c r="B83">
        <v>25</v>
      </c>
      <c r="C83" t="s">
        <v>425</v>
      </c>
      <c r="D83" t="s">
        <v>74</v>
      </c>
      <c r="E83" t="s">
        <v>775</v>
      </c>
      <c r="F83">
        <f>player_stats[[#This Row],[Clean Sheets]]/MAX('epl_player_stats_24_25 '!AI:AI)*0.5+player_stats[[#This Row],[Goals Prevented Adjusted]]/MAX('epl_player_stats_24_25 '!BG:BG)*0.5</f>
        <v>0.24159663865546221</v>
      </c>
      <c r="G83">
        <f>player_stats[[#This Row],[Clean Sheets]]/MAX('epl_player_stats_24_25 '!AI:AI)*0.5+player_stats[[#This Row],[Clearances]]/MAX('epl_player_stats_24_25 '!AJ:AJ)*0.25+player_stats[[#This Row],[Tackles]]/MAX('epl_player_stats_24_25 '!AM:AM)*0.25</f>
        <v>5.2243211334120424E-2</v>
      </c>
      <c r="H83">
        <f>player_stats[[#This Row],[Touches]]/MAX('epl_player_stats_24_25 '!P:P)</f>
        <v>0.29011054675829101</v>
      </c>
      <c r="I83">
        <f>player_stats[[#This Row],[Goals]]/MAX('epl_player_stats_24_25 '!H:H)*0.6+player_stats[[#This Row],[Assists]]/MAX('epl_player_stats_24_25 '!I:I)*0.25+player_stats[[#This Row],[Shots]]/MAX('epl_player_stats_24_25 '!K:K)*0.15+0.1</f>
        <v>0.502616041705923</v>
      </c>
      <c r="J83">
        <f>player_stats[[#This Row],[Minutes]]/3420</f>
        <v>0.56666666666666665</v>
      </c>
      <c r="K83" s="2" cm="1">
        <f t="array" ref="K83">_xlfn.IFS(
E83="Goalkeeper",(
7*F83 + 2*J83 + H83),
E83="Defender",(
6*G83+3*H83+2*J83),
E83="Midfielder",(
2*G83+3*H83+4*I83+3*J83),
E83="Forward",(
6.25*I83+5*J83)
)</f>
        <v>5.9746835939953513</v>
      </c>
    </row>
    <row r="84" spans="1:11" x14ac:dyDescent="0.3">
      <c r="A84" t="s">
        <v>212</v>
      </c>
      <c r="B84">
        <v>33</v>
      </c>
      <c r="C84" t="s">
        <v>205</v>
      </c>
      <c r="D84" t="s">
        <v>59</v>
      </c>
      <c r="E84" t="s">
        <v>775</v>
      </c>
      <c r="F84">
        <f>player_stats[[#This Row],[Clean Sheets]]/MAX('epl_player_stats_24_25 '!AI:AI)*0.5+player_stats[[#This Row],[Goals Prevented Adjusted]]/MAX('epl_player_stats_24_25 '!BG:BG)*0.5</f>
        <v>0.27731092436974791</v>
      </c>
      <c r="G84">
        <f>player_stats[[#This Row],[Clean Sheets]]/MAX('epl_player_stats_24_25 '!AI:AI)*0.5+player_stats[[#This Row],[Clearances]]/MAX('epl_player_stats_24_25 '!AJ:AJ)*0.25+player_stats[[#This Row],[Tackles]]/MAX('epl_player_stats_24_25 '!AM:AM)*0.25</f>
        <v>0.13476356179705462</v>
      </c>
      <c r="H84">
        <f>player_stats[[#This Row],[Touches]]/MAX('epl_player_stats_24_25 '!P:P)</f>
        <v>0.23633104272482822</v>
      </c>
      <c r="I84">
        <f>player_stats[[#This Row],[Goals]]/MAX('epl_player_stats_24_25 '!H:H)*0.6+player_stats[[#This Row],[Assists]]/MAX('epl_player_stats_24_25 '!I:I)*0.25+player_stats[[#This Row],[Shots]]/MAX('epl_player_stats_24_25 '!K:K)*0.15+0.1</f>
        <v>0.50999309088625089</v>
      </c>
      <c r="J84">
        <f>player_stats[[#This Row],[Minutes]]/3420</f>
        <v>0.62046783625730995</v>
      </c>
      <c r="K84" s="2" cm="1">
        <f t="array" ref="K84">_xlfn.IFS(
E84="Goalkeeper",(
7*F84 + 2*J84 + H84),
E84="Defender",(
6*G84+3*H84+2*J84),
E84="Midfielder",(
2*G84+3*H84+4*I84+3*J84),
E84="Forward",(
6.25*I84+5*J84)
)</f>
        <v>6.2897959993256176</v>
      </c>
    </row>
    <row r="85" spans="1:11" x14ac:dyDescent="0.3">
      <c r="A85" t="s">
        <v>144</v>
      </c>
      <c r="B85">
        <v>24</v>
      </c>
      <c r="C85" t="s">
        <v>131</v>
      </c>
      <c r="D85" t="s">
        <v>66</v>
      </c>
      <c r="E85" t="s">
        <v>775</v>
      </c>
      <c r="F85">
        <f>player_stats[[#This Row],[Clean Sheets]]/MAX('epl_player_stats_24_25 '!AI:AI)*0.5+player_stats[[#This Row],[Goals Prevented Adjusted]]/MAX('epl_player_stats_24_25 '!BG:BG)*0.5</f>
        <v>0.27731092436974791</v>
      </c>
      <c r="G85">
        <f>player_stats[[#This Row],[Clean Sheets]]/MAX('epl_player_stats_24_25 '!AI:AI)*0.5+player_stats[[#This Row],[Clearances]]/MAX('epl_player_stats_24_25 '!AJ:AJ)*0.25+player_stats[[#This Row],[Tackles]]/MAX('epl_player_stats_24_25 '!AM:AM)*0.25</f>
        <v>0.12319797427452929</v>
      </c>
      <c r="H85">
        <f>player_stats[[#This Row],[Touches]]/MAX('epl_player_stats_24_25 '!P:P)</f>
        <v>0.18822826411711982</v>
      </c>
      <c r="I85">
        <f>player_stats[[#This Row],[Goals]]/MAX('epl_player_stats_24_25 '!H:H)*0.6+player_stats[[#This Row],[Assists]]/MAX('epl_player_stats_24_25 '!I:I)*0.25+player_stats[[#This Row],[Shots]]/MAX('epl_player_stats_24_25 '!K:K)*0.15+0.1</f>
        <v>0.50029363733433829</v>
      </c>
      <c r="J85">
        <f>player_stats[[#This Row],[Minutes]]/3420</f>
        <v>0.68274853801169588</v>
      </c>
      <c r="K85" s="2" cm="1">
        <f t="array" ref="K85">_xlfn.IFS(
E85="Goalkeeper",(
7*F85 + 2*J85 + H85),
E85="Defender",(
6*G85+3*H85+2*J85),
E85="Midfielder",(
2*G85+3*H85+4*I85+3*J85),
E85="Forward",(
6.25*I85+5*J85)
)</f>
        <v>6.540577923398093</v>
      </c>
    </row>
    <row r="86" spans="1:11" x14ac:dyDescent="0.3">
      <c r="A86" t="s">
        <v>75</v>
      </c>
      <c r="B86">
        <v>25</v>
      </c>
      <c r="C86" t="s">
        <v>58</v>
      </c>
      <c r="D86" t="s">
        <v>76</v>
      </c>
      <c r="E86" t="s">
        <v>775</v>
      </c>
      <c r="F86">
        <f>player_stats[[#This Row],[Clean Sheets]]/MAX('epl_player_stats_24_25 '!AI:AI)*0.5+player_stats[[#This Row],[Goals Prevented Adjusted]]/MAX('epl_player_stats_24_25 '!BG:BG)*0.5</f>
        <v>0.45588235294117652</v>
      </c>
      <c r="G86">
        <f>player_stats[[#This Row],[Clean Sheets]]/MAX('epl_player_stats_24_25 '!AI:AI)*0.5+player_stats[[#This Row],[Clearances]]/MAX('epl_player_stats_24_25 '!AJ:AJ)*0.25+player_stats[[#This Row],[Tackles]]/MAX('epl_player_stats_24_25 '!AM:AM)*0.25</f>
        <v>0.31313303920959423</v>
      </c>
      <c r="H86">
        <f>player_stats[[#This Row],[Touches]]/MAX('epl_player_stats_24_25 '!P:P)</f>
        <v>0.25007469375560204</v>
      </c>
      <c r="I86">
        <f>player_stats[[#This Row],[Goals]]/MAX('epl_player_stats_24_25 '!H:H)*0.6+player_stats[[#This Row],[Assists]]/MAX('epl_player_stats_24_25 '!I:I)*0.25+player_stats[[#This Row],[Shots]]/MAX('epl_player_stats_24_25 '!K:K)*0.15+0.1</f>
        <v>0.45820143207084985</v>
      </c>
      <c r="J86">
        <f>player_stats[[#This Row],[Minutes]]/3420</f>
        <v>0.54795321637426897</v>
      </c>
      <c r="K86" s="2" cm="1">
        <f t="array" ref="K86">_xlfn.IFS(
E86="Goalkeeper",(
7*F86 + 2*J86 + H86),
E86="Defender",(
6*G86+3*H86+2*J86),
E86="Midfielder",(
2*G86+3*H86+4*I86+3*J86),
E86="Forward",(
6.25*I86+5*J86)
)</f>
        <v>5.6035250323141561</v>
      </c>
    </row>
    <row r="87" spans="1:11" x14ac:dyDescent="0.3">
      <c r="A87" t="s">
        <v>612</v>
      </c>
      <c r="B87">
        <v>26</v>
      </c>
      <c r="C87" t="s">
        <v>784</v>
      </c>
      <c r="D87" t="s">
        <v>59</v>
      </c>
      <c r="E87" t="s">
        <v>775</v>
      </c>
      <c r="F87">
        <f>player_stats[[#This Row],[Clean Sheets]]/MAX('epl_player_stats_24_25 '!AI:AI)*0.5+player_stats[[#This Row],[Goals Prevented Adjusted]]/MAX('epl_player_stats_24_25 '!BG:BG)*0.5</f>
        <v>0.27731092436974791</v>
      </c>
      <c r="G87">
        <f>player_stats[[#This Row],[Clean Sheets]]/MAX('epl_player_stats_24_25 '!AI:AI)*0.5+player_stats[[#This Row],[Clearances]]/MAX('epl_player_stats_24_25 '!AJ:AJ)*0.25+player_stats[[#This Row],[Tackles]]/MAX('epl_player_stats_24_25 '!AM:AM)*0.25</f>
        <v>0.12902348847324924</v>
      </c>
      <c r="H87">
        <f>player_stats[[#This Row],[Touches]]/MAX('epl_player_stats_24_25 '!P:P)</f>
        <v>0.224081266806095</v>
      </c>
      <c r="I87">
        <f>player_stats[[#This Row],[Goals]]/MAX('epl_player_stats_24_25 '!H:H)*0.6+player_stats[[#This Row],[Assists]]/MAX('epl_player_stats_24_25 '!I:I)*0.25+player_stats[[#This Row],[Shots]]/MAX('epl_player_stats_24_25 '!K:K)*0.15+0.1</f>
        <v>0.47541454682494821</v>
      </c>
      <c r="J87">
        <f>player_stats[[#This Row],[Minutes]]/3420</f>
        <v>0.64502923976608184</v>
      </c>
      <c r="K87" s="2" cm="1">
        <f t="array" ref="K87">_xlfn.IFS(
E87="Goalkeeper",(
7*F87 + 2*J87 + H87),
E87="Defender",(
6*G87+3*H87+2*J87),
E87="Midfielder",(
2*G87+3*H87+4*I87+3*J87),
E87="Forward",(
6.25*I87+5*J87)
)</f>
        <v>6.1964871164863355</v>
      </c>
    </row>
    <row r="88" spans="1:11" x14ac:dyDescent="0.3">
      <c r="A88" t="s">
        <v>312</v>
      </c>
      <c r="B88">
        <v>24</v>
      </c>
      <c r="C88" t="s">
        <v>300</v>
      </c>
      <c r="D88" t="s">
        <v>257</v>
      </c>
      <c r="E88" t="s">
        <v>775</v>
      </c>
      <c r="F88">
        <f>player_stats[[#This Row],[Clean Sheets]]/MAX('epl_player_stats_24_25 '!AI:AI)*0.5+player_stats[[#This Row],[Goals Prevented Adjusted]]/MAX('epl_player_stats_24_25 '!BG:BG)*0.5</f>
        <v>0.45588235294117652</v>
      </c>
      <c r="G88">
        <f>player_stats[[#This Row],[Clean Sheets]]/MAX('epl_player_stats_24_25 '!AI:AI)*0.5+player_stats[[#This Row],[Clearances]]/MAX('epl_player_stats_24_25 '!AJ:AJ)*0.25+player_stats[[#This Row],[Tackles]]/MAX('epl_player_stats_24_25 '!AM:AM)*0.25</f>
        <v>0.36511992791897097</v>
      </c>
      <c r="H88">
        <f>player_stats[[#This Row],[Touches]]/MAX('epl_player_stats_24_25 '!P:P)</f>
        <v>0.37227367792052585</v>
      </c>
      <c r="I88">
        <f>player_stats[[#This Row],[Goals]]/MAX('epl_player_stats_24_25 '!H:H)*0.6+player_stats[[#This Row],[Assists]]/MAX('epl_player_stats_24_25 '!I:I)*0.25+player_stats[[#This Row],[Shots]]/MAX('epl_player_stats_24_25 '!K:K)*0.15+0.1</f>
        <v>0.37719050310910118</v>
      </c>
      <c r="J88">
        <f>player_stats[[#This Row],[Minutes]]/3420</f>
        <v>0.71345029239766078</v>
      </c>
      <c r="K88" s="2" cm="1">
        <f t="array" ref="K88">_xlfn.IFS(
E88="Goalkeeper",(
7*F88 + 2*J88 + H88),
E88="Defender",(
6*G88+3*H88+2*J88),
E88="Midfielder",(
2*G88+3*H88+4*I88+3*J88),
E88="Forward",(
6.25*I88+5*J88)
)</f>
        <v>5.9246921064201867</v>
      </c>
    </row>
    <row r="89" spans="1:11" x14ac:dyDescent="0.3">
      <c r="A89" t="s">
        <v>405</v>
      </c>
      <c r="B89">
        <v>37</v>
      </c>
      <c r="C89" t="s">
        <v>391</v>
      </c>
      <c r="D89" t="s">
        <v>59</v>
      </c>
      <c r="E89" t="s">
        <v>775</v>
      </c>
      <c r="F89">
        <f>player_stats[[#This Row],[Clean Sheets]]/MAX('epl_player_stats_24_25 '!AI:AI)*0.5+player_stats[[#This Row],[Goals Prevented Adjusted]]/MAX('epl_player_stats_24_25 '!BG:BG)*0.5</f>
        <v>0.20588235294117649</v>
      </c>
      <c r="G89">
        <f>player_stats[[#This Row],[Clean Sheets]]/MAX('epl_player_stats_24_25 '!AI:AI)*0.5+player_stats[[#This Row],[Clearances]]/MAX('epl_player_stats_24_25 '!AJ:AJ)*0.25+player_stats[[#This Row],[Tackles]]/MAX('epl_player_stats_24_25 '!AM:AM)*0.25</f>
        <v>6.0507674144037779E-2</v>
      </c>
      <c r="H89">
        <f>player_stats[[#This Row],[Touches]]/MAX('epl_player_stats_24_25 '!P:P)</f>
        <v>0.18852703913952792</v>
      </c>
      <c r="I89">
        <f>player_stats[[#This Row],[Goals]]/MAX('epl_player_stats_24_25 '!H:H)*0.6+player_stats[[#This Row],[Assists]]/MAX('epl_player_stats_24_25 '!I:I)*0.25+player_stats[[#This Row],[Shots]]/MAX('epl_player_stats_24_25 '!K:K)*0.15+0.1</f>
        <v>0.48438540292695176</v>
      </c>
      <c r="J89">
        <f>player_stats[[#This Row],[Minutes]]/3420</f>
        <v>0.83011695906432748</v>
      </c>
      <c r="K89" s="2" cm="1">
        <f t="array" ref="K89">_xlfn.IFS(
E89="Goalkeeper",(
7*F89 + 2*J89 + H89),
E89="Defender",(
6*G89+3*H89+2*J89),
E89="Midfielder",(
2*G89+3*H89+4*I89+3*J89),
E89="Forward",(
6.25*I89+5*J89)
)</f>
        <v>7.177993563615086</v>
      </c>
    </row>
    <row r="90" spans="1:11" x14ac:dyDescent="0.3">
      <c r="A90" t="s">
        <v>524</v>
      </c>
      <c r="B90">
        <v>26</v>
      </c>
      <c r="C90" t="s">
        <v>786</v>
      </c>
      <c r="D90" t="s">
        <v>59</v>
      </c>
      <c r="E90" t="s">
        <v>773</v>
      </c>
      <c r="F90">
        <f>player_stats[[#This Row],[Clean Sheets]]/MAX('epl_player_stats_24_25 '!AI:AI)*0.5+player_stats[[#This Row],[Goals Prevented Adjusted]]/MAX('epl_player_stats_24_25 '!BG:BG)*0.5</f>
        <v>0.31302521008403361</v>
      </c>
      <c r="G90">
        <f>player_stats[[#This Row],[Clean Sheets]]/MAX('epl_player_stats_24_25 '!AI:AI)*0.5+player_stats[[#This Row],[Clearances]]/MAX('epl_player_stats_24_25 '!AJ:AJ)*0.25+player_stats[[#This Row],[Tackles]]/MAX('epl_player_stats_24_25 '!AM:AM)*0.25</f>
        <v>0.14858168147641831</v>
      </c>
      <c r="H90">
        <f>player_stats[[#This Row],[Touches]]/MAX('epl_player_stats_24_25 '!P:P)</f>
        <v>0.26292201971915147</v>
      </c>
      <c r="I90">
        <f>player_stats[[#This Row],[Goals]]/MAX('epl_player_stats_24_25 '!H:H)*0.6+player_stats[[#This Row],[Assists]]/MAX('epl_player_stats_24_25 '!I:I)*0.25+player_stats[[#This Row],[Shots]]/MAX('epl_player_stats_24_25 '!K:K)*0.15+0.1</f>
        <v>0.49668048489416494</v>
      </c>
      <c r="J90">
        <f>player_stats[[#This Row],[Minutes]]/3420</f>
        <v>0.51315789473684215</v>
      </c>
      <c r="K90" s="2" cm="1">
        <f t="array" ref="K90">_xlfn.IFS(
E90="Goalkeeper",(
7*F90 + 2*J90 + H90),
E90="Defender",(
6*G90+3*H90+2*J90),
E90="Midfielder",(
2*G90+3*H90+4*I90+3*J90),
E90="Forward",(
6.25*I90+5*J90)
)</f>
        <v>4.6121250458974767</v>
      </c>
    </row>
    <row r="91" spans="1:11" x14ac:dyDescent="0.3">
      <c r="A91" t="s">
        <v>615</v>
      </c>
      <c r="B91">
        <v>27</v>
      </c>
      <c r="C91" t="s">
        <v>784</v>
      </c>
      <c r="D91" t="s">
        <v>59</v>
      </c>
      <c r="E91" t="s">
        <v>773</v>
      </c>
      <c r="F91">
        <f>player_stats[[#This Row],[Clean Sheets]]/MAX('epl_player_stats_24_25 '!AI:AI)*0.5+player_stats[[#This Row],[Goals Prevented Adjusted]]/MAX('epl_player_stats_24_25 '!BG:BG)*0.5</f>
        <v>0.20588235294117649</v>
      </c>
      <c r="G91">
        <f>player_stats[[#This Row],[Clean Sheets]]/MAX('epl_player_stats_24_25 '!AI:AI)*0.5+player_stats[[#This Row],[Clearances]]/MAX('epl_player_stats_24_25 '!AJ:AJ)*0.25+player_stats[[#This Row],[Tackles]]/MAX('epl_player_stats_24_25 '!AM:AM)*0.25</f>
        <v>7.5832660162803697E-2</v>
      </c>
      <c r="H91">
        <f>player_stats[[#This Row],[Touches]]/MAX('epl_player_stats_24_25 '!P:P)</f>
        <v>0.47296086047206454</v>
      </c>
      <c r="I91">
        <f>player_stats[[#This Row],[Goals]]/MAX('epl_player_stats_24_25 '!H:H)*0.6+player_stats[[#This Row],[Assists]]/MAX('epl_player_stats_24_25 '!I:I)*0.25+player_stats[[#This Row],[Shots]]/MAX('epl_player_stats_24_25 '!K:K)*0.15+0.1</f>
        <v>0.47933075811820869</v>
      </c>
      <c r="J91">
        <f>player_stats[[#This Row],[Minutes]]/3420</f>
        <v>0.53099415204678357</v>
      </c>
      <c r="K91" s="2" cm="1">
        <f t="array" ref="K91">_xlfn.IFS(
E91="Goalkeeper",(
7*F91 + 2*J91 + H91),
E91="Defender",(
6*G91+3*H91+2*J91),
E91="Midfielder",(
2*G91+3*H91+4*I91+3*J91),
E91="Forward",(
6.25*I91+5*J91)
)</f>
        <v>5.080853390354986</v>
      </c>
    </row>
    <row r="92" spans="1:11" x14ac:dyDescent="0.3">
      <c r="A92" t="s">
        <v>330</v>
      </c>
      <c r="B92">
        <v>28</v>
      </c>
      <c r="C92" t="s">
        <v>329</v>
      </c>
      <c r="D92" t="s">
        <v>178</v>
      </c>
      <c r="E92" t="s">
        <v>773</v>
      </c>
      <c r="F92">
        <f>player_stats[[#This Row],[Clean Sheets]]/MAX('epl_player_stats_24_25 '!AI:AI)*0.5+player_stats[[#This Row],[Goals Prevented Adjusted]]/MAX('epl_player_stats_24_25 '!BG:BG)*0.5</f>
        <v>0.27731092436974791</v>
      </c>
      <c r="G92">
        <f>player_stats[[#This Row],[Clean Sheets]]/MAX('epl_player_stats_24_25 '!AI:AI)*0.5+player_stats[[#This Row],[Clearances]]/MAX('epl_player_stats_24_25 '!AJ:AJ)*0.25+player_stats[[#This Row],[Tackles]]/MAX('epl_player_stats_24_25 '!AM:AM)*0.25</f>
        <v>0.18306095818057538</v>
      </c>
      <c r="H92">
        <f>player_stats[[#This Row],[Touches]]/MAX('epl_player_stats_24_25 '!P:P)</f>
        <v>0.59247086943531524</v>
      </c>
      <c r="I92">
        <f>player_stats[[#This Row],[Goals]]/MAX('epl_player_stats_24_25 '!H:H)*0.6+player_stats[[#This Row],[Assists]]/MAX('epl_player_stats_24_25 '!I:I)*0.25+player_stats[[#This Row],[Shots]]/MAX('epl_player_stats_24_25 '!K:K)*0.15+0.1</f>
        <v>0.5367533446391558</v>
      </c>
      <c r="J92">
        <f>player_stats[[#This Row],[Minutes]]/3420</f>
        <v>0.87543859649122802</v>
      </c>
      <c r="K92" s="2" cm="1">
        <f t="array" ref="K92">_xlfn.IFS(
E92="Goalkeeper",(
7*F92 + 2*J92 + H92),
E92="Defender",(
6*G92+3*H92+2*J92),
E92="Midfielder",(
2*G92+3*H92+4*I92+3*J92),
E92="Forward",(
6.25*I92+5*J92)
)</f>
        <v>6.9168636926974045</v>
      </c>
    </row>
    <row r="93" spans="1:11" x14ac:dyDescent="0.3">
      <c r="A93" t="s">
        <v>305</v>
      </c>
      <c r="B93">
        <v>26</v>
      </c>
      <c r="C93" t="s">
        <v>300</v>
      </c>
      <c r="D93" t="s">
        <v>306</v>
      </c>
      <c r="E93" t="s">
        <v>775</v>
      </c>
      <c r="F93">
        <f>player_stats[[#This Row],[Clean Sheets]]/MAX('epl_player_stats_24_25 '!AI:AI)*0.5+player_stats[[#This Row],[Goals Prevented Adjusted]]/MAX('epl_player_stats_24_25 '!BG:BG)*0.5</f>
        <v>0.24159663865546221</v>
      </c>
      <c r="G93">
        <f>player_stats[[#This Row],[Clean Sheets]]/MAX('epl_player_stats_24_25 '!AI:AI)*0.5+player_stats[[#This Row],[Clearances]]/MAX('epl_player_stats_24_25 '!AJ:AJ)*0.25+player_stats[[#This Row],[Tackles]]/MAX('epl_player_stats_24_25 '!AM:AM)*0.25</f>
        <v>8.6823463617721988E-2</v>
      </c>
      <c r="H93">
        <f>player_stats[[#This Row],[Touches]]/MAX('epl_player_stats_24_25 '!P:P)</f>
        <v>0.17956378846728413</v>
      </c>
      <c r="I93">
        <f>player_stats[[#This Row],[Goals]]/MAX('epl_player_stats_24_25 '!H:H)*0.6+player_stats[[#This Row],[Assists]]/MAX('epl_player_stats_24_25 '!I:I)*0.25+player_stats[[#This Row],[Shots]]/MAX('epl_player_stats_24_25 '!K:K)*0.15+0.1</f>
        <v>0.3860090446579989</v>
      </c>
      <c r="J93">
        <f>player_stats[[#This Row],[Minutes]]/3420</f>
        <v>0.44678362573099417</v>
      </c>
      <c r="K93" s="2" cm="1">
        <f t="array" ref="K93">_xlfn.IFS(
E93="Goalkeeper",(
7*F93 + 2*J93 + H93),
E93="Defender",(
6*G93+3*H93+2*J93),
E93="Midfielder",(
2*G93+3*H93+4*I93+3*J93),
E93="Forward",(
6.25*I93+5*J93)
)</f>
        <v>4.646474657767464</v>
      </c>
    </row>
    <row r="94" spans="1:11" x14ac:dyDescent="0.3">
      <c r="A94" t="s">
        <v>348</v>
      </c>
      <c r="B94">
        <v>23</v>
      </c>
      <c r="C94" t="s">
        <v>329</v>
      </c>
      <c r="D94" t="s">
        <v>66</v>
      </c>
      <c r="E94" t="s">
        <v>775</v>
      </c>
      <c r="F94">
        <f>player_stats[[#This Row],[Clean Sheets]]/MAX('epl_player_stats_24_25 '!AI:AI)*0.5+player_stats[[#This Row],[Goals Prevented Adjusted]]/MAX('epl_player_stats_24_25 '!BG:BG)*0.5</f>
        <v>0.20588235294117649</v>
      </c>
      <c r="G94">
        <f>player_stats[[#This Row],[Clean Sheets]]/MAX('epl_player_stats_24_25 '!AI:AI)*0.5+player_stats[[#This Row],[Clearances]]/MAX('epl_player_stats_24_25 '!AJ:AJ)*0.25+player_stats[[#This Row],[Tackles]]/MAX('epl_player_stats_24_25 '!AM:AM)*0.25</f>
        <v>3.3259802398558379E-2</v>
      </c>
      <c r="H94">
        <f>player_stats[[#This Row],[Touches]]/MAX('epl_player_stats_24_25 '!P:P)</f>
        <v>0.110845533313415</v>
      </c>
      <c r="I94">
        <f>player_stats[[#This Row],[Goals]]/MAX('epl_player_stats_24_25 '!H:H)*0.6+player_stats[[#This Row],[Assists]]/MAX('epl_player_stats_24_25 '!I:I)*0.25+player_stats[[#This Row],[Shots]]/MAX('epl_player_stats_24_25 '!K:K)*0.15+0.1</f>
        <v>0.37530776961246148</v>
      </c>
      <c r="J94">
        <f>player_stats[[#This Row],[Minutes]]/3420</f>
        <v>0.27807017543859647</v>
      </c>
      <c r="K94" s="2" cm="1">
        <f t="array" ref="K94">_xlfn.IFS(
E94="Goalkeeper",(
7*F94 + 2*J94 + H94),
E94="Defender",(
6*G94+3*H94+2*J94),
E94="Midfielder",(
2*G94+3*H94+4*I94+3*J94),
E94="Forward",(
6.25*I94+5*J94)
)</f>
        <v>3.7360244372708666</v>
      </c>
    </row>
    <row r="95" spans="1:11" x14ac:dyDescent="0.3">
      <c r="A95" t="s">
        <v>282</v>
      </c>
      <c r="B95">
        <v>26</v>
      </c>
      <c r="C95" t="s">
        <v>270</v>
      </c>
      <c r="D95" t="s">
        <v>59</v>
      </c>
      <c r="E95" t="s">
        <v>773</v>
      </c>
      <c r="F95">
        <f>player_stats[[#This Row],[Clean Sheets]]/MAX('epl_player_stats_24_25 '!AI:AI)*0.5+player_stats[[#This Row],[Goals Prevented Adjusted]]/MAX('epl_player_stats_24_25 '!BG:BG)*0.5</f>
        <v>0.27731092436974791</v>
      </c>
      <c r="G95">
        <f>player_stats[[#This Row],[Clean Sheets]]/MAX('epl_player_stats_24_25 '!AI:AI)*0.5+player_stats[[#This Row],[Clearances]]/MAX('epl_player_stats_24_25 '!AJ:AJ)*0.25+player_stats[[#This Row],[Tackles]]/MAX('epl_player_stats_24_25 '!AM:AM)*0.25</f>
        <v>0.15300130491518049</v>
      </c>
      <c r="H95">
        <f>player_stats[[#This Row],[Touches]]/MAX('epl_player_stats_24_25 '!P:P)</f>
        <v>0.47385718553928891</v>
      </c>
      <c r="I95">
        <f>player_stats[[#This Row],[Goals]]/MAX('epl_player_stats_24_25 '!H:H)*0.6+player_stats[[#This Row],[Assists]]/MAX('epl_player_stats_24_25 '!I:I)*0.25+player_stats[[#This Row],[Shots]]/MAX('epl_player_stats_24_25 '!K:K)*0.15+0.1</f>
        <v>0.6274480246215689</v>
      </c>
      <c r="J95">
        <f>player_stats[[#This Row],[Minutes]]/3420</f>
        <v>0.76023391812865493</v>
      </c>
      <c r="K95" s="2" cm="1">
        <f t="array" ref="K95">_xlfn.IFS(
E95="Goalkeeper",(
7*F95 + 2*J95 + H95),
E95="Defender",(
6*G95+3*H95+2*J95),
E95="Midfielder",(
2*G95+3*H95+4*I95+3*J95),
E95="Forward",(
6.25*I95+5*J95)
)</f>
        <v>6.5180680193204683</v>
      </c>
    </row>
    <row r="96" spans="1:11" x14ac:dyDescent="0.3">
      <c r="A96" t="s">
        <v>68</v>
      </c>
      <c r="B96">
        <v>23</v>
      </c>
      <c r="C96" t="s">
        <v>58</v>
      </c>
      <c r="D96" t="s">
        <v>66</v>
      </c>
      <c r="E96" t="s">
        <v>773</v>
      </c>
      <c r="F96">
        <f>player_stats[[#This Row],[Clean Sheets]]/MAX('epl_player_stats_24_25 '!AI:AI)*0.5+player_stats[[#This Row],[Goals Prevented Adjusted]]/MAX('epl_player_stats_24_25 '!BG:BG)*0.5</f>
        <v>0.31302521008403361</v>
      </c>
      <c r="G96">
        <f>player_stats[[#This Row],[Clean Sheets]]/MAX('epl_player_stats_24_25 '!AI:AI)*0.5+player_stats[[#This Row],[Clearances]]/MAX('epl_player_stats_24_25 '!AJ:AJ)*0.25+player_stats[[#This Row],[Tackles]]/MAX('epl_player_stats_24_25 '!AM:AM)*0.25</f>
        <v>0.16690486546945876</v>
      </c>
      <c r="H96">
        <f>player_stats[[#This Row],[Touches]]/MAX('epl_player_stats_24_25 '!P:P)</f>
        <v>0.32357334926800119</v>
      </c>
      <c r="I96">
        <f>player_stats[[#This Row],[Goals]]/MAX('epl_player_stats_24_25 '!H:H)*0.6+player_stats[[#This Row],[Assists]]/MAX('epl_player_stats_24_25 '!I:I)*0.25+player_stats[[#This Row],[Shots]]/MAX('epl_player_stats_24_25 '!K:K)*0.15+0.1</f>
        <v>0.45631869857421015</v>
      </c>
      <c r="J96">
        <f>player_stats[[#This Row],[Minutes]]/3420</f>
        <v>0.67251461988304095</v>
      </c>
      <c r="K96" s="2" cm="1">
        <f t="array" ref="K96">_xlfn.IFS(
E96="Goalkeeper",(
7*F96 + 2*J96 + H96),
E96="Defender",(
6*G96+3*H96+2*J96),
E96="Midfielder",(
2*G96+3*H96+4*I96+3*J96),
E96="Forward",(
6.25*I96+5*J96)
)</f>
        <v>5.1473484326888848</v>
      </c>
    </row>
    <row r="97" spans="1:11" x14ac:dyDescent="0.3">
      <c r="A97" t="s">
        <v>525</v>
      </c>
      <c r="B97">
        <v>29</v>
      </c>
      <c r="C97" t="s">
        <v>786</v>
      </c>
      <c r="D97" t="s">
        <v>59</v>
      </c>
      <c r="E97" t="s">
        <v>773</v>
      </c>
      <c r="F97">
        <f>player_stats[[#This Row],[Clean Sheets]]/MAX('epl_player_stats_24_25 '!AI:AI)*0.5+player_stats[[#This Row],[Goals Prevented Adjusted]]/MAX('epl_player_stats_24_25 '!BG:BG)*0.5</f>
        <v>0.27731092436974791</v>
      </c>
      <c r="G97">
        <f>player_stats[[#This Row],[Clean Sheets]]/MAX('epl_player_stats_24_25 '!AI:AI)*0.5+player_stats[[#This Row],[Clearances]]/MAX('epl_player_stats_24_25 '!AJ:AJ)*0.25+player_stats[[#This Row],[Tackles]]/MAX('epl_player_stats_24_25 '!AM:AM)*0.25</f>
        <v>0.10138724911452184</v>
      </c>
      <c r="H97">
        <f>player_stats[[#This Row],[Touches]]/MAX('epl_player_stats_24_25 '!P:P)</f>
        <v>0.40752913056468482</v>
      </c>
      <c r="I97">
        <f>player_stats[[#This Row],[Goals]]/MAX('epl_player_stats_24_25 '!H:H)*0.6+player_stats[[#This Row],[Assists]]/MAX('epl_player_stats_24_25 '!I:I)*0.25+player_stats[[#This Row],[Shots]]/MAX('epl_player_stats_24_25 '!K:K)*0.15+0.1</f>
        <v>0.53792161296400975</v>
      </c>
      <c r="J97">
        <f>player_stats[[#This Row],[Minutes]]/3420</f>
        <v>0.69561403508771935</v>
      </c>
      <c r="K97" s="2" cm="1">
        <f t="array" ref="K97">_xlfn.IFS(
E97="Goalkeeper",(
7*F97 + 2*J97 + H97),
E97="Defender",(
6*G97+3*H97+2*J97),
E97="Midfielder",(
2*G97+3*H97+4*I97+3*J97),
E97="Forward",(
6.25*I97+5*J97)
)</f>
        <v>5.6638904470422951</v>
      </c>
    </row>
    <row r="98" spans="1:11" x14ac:dyDescent="0.3">
      <c r="A98" t="s">
        <v>489</v>
      </c>
      <c r="B98">
        <v>22</v>
      </c>
      <c r="C98" t="s">
        <v>787</v>
      </c>
      <c r="D98" t="s">
        <v>233</v>
      </c>
      <c r="E98" t="s">
        <v>773</v>
      </c>
      <c r="F98">
        <f>player_stats[[#This Row],[Clean Sheets]]/MAX('epl_player_stats_24_25 '!AI:AI)*0.5+player_stats[[#This Row],[Goals Prevented Adjusted]]/MAX('epl_player_stats_24_25 '!BG:BG)*0.5</f>
        <v>0.38445378151260506</v>
      </c>
      <c r="G98">
        <f>player_stats[[#This Row],[Clean Sheets]]/MAX('epl_player_stats_24_25 '!AI:AI)*0.5+player_stats[[#This Row],[Clearances]]/MAX('epl_player_stats_24_25 '!AJ:AJ)*0.25+player_stats[[#This Row],[Tackles]]/MAX('epl_player_stats_24_25 '!AM:AM)*0.25</f>
        <v>0.26652892561983471</v>
      </c>
      <c r="H98">
        <f>player_stats[[#This Row],[Touches]]/MAX('epl_player_stats_24_25 '!P:P)</f>
        <v>0.39408425455631907</v>
      </c>
      <c r="I98">
        <f>player_stats[[#This Row],[Goals]]/MAX('epl_player_stats_24_25 '!H:H)*0.6+player_stats[[#This Row],[Assists]]/MAX('epl_player_stats_24_25 '!I:I)*0.25+player_stats[[#This Row],[Shots]]/MAX('epl_player_stats_24_25 '!K:K)*0.15+0.1</f>
        <v>0.46442434520444698</v>
      </c>
      <c r="J98">
        <f>player_stats[[#This Row],[Minutes]]/3420</f>
        <v>0.55584795321637426</v>
      </c>
      <c r="K98" s="2" cm="1">
        <f t="array" ref="K98">_xlfn.IFS(
E98="Goalkeeper",(
7*F98 + 2*J98 + H98),
E98="Defender",(
6*G98+3*H98+2*J98),
E98="Midfielder",(
2*G98+3*H98+4*I98+3*J98),
E98="Forward",(
6.25*I98+5*J98)
)</f>
        <v>5.2405518553755375</v>
      </c>
    </row>
    <row r="99" spans="1:11" x14ac:dyDescent="0.3">
      <c r="A99" t="s">
        <v>79</v>
      </c>
      <c r="B99">
        <v>29</v>
      </c>
      <c r="C99" t="s">
        <v>58</v>
      </c>
      <c r="D99" t="s">
        <v>80</v>
      </c>
      <c r="E99" t="s">
        <v>773</v>
      </c>
      <c r="F99">
        <f>player_stats[[#This Row],[Clean Sheets]]/MAX('epl_player_stats_24_25 '!AI:AI)*0.5+player_stats[[#This Row],[Goals Prevented Adjusted]]/MAX('epl_player_stats_24_25 '!BG:BG)*0.5</f>
        <v>0.38445378151260506</v>
      </c>
      <c r="G99">
        <f>player_stats[[#This Row],[Clean Sheets]]/MAX('epl_player_stats_24_25 '!AI:AI)*0.5+player_stats[[#This Row],[Clearances]]/MAX('epl_player_stats_24_25 '!AJ:AJ)*0.25+player_stats[[#This Row],[Tackles]]/MAX('epl_player_stats_24_25 '!AM:AM)*0.25</f>
        <v>0.25130491518051329</v>
      </c>
      <c r="H99">
        <f>player_stats[[#This Row],[Touches]]/MAX('epl_player_stats_24_25 '!P:P)</f>
        <v>0.42127278159545861</v>
      </c>
      <c r="I99">
        <f>player_stats[[#This Row],[Goals]]/MAX('epl_player_stats_24_25 '!H:H)*0.6+player_stats[[#This Row],[Assists]]/MAX('epl_player_stats_24_25 '!I:I)*0.25+player_stats[[#This Row],[Shots]]/MAX('epl_player_stats_24_25 '!K:K)*0.15+0.1</f>
        <v>0.5397886439294014</v>
      </c>
      <c r="J99">
        <f>player_stats[[#This Row],[Minutes]]/3420</f>
        <v>0.74561403508771928</v>
      </c>
      <c r="K99" s="2" cm="1">
        <f t="array" ref="K99">_xlfn.IFS(
E99="Goalkeeper",(
7*F99 + 2*J99 + H99),
E99="Defender",(
6*G99+3*H99+2*J99),
E99="Midfielder",(
2*G99+3*H99+4*I99+3*J99),
E99="Forward",(
6.25*I99+5*J99)
)</f>
        <v>6.1624248561281654</v>
      </c>
    </row>
    <row r="100" spans="1:11" x14ac:dyDescent="0.3">
      <c r="A100" t="s">
        <v>122</v>
      </c>
      <c r="B100">
        <v>22</v>
      </c>
      <c r="C100" t="s">
        <v>98</v>
      </c>
      <c r="D100" t="s">
        <v>59</v>
      </c>
      <c r="E100" t="s">
        <v>773</v>
      </c>
      <c r="F100">
        <f>player_stats[[#This Row],[Clean Sheets]]/MAX('epl_player_stats_24_25 '!AI:AI)*0.5+player_stats[[#This Row],[Goals Prevented Adjusted]]/MAX('epl_player_stats_24_25 '!BG:BG)*0.5</f>
        <v>0.38445378151260506</v>
      </c>
      <c r="G100">
        <f>player_stats[[#This Row],[Clean Sheets]]/MAX('epl_player_stats_24_25 '!AI:AI)*0.5+player_stats[[#This Row],[Clearances]]/MAX('epl_player_stats_24_25 '!AJ:AJ)*0.25+player_stats[[#This Row],[Tackles]]/MAX('epl_player_stats_24_25 '!AM:AM)*0.25</f>
        <v>0.27799353756291556</v>
      </c>
      <c r="H100">
        <f>player_stats[[#This Row],[Touches]]/MAX('epl_player_stats_24_25 '!P:P)</f>
        <v>0.45652823423961758</v>
      </c>
      <c r="I100">
        <f>player_stats[[#This Row],[Goals]]/MAX('epl_player_stats_24_25 '!H:H)*0.6+player_stats[[#This Row],[Assists]]/MAX('epl_player_stats_24_25 '!I:I)*0.25+player_stats[[#This Row],[Shots]]/MAX('epl_player_stats_24_25 '!K:K)*0.15+0.1</f>
        <v>0.53965203190754352</v>
      </c>
      <c r="J100">
        <f>player_stats[[#This Row],[Minutes]]/3420</f>
        <v>0.91491228070175434</v>
      </c>
      <c r="K100" s="2" cm="1">
        <f t="array" ref="K100">_xlfn.IFS(
E100="Goalkeeper",(
7*F100 + 2*J100 + H100),
E100="Defender",(
6*G100+3*H100+2*J100),
E100="Midfielder",(
2*G100+3*H100+4*I100+3*J100),
E100="Forward",(
6.25*I100+5*J100)
)</f>
        <v>6.8289167475801218</v>
      </c>
    </row>
    <row r="101" spans="1:11" x14ac:dyDescent="0.3">
      <c r="A101" t="s">
        <v>493</v>
      </c>
      <c r="B101">
        <v>29</v>
      </c>
      <c r="C101" t="s">
        <v>787</v>
      </c>
      <c r="D101" t="s">
        <v>176</v>
      </c>
      <c r="E101" t="s">
        <v>773</v>
      </c>
      <c r="F101">
        <f>player_stats[[#This Row],[Clean Sheets]]/MAX('epl_player_stats_24_25 '!AI:AI)*0.5+player_stats[[#This Row],[Goals Prevented Adjusted]]/MAX('epl_player_stats_24_25 '!BG:BG)*0.5</f>
        <v>0.52731092436974791</v>
      </c>
      <c r="G101">
        <f>player_stats[[#This Row],[Clean Sheets]]/MAX('epl_player_stats_24_25 '!AI:AI)*0.5+player_stats[[#This Row],[Clearances]]/MAX('epl_player_stats_24_25 '!AJ:AJ)*0.25+player_stats[[#This Row],[Tackles]]/MAX('epl_player_stats_24_25 '!AM:AM)*0.25</f>
        <v>0.51031504380786674</v>
      </c>
      <c r="H101">
        <f>player_stats[[#This Row],[Touches]]/MAX('epl_player_stats_24_25 '!P:P)</f>
        <v>0.83089333731700032</v>
      </c>
      <c r="I101">
        <f>player_stats[[#This Row],[Goals]]/MAX('epl_player_stats_24_25 '!H:H)*0.6+player_stats[[#This Row],[Assists]]/MAX('epl_player_stats_24_25 '!I:I)*0.25+player_stats[[#This Row],[Shots]]/MAX('epl_player_stats_24_25 '!K:K)*0.15+0.1</f>
        <v>0.64047170403869103</v>
      </c>
      <c r="J101">
        <f>player_stats[[#This Row],[Minutes]]/3420</f>
        <v>0.88421052631578945</v>
      </c>
      <c r="K101" s="2" cm="1">
        <f t="array" ref="K101">_xlfn.IFS(
E101="Goalkeeper",(
7*F101 + 2*J101 + H101),
E101="Defender",(
6*G101+3*H101+2*J101),
E101="Midfielder",(
2*G101+3*H101+4*I101+3*J101),
E101="Forward",(
6.25*I101+5*J101)
)</f>
        <v>8.7278284946688665</v>
      </c>
    </row>
    <row r="102" spans="1:11" x14ac:dyDescent="0.3">
      <c r="A102" t="s">
        <v>477</v>
      </c>
      <c r="B102">
        <v>25</v>
      </c>
      <c r="C102" t="s">
        <v>453</v>
      </c>
      <c r="D102" t="s">
        <v>388</v>
      </c>
      <c r="E102" t="s">
        <v>775</v>
      </c>
      <c r="F102">
        <f>player_stats[[#This Row],[Clean Sheets]]/MAX('epl_player_stats_24_25 '!AI:AI)*0.5+player_stats[[#This Row],[Goals Prevented Adjusted]]/MAX('epl_player_stats_24_25 '!BG:BG)*0.5</f>
        <v>0.31302521008403361</v>
      </c>
      <c r="G102">
        <f>player_stats[[#This Row],[Clean Sheets]]/MAX('epl_player_stats_24_25 '!AI:AI)*0.5+player_stats[[#This Row],[Clearances]]/MAX('epl_player_stats_24_25 '!AJ:AJ)*0.25+player_stats[[#This Row],[Tackles]]/MAX('epl_player_stats_24_25 '!AM:AM)*0.25</f>
        <v>0.13467812092214004</v>
      </c>
      <c r="H102">
        <f>player_stats[[#This Row],[Touches]]/MAX('epl_player_stats_24_25 '!P:P)</f>
        <v>0.16761278757095907</v>
      </c>
      <c r="I102">
        <f>player_stats[[#This Row],[Goals]]/MAX('epl_player_stats_24_25 '!H:H)*0.6+player_stats[[#This Row],[Assists]]/MAX('epl_player_stats_24_25 '!I:I)*0.25+player_stats[[#This Row],[Shots]]/MAX('epl_player_stats_24_25 '!K:K)*0.15+0.1</f>
        <v>0.36531938948558507</v>
      </c>
      <c r="J102">
        <f>player_stats[[#This Row],[Minutes]]/3420</f>
        <v>0.34561403508771932</v>
      </c>
      <c r="K102" s="2" cm="1">
        <f t="array" ref="K102">_xlfn.IFS(
E102="Goalkeeper",(
7*F102 + 2*J102 + H102),
E102="Defender",(
6*G102+3*H102+2*J102),
E102="Midfielder",(
2*G102+3*H102+4*I102+3*J102),
E102="Forward",(
6.25*I102+5*J102)
)</f>
        <v>4.0113163597235033</v>
      </c>
    </row>
    <row r="103" spans="1:11" x14ac:dyDescent="0.3">
      <c r="A103" t="s">
        <v>629</v>
      </c>
      <c r="B103">
        <v>32</v>
      </c>
      <c r="C103" t="s">
        <v>784</v>
      </c>
      <c r="D103" t="s">
        <v>187</v>
      </c>
      <c r="E103" t="s">
        <v>773</v>
      </c>
      <c r="F103">
        <f>player_stats[[#This Row],[Clean Sheets]]/MAX('epl_player_stats_24_25 '!AI:AI)*0.5+player_stats[[#This Row],[Goals Prevented Adjusted]]/MAX('epl_player_stats_24_25 '!BG:BG)*0.5</f>
        <v>0.27731092436974791</v>
      </c>
      <c r="G103">
        <f>player_stats[[#This Row],[Clean Sheets]]/MAX('epl_player_stats_24_25 '!AI:AI)*0.5+player_stats[[#This Row],[Clearances]]/MAX('epl_player_stats_24_25 '!AJ:AJ)*0.25+player_stats[[#This Row],[Tackles]]/MAX('epl_player_stats_24_25 '!AM:AM)*0.25</f>
        <v>0.11991238426645125</v>
      </c>
      <c r="H103">
        <f>player_stats[[#This Row],[Touches]]/MAX('epl_player_stats_24_25 '!P:P)</f>
        <v>0.36360920227069016</v>
      </c>
      <c r="I103">
        <f>player_stats[[#This Row],[Goals]]/MAX('epl_player_stats_24_25 '!H:H)*0.6+player_stats[[#This Row],[Assists]]/MAX('epl_player_stats_24_25 '!I:I)*0.25+player_stats[[#This Row],[Shots]]/MAX('epl_player_stats_24_25 '!K:K)*0.15+0.1</f>
        <v>0.50999152063312603</v>
      </c>
      <c r="J103">
        <f>player_stats[[#This Row],[Minutes]]/3420</f>
        <v>0.61871345029239766</v>
      </c>
      <c r="K103" s="2" cm="1">
        <f t="array" ref="K103">_xlfn.IFS(
E103="Goalkeeper",(
7*F103 + 2*J103 + H103),
E103="Defender",(
6*G103+3*H103+2*J103),
E103="Midfielder",(
2*G103+3*H103+4*I103+3*J103),
E103="Forward",(
6.25*I103+5*J103)
)</f>
        <v>5.2267588087546697</v>
      </c>
    </row>
    <row r="104" spans="1:11" x14ac:dyDescent="0.3">
      <c r="A104" t="s">
        <v>479</v>
      </c>
      <c r="B104">
        <v>24</v>
      </c>
      <c r="C104" t="s">
        <v>453</v>
      </c>
      <c r="D104" t="s">
        <v>59</v>
      </c>
      <c r="E104" t="s">
        <v>773</v>
      </c>
      <c r="F104">
        <f>player_stats[[#This Row],[Clean Sheets]]/MAX('epl_player_stats_24_25 '!AI:AI)*0.5+player_stats[[#This Row],[Goals Prevented Adjusted]]/MAX('epl_player_stats_24_25 '!BG:BG)*0.5</f>
        <v>0.24159663865546221</v>
      </c>
      <c r="G104">
        <f>player_stats[[#This Row],[Clean Sheets]]/MAX('epl_player_stats_24_25 '!AI:AI)*0.5+player_stats[[#This Row],[Clearances]]/MAX('epl_player_stats_24_25 '!AJ:AJ)*0.25+player_stats[[#This Row],[Tackles]]/MAX('epl_player_stats_24_25 '!AM:AM)*0.25</f>
        <v>6.738178089852731E-2</v>
      </c>
      <c r="H104">
        <f>player_stats[[#This Row],[Touches]]/MAX('epl_player_stats_24_25 '!P:P)</f>
        <v>0.36360920227069016</v>
      </c>
      <c r="I104">
        <f>player_stats[[#This Row],[Goals]]/MAX('epl_player_stats_24_25 '!H:H)*0.6+player_stats[[#This Row],[Assists]]/MAX('epl_player_stats_24_25 '!I:I)*0.25+player_stats[[#This Row],[Shots]]/MAX('epl_player_stats_24_25 '!K:K)*0.15+0.1</f>
        <v>0.40539224923057593</v>
      </c>
      <c r="J104">
        <f>player_stats[[#This Row],[Minutes]]/3420</f>
        <v>0.52017543859649118</v>
      </c>
      <c r="K104" s="2" cm="1">
        <f t="array" ref="K104">_xlfn.IFS(
E104="Goalkeeper",(
7*F104 + 2*J104 + H104),
E104="Defender",(
6*G104+3*H104+2*J104),
E104="Midfielder",(
2*G104+3*H104+4*I104+3*J104),
E104="Forward",(
6.25*I104+5*J104)
)</f>
        <v>4.4076864813209022</v>
      </c>
    </row>
    <row r="105" spans="1:11" x14ac:dyDescent="0.3">
      <c r="A105" t="s">
        <v>554</v>
      </c>
      <c r="B105">
        <v>24</v>
      </c>
      <c r="C105" t="s">
        <v>785</v>
      </c>
      <c r="D105" t="s">
        <v>59</v>
      </c>
      <c r="E105" t="s">
        <v>773</v>
      </c>
      <c r="F105">
        <f>player_stats[[#This Row],[Clean Sheets]]/MAX('epl_player_stats_24_25 '!AI:AI)*0.5+player_stats[[#This Row],[Goals Prevented Adjusted]]/MAX('epl_player_stats_24_25 '!BG:BG)*0.5</f>
        <v>0.31302521008403361</v>
      </c>
      <c r="G105">
        <f>player_stats[[#This Row],[Clean Sheets]]/MAX('epl_player_stats_24_25 '!AI:AI)*0.5+player_stats[[#This Row],[Clearances]]/MAX('epl_player_stats_24_25 '!AJ:AJ)*0.25+player_stats[[#This Row],[Tackles]]/MAX('epl_player_stats_24_25 '!AM:AM)*0.25</f>
        <v>0.18796992481203006</v>
      </c>
      <c r="H105">
        <f>player_stats[[#This Row],[Touches]]/MAX('epl_player_stats_24_25 '!P:P)</f>
        <v>0.51956976396773225</v>
      </c>
      <c r="I105">
        <f>player_stats[[#This Row],[Goals]]/MAX('epl_player_stats_24_25 '!H:H)*0.6+player_stats[[#This Row],[Assists]]/MAX('epl_player_stats_24_25 '!I:I)*0.25+player_stats[[#This Row],[Shots]]/MAX('epl_player_stats_24_25 '!K:K)*0.15+0.1</f>
        <v>0.50593869731800767</v>
      </c>
      <c r="J105">
        <f>player_stats[[#This Row],[Minutes]]/3420</f>
        <v>0.82514619883040941</v>
      </c>
      <c r="K105" s="2" cm="1">
        <f t="array" ref="K105">_xlfn.IFS(
E105="Goalkeeper",(
7*F105 + 2*J105 + H105),
E105="Defender",(
6*G105+3*H105+2*J105),
E105="Midfielder",(
2*G105+3*H105+4*I105+3*J105),
E105="Forward",(
6.25*I105+5*J105)
)</f>
        <v>6.4338425272905155</v>
      </c>
    </row>
    <row r="106" spans="1:11" x14ac:dyDescent="0.3">
      <c r="A106" t="s">
        <v>609</v>
      </c>
      <c r="B106">
        <v>24</v>
      </c>
      <c r="C106" t="s">
        <v>784</v>
      </c>
      <c r="D106" t="s">
        <v>126</v>
      </c>
      <c r="E106" t="s">
        <v>773</v>
      </c>
      <c r="F106">
        <f>player_stats[[#This Row],[Clean Sheets]]/MAX('epl_player_stats_24_25 '!AI:AI)*0.5+player_stats[[#This Row],[Goals Prevented Adjusted]]/MAX('epl_player_stats_24_25 '!BG:BG)*0.5</f>
        <v>0.38445378151260506</v>
      </c>
      <c r="G106">
        <f>player_stats[[#This Row],[Clean Sheets]]/MAX('epl_player_stats_24_25 '!AI:AI)*0.5+player_stats[[#This Row],[Clearances]]/MAX('epl_player_stats_24_25 '!AJ:AJ)*0.25+player_stats[[#This Row],[Tackles]]/MAX('epl_player_stats_24_25 '!AM:AM)*0.25</f>
        <v>0.27245541539799911</v>
      </c>
      <c r="H106">
        <f>player_stats[[#This Row],[Touches]]/MAX('epl_player_stats_24_25 '!P:P)</f>
        <v>0.4254556319091724</v>
      </c>
      <c r="I106">
        <f>player_stats[[#This Row],[Goals]]/MAX('epl_player_stats_24_25 '!H:H)*0.6+player_stats[[#This Row],[Assists]]/MAX('epl_player_stats_24_25 '!I:I)*0.25+player_stats[[#This Row],[Shots]]/MAX('epl_player_stats_24_25 '!K:K)*0.15+0.1</f>
        <v>0.41595691225425535</v>
      </c>
      <c r="J106">
        <f>player_stats[[#This Row],[Minutes]]/3420</f>
        <v>0.69912280701754381</v>
      </c>
      <c r="K106" s="2" cm="1">
        <f t="array" ref="K106">_xlfn.IFS(
E106="Goalkeeper",(
7*F106 + 2*J106 + H106),
E106="Defender",(
6*G106+3*H106+2*J106),
E106="Midfielder",(
2*G106+3*H106+4*I106+3*J106),
E106="Forward",(
6.25*I106+5*J106)
)</f>
        <v>5.5824737965931686</v>
      </c>
    </row>
    <row r="107" spans="1:11" x14ac:dyDescent="0.3">
      <c r="A107" t="s">
        <v>258</v>
      </c>
      <c r="B107">
        <v>22</v>
      </c>
      <c r="C107" t="s">
        <v>240</v>
      </c>
      <c r="D107" t="s">
        <v>59</v>
      </c>
      <c r="E107" t="s">
        <v>773</v>
      </c>
      <c r="F107">
        <f>player_stats[[#This Row],[Clean Sheets]]/MAX('epl_player_stats_24_25 '!AI:AI)*0.5+player_stats[[#This Row],[Goals Prevented Adjusted]]/MAX('epl_player_stats_24_25 '!BG:BG)*0.5</f>
        <v>0.27731092436974791</v>
      </c>
      <c r="G107">
        <f>player_stats[[#This Row],[Clean Sheets]]/MAX('epl_player_stats_24_25 '!AI:AI)*0.5+player_stats[[#This Row],[Clearances]]/MAX('epl_player_stats_24_25 '!AJ:AJ)*0.25+player_stats[[#This Row],[Tackles]]/MAX('epl_player_stats_24_25 '!AM:AM)*0.25</f>
        <v>0.12875163114397564</v>
      </c>
      <c r="H107">
        <f>player_stats[[#This Row],[Touches]]/MAX('epl_player_stats_24_25 '!P:P)</f>
        <v>0.32178069913355245</v>
      </c>
      <c r="I107">
        <f>player_stats[[#This Row],[Goals]]/MAX('epl_player_stats_24_25 '!H:H)*0.6+player_stats[[#This Row],[Assists]]/MAX('epl_player_stats_24_25 '!I:I)*0.25+player_stats[[#This Row],[Shots]]/MAX('epl_player_stats_24_25 '!K:K)*0.15+0.1</f>
        <v>0.48321556434897306</v>
      </c>
      <c r="J107">
        <f>player_stats[[#This Row],[Minutes]]/3420</f>
        <v>0.59824561403508769</v>
      </c>
      <c r="K107" s="2" cm="1">
        <f t="array" ref="K107">_xlfn.IFS(
E107="Goalkeeper",(
7*F107 + 2*J107 + H107),
E107="Defender",(
6*G107+3*H107+2*J107),
E107="Midfielder",(
2*G107+3*H107+4*I107+3*J107),
E107="Forward",(
6.25*I107+5*J107)
)</f>
        <v>4.9504444591897645</v>
      </c>
    </row>
    <row r="108" spans="1:11" x14ac:dyDescent="0.3">
      <c r="A108" t="s">
        <v>135</v>
      </c>
      <c r="B108">
        <v>22</v>
      </c>
      <c r="C108" t="s">
        <v>131</v>
      </c>
      <c r="D108" t="s">
        <v>136</v>
      </c>
      <c r="E108" t="s">
        <v>773</v>
      </c>
      <c r="F108">
        <f>player_stats[[#This Row],[Clean Sheets]]/MAX('epl_player_stats_24_25 '!AI:AI)*0.5+player_stats[[#This Row],[Goals Prevented Adjusted]]/MAX('epl_player_stats_24_25 '!BG:BG)*0.5</f>
        <v>0.27731092436974791</v>
      </c>
      <c r="G108">
        <f>player_stats[[#This Row],[Clean Sheets]]/MAX('epl_player_stats_24_25 '!AI:AI)*0.5+player_stats[[#This Row],[Clearances]]/MAX('epl_player_stats_24_25 '!AJ:AJ)*0.25+player_stats[[#This Row],[Tackles]]/MAX('epl_player_stats_24_25 '!AM:AM)*0.25</f>
        <v>0.18680482197228609</v>
      </c>
      <c r="H108">
        <f>player_stats[[#This Row],[Touches]]/MAX('epl_player_stats_24_25 '!P:P)</f>
        <v>0.31431132357334929</v>
      </c>
      <c r="I108">
        <f>player_stats[[#This Row],[Goals]]/MAX('epl_player_stats_24_25 '!H:H)*0.6+player_stats[[#This Row],[Assists]]/MAX('epl_player_stats_24_25 '!I:I)*0.25+player_stats[[#This Row],[Shots]]/MAX('epl_player_stats_24_25 '!K:K)*0.15+0.1</f>
        <v>0.45284215815589468</v>
      </c>
      <c r="J108">
        <f>player_stats[[#This Row],[Minutes]]/3420</f>
        <v>0.58654970760233915</v>
      </c>
      <c r="K108" s="2" cm="1">
        <f t="array" ref="K108">_xlfn.IFS(
E108="Goalkeeper",(
7*F108 + 2*J108 + H108),
E108="Defender",(
6*G108+3*H108+2*J108),
E108="Midfielder",(
2*G108+3*H108+4*I108+3*J108),
E108="Forward",(
6.25*I108+5*J108)
)</f>
        <v>4.8875613700952165</v>
      </c>
    </row>
    <row r="109" spans="1:11" x14ac:dyDescent="0.3">
      <c r="A109" t="s">
        <v>83</v>
      </c>
      <c r="B109">
        <v>28</v>
      </c>
      <c r="C109" t="s">
        <v>58</v>
      </c>
      <c r="D109" t="s">
        <v>62</v>
      </c>
      <c r="E109" t="s">
        <v>773</v>
      </c>
      <c r="F109">
        <f>player_stats[[#This Row],[Clean Sheets]]/MAX('epl_player_stats_24_25 '!AI:AI)*0.5+player_stats[[#This Row],[Goals Prevented Adjusted]]/MAX('epl_player_stats_24_25 '!BG:BG)*0.5</f>
        <v>0.31302521008403361</v>
      </c>
      <c r="G109">
        <f>player_stats[[#This Row],[Clean Sheets]]/MAX('epl_player_stats_24_25 '!AI:AI)*0.5+player_stats[[#This Row],[Clearances]]/MAX('epl_player_stats_24_25 '!AJ:AJ)*0.25+player_stats[[#This Row],[Tackles]]/MAX('epl_player_stats_24_25 '!AM:AM)*0.25</f>
        <v>0.21736935313490335</v>
      </c>
      <c r="H109">
        <f>player_stats[[#This Row],[Touches]]/MAX('epl_player_stats_24_25 '!P:P)</f>
        <v>0.25276366895727514</v>
      </c>
      <c r="I109">
        <f>player_stats[[#This Row],[Goals]]/MAX('epl_player_stats_24_25 '!H:H)*0.6+player_stats[[#This Row],[Assists]]/MAX('epl_player_stats_24_25 '!I:I)*0.25+player_stats[[#This Row],[Shots]]/MAX('epl_player_stats_24_25 '!K:K)*0.15+0.1</f>
        <v>0.36604798693549401</v>
      </c>
      <c r="J109">
        <f>player_stats[[#This Row],[Minutes]]/3420</f>
        <v>0.46228070175438596</v>
      </c>
      <c r="K109" s="2" cm="1">
        <f t="array" ref="K109">_xlfn.IFS(
E109="Goalkeeper",(
7*F109 + 2*J109 + H109),
E109="Defender",(
6*G109+3*H109+2*J109),
E109="Midfielder",(
2*G109+3*H109+4*I109+3*J109),
E109="Forward",(
6.25*I109+5*J109)
)</f>
        <v>4.044063766146766</v>
      </c>
    </row>
    <row r="110" spans="1:11" x14ac:dyDescent="0.3">
      <c r="A110" t="s">
        <v>434</v>
      </c>
      <c r="B110">
        <v>27</v>
      </c>
      <c r="C110" t="s">
        <v>425</v>
      </c>
      <c r="D110" t="s">
        <v>176</v>
      </c>
      <c r="E110" t="s">
        <v>775</v>
      </c>
      <c r="F110">
        <f>player_stats[[#This Row],[Clean Sheets]]/MAX('epl_player_stats_24_25 '!AI:AI)*0.5+player_stats[[#This Row],[Goals Prevented Adjusted]]/MAX('epl_player_stats_24_25 '!BG:BG)*0.5</f>
        <v>0.24159663865546221</v>
      </c>
      <c r="G110">
        <f>player_stats[[#This Row],[Clean Sheets]]/MAX('epl_player_stats_24_25 '!AI:AI)*0.5+player_stats[[#This Row],[Clearances]]/MAX('epl_player_stats_24_25 '!AJ:AJ)*0.25+player_stats[[#This Row],[Tackles]]/MAX('epl_player_stats_24_25 '!AM:AM)*0.25</f>
        <v>6.8228422295407931E-2</v>
      </c>
      <c r="H110">
        <f>player_stats[[#This Row],[Touches]]/MAX('epl_player_stats_24_25 '!P:P)</f>
        <v>0.16014341201075591</v>
      </c>
      <c r="I110">
        <f>player_stats[[#This Row],[Goals]]/MAX('epl_player_stats_24_25 '!H:H)*0.6+player_stats[[#This Row],[Assists]]/MAX('epl_player_stats_24_25 '!I:I)*0.25+player_stats[[#This Row],[Shots]]/MAX('epl_player_stats_24_25 '!K:K)*0.15+0.1</f>
        <v>0.39121443376672316</v>
      </c>
      <c r="J110">
        <f>player_stats[[#This Row],[Minutes]]/3420</f>
        <v>0.34912280701754383</v>
      </c>
      <c r="K110" s="2" cm="1">
        <f t="array" ref="K110">_xlfn.IFS(
E110="Goalkeeper",(
7*F110 + 2*J110 + H110),
E110="Defender",(
6*G110+3*H110+2*J110),
E110="Midfielder",(
2*G110+3*H110+4*I110+3*J110),
E110="Forward",(
6.25*I110+5*J110)
)</f>
        <v>4.190704246129739</v>
      </c>
    </row>
    <row r="111" spans="1:11" x14ac:dyDescent="0.3">
      <c r="A111" t="s">
        <v>243</v>
      </c>
      <c r="B111">
        <v>23</v>
      </c>
      <c r="C111" t="s">
        <v>240</v>
      </c>
      <c r="D111" t="s">
        <v>105</v>
      </c>
      <c r="E111" t="s">
        <v>773</v>
      </c>
      <c r="F111">
        <f>player_stats[[#This Row],[Clean Sheets]]/MAX('epl_player_stats_24_25 '!AI:AI)*0.5+player_stats[[#This Row],[Goals Prevented Adjusted]]/MAX('epl_player_stats_24_25 '!BG:BG)*0.5</f>
        <v>0.45588235294117652</v>
      </c>
      <c r="G111">
        <f>player_stats[[#This Row],[Clean Sheets]]/MAX('epl_player_stats_24_25 '!AI:AI)*0.5+player_stats[[#This Row],[Clearances]]/MAX('epl_player_stats_24_25 '!AJ:AJ)*0.25+player_stats[[#This Row],[Tackles]]/MAX('epl_player_stats_24_25 '!AM:AM)*0.25</f>
        <v>0.39284160815261293</v>
      </c>
      <c r="H111">
        <f>player_stats[[#This Row],[Touches]]/MAX('epl_player_stats_24_25 '!P:P)</f>
        <v>0.69524947714371077</v>
      </c>
      <c r="I111">
        <f>player_stats[[#This Row],[Goals]]/MAX('epl_player_stats_24_25 '!H:H)*0.6+player_stats[[#This Row],[Assists]]/MAX('epl_player_stats_24_25 '!I:I)*0.25+player_stats[[#This Row],[Shots]]/MAX('epl_player_stats_24_25 '!K:K)*0.15+0.1</f>
        <v>0.45168802210916403</v>
      </c>
      <c r="J111">
        <f>player_stats[[#This Row],[Minutes]]/3420</f>
        <v>0.86140350877192984</v>
      </c>
      <c r="K111" s="2" cm="1">
        <f t="array" ref="K111">_xlfn.IFS(
E111="Goalkeeper",(
7*F111 + 2*J111 + H111),
E111="Defender",(
6*G111+3*H111+2*J111),
E111="Midfielder",(
2*G111+3*H111+4*I111+3*J111),
E111="Forward",(
6.25*I111+5*J111)
)</f>
        <v>7.2623942624888045</v>
      </c>
    </row>
    <row r="112" spans="1:11" x14ac:dyDescent="0.3">
      <c r="A112" t="s">
        <v>435</v>
      </c>
      <c r="B112">
        <v>23</v>
      </c>
      <c r="C112" t="s">
        <v>425</v>
      </c>
      <c r="D112" t="s">
        <v>161</v>
      </c>
      <c r="E112" t="s">
        <v>773</v>
      </c>
      <c r="F112">
        <f>player_stats[[#This Row],[Clean Sheets]]/MAX('epl_player_stats_24_25 '!AI:AI)*0.5+player_stats[[#This Row],[Goals Prevented Adjusted]]/MAX('epl_player_stats_24_25 '!BG:BG)*0.5</f>
        <v>0.49159663865546221</v>
      </c>
      <c r="G112">
        <f>player_stats[[#This Row],[Clean Sheets]]/MAX('epl_player_stats_24_25 '!AI:AI)*0.5+player_stats[[#This Row],[Clearances]]/MAX('epl_player_stats_24_25 '!AJ:AJ)*0.25+player_stats[[#This Row],[Tackles]]/MAX('epl_player_stats_24_25 '!AM:AM)*0.25</f>
        <v>0.37160566706021247</v>
      </c>
      <c r="H112">
        <f>player_stats[[#This Row],[Touches]]/MAX('epl_player_stats_24_25 '!P:P)</f>
        <v>0.49626531221989839</v>
      </c>
      <c r="I112">
        <f>player_stats[[#This Row],[Goals]]/MAX('epl_player_stats_24_25 '!H:H)*0.6+player_stats[[#This Row],[Assists]]/MAX('epl_player_stats_24_25 '!I:I)*0.25+player_stats[[#This Row],[Shots]]/MAX('epl_player_stats_24_25 '!K:K)*0.15+0.1</f>
        <v>0.47222536272847182</v>
      </c>
      <c r="J112">
        <f>player_stats[[#This Row],[Minutes]]/3420</f>
        <v>0.72982456140350882</v>
      </c>
      <c r="K112" s="2" cm="1">
        <f t="array" ref="K112">_xlfn.IFS(
E112="Goalkeeper",(
7*F112 + 2*J112 + H112),
E112="Defender",(
6*G112+3*H112+2*J112),
E112="Midfielder",(
2*G112+3*H112+4*I112+3*J112),
E112="Forward",(
6.25*I112+5*J112)
)</f>
        <v>6.3103824059045337</v>
      </c>
    </row>
    <row r="113" spans="1:11" x14ac:dyDescent="0.3">
      <c r="A113" t="s">
        <v>60</v>
      </c>
      <c r="B113">
        <v>22</v>
      </c>
      <c r="C113" t="s">
        <v>58</v>
      </c>
      <c r="D113" t="s">
        <v>59</v>
      </c>
      <c r="E113" t="s">
        <v>773</v>
      </c>
      <c r="F113">
        <f>player_stats[[#This Row],[Clean Sheets]]/MAX('epl_player_stats_24_25 '!AI:AI)*0.5+player_stats[[#This Row],[Goals Prevented Adjusted]]/MAX('epl_player_stats_24_25 '!BG:BG)*0.5</f>
        <v>0.27731092436974791</v>
      </c>
      <c r="G113">
        <f>player_stats[[#This Row],[Clean Sheets]]/MAX('epl_player_stats_24_25 '!AI:AI)*0.5+player_stats[[#This Row],[Clearances]]/MAX('epl_player_stats_24_25 '!AJ:AJ)*0.25+player_stats[[#This Row],[Tackles]]/MAX('epl_player_stats_24_25 '!AM:AM)*0.25</f>
        <v>0.13213819673149818</v>
      </c>
      <c r="H113">
        <f>player_stats[[#This Row],[Touches]]/MAX('epl_player_stats_24_25 '!P:P)</f>
        <v>0.32685987451449061</v>
      </c>
      <c r="I113">
        <f>player_stats[[#This Row],[Goals]]/MAX('epl_player_stats_24_25 '!H:H)*0.6+player_stats[[#This Row],[Assists]]/MAX('epl_player_stats_24_25 '!I:I)*0.25+player_stats[[#This Row],[Shots]]/MAX('epl_player_stats_24_25 '!K:K)*0.15+0.1</f>
        <v>0.5277809182840274</v>
      </c>
      <c r="J113">
        <f>player_stats[[#This Row],[Minutes]]/3420</f>
        <v>0.50730994152046782</v>
      </c>
      <c r="K113" s="2" cm="1">
        <f t="array" ref="K113">_xlfn.IFS(
E113="Goalkeeper",(
7*F113 + 2*J113 + H113),
E113="Defender",(
6*G113+3*H113+2*J113),
E113="Midfielder",(
2*G113+3*H113+4*I113+3*J113),
E113="Forward",(
6.25*I113+5*J113)
)</f>
        <v>4.8779095147039815</v>
      </c>
    </row>
    <row r="114" spans="1:11" x14ac:dyDescent="0.3">
      <c r="A114" t="s">
        <v>487</v>
      </c>
      <c r="B114">
        <v>20</v>
      </c>
      <c r="C114" t="s">
        <v>787</v>
      </c>
      <c r="D114" t="s">
        <v>105</v>
      </c>
      <c r="E114" t="s">
        <v>773</v>
      </c>
      <c r="F114">
        <f>player_stats[[#This Row],[Clean Sheets]]/MAX('epl_player_stats_24_25 '!AI:AI)*0.5+player_stats[[#This Row],[Goals Prevented Adjusted]]/MAX('epl_player_stats_24_25 '!BG:BG)*0.5</f>
        <v>0.31302521008403361</v>
      </c>
      <c r="G114">
        <f>player_stats[[#This Row],[Clean Sheets]]/MAX('epl_player_stats_24_25 '!AI:AI)*0.5+player_stats[[#This Row],[Clearances]]/MAX('epl_player_stats_24_25 '!AJ:AJ)*0.25+player_stats[[#This Row],[Tackles]]/MAX('epl_player_stats_24_25 '!AM:AM)*0.25</f>
        <v>0.17386441309886286</v>
      </c>
      <c r="H114">
        <f>player_stats[[#This Row],[Touches]]/MAX('epl_player_stats_24_25 '!P:P)</f>
        <v>0.38123692859276964</v>
      </c>
      <c r="I114">
        <f>player_stats[[#This Row],[Goals]]/MAX('epl_player_stats_24_25 '!H:H)*0.6+player_stats[[#This Row],[Assists]]/MAX('epl_player_stats_24_25 '!I:I)*0.25+player_stats[[#This Row],[Shots]]/MAX('epl_player_stats_24_25 '!K:K)*0.15+0.1</f>
        <v>0.45847308586144087</v>
      </c>
      <c r="J114">
        <f>player_stats[[#This Row],[Minutes]]/3420</f>
        <v>0.64181286549707606</v>
      </c>
      <c r="K114" s="2" cm="1">
        <f t="array" ref="K114">_xlfn.IFS(
E114="Goalkeeper",(
7*F114 + 2*J114 + H114),
E114="Defender",(
6*G114+3*H114+2*J114),
E114="Midfielder",(
2*G114+3*H114+4*I114+3*J114),
E114="Forward",(
6.25*I114+5*J114)
)</f>
        <v>5.2507705519130266</v>
      </c>
    </row>
    <row r="115" spans="1:11" x14ac:dyDescent="0.3">
      <c r="A115" t="s">
        <v>542</v>
      </c>
      <c r="B115">
        <v>22</v>
      </c>
      <c r="C115" t="s">
        <v>785</v>
      </c>
      <c r="D115" t="s">
        <v>126</v>
      </c>
      <c r="E115" t="s">
        <v>773</v>
      </c>
      <c r="F115">
        <f>player_stats[[#This Row],[Clean Sheets]]/MAX('epl_player_stats_24_25 '!AI:AI)*0.5+player_stats[[#This Row],[Goals Prevented Adjusted]]/MAX('epl_player_stats_24_25 '!BG:BG)*0.5</f>
        <v>0.31302521008403361</v>
      </c>
      <c r="G115">
        <f>player_stats[[#This Row],[Clean Sheets]]/MAX('epl_player_stats_24_25 '!AI:AI)*0.5+player_stats[[#This Row],[Clearances]]/MAX('epl_player_stats_24_25 '!AJ:AJ)*0.25+player_stats[[#This Row],[Tackles]]/MAX('epl_player_stats_24_25 '!AM:AM)*0.25</f>
        <v>0.16351829988193622</v>
      </c>
      <c r="H115">
        <f>player_stats[[#This Row],[Touches]]/MAX('epl_player_stats_24_25 '!P:P)</f>
        <v>0.36331042724828205</v>
      </c>
      <c r="I115">
        <f>player_stats[[#This Row],[Goals]]/MAX('epl_player_stats_24_25 '!H:H)*0.6+player_stats[[#This Row],[Assists]]/MAX('epl_player_stats_24_25 '!I:I)*0.25+player_stats[[#This Row],[Shots]]/MAX('epl_player_stats_24_25 '!K:K)*0.15+0.1</f>
        <v>0.48511243012373595</v>
      </c>
      <c r="J115">
        <f>player_stats[[#This Row],[Minutes]]/3420</f>
        <v>0.7330409356725146</v>
      </c>
      <c r="K115" s="2" cm="1">
        <f t="array" ref="K115">_xlfn.IFS(
E115="Goalkeeper",(
7*F115 + 2*J115 + H115),
E115="Defender",(
6*G115+3*H115+2*J115),
E115="Midfielder",(
2*G115+3*H115+4*I115+3*J115),
E115="Forward",(
6.25*I115+5*J115)
)</f>
        <v>5.5565404090212063</v>
      </c>
    </row>
    <row r="116" spans="1:11" x14ac:dyDescent="0.3">
      <c r="A116" t="s">
        <v>236</v>
      </c>
      <c r="B116">
        <v>20</v>
      </c>
      <c r="C116" t="s">
        <v>205</v>
      </c>
      <c r="D116" t="s">
        <v>237</v>
      </c>
      <c r="E116" t="s">
        <v>773</v>
      </c>
      <c r="F116">
        <f>player_stats[[#This Row],[Clean Sheets]]/MAX('epl_player_stats_24_25 '!AI:AI)*0.5+player_stats[[#This Row],[Goals Prevented Adjusted]]/MAX('epl_player_stats_24_25 '!BG:BG)*0.5</f>
        <v>0.24159663865546221</v>
      </c>
      <c r="G116">
        <f>player_stats[[#This Row],[Clean Sheets]]/MAX('epl_player_stats_24_25 '!AI:AI)*0.5+player_stats[[#This Row],[Clearances]]/MAX('epl_player_stats_24_25 '!AJ:AJ)*0.25+player_stats[[#This Row],[Tackles]]/MAX('epl_player_stats_24_25 '!AM:AM)*0.25</f>
        <v>0.15486546945877089</v>
      </c>
      <c r="H116">
        <f>player_stats[[#This Row],[Touches]]/MAX('epl_player_stats_24_25 '!P:P)</f>
        <v>0.27845832088437406</v>
      </c>
      <c r="I116">
        <f>player_stats[[#This Row],[Goals]]/MAX('epl_player_stats_24_25 '!H:H)*0.6+player_stats[[#This Row],[Assists]]/MAX('epl_player_stats_24_25 '!I:I)*0.25+player_stats[[#This Row],[Shots]]/MAX('epl_player_stats_24_25 '!K:K)*0.15+0.1</f>
        <v>0.36330004396708748</v>
      </c>
      <c r="J116">
        <f>player_stats[[#This Row],[Minutes]]/3420</f>
        <v>0.53830409356725151</v>
      </c>
      <c r="K116" s="2" cm="1">
        <f t="array" ref="K116">_xlfn.IFS(
E116="Goalkeeper",(
7*F116 + 2*J116 + H116),
E116="Defender",(
6*G116+3*H116+2*J116),
E116="Midfielder",(
2*G116+3*H116+4*I116+3*J116),
E116="Forward",(
6.25*I116+5*J116)
)</f>
        <v>4.2132183581407681</v>
      </c>
    </row>
    <row r="117" spans="1:11" x14ac:dyDescent="0.3">
      <c r="A117" t="s">
        <v>336</v>
      </c>
      <c r="B117">
        <v>24</v>
      </c>
      <c r="C117" t="s">
        <v>329</v>
      </c>
      <c r="D117" t="s">
        <v>59</v>
      </c>
      <c r="E117" t="s">
        <v>773</v>
      </c>
      <c r="F117">
        <f>player_stats[[#This Row],[Clean Sheets]]/MAX('epl_player_stats_24_25 '!AI:AI)*0.5+player_stats[[#This Row],[Goals Prevented Adjusted]]/MAX('epl_player_stats_24_25 '!BG:BG)*0.5</f>
        <v>0.20588235294117649</v>
      </c>
      <c r="G117">
        <f>player_stats[[#This Row],[Clean Sheets]]/MAX('epl_player_stats_24_25 '!AI:AI)*0.5+player_stats[[#This Row],[Clearances]]/MAX('epl_player_stats_24_25 '!AJ:AJ)*0.25+player_stats[[#This Row],[Tackles]]/MAX('epl_player_stats_24_25 '!AM:AM)*0.25</f>
        <v>7.4799602311564031E-2</v>
      </c>
      <c r="H117">
        <f>player_stats[[#This Row],[Touches]]/MAX('epl_player_stats_24_25 '!P:P)</f>
        <v>0.38213325365999401</v>
      </c>
      <c r="I117">
        <f>player_stats[[#This Row],[Goals]]/MAX('epl_player_stats_24_25 '!H:H)*0.6+player_stats[[#This Row],[Assists]]/MAX('epl_player_stats_24_25 '!I:I)*0.25+player_stats[[#This Row],[Shots]]/MAX('epl_player_stats_24_25 '!K:K)*0.15+0.1</f>
        <v>0.35678820425852642</v>
      </c>
      <c r="J117">
        <f>player_stats[[#This Row],[Minutes]]/3420</f>
        <v>0.60263157894736841</v>
      </c>
      <c r="K117" s="2" cm="1">
        <f t="array" ref="K117">_xlfn.IFS(
E117="Goalkeeper",(
7*F117 + 2*J117 + H117),
E117="Defender",(
6*G117+3*H117+2*J117),
E117="Midfielder",(
2*G117+3*H117+4*I117+3*J117),
E117="Forward",(
6.25*I117+5*J117)
)</f>
        <v>4.5310465194793217</v>
      </c>
    </row>
    <row r="118" spans="1:11" x14ac:dyDescent="0.3">
      <c r="A118" t="s">
        <v>518</v>
      </c>
      <c r="B118">
        <v>23</v>
      </c>
      <c r="C118" t="s">
        <v>786</v>
      </c>
      <c r="D118" t="s">
        <v>59</v>
      </c>
      <c r="E118" t="s">
        <v>773</v>
      </c>
      <c r="F118">
        <f>player_stats[[#This Row],[Clean Sheets]]/MAX('epl_player_stats_24_25 '!AI:AI)*0.5+player_stats[[#This Row],[Goals Prevented Adjusted]]/MAX('epl_player_stats_24_25 '!BG:BG)*0.5</f>
        <v>0.27731092436974791</v>
      </c>
      <c r="G118">
        <f>player_stats[[#This Row],[Clean Sheets]]/MAX('epl_player_stats_24_25 '!AI:AI)*0.5+player_stats[[#This Row],[Clearances]]/MAX('epl_player_stats_24_25 '!AJ:AJ)*0.25+player_stats[[#This Row],[Tackles]]/MAX('epl_player_stats_24_25 '!AM:AM)*0.25</f>
        <v>0.13674423662461938</v>
      </c>
      <c r="H118">
        <f>player_stats[[#This Row],[Touches]]/MAX('epl_player_stats_24_25 '!P:P)</f>
        <v>0.41858380639378551</v>
      </c>
      <c r="I118">
        <f>player_stats[[#This Row],[Goals]]/MAX('epl_player_stats_24_25 '!H:H)*0.6+player_stats[[#This Row],[Assists]]/MAX('epl_player_stats_24_25 '!I:I)*0.25+player_stats[[#This Row],[Shots]]/MAX('epl_player_stats_24_25 '!K:K)*0.15+0.1</f>
        <v>0.43866434269204191</v>
      </c>
      <c r="J118">
        <f>player_stats[[#This Row],[Minutes]]/3420</f>
        <v>0.71461988304093571</v>
      </c>
      <c r="K118" s="2" cm="1">
        <f t="array" ref="K118">_xlfn.IFS(
E118="Goalkeeper",(
7*F118 + 2*J118 + H118),
E118="Defender",(
6*G118+3*H118+2*J118),
E118="Midfielder",(
2*G118+3*H118+4*I118+3*J118),
E118="Forward",(
6.25*I118+5*J118)
)</f>
        <v>5.4277569123215699</v>
      </c>
    </row>
    <row r="119" spans="1:11" x14ac:dyDescent="0.3">
      <c r="A119" t="s">
        <v>338</v>
      </c>
      <c r="B119">
        <v>27</v>
      </c>
      <c r="C119" t="s">
        <v>329</v>
      </c>
      <c r="D119" t="s">
        <v>140</v>
      </c>
      <c r="E119" t="s">
        <v>773</v>
      </c>
      <c r="F119">
        <f>player_stats[[#This Row],[Clean Sheets]]/MAX('epl_player_stats_24_25 '!AI:AI)*0.5+player_stats[[#This Row],[Goals Prevented Adjusted]]/MAX('epl_player_stats_24_25 '!BG:BG)*0.5</f>
        <v>0.20588235294117649</v>
      </c>
      <c r="G119">
        <f>player_stats[[#This Row],[Clean Sheets]]/MAX('epl_player_stats_24_25 '!AI:AI)*0.5+player_stats[[#This Row],[Clearances]]/MAX('epl_player_stats_24_25 '!AJ:AJ)*0.25+player_stats[[#This Row],[Tackles]]/MAX('epl_player_stats_24_25 '!AM:AM)*0.25</f>
        <v>4.6891505623563035E-2</v>
      </c>
      <c r="H119">
        <f>player_stats[[#This Row],[Touches]]/MAX('epl_player_stats_24_25 '!P:P)</f>
        <v>0.18972213922916045</v>
      </c>
      <c r="I119">
        <f>player_stats[[#This Row],[Goals]]/MAX('epl_player_stats_24_25 '!H:H)*0.6+player_stats[[#This Row],[Assists]]/MAX('epl_player_stats_24_25 '!I:I)*0.25+player_stats[[#This Row],[Shots]]/MAX('epl_player_stats_24_25 '!K:K)*0.15+0.1</f>
        <v>0.34376452484140441</v>
      </c>
      <c r="J119">
        <f>player_stats[[#This Row],[Minutes]]/3420</f>
        <v>0.33830409356725144</v>
      </c>
      <c r="K119" s="2" cm="1">
        <f t="array" ref="K119">_xlfn.IFS(
E119="Goalkeeper",(
7*F119 + 2*J119 + H119),
E119="Defender",(
6*G119+3*H119+2*J119),
E119="Midfielder",(
2*G119+3*H119+4*I119+3*J119),
E119="Forward",(
6.25*I119+5*J119)
)</f>
        <v>3.0529198090019793</v>
      </c>
    </row>
    <row r="120" spans="1:11" x14ac:dyDescent="0.3">
      <c r="A120" t="s">
        <v>432</v>
      </c>
      <c r="B120">
        <v>25</v>
      </c>
      <c r="C120" t="s">
        <v>425</v>
      </c>
      <c r="D120" t="s">
        <v>433</v>
      </c>
      <c r="E120" t="s">
        <v>775</v>
      </c>
      <c r="F120">
        <f>player_stats[[#This Row],[Clean Sheets]]/MAX('epl_player_stats_24_25 '!AI:AI)*0.5+player_stats[[#This Row],[Goals Prevented Adjusted]]/MAX('epl_player_stats_24_25 '!BG:BG)*0.5</f>
        <v>0.20588235294117649</v>
      </c>
      <c r="G120">
        <f>player_stats[[#This Row],[Clean Sheets]]/MAX('epl_player_stats_24_25 '!AI:AI)*0.5+player_stats[[#This Row],[Clearances]]/MAX('epl_player_stats_24_25 '!AJ:AJ)*0.25+player_stats[[#This Row],[Tackles]]/MAX('epl_player_stats_24_25 '!AM:AM)*0.25</f>
        <v>5.0837320574162681E-2</v>
      </c>
      <c r="H120">
        <f>player_stats[[#This Row],[Touches]]/MAX('epl_player_stats_24_25 '!P:P)</f>
        <v>0.12309530923214819</v>
      </c>
      <c r="I120">
        <f>player_stats[[#This Row],[Goals]]/MAX('epl_player_stats_24_25 '!H:H)*0.6+player_stats[[#This Row],[Assists]]/MAX('epl_player_stats_24_25 '!I:I)*0.25+player_stats[[#This Row],[Shots]]/MAX('epl_player_stats_24_25 '!K:K)*0.15+0.1</f>
        <v>0.31483261101689591</v>
      </c>
      <c r="J120">
        <f>player_stats[[#This Row],[Minutes]]/3420</f>
        <v>0.32690058479532164</v>
      </c>
      <c r="K120" s="2" cm="1">
        <f t="array" ref="K120">_xlfn.IFS(
E120="Goalkeeper",(
7*F120 + 2*J120 + H120),
E120="Defender",(
6*G120+3*H120+2*J120),
E120="Midfielder",(
2*G120+3*H120+4*I120+3*J120),
E120="Forward",(
6.25*I120+5*J120)
)</f>
        <v>3.602206742832208</v>
      </c>
    </row>
    <row r="121" spans="1:11" x14ac:dyDescent="0.3">
      <c r="A121" t="s">
        <v>217</v>
      </c>
      <c r="B121">
        <v>22</v>
      </c>
      <c r="C121" t="s">
        <v>205</v>
      </c>
      <c r="D121" t="s">
        <v>96</v>
      </c>
      <c r="E121" t="s">
        <v>773</v>
      </c>
      <c r="F121">
        <f>player_stats[[#This Row],[Clean Sheets]]/MAX('epl_player_stats_24_25 '!AI:AI)*0.5+player_stats[[#This Row],[Goals Prevented Adjusted]]/MAX('epl_player_stats_24_25 '!BG:BG)*0.5</f>
        <v>0.20588235294117649</v>
      </c>
      <c r="G121">
        <f>player_stats[[#This Row],[Clean Sheets]]/MAX('epl_player_stats_24_25 '!AI:AI)*0.5+player_stats[[#This Row],[Clearances]]/MAX('epl_player_stats_24_25 '!AJ:AJ)*0.25+player_stats[[#This Row],[Tackles]]/MAX('epl_player_stats_24_25 '!AM:AM)*0.25</f>
        <v>8.5704964891567759E-2</v>
      </c>
      <c r="H121">
        <f>player_stats[[#This Row],[Touches]]/MAX('epl_player_stats_24_25 '!P:P)</f>
        <v>0.22079474155960563</v>
      </c>
      <c r="I121">
        <f>player_stats[[#This Row],[Goals]]/MAX('epl_player_stats_24_25 '!H:H)*0.6+player_stats[[#This Row],[Assists]]/MAX('epl_player_stats_24_25 '!I:I)*0.25+player_stats[[#This Row],[Shots]]/MAX('epl_player_stats_24_25 '!K:K)*0.15+0.1</f>
        <v>0.36806576220086673</v>
      </c>
      <c r="J121">
        <f>player_stats[[#This Row],[Minutes]]/3420</f>
        <v>0.48713450292397659</v>
      </c>
      <c r="K121" s="2" cm="1">
        <f t="array" ref="K121">_xlfn.IFS(
E121="Goalkeeper",(
7*F121 + 2*J121 + H121),
E121="Defender",(
6*G121+3*H121+2*J121),
E121="Midfielder",(
2*G121+3*H121+4*I121+3*J121),
E121="Forward",(
6.25*I121+5*J121)
)</f>
        <v>3.7674607120373489</v>
      </c>
    </row>
    <row r="122" spans="1:11" x14ac:dyDescent="0.3">
      <c r="A122" t="s">
        <v>173</v>
      </c>
      <c r="B122">
        <v>30</v>
      </c>
      <c r="C122" t="s">
        <v>170</v>
      </c>
      <c r="D122" t="s">
        <v>163</v>
      </c>
      <c r="E122" t="s">
        <v>773</v>
      </c>
      <c r="F122">
        <f>player_stats[[#This Row],[Clean Sheets]]/MAX('epl_player_stats_24_25 '!AI:AI)*0.5+player_stats[[#This Row],[Goals Prevented Adjusted]]/MAX('epl_player_stats_24_25 '!BG:BG)*0.5</f>
        <v>0.34873949579831931</v>
      </c>
      <c r="G122">
        <f>player_stats[[#This Row],[Clean Sheets]]/MAX('epl_player_stats_24_25 '!AI:AI)*0.5+player_stats[[#This Row],[Clearances]]/MAX('epl_player_stats_24_25 '!AJ:AJ)*0.25+player_stats[[#This Row],[Tackles]]/MAX('epl_player_stats_24_25 '!AM:AM)*0.25</f>
        <v>0.35746908593798543</v>
      </c>
      <c r="H122">
        <f>player_stats[[#This Row],[Touches]]/MAX('epl_player_stats_24_25 '!P:P)</f>
        <v>0.56259336719450259</v>
      </c>
      <c r="I122">
        <f>player_stats[[#This Row],[Goals]]/MAX('epl_player_stats_24_25 '!H:H)*0.6+player_stats[[#This Row],[Assists]]/MAX('epl_player_stats_24_25 '!I:I)*0.25+player_stats[[#This Row],[Shots]]/MAX('epl_player_stats_24_25 '!K:K)*0.15+0.1</f>
        <v>0.35490547076188683</v>
      </c>
      <c r="J122">
        <f>player_stats[[#This Row],[Minutes]]/3420</f>
        <v>0.82719298245614037</v>
      </c>
      <c r="K122" s="2" cm="1">
        <f t="array" ref="K122">_xlfn.IFS(
E122="Goalkeeper",(
7*F122 + 2*J122 + H122),
E122="Defender",(
6*G122+3*H122+2*J122),
E122="Midfielder",(
2*G122+3*H122+4*I122+3*J122),
E122="Forward",(
6.25*I122+5*J122)
)</f>
        <v>6.3039191038754474</v>
      </c>
    </row>
    <row r="123" spans="1:11" x14ac:dyDescent="0.3">
      <c r="A123" t="s">
        <v>424</v>
      </c>
      <c r="B123">
        <v>25</v>
      </c>
      <c r="C123" t="s">
        <v>425</v>
      </c>
      <c r="D123" t="s">
        <v>105</v>
      </c>
      <c r="E123" t="s">
        <v>773</v>
      </c>
      <c r="F123">
        <f>player_stats[[#This Row],[Clean Sheets]]/MAX('epl_player_stats_24_25 '!AI:AI)*0.5+player_stats[[#This Row],[Goals Prevented Adjusted]]/MAX('epl_player_stats_24_25 '!BG:BG)*0.5</f>
        <v>0.52731092436974791</v>
      </c>
      <c r="G123">
        <f>player_stats[[#This Row],[Clean Sheets]]/MAX('epl_player_stats_24_25 '!AI:AI)*0.5+player_stats[[#This Row],[Clearances]]/MAX('epl_player_stats_24_25 '!AJ:AJ)*0.25+player_stats[[#This Row],[Tackles]]/MAX('epl_player_stats_24_25 '!AM:AM)*0.25</f>
        <v>0.5</v>
      </c>
      <c r="H123">
        <f>player_stats[[#This Row],[Touches]]/MAX('epl_player_stats_24_25 '!P:P)</f>
        <v>0.58380639378547949</v>
      </c>
      <c r="I123">
        <f>player_stats[[#This Row],[Goals]]/MAX('epl_player_stats_24_25 '!H:H)*0.6+player_stats[[#This Row],[Assists]]/MAX('epl_player_stats_24_25 '!I:I)*0.25+player_stats[[#This Row],[Shots]]/MAX('epl_player_stats_24_25 '!K:K)*0.15+0.1</f>
        <v>0.36633534325733308</v>
      </c>
      <c r="J123">
        <f>player_stats[[#This Row],[Minutes]]/3420</f>
        <v>0.762280701754386</v>
      </c>
      <c r="K123" s="2" cm="1">
        <f t="array" ref="K123">_xlfn.IFS(
E123="Goalkeeper",(
7*F123 + 2*J123 + H123),
E123="Defender",(
6*G123+3*H123+2*J123),
E123="Midfielder",(
2*G123+3*H123+4*I123+3*J123),
E123="Forward",(
6.25*I123+5*J123)
)</f>
        <v>6.5036026596489291</v>
      </c>
    </row>
    <row r="124" spans="1:11" x14ac:dyDescent="0.3">
      <c r="A124" t="s">
        <v>220</v>
      </c>
      <c r="B124">
        <v>19</v>
      </c>
      <c r="C124" t="s">
        <v>205</v>
      </c>
      <c r="D124" t="s">
        <v>59</v>
      </c>
      <c r="E124" t="s">
        <v>773</v>
      </c>
      <c r="F124">
        <f>player_stats[[#This Row],[Clean Sheets]]/MAX('epl_player_stats_24_25 '!AI:AI)*0.5+player_stats[[#This Row],[Goals Prevented Adjusted]]/MAX('epl_player_stats_24_25 '!BG:BG)*0.5</f>
        <v>0.27731092436974791</v>
      </c>
      <c r="G124">
        <f>player_stats[[#This Row],[Clean Sheets]]/MAX('epl_player_stats_24_25 '!AI:AI)*0.5+player_stats[[#This Row],[Clearances]]/MAX('epl_player_stats_24_25 '!AJ:AJ)*0.25+player_stats[[#This Row],[Tackles]]/MAX('epl_player_stats_24_25 '!AM:AM)*0.25</f>
        <v>0.16040359162368731</v>
      </c>
      <c r="H124">
        <f>player_stats[[#This Row],[Touches]]/MAX('epl_player_stats_24_25 '!P:P)</f>
        <v>0.36510307738273079</v>
      </c>
      <c r="I124">
        <f>player_stats[[#This Row],[Goals]]/MAX('epl_player_stats_24_25 '!H:H)*0.6+player_stats[[#This Row],[Assists]]/MAX('epl_player_stats_24_25 '!I:I)*0.25+player_stats[[#This Row],[Shots]]/MAX('epl_player_stats_24_25 '!K:K)*0.15+0.1</f>
        <v>0.27548834872181394</v>
      </c>
      <c r="J124">
        <f>player_stats[[#This Row],[Minutes]]/3420</f>
        <v>0.539766081871345</v>
      </c>
      <c r="K124" s="2" cm="1">
        <f t="array" ref="K124">_xlfn.IFS(
E124="Goalkeeper",(
7*F124 + 2*J124 + H124),
E124="Defender",(
6*G124+3*H124+2*J124),
E124="Midfielder",(
2*G124+3*H124+4*I124+3*J124),
E124="Forward",(
6.25*I124+5*J124)
)</f>
        <v>4.1373680558968573</v>
      </c>
    </row>
    <row r="125" spans="1:11" x14ac:dyDescent="0.3">
      <c r="A125" t="s">
        <v>519</v>
      </c>
      <c r="B125">
        <v>26</v>
      </c>
      <c r="C125" t="s">
        <v>786</v>
      </c>
      <c r="D125" t="s">
        <v>66</v>
      </c>
      <c r="E125" t="s">
        <v>773</v>
      </c>
      <c r="F125">
        <f>player_stats[[#This Row],[Clean Sheets]]/MAX('epl_player_stats_24_25 '!AI:AI)*0.5+player_stats[[#This Row],[Goals Prevented Adjusted]]/MAX('epl_player_stats_24_25 '!BG:BG)*0.5</f>
        <v>0.38445378151260506</v>
      </c>
      <c r="G125">
        <f>player_stats[[#This Row],[Clean Sheets]]/MAX('epl_player_stats_24_25 '!AI:AI)*0.5+player_stats[[#This Row],[Clearances]]/MAX('epl_player_stats_24_25 '!AJ:AJ)*0.25+player_stats[[#This Row],[Tackles]]/MAX('epl_player_stats_24_25 '!AM:AM)*0.25</f>
        <v>0.37590878021500029</v>
      </c>
      <c r="H125">
        <f>player_stats[[#This Row],[Touches]]/MAX('epl_player_stats_24_25 '!P:P)</f>
        <v>0.72691962951897227</v>
      </c>
      <c r="I125">
        <f>player_stats[[#This Row],[Goals]]/MAX('epl_player_stats_24_25 '!H:H)*0.6+player_stats[[#This Row],[Assists]]/MAX('epl_player_stats_24_25 '!I:I)*0.25+player_stats[[#This Row],[Shots]]/MAX('epl_player_stats_24_25 '!K:K)*0.15+0.1</f>
        <v>0.39743734690032029</v>
      </c>
      <c r="J125">
        <f>player_stats[[#This Row],[Minutes]]/3420</f>
        <v>0.95964912280701753</v>
      </c>
      <c r="K125" s="2" cm="1">
        <f t="array" ref="K125">_xlfn.IFS(
E125="Goalkeeper",(
7*F125 + 2*J125 + H125),
E125="Defender",(
6*G125+3*H125+2*J125),
E125="Midfielder",(
2*G125+3*H125+4*I125+3*J125),
E125="Forward",(
6.25*I125+5*J125)
)</f>
        <v>7.4012732050092502</v>
      </c>
    </row>
    <row r="126" spans="1:11" x14ac:dyDescent="0.3">
      <c r="A126" t="s">
        <v>398</v>
      </c>
      <c r="B126">
        <v>19</v>
      </c>
      <c r="C126" t="s">
        <v>391</v>
      </c>
      <c r="D126" t="s">
        <v>105</v>
      </c>
      <c r="E126" t="s">
        <v>773</v>
      </c>
      <c r="F126">
        <f>player_stats[[#This Row],[Clean Sheets]]/MAX('epl_player_stats_24_25 '!AI:AI)*0.5+player_stats[[#This Row],[Goals Prevented Adjusted]]/MAX('epl_player_stats_24_25 '!BG:BG)*0.5</f>
        <v>0.20588235294117649</v>
      </c>
      <c r="G126">
        <f>player_stats[[#This Row],[Clean Sheets]]/MAX('epl_player_stats_24_25 '!AI:AI)*0.5+player_stats[[#This Row],[Clearances]]/MAX('epl_player_stats_24_25 '!AJ:AJ)*0.25+player_stats[[#This Row],[Tackles]]/MAX('epl_player_stats_24_25 '!AM:AM)*0.25</f>
        <v>0.11202075436525197</v>
      </c>
      <c r="H126">
        <f>player_stats[[#This Row],[Touches]]/MAX('epl_player_stats_24_25 '!P:P)</f>
        <v>0.29518972213922917</v>
      </c>
      <c r="I126">
        <f>player_stats[[#This Row],[Goals]]/MAX('epl_player_stats_24_25 '!H:H)*0.6+player_stats[[#This Row],[Assists]]/MAX('epl_player_stats_24_25 '!I:I)*0.25+player_stats[[#This Row],[Shots]]/MAX('epl_player_stats_24_25 '!K:K)*0.15+0.1</f>
        <v>0.31975064380378115</v>
      </c>
      <c r="J126">
        <f>player_stats[[#This Row],[Minutes]]/3420</f>
        <v>0.44239766081871346</v>
      </c>
      <c r="K126" s="2" cm="1">
        <f t="array" ref="K126">_xlfn.IFS(
E126="Goalkeeper",(
7*F126 + 2*J126 + H126),
E126="Defender",(
6*G126+3*H126+2*J126),
E126="Midfielder",(
2*G126+3*H126+4*I126+3*J126),
E126="Forward",(
6.25*I126+5*J126)
)</f>
        <v>3.7158062328194568</v>
      </c>
    </row>
    <row r="127" spans="1:11" x14ac:dyDescent="0.3">
      <c r="A127" t="s">
        <v>251</v>
      </c>
      <c r="B127">
        <v>26</v>
      </c>
      <c r="C127" t="s">
        <v>240</v>
      </c>
      <c r="D127" t="s">
        <v>62</v>
      </c>
      <c r="E127" t="s">
        <v>774</v>
      </c>
      <c r="F127">
        <f>player_stats[[#This Row],[Clean Sheets]]/MAX('epl_player_stats_24_25 '!AI:AI)*0.5+player_stats[[#This Row],[Goals Prevented Adjusted]]/MAX('epl_player_stats_24_25 '!BG:BG)*0.5</f>
        <v>0.52731092436974791</v>
      </c>
      <c r="G127">
        <f>player_stats[[#This Row],[Clean Sheets]]/MAX('epl_player_stats_24_25 '!AI:AI)*0.5+player_stats[[#This Row],[Clearances]]/MAX('epl_player_stats_24_25 '!AJ:AJ)*0.25+player_stats[[#This Row],[Tackles]]/MAX('epl_player_stats_24_25 '!AM:AM)*0.25</f>
        <v>0.53001304915180514</v>
      </c>
      <c r="H127">
        <f>player_stats[[#This Row],[Touches]]/MAX('epl_player_stats_24_25 '!P:P)</f>
        <v>0.69345682700926203</v>
      </c>
      <c r="I127">
        <f>player_stats[[#This Row],[Goals]]/MAX('epl_player_stats_24_25 '!H:H)*0.6+player_stats[[#This Row],[Assists]]/MAX('epl_player_stats_24_25 '!I:I)*0.25+player_stats[[#This Row],[Shots]]/MAX('epl_player_stats_24_25 '!K:K)*0.15+0.1</f>
        <v>0.27635355819358076</v>
      </c>
      <c r="J127">
        <f>player_stats[[#This Row],[Minutes]]/3420</f>
        <v>0.87397660818713452</v>
      </c>
      <c r="K127" s="2" cm="1">
        <f t="array" ref="K127">_xlfn.IFS(
E127="Goalkeeper",(
7*F127 + 2*J127 + H127),
E127="Defender",(
6*G127+3*H127+2*J127),
E127="Midfielder",(
2*G127+3*H127+4*I127+3*J127),
E127="Forward",(
6.25*I127+5*J127)
)</f>
        <v>7.0084019923128853</v>
      </c>
    </row>
    <row r="128" spans="1:11" x14ac:dyDescent="0.3">
      <c r="A128" t="s">
        <v>543</v>
      </c>
      <c r="B128">
        <v>23</v>
      </c>
      <c r="C128" t="s">
        <v>785</v>
      </c>
      <c r="D128" t="s">
        <v>59</v>
      </c>
      <c r="E128" t="s">
        <v>773</v>
      </c>
      <c r="F128">
        <f>player_stats[[#This Row],[Clean Sheets]]/MAX('epl_player_stats_24_25 '!AI:AI)*0.5+player_stats[[#This Row],[Goals Prevented Adjusted]]/MAX('epl_player_stats_24_25 '!BG:BG)*0.5</f>
        <v>0.31302521008403361</v>
      </c>
      <c r="G128">
        <f>player_stats[[#This Row],[Clean Sheets]]/MAX('epl_player_stats_24_25 '!AI:AI)*0.5+player_stats[[#This Row],[Clearances]]/MAX('epl_player_stats_24_25 '!AJ:AJ)*0.25+player_stats[[#This Row],[Tackles]]/MAX('epl_player_stats_24_25 '!AM:AM)*0.25</f>
        <v>0.16089293481637978</v>
      </c>
      <c r="H128">
        <f>player_stats[[#This Row],[Touches]]/MAX('epl_player_stats_24_25 '!P:P)</f>
        <v>0.33343292500746935</v>
      </c>
      <c r="I128">
        <f>player_stats[[#This Row],[Goals]]/MAX('epl_player_stats_24_25 '!H:H)*0.6+player_stats[[#This Row],[Assists]]/MAX('epl_player_stats_24_25 '!I:I)*0.25+player_stats[[#This Row],[Shots]]/MAX('epl_player_stats_24_25 '!K:K)*0.15+0.1</f>
        <v>0.32220966019722375</v>
      </c>
      <c r="J128">
        <f>player_stats[[#This Row],[Minutes]]/3420</f>
        <v>0.64356725146198834</v>
      </c>
      <c r="K128" s="2" cm="1">
        <f t="array" ref="K128">_xlfn.IFS(
E128="Goalkeeper",(
7*F128 + 2*J128 + H128),
E128="Defender",(
6*G128+3*H128+2*J128),
E128="Midfielder",(
2*G128+3*H128+4*I128+3*J128),
E128="Forward",(
6.25*I128+5*J128)
)</f>
        <v>4.541625039830028</v>
      </c>
    </row>
    <row r="129" spans="1:11" x14ac:dyDescent="0.3">
      <c r="A129" t="s">
        <v>657</v>
      </c>
      <c r="B129">
        <v>23</v>
      </c>
      <c r="C129" t="s">
        <v>783</v>
      </c>
      <c r="D129" t="s">
        <v>94</v>
      </c>
      <c r="E129" t="s">
        <v>773</v>
      </c>
      <c r="F129">
        <f>player_stats[[#This Row],[Clean Sheets]]/MAX('epl_player_stats_24_25 '!AI:AI)*0.5+player_stats[[#This Row],[Goals Prevented Adjusted]]/MAX('epl_player_stats_24_25 '!BG:BG)*0.5</f>
        <v>0.27731092436974791</v>
      </c>
      <c r="G129">
        <f>player_stats[[#This Row],[Clean Sheets]]/MAX('epl_player_stats_24_25 '!AI:AI)*0.5+player_stats[[#This Row],[Clearances]]/MAX('epl_player_stats_24_25 '!AJ:AJ)*0.25+player_stats[[#This Row],[Tackles]]/MAX('epl_player_stats_24_25 '!AM:AM)*0.25</f>
        <v>0.1511216056670602</v>
      </c>
      <c r="H129">
        <f>player_stats[[#This Row],[Touches]]/MAX('epl_player_stats_24_25 '!P:P)</f>
        <v>0.45055273379145505</v>
      </c>
      <c r="I129">
        <f>player_stats[[#This Row],[Goals]]/MAX('epl_player_stats_24_25 '!H:H)*0.6+player_stats[[#This Row],[Assists]]/MAX('epl_player_stats_24_25 '!I:I)*0.25+player_stats[[#This Row],[Shots]]/MAX('epl_player_stats_24_25 '!K:K)*0.15+0.1</f>
        <v>0.42954117203693232</v>
      </c>
      <c r="J129">
        <f>player_stats[[#This Row],[Minutes]]/3420</f>
        <v>0.76052631578947372</v>
      </c>
      <c r="K129" s="2" cm="1">
        <f t="array" ref="K129">_xlfn.IFS(
E129="Goalkeeper",(
7*F129 + 2*J129 + H129),
E129="Defender",(
6*G129+3*H129+2*J129),
E129="Midfielder",(
2*G129+3*H129+4*I129+3*J129),
E129="Forward",(
6.25*I129+5*J129)
)</f>
        <v>5.6536450482246359</v>
      </c>
    </row>
    <row r="130" spans="1:11" x14ac:dyDescent="0.3">
      <c r="A130" t="s">
        <v>64</v>
      </c>
      <c r="B130">
        <v>17</v>
      </c>
      <c r="C130" t="s">
        <v>58</v>
      </c>
      <c r="D130" t="s">
        <v>59</v>
      </c>
      <c r="E130" t="s">
        <v>773</v>
      </c>
      <c r="F130">
        <f>player_stats[[#This Row],[Clean Sheets]]/MAX('epl_player_stats_24_25 '!AI:AI)*0.5+player_stats[[#This Row],[Goals Prevented Adjusted]]/MAX('epl_player_stats_24_25 '!BG:BG)*0.5</f>
        <v>0.24159663865546221</v>
      </c>
      <c r="G130">
        <f>player_stats[[#This Row],[Clean Sheets]]/MAX('epl_player_stats_24_25 '!AI:AI)*0.5+player_stats[[#This Row],[Clearances]]/MAX('epl_player_stats_24_25 '!AJ:AJ)*0.25+player_stats[[#This Row],[Tackles]]/MAX('epl_player_stats_24_25 '!AM:AM)*0.25</f>
        <v>6.0523208848567697E-2</v>
      </c>
      <c r="H130">
        <f>player_stats[[#This Row],[Touches]]/MAX('epl_player_stats_24_25 '!P:P)</f>
        <v>0.17956378846728413</v>
      </c>
      <c r="I130">
        <f>player_stats[[#This Row],[Goals]]/MAX('epl_player_stats_24_25 '!H:H)*0.6+player_stats[[#This Row],[Assists]]/MAX('epl_player_stats_24_25 '!I:I)*0.25+player_stats[[#This Row],[Shots]]/MAX('epl_player_stats_24_25 '!K:K)*0.15+0.1</f>
        <v>0.26955279191005588</v>
      </c>
      <c r="J130">
        <f>player_stats[[#This Row],[Minutes]]/3420</f>
        <v>0.25994152046783625</v>
      </c>
      <c r="K130" s="2" cm="1">
        <f t="array" ref="K130">_xlfn.IFS(
E130="Goalkeeper",(
7*F130 + 2*J130 + H130),
E130="Defender",(
6*G130+3*H130+2*J130),
E130="Midfielder",(
2*G130+3*H130+4*I130+3*J130),
E130="Forward",(
6.25*I130+5*J130)
)</f>
        <v>2.5177735121427198</v>
      </c>
    </row>
    <row r="131" spans="1:11" x14ac:dyDescent="0.3">
      <c r="A131" t="s">
        <v>349</v>
      </c>
      <c r="B131">
        <v>24</v>
      </c>
      <c r="C131" t="s">
        <v>329</v>
      </c>
      <c r="D131" t="s">
        <v>59</v>
      </c>
      <c r="E131" t="s">
        <v>774</v>
      </c>
      <c r="F131">
        <f>player_stats[[#This Row],[Clean Sheets]]/MAX('epl_player_stats_24_25 '!AI:AI)*0.5+player_stats[[#This Row],[Goals Prevented Adjusted]]/MAX('epl_player_stats_24_25 '!BG:BG)*0.5</f>
        <v>0.20588235294117649</v>
      </c>
      <c r="G131">
        <f>player_stats[[#This Row],[Clean Sheets]]/MAX('epl_player_stats_24_25 '!AI:AI)*0.5+player_stats[[#This Row],[Clearances]]/MAX('epl_player_stats_24_25 '!AJ:AJ)*0.25+player_stats[[#This Row],[Tackles]]/MAX('epl_player_stats_24_25 '!AM:AM)*0.25</f>
        <v>6.4181631765363817E-2</v>
      </c>
      <c r="H131">
        <f>player_stats[[#This Row],[Touches]]/MAX('epl_player_stats_24_25 '!P:P)</f>
        <v>0.11622348371676128</v>
      </c>
      <c r="I131">
        <f>player_stats[[#This Row],[Goals]]/MAX('epl_player_stats_24_25 '!H:H)*0.6+player_stats[[#This Row],[Assists]]/MAX('epl_player_stats_24_25 '!I:I)*0.25+player_stats[[#This Row],[Shots]]/MAX('epl_player_stats_24_25 '!K:K)*0.15+0.1</f>
        <v>0.24496262797562968</v>
      </c>
      <c r="J131">
        <f>player_stats[[#This Row],[Minutes]]/3420</f>
        <v>0.16959064327485379</v>
      </c>
      <c r="K131" s="2" cm="1">
        <f t="array" ref="K131">_xlfn.IFS(
E131="Goalkeeper",(
7*F131 + 2*J131 + H131),
E131="Defender",(
6*G131+3*H131+2*J131),
E131="Midfielder",(
2*G131+3*H131+4*I131+3*J131),
E131="Forward",(
6.25*I131+5*J131)
)</f>
        <v>1.0729415282921742</v>
      </c>
    </row>
    <row r="132" spans="1:11" x14ac:dyDescent="0.3">
      <c r="A132" t="s">
        <v>626</v>
      </c>
      <c r="B132">
        <v>27</v>
      </c>
      <c r="C132" t="s">
        <v>784</v>
      </c>
      <c r="D132" t="s">
        <v>66</v>
      </c>
      <c r="E132" t="s">
        <v>775</v>
      </c>
      <c r="F132">
        <f>player_stats[[#This Row],[Clean Sheets]]/MAX('epl_player_stats_24_25 '!AI:AI)*0.5+player_stats[[#This Row],[Goals Prevented Adjusted]]/MAX('epl_player_stats_24_25 '!BG:BG)*0.5</f>
        <v>0.20588235294117649</v>
      </c>
      <c r="G132">
        <f>player_stats[[#This Row],[Clean Sheets]]/MAX('epl_player_stats_24_25 '!AI:AI)*0.5+player_stats[[#This Row],[Clearances]]/MAX('epl_player_stats_24_25 '!AJ:AJ)*0.25+player_stats[[#This Row],[Tackles]]/MAX('epl_player_stats_24_25 '!AM:AM)*0.25</f>
        <v>1.7662959050518859E-2</v>
      </c>
      <c r="H132">
        <f>player_stats[[#This Row],[Touches]]/MAX('epl_player_stats_24_25 '!P:P)</f>
        <v>5.7962354347176573E-2</v>
      </c>
      <c r="I132">
        <f>player_stats[[#This Row],[Goals]]/MAX('epl_player_stats_24_25 '!H:H)*0.6+player_stats[[#This Row],[Assists]]/MAX('epl_player_stats_24_25 '!I:I)*0.25+player_stats[[#This Row],[Shots]]/MAX('epl_player_stats_24_25 '!K:K)*0.15+0.1</f>
        <v>0.23845078826706864</v>
      </c>
      <c r="J132">
        <f>player_stats[[#This Row],[Minutes]]/3420</f>
        <v>0.14619883040935672</v>
      </c>
      <c r="K132" s="2" cm="1">
        <f t="array" ref="K132">_xlfn.IFS(
E132="Goalkeeper",(
7*F132 + 2*J132 + H132),
E132="Defender",(
6*G132+3*H132+2*J132),
E132="Midfielder",(
2*G132+3*H132+4*I132+3*J132),
E132="Forward",(
6.25*I132+5*J132)
)</f>
        <v>2.2213115787159623</v>
      </c>
    </row>
    <row r="133" spans="1:11" x14ac:dyDescent="0.3">
      <c r="A133" t="s">
        <v>589</v>
      </c>
      <c r="B133">
        <v>30</v>
      </c>
      <c r="C133" t="s">
        <v>566</v>
      </c>
      <c r="D133" t="s">
        <v>178</v>
      </c>
      <c r="E133" t="s">
        <v>775</v>
      </c>
      <c r="F133">
        <f>player_stats[[#This Row],[Clean Sheets]]/MAX('epl_player_stats_24_25 '!AI:AI)*0.5+player_stats[[#This Row],[Goals Prevented Adjusted]]/MAX('epl_player_stats_24_25 '!BG:BG)*0.5</f>
        <v>0.20588235294117649</v>
      </c>
      <c r="G133">
        <f>player_stats[[#This Row],[Clean Sheets]]/MAX('epl_player_stats_24_25 '!AI:AI)*0.5+player_stats[[#This Row],[Clearances]]/MAX('epl_player_stats_24_25 '!AJ:AJ)*0.25+player_stats[[#This Row],[Tackles]]/MAX('epl_player_stats_24_25 '!AM:AM)*0.25</f>
        <v>2.9686820356676816E-2</v>
      </c>
      <c r="H133">
        <f>player_stats[[#This Row],[Touches]]/MAX('epl_player_stats_24_25 '!P:P)</f>
        <v>0.14759486106961459</v>
      </c>
      <c r="I133">
        <f>player_stats[[#This Row],[Goals]]/MAX('epl_player_stats_24_25 '!H:H)*0.6+player_stats[[#This Row],[Assists]]/MAX('epl_player_stats_24_25 '!I:I)*0.25+player_stats[[#This Row],[Shots]]/MAX('epl_player_stats_24_25 '!K:K)*0.15+0.1</f>
        <v>0.28025406695559324</v>
      </c>
      <c r="J133">
        <f>player_stats[[#This Row],[Minutes]]/3420</f>
        <v>0.30526315789473685</v>
      </c>
      <c r="K133" s="2" cm="1">
        <f t="array" ref="K133">_xlfn.IFS(
E133="Goalkeeper",(
7*F133 + 2*J133 + H133),
E133="Defender",(
6*G133+3*H133+2*J133),
E133="Midfielder",(
2*G133+3*H133+4*I133+3*J133),
E133="Forward",(
6.25*I133+5*J133)
)</f>
        <v>3.2779037079461419</v>
      </c>
    </row>
    <row r="134" spans="1:11" x14ac:dyDescent="0.3">
      <c r="A134" t="s">
        <v>511</v>
      </c>
      <c r="B134">
        <v>21</v>
      </c>
      <c r="C134" t="s">
        <v>787</v>
      </c>
      <c r="D134" t="s">
        <v>163</v>
      </c>
      <c r="E134" t="s">
        <v>775</v>
      </c>
      <c r="F134">
        <f>player_stats[[#This Row],[Clean Sheets]]/MAX('epl_player_stats_24_25 '!AI:AI)*0.5+player_stats[[#This Row],[Goals Prevented Adjusted]]/MAX('epl_player_stats_24_25 '!BG:BG)*0.5</f>
        <v>0.20588235294117649</v>
      </c>
      <c r="G134">
        <f>player_stats[[#This Row],[Clean Sheets]]/MAX('epl_player_stats_24_25 '!AI:AI)*0.5+player_stats[[#This Row],[Clearances]]/MAX('epl_player_stats_24_25 '!AJ:AJ)*0.25+player_stats[[#This Row],[Tackles]]/MAX('epl_player_stats_24_25 '!AM:AM)*0.25</f>
        <v>1.1837444851798919E-2</v>
      </c>
      <c r="H134">
        <f>player_stats[[#This Row],[Touches]]/MAX('epl_player_stats_24_25 '!P:P)</f>
        <v>0.17508216313116223</v>
      </c>
      <c r="I134">
        <f>player_stats[[#This Row],[Goals]]/MAX('epl_player_stats_24_25 '!H:H)*0.6+player_stats[[#This Row],[Assists]]/MAX('epl_player_stats_24_25 '!I:I)*0.25+player_stats[[#This Row],[Shots]]/MAX('epl_player_stats_24_25 '!K:K)*0.15+0.1</f>
        <v>0.26144714527981916</v>
      </c>
      <c r="J134">
        <f>player_stats[[#This Row],[Minutes]]/3420</f>
        <v>0.58859649122807023</v>
      </c>
      <c r="K134" s="2" cm="1">
        <f t="array" ref="K134">_xlfn.IFS(
E134="Goalkeeper",(
7*F134 + 2*J134 + H134),
E134="Defender",(
6*G134+3*H134+2*J134),
E134="Midfielder",(
2*G134+3*H134+4*I134+3*J134),
E134="Forward",(
6.25*I134+5*J134)
)</f>
        <v>4.5770271141392209</v>
      </c>
    </row>
    <row r="135" spans="1:11" x14ac:dyDescent="0.3">
      <c r="A135" t="s">
        <v>455</v>
      </c>
      <c r="B135">
        <v>29</v>
      </c>
      <c r="C135" t="s">
        <v>453</v>
      </c>
      <c r="D135" t="s">
        <v>176</v>
      </c>
      <c r="E135" t="s">
        <v>773</v>
      </c>
      <c r="F135">
        <f>player_stats[[#This Row],[Clean Sheets]]/MAX('epl_player_stats_24_25 '!AI:AI)*0.5+player_stats[[#This Row],[Goals Prevented Adjusted]]/MAX('epl_player_stats_24_25 '!BG:BG)*0.5</f>
        <v>0.52731092436974791</v>
      </c>
      <c r="G135">
        <f>player_stats[[#This Row],[Clean Sheets]]/MAX('epl_player_stats_24_25 '!AI:AI)*0.5+player_stats[[#This Row],[Clearances]]/MAX('epl_player_stats_24_25 '!AJ:AJ)*0.25+player_stats[[#This Row],[Tackles]]/MAX('epl_player_stats_24_25 '!AM:AM)*0.25</f>
        <v>0.42669172932330829</v>
      </c>
      <c r="H135">
        <f>player_stats[[#This Row],[Touches]]/MAX('epl_player_stats_24_25 '!P:P)</f>
        <v>0.64625037346877801</v>
      </c>
      <c r="I135">
        <f>player_stats[[#This Row],[Goals]]/MAX('epl_player_stats_24_25 '!H:H)*0.6+player_stats[[#This Row],[Assists]]/MAX('epl_player_stats_24_25 '!I:I)*0.25+player_stats[[#This Row],[Shots]]/MAX('epl_player_stats_24_25 '!K:K)*0.15+0.1</f>
        <v>0.31700270083537463</v>
      </c>
      <c r="J135">
        <f>player_stats[[#This Row],[Minutes]]/3420</f>
        <v>0.77982456140350875</v>
      </c>
      <c r="K135" s="2" cm="1">
        <f t="array" ref="K135">_xlfn.IFS(
E135="Goalkeeper",(
7*F135 + 2*J135 + H135),
E135="Defender",(
6*G135+3*H135+2*J135),
E135="Midfielder",(
2*G135+3*H135+4*I135+3*J135),
E135="Forward",(
6.25*I135+5*J135)
)</f>
        <v>6.3996190666049753</v>
      </c>
    </row>
    <row r="136" spans="1:11" x14ac:dyDescent="0.3">
      <c r="A136" t="s">
        <v>468</v>
      </c>
      <c r="B136">
        <v>33</v>
      </c>
      <c r="C136" t="s">
        <v>453</v>
      </c>
      <c r="D136" t="s">
        <v>80</v>
      </c>
      <c r="E136" t="s">
        <v>773</v>
      </c>
      <c r="F136">
        <f>player_stats[[#This Row],[Clean Sheets]]/MAX('epl_player_stats_24_25 '!AI:AI)*0.5+player_stats[[#This Row],[Goals Prevented Adjusted]]/MAX('epl_player_stats_24_25 '!BG:BG)*0.5</f>
        <v>0.34873949579831931</v>
      </c>
      <c r="G136">
        <f>player_stats[[#This Row],[Clean Sheets]]/MAX('epl_player_stats_24_25 '!AI:AI)*0.5+player_stats[[#This Row],[Clearances]]/MAX('epl_player_stats_24_25 '!AJ:AJ)*0.25+player_stats[[#This Row],[Tackles]]/MAX('epl_player_stats_24_25 '!AM:AM)*0.25</f>
        <v>0.1830764928851053</v>
      </c>
      <c r="H136">
        <f>player_stats[[#This Row],[Touches]]/MAX('epl_player_stats_24_25 '!P:P)</f>
        <v>0.42575440693158051</v>
      </c>
      <c r="I136">
        <f>player_stats[[#This Row],[Goals]]/MAX('epl_player_stats_24_25 '!H:H)*0.6+player_stats[[#This Row],[Assists]]/MAX('epl_player_stats_24_25 '!I:I)*0.25+player_stats[[#This Row],[Shots]]/MAX('epl_player_stats_24_25 '!K:K)*0.15+0.1</f>
        <v>0.42014477733810685</v>
      </c>
      <c r="J136">
        <f>player_stats[[#This Row],[Minutes]]/3420</f>
        <v>0.49824561403508771</v>
      </c>
      <c r="K136" s="2" cm="1">
        <f t="array" ref="K136">_xlfn.IFS(
E136="Goalkeeper",(
7*F136 + 2*J136 + H136),
E136="Defender",(
6*G136+3*H136+2*J136),
E136="Midfielder",(
2*G136+3*H136+4*I136+3*J136),
E136="Forward",(
6.25*I136+5*J136)
)</f>
        <v>4.8187321580226428</v>
      </c>
    </row>
    <row r="137" spans="1:11" x14ac:dyDescent="0.3">
      <c r="A137" t="s">
        <v>280</v>
      </c>
      <c r="B137">
        <v>28</v>
      </c>
      <c r="C137" t="s">
        <v>270</v>
      </c>
      <c r="D137" t="s">
        <v>111</v>
      </c>
      <c r="E137" t="s">
        <v>774</v>
      </c>
      <c r="F137">
        <f>player_stats[[#This Row],[Clean Sheets]]/MAX('epl_player_stats_24_25 '!AI:AI)*0.5+player_stats[[#This Row],[Goals Prevented Adjusted]]/MAX('epl_player_stats_24_25 '!BG:BG)*0.5</f>
        <v>0.59873949579831931</v>
      </c>
      <c r="G137">
        <f>player_stats[[#This Row],[Clean Sheets]]/MAX('epl_player_stats_24_25 '!AI:AI)*0.5+player_stats[[#This Row],[Clearances]]/MAX('epl_player_stats_24_25 '!AJ:AJ)*0.25+player_stats[[#This Row],[Tackles]]/MAX('epl_player_stats_24_25 '!AM:AM)*0.25</f>
        <v>0.72116758839246875</v>
      </c>
      <c r="H137">
        <f>player_stats[[#This Row],[Touches]]/MAX('epl_player_stats_24_25 '!P:P)</f>
        <v>0.62951897221392294</v>
      </c>
      <c r="I137">
        <f>player_stats[[#This Row],[Goals]]/MAX('epl_player_stats_24_25 '!H:H)*0.6+player_stats[[#This Row],[Assists]]/MAX('epl_player_stats_24_25 '!I:I)*0.25+player_stats[[#This Row],[Shots]]/MAX('epl_player_stats_24_25 '!K:K)*0.15+0.1</f>
        <v>0.34318667169147665</v>
      </c>
      <c r="J137">
        <f>player_stats[[#This Row],[Minutes]]/3420</f>
        <v>0.94532163742690056</v>
      </c>
      <c r="K137" s="2" cm="1">
        <f t="array" ref="K137">_xlfn.IFS(
E137="Goalkeeper",(
7*F137 + 2*J137 + H137),
E137="Defender",(
6*G137+3*H137+2*J137),
E137="Midfielder",(
2*G137+3*H137+4*I137+3*J137),
E137="Forward",(
6.25*I137+5*J137)
)</f>
        <v>8.1062057218503831</v>
      </c>
    </row>
    <row r="138" spans="1:11" x14ac:dyDescent="0.3">
      <c r="A138" t="s">
        <v>523</v>
      </c>
      <c r="B138">
        <v>32</v>
      </c>
      <c r="C138" t="s">
        <v>786</v>
      </c>
      <c r="D138" t="s">
        <v>471</v>
      </c>
      <c r="E138" t="s">
        <v>774</v>
      </c>
      <c r="F138">
        <f>player_stats[[#This Row],[Clean Sheets]]/MAX('epl_player_stats_24_25 '!AI:AI)*0.5+player_stats[[#This Row],[Goals Prevented Adjusted]]/MAX('epl_player_stats_24_25 '!BG:BG)*0.5</f>
        <v>0.56302521008403361</v>
      </c>
      <c r="G138">
        <f>player_stats[[#This Row],[Clean Sheets]]/MAX('epl_player_stats_24_25 '!AI:AI)*0.5+player_stats[[#This Row],[Clearances]]/MAX('epl_player_stats_24_25 '!AJ:AJ)*0.25+player_stats[[#This Row],[Tackles]]/MAX('epl_player_stats_24_25 '!AM:AM)*0.25</f>
        <v>0.56220872429006397</v>
      </c>
      <c r="H138">
        <f>player_stats[[#This Row],[Touches]]/MAX('epl_player_stats_24_25 '!P:P)</f>
        <v>0.70510905288317893</v>
      </c>
      <c r="I138">
        <f>player_stats[[#This Row],[Goals]]/MAX('epl_player_stats_24_25 '!H:H)*0.6+player_stats[[#This Row],[Assists]]/MAX('epl_player_stats_24_25 '!I:I)*0.25+player_stats[[#This Row],[Shots]]/MAX('epl_player_stats_24_25 '!K:K)*0.15+0.1</f>
        <v>0.28111927642736012</v>
      </c>
      <c r="J138">
        <f>player_stats[[#This Row],[Minutes]]/3420</f>
        <v>0.85877192982456141</v>
      </c>
      <c r="K138" s="2" cm="1">
        <f t="array" ref="K138">_xlfn.IFS(
E138="Goalkeeper",(
7*F138 + 2*J138 + H138),
E138="Defender",(
6*G138+3*H138+2*J138),
E138="Midfielder",(
2*G138+3*H138+4*I138+3*J138),
E138="Forward",(
6.25*I138+5*J138)
)</f>
        <v>7.2061233640390432</v>
      </c>
    </row>
    <row r="139" spans="1:11" x14ac:dyDescent="0.3">
      <c r="A139" t="s">
        <v>93</v>
      </c>
      <c r="B139">
        <v>31</v>
      </c>
      <c r="C139" t="s">
        <v>58</v>
      </c>
      <c r="D139" t="s">
        <v>94</v>
      </c>
      <c r="E139" t="s">
        <v>773</v>
      </c>
      <c r="F139">
        <f>player_stats[[#This Row],[Clean Sheets]]/MAX('epl_player_stats_24_25 '!AI:AI)*0.5+player_stats[[#This Row],[Goals Prevented Adjusted]]/MAX('epl_player_stats_24_25 '!BG:BG)*0.5</f>
        <v>0.45588235294117652</v>
      </c>
      <c r="G139">
        <f>player_stats[[#This Row],[Clean Sheets]]/MAX('epl_player_stats_24_25 '!AI:AI)*0.5+player_stats[[#This Row],[Clearances]]/MAX('epl_player_stats_24_25 '!AJ:AJ)*0.25+player_stats[[#This Row],[Tackles]]/MAX('epl_player_stats_24_25 '!AM:AM)*0.25</f>
        <v>0.46274777853725224</v>
      </c>
      <c r="H139">
        <f>player_stats[[#This Row],[Touches]]/MAX('epl_player_stats_24_25 '!P:P)</f>
        <v>0.68389602629220192</v>
      </c>
      <c r="I139">
        <f>player_stats[[#This Row],[Goals]]/MAX('epl_player_stats_24_25 '!H:H)*0.6+player_stats[[#This Row],[Assists]]/MAX('epl_player_stats_24_25 '!I:I)*0.25+player_stats[[#This Row],[Shots]]/MAX('epl_player_stats_24_25 '!K:K)*0.15+0.1</f>
        <v>0.27447082469694117</v>
      </c>
      <c r="J139">
        <f>player_stats[[#This Row],[Minutes]]/3420</f>
        <v>0.81842105263157894</v>
      </c>
      <c r="K139" s="2" cm="1">
        <f t="array" ref="K139">_xlfn.IFS(
E139="Goalkeeper",(
7*F139 + 2*J139 + H139),
E139="Defender",(
6*G139+3*H139+2*J139),
E139="Midfielder",(
2*G139+3*H139+4*I139+3*J139),
E139="Forward",(
6.25*I139+5*J139)
)</f>
        <v>6.5303300926336112</v>
      </c>
    </row>
    <row r="140" spans="1:11" x14ac:dyDescent="0.3">
      <c r="A140" t="s">
        <v>63</v>
      </c>
      <c r="B140">
        <v>25</v>
      </c>
      <c r="C140" t="s">
        <v>58</v>
      </c>
      <c r="D140" t="s">
        <v>59</v>
      </c>
      <c r="E140" t="s">
        <v>773</v>
      </c>
      <c r="F140">
        <f>player_stats[[#This Row],[Clean Sheets]]/MAX('epl_player_stats_24_25 '!AI:AI)*0.5+player_stats[[#This Row],[Goals Prevented Adjusted]]/MAX('epl_player_stats_24_25 '!BG:BG)*0.5</f>
        <v>0.45588235294117652</v>
      </c>
      <c r="G140">
        <f>player_stats[[#This Row],[Clean Sheets]]/MAX('epl_player_stats_24_25 '!AI:AI)*0.5+player_stats[[#This Row],[Clearances]]/MAX('epl_player_stats_24_25 '!AJ:AJ)*0.25+player_stats[[#This Row],[Tackles]]/MAX('epl_player_stats_24_25 '!AM:AM)*0.25</f>
        <v>0.40127695271235941</v>
      </c>
      <c r="H140">
        <f>player_stats[[#This Row],[Touches]]/MAX('epl_player_stats_24_25 '!P:P)</f>
        <v>0.6023304451747834</v>
      </c>
      <c r="I140">
        <f>player_stats[[#This Row],[Goals]]/MAX('epl_player_stats_24_25 '!H:H)*0.6+player_stats[[#This Row],[Assists]]/MAX('epl_player_stats_24_25 '!I:I)*0.25+player_stats[[#This Row],[Shots]]/MAX('epl_player_stats_24_25 '!K:K)*0.15+0.1</f>
        <v>0.39801362979712329</v>
      </c>
      <c r="J140">
        <f>player_stats[[#This Row],[Minutes]]/3420</f>
        <v>0.82836257309941519</v>
      </c>
      <c r="K140" s="2" cm="1">
        <f t="array" ref="K140">_xlfn.IFS(
E140="Goalkeeper",(
7*F140 + 2*J140 + H140),
E140="Defender",(
6*G140+3*H140+2*J140),
E140="Midfielder",(
2*G140+3*H140+4*I140+3*J140),
E140="Forward",(
6.25*I140+5*J140)
)</f>
        <v>6.6866874794358075</v>
      </c>
    </row>
    <row r="141" spans="1:11" x14ac:dyDescent="0.3">
      <c r="A141" t="s">
        <v>651</v>
      </c>
      <c r="B141">
        <v>26</v>
      </c>
      <c r="C141" t="s">
        <v>783</v>
      </c>
      <c r="D141" t="s">
        <v>66</v>
      </c>
      <c r="E141" t="s">
        <v>773</v>
      </c>
      <c r="F141">
        <f>player_stats[[#This Row],[Clean Sheets]]/MAX('epl_player_stats_24_25 '!AI:AI)*0.5+player_stats[[#This Row],[Goals Prevented Adjusted]]/MAX('epl_player_stats_24_25 '!BG:BG)*0.5</f>
        <v>0.31302521008403361</v>
      </c>
      <c r="G141">
        <f>player_stats[[#This Row],[Clean Sheets]]/MAX('epl_player_stats_24_25 '!AI:AI)*0.5+player_stats[[#This Row],[Clearances]]/MAX('epl_player_stats_24_25 '!AJ:AJ)*0.25+player_stats[[#This Row],[Tackles]]/MAX('epl_player_stats_24_25 '!AM:AM)*0.25</f>
        <v>0.26632697446094578</v>
      </c>
      <c r="H141">
        <f>player_stats[[#This Row],[Touches]]/MAX('epl_player_stats_24_25 '!P:P)</f>
        <v>0.57753211831490892</v>
      </c>
      <c r="I141">
        <f>player_stats[[#This Row],[Goals]]/MAX('epl_player_stats_24_25 '!H:H)*0.6+player_stats[[#This Row],[Assists]]/MAX('epl_player_stats_24_25 '!I:I)*0.25+player_stats[[#This Row],[Shots]]/MAX('epl_player_stats_24_25 '!K:K)*0.15+0.1</f>
        <v>0.28357829282080271</v>
      </c>
      <c r="J141">
        <f>player_stats[[#This Row],[Minutes]]/3420</f>
        <v>0.69707602339181285</v>
      </c>
      <c r="K141" s="2" cm="1">
        <f t="array" ref="K141">_xlfn.IFS(
E141="Goalkeeper",(
7*F141 + 2*J141 + H141),
E141="Defender",(
6*G141+3*H141+2*J141),
E141="Midfielder",(
2*G141+3*H141+4*I141+3*J141),
E141="Forward",(
6.25*I141+5*J141)
)</f>
        <v>5.4907915453252674</v>
      </c>
    </row>
    <row r="142" spans="1:11" x14ac:dyDescent="0.3">
      <c r="A142" t="s">
        <v>536</v>
      </c>
      <c r="B142">
        <v>24</v>
      </c>
      <c r="C142" t="s">
        <v>786</v>
      </c>
      <c r="D142" t="s">
        <v>72</v>
      </c>
      <c r="E142" t="s">
        <v>773</v>
      </c>
      <c r="F142">
        <f>player_stats[[#This Row],[Clean Sheets]]/MAX('epl_player_stats_24_25 '!AI:AI)*0.5+player_stats[[#This Row],[Goals Prevented Adjusted]]/MAX('epl_player_stats_24_25 '!BG:BG)*0.5</f>
        <v>0.56302521008403361</v>
      </c>
      <c r="G142">
        <f>player_stats[[#This Row],[Clean Sheets]]/MAX('epl_player_stats_24_25 '!AI:AI)*0.5+player_stats[[#This Row],[Clearances]]/MAX('epl_player_stats_24_25 '!AJ:AJ)*0.25+player_stats[[#This Row],[Tackles]]/MAX('epl_player_stats_24_25 '!AM:AM)*0.25</f>
        <v>0.45300751879699247</v>
      </c>
      <c r="H142">
        <f>player_stats[[#This Row],[Touches]]/MAX('epl_player_stats_24_25 '!P:P)</f>
        <v>0.57454436809082765</v>
      </c>
      <c r="I142">
        <f>player_stats[[#This Row],[Goals]]/MAX('epl_player_stats_24_25 '!H:H)*0.6+player_stats[[#This Row],[Assists]]/MAX('epl_player_stats_24_25 '!I:I)*0.25+player_stats[[#This Row],[Shots]]/MAX('epl_player_stats_24_25 '!K:K)*0.15+0.1</f>
        <v>0.29660197223792473</v>
      </c>
      <c r="J142">
        <f>player_stats[[#This Row],[Minutes]]/3420</f>
        <v>0.76929824561403504</v>
      </c>
      <c r="K142" s="2" cm="1">
        <f t="array" ref="K142">_xlfn.IFS(
E142="Goalkeeper",(
7*F142 + 2*J142 + H142),
E142="Defender",(
6*G142+3*H142+2*J142),
E142="Midfielder",(
2*G142+3*H142+4*I142+3*J142),
E142="Forward",(
6.25*I142+5*J142)
)</f>
        <v>6.123950767660272</v>
      </c>
    </row>
    <row r="143" spans="1:11" x14ac:dyDescent="0.3">
      <c r="A143" t="s">
        <v>309</v>
      </c>
      <c r="B143">
        <v>24</v>
      </c>
      <c r="C143" t="s">
        <v>300</v>
      </c>
      <c r="D143" t="s">
        <v>59</v>
      </c>
      <c r="E143" t="s">
        <v>773</v>
      </c>
      <c r="F143">
        <f>player_stats[[#This Row],[Clean Sheets]]/MAX('epl_player_stats_24_25 '!AI:AI)*0.5+player_stats[[#This Row],[Goals Prevented Adjusted]]/MAX('epl_player_stats_24_25 '!BG:BG)*0.5</f>
        <v>0.31302521008403361</v>
      </c>
      <c r="G143">
        <f>player_stats[[#This Row],[Clean Sheets]]/MAX('epl_player_stats_24_25 '!AI:AI)*0.5+player_stats[[#This Row],[Clearances]]/MAX('epl_player_stats_24_25 '!AJ:AJ)*0.25+player_stats[[#This Row],[Tackles]]/MAX('epl_player_stats_24_25 '!AM:AM)*0.25</f>
        <v>0.13364506307090041</v>
      </c>
      <c r="H143">
        <f>player_stats[[#This Row],[Touches]]/MAX('epl_player_stats_24_25 '!P:P)</f>
        <v>0.24708694353152078</v>
      </c>
      <c r="I143">
        <f>player_stats[[#This Row],[Goals]]/MAX('epl_player_stats_24_25 '!H:H)*0.6+player_stats[[#This Row],[Assists]]/MAX('epl_player_stats_24_25 '!I:I)*0.25+player_stats[[#This Row],[Shots]]/MAX('epl_player_stats_24_25 '!K:K)*0.15+0.1</f>
        <v>0.32756736385905405</v>
      </c>
      <c r="J143">
        <f>player_stats[[#This Row],[Minutes]]/3420</f>
        <v>0.40087719298245617</v>
      </c>
      <c r="K143" s="2" cm="1">
        <f t="array" ref="K143">_xlfn.IFS(
E143="Goalkeeper",(
7*F143 + 2*J143 + H143),
E143="Defender",(
6*G143+3*H143+2*J143),
E143="Midfielder",(
2*G143+3*H143+4*I143+3*J143),
E143="Forward",(
6.25*I143+5*J143)
)</f>
        <v>3.5214519911199478</v>
      </c>
    </row>
    <row r="144" spans="1:11" x14ac:dyDescent="0.3">
      <c r="A144" t="s">
        <v>259</v>
      </c>
      <c r="B144">
        <v>24</v>
      </c>
      <c r="C144" t="s">
        <v>240</v>
      </c>
      <c r="D144" t="s">
        <v>176</v>
      </c>
      <c r="E144" t="s">
        <v>773</v>
      </c>
      <c r="F144">
        <f>player_stats[[#This Row],[Clean Sheets]]/MAX('epl_player_stats_24_25 '!AI:AI)*0.5+player_stats[[#This Row],[Goals Prevented Adjusted]]/MAX('epl_player_stats_24_25 '!BG:BG)*0.5</f>
        <v>0.34873949579831931</v>
      </c>
      <c r="G144">
        <f>player_stats[[#This Row],[Clean Sheets]]/MAX('epl_player_stats_24_25 '!AI:AI)*0.5+player_stats[[#This Row],[Clearances]]/MAX('epl_player_stats_24_25 '!AJ:AJ)*0.25+player_stats[[#This Row],[Tackles]]/MAX('epl_player_stats_24_25 '!AM:AM)*0.25</f>
        <v>0.19022245696886841</v>
      </c>
      <c r="H144">
        <f>player_stats[[#This Row],[Touches]]/MAX('epl_player_stats_24_25 '!P:P)</f>
        <v>0.37167612787570958</v>
      </c>
      <c r="I144">
        <f>player_stats[[#This Row],[Goals]]/MAX('epl_player_stats_24_25 '!H:H)*0.6+player_stats[[#This Row],[Assists]]/MAX('epl_player_stats_24_25 '!I:I)*0.25+player_stats[[#This Row],[Shots]]/MAX('epl_player_stats_24_25 '!K:K)*0.15+0.1</f>
        <v>0.41117392123610319</v>
      </c>
      <c r="J144">
        <f>player_stats[[#This Row],[Minutes]]/3420</f>
        <v>0.66315789473684206</v>
      </c>
      <c r="K144" s="2" cm="1">
        <f t="array" ref="K144">_xlfn.IFS(
E144="Goalkeeper",(
7*F144 + 2*J144 + H144),
E144="Defender",(
6*G144+3*H144+2*J144),
E144="Midfielder",(
2*G144+3*H144+4*I144+3*J144),
E144="Forward",(
6.25*I144+5*J144)
)</f>
        <v>5.1296426667198052</v>
      </c>
    </row>
    <row r="145" spans="1:11" x14ac:dyDescent="0.3">
      <c r="A145" t="s">
        <v>527</v>
      </c>
      <c r="B145">
        <v>27</v>
      </c>
      <c r="C145" t="s">
        <v>786</v>
      </c>
      <c r="D145" t="s">
        <v>66</v>
      </c>
      <c r="E145" t="s">
        <v>773</v>
      </c>
      <c r="F145">
        <f>player_stats[[#This Row],[Clean Sheets]]/MAX('epl_player_stats_24_25 '!AI:AI)*0.5+player_stats[[#This Row],[Goals Prevented Adjusted]]/MAX('epl_player_stats_24_25 '!BG:BG)*0.5</f>
        <v>0.45588235294117652</v>
      </c>
      <c r="G145">
        <f>player_stats[[#This Row],[Clean Sheets]]/MAX('epl_player_stats_24_25 '!AI:AI)*0.5+player_stats[[#This Row],[Clearances]]/MAX('epl_player_stats_24_25 '!AJ:AJ)*0.25+player_stats[[#This Row],[Tackles]]/MAX('epl_player_stats_24_25 '!AM:AM)*0.25</f>
        <v>0.40466351829988195</v>
      </c>
      <c r="H145">
        <f>player_stats[[#This Row],[Touches]]/MAX('epl_player_stats_24_25 '!P:P)</f>
        <v>0.44158948311921126</v>
      </c>
      <c r="I145">
        <f>player_stats[[#This Row],[Goals]]/MAX('epl_player_stats_24_25 '!H:H)*0.6+player_stats[[#This Row],[Assists]]/MAX('epl_player_stats_24_25 '!I:I)*0.25+player_stats[[#This Row],[Shots]]/MAX('epl_player_stats_24_25 '!K:K)*0.15+0.1</f>
        <v>0.33508102506123982</v>
      </c>
      <c r="J145">
        <f>player_stats[[#This Row],[Minutes]]/3420</f>
        <v>0.70292397660818717</v>
      </c>
      <c r="K145" s="2" cm="1">
        <f t="array" ref="K145">_xlfn.IFS(
E145="Goalkeeper",(
7*F145 + 2*J145 + H145),
E145="Defender",(
6*G145+3*H145+2*J145),
E145="Midfielder",(
2*G145+3*H145+4*I145+3*J145),
E145="Forward",(
6.25*I145+5*J145)
)</f>
        <v>5.5831915160269183</v>
      </c>
    </row>
    <row r="146" spans="1:11" x14ac:dyDescent="0.3">
      <c r="A146" t="s">
        <v>418</v>
      </c>
      <c r="B146">
        <v>26</v>
      </c>
      <c r="C146" t="s">
        <v>391</v>
      </c>
      <c r="D146" t="s">
        <v>59</v>
      </c>
      <c r="E146" t="s">
        <v>773</v>
      </c>
      <c r="F146">
        <f>player_stats[[#This Row],[Clean Sheets]]/MAX('epl_player_stats_24_25 '!AI:AI)*0.5+player_stats[[#This Row],[Goals Prevented Adjusted]]/MAX('epl_player_stats_24_25 '!BG:BG)*0.5</f>
        <v>0.20588235294117649</v>
      </c>
      <c r="G146">
        <f>player_stats[[#This Row],[Clean Sheets]]/MAX('epl_player_stats_24_25 '!AI:AI)*0.5+player_stats[[#This Row],[Clearances]]/MAX('epl_player_stats_24_25 '!AJ:AJ)*0.25+player_stats[[#This Row],[Tackles]]/MAX('epl_player_stats_24_25 '!AM:AM)*0.25</f>
        <v>7.7339526502205921E-2</v>
      </c>
      <c r="H146">
        <f>player_stats[[#This Row],[Touches]]/MAX('epl_player_stats_24_25 '!P:P)</f>
        <v>0.28592769644457722</v>
      </c>
      <c r="I146">
        <f>player_stats[[#This Row],[Goals]]/MAX('epl_player_stats_24_25 '!H:H)*0.6+player_stats[[#This Row],[Assists]]/MAX('epl_player_stats_24_25 '!I:I)*0.25+player_stats[[#This Row],[Shots]]/MAX('epl_player_stats_24_25 '!K:K)*0.15+0.1</f>
        <v>0.26058193580805222</v>
      </c>
      <c r="J146">
        <f>player_stats[[#This Row],[Minutes]]/3420</f>
        <v>0.4716374269005848</v>
      </c>
      <c r="K146" s="2" cm="1">
        <f t="array" ref="K146">_xlfn.IFS(
E146="Goalkeeper",(
7*F146 + 2*J146 + H146),
E146="Defender",(
6*G146+3*H146+2*J146),
E146="Midfielder",(
2*G146+3*H146+4*I146+3*J146),
E146="Forward",(
6.25*I146+5*J146)
)</f>
        <v>3.469702166272107</v>
      </c>
    </row>
    <row r="147" spans="1:11" x14ac:dyDescent="0.3">
      <c r="A147" t="s">
        <v>119</v>
      </c>
      <c r="B147">
        <v>28</v>
      </c>
      <c r="C147" t="s">
        <v>98</v>
      </c>
      <c r="D147" t="s">
        <v>62</v>
      </c>
      <c r="E147" t="s">
        <v>774</v>
      </c>
      <c r="F147">
        <f>player_stats[[#This Row],[Clean Sheets]]/MAX('epl_player_stats_24_25 '!AI:AI)*0.5+player_stats[[#This Row],[Goals Prevented Adjusted]]/MAX('epl_player_stats_24_25 '!BG:BG)*0.5</f>
        <v>0.27731092436974791</v>
      </c>
      <c r="G147">
        <f>player_stats[[#This Row],[Clean Sheets]]/MAX('epl_player_stats_24_25 '!AI:AI)*0.5+player_stats[[#This Row],[Clearances]]/MAX('epl_player_stats_24_25 '!AJ:AJ)*0.25+player_stats[[#This Row],[Tackles]]/MAX('epl_player_stats_24_25 '!AM:AM)*0.25</f>
        <v>8.7685639719132541E-2</v>
      </c>
      <c r="H147">
        <f>player_stats[[#This Row],[Touches]]/MAX('epl_player_stats_24_25 '!P:P)</f>
        <v>0.12339408425455632</v>
      </c>
      <c r="I147">
        <f>player_stats[[#This Row],[Goals]]/MAX('epl_player_stats_24_25 '!H:H)*0.6+player_stats[[#This Row],[Assists]]/MAX('epl_player_stats_24_25 '!I:I)*0.25+player_stats[[#This Row],[Shots]]/MAX('epl_player_stats_24_25 '!K:K)*0.15+0.1</f>
        <v>0.2349742478487532</v>
      </c>
      <c r="J147">
        <f>player_stats[[#This Row],[Minutes]]/3420</f>
        <v>0.21783625730994152</v>
      </c>
      <c r="K147" s="2" cm="1">
        <f t="array" ref="K147">_xlfn.IFS(
E147="Goalkeeper",(
7*F147 + 2*J147 + H147),
E147="Defender",(
6*G147+3*H147+2*J147),
E147="Midfielder",(
2*G147+3*H147+4*I147+3*J147),
E147="Forward",(
6.25*I147+5*J147)
)</f>
        <v>1.3319686056983471</v>
      </c>
    </row>
    <row r="148" spans="1:11" x14ac:dyDescent="0.3">
      <c r="A148" t="s">
        <v>127</v>
      </c>
      <c r="B148">
        <v>30</v>
      </c>
      <c r="C148" t="s">
        <v>98</v>
      </c>
      <c r="D148" t="s">
        <v>59</v>
      </c>
      <c r="E148" t="s">
        <v>773</v>
      </c>
      <c r="F148">
        <f>player_stats[[#This Row],[Clean Sheets]]/MAX('epl_player_stats_24_25 '!AI:AI)*0.5+player_stats[[#This Row],[Goals Prevented Adjusted]]/MAX('epl_player_stats_24_25 '!BG:BG)*0.5</f>
        <v>0.24159663865546221</v>
      </c>
      <c r="G148">
        <f>player_stats[[#This Row],[Clean Sheets]]/MAX('epl_player_stats_24_25 '!AI:AI)*0.5+player_stats[[#This Row],[Clearances]]/MAX('epl_player_stats_24_25 '!AJ:AJ)*0.25+player_stats[[#This Row],[Tackles]]/MAX('epl_player_stats_24_25 '!AM:AM)*0.25</f>
        <v>6.7195364444168265E-2</v>
      </c>
      <c r="H148">
        <f>player_stats[[#This Row],[Touches]]/MAX('epl_player_stats_24_25 '!P:P)</f>
        <v>0.14729608604720645</v>
      </c>
      <c r="I148">
        <f>player_stats[[#This Row],[Goals]]/MAX('epl_player_stats_24_25 '!H:H)*0.6+player_stats[[#This Row],[Assists]]/MAX('epl_player_stats_24_25 '!I:I)*0.25+player_stats[[#This Row],[Shots]]/MAX('epl_player_stats_24_25 '!K:K)*0.15+0.1</f>
        <v>0.21530211670121224</v>
      </c>
      <c r="J148">
        <f>player_stats[[#This Row],[Minutes]]/3420</f>
        <v>0.16637426900584795</v>
      </c>
      <c r="K148" s="2" cm="1">
        <f t="array" ref="K148">_xlfn.IFS(
E148="Goalkeeper",(
7*F148 + 2*J148 + H148),
E148="Defender",(
6*G148+3*H148+2*J148),
E148="Midfielder",(
2*G148+3*H148+4*I148+3*J148),
E148="Forward",(
6.25*I148+5*J148)
)</f>
        <v>1.9366102608523486</v>
      </c>
    </row>
    <row r="149" spans="1:11" x14ac:dyDescent="0.3">
      <c r="A149" t="s">
        <v>65</v>
      </c>
      <c r="B149">
        <v>27</v>
      </c>
      <c r="C149" t="s">
        <v>58</v>
      </c>
      <c r="D149" t="s">
        <v>66</v>
      </c>
      <c r="E149" t="s">
        <v>775</v>
      </c>
      <c r="F149">
        <f>player_stats[[#This Row],[Clean Sheets]]/MAX('epl_player_stats_24_25 '!AI:AI)*0.5+player_stats[[#This Row],[Goals Prevented Adjusted]]/MAX('epl_player_stats_24_25 '!BG:BG)*0.5</f>
        <v>0.24159663865546221</v>
      </c>
      <c r="G149">
        <f>player_stats[[#This Row],[Clean Sheets]]/MAX('epl_player_stats_24_25 '!AI:AI)*0.5+player_stats[[#This Row],[Clearances]]/MAX('epl_player_stats_24_25 '!AJ:AJ)*0.25+player_stats[[#This Row],[Tackles]]/MAX('epl_player_stats_24_25 '!AM:AM)*0.25</f>
        <v>6.1742683154166408E-2</v>
      </c>
      <c r="H149">
        <f>player_stats[[#This Row],[Touches]]/MAX('epl_player_stats_24_25 '!P:P)</f>
        <v>9.7998207349865557E-2</v>
      </c>
      <c r="I149">
        <f>player_stats[[#This Row],[Goals]]/MAX('epl_player_stats_24_25 '!H:H)*0.6+player_stats[[#This Row],[Assists]]/MAX('epl_player_stats_24_25 '!I:I)*0.25+player_stats[[#This Row],[Shots]]/MAX('epl_player_stats_24_25 '!K:K)*0.15+0.1</f>
        <v>0.21124929338609383</v>
      </c>
      <c r="J149">
        <f>player_stats[[#This Row],[Minutes]]/3420</f>
        <v>0.1763157894736842</v>
      </c>
      <c r="K149" s="2" cm="1">
        <f t="array" ref="K149">_xlfn.IFS(
E149="Goalkeeper",(
7*F149 + 2*J149 + H149),
E149="Defender",(
6*G149+3*H149+2*J149),
E149="Midfielder",(
2*G149+3*H149+4*I149+3*J149),
E149="Forward",(
6.25*I149+5*J149)
)</f>
        <v>2.2018870310315073</v>
      </c>
    </row>
    <row r="150" spans="1:11" x14ac:dyDescent="0.3">
      <c r="A150" t="s">
        <v>463</v>
      </c>
      <c r="B150">
        <v>21</v>
      </c>
      <c r="C150" t="s">
        <v>453</v>
      </c>
      <c r="D150" t="s">
        <v>59</v>
      </c>
      <c r="E150" t="s">
        <v>773</v>
      </c>
      <c r="F150">
        <f>player_stats[[#This Row],[Clean Sheets]]/MAX('epl_player_stats_24_25 '!AI:AI)*0.5+player_stats[[#This Row],[Goals Prevented Adjusted]]/MAX('epl_player_stats_24_25 '!BG:BG)*0.5</f>
        <v>0.20588235294117649</v>
      </c>
      <c r="G150">
        <f>player_stats[[#This Row],[Clean Sheets]]/MAX('epl_player_stats_24_25 '!AI:AI)*0.5+player_stats[[#This Row],[Clearances]]/MAX('epl_player_stats_24_25 '!AJ:AJ)*0.25+player_stats[[#This Row],[Tackles]]/MAX('epl_player_stats_24_25 '!AM:AM)*0.25</f>
        <v>1.0431554091841173E-2</v>
      </c>
      <c r="H150">
        <f>player_stats[[#This Row],[Touches]]/MAX('epl_player_stats_24_25 '!P:P)</f>
        <v>5.1986853899014043E-2</v>
      </c>
      <c r="I150">
        <f>player_stats[[#This Row],[Goals]]/MAX('epl_player_stats_24_25 '!H:H)*0.6+player_stats[[#This Row],[Assists]]/MAX('epl_player_stats_24_25 '!I:I)*0.25+player_stats[[#This Row],[Shots]]/MAX('epl_player_stats_24_25 '!K:K)*0.15+0.1</f>
        <v>0.19157716223855287</v>
      </c>
      <c r="J150">
        <f>player_stats[[#This Row],[Minutes]]/3420</f>
        <v>0.1</v>
      </c>
      <c r="K150" s="2" cm="1">
        <f t="array" ref="K150">_xlfn.IFS(
E150="Goalkeeper",(
7*F150 + 2*J150 + H150),
E150="Defender",(
6*G150+3*H150+2*J150),
E150="Midfielder",(
2*G150+3*H150+4*I150+3*J150),
E150="Forward",(
6.25*I150+5*J150)
)</f>
        <v>1.2431323188349359</v>
      </c>
    </row>
    <row r="151" spans="1:11" x14ac:dyDescent="0.3">
      <c r="A151" t="s">
        <v>103</v>
      </c>
      <c r="B151">
        <v>25</v>
      </c>
      <c r="C151" t="s">
        <v>98</v>
      </c>
      <c r="D151" t="s">
        <v>74</v>
      </c>
      <c r="E151" t="s">
        <v>775</v>
      </c>
      <c r="F151">
        <f>player_stats[[#This Row],[Clean Sheets]]/MAX('epl_player_stats_24_25 '!AI:AI)*0.5+player_stats[[#This Row],[Goals Prevented Adjusted]]/MAX('epl_player_stats_24_25 '!BG:BG)*0.5</f>
        <v>0.20588235294117649</v>
      </c>
      <c r="G151">
        <f>player_stats[[#This Row],[Clean Sheets]]/MAX('epl_player_stats_24_25 '!AI:AI)*0.5+player_stats[[#This Row],[Clearances]]/MAX('epl_player_stats_24_25 '!AJ:AJ)*0.25+player_stats[[#This Row],[Tackles]]/MAX('epl_player_stats_24_25 '!AM:AM)*0.25</f>
        <v>1.4190952588081774E-2</v>
      </c>
      <c r="H151">
        <f>player_stats[[#This Row],[Touches]]/MAX('epl_player_stats_24_25 '!P:P)</f>
        <v>4.3322378249178367E-2</v>
      </c>
      <c r="I151">
        <f>player_stats[[#This Row],[Goals]]/MAX('epl_player_stats_24_25 '!H:H)*0.6+player_stats[[#This Row],[Assists]]/MAX('epl_player_stats_24_25 '!I:I)*0.25+player_stats[[#This Row],[Shots]]/MAX('epl_player_stats_24_25 '!K:K)*0.15+0.1</f>
        <v>0.19895421141888073</v>
      </c>
      <c r="J151">
        <f>player_stats[[#This Row],[Minutes]]/3420</f>
        <v>8.7134502923976606E-2</v>
      </c>
      <c r="K151" s="2" cm="1">
        <f t="array" ref="K151">_xlfn.IFS(
E151="Goalkeeper",(
7*F151 + 2*J151 + H151),
E151="Defender",(
6*G151+3*H151+2*J151),
E151="Midfielder",(
2*G151+3*H151+4*I151+3*J151),
E151="Forward",(
6.25*I151+5*J151)
)</f>
        <v>1.6791363359878875</v>
      </c>
    </row>
    <row r="152" spans="1:11" x14ac:dyDescent="0.3">
      <c r="A152" t="s">
        <v>371</v>
      </c>
      <c r="B152">
        <v>25</v>
      </c>
      <c r="C152" t="s">
        <v>356</v>
      </c>
      <c r="D152" t="s">
        <v>78</v>
      </c>
      <c r="E152" t="s">
        <v>775</v>
      </c>
      <c r="F152">
        <f>player_stats[[#This Row],[Clean Sheets]]/MAX('epl_player_stats_24_25 '!AI:AI)*0.5+player_stats[[#This Row],[Goals Prevented Adjusted]]/MAX('epl_player_stats_24_25 '!BG:BG)*0.5</f>
        <v>0.20588235294117649</v>
      </c>
      <c r="G152">
        <f>player_stats[[#This Row],[Clean Sheets]]/MAX('epl_player_stats_24_25 '!AI:AI)*0.5+player_stats[[#This Row],[Clearances]]/MAX('epl_player_stats_24_25 '!AJ:AJ)*0.25+player_stats[[#This Row],[Tackles]]/MAX('epl_player_stats_24_25 '!AM:AM)*0.25</f>
        <v>1.5969676256757596E-2</v>
      </c>
      <c r="H152">
        <f>player_stats[[#This Row],[Touches]]/MAX('epl_player_stats_24_25 '!P:P)</f>
        <v>6.4834179862563485E-2</v>
      </c>
      <c r="I152">
        <f>player_stats[[#This Row],[Goals]]/MAX('epl_player_stats_24_25 '!H:H)*0.6+player_stats[[#This Row],[Assists]]/MAX('epl_player_stats_24_25 '!I:I)*0.25+player_stats[[#This Row],[Shots]]/MAX('epl_player_stats_24_25 '!K:K)*0.15+0.1</f>
        <v>0.210384083914327</v>
      </c>
      <c r="J152">
        <f>player_stats[[#This Row],[Minutes]]/3420</f>
        <v>0.18976608187134503</v>
      </c>
      <c r="K152" s="2" cm="1">
        <f t="array" ref="K152">_xlfn.IFS(
E152="Goalkeeper",(
7*F152 + 2*J152 + H152),
E152="Defender",(
6*G152+3*H152+2*J152),
E152="Midfielder",(
2*G152+3*H152+4*I152+3*J152),
E152="Forward",(
6.25*I152+5*J152)
)</f>
        <v>2.263730933821269</v>
      </c>
    </row>
    <row r="153" spans="1:11" x14ac:dyDescent="0.3">
      <c r="A153" t="s">
        <v>551</v>
      </c>
      <c r="B153">
        <v>24</v>
      </c>
      <c r="C153" t="s">
        <v>785</v>
      </c>
      <c r="D153" t="s">
        <v>176</v>
      </c>
      <c r="E153" t="s">
        <v>775</v>
      </c>
      <c r="F153">
        <f>player_stats[[#This Row],[Clean Sheets]]/MAX('epl_player_stats_24_25 '!AI:AI)*0.5+player_stats[[#This Row],[Goals Prevented Adjusted]]/MAX('epl_player_stats_24_25 '!BG:BG)*0.5</f>
        <v>0.20588235294117649</v>
      </c>
      <c r="G153">
        <f>player_stats[[#This Row],[Clean Sheets]]/MAX('epl_player_stats_24_25 '!AI:AI)*0.5+player_stats[[#This Row],[Clearances]]/MAX('epl_player_stats_24_25 '!AJ:AJ)*0.25+player_stats[[#This Row],[Tackles]]/MAX('epl_player_stats_24_25 '!AM:AM)*0.25</f>
        <v>1.6528925619834711E-2</v>
      </c>
      <c r="H153">
        <f>player_stats[[#This Row],[Touches]]/MAX('epl_player_stats_24_25 '!P:P)</f>
        <v>0.11921123394084254</v>
      </c>
      <c r="I153">
        <f>player_stats[[#This Row],[Goals]]/MAX('epl_player_stats_24_25 '!H:H)*0.6+player_stats[[#This Row],[Assists]]/MAX('epl_player_stats_24_25 '!I:I)*0.25+player_stats[[#This Row],[Shots]]/MAX('epl_player_stats_24_25 '!K:K)*0.15+0.1</f>
        <v>0.23251523145531058</v>
      </c>
      <c r="J153">
        <f>player_stats[[#This Row],[Minutes]]/3420</f>
        <v>0.24561403508771928</v>
      </c>
      <c r="K153" s="2" cm="1">
        <f t="array" ref="K153">_xlfn.IFS(
E153="Goalkeeper",(
7*F153 + 2*J153 + H153),
E153="Defender",(
6*G153+3*H153+2*J153),
E153="Midfielder",(
2*G153+3*H153+4*I153+3*J153),
E153="Forward",(
6.25*I153+5*J153)
)</f>
        <v>2.6812903720342876</v>
      </c>
    </row>
    <row r="154" spans="1:11" x14ac:dyDescent="0.3">
      <c r="A154" t="s">
        <v>658</v>
      </c>
      <c r="B154">
        <v>31</v>
      </c>
      <c r="C154" t="s">
        <v>783</v>
      </c>
      <c r="D154" t="s">
        <v>76</v>
      </c>
      <c r="E154" t="s">
        <v>775</v>
      </c>
      <c r="F154">
        <f>player_stats[[#This Row],[Clean Sheets]]/MAX('epl_player_stats_24_25 '!AI:AI)*0.5+player_stats[[#This Row],[Goals Prevented Adjusted]]/MAX('epl_player_stats_24_25 '!BG:BG)*0.5</f>
        <v>0.20588235294117649</v>
      </c>
      <c r="G154">
        <f>player_stats[[#This Row],[Clean Sheets]]/MAX('epl_player_stats_24_25 '!AI:AI)*0.5+player_stats[[#This Row],[Clearances]]/MAX('epl_player_stats_24_25 '!AJ:AJ)*0.25+player_stats[[#This Row],[Tackles]]/MAX('epl_player_stats_24_25 '!AM:AM)*0.25</f>
        <v>2.4047722612315914E-2</v>
      </c>
      <c r="H154">
        <f>player_stats[[#This Row],[Touches]]/MAX('epl_player_stats_24_25 '!P:P)</f>
        <v>8.7541081565581116E-2</v>
      </c>
      <c r="I154">
        <f>player_stats[[#This Row],[Goals]]/MAX('epl_player_stats_24_25 '!H:H)*0.6+player_stats[[#This Row],[Assists]]/MAX('epl_player_stats_24_25 '!I:I)*0.25+player_stats[[#This Row],[Shots]]/MAX('epl_player_stats_24_25 '!K:K)*0.15+0.1</f>
        <v>0.22919100559010114</v>
      </c>
      <c r="J154">
        <f>player_stats[[#This Row],[Minutes]]/3420</f>
        <v>0.2304093567251462</v>
      </c>
      <c r="K154" s="2" cm="1">
        <f t="array" ref="K154">_xlfn.IFS(
E154="Goalkeeper",(
7*F154 + 2*J154 + H154),
E154="Defender",(
6*G154+3*H154+2*J154),
E154="Midfielder",(
2*G154+3*H154+4*I154+3*J154),
E154="Forward",(
6.25*I154+5*J154)
)</f>
        <v>2.5844905685638633</v>
      </c>
    </row>
    <row r="155" spans="1:11" x14ac:dyDescent="0.3">
      <c r="A155" t="s">
        <v>308</v>
      </c>
      <c r="B155">
        <v>27</v>
      </c>
      <c r="C155" t="s">
        <v>300</v>
      </c>
      <c r="D155" t="s">
        <v>59</v>
      </c>
      <c r="E155" t="s">
        <v>775</v>
      </c>
      <c r="F155">
        <f>player_stats[[#This Row],[Clean Sheets]]/MAX('epl_player_stats_24_25 '!AI:AI)*0.5+player_stats[[#This Row],[Goals Prevented Adjusted]]/MAX('epl_player_stats_24_25 '!BG:BG)*0.5</f>
        <v>0.31302521008403361</v>
      </c>
      <c r="G155">
        <f>player_stats[[#This Row],[Clean Sheets]]/MAX('epl_player_stats_24_25 '!AI:AI)*0.5+player_stats[[#This Row],[Clearances]]/MAX('epl_player_stats_24_25 '!AJ:AJ)*0.25+player_stats[[#This Row],[Tackles]]/MAX('epl_player_stats_24_25 '!AM:AM)*0.25</f>
        <v>0.14782048095445222</v>
      </c>
      <c r="H155">
        <f>player_stats[[#This Row],[Touches]]/MAX('epl_player_stats_24_25 '!P:P)</f>
        <v>0.1780699133552435</v>
      </c>
      <c r="I155">
        <f>player_stats[[#This Row],[Goals]]/MAX('epl_player_stats_24_25 '!H:H)*0.6+player_stats[[#This Row],[Assists]]/MAX('epl_player_stats_24_25 '!I:I)*0.25+player_stats[[#This Row],[Shots]]/MAX('epl_player_stats_24_25 '!K:K)*0.15+0.1</f>
        <v>0.29890867407826138</v>
      </c>
      <c r="J155">
        <f>player_stats[[#This Row],[Minutes]]/3420</f>
        <v>0.4716374269005848</v>
      </c>
      <c r="K155" s="2" cm="1">
        <f t="array" ref="K155">_xlfn.IFS(
E155="Goalkeeper",(
7*F155 + 2*J155 + H155),
E155="Defender",(
6*G155+3*H155+2*J155),
E155="Midfielder",(
2*G155+3*H155+4*I155+3*J155),
E155="Forward",(
6.25*I155+5*J155)
)</f>
        <v>4.2263663474920579</v>
      </c>
    </row>
    <row r="156" spans="1:11" x14ac:dyDescent="0.3">
      <c r="A156" t="s">
        <v>501</v>
      </c>
      <c r="B156">
        <v>23</v>
      </c>
      <c r="C156" t="s">
        <v>787</v>
      </c>
      <c r="D156" t="s">
        <v>74</v>
      </c>
      <c r="E156" t="s">
        <v>775</v>
      </c>
      <c r="F156">
        <f>player_stats[[#This Row],[Clean Sheets]]/MAX('epl_player_stats_24_25 '!AI:AI)*0.5+player_stats[[#This Row],[Goals Prevented Adjusted]]/MAX('epl_player_stats_24_25 '!BG:BG)*0.5</f>
        <v>0.27731092436974791</v>
      </c>
      <c r="G156">
        <f>player_stats[[#This Row],[Clean Sheets]]/MAX('epl_player_stats_24_25 '!AI:AI)*0.5+player_stats[[#This Row],[Clearances]]/MAX('epl_player_stats_24_25 '!AJ:AJ)*0.25+player_stats[[#This Row],[Tackles]]/MAX('epl_player_stats_24_25 '!AM:AM)*0.25</f>
        <v>0.10600882371217299</v>
      </c>
      <c r="H156">
        <f>player_stats[[#This Row],[Touches]]/MAX('epl_player_stats_24_25 '!P:P)</f>
        <v>0.19241111443083359</v>
      </c>
      <c r="I156">
        <f>player_stats[[#This Row],[Goals]]/MAX('epl_player_stats_24_25 '!H:H)*0.6+player_stats[[#This Row],[Assists]]/MAX('epl_player_stats_24_25 '!I:I)*0.25+player_stats[[#This Row],[Shots]]/MAX('epl_player_stats_24_25 '!K:K)*0.15+0.1</f>
        <v>0.24481031342252371</v>
      </c>
      <c r="J156">
        <f>player_stats[[#This Row],[Minutes]]/3420</f>
        <v>0.40701754385964911</v>
      </c>
      <c r="K156" s="2" cm="1">
        <f t="array" ref="K156">_xlfn.IFS(
E156="Goalkeeper",(
7*F156 + 2*J156 + H156),
E156="Defender",(
6*G156+3*H156+2*J156),
E156="Midfielder",(
2*G156+3*H156+4*I156+3*J156),
E156="Forward",(
6.25*I156+5*J156)
)</f>
        <v>3.565152178189019</v>
      </c>
    </row>
    <row r="157" spans="1:11" x14ac:dyDescent="0.3">
      <c r="A157" t="s">
        <v>283</v>
      </c>
      <c r="B157">
        <v>25</v>
      </c>
      <c r="C157" t="s">
        <v>270</v>
      </c>
      <c r="D157" t="s">
        <v>59</v>
      </c>
      <c r="E157" t="s">
        <v>775</v>
      </c>
      <c r="F157">
        <f>player_stats[[#This Row],[Clean Sheets]]/MAX('epl_player_stats_24_25 '!AI:AI)*0.5+player_stats[[#This Row],[Goals Prevented Adjusted]]/MAX('epl_player_stats_24_25 '!BG:BG)*0.5</f>
        <v>0.20588235294117649</v>
      </c>
      <c r="G157">
        <f>player_stats[[#This Row],[Clean Sheets]]/MAX('epl_player_stats_24_25 '!AI:AI)*0.5+player_stats[[#This Row],[Clearances]]/MAX('epl_player_stats_24_25 '!AJ:AJ)*0.25+player_stats[[#This Row],[Tackles]]/MAX('epl_player_stats_24_25 '!AM:AM)*0.25</f>
        <v>3.8526067234201204E-2</v>
      </c>
      <c r="H157">
        <f>player_stats[[#This Row],[Touches]]/MAX('epl_player_stats_24_25 '!P:P)</f>
        <v>0.1389303854197789</v>
      </c>
      <c r="I157">
        <f>player_stats[[#This Row],[Goals]]/MAX('epl_player_stats_24_25 '!H:H)*0.6+player_stats[[#This Row],[Assists]]/MAX('epl_player_stats_24_25 '!I:I)*0.25+player_stats[[#This Row],[Shots]]/MAX('epl_player_stats_24_25 '!K:K)*0.15+0.1</f>
        <v>0.28169555932416301</v>
      </c>
      <c r="J157">
        <f>player_stats[[#This Row],[Minutes]]/3420</f>
        <v>0.3</v>
      </c>
      <c r="K157" s="2" cm="1">
        <f t="array" ref="K157">_xlfn.IFS(
E157="Goalkeeper",(
7*F157 + 2*J157 + H157),
E157="Defender",(
6*G157+3*H157+2*J157),
E157="Midfielder",(
2*G157+3*H157+4*I157+3*J157),
E157="Forward",(
6.25*I157+5*J157)
)</f>
        <v>3.2605972457760188</v>
      </c>
    </row>
    <row r="158" spans="1:11" x14ac:dyDescent="0.3">
      <c r="A158" t="s">
        <v>686</v>
      </c>
      <c r="B158">
        <v>32</v>
      </c>
      <c r="C158" t="s">
        <v>782</v>
      </c>
      <c r="D158" t="s">
        <v>62</v>
      </c>
      <c r="E158" t="s">
        <v>773</v>
      </c>
      <c r="F158">
        <f>player_stats[[#This Row],[Clean Sheets]]/MAX('epl_player_stats_24_25 '!AI:AI)*0.5+player_stats[[#This Row],[Goals Prevented Adjusted]]/MAX('epl_player_stats_24_25 '!BG:BG)*0.5</f>
        <v>0.20588235294117649</v>
      </c>
      <c r="G158">
        <f>player_stats[[#This Row],[Clean Sheets]]/MAX('epl_player_stats_24_25 '!AI:AI)*0.5+player_stats[[#This Row],[Clearances]]/MAX('epl_player_stats_24_25 '!AJ:AJ)*0.25+player_stats[[#This Row],[Tackles]]/MAX('epl_player_stats_24_25 '!AM:AM)*0.25</f>
        <v>3.73065929286025E-2</v>
      </c>
      <c r="H158">
        <f>player_stats[[#This Row],[Touches]]/MAX('epl_player_stats_24_25 '!P:P)</f>
        <v>0.1756797131759785</v>
      </c>
      <c r="I158">
        <f>player_stats[[#This Row],[Goals]]/MAX('epl_player_stats_24_25 '!H:H)*0.6+player_stats[[#This Row],[Assists]]/MAX('epl_player_stats_24_25 '!I:I)*0.25+player_stats[[#This Row],[Shots]]/MAX('epl_player_stats_24_25 '!K:K)*0.15+0.1</f>
        <v>0.23165002198354376</v>
      </c>
      <c r="J158">
        <f>player_stats[[#This Row],[Minutes]]/3420</f>
        <v>0.23538011695906433</v>
      </c>
      <c r="K158" s="2" cm="1">
        <f t="array" ref="K158">_xlfn.IFS(
E158="Goalkeeper",(
7*F158 + 2*J158 + H158),
E158="Defender",(
6*G158+3*H158+2*J158),
E158="Midfielder",(
2*G158+3*H158+4*I158+3*J158),
E158="Forward",(
6.25*I158+5*J158)
)</f>
        <v>2.2343927641965085</v>
      </c>
    </row>
    <row r="159" spans="1:11" x14ac:dyDescent="0.3">
      <c r="A159" t="s">
        <v>386</v>
      </c>
      <c r="B159">
        <v>20</v>
      </c>
      <c r="C159" t="s">
        <v>356</v>
      </c>
      <c r="D159" t="s">
        <v>59</v>
      </c>
      <c r="E159" t="s">
        <v>773</v>
      </c>
      <c r="F159">
        <f>player_stats[[#This Row],[Clean Sheets]]/MAX('epl_player_stats_24_25 '!AI:AI)*0.5+player_stats[[#This Row],[Goals Prevented Adjusted]]/MAX('epl_player_stats_24_25 '!BG:BG)*0.5</f>
        <v>0.20588235294117649</v>
      </c>
      <c r="G159">
        <f>player_stats[[#This Row],[Clean Sheets]]/MAX('epl_player_stats_24_25 '!AI:AI)*0.5+player_stats[[#This Row],[Clearances]]/MAX('epl_player_stats_24_25 '!AJ:AJ)*0.25+player_stats[[#This Row],[Tackles]]/MAX('epl_player_stats_24_25 '!AM:AM)*0.25</f>
        <v>6.738178089852731E-2</v>
      </c>
      <c r="H159">
        <f>player_stats[[#This Row],[Touches]]/MAX('epl_player_stats_24_25 '!P:P)</f>
        <v>0.41798625634896924</v>
      </c>
      <c r="I159">
        <f>player_stats[[#This Row],[Goals]]/MAX('epl_player_stats_24_25 '!H:H)*0.6+player_stats[[#This Row],[Assists]]/MAX('epl_player_stats_24_25 '!I:I)*0.25+player_stats[[#This Row],[Shots]]/MAX('epl_player_stats_24_25 '!K:K)*0.15+0.1</f>
        <v>0.30050248099993715</v>
      </c>
      <c r="J159">
        <f>player_stats[[#This Row],[Minutes]]/3420</f>
        <v>0.75730994152046782</v>
      </c>
      <c r="K159" s="2" cm="1">
        <f t="array" ref="K159">_xlfn.IFS(
E159="Goalkeeper",(
7*F159 + 2*J159 + H159),
E159="Defender",(
6*G159+3*H159+2*J159),
E159="Midfielder",(
2*G159+3*H159+4*I159+3*J159),
E159="Forward",(
6.25*I159+5*J159)
)</f>
        <v>4.8626620794051139</v>
      </c>
    </row>
    <row r="160" spans="1:11" x14ac:dyDescent="0.3">
      <c r="A160" t="s">
        <v>582</v>
      </c>
      <c r="B160">
        <v>28</v>
      </c>
      <c r="C160" t="s">
        <v>566</v>
      </c>
      <c r="D160" t="s">
        <v>178</v>
      </c>
      <c r="E160" t="s">
        <v>773</v>
      </c>
      <c r="F160">
        <f>player_stats[[#This Row],[Clean Sheets]]/MAX('epl_player_stats_24_25 '!AI:AI)*0.5+player_stats[[#This Row],[Goals Prevented Adjusted]]/MAX('epl_player_stats_24_25 '!BG:BG)*0.5</f>
        <v>0.20588235294117649</v>
      </c>
      <c r="G160">
        <f>player_stats[[#This Row],[Clean Sheets]]/MAX('epl_player_stats_24_25 '!AI:AI)*0.5+player_stats[[#This Row],[Clearances]]/MAX('epl_player_stats_24_25 '!AJ:AJ)*0.25+player_stats[[#This Row],[Tackles]]/MAX('epl_player_stats_24_25 '!AM:AM)*0.25</f>
        <v>0.11727148449636488</v>
      </c>
      <c r="H160">
        <f>player_stats[[#This Row],[Touches]]/MAX('epl_player_stats_24_25 '!P:P)</f>
        <v>0.40543770540782792</v>
      </c>
      <c r="I160">
        <f>player_stats[[#This Row],[Goals]]/MAX('epl_player_stats_24_25 '!H:H)*0.6+player_stats[[#This Row],[Assists]]/MAX('epl_player_stats_24_25 '!I:I)*0.25+player_stats[[#This Row],[Shots]]/MAX('epl_player_stats_24_25 '!K:K)*0.15+0.1</f>
        <v>0.20387224420576597</v>
      </c>
      <c r="J160">
        <f>player_stats[[#This Row],[Minutes]]/3420</f>
        <v>0.59005847953216373</v>
      </c>
      <c r="K160" s="2" cm="1">
        <f t="array" ref="K160">_xlfn.IFS(
E160="Goalkeeper",(
7*F160 + 2*J160 + H160),
E160="Defender",(
6*G160+3*H160+2*J160),
E160="Midfielder",(
2*G160+3*H160+4*I160+3*J160),
E160="Forward",(
6.25*I160+5*J160)
)</f>
        <v>4.0365205006357687</v>
      </c>
    </row>
    <row r="161" spans="1:11" x14ac:dyDescent="0.3">
      <c r="A161" t="s">
        <v>241</v>
      </c>
      <c r="B161">
        <v>26</v>
      </c>
      <c r="C161" t="s">
        <v>240</v>
      </c>
      <c r="D161" t="s">
        <v>96</v>
      </c>
      <c r="E161" t="s">
        <v>773</v>
      </c>
      <c r="F161">
        <f>player_stats[[#This Row],[Clean Sheets]]/MAX('epl_player_stats_24_25 '!AI:AI)*0.5+player_stats[[#This Row],[Goals Prevented Adjusted]]/MAX('epl_player_stats_24_25 '!BG:BG)*0.5</f>
        <v>0.20588235294117649</v>
      </c>
      <c r="G161">
        <f>player_stats[[#This Row],[Clean Sheets]]/MAX('epl_player_stats_24_25 '!AI:AI)*0.5+player_stats[[#This Row],[Clearances]]/MAX('epl_player_stats_24_25 '!AJ:AJ)*0.25+player_stats[[#This Row],[Tackles]]/MAX('epl_player_stats_24_25 '!AM:AM)*0.25</f>
        <v>3.1853911638600629E-2</v>
      </c>
      <c r="H161">
        <f>player_stats[[#This Row],[Touches]]/MAX('epl_player_stats_24_25 '!P:P)</f>
        <v>0.14520466089034956</v>
      </c>
      <c r="I161">
        <f>player_stats[[#This Row],[Goals]]/MAX('epl_player_stats_24_25 '!H:H)*0.6+player_stats[[#This Row],[Assists]]/MAX('epl_player_stats_24_25 '!I:I)*0.25+player_stats[[#This Row],[Shots]]/MAX('epl_player_stats_24_25 '!K:K)*0.15+0.1</f>
        <v>0.25132215313108475</v>
      </c>
      <c r="J161">
        <f>player_stats[[#This Row],[Minutes]]/3420</f>
        <v>0.26637426900584793</v>
      </c>
      <c r="K161" s="2" cm="1">
        <f t="array" ref="K161">_xlfn.IFS(
E161="Goalkeeper",(
7*F161 + 2*J161 + H161),
E161="Defender",(
6*G161+3*H161+2*J161),
E161="Midfielder",(
2*G161+3*H161+4*I161+3*J161),
E161="Forward",(
6.25*I161+5*J161)
)</f>
        <v>2.3037332254901326</v>
      </c>
    </row>
    <row r="162" spans="1:11" x14ac:dyDescent="0.3">
      <c r="A162" t="s">
        <v>156</v>
      </c>
      <c r="B162">
        <v>25</v>
      </c>
      <c r="C162" t="s">
        <v>131</v>
      </c>
      <c r="D162" t="s">
        <v>59</v>
      </c>
      <c r="E162" t="s">
        <v>773</v>
      </c>
      <c r="F162">
        <f>player_stats[[#This Row],[Clean Sheets]]/MAX('epl_player_stats_24_25 '!AI:AI)*0.5+player_stats[[#This Row],[Goals Prevented Adjusted]]/MAX('epl_player_stats_24_25 '!BG:BG)*0.5</f>
        <v>0.20588235294117649</v>
      </c>
      <c r="G162">
        <f>player_stats[[#This Row],[Clean Sheets]]/MAX('epl_player_stats_24_25 '!AI:AI)*0.5+player_stats[[#This Row],[Clearances]]/MAX('epl_player_stats_24_25 '!AJ:AJ)*0.25+player_stats[[#This Row],[Tackles]]/MAX('epl_player_stats_24_25 '!AM:AM)*0.25</f>
        <v>9.200428757845025E-2</v>
      </c>
      <c r="H162">
        <f>player_stats[[#This Row],[Touches]]/MAX('epl_player_stats_24_25 '!P:P)</f>
        <v>0.38930385419778907</v>
      </c>
      <c r="I162">
        <f>player_stats[[#This Row],[Goals]]/MAX('epl_player_stats_24_25 '!H:H)*0.6+player_stats[[#This Row],[Assists]]/MAX('epl_player_stats_24_25 '!I:I)*0.25+player_stats[[#This Row],[Shots]]/MAX('epl_player_stats_24_25 '!K:K)*0.15+0.1</f>
        <v>0.37167734438791533</v>
      </c>
      <c r="J162">
        <f>player_stats[[#This Row],[Minutes]]/3420</f>
        <v>0.56666666666666665</v>
      </c>
      <c r="K162" s="2" cm="1">
        <f t="array" ref="K162">_xlfn.IFS(
E162="Goalkeeper",(
7*F162 + 2*J162 + H162),
E162="Defender",(
6*G162+3*H162+2*J162),
E162="Midfielder",(
2*G162+3*H162+4*I162+3*J162),
E162="Forward",(
6.25*I162+5*J162)
)</f>
        <v>4.5386295153019294</v>
      </c>
    </row>
    <row r="163" spans="1:11" x14ac:dyDescent="0.3">
      <c r="A163" t="s">
        <v>67</v>
      </c>
      <c r="B163">
        <v>26</v>
      </c>
      <c r="C163" t="s">
        <v>58</v>
      </c>
      <c r="D163" t="s">
        <v>66</v>
      </c>
      <c r="E163" t="s">
        <v>774</v>
      </c>
      <c r="F163">
        <f>player_stats[[#This Row],[Clean Sheets]]/MAX('epl_player_stats_24_25 '!AI:AI)*0.5+player_stats[[#This Row],[Goals Prevented Adjusted]]/MAX('epl_player_stats_24_25 '!BG:BG)*0.5</f>
        <v>0.56302521008403361</v>
      </c>
      <c r="G163">
        <f>player_stats[[#This Row],[Clean Sheets]]/MAX('epl_player_stats_24_25 '!AI:AI)*0.5+player_stats[[#This Row],[Clearances]]/MAX('epl_player_stats_24_25 '!AJ:AJ)*0.25+player_stats[[#This Row],[Tackles]]/MAX('epl_player_stats_24_25 '!AM:AM)*0.25</f>
        <v>0.49607748710619526</v>
      </c>
      <c r="H163">
        <f>player_stats[[#This Row],[Touches]]/MAX('epl_player_stats_24_25 '!P:P)</f>
        <v>0.57095906782193007</v>
      </c>
      <c r="I163">
        <f>player_stats[[#This Row],[Goals]]/MAX('epl_player_stats_24_25 '!H:H)*0.6+player_stats[[#This Row],[Assists]]/MAX('epl_player_stats_24_25 '!I:I)*0.25+player_stats[[#This Row],[Shots]]/MAX('epl_player_stats_24_25 '!K:K)*0.15+0.1</f>
        <v>0.23005621506186796</v>
      </c>
      <c r="J163">
        <f>player_stats[[#This Row],[Minutes]]/3420</f>
        <v>0.69152046783625731</v>
      </c>
      <c r="K163" s="2" cm="1">
        <f t="array" ref="K163">_xlfn.IFS(
E163="Goalkeeper",(
7*F163 + 2*J163 + H163),
E163="Defender",(
6*G163+3*H163+2*J163),
E163="Midfielder",(
2*G163+3*H163+4*I163+3*J163),
E163="Forward",(
6.25*I163+5*J163)
)</f>
        <v>6.0723830617754766</v>
      </c>
    </row>
    <row r="164" spans="1:11" x14ac:dyDescent="0.3">
      <c r="A164" t="s">
        <v>245</v>
      </c>
      <c r="B164">
        <v>24</v>
      </c>
      <c r="C164" t="s">
        <v>240</v>
      </c>
      <c r="D164" t="s">
        <v>59</v>
      </c>
      <c r="E164" t="s">
        <v>773</v>
      </c>
      <c r="F164">
        <f>player_stats[[#This Row],[Clean Sheets]]/MAX('epl_player_stats_24_25 '!AI:AI)*0.5+player_stats[[#This Row],[Goals Prevented Adjusted]]/MAX('epl_player_stats_24_25 '!BG:BG)*0.5</f>
        <v>0.31302521008403361</v>
      </c>
      <c r="G164">
        <f>player_stats[[#This Row],[Clean Sheets]]/MAX('epl_player_stats_24_25 '!AI:AI)*0.5+player_stats[[#This Row],[Clearances]]/MAX('epl_player_stats_24_25 '!AJ:AJ)*0.25+player_stats[[#This Row],[Tackles]]/MAX('epl_player_stats_24_25 '!AM:AM)*0.25</f>
        <v>0.13881035232709873</v>
      </c>
      <c r="H164">
        <f>player_stats[[#This Row],[Touches]]/MAX('epl_player_stats_24_25 '!P:P)</f>
        <v>0.31431132357334929</v>
      </c>
      <c r="I164">
        <f>player_stats[[#This Row],[Goals]]/MAX('epl_player_stats_24_25 '!H:H)*0.6+player_stats[[#This Row],[Assists]]/MAX('epl_player_stats_24_25 '!I:I)*0.25+player_stats[[#This Row],[Shots]]/MAX('epl_player_stats_24_25 '!K:K)*0.15+0.1</f>
        <v>0.27664091451541989</v>
      </c>
      <c r="J164">
        <f>player_stats[[#This Row],[Minutes]]/3420</f>
        <v>0.51578947368421058</v>
      </c>
      <c r="K164" s="2" cm="1">
        <f t="array" ref="K164">_xlfn.IFS(
E164="Goalkeeper",(
7*F164 + 2*J164 + H164),
E164="Defender",(
6*G164+3*H164+2*J164),
E164="Midfielder",(
2*G164+3*H164+4*I164+3*J164),
E164="Forward",(
6.25*I164+5*J164)
)</f>
        <v>3.8744867544885562</v>
      </c>
    </row>
    <row r="165" spans="1:11" x14ac:dyDescent="0.3">
      <c r="A165" t="s">
        <v>211</v>
      </c>
      <c r="B165">
        <v>20</v>
      </c>
      <c r="C165" t="s">
        <v>205</v>
      </c>
      <c r="D165" t="s">
        <v>172</v>
      </c>
      <c r="E165" t="s">
        <v>773</v>
      </c>
      <c r="F165">
        <f>player_stats[[#This Row],[Clean Sheets]]/MAX('epl_player_stats_24_25 '!AI:AI)*0.5+player_stats[[#This Row],[Goals Prevented Adjusted]]/MAX('epl_player_stats_24_25 '!BG:BG)*0.5</f>
        <v>0.34873949579831931</v>
      </c>
      <c r="G165">
        <f>player_stats[[#This Row],[Clean Sheets]]/MAX('epl_player_stats_24_25 '!AI:AI)*0.5+player_stats[[#This Row],[Clearances]]/MAX('epl_player_stats_24_25 '!AJ:AJ)*0.25+player_stats[[#This Row],[Tackles]]/MAX('epl_player_stats_24_25 '!AM:AM)*0.25</f>
        <v>0.33577487106195236</v>
      </c>
      <c r="H165">
        <f>player_stats[[#This Row],[Touches]]/MAX('epl_player_stats_24_25 '!P:P)</f>
        <v>0.54884971616372868</v>
      </c>
      <c r="I165">
        <f>player_stats[[#This Row],[Goals]]/MAX('epl_player_stats_24_25 '!H:H)*0.6+player_stats[[#This Row],[Assists]]/MAX('epl_player_stats_24_25 '!I:I)*0.25+player_stats[[#This Row],[Shots]]/MAX('epl_player_stats_24_25 '!K:K)*0.15+0.1</f>
        <v>0.28415457571760572</v>
      </c>
      <c r="J165">
        <f>player_stats[[#This Row],[Minutes]]/3420</f>
        <v>0.7807017543859649</v>
      </c>
      <c r="K165" s="2" cm="1">
        <f t="array" ref="K165">_xlfn.IFS(
E165="Goalkeeper",(
7*F165 + 2*J165 + H165),
E165="Defender",(
6*G165+3*H165+2*J165),
E165="Midfielder",(
2*G165+3*H165+4*I165+3*J165),
E165="Forward",(
6.25*I165+5*J165)
)</f>
        <v>5.7968224566434081</v>
      </c>
    </row>
    <row r="166" spans="1:11" x14ac:dyDescent="0.3">
      <c r="A166" t="s">
        <v>292</v>
      </c>
      <c r="B166">
        <v>24</v>
      </c>
      <c r="C166" t="s">
        <v>270</v>
      </c>
      <c r="D166" t="s">
        <v>59</v>
      </c>
      <c r="E166" t="s">
        <v>774</v>
      </c>
      <c r="F166">
        <f>player_stats[[#This Row],[Clean Sheets]]/MAX('epl_player_stats_24_25 '!AI:AI)*0.5+player_stats[[#This Row],[Goals Prevented Adjusted]]/MAX('epl_player_stats_24_25 '!BG:BG)*0.5</f>
        <v>0.59873949579831931</v>
      </c>
      <c r="G166">
        <f>player_stats[[#This Row],[Clean Sheets]]/MAX('epl_player_stats_24_25 '!AI:AI)*0.5+player_stats[[#This Row],[Clearances]]/MAX('epl_player_stats_24_25 '!AJ:AJ)*0.25+player_stats[[#This Row],[Tackles]]/MAX('epl_player_stats_24_25 '!AM:AM)*0.25</f>
        <v>0.6686758217858696</v>
      </c>
      <c r="H166">
        <f>player_stats[[#This Row],[Touches]]/MAX('epl_player_stats_24_25 '!P:P)</f>
        <v>0.65909769943232743</v>
      </c>
      <c r="I166">
        <f>player_stats[[#This Row],[Goals]]/MAX('epl_player_stats_24_25 '!H:H)*0.6+player_stats[[#This Row],[Assists]]/MAX('epl_player_stats_24_25 '!I:I)*0.25+player_stats[[#This Row],[Shots]]/MAX('epl_player_stats_24_25 '!K:K)*0.15+0.1</f>
        <v>0.22673198919665852</v>
      </c>
      <c r="J166">
        <f>player_stats[[#This Row],[Minutes]]/3420</f>
        <v>0.89444444444444449</v>
      </c>
      <c r="K166" s="2" cm="1">
        <f t="array" ref="K166">_xlfn.IFS(
E166="Goalkeeper",(
7*F166 + 2*J166 + H166),
E166="Defender",(
6*G166+3*H166+2*J166),
E166="Midfielder",(
2*G166+3*H166+4*I166+3*J166),
E166="Forward",(
6.25*I166+5*J166)
)</f>
        <v>7.7782369179010891</v>
      </c>
    </row>
    <row r="167" spans="1:11" x14ac:dyDescent="0.3">
      <c r="A167" t="s">
        <v>431</v>
      </c>
      <c r="B167">
        <v>23</v>
      </c>
      <c r="C167" t="s">
        <v>425</v>
      </c>
      <c r="D167" t="s">
        <v>59</v>
      </c>
      <c r="E167" t="s">
        <v>773</v>
      </c>
      <c r="F167">
        <f>player_stats[[#This Row],[Clean Sheets]]/MAX('epl_player_stats_24_25 '!AI:AI)*0.5+player_stats[[#This Row],[Goals Prevented Adjusted]]/MAX('epl_player_stats_24_25 '!BG:BG)*0.5</f>
        <v>0.24159663865546221</v>
      </c>
      <c r="G167">
        <f>player_stats[[#This Row],[Clean Sheets]]/MAX('epl_player_stats_24_25 '!AI:AI)*0.5+player_stats[[#This Row],[Clearances]]/MAX('epl_player_stats_24_25 '!AJ:AJ)*0.25+player_stats[[#This Row],[Tackles]]/MAX('epl_player_stats_24_25 '!AM:AM)*0.25</f>
        <v>0.11728701920089479</v>
      </c>
      <c r="H167">
        <f>player_stats[[#This Row],[Touches]]/MAX('epl_player_stats_24_25 '!P:P)</f>
        <v>0.40842545563190918</v>
      </c>
      <c r="I167">
        <f>player_stats[[#This Row],[Goals]]/MAX('epl_player_stats_24_25 '!H:H)*0.6+player_stats[[#This Row],[Assists]]/MAX('epl_player_stats_24_25 '!I:I)*0.25+player_stats[[#This Row],[Shots]]/MAX('epl_player_stats_24_25 '!K:K)*0.15+0.1</f>
        <v>0.28734218956095725</v>
      </c>
      <c r="J167">
        <f>player_stats[[#This Row],[Minutes]]/3420</f>
        <v>0.5</v>
      </c>
      <c r="K167" s="2" cm="1">
        <f t="array" ref="K167">_xlfn.IFS(
E167="Goalkeeper",(
7*F167 + 2*J167 + H167),
E167="Defender",(
6*G167+3*H167+2*J167),
E167="Midfielder",(
2*G167+3*H167+4*I167+3*J167),
E167="Forward",(
6.25*I167+5*J167)
)</f>
        <v>4.1092191635413462</v>
      </c>
    </row>
    <row r="168" spans="1:11" x14ac:dyDescent="0.3">
      <c r="A168" t="s">
        <v>129</v>
      </c>
      <c r="B168">
        <v>27</v>
      </c>
      <c r="C168" t="s">
        <v>98</v>
      </c>
      <c r="D168" t="s">
        <v>80</v>
      </c>
      <c r="E168" t="s">
        <v>773</v>
      </c>
      <c r="F168">
        <f>player_stats[[#This Row],[Clean Sheets]]/MAX('epl_player_stats_24_25 '!AI:AI)*0.5+player_stats[[#This Row],[Goals Prevented Adjusted]]/MAX('epl_player_stats_24_25 '!BG:BG)*0.5</f>
        <v>0.34873949579831931</v>
      </c>
      <c r="G168">
        <f>player_stats[[#This Row],[Clean Sheets]]/MAX('epl_player_stats_24_25 '!AI:AI)*0.5+player_stats[[#This Row],[Clearances]]/MAX('epl_player_stats_24_25 '!AJ:AJ)*0.25+player_stats[[#This Row],[Tackles]]/MAX('epl_player_stats_24_25 '!AM:AM)*0.25</f>
        <v>0.34827254085627291</v>
      </c>
      <c r="H168">
        <f>player_stats[[#This Row],[Touches]]/MAX('epl_player_stats_24_25 '!P:P)</f>
        <v>0.7520167314012548</v>
      </c>
      <c r="I168">
        <f>player_stats[[#This Row],[Goals]]/MAX('epl_player_stats_24_25 '!H:H)*0.6+player_stats[[#This Row],[Assists]]/MAX('epl_player_stats_24_25 '!I:I)*0.25+player_stats[[#This Row],[Shots]]/MAX('epl_player_stats_24_25 '!K:K)*0.15+0.1</f>
        <v>0.36011085987061109</v>
      </c>
      <c r="J168">
        <f>player_stats[[#This Row],[Minutes]]/3420</f>
        <v>0.8865497076023392</v>
      </c>
      <c r="K168" s="2" cm="1">
        <f t="array" ref="K168">_xlfn.IFS(
E168="Goalkeeper",(
7*F168 + 2*J168 + H168),
E168="Defender",(
6*G168+3*H168+2*J168),
E168="Midfielder",(
2*G168+3*H168+4*I168+3*J168),
E168="Forward",(
6.25*I168+5*J168)
)</f>
        <v>7.0526878382057721</v>
      </c>
    </row>
    <row r="169" spans="1:11" x14ac:dyDescent="0.3">
      <c r="A169" t="s">
        <v>97</v>
      </c>
      <c r="B169">
        <v>22</v>
      </c>
      <c r="C169" t="s">
        <v>98</v>
      </c>
      <c r="D169" t="s">
        <v>80</v>
      </c>
      <c r="E169" t="s">
        <v>773</v>
      </c>
      <c r="F169">
        <f>player_stats[[#This Row],[Clean Sheets]]/MAX('epl_player_stats_24_25 '!AI:AI)*0.5+player_stats[[#This Row],[Goals Prevented Adjusted]]/MAX('epl_player_stats_24_25 '!BG:BG)*0.5</f>
        <v>0.27731092436974791</v>
      </c>
      <c r="G169">
        <f>player_stats[[#This Row],[Clean Sheets]]/MAX('epl_player_stats_24_25 '!AI:AI)*0.5+player_stats[[#This Row],[Clearances]]/MAX('epl_player_stats_24_25 '!AJ:AJ)*0.25+player_stats[[#This Row],[Tackles]]/MAX('epl_player_stats_24_25 '!AM:AM)*0.25</f>
        <v>0.21613434412477472</v>
      </c>
      <c r="H169">
        <f>player_stats[[#This Row],[Touches]]/MAX('epl_player_stats_24_25 '!P:P)</f>
        <v>0.31580519868538992</v>
      </c>
      <c r="I169">
        <f>player_stats[[#This Row],[Goals]]/MAX('epl_player_stats_24_25 '!H:H)*0.6+player_stats[[#This Row],[Assists]]/MAX('epl_player_stats_24_25 '!I:I)*0.25+player_stats[[#This Row],[Shots]]/MAX('epl_player_stats_24_25 '!K:K)*0.15+0.1</f>
        <v>0.20387224420576597</v>
      </c>
      <c r="J169">
        <f>player_stats[[#This Row],[Minutes]]/3420</f>
        <v>0.47485380116959064</v>
      </c>
      <c r="K169" s="2" cm="1">
        <f t="array" ref="K169">_xlfn.IFS(
E169="Goalkeeper",(
7*F169 + 2*J169 + H169),
E169="Defender",(
6*G169+3*H169+2*J169),
E169="Midfielder",(
2*G169+3*H169+4*I169+3*J169),
E169="Forward",(
6.25*I169+5*J169)
)</f>
        <v>3.619734664637555</v>
      </c>
    </row>
    <row r="170" spans="1:11" x14ac:dyDescent="0.3">
      <c r="A170" t="s">
        <v>320</v>
      </c>
      <c r="B170">
        <v>31</v>
      </c>
      <c r="C170" t="s">
        <v>300</v>
      </c>
      <c r="D170" t="s">
        <v>59</v>
      </c>
      <c r="E170" t="s">
        <v>774</v>
      </c>
      <c r="F170">
        <f>player_stats[[#This Row],[Clean Sheets]]/MAX('epl_player_stats_24_25 '!AI:AI)*0.5+player_stats[[#This Row],[Goals Prevented Adjusted]]/MAX('epl_player_stats_24_25 '!BG:BG)*0.5</f>
        <v>0.31302521008403361</v>
      </c>
      <c r="G170">
        <f>player_stats[[#This Row],[Clean Sheets]]/MAX('epl_player_stats_24_25 '!AI:AI)*0.5+player_stats[[#This Row],[Clearances]]/MAX('epl_player_stats_24_25 '!AJ:AJ)*0.25+player_stats[[#This Row],[Tackles]]/MAX('epl_player_stats_24_25 '!AM:AM)*0.25</f>
        <v>0.19684800845087924</v>
      </c>
      <c r="H170">
        <f>player_stats[[#This Row],[Touches]]/MAX('epl_player_stats_24_25 '!P:P)</f>
        <v>0.15476546160740962</v>
      </c>
      <c r="I170">
        <f>player_stats[[#This Row],[Goals]]/MAX('epl_player_stats_24_25 '!H:H)*0.6+player_stats[[#This Row],[Assists]]/MAX('epl_player_stats_24_25 '!I:I)*0.25+player_stats[[#This Row],[Shots]]/MAX('epl_player_stats_24_25 '!K:K)*0.15+0.1</f>
        <v>0.18665912945166763</v>
      </c>
      <c r="J170">
        <f>player_stats[[#This Row],[Minutes]]/3420</f>
        <v>0.30584795321637426</v>
      </c>
      <c r="K170" s="2" cm="1">
        <f t="array" ref="K170">_xlfn.IFS(
E170="Goalkeeper",(
7*F170 + 2*J170 + H170),
E170="Defender",(
6*G170+3*H170+2*J170),
E170="Midfielder",(
2*G170+3*H170+4*I170+3*J170),
E170="Forward",(
6.25*I170+5*J170)
)</f>
        <v>2.2570803419602528</v>
      </c>
    </row>
    <row r="171" spans="1:11" x14ac:dyDescent="0.3">
      <c r="A171" t="s">
        <v>299</v>
      </c>
      <c r="B171">
        <v>31</v>
      </c>
      <c r="C171" t="s">
        <v>300</v>
      </c>
      <c r="D171" t="s">
        <v>277</v>
      </c>
      <c r="E171" t="s">
        <v>773</v>
      </c>
      <c r="F171">
        <f>player_stats[[#This Row],[Clean Sheets]]/MAX('epl_player_stats_24_25 '!AI:AI)*0.5+player_stats[[#This Row],[Goals Prevented Adjusted]]/MAX('epl_player_stats_24_25 '!BG:BG)*0.5</f>
        <v>0.42016806722689076</v>
      </c>
      <c r="G171">
        <f>player_stats[[#This Row],[Clean Sheets]]/MAX('epl_player_stats_24_25 '!AI:AI)*0.5+player_stats[[#This Row],[Clearances]]/MAX('epl_player_stats_24_25 '!AJ:AJ)*0.25+player_stats[[#This Row],[Tackles]]/MAX('epl_player_stats_24_25 '!AM:AM)*0.25</f>
        <v>0.32413937736904241</v>
      </c>
      <c r="H171">
        <f>player_stats[[#This Row],[Touches]]/MAX('epl_player_stats_24_25 '!P:P)</f>
        <v>0.36779205258440395</v>
      </c>
      <c r="I171">
        <f>player_stats[[#This Row],[Goals]]/MAX('epl_player_stats_24_25 '!H:H)*0.6+player_stats[[#This Row],[Assists]]/MAX('epl_player_stats_24_25 '!I:I)*0.25+player_stats[[#This Row],[Shots]]/MAX('epl_player_stats_24_25 '!K:K)*0.15+0.1</f>
        <v>0.26607625149174047</v>
      </c>
      <c r="J171">
        <f>player_stats[[#This Row],[Minutes]]/3420</f>
        <v>0.75350877192982457</v>
      </c>
      <c r="K171" s="2" cm="1">
        <f t="array" ref="K171">_xlfn.IFS(
E171="Goalkeeper",(
7*F171 + 2*J171 + H171),
E171="Defender",(
6*G171+3*H171+2*J171),
E171="Midfielder",(
2*G171+3*H171+4*I171+3*J171),
E171="Forward",(
6.25*I171+5*J171)
)</f>
        <v>5.0764862342477315</v>
      </c>
    </row>
    <row r="172" spans="1:11" x14ac:dyDescent="0.3">
      <c r="A172" t="s">
        <v>448</v>
      </c>
      <c r="B172">
        <v>33</v>
      </c>
      <c r="C172" t="s">
        <v>425</v>
      </c>
      <c r="D172" t="s">
        <v>74</v>
      </c>
      <c r="E172" t="s">
        <v>774</v>
      </c>
      <c r="F172">
        <f>player_stats[[#This Row],[Clean Sheets]]/MAX('epl_player_stats_24_25 '!AI:AI)*0.5+player_stats[[#This Row],[Goals Prevented Adjusted]]/MAX('epl_player_stats_24_25 '!BG:BG)*0.5</f>
        <v>0.70588235294117652</v>
      </c>
      <c r="G172">
        <f>player_stats[[#This Row],[Clean Sheets]]/MAX('epl_player_stats_24_25 '!AI:AI)*0.5+player_stats[[#This Row],[Clearances]]/MAX('epl_player_stats_24_25 '!AJ:AJ)*0.25+player_stats[[#This Row],[Tackles]]/MAX('epl_player_stats_24_25 '!AM:AM)*0.25</f>
        <v>0.76770956316410865</v>
      </c>
      <c r="H172">
        <f>player_stats[[#This Row],[Touches]]/MAX('epl_player_stats_24_25 '!P:P)</f>
        <v>1</v>
      </c>
      <c r="I172">
        <f>player_stats[[#This Row],[Goals]]/MAX('epl_player_stats_24_25 '!H:H)*0.6+player_stats[[#This Row],[Assists]]/MAX('epl_player_stats_24_25 '!I:I)*0.25+player_stats[[#This Row],[Shots]]/MAX('epl_player_stats_24_25 '!K:K)*0.15+0.1</f>
        <v>0.24235129702908106</v>
      </c>
      <c r="J172">
        <f>player_stats[[#This Row],[Minutes]]/3420</f>
        <v>0.97368421052631582</v>
      </c>
      <c r="K172" s="2" cm="1">
        <f t="array" ref="K172">_xlfn.IFS(
E172="Goalkeeper",(
7*F172 + 2*J172 + H172),
E172="Defender",(
6*G172+3*H172+2*J172),
E172="Midfielder",(
2*G172+3*H172+4*I172+3*J172),
E172="Forward",(
6.25*I172+5*J172)
)</f>
        <v>9.5536258000372829</v>
      </c>
    </row>
    <row r="173" spans="1:11" x14ac:dyDescent="0.3">
      <c r="A173" t="s">
        <v>674</v>
      </c>
      <c r="B173">
        <v>23</v>
      </c>
      <c r="C173" t="s">
        <v>782</v>
      </c>
      <c r="D173" t="s">
        <v>66</v>
      </c>
      <c r="E173" t="s">
        <v>774</v>
      </c>
      <c r="F173">
        <f>player_stats[[#This Row],[Clean Sheets]]/MAX('epl_player_stats_24_25 '!AI:AI)*0.5+player_stats[[#This Row],[Goals Prevented Adjusted]]/MAX('epl_player_stats_24_25 '!BG:BG)*0.5</f>
        <v>0.34873949579831931</v>
      </c>
      <c r="G173">
        <f>player_stats[[#This Row],[Clean Sheets]]/MAX('epl_player_stats_24_25 '!AI:AI)*0.5+player_stats[[#This Row],[Clearances]]/MAX('epl_player_stats_24_25 '!AJ:AJ)*0.25+player_stats[[#This Row],[Tackles]]/MAX('epl_player_stats_24_25 '!AM:AM)*0.25</f>
        <v>0.39396010687876715</v>
      </c>
      <c r="H173">
        <f>player_stats[[#This Row],[Touches]]/MAX('epl_player_stats_24_25 '!P:P)</f>
        <v>0.6435613982671049</v>
      </c>
      <c r="I173">
        <f>player_stats[[#This Row],[Goals]]/MAX('epl_player_stats_24_25 '!H:H)*0.6+player_stats[[#This Row],[Assists]]/MAX('epl_player_stats_24_25 '!I:I)*0.25+player_stats[[#This Row],[Shots]]/MAX('epl_player_stats_24_25 '!K:K)*0.15+0.1</f>
        <v>0.26202342817662205</v>
      </c>
      <c r="J173">
        <f>player_stats[[#This Row],[Minutes]]/3420</f>
        <v>0.87339181286549705</v>
      </c>
      <c r="K173" s="2" cm="1">
        <f t="array" ref="K173">_xlfn.IFS(
E173="Goalkeeper",(
7*F173 + 2*J173 + H173),
E173="Defender",(
6*G173+3*H173+2*J173),
E173="Midfielder",(
2*G173+3*H173+4*I173+3*J173),
E173="Forward",(
6.25*I173+5*J173)
)</f>
        <v>6.0412284618049119</v>
      </c>
    </row>
    <row r="174" spans="1:11" x14ac:dyDescent="0.3">
      <c r="A174" t="s">
        <v>447</v>
      </c>
      <c r="B174">
        <v>25</v>
      </c>
      <c r="C174" t="s">
        <v>425</v>
      </c>
      <c r="D174" t="s">
        <v>59</v>
      </c>
      <c r="E174" t="s">
        <v>774</v>
      </c>
      <c r="F174">
        <f>player_stats[[#This Row],[Clean Sheets]]/MAX('epl_player_stats_24_25 '!AI:AI)*0.5+player_stats[[#This Row],[Goals Prevented Adjusted]]/MAX('epl_player_stats_24_25 '!BG:BG)*0.5</f>
        <v>0.34873949579831931</v>
      </c>
      <c r="G174">
        <f>player_stats[[#This Row],[Clean Sheets]]/MAX('epl_player_stats_24_25 '!AI:AI)*0.5+player_stats[[#This Row],[Clearances]]/MAX('epl_player_stats_24_25 '!AJ:AJ)*0.25+player_stats[[#This Row],[Tackles]]/MAX('epl_player_stats_24_25 '!AM:AM)*0.25</f>
        <v>0.32778226558130863</v>
      </c>
      <c r="H174">
        <f>player_stats[[#This Row],[Touches]]/MAX('epl_player_stats_24_25 '!P:P)</f>
        <v>0.69345682700926203</v>
      </c>
      <c r="I174">
        <f>player_stats[[#This Row],[Goals]]/MAX('epl_player_stats_24_25 '!H:H)*0.6+player_stats[[#This Row],[Assists]]/MAX('epl_player_stats_24_25 '!I:I)*0.25+player_stats[[#This Row],[Shots]]/MAX('epl_player_stats_24_25 '!K:K)*0.15+0.1</f>
        <v>0.35605803655549273</v>
      </c>
      <c r="J174">
        <f>player_stats[[#This Row],[Minutes]]/3420</f>
        <v>0.69502923976608189</v>
      </c>
      <c r="K174" s="2" cm="1">
        <f t="array" ref="K174">_xlfn.IFS(
E174="Goalkeeper",(
7*F174 + 2*J174 + H174),
E174="Defender",(
6*G174+3*H174+2*J174),
E174="Midfielder",(
2*G174+3*H174+4*I174+3*J174),
E174="Forward",(
6.25*I174+5*J174)
)</f>
        <v>5.4371225540478019</v>
      </c>
    </row>
    <row r="175" spans="1:11" x14ac:dyDescent="0.3">
      <c r="A175" t="s">
        <v>141</v>
      </c>
      <c r="B175">
        <v>19</v>
      </c>
      <c r="C175" t="s">
        <v>131</v>
      </c>
      <c r="D175" t="s">
        <v>62</v>
      </c>
      <c r="E175" t="s">
        <v>774</v>
      </c>
      <c r="F175">
        <f>player_stats[[#This Row],[Clean Sheets]]/MAX('epl_player_stats_24_25 '!AI:AI)*0.5+player_stats[[#This Row],[Goals Prevented Adjusted]]/MAX('epl_player_stats_24_25 '!BG:BG)*0.5</f>
        <v>0.45588235294117652</v>
      </c>
      <c r="G175">
        <f>player_stats[[#This Row],[Clean Sheets]]/MAX('epl_player_stats_24_25 '!AI:AI)*0.5+player_stats[[#This Row],[Clearances]]/MAX('epl_player_stats_24_25 '!AJ:AJ)*0.25+player_stats[[#This Row],[Tackles]]/MAX('epl_player_stats_24_25 '!AM:AM)*0.25</f>
        <v>0.51808239607282669</v>
      </c>
      <c r="H175">
        <f>player_stats[[#This Row],[Touches]]/MAX('epl_player_stats_24_25 '!P:P)</f>
        <v>0.61069614580221099</v>
      </c>
      <c r="I175">
        <f>player_stats[[#This Row],[Goals]]/MAX('epl_player_stats_24_25 '!H:H)*0.6+player_stats[[#This Row],[Assists]]/MAX('epl_player_stats_24_25 '!I:I)*0.25+player_stats[[#This Row],[Shots]]/MAX('epl_player_stats_24_25 '!K:K)*0.15+0.1</f>
        <v>0.23410903837698638</v>
      </c>
      <c r="J175">
        <f>player_stats[[#This Row],[Minutes]]/3420</f>
        <v>0.70818713450292403</v>
      </c>
      <c r="K175" s="2" cm="1">
        <f t="array" ref="K175">_xlfn.IFS(
E175="Goalkeeper",(
7*F175 + 2*J175 + H175),
E175="Defender",(
6*G175+3*H175+2*J175),
E175="Midfielder",(
2*G175+3*H175+4*I175+3*J175),
E175="Forward",(
6.25*I175+5*J175)
)</f>
        <v>6.3569570828494406</v>
      </c>
    </row>
    <row r="176" spans="1:11" x14ac:dyDescent="0.3">
      <c r="A176" t="s">
        <v>81</v>
      </c>
      <c r="B176">
        <v>25</v>
      </c>
      <c r="C176" t="s">
        <v>58</v>
      </c>
      <c r="D176" t="s">
        <v>82</v>
      </c>
      <c r="E176" t="s">
        <v>773</v>
      </c>
      <c r="F176">
        <f>player_stats[[#This Row],[Clean Sheets]]/MAX('epl_player_stats_24_25 '!AI:AI)*0.5+player_stats[[#This Row],[Goals Prevented Adjusted]]/MAX('epl_player_stats_24_25 '!BG:BG)*0.5</f>
        <v>0.38445378151260506</v>
      </c>
      <c r="G176">
        <f>player_stats[[#This Row],[Clean Sheets]]/MAX('epl_player_stats_24_25 '!AI:AI)*0.5+player_stats[[#This Row],[Clearances]]/MAX('epl_player_stats_24_25 '!AJ:AJ)*0.25+player_stats[[#This Row],[Tackles]]/MAX('epl_player_stats_24_25 '!AM:AM)*0.25</f>
        <v>0.21945100354191266</v>
      </c>
      <c r="H176">
        <f>player_stats[[#This Row],[Touches]]/MAX('epl_player_stats_24_25 '!P:P)</f>
        <v>0.53510606513295489</v>
      </c>
      <c r="I176">
        <f>player_stats[[#This Row],[Goals]]/MAX('epl_player_stats_24_25 '!H:H)*0.6+player_stats[[#This Row],[Assists]]/MAX('epl_player_stats_24_25 '!I:I)*0.25+player_stats[[#This Row],[Shots]]/MAX('epl_player_stats_24_25 '!K:K)*0.15+0.1</f>
        <v>0.393671879907041</v>
      </c>
      <c r="J176">
        <f>player_stats[[#This Row],[Minutes]]/3420</f>
        <v>0.68070175438596492</v>
      </c>
      <c r="K176" s="2" cm="1">
        <f t="array" ref="K176">_xlfn.IFS(
E176="Goalkeeper",(
7*F176 + 2*J176 + H176),
E176="Defender",(
6*G176+3*H176+2*J176),
E176="Midfielder",(
2*G176+3*H176+4*I176+3*J176),
E176="Forward",(
6.25*I176+5*J176)
)</f>
        <v>5.6610129852687487</v>
      </c>
    </row>
    <row r="177" spans="1:11" x14ac:dyDescent="0.3">
      <c r="A177" t="s">
        <v>235</v>
      </c>
      <c r="B177">
        <v>23</v>
      </c>
      <c r="C177" t="s">
        <v>205</v>
      </c>
      <c r="D177" t="s">
        <v>94</v>
      </c>
      <c r="E177" t="s">
        <v>774</v>
      </c>
      <c r="F177">
        <f>player_stats[[#This Row],[Clean Sheets]]/MAX('epl_player_stats_24_25 '!AI:AI)*0.5+player_stats[[#This Row],[Goals Prevented Adjusted]]/MAX('epl_player_stats_24_25 '!BG:BG)*0.5</f>
        <v>0.24159663865546221</v>
      </c>
      <c r="G177">
        <f>player_stats[[#This Row],[Clean Sheets]]/MAX('epl_player_stats_24_25 '!AI:AI)*0.5+player_stats[[#This Row],[Clearances]]/MAX('epl_player_stats_24_25 '!AJ:AJ)*0.25+player_stats[[#This Row],[Tackles]]/MAX('epl_player_stats_24_25 '!AM:AM)*0.25</f>
        <v>8.9363387808363878E-2</v>
      </c>
      <c r="H177">
        <f>player_stats[[#This Row],[Touches]]/MAX('epl_player_stats_24_25 '!P:P)</f>
        <v>0.16611891245891844</v>
      </c>
      <c r="I177">
        <f>player_stats[[#This Row],[Goals]]/MAX('epl_player_stats_24_25 '!H:H)*0.6+player_stats[[#This Row],[Assists]]/MAX('epl_player_stats_24_25 '!I:I)*0.25+player_stats[[#This Row],[Shots]]/MAX('epl_player_stats_24_25 '!K:K)*0.15+0.1</f>
        <v>0.1839111864832611</v>
      </c>
      <c r="J177">
        <f>player_stats[[#This Row],[Minutes]]/3420</f>
        <v>0.25146198830409355</v>
      </c>
      <c r="K177" s="2" cm="1">
        <f t="array" ref="K177">_xlfn.IFS(
E177="Goalkeeper",(
7*F177 + 2*J177 + H177),
E177="Defender",(
6*G177+3*H177+2*J177),
E177="Midfielder",(
2*G177+3*H177+4*I177+3*J177),
E177="Forward",(
6.25*I177+5*J177)
)</f>
        <v>1.5374610408351259</v>
      </c>
    </row>
    <row r="178" spans="1:11" x14ac:dyDescent="0.3">
      <c r="A178" t="s">
        <v>307</v>
      </c>
      <c r="B178">
        <v>21</v>
      </c>
      <c r="C178" t="s">
        <v>300</v>
      </c>
      <c r="D178" t="s">
        <v>105</v>
      </c>
      <c r="E178" t="s">
        <v>773</v>
      </c>
      <c r="F178">
        <f>player_stats[[#This Row],[Clean Sheets]]/MAX('epl_player_stats_24_25 '!AI:AI)*0.5+player_stats[[#This Row],[Goals Prevented Adjusted]]/MAX('epl_player_stats_24_25 '!BG:BG)*0.5</f>
        <v>0.20588235294117649</v>
      </c>
      <c r="G178">
        <f>player_stats[[#This Row],[Clean Sheets]]/MAX('epl_player_stats_24_25 '!AI:AI)*0.5+player_stats[[#This Row],[Clearances]]/MAX('epl_player_stats_24_25 '!AJ:AJ)*0.25+player_stats[[#This Row],[Tackles]]/MAX('epl_player_stats_24_25 '!AM:AM)*0.25</f>
        <v>3.1007270241720002E-2</v>
      </c>
      <c r="H178">
        <f>player_stats[[#This Row],[Touches]]/MAX('epl_player_stats_24_25 '!P:P)</f>
        <v>0.12817448461308634</v>
      </c>
      <c r="I178">
        <f>player_stats[[#This Row],[Goals]]/MAX('epl_player_stats_24_25 '!H:H)*0.6+player_stats[[#This Row],[Assists]]/MAX('epl_player_stats_24_25 '!I:I)*0.25+player_stats[[#This Row],[Shots]]/MAX('epl_player_stats_24_25 '!K:K)*0.15+0.1</f>
        <v>0.24943941963444508</v>
      </c>
      <c r="J178">
        <f>player_stats[[#This Row],[Minutes]]/3420</f>
        <v>0.22514619883040934</v>
      </c>
      <c r="K178" s="2" cm="1">
        <f t="array" ref="K178">_xlfn.IFS(
E178="Goalkeeper",(
7*F178 + 2*J178 + H178),
E178="Defender",(
6*G178+3*H178+2*J178),
E178="Midfielder",(
2*G178+3*H178+4*I178+3*J178),
E178="Forward",(
6.25*I178+5*J178)
)</f>
        <v>2.1197342693517074</v>
      </c>
    </row>
    <row r="179" spans="1:11" x14ac:dyDescent="0.3">
      <c r="A179" t="s">
        <v>353</v>
      </c>
      <c r="B179">
        <v>33</v>
      </c>
      <c r="C179" t="s">
        <v>329</v>
      </c>
      <c r="D179" t="s">
        <v>78</v>
      </c>
      <c r="E179" t="s">
        <v>773</v>
      </c>
      <c r="F179">
        <f>player_stats[[#This Row],[Clean Sheets]]/MAX('epl_player_stats_24_25 '!AI:AI)*0.5+player_stats[[#This Row],[Goals Prevented Adjusted]]/MAX('epl_player_stats_24_25 '!BG:BG)*0.5</f>
        <v>0.20588235294117649</v>
      </c>
      <c r="G179">
        <f>player_stats[[#This Row],[Clean Sheets]]/MAX('epl_player_stats_24_25 '!AI:AI)*0.5+player_stats[[#This Row],[Clearances]]/MAX('epl_player_stats_24_25 '!AJ:AJ)*0.25+player_stats[[#This Row],[Tackles]]/MAX('epl_player_stats_24_25 '!AM:AM)*0.25</f>
        <v>2.7535263779282917E-2</v>
      </c>
      <c r="H179">
        <f>player_stats[[#This Row],[Touches]]/MAX('epl_player_stats_24_25 '!P:P)</f>
        <v>0.21302659097699433</v>
      </c>
      <c r="I179">
        <f>player_stats[[#This Row],[Goals]]/MAX('epl_player_stats_24_25 '!H:H)*0.6+player_stats[[#This Row],[Assists]]/MAX('epl_player_stats_24_25 '!I:I)*0.25+player_stats[[#This Row],[Shots]]/MAX('epl_player_stats_24_25 '!K:K)*0.15+0.1</f>
        <v>0.16842849067269644</v>
      </c>
      <c r="J179">
        <f>player_stats[[#This Row],[Minutes]]/3420</f>
        <v>0.17982456140350878</v>
      </c>
      <c r="K179" s="2" cm="1">
        <f t="array" ref="K179">_xlfn.IFS(
E179="Goalkeeper",(
7*F179 + 2*J179 + H179),
E179="Defender",(
6*G179+3*H179+2*J179),
E179="Midfielder",(
2*G179+3*H179+4*I179+3*J179),
E179="Forward",(
6.25*I179+5*J179)
)</f>
        <v>1.9073379473908607</v>
      </c>
    </row>
    <row r="180" spans="1:11" x14ac:dyDescent="0.3">
      <c r="A180" t="s">
        <v>385</v>
      </c>
      <c r="B180">
        <v>26</v>
      </c>
      <c r="C180" t="s">
        <v>356</v>
      </c>
      <c r="D180" t="s">
        <v>140</v>
      </c>
      <c r="E180" t="s">
        <v>773</v>
      </c>
      <c r="F180">
        <f>player_stats[[#This Row],[Clean Sheets]]/MAX('epl_player_stats_24_25 '!AI:AI)*0.5+player_stats[[#This Row],[Goals Prevented Adjusted]]/MAX('epl_player_stats_24_25 '!BG:BG)*0.5</f>
        <v>0.20588235294117649</v>
      </c>
      <c r="G180">
        <f>player_stats[[#This Row],[Clean Sheets]]/MAX('epl_player_stats_24_25 '!AI:AI)*0.5+player_stats[[#This Row],[Clearances]]/MAX('epl_player_stats_24_25 '!AJ:AJ)*0.25+player_stats[[#This Row],[Tackles]]/MAX('epl_player_stats_24_25 '!AM:AM)*0.25</f>
        <v>2.2082582489281053E-2</v>
      </c>
      <c r="H180">
        <f>player_stats[[#This Row],[Touches]]/MAX('epl_player_stats_24_25 '!P:P)</f>
        <v>0.10845533313414998</v>
      </c>
      <c r="I180">
        <f>player_stats[[#This Row],[Goals]]/MAX('epl_player_stats_24_25 '!H:H)*0.6+player_stats[[#This Row],[Assists]]/MAX('epl_player_stats_24_25 '!I:I)*0.25+player_stats[[#This Row],[Shots]]/MAX('epl_player_stats_24_25 '!K:K)*0.15+0.1</f>
        <v>0.17334652345958168</v>
      </c>
      <c r="J180">
        <f>player_stats[[#This Row],[Minutes]]/3420</f>
        <v>0.20350877192982456</v>
      </c>
      <c r="K180" s="2" cm="1">
        <f t="array" ref="K180">_xlfn.IFS(
E180="Goalkeeper",(
7*F180 + 2*J180 + H180),
E180="Defender",(
6*G180+3*H180+2*J180),
E180="Midfielder",(
2*G180+3*H180+4*I180+3*J180),
E180="Forward",(
6.25*I180+5*J180)
)</f>
        <v>1.6734435740088123</v>
      </c>
    </row>
    <row r="181" spans="1:11" x14ac:dyDescent="0.3">
      <c r="A181" t="s">
        <v>465</v>
      </c>
      <c r="B181">
        <v>30</v>
      </c>
      <c r="C181" t="s">
        <v>453</v>
      </c>
      <c r="D181" t="s">
        <v>59</v>
      </c>
      <c r="E181" t="s">
        <v>774</v>
      </c>
      <c r="F181">
        <f>player_stats[[#This Row],[Clean Sheets]]/MAX('epl_player_stats_24_25 '!AI:AI)*0.5+player_stats[[#This Row],[Goals Prevented Adjusted]]/MAX('epl_player_stats_24_25 '!BG:BG)*0.5</f>
        <v>0.24159663865546221</v>
      </c>
      <c r="G181">
        <f>player_stats[[#This Row],[Clean Sheets]]/MAX('epl_player_stats_24_25 '!AI:AI)*0.5+player_stats[[#This Row],[Clearances]]/MAX('epl_player_stats_24_25 '!AJ:AJ)*0.25+player_stats[[#This Row],[Tackles]]/MAX('epl_player_stats_24_25 '!AM:AM)*0.25</f>
        <v>6.5587522525321573E-2</v>
      </c>
      <c r="H181">
        <f>player_stats[[#This Row],[Touches]]/MAX('epl_player_stats_24_25 '!P:P)</f>
        <v>0.13385121003884076</v>
      </c>
      <c r="I181">
        <f>player_stats[[#This Row],[Goals]]/MAX('epl_player_stats_24_25 '!H:H)*0.6+player_stats[[#This Row],[Assists]]/MAX('epl_player_stats_24_25 '!I:I)*0.25+player_stats[[#This Row],[Shots]]/MAX('epl_player_stats_24_25 '!K:K)*0.15+0.1</f>
        <v>0.14629734313171283</v>
      </c>
      <c r="J181">
        <f>player_stats[[#This Row],[Minutes]]/3420</f>
        <v>0.15935672514619884</v>
      </c>
      <c r="K181" s="2" cm="1">
        <f t="array" ref="K181">_xlfn.IFS(
E181="Goalkeeper",(
7*F181 + 2*J181 + H181),
E181="Defender",(
6*G181+3*H181+2*J181),
E181="Midfielder",(
2*G181+3*H181+4*I181+3*J181),
E181="Forward",(
6.25*I181+5*J181)
)</f>
        <v>1.1137922155608493</v>
      </c>
    </row>
    <row r="182" spans="1:11" x14ac:dyDescent="0.3">
      <c r="A182" t="s">
        <v>142</v>
      </c>
      <c r="B182">
        <v>27</v>
      </c>
      <c r="C182" t="s">
        <v>131</v>
      </c>
      <c r="D182" t="s">
        <v>143</v>
      </c>
      <c r="E182" t="s">
        <v>775</v>
      </c>
      <c r="F182">
        <f>player_stats[[#This Row],[Clean Sheets]]/MAX('epl_player_stats_24_25 '!AI:AI)*0.5+player_stats[[#This Row],[Goals Prevented Adjusted]]/MAX('epl_player_stats_24_25 '!BG:BG)*0.5</f>
        <v>0.20588235294117649</v>
      </c>
      <c r="G182">
        <f>player_stats[[#This Row],[Clean Sheets]]/MAX('epl_player_stats_24_25 '!AI:AI)*0.5+player_stats[[#This Row],[Clearances]]/MAX('epl_player_stats_24_25 '!AJ:AJ)*0.25+player_stats[[#This Row],[Tackles]]/MAX('epl_player_stats_24_25 '!AM:AM)*0.25</f>
        <v>8.0780463555583173E-3</v>
      </c>
      <c r="H182">
        <f>player_stats[[#This Row],[Touches]]/MAX('epl_player_stats_24_25 '!P:P)</f>
        <v>5.7663579324768448E-2</v>
      </c>
      <c r="I182">
        <f>player_stats[[#This Row],[Goals]]/MAX('epl_player_stats_24_25 '!H:H)*0.6+player_stats[[#This Row],[Assists]]/MAX('epl_player_stats_24_25 '!I:I)*0.25+player_stats[[#This Row],[Shots]]/MAX('epl_player_stats_24_25 '!K:K)*0.15+0.1</f>
        <v>0.20444852710256894</v>
      </c>
      <c r="J182">
        <f>player_stats[[#This Row],[Minutes]]/3420</f>
        <v>9.6783625730994152E-2</v>
      </c>
      <c r="K182" s="2" cm="1">
        <f t="array" ref="K182">_xlfn.IFS(
E182="Goalkeeper",(
7*F182 + 2*J182 + H182),
E182="Defender",(
6*G182+3*H182+2*J182),
E182="Midfielder",(
2*G182+3*H182+4*I182+3*J182),
E182="Forward",(
6.25*I182+5*J182)
)</f>
        <v>1.7617214230460267</v>
      </c>
    </row>
    <row r="183" spans="1:11" x14ac:dyDescent="0.3">
      <c r="A183" t="s">
        <v>301</v>
      </c>
      <c r="B183">
        <v>27</v>
      </c>
      <c r="C183" t="s">
        <v>300</v>
      </c>
      <c r="D183" t="s">
        <v>59</v>
      </c>
      <c r="E183" t="s">
        <v>775</v>
      </c>
      <c r="F183">
        <f>player_stats[[#This Row],[Clean Sheets]]/MAX('epl_player_stats_24_25 '!AI:AI)*0.5+player_stats[[#This Row],[Goals Prevented Adjusted]]/MAX('epl_player_stats_24_25 '!BG:BG)*0.5</f>
        <v>0.24159663865546221</v>
      </c>
      <c r="G183">
        <f>player_stats[[#This Row],[Clean Sheets]]/MAX('epl_player_stats_24_25 '!AI:AI)*0.5+player_stats[[#This Row],[Clearances]]/MAX('epl_player_stats_24_25 '!AJ:AJ)*0.25+player_stats[[#This Row],[Tackles]]/MAX('epl_player_stats_24_25 '!AM:AM)*0.25</f>
        <v>6.6535139501646676E-2</v>
      </c>
      <c r="H183">
        <f>player_stats[[#This Row],[Touches]]/MAX('epl_player_stats_24_25 '!P:P)</f>
        <v>0.12100388407529131</v>
      </c>
      <c r="I183">
        <f>player_stats[[#This Row],[Goals]]/MAX('epl_player_stats_24_25 '!H:H)*0.6+player_stats[[#This Row],[Assists]]/MAX('epl_player_stats_24_25 '!I:I)*0.25+player_stats[[#This Row],[Shots]]/MAX('epl_player_stats_24_25 '!K:K)*0.15+0.1</f>
        <v>0.23309151435211356</v>
      </c>
      <c r="J183">
        <f>player_stats[[#This Row],[Minutes]]/3420</f>
        <v>0.36608187134502923</v>
      </c>
      <c r="K183" s="2" cm="1">
        <f t="array" ref="K183">_xlfn.IFS(
E183="Goalkeeper",(
7*F183 + 2*J183 + H183),
E183="Defender",(
6*G183+3*H183+2*J183),
E183="Midfielder",(
2*G183+3*H183+4*I183+3*J183),
E183="Forward",(
6.25*I183+5*J183)
)</f>
        <v>3.2872313214258559</v>
      </c>
    </row>
    <row r="184" spans="1:11" x14ac:dyDescent="0.3">
      <c r="A184" t="s">
        <v>619</v>
      </c>
      <c r="B184">
        <v>19</v>
      </c>
      <c r="C184" t="s">
        <v>784</v>
      </c>
      <c r="D184" t="s">
        <v>96</v>
      </c>
      <c r="E184" t="s">
        <v>775</v>
      </c>
      <c r="F184">
        <f>player_stats[[#This Row],[Clean Sheets]]/MAX('epl_player_stats_24_25 '!AI:AI)*0.5+player_stats[[#This Row],[Goals Prevented Adjusted]]/MAX('epl_player_stats_24_25 '!BG:BG)*0.5</f>
        <v>0.24159663865546221</v>
      </c>
      <c r="G184">
        <f>player_stats[[#This Row],[Clean Sheets]]/MAX('epl_player_stats_24_25 '!AI:AI)*0.5+player_stats[[#This Row],[Clearances]]/MAX('epl_player_stats_24_25 '!AJ:AJ)*0.25+player_stats[[#This Row],[Tackles]]/MAX('epl_player_stats_24_25 '!AM:AM)*0.25</f>
        <v>7.4053936494127878E-2</v>
      </c>
      <c r="H184">
        <f>player_stats[[#This Row],[Touches]]/MAX('epl_player_stats_24_25 '!P:P)</f>
        <v>0.13534508515088139</v>
      </c>
      <c r="I184">
        <f>player_stats[[#This Row],[Goals]]/MAX('epl_player_stats_24_25 '!H:H)*0.6+player_stats[[#This Row],[Assists]]/MAX('epl_player_stats_24_25 '!I:I)*0.25+player_stats[[#This Row],[Shots]]/MAX('epl_player_stats_24_25 '!K:K)*0.15+0.1</f>
        <v>0.2118255762828968</v>
      </c>
      <c r="J184">
        <f>player_stats[[#This Row],[Minutes]]/3420</f>
        <v>0.2669590643274854</v>
      </c>
      <c r="K184" s="2" cm="1">
        <f t="array" ref="K184">_xlfn.IFS(
E184="Goalkeeper",(
7*F184 + 2*J184 + H184),
E184="Defender",(
6*G184+3*H184+2*J184),
E184="Midfielder",(
2*G184+3*H184+4*I184+3*J184),
E184="Forward",(
6.25*I184+5*J184)
)</f>
        <v>2.658705173405532</v>
      </c>
    </row>
    <row r="185" spans="1:11" x14ac:dyDescent="0.3">
      <c r="A185" t="s">
        <v>573</v>
      </c>
      <c r="B185">
        <v>23</v>
      </c>
      <c r="C185" t="s">
        <v>566</v>
      </c>
      <c r="D185" t="s">
        <v>59</v>
      </c>
      <c r="E185" t="s">
        <v>775</v>
      </c>
      <c r="F185">
        <f>player_stats[[#This Row],[Clean Sheets]]/MAX('epl_player_stats_24_25 '!AI:AI)*0.5+player_stats[[#This Row],[Goals Prevented Adjusted]]/MAX('epl_player_stats_24_25 '!BG:BG)*0.5</f>
        <v>0.20588235294117649</v>
      </c>
      <c r="G185">
        <f>player_stats[[#This Row],[Clean Sheets]]/MAX('epl_player_stats_24_25 '!AI:AI)*0.5+player_stats[[#This Row],[Clearances]]/MAX('epl_player_stats_24_25 '!AJ:AJ)*0.25+player_stats[[#This Row],[Tackles]]/MAX('epl_player_stats_24_25 '!AM:AM)*0.25</f>
        <v>3.373361088672093E-2</v>
      </c>
      <c r="H185">
        <f>player_stats[[#This Row],[Touches]]/MAX('epl_player_stats_24_25 '!P:P)</f>
        <v>0.13474753510606513</v>
      </c>
      <c r="I185">
        <f>player_stats[[#This Row],[Goals]]/MAX('epl_player_stats_24_25 '!H:H)*0.6+player_stats[[#This Row],[Assists]]/MAX('epl_player_stats_24_25 '!I:I)*0.25+player_stats[[#This Row],[Shots]]/MAX('epl_player_stats_24_25 '!K:K)*0.15+0.1</f>
        <v>0.21269078575466366</v>
      </c>
      <c r="J185">
        <f>player_stats[[#This Row],[Minutes]]/3420</f>
        <v>0.41871345029239765</v>
      </c>
      <c r="K185" s="2" cm="1">
        <f t="array" ref="K185">_xlfn.IFS(
E185="Goalkeeper",(
7*F185 + 2*J185 + H185),
E185="Defender",(
6*G185+3*H185+2*J185),
E185="Midfielder",(
2*G185+3*H185+4*I185+3*J185),
E185="Forward",(
6.25*I185+5*J185)
)</f>
        <v>3.4228846624286362</v>
      </c>
    </row>
    <row r="186" spans="1:11" x14ac:dyDescent="0.3">
      <c r="A186" t="s">
        <v>597</v>
      </c>
      <c r="B186">
        <v>18</v>
      </c>
      <c r="C186" t="s">
        <v>566</v>
      </c>
      <c r="D186" t="s">
        <v>59</v>
      </c>
      <c r="E186" t="s">
        <v>775</v>
      </c>
      <c r="F186">
        <f>player_stats[[#This Row],[Clean Sheets]]/MAX('epl_player_stats_24_25 '!AI:AI)*0.5+player_stats[[#This Row],[Goals Prevented Adjusted]]/MAX('epl_player_stats_24_25 '!BG:BG)*0.5</f>
        <v>0.20588235294117649</v>
      </c>
      <c r="G186">
        <f>player_stats[[#This Row],[Clean Sheets]]/MAX('epl_player_stats_24_25 '!AI:AI)*0.5+player_stats[[#This Row],[Clearances]]/MAX('epl_player_stats_24_25 '!AJ:AJ)*0.25+player_stats[[#This Row],[Tackles]]/MAX('epl_player_stats_24_25 '!AM:AM)*0.25</f>
        <v>8.0438700055924933E-2</v>
      </c>
      <c r="H186">
        <f>player_stats[[#This Row],[Touches]]/MAX('epl_player_stats_24_25 '!P:P)</f>
        <v>0.29997012249775917</v>
      </c>
      <c r="I186">
        <f>player_stats[[#This Row],[Goals]]/MAX('epl_player_stats_24_25 '!H:H)*0.6+player_stats[[#This Row],[Assists]]/MAX('epl_player_stats_24_25 '!I:I)*0.25+player_stats[[#This Row],[Shots]]/MAX('epl_player_stats_24_25 '!K:K)*0.15+0.1</f>
        <v>0.21023176936122104</v>
      </c>
      <c r="J186">
        <f>player_stats[[#This Row],[Minutes]]/3420</f>
        <v>0.54795321637426897</v>
      </c>
      <c r="K186" s="2" cm="1">
        <f t="array" ref="K186">_xlfn.IFS(
E186="Goalkeeper",(
7*F186 + 2*J186 + H186),
E186="Defender",(
6*G186+3*H186+2*J186),
E186="Midfielder",(
2*G186+3*H186+4*I186+3*J186),
E186="Forward",(
6.25*I186+5*J186)
)</f>
        <v>4.0537146403789759</v>
      </c>
    </row>
    <row r="187" spans="1:11" x14ac:dyDescent="0.3">
      <c r="A187" t="s">
        <v>672</v>
      </c>
      <c r="B187">
        <v>28</v>
      </c>
      <c r="C187" t="s">
        <v>782</v>
      </c>
      <c r="D187" t="s">
        <v>187</v>
      </c>
      <c r="E187" t="s">
        <v>773</v>
      </c>
      <c r="F187">
        <f>player_stats[[#This Row],[Clean Sheets]]/MAX('epl_player_stats_24_25 '!AI:AI)*0.5+player_stats[[#This Row],[Goals Prevented Adjusted]]/MAX('epl_player_stats_24_25 '!BG:BG)*0.5</f>
        <v>0.20588235294117649</v>
      </c>
      <c r="G187">
        <f>player_stats[[#This Row],[Clean Sheets]]/MAX('epl_player_stats_24_25 '!AI:AI)*0.5+player_stats[[#This Row],[Clearances]]/MAX('epl_player_stats_24_25 '!AJ:AJ)*0.25+player_stats[[#This Row],[Tackles]]/MAX('epl_player_stats_24_25 '!AM:AM)*0.25</f>
        <v>2.1608774001118498E-2</v>
      </c>
      <c r="H187">
        <f>player_stats[[#This Row],[Touches]]/MAX('epl_player_stats_24_25 '!P:P)</f>
        <v>8.7839856587989248E-2</v>
      </c>
      <c r="I187">
        <f>player_stats[[#This Row],[Goals]]/MAX('epl_player_stats_24_25 '!H:H)*0.6+player_stats[[#This Row],[Assists]]/MAX('epl_player_stats_24_25 '!I:I)*0.25+player_stats[[#This Row],[Shots]]/MAX('epl_player_stats_24_25 '!K:K)*0.15+0.1</f>
        <v>0.15367439231204072</v>
      </c>
      <c r="J187">
        <f>player_stats[[#This Row],[Minutes]]/3420</f>
        <v>0.19005847953216373</v>
      </c>
      <c r="K187" s="2" cm="1">
        <f t="array" ref="K187">_xlfn.IFS(
E187="Goalkeeper",(
7*F187 + 2*J187 + H187),
E187="Defender",(
6*G187+3*H187+2*J187),
E187="Midfielder",(
2*G187+3*H187+4*I187+3*J187),
E187="Forward",(
6.25*I187+5*J187)
)</f>
        <v>1.4916101256108587</v>
      </c>
    </row>
    <row r="188" spans="1:11" x14ac:dyDescent="0.3">
      <c r="A188" t="s">
        <v>690</v>
      </c>
      <c r="B188">
        <v>21</v>
      </c>
      <c r="C188" t="s">
        <v>782</v>
      </c>
      <c r="D188" t="s">
        <v>176</v>
      </c>
      <c r="E188" t="s">
        <v>773</v>
      </c>
      <c r="F188">
        <f>player_stats[[#This Row],[Clean Sheets]]/MAX('epl_player_stats_24_25 '!AI:AI)*0.5+player_stats[[#This Row],[Goals Prevented Adjusted]]/MAX('epl_player_stats_24_25 '!BG:BG)*0.5</f>
        <v>0.20588235294117649</v>
      </c>
      <c r="G188">
        <f>player_stats[[#This Row],[Clean Sheets]]/MAX('epl_player_stats_24_25 '!AI:AI)*0.5+player_stats[[#This Row],[Clearances]]/MAX('epl_player_stats_24_25 '!AJ:AJ)*0.25+player_stats[[#This Row],[Tackles]]/MAX('epl_player_stats_24_25 '!AM:AM)*0.25</f>
        <v>5.9762008326601626E-2</v>
      </c>
      <c r="H188">
        <f>player_stats[[#This Row],[Touches]]/MAX('epl_player_stats_24_25 '!P:P)</f>
        <v>0.13146100985957573</v>
      </c>
      <c r="I188">
        <f>player_stats[[#This Row],[Goals]]/MAX('epl_player_stats_24_25 '!H:H)*0.6+player_stats[[#This Row],[Assists]]/MAX('epl_player_stats_24_25 '!I:I)*0.25+player_stats[[#This Row],[Shots]]/MAX('epl_player_stats_24_25 '!K:K)*0.15+0.1</f>
        <v>0.15859242509892596</v>
      </c>
      <c r="J188">
        <f>player_stats[[#This Row],[Minutes]]/3420</f>
        <v>0.23304093567251463</v>
      </c>
      <c r="K188" s="2" cm="1">
        <f t="array" ref="K188">_xlfn.IFS(
E188="Goalkeeper",(
7*F188 + 2*J188 + H188),
E188="Defender",(
6*G188+3*H188+2*J188),
E188="Midfielder",(
2*G188+3*H188+4*I188+3*J188),
E188="Forward",(
6.25*I188+5*J188)
)</f>
        <v>1.8473995536451782</v>
      </c>
    </row>
    <row r="189" spans="1:11" x14ac:dyDescent="0.3">
      <c r="A189" t="s">
        <v>627</v>
      </c>
      <c r="B189">
        <v>27</v>
      </c>
      <c r="C189" t="s">
        <v>784</v>
      </c>
      <c r="D189" t="s">
        <v>433</v>
      </c>
      <c r="E189" t="s">
        <v>773</v>
      </c>
      <c r="F189">
        <f>player_stats[[#This Row],[Clean Sheets]]/MAX('epl_player_stats_24_25 '!AI:AI)*0.5+player_stats[[#This Row],[Goals Prevented Adjusted]]/MAX('epl_player_stats_24_25 '!BG:BG)*0.5</f>
        <v>0.27731092436974791</v>
      </c>
      <c r="G189">
        <f>player_stats[[#This Row],[Clean Sheets]]/MAX('epl_player_stats_24_25 '!AI:AI)*0.5+player_stats[[#This Row],[Clearances]]/MAX('epl_player_stats_24_25 '!AJ:AJ)*0.25+player_stats[[#This Row],[Tackles]]/MAX('epl_player_stats_24_25 '!AM:AM)*0.25</f>
        <v>0.1848396818492512</v>
      </c>
      <c r="H189">
        <f>player_stats[[#This Row],[Touches]]/MAX('epl_player_stats_24_25 '!P:P)</f>
        <v>0.40693158051986855</v>
      </c>
      <c r="I189">
        <f>player_stats[[#This Row],[Goals]]/MAX('epl_player_stats_24_25 '!H:H)*0.6+player_stats[[#This Row],[Assists]]/MAX('epl_player_stats_24_25 '!I:I)*0.25+player_stats[[#This Row],[Shots]]/MAX('epl_player_stats_24_25 '!K:K)*0.15+0.1</f>
        <v>0.19547767100056529</v>
      </c>
      <c r="J189">
        <f>player_stats[[#This Row],[Minutes]]/3420</f>
        <v>0.48333333333333334</v>
      </c>
      <c r="K189" s="2" cm="1">
        <f t="array" ref="K189">_xlfn.IFS(
E189="Goalkeeper",(
7*F189 + 2*J189 + H189),
E189="Defender",(
6*G189+3*H189+2*J189),
E189="Midfielder",(
2*G189+3*H189+4*I189+3*J189),
E189="Forward",(
6.25*I189+5*J189)
)</f>
        <v>3.8223847892603695</v>
      </c>
    </row>
    <row r="190" spans="1:11" x14ac:dyDescent="0.3">
      <c r="A190" t="s">
        <v>633</v>
      </c>
      <c r="B190">
        <v>27</v>
      </c>
      <c r="C190" t="s">
        <v>784</v>
      </c>
      <c r="D190" t="s">
        <v>277</v>
      </c>
      <c r="E190" t="s">
        <v>773</v>
      </c>
      <c r="F190">
        <f>player_stats[[#This Row],[Clean Sheets]]/MAX('epl_player_stats_24_25 '!AI:AI)*0.5+player_stats[[#This Row],[Goals Prevented Adjusted]]/MAX('epl_player_stats_24_25 '!BG:BG)*0.5</f>
        <v>0.24159663865546221</v>
      </c>
      <c r="G190">
        <f>player_stats[[#This Row],[Clean Sheets]]/MAX('epl_player_stats_24_25 '!AI:AI)*0.5+player_stats[[#This Row],[Clearances]]/MAX('epl_player_stats_24_25 '!AJ:AJ)*0.25+player_stats[[#This Row],[Tackles]]/MAX('epl_player_stats_24_25 '!AM:AM)*0.25</f>
        <v>0.16397657366556889</v>
      </c>
      <c r="H190">
        <f>player_stats[[#This Row],[Touches]]/MAX('epl_player_stats_24_25 '!P:P)</f>
        <v>0.32476844935763372</v>
      </c>
      <c r="I190">
        <f>player_stats[[#This Row],[Goals]]/MAX('epl_player_stats_24_25 '!H:H)*0.6+player_stats[[#This Row],[Assists]]/MAX('epl_player_stats_24_25 '!I:I)*0.25+player_stats[[#This Row],[Shots]]/MAX('epl_player_stats_24_25 '!K:K)*0.15+0.1</f>
        <v>0.16842849067269644</v>
      </c>
      <c r="J190">
        <f>player_stats[[#This Row],[Minutes]]/3420</f>
        <v>0.41081871345029242</v>
      </c>
      <c r="K190" s="2" cm="1">
        <f t="array" ref="K190">_xlfn.IFS(
E190="Goalkeeper",(
7*F190 + 2*J190 + H190),
E190="Defender",(
6*G190+3*H190+2*J190),
E190="Midfielder",(
2*G190+3*H190+4*I190+3*J190),
E190="Forward",(
6.25*I190+5*J190)
)</f>
        <v>3.2084285984457015</v>
      </c>
    </row>
    <row r="191" spans="1:11" x14ac:dyDescent="0.3">
      <c r="A191" t="s">
        <v>174</v>
      </c>
      <c r="B191">
        <v>31</v>
      </c>
      <c r="C191" t="s">
        <v>170</v>
      </c>
      <c r="D191" t="s">
        <v>117</v>
      </c>
      <c r="E191" t="s">
        <v>774</v>
      </c>
      <c r="F191">
        <f>player_stats[[#This Row],[Clean Sheets]]/MAX('epl_player_stats_24_25 '!AI:AI)*0.5+player_stats[[#This Row],[Goals Prevented Adjusted]]/MAX('epl_player_stats_24_25 '!BG:BG)*0.5</f>
        <v>0.27731092436974791</v>
      </c>
      <c r="G191">
        <f>player_stats[[#This Row],[Clean Sheets]]/MAX('epl_player_stats_24_25 '!AI:AI)*0.5+player_stats[[#This Row],[Clearances]]/MAX('epl_player_stats_24_25 '!AJ:AJ)*0.25+player_stats[[#This Row],[Tackles]]/MAX('epl_player_stats_24_25 '!AM:AM)*0.25</f>
        <v>0.280813086435096</v>
      </c>
      <c r="H191">
        <f>player_stats[[#This Row],[Touches]]/MAX('epl_player_stats_24_25 '!P:P)</f>
        <v>0.40932178069913355</v>
      </c>
      <c r="I191">
        <f>player_stats[[#This Row],[Goals]]/MAX('epl_player_stats_24_25 '!H:H)*0.6+player_stats[[#This Row],[Assists]]/MAX('epl_player_stats_24_25 '!I:I)*0.25+player_stats[[#This Row],[Shots]]/MAX('epl_player_stats_24_25 '!K:K)*0.15+0.1</f>
        <v>0.16596947427925382</v>
      </c>
      <c r="J191">
        <f>player_stats[[#This Row],[Minutes]]/3420</f>
        <v>0.55935672514619883</v>
      </c>
      <c r="K191" s="2" cm="1">
        <f t="array" ref="K191">_xlfn.IFS(
E191="Goalkeeper",(
7*F191 + 2*J191 + H191),
E191="Defender",(
6*G191+3*H191+2*J191),
E191="Midfielder",(
2*G191+3*H191+4*I191+3*J191),
E191="Forward",(
6.25*I191+5*J191)
)</f>
        <v>4.0315573110003742</v>
      </c>
    </row>
    <row r="192" spans="1:11" x14ac:dyDescent="0.3">
      <c r="A192" t="s">
        <v>683</v>
      </c>
      <c r="B192">
        <v>32</v>
      </c>
      <c r="C192" t="s">
        <v>782</v>
      </c>
      <c r="D192" t="s">
        <v>158</v>
      </c>
      <c r="E192" t="s">
        <v>774</v>
      </c>
      <c r="F192">
        <f>player_stats[[#This Row],[Clean Sheets]]/MAX('epl_player_stats_24_25 '!AI:AI)*0.5+player_stats[[#This Row],[Goals Prevented Adjusted]]/MAX('epl_player_stats_24_25 '!BG:BG)*0.5</f>
        <v>0.38445378151260506</v>
      </c>
      <c r="G192">
        <f>player_stats[[#This Row],[Clean Sheets]]/MAX('epl_player_stats_24_25 '!AI:AI)*0.5+player_stats[[#This Row],[Clearances]]/MAX('epl_player_stats_24_25 '!AJ:AJ)*0.25+player_stats[[#This Row],[Tackles]]/MAX('epl_player_stats_24_25 '!AM:AM)*0.25</f>
        <v>0.34814049586776863</v>
      </c>
      <c r="H192">
        <f>player_stats[[#This Row],[Touches]]/MAX('epl_player_stats_24_25 '!P:P)</f>
        <v>0.4714669853600239</v>
      </c>
      <c r="I192">
        <f>player_stats[[#This Row],[Goals]]/MAX('epl_player_stats_24_25 '!H:H)*0.6+player_stats[[#This Row],[Assists]]/MAX('epl_player_stats_24_25 '!I:I)*0.25+player_stats[[#This Row],[Shots]]/MAX('epl_player_stats_24_25 '!K:K)*0.15+0.1</f>
        <v>0.17985836316814269</v>
      </c>
      <c r="J192">
        <f>player_stats[[#This Row],[Minutes]]/3420</f>
        <v>0.61783625730994152</v>
      </c>
      <c r="K192" s="2" cm="1">
        <f t="array" ref="K192">_xlfn.IFS(
E192="Goalkeeper",(
7*F192 + 2*J192 + H192),
E192="Defender",(
6*G192+3*H192+2*J192),
E192="Midfielder",(
2*G192+3*H192+4*I192+3*J192),
E192="Forward",(
6.25*I192+5*J192)
)</f>
        <v>4.7389164459065665</v>
      </c>
    </row>
    <row r="193" spans="1:11" x14ac:dyDescent="0.3">
      <c r="A193" t="s">
        <v>328</v>
      </c>
      <c r="B193">
        <v>28</v>
      </c>
      <c r="C193" t="s">
        <v>329</v>
      </c>
      <c r="D193" t="s">
        <v>62</v>
      </c>
      <c r="E193" t="s">
        <v>773</v>
      </c>
      <c r="F193">
        <f>player_stats[[#This Row],[Clean Sheets]]/MAX('epl_player_stats_24_25 '!AI:AI)*0.5+player_stats[[#This Row],[Goals Prevented Adjusted]]/MAX('epl_player_stats_24_25 '!BG:BG)*0.5</f>
        <v>0.20588235294117649</v>
      </c>
      <c r="G193">
        <f>player_stats[[#This Row],[Clean Sheets]]/MAX('epl_player_stats_24_25 '!AI:AI)*0.5+player_stats[[#This Row],[Clearances]]/MAX('epl_player_stats_24_25 '!AJ:AJ)*0.25+player_stats[[#This Row],[Tackles]]/MAX('epl_player_stats_24_25 '!AM:AM)*0.25</f>
        <v>4.1726216367364691E-2</v>
      </c>
      <c r="H193">
        <f>player_stats[[#This Row],[Touches]]/MAX('epl_player_stats_24_25 '!P:P)</f>
        <v>0.26531221989841647</v>
      </c>
      <c r="I193">
        <f>player_stats[[#This Row],[Goals]]/MAX('epl_player_stats_24_25 '!H:H)*0.6+player_stats[[#This Row],[Assists]]/MAX('epl_player_stats_24_25 '!I:I)*0.25+player_stats[[#This Row],[Shots]]/MAX('epl_player_stats_24_25 '!K:K)*0.15+0.1</f>
        <v>0.33450317191131212</v>
      </c>
      <c r="J193">
        <f>player_stats[[#This Row],[Minutes]]/3420</f>
        <v>0.51725146198830407</v>
      </c>
      <c r="K193" s="2" cm="1">
        <f t="array" ref="K193">_xlfn.IFS(
E193="Goalkeeper",(
7*F193 + 2*J193 + H193),
E193="Defender",(
6*G193+3*H193+2*J193),
E193="Midfielder",(
2*G193+3*H193+4*I193+3*J193),
E193="Forward",(
6.25*I193+5*J193)
)</f>
        <v>3.7691561660401396</v>
      </c>
    </row>
    <row r="194" spans="1:11" x14ac:dyDescent="0.3">
      <c r="A194" t="s">
        <v>560</v>
      </c>
      <c r="B194">
        <v>27</v>
      </c>
      <c r="C194" t="s">
        <v>785</v>
      </c>
      <c r="D194" t="s">
        <v>178</v>
      </c>
      <c r="E194" t="s">
        <v>774</v>
      </c>
      <c r="F194">
        <f>player_stats[[#This Row],[Clean Sheets]]/MAX('epl_player_stats_24_25 '!AI:AI)*0.5+player_stats[[#This Row],[Goals Prevented Adjusted]]/MAX('epl_player_stats_24_25 '!BG:BG)*0.5</f>
        <v>0.59873949579831931</v>
      </c>
      <c r="G194">
        <f>player_stats[[#This Row],[Clean Sheets]]/MAX('epl_player_stats_24_25 '!AI:AI)*0.5+player_stats[[#This Row],[Clearances]]/MAX('epl_player_stats_24_25 '!AJ:AJ)*0.25+player_stats[[#This Row],[Tackles]]/MAX('epl_player_stats_24_25 '!AM:AM)*0.25</f>
        <v>0.60574473373516435</v>
      </c>
      <c r="H194">
        <f>player_stats[[#This Row],[Touches]]/MAX('epl_player_stats_24_25 '!P:P)</f>
        <v>0.54138034060352558</v>
      </c>
      <c r="I194">
        <f>player_stats[[#This Row],[Goals]]/MAX('epl_player_stats_24_25 '!H:H)*0.6+player_stats[[#This Row],[Assists]]/MAX('epl_player_stats_24_25 '!I:I)*0.25+player_stats[[#This Row],[Shots]]/MAX('epl_player_stats_24_25 '!K:K)*0.15+0.1</f>
        <v>0.18231737956158534</v>
      </c>
      <c r="J194">
        <f>player_stats[[#This Row],[Minutes]]/3420</f>
        <v>0.87807017543859645</v>
      </c>
      <c r="K194" s="2" cm="1">
        <f t="array" ref="K194">_xlfn.IFS(
E194="Goalkeeper",(
7*F194 + 2*J194 + H194),
E194="Defender",(
6*G194+3*H194+2*J194),
E194="Midfielder",(
2*G194+3*H194+4*I194+3*J194),
E194="Forward",(
6.25*I194+5*J194)
)</f>
        <v>7.0147497750987551</v>
      </c>
    </row>
    <row r="195" spans="1:11" x14ac:dyDescent="0.3">
      <c r="A195" t="s">
        <v>671</v>
      </c>
      <c r="B195">
        <v>27</v>
      </c>
      <c r="C195" t="s">
        <v>782</v>
      </c>
      <c r="D195" t="s">
        <v>176</v>
      </c>
      <c r="E195" t="s">
        <v>773</v>
      </c>
      <c r="F195">
        <f>player_stats[[#This Row],[Clean Sheets]]/MAX('epl_player_stats_24_25 '!AI:AI)*0.5+player_stats[[#This Row],[Goals Prevented Adjusted]]/MAX('epl_player_stats_24_25 '!BG:BG)*0.5</f>
        <v>0.20588235294117649</v>
      </c>
      <c r="G195">
        <f>player_stats[[#This Row],[Clean Sheets]]/MAX('epl_player_stats_24_25 '!AI:AI)*0.5+player_stats[[#This Row],[Clearances]]/MAX('epl_player_stats_24_25 '!AJ:AJ)*0.25+player_stats[[#This Row],[Tackles]]/MAX('epl_player_stats_24_25 '!AM:AM)*0.25</f>
        <v>3.3174361523643822E-2</v>
      </c>
      <c r="H195">
        <f>player_stats[[#This Row],[Touches]]/MAX('epl_player_stats_24_25 '!P:P)</f>
        <v>0.15685688676426651</v>
      </c>
      <c r="I195">
        <f>player_stats[[#This Row],[Goals]]/MAX('epl_player_stats_24_25 '!H:H)*0.6+player_stats[[#This Row],[Assists]]/MAX('epl_player_stats_24_25 '!I:I)*0.25+player_stats[[#This Row],[Shots]]/MAX('epl_player_stats_24_25 '!K:K)*0.15+0.1</f>
        <v>0.263328308523334</v>
      </c>
      <c r="J195">
        <f>player_stats[[#This Row],[Minutes]]/3420</f>
        <v>0.28859649122807018</v>
      </c>
      <c r="K195" s="2" cm="1">
        <f t="array" ref="K195">_xlfn.IFS(
E195="Goalkeeper",(
7*F195 + 2*J195 + H195),
E195="Defender",(
6*G195+3*H195+2*J195),
E195="Midfielder",(
2*G195+3*H195+4*I195+3*J195),
E195="Forward",(
6.25*I195+5*J195)
)</f>
        <v>2.4560220911176338</v>
      </c>
    </row>
    <row r="196" spans="1:11" x14ac:dyDescent="0.3">
      <c r="A196" t="s">
        <v>165</v>
      </c>
      <c r="B196">
        <v>29</v>
      </c>
      <c r="C196" t="s">
        <v>131</v>
      </c>
      <c r="D196" t="s">
        <v>78</v>
      </c>
      <c r="E196" t="s">
        <v>773</v>
      </c>
      <c r="F196">
        <f>player_stats[[#This Row],[Clean Sheets]]/MAX('epl_player_stats_24_25 '!AI:AI)*0.5+player_stats[[#This Row],[Goals Prevented Adjusted]]/MAX('epl_player_stats_24_25 '!BG:BG)*0.5</f>
        <v>0.34873949579831931</v>
      </c>
      <c r="G196">
        <f>player_stats[[#This Row],[Clean Sheets]]/MAX('epl_player_stats_24_25 '!AI:AI)*0.5+player_stats[[#This Row],[Clearances]]/MAX('epl_player_stats_24_25 '!AJ:AJ)*0.25+player_stats[[#This Row],[Tackles]]/MAX('epl_player_stats_24_25 '!AM:AM)*0.25</f>
        <v>0.29498073696638288</v>
      </c>
      <c r="H196">
        <f>player_stats[[#This Row],[Touches]]/MAX('epl_player_stats_24_25 '!P:P)</f>
        <v>0.43949805796235436</v>
      </c>
      <c r="I196">
        <f>player_stats[[#This Row],[Goals]]/MAX('epl_player_stats_24_25 '!H:H)*0.6+player_stats[[#This Row],[Assists]]/MAX('epl_player_stats_24_25 '!I:I)*0.25+player_stats[[#This Row],[Shots]]/MAX('epl_player_stats_24_25 '!K:K)*0.15+0.1</f>
        <v>0.26419351799510082</v>
      </c>
      <c r="J196">
        <f>player_stats[[#This Row],[Minutes]]/3420</f>
        <v>0.62309941520467838</v>
      </c>
      <c r="K196" s="2" cm="1">
        <f t="array" ref="K196">_xlfn.IFS(
E196="Goalkeeper",(
7*F196 + 2*J196 + H196),
E196="Defender",(
6*G196+3*H196+2*J196),
E196="Midfielder",(
2*G196+3*H196+4*I196+3*J196),
E196="Forward",(
6.25*I196+5*J196)
)</f>
        <v>4.8345279654142672</v>
      </c>
    </row>
    <row r="197" spans="1:11" x14ac:dyDescent="0.3">
      <c r="A197" t="s">
        <v>555</v>
      </c>
      <c r="B197">
        <v>22</v>
      </c>
      <c r="C197" t="s">
        <v>785</v>
      </c>
      <c r="D197" t="s">
        <v>66</v>
      </c>
      <c r="E197" t="s">
        <v>774</v>
      </c>
      <c r="F197">
        <f>player_stats[[#This Row],[Clean Sheets]]/MAX('epl_player_stats_24_25 '!AI:AI)*0.5+player_stats[[#This Row],[Goals Prevented Adjusted]]/MAX('epl_player_stats_24_25 '!BG:BG)*0.5</f>
        <v>0.59873949579831931</v>
      </c>
      <c r="G197">
        <f>player_stats[[#This Row],[Clean Sheets]]/MAX('epl_player_stats_24_25 '!AI:AI)*0.5+player_stats[[#This Row],[Clearances]]/MAX('epl_player_stats_24_25 '!AJ:AJ)*0.25+player_stats[[#This Row],[Tackles]]/MAX('epl_player_stats_24_25 '!AM:AM)*0.25</f>
        <v>0.74248120300751874</v>
      </c>
      <c r="H197">
        <f>player_stats[[#This Row],[Touches]]/MAX('epl_player_stats_24_25 '!P:P)</f>
        <v>0.59605616970421271</v>
      </c>
      <c r="I197">
        <f>player_stats[[#This Row],[Goals]]/MAX('epl_player_stats_24_25 '!H:H)*0.6+player_stats[[#This Row],[Assists]]/MAX('epl_player_stats_24_25 '!I:I)*0.25+player_stats[[#This Row],[Shots]]/MAX('epl_player_stats_24_25 '!K:K)*0.15+0.1</f>
        <v>0.20285472018089318</v>
      </c>
      <c r="J197">
        <f>player_stats[[#This Row],[Minutes]]/3420</f>
        <v>0.93304093567251467</v>
      </c>
      <c r="K197" s="2" cm="1">
        <f t="array" ref="K197">_xlfn.IFS(
E197="Goalkeeper",(
7*F197 + 2*J197 + H197),
E197="Defender",(
6*G197+3*H197+2*J197),
E197="Midfielder",(
2*G197+3*H197+4*I197+3*J197),
E197="Forward",(
6.25*I197+5*J197)
)</f>
        <v>8.1091375985027803</v>
      </c>
    </row>
    <row r="198" spans="1:11" x14ac:dyDescent="0.3">
      <c r="A198" t="s">
        <v>504</v>
      </c>
      <c r="B198">
        <v>26</v>
      </c>
      <c r="C198" t="s">
        <v>787</v>
      </c>
      <c r="D198" t="s">
        <v>105</v>
      </c>
      <c r="E198" t="s">
        <v>774</v>
      </c>
      <c r="F198">
        <f>player_stats[[#This Row],[Clean Sheets]]/MAX('epl_player_stats_24_25 '!AI:AI)*0.5+player_stats[[#This Row],[Goals Prevented Adjusted]]/MAX('epl_player_stats_24_25 '!BG:BG)*0.5</f>
        <v>0.38445378151260506</v>
      </c>
      <c r="G198">
        <f>player_stats[[#This Row],[Clean Sheets]]/MAX('epl_player_stats_24_25 '!AI:AI)*0.5+player_stats[[#This Row],[Clearances]]/MAX('epl_player_stats_24_25 '!AJ:AJ)*0.25+player_stats[[#This Row],[Tackles]]/MAX('epl_player_stats_24_25 '!AM:AM)*0.25</f>
        <v>0.30954452246318276</v>
      </c>
      <c r="H198">
        <f>player_stats[[#This Row],[Touches]]/MAX('epl_player_stats_24_25 '!P:P)</f>
        <v>0.46459515984463701</v>
      </c>
      <c r="I198">
        <f>player_stats[[#This Row],[Goals]]/MAX('epl_player_stats_24_25 '!H:H)*0.6+player_stats[[#This Row],[Assists]]/MAX('epl_player_stats_24_25 '!I:I)*0.25+player_stats[[#This Row],[Shots]]/MAX('epl_player_stats_24_25 '!K:K)*0.15+0.1</f>
        <v>0.19707147792224106</v>
      </c>
      <c r="J198">
        <f>player_stats[[#This Row],[Minutes]]/3420</f>
        <v>0.51286549707602336</v>
      </c>
      <c r="K198" s="2" cm="1">
        <f t="array" ref="K198">_xlfn.IFS(
E198="Goalkeeper",(
7*F198 + 2*J198 + H198),
E198="Defender",(
6*G198+3*H198+2*J198),
E198="Midfielder",(
2*G198+3*H198+4*I198+3*J198),
E198="Forward",(
6.25*I198+5*J198)
)</f>
        <v>4.2767836084650543</v>
      </c>
    </row>
    <row r="199" spans="1:11" x14ac:dyDescent="0.3">
      <c r="A199" t="s">
        <v>314</v>
      </c>
      <c r="B199">
        <v>23</v>
      </c>
      <c r="C199" t="s">
        <v>300</v>
      </c>
      <c r="D199" t="s">
        <v>158</v>
      </c>
      <c r="E199" t="s">
        <v>773</v>
      </c>
      <c r="F199">
        <f>player_stats[[#This Row],[Clean Sheets]]/MAX('epl_player_stats_24_25 '!AI:AI)*0.5+player_stats[[#This Row],[Goals Prevented Adjusted]]/MAX('epl_player_stats_24_25 '!BG:BG)*0.5</f>
        <v>0.38445378151260506</v>
      </c>
      <c r="G199">
        <f>player_stats[[#This Row],[Clean Sheets]]/MAX('epl_player_stats_24_25 '!AI:AI)*0.5+player_stats[[#This Row],[Clearances]]/MAX('epl_player_stats_24_25 '!AJ:AJ)*0.25+player_stats[[#This Row],[Tackles]]/MAX('epl_player_stats_24_25 '!AM:AM)*0.25</f>
        <v>0.31938575778288703</v>
      </c>
      <c r="H199">
        <f>player_stats[[#This Row],[Touches]]/MAX('epl_player_stats_24_25 '!P:P)</f>
        <v>0.27367792052584405</v>
      </c>
      <c r="I199">
        <f>player_stats[[#This Row],[Goals]]/MAX('epl_player_stats_24_25 '!H:H)*0.6+player_stats[[#This Row],[Assists]]/MAX('epl_player_stats_24_25 '!I:I)*0.25+player_stats[[#This Row],[Shots]]/MAX('epl_player_stats_24_25 '!K:K)*0.15+0.1</f>
        <v>0.15613340870548331</v>
      </c>
      <c r="J199">
        <f>player_stats[[#This Row],[Minutes]]/3420</f>
        <v>0.45877192982456139</v>
      </c>
      <c r="K199" s="2" cm="1">
        <f t="array" ref="K199">_xlfn.IFS(
E199="Goalkeeper",(
7*F199 + 2*J199 + H199),
E199="Defender",(
6*G199+3*H199+2*J199),
E199="Midfielder",(
2*G199+3*H199+4*I199+3*J199),
E199="Forward",(
6.25*I199+5*J199)
)</f>
        <v>3.4606547014389237</v>
      </c>
    </row>
    <row r="200" spans="1:11" x14ac:dyDescent="0.3">
      <c r="A200" t="s">
        <v>238</v>
      </c>
      <c r="B200">
        <v>20</v>
      </c>
      <c r="C200" t="s">
        <v>205</v>
      </c>
      <c r="D200" t="s">
        <v>126</v>
      </c>
      <c r="E200" t="s">
        <v>773</v>
      </c>
      <c r="F200">
        <f>player_stats[[#This Row],[Clean Sheets]]/MAX('epl_player_stats_24_25 '!AI:AI)*0.5+player_stats[[#This Row],[Goals Prevented Adjusted]]/MAX('epl_player_stats_24_25 '!BG:BG)*0.5</f>
        <v>0.24159663865546221</v>
      </c>
      <c r="G200">
        <f>player_stats[[#This Row],[Clean Sheets]]/MAX('epl_player_stats_24_25 '!AI:AI)*0.5+player_stats[[#This Row],[Clearances]]/MAX('epl_player_stats_24_25 '!AJ:AJ)*0.25+player_stats[[#This Row],[Tackles]]/MAX('epl_player_stats_24_25 '!AM:AM)*0.25</f>
        <v>0.17244298763437518</v>
      </c>
      <c r="H200">
        <f>player_stats[[#This Row],[Touches]]/MAX('epl_player_stats_24_25 '!P:P)</f>
        <v>0.39139527935464596</v>
      </c>
      <c r="I200">
        <f>player_stats[[#This Row],[Goals]]/MAX('epl_player_stats_24_25 '!H:H)*0.6+player_stats[[#This Row],[Assists]]/MAX('epl_player_stats_24_25 '!I:I)*0.25+player_stats[[#This Row],[Shots]]/MAX('epl_player_stats_24_25 '!K:K)*0.15+0.1</f>
        <v>0.22412065825010993</v>
      </c>
      <c r="J200">
        <f>player_stats[[#This Row],[Minutes]]/3420</f>
        <v>0.57485380116959062</v>
      </c>
      <c r="K200" s="2" cm="1">
        <f t="array" ref="K200">_xlfn.IFS(
E200="Goalkeeper",(
7*F200 + 2*J200 + H200),
E200="Defender",(
6*G200+3*H200+2*J200),
E200="Midfielder",(
2*G200+3*H200+4*I200+3*J200),
E200="Forward",(
6.25*I200+5*J200)
)</f>
        <v>4.1401158498418997</v>
      </c>
    </row>
    <row r="201" spans="1:11" x14ac:dyDescent="0.3">
      <c r="A201" t="s">
        <v>508</v>
      </c>
      <c r="B201">
        <v>24</v>
      </c>
      <c r="C201" t="s">
        <v>787</v>
      </c>
      <c r="D201" t="s">
        <v>74</v>
      </c>
      <c r="E201" t="s">
        <v>774</v>
      </c>
      <c r="F201">
        <f>player_stats[[#This Row],[Clean Sheets]]/MAX('epl_player_stats_24_25 '!AI:AI)*0.5+player_stats[[#This Row],[Goals Prevented Adjusted]]/MAX('epl_player_stats_24_25 '!BG:BG)*0.5</f>
        <v>0.31302521008403361</v>
      </c>
      <c r="G201">
        <f>player_stats[[#This Row],[Clean Sheets]]/MAX('epl_player_stats_24_25 '!AI:AI)*0.5+player_stats[[#This Row],[Clearances]]/MAX('epl_player_stats_24_25 '!AJ:AJ)*0.25+player_stats[[#This Row],[Tackles]]/MAX('epl_player_stats_24_25 '!AM:AM)*0.25</f>
        <v>0.25754209904927605</v>
      </c>
      <c r="H201">
        <f>player_stats[[#This Row],[Touches]]/MAX('epl_player_stats_24_25 '!P:P)</f>
        <v>0.48939348670451149</v>
      </c>
      <c r="I201">
        <f>player_stats[[#This Row],[Goals]]/MAX('epl_player_stats_24_25 '!H:H)*0.6+player_stats[[#This Row],[Assists]]/MAX('epl_player_stats_24_25 '!I:I)*0.25+player_stats[[#This Row],[Shots]]/MAX('epl_player_stats_24_25 '!K:K)*0.15+0.1</f>
        <v>0.18564160542679481</v>
      </c>
      <c r="J201">
        <f>player_stats[[#This Row],[Minutes]]/3420</f>
        <v>0.62222222222222223</v>
      </c>
      <c r="K201" s="2" cm="1">
        <f t="array" ref="K201">_xlfn.IFS(
E201="Goalkeeper",(
7*F201 + 2*J201 + H201),
E201="Defender",(
6*G201+3*H201+2*J201),
E201="Midfielder",(
2*G201+3*H201+4*I201+3*J201),
E201="Forward",(
6.25*I201+5*J201)
)</f>
        <v>4.2578774988536354</v>
      </c>
    </row>
    <row r="202" spans="1:11" x14ac:dyDescent="0.3">
      <c r="A202" t="s">
        <v>120</v>
      </c>
      <c r="B202">
        <v>26</v>
      </c>
      <c r="C202" t="s">
        <v>98</v>
      </c>
      <c r="D202" t="s">
        <v>59</v>
      </c>
      <c r="E202" t="s">
        <v>773</v>
      </c>
      <c r="F202">
        <f>player_stats[[#This Row],[Clean Sheets]]/MAX('epl_player_stats_24_25 '!AI:AI)*0.5+player_stats[[#This Row],[Goals Prevented Adjusted]]/MAX('epl_player_stats_24_25 '!BG:BG)*0.5</f>
        <v>0.27731092436974791</v>
      </c>
      <c r="G202">
        <f>player_stats[[#This Row],[Clean Sheets]]/MAX('epl_player_stats_24_25 '!AI:AI)*0.5+player_stats[[#This Row],[Clearances]]/MAX('epl_player_stats_24_25 '!AJ:AJ)*0.25+player_stats[[#This Row],[Tackles]]/MAX('epl_player_stats_24_25 '!AM:AM)*0.25</f>
        <v>0.11268097930777356</v>
      </c>
      <c r="H202">
        <f>player_stats[[#This Row],[Touches]]/MAX('epl_player_stats_24_25 '!P:P)</f>
        <v>0.21093516582013744</v>
      </c>
      <c r="I202">
        <f>player_stats[[#This Row],[Goals]]/MAX('epl_player_stats_24_25 '!H:H)*0.6+player_stats[[#This Row],[Assists]]/MAX('epl_player_stats_24_25 '!I:I)*0.25+player_stats[[#This Row],[Shots]]/MAX('epl_player_stats_24_25 '!K:K)*0.15+0.1</f>
        <v>0.25522266189309717</v>
      </c>
      <c r="J202">
        <f>player_stats[[#This Row],[Minutes]]/3420</f>
        <v>0.41695906432748536</v>
      </c>
      <c r="K202" s="2" cm="1">
        <f t="array" ref="K202">_xlfn.IFS(
E202="Goalkeeper",(
7*F202 + 2*J202 + H202),
E202="Defender",(
6*G202+3*H202+2*J202),
E202="Midfielder",(
2*G202+3*H202+4*I202+3*J202),
E202="Forward",(
6.25*I202+5*J202)
)</f>
        <v>3.1299352966308041</v>
      </c>
    </row>
    <row r="203" spans="1:11" x14ac:dyDescent="0.3">
      <c r="A203" t="s">
        <v>232</v>
      </c>
      <c r="B203">
        <v>22</v>
      </c>
      <c r="C203" t="s">
        <v>205</v>
      </c>
      <c r="D203" t="s">
        <v>233</v>
      </c>
      <c r="E203" t="s">
        <v>773</v>
      </c>
      <c r="F203">
        <f>player_stats[[#This Row],[Clean Sheets]]/MAX('epl_player_stats_24_25 '!AI:AI)*0.5+player_stats[[#This Row],[Goals Prevented Adjusted]]/MAX('epl_player_stats_24_25 '!BG:BG)*0.5</f>
        <v>0.20588235294117649</v>
      </c>
      <c r="G203">
        <f>player_stats[[#This Row],[Clean Sheets]]/MAX('epl_player_stats_24_25 '!AI:AI)*0.5+player_stats[[#This Row],[Clearances]]/MAX('epl_player_stats_24_25 '!AJ:AJ)*0.25+player_stats[[#This Row],[Tackles]]/MAX('epl_player_stats_24_25 '!AM:AM)*0.25</f>
        <v>4.9431429814204932E-2</v>
      </c>
      <c r="H203">
        <f>player_stats[[#This Row],[Touches]]/MAX('epl_player_stats_24_25 '!P:P)</f>
        <v>0.176874813265611</v>
      </c>
      <c r="I203">
        <f>player_stats[[#This Row],[Goals]]/MAX('epl_player_stats_24_25 '!H:H)*0.6+player_stats[[#This Row],[Assists]]/MAX('epl_player_stats_24_25 '!I:I)*0.25+player_stats[[#This Row],[Shots]]/MAX('epl_player_stats_24_25 '!K:K)*0.15+0.1</f>
        <v>0.25030462910621193</v>
      </c>
      <c r="J203">
        <f>player_stats[[#This Row],[Minutes]]/3420</f>
        <v>0.31900584795321635</v>
      </c>
      <c r="K203" s="2" cm="1">
        <f t="array" ref="K203">_xlfn.IFS(
E203="Goalkeeper",(
7*F203 + 2*J203 + H203),
E203="Defender",(
6*G203+3*H203+2*J203),
E203="Midfielder",(
2*G203+3*H203+4*I203+3*J203),
E203="Forward",(
6.25*I203+5*J203)
)</f>
        <v>2.5877233597097398</v>
      </c>
    </row>
    <row r="204" spans="1:11" x14ac:dyDescent="0.3">
      <c r="A204" t="s">
        <v>194</v>
      </c>
      <c r="B204">
        <v>23</v>
      </c>
      <c r="C204" t="s">
        <v>170</v>
      </c>
      <c r="D204" t="s">
        <v>158</v>
      </c>
      <c r="E204" t="s">
        <v>774</v>
      </c>
      <c r="F204">
        <f>player_stats[[#This Row],[Clean Sheets]]/MAX('epl_player_stats_24_25 '!AI:AI)*0.5+player_stats[[#This Row],[Goals Prevented Adjusted]]/MAX('epl_player_stats_24_25 '!BG:BG)*0.5</f>
        <v>0.49159663865546221</v>
      </c>
      <c r="G204">
        <f>player_stats[[#This Row],[Clean Sheets]]/MAX('epl_player_stats_24_25 '!AI:AI)*0.5+player_stats[[#This Row],[Clearances]]/MAX('epl_player_stats_24_25 '!AJ:AJ)*0.25+player_stats[[#This Row],[Tackles]]/MAX('epl_player_stats_24_25 '!AM:AM)*0.25</f>
        <v>0.58817498291182502</v>
      </c>
      <c r="H204">
        <f>player_stats[[#This Row],[Touches]]/MAX('epl_player_stats_24_25 '!P:P)</f>
        <v>0.74574245593068422</v>
      </c>
      <c r="I204">
        <f>player_stats[[#This Row],[Goals]]/MAX('epl_player_stats_24_25 '!H:H)*0.6+player_stats[[#This Row],[Assists]]/MAX('epl_player_stats_24_25 '!I:I)*0.25+player_stats[[#This Row],[Shots]]/MAX('epl_player_stats_24_25 '!K:K)*0.15+0.1</f>
        <v>0.22484925570001885</v>
      </c>
      <c r="J204">
        <f>player_stats[[#This Row],[Minutes]]/3420</f>
        <v>1</v>
      </c>
      <c r="K204" s="2" cm="1">
        <f t="array" ref="K204">_xlfn.IFS(
E204="Goalkeeper",(
7*F204 + 2*J204 + H204),
E204="Defender",(
6*G204+3*H204+2*J204),
E204="Midfielder",(
2*G204+3*H204+4*I204+3*J204),
E204="Forward",(
6.25*I204+5*J204)
)</f>
        <v>7.7662772652630032</v>
      </c>
    </row>
    <row r="205" spans="1:11" x14ac:dyDescent="0.3">
      <c r="A205" t="s">
        <v>547</v>
      </c>
      <c r="B205">
        <v>21</v>
      </c>
      <c r="C205" t="s">
        <v>785</v>
      </c>
      <c r="D205" t="s">
        <v>59</v>
      </c>
      <c r="E205" t="s">
        <v>773</v>
      </c>
      <c r="F205">
        <f>player_stats[[#This Row],[Clean Sheets]]/MAX('epl_player_stats_24_25 '!AI:AI)*0.5+player_stats[[#This Row],[Goals Prevented Adjusted]]/MAX('epl_player_stats_24_25 '!BG:BG)*0.5</f>
        <v>0.27731092436974791</v>
      </c>
      <c r="G205">
        <f>player_stats[[#This Row],[Clean Sheets]]/MAX('epl_player_stats_24_25 '!AI:AI)*0.5+player_stats[[#This Row],[Clearances]]/MAX('epl_player_stats_24_25 '!AJ:AJ)*0.25+player_stats[[#This Row],[Tackles]]/MAX('epl_player_stats_24_25 '!AM:AM)*0.25</f>
        <v>0.31460883613993662</v>
      </c>
      <c r="H205">
        <f>player_stats[[#This Row],[Touches]]/MAX('epl_player_stats_24_25 '!P:P)</f>
        <v>0.59934269495070214</v>
      </c>
      <c r="I205">
        <f>player_stats[[#This Row],[Goals]]/MAX('epl_player_stats_24_25 '!H:H)*0.6+player_stats[[#This Row],[Assists]]/MAX('epl_player_stats_24_25 '!I:I)*0.25+player_stats[[#This Row],[Shots]]/MAX('epl_player_stats_24_25 '!K:K)*0.15+0.1</f>
        <v>0.32307329941586582</v>
      </c>
      <c r="J205">
        <f>player_stats[[#This Row],[Minutes]]/3420</f>
        <v>0.80175438596491233</v>
      </c>
      <c r="K205" s="2" cm="1">
        <f t="array" ref="K205">_xlfn.IFS(
E205="Goalkeeper",(
7*F205 + 2*J205 + H205),
E205="Defender",(
6*G205+3*H205+2*J205),
E205="Midfielder",(
2*G205+3*H205+4*I205+3*J205),
E205="Forward",(
6.25*I205+5*J205)
)</f>
        <v>6.1248021126901797</v>
      </c>
    </row>
    <row r="206" spans="1:11" x14ac:dyDescent="0.3">
      <c r="A206" t="s">
        <v>392</v>
      </c>
      <c r="B206">
        <v>20</v>
      </c>
      <c r="C206" t="s">
        <v>391</v>
      </c>
      <c r="D206" t="s">
        <v>275</v>
      </c>
      <c r="E206" t="s">
        <v>773</v>
      </c>
      <c r="F206">
        <f>player_stats[[#This Row],[Clean Sheets]]/MAX('epl_player_stats_24_25 '!AI:AI)*0.5+player_stats[[#This Row],[Goals Prevented Adjusted]]/MAX('epl_player_stats_24_25 '!BG:BG)*0.5</f>
        <v>0.24159663865546221</v>
      </c>
      <c r="G206">
        <f>player_stats[[#This Row],[Clean Sheets]]/MAX('epl_player_stats_24_25 '!AI:AI)*0.5+player_stats[[#This Row],[Clearances]]/MAX('epl_player_stats_24_25 '!AJ:AJ)*0.25+player_stats[[#This Row],[Tackles]]/MAX('epl_player_stats_24_25 '!AM:AM)*0.25</f>
        <v>0.13899676878145778</v>
      </c>
      <c r="H206">
        <f>player_stats[[#This Row],[Touches]]/MAX('epl_player_stats_24_25 '!P:P)</f>
        <v>0.40603525545264418</v>
      </c>
      <c r="I206">
        <f>player_stats[[#This Row],[Goals]]/MAX('epl_player_stats_24_25 '!H:H)*0.6+player_stats[[#This Row],[Assists]]/MAX('epl_player_stats_24_25 '!I:I)*0.25+player_stats[[#This Row],[Shots]]/MAX('epl_player_stats_24_25 '!K:K)*0.15+0.1</f>
        <v>0.25681646881477294</v>
      </c>
      <c r="J206">
        <f>player_stats[[#This Row],[Minutes]]/3420</f>
        <v>0.64122807017543859</v>
      </c>
      <c r="K206" s="2" cm="1">
        <f t="array" ref="K206">_xlfn.IFS(
E206="Goalkeeper",(
7*F206 + 2*J206 + H206),
E206="Defender",(
6*G206+3*H206+2*J206),
E206="Midfielder",(
2*G206+3*H206+4*I206+3*J206),
E206="Forward",(
6.25*I206+5*J206)
)</f>
        <v>4.4470493897062555</v>
      </c>
    </row>
    <row r="207" spans="1:11" x14ac:dyDescent="0.3">
      <c r="A207" t="s">
        <v>588</v>
      </c>
      <c r="B207">
        <v>20</v>
      </c>
      <c r="C207" t="s">
        <v>566</v>
      </c>
      <c r="D207" t="s">
        <v>176</v>
      </c>
      <c r="E207" t="s">
        <v>773</v>
      </c>
      <c r="F207">
        <f>player_stats[[#This Row],[Clean Sheets]]/MAX('epl_player_stats_24_25 '!AI:AI)*0.5+player_stats[[#This Row],[Goals Prevented Adjusted]]/MAX('epl_player_stats_24_25 '!BG:BG)*0.5</f>
        <v>0.24159663865546221</v>
      </c>
      <c r="G207">
        <f>player_stats[[#This Row],[Clean Sheets]]/MAX('epl_player_stats_24_25 '!AI:AI)*0.5+player_stats[[#This Row],[Clearances]]/MAX('epl_player_stats_24_25 '!AJ:AJ)*0.25+player_stats[[#This Row],[Tackles]]/MAX('epl_player_stats_24_25 '!AM:AM)*0.25</f>
        <v>0.20300751879699247</v>
      </c>
      <c r="H207">
        <f>player_stats[[#This Row],[Touches]]/MAX('epl_player_stats_24_25 '!P:P)</f>
        <v>0.57305049297878696</v>
      </c>
      <c r="I207">
        <f>player_stats[[#This Row],[Goals]]/MAX('epl_player_stats_24_25 '!H:H)*0.6+player_stats[[#This Row],[Assists]]/MAX('epl_player_stats_24_25 '!I:I)*0.25+player_stats[[#This Row],[Shots]]/MAX('epl_player_stats_24_25 '!K:K)*0.15+0.1</f>
        <v>0.30021355442497333</v>
      </c>
      <c r="J207">
        <f>player_stats[[#This Row],[Minutes]]/3420</f>
        <v>0.85350877192982455</v>
      </c>
      <c r="K207" s="2" cm="1">
        <f t="array" ref="K207">_xlfn.IFS(
E207="Goalkeeper",(
7*F207 + 2*J207 + H207),
E207="Defender",(
6*G207+3*H207+2*J207),
E207="Midfielder",(
2*G207+3*H207+4*I207+3*J207),
E207="Forward",(
6.25*I207+5*J207)
)</f>
        <v>5.886547050019713</v>
      </c>
    </row>
    <row r="208" spans="1:11" x14ac:dyDescent="0.3">
      <c r="A208" t="s">
        <v>404</v>
      </c>
      <c r="B208">
        <v>26</v>
      </c>
      <c r="C208" t="s">
        <v>391</v>
      </c>
      <c r="D208" t="s">
        <v>59</v>
      </c>
      <c r="E208" t="s">
        <v>774</v>
      </c>
      <c r="F208">
        <f>player_stats[[#This Row],[Clean Sheets]]/MAX('epl_player_stats_24_25 '!AI:AI)*0.5+player_stats[[#This Row],[Goals Prevented Adjusted]]/MAX('epl_player_stats_24_25 '!BG:BG)*0.5</f>
        <v>0.27731092436974791</v>
      </c>
      <c r="G208">
        <f>player_stats[[#This Row],[Clean Sheets]]/MAX('epl_player_stats_24_25 '!AI:AI)*0.5+player_stats[[#This Row],[Clearances]]/MAX('epl_player_stats_24_25 '!AJ:AJ)*0.25+player_stats[[#This Row],[Tackles]]/MAX('epl_player_stats_24_25 '!AM:AM)*0.25</f>
        <v>0.29925278071211081</v>
      </c>
      <c r="H208">
        <f>player_stats[[#This Row],[Touches]]/MAX('epl_player_stats_24_25 '!P:P)</f>
        <v>0.60740962055572156</v>
      </c>
      <c r="I208">
        <f>player_stats[[#This Row],[Goals]]/MAX('epl_player_stats_24_25 '!H:H)*0.6+player_stats[[#This Row],[Assists]]/MAX('epl_player_stats_24_25 '!I:I)*0.25+player_stats[[#This Row],[Shots]]/MAX('epl_player_stats_24_25 '!K:K)*0.15+0.1</f>
        <v>0.23063249795867094</v>
      </c>
      <c r="J208">
        <f>player_stats[[#This Row],[Minutes]]/3420</f>
        <v>0.85380116959064323</v>
      </c>
      <c r="K208" s="2" cm="1">
        <f t="array" ref="K208">_xlfn.IFS(
E208="Goalkeeper",(
7*F208 + 2*J208 + H208),
E208="Defender",(
6*G208+3*H208+2*J208),
E208="Midfielder",(
2*G208+3*H208+4*I208+3*J208),
E208="Forward",(
6.25*I208+5*J208)
)</f>
        <v>5.3253478851211158</v>
      </c>
    </row>
    <row r="209" spans="1:11" x14ac:dyDescent="0.3">
      <c r="A209" t="s">
        <v>160</v>
      </c>
      <c r="B209">
        <v>20</v>
      </c>
      <c r="C209" t="s">
        <v>131</v>
      </c>
      <c r="D209" t="s">
        <v>161</v>
      </c>
      <c r="E209" t="s">
        <v>774</v>
      </c>
      <c r="F209">
        <f>player_stats[[#This Row],[Clean Sheets]]/MAX('epl_player_stats_24_25 '!AI:AI)*0.5+player_stats[[#This Row],[Goals Prevented Adjusted]]/MAX('epl_player_stats_24_25 '!BG:BG)*0.5</f>
        <v>0.52731092436974791</v>
      </c>
      <c r="G209">
        <f>player_stats[[#This Row],[Clean Sheets]]/MAX('epl_player_stats_24_25 '!AI:AI)*0.5+player_stats[[#This Row],[Clearances]]/MAX('epl_player_stats_24_25 '!AJ:AJ)*0.25+player_stats[[#This Row],[Tackles]]/MAX('epl_player_stats_24_25 '!AM:AM)*0.25</f>
        <v>0.52144565960355438</v>
      </c>
      <c r="H209">
        <f>player_stats[[#This Row],[Touches]]/MAX('epl_player_stats_24_25 '!P:P)</f>
        <v>0.67642665073199881</v>
      </c>
      <c r="I209">
        <f>player_stats[[#This Row],[Goals]]/MAX('epl_player_stats_24_25 '!H:H)*0.6+player_stats[[#This Row],[Assists]]/MAX('epl_player_stats_24_25 '!I:I)*0.25+player_stats[[#This Row],[Shots]]/MAX('epl_player_stats_24_25 '!K:K)*0.15+0.1</f>
        <v>0.25754506626468188</v>
      </c>
      <c r="J209">
        <f>player_stats[[#This Row],[Minutes]]/3420</f>
        <v>0.97719298245614039</v>
      </c>
      <c r="K209" s="2" cm="1">
        <f t="array" ref="K209">_xlfn.IFS(
E209="Goalkeeper",(
7*F209 + 2*J209 + H209),
E209="Defender",(
6*G209+3*H209+2*J209),
E209="Midfielder",(
2*G209+3*H209+4*I209+3*J209),
E209="Forward",(
6.25*I209+5*J209)
)</f>
        <v>7.1123398747296038</v>
      </c>
    </row>
    <row r="210" spans="1:11" x14ac:dyDescent="0.3">
      <c r="A210" t="s">
        <v>90</v>
      </c>
      <c r="B210">
        <v>22</v>
      </c>
      <c r="C210" t="s">
        <v>58</v>
      </c>
      <c r="D210" t="s">
        <v>72</v>
      </c>
      <c r="E210" t="s">
        <v>774</v>
      </c>
      <c r="F210">
        <f>player_stats[[#This Row],[Clean Sheets]]/MAX('epl_player_stats_24_25 '!AI:AI)*0.5+player_stats[[#This Row],[Goals Prevented Adjusted]]/MAX('epl_player_stats_24_25 '!BG:BG)*0.5</f>
        <v>0.20588235294117649</v>
      </c>
      <c r="G210">
        <f>player_stats[[#This Row],[Clean Sheets]]/MAX('epl_player_stats_24_25 '!AI:AI)*0.5+player_stats[[#This Row],[Clearances]]/MAX('epl_player_stats_24_25 '!AJ:AJ)*0.25+player_stats[[#This Row],[Tackles]]/MAX('epl_player_stats_24_25 '!AM:AM)*0.25</f>
        <v>2.4793388429752067E-2</v>
      </c>
      <c r="H210">
        <f>player_stats[[#This Row],[Touches]]/MAX('epl_player_stats_24_25 '!P:P)</f>
        <v>0.20406334030475051</v>
      </c>
      <c r="I210">
        <f>player_stats[[#This Row],[Goals]]/MAX('epl_player_stats_24_25 '!H:H)*0.6+player_stats[[#This Row],[Assists]]/MAX('epl_player_stats_24_25 '!I:I)*0.25+player_stats[[#This Row],[Shots]]/MAX('epl_player_stats_24_25 '!K:K)*0.15+0.1</f>
        <v>0.17985836316814269</v>
      </c>
      <c r="J210">
        <f>player_stats[[#This Row],[Minutes]]/3420</f>
        <v>0.28771929824561404</v>
      </c>
      <c r="K210" s="2" cm="1">
        <f t="array" ref="K210">_xlfn.IFS(
E210="Goalkeeper",(
7*F210 + 2*J210 + H210),
E210="Defender",(
6*G210+3*H210+2*J210),
E210="Midfielder",(
2*G210+3*H210+4*I210+3*J210),
E210="Forward",(
6.25*I210+5*J210)
)</f>
        <v>1.3363889479839921</v>
      </c>
    </row>
    <row r="211" spans="1:11" x14ac:dyDescent="0.3">
      <c r="A211" t="s">
        <v>623</v>
      </c>
      <c r="B211">
        <v>24</v>
      </c>
      <c r="C211" t="s">
        <v>784</v>
      </c>
      <c r="D211" t="s">
        <v>62</v>
      </c>
      <c r="E211" t="s">
        <v>774</v>
      </c>
      <c r="F211">
        <f>player_stats[[#This Row],[Clean Sheets]]/MAX('epl_player_stats_24_25 '!AI:AI)*0.5+player_stats[[#This Row],[Goals Prevented Adjusted]]/MAX('epl_player_stats_24_25 '!BG:BG)*0.5</f>
        <v>0.38445378151260506</v>
      </c>
      <c r="G211">
        <f>player_stats[[#This Row],[Clean Sheets]]/MAX('epl_player_stats_24_25 '!AI:AI)*0.5+player_stats[[#This Row],[Clearances]]/MAX('epl_player_stats_24_25 '!AJ:AJ)*0.25+player_stats[[#This Row],[Tackles]]/MAX('epl_player_stats_24_25 '!AM:AM)*0.25</f>
        <v>0.37804480208786428</v>
      </c>
      <c r="H211">
        <f>player_stats[[#This Row],[Touches]]/MAX('epl_player_stats_24_25 '!P:P)</f>
        <v>0.69704212727815951</v>
      </c>
      <c r="I211">
        <f>player_stats[[#This Row],[Goals]]/MAX('epl_player_stats_24_25 '!H:H)*0.6+player_stats[[#This Row],[Assists]]/MAX('epl_player_stats_24_25 '!I:I)*0.25+player_stats[[#This Row],[Shots]]/MAX('epl_player_stats_24_25 '!K:K)*0.15+0.1</f>
        <v>0.32061428302242323</v>
      </c>
      <c r="J211">
        <f>player_stats[[#This Row],[Minutes]]/3420</f>
        <v>0.76257309941520468</v>
      </c>
      <c r="K211" s="2" cm="1">
        <f t="array" ref="K211">_xlfn.IFS(
E211="Goalkeeper",(
7*F211 + 2*J211 + H211),
E211="Defender",(
6*G211+3*H211+2*J211),
E211="Midfielder",(
2*G211+3*H211+4*I211+3*J211),
E211="Forward",(
6.25*I211+5*J211)
)</f>
        <v>5.884541393192074</v>
      </c>
    </row>
    <row r="212" spans="1:11" x14ac:dyDescent="0.3">
      <c r="A212" t="s">
        <v>193</v>
      </c>
      <c r="B212">
        <v>24</v>
      </c>
      <c r="C212" t="s">
        <v>170</v>
      </c>
      <c r="D212" t="s">
        <v>163</v>
      </c>
      <c r="E212" t="s">
        <v>773</v>
      </c>
      <c r="F212">
        <f>player_stats[[#This Row],[Clean Sheets]]/MAX('epl_player_stats_24_25 '!AI:AI)*0.5+player_stats[[#This Row],[Goals Prevented Adjusted]]/MAX('epl_player_stats_24_25 '!BG:BG)*0.5</f>
        <v>0.27731092436974791</v>
      </c>
      <c r="G212">
        <f>player_stats[[#This Row],[Clean Sheets]]/MAX('epl_player_stats_24_25 '!AI:AI)*0.5+player_stats[[#This Row],[Clearances]]/MAX('epl_player_stats_24_25 '!AJ:AJ)*0.25+player_stats[[#This Row],[Tackles]]/MAX('epl_player_stats_24_25 '!AM:AM)*0.25</f>
        <v>0.22744360902255639</v>
      </c>
      <c r="H212">
        <f>player_stats[[#This Row],[Touches]]/MAX('epl_player_stats_24_25 '!P:P)</f>
        <v>0.60770839557812972</v>
      </c>
      <c r="I212">
        <f>player_stats[[#This Row],[Goals]]/MAX('epl_player_stats_24_25 '!H:H)*0.6+player_stats[[#This Row],[Assists]]/MAX('epl_player_stats_24_25 '!I:I)*0.25+player_stats[[#This Row],[Shots]]/MAX('epl_player_stats_24_25 '!K:K)*0.15+0.1</f>
        <v>0.36633377300420833</v>
      </c>
      <c r="J212">
        <f>player_stats[[#This Row],[Minutes]]/3420</f>
        <v>0.85555555555555551</v>
      </c>
      <c r="K212" s="2" cm="1">
        <f t="array" ref="K212">_xlfn.IFS(
E212="Goalkeeper",(
7*F212 + 2*J212 + H212),
E212="Defender",(
6*G212+3*H212+2*J212),
E212="Midfielder",(
2*G212+3*H212+4*I212+3*J212),
E212="Forward",(
6.25*I212+5*J212)
)</f>
        <v>6.310014163463002</v>
      </c>
    </row>
    <row r="213" spans="1:11" x14ac:dyDescent="0.3">
      <c r="A213" t="s">
        <v>230</v>
      </c>
      <c r="B213">
        <v>23</v>
      </c>
      <c r="C213" t="s">
        <v>205</v>
      </c>
      <c r="D213" t="s">
        <v>163</v>
      </c>
      <c r="E213" t="s">
        <v>773</v>
      </c>
      <c r="F213">
        <f>player_stats[[#This Row],[Clean Sheets]]/MAX('epl_player_stats_24_25 '!AI:AI)*0.5+player_stats[[#This Row],[Goals Prevented Adjusted]]/MAX('epl_player_stats_24_25 '!BG:BG)*0.5</f>
        <v>0.20588235294117649</v>
      </c>
      <c r="G213">
        <f>player_stats[[#This Row],[Clean Sheets]]/MAX('epl_player_stats_24_25 '!AI:AI)*0.5+player_stats[[#This Row],[Clearances]]/MAX('epl_player_stats_24_25 '!AJ:AJ)*0.25+player_stats[[#This Row],[Tackles]]/MAX('epl_player_stats_24_25 '!AM:AM)*0.25</f>
        <v>3.9372708631081832E-2</v>
      </c>
      <c r="H213">
        <f>player_stats[[#This Row],[Touches]]/MAX('epl_player_stats_24_25 '!P:P)</f>
        <v>0.16552136241410217</v>
      </c>
      <c r="I213">
        <f>player_stats[[#This Row],[Goals]]/MAX('epl_player_stats_24_25 '!H:H)*0.6+player_stats[[#This Row],[Assists]]/MAX('epl_player_stats_24_25 '!I:I)*0.25+player_stats[[#This Row],[Shots]]/MAX('epl_player_stats_24_25 '!K:K)*0.15+0.1</f>
        <v>0.22325544877834308</v>
      </c>
      <c r="J213">
        <f>player_stats[[#This Row],[Minutes]]/3420</f>
        <v>0.27397660818713448</v>
      </c>
      <c r="K213" s="2" cm="1">
        <f t="array" ref="K213">_xlfn.IFS(
E213="Goalkeeper",(
7*F213 + 2*J213 + H213),
E213="Defender",(
6*G213+3*H213+2*J213),
E213="Midfielder",(
2*G213+3*H213+4*I213+3*J213),
E213="Forward",(
6.25*I213+5*J213)
)</f>
        <v>2.2902611241792461</v>
      </c>
    </row>
    <row r="214" spans="1:11" x14ac:dyDescent="0.3">
      <c r="A214" t="s">
        <v>249</v>
      </c>
      <c r="B214">
        <v>21</v>
      </c>
      <c r="C214" t="s">
        <v>240</v>
      </c>
      <c r="D214" t="s">
        <v>59</v>
      </c>
      <c r="E214" t="s">
        <v>774</v>
      </c>
      <c r="F214">
        <f>player_stats[[#This Row],[Clean Sheets]]/MAX('epl_player_stats_24_25 '!AI:AI)*0.5+player_stats[[#This Row],[Goals Prevented Adjusted]]/MAX('epl_player_stats_24_25 '!BG:BG)*0.5</f>
        <v>0.56302521008403361</v>
      </c>
      <c r="G214">
        <f>player_stats[[#This Row],[Clean Sheets]]/MAX('epl_player_stats_24_25 '!AI:AI)*0.5+player_stats[[#This Row],[Clearances]]/MAX('epl_player_stats_24_25 '!AJ:AJ)*0.25+player_stats[[#This Row],[Tackles]]/MAX('epl_player_stats_24_25 '!AM:AM)*0.25</f>
        <v>0.56532343254831297</v>
      </c>
      <c r="H214">
        <f>player_stats[[#This Row],[Touches]]/MAX('epl_player_stats_24_25 '!P:P)</f>
        <v>0.88586794144009562</v>
      </c>
      <c r="I214">
        <f>player_stats[[#This Row],[Goals]]/MAX('epl_player_stats_24_25 '!H:H)*0.6+player_stats[[#This Row],[Assists]]/MAX('epl_player_stats_24_25 '!I:I)*0.25+player_stats[[#This Row],[Shots]]/MAX('epl_player_stats_24_25 '!K:K)*0.15+0.1</f>
        <v>0.19707147792224106</v>
      </c>
      <c r="J214">
        <f>player_stats[[#This Row],[Minutes]]/3420</f>
        <v>0.92076023391812867</v>
      </c>
      <c r="K214" s="2" cm="1">
        <f t="array" ref="K214">_xlfn.IFS(
E214="Goalkeeper",(
7*F214 + 2*J214 + H214),
E214="Defender",(
6*G214+3*H214+2*J214),
E214="Midfielder",(
2*G214+3*H214+4*I214+3*J214),
E214="Forward",(
6.25*I214+5*J214)
)</f>
        <v>7.8910648874464222</v>
      </c>
    </row>
    <row r="215" spans="1:11" x14ac:dyDescent="0.3">
      <c r="A215" t="s">
        <v>679</v>
      </c>
      <c r="B215">
        <v>28</v>
      </c>
      <c r="C215" t="s">
        <v>782</v>
      </c>
      <c r="D215" t="s">
        <v>680</v>
      </c>
      <c r="E215" t="s">
        <v>773</v>
      </c>
      <c r="F215">
        <f>player_stats[[#This Row],[Clean Sheets]]/MAX('epl_player_stats_24_25 '!AI:AI)*0.5+player_stats[[#This Row],[Goals Prevented Adjusted]]/MAX('epl_player_stats_24_25 '!BG:BG)*0.5</f>
        <v>0.34873949579831931</v>
      </c>
      <c r="G215">
        <f>player_stats[[#This Row],[Clean Sheets]]/MAX('epl_player_stats_24_25 '!AI:AI)*0.5+player_stats[[#This Row],[Clearances]]/MAX('epl_player_stats_24_25 '!AJ:AJ)*0.25+player_stats[[#This Row],[Tackles]]/MAX('epl_player_stats_24_25 '!AM:AM)*0.25</f>
        <v>0.20553190828310444</v>
      </c>
      <c r="H215">
        <f>player_stats[[#This Row],[Touches]]/MAX('epl_player_stats_24_25 '!P:P)</f>
        <v>0.11711980878398566</v>
      </c>
      <c r="I215">
        <f>player_stats[[#This Row],[Goals]]/MAX('epl_player_stats_24_25 '!H:H)*0.6+player_stats[[#This Row],[Assists]]/MAX('epl_player_stats_24_25 '!I:I)*0.25+player_stats[[#This Row],[Shots]]/MAX('epl_player_stats_24_25 '!K:K)*0.15+0.1</f>
        <v>0.20936655988945418</v>
      </c>
      <c r="J215">
        <f>player_stats[[#This Row],[Minutes]]/3420</f>
        <v>0.31549707602339183</v>
      </c>
      <c r="K215" s="2" cm="1">
        <f t="array" ref="K215">_xlfn.IFS(
E215="Goalkeeper",(
7*F215 + 2*J215 + H215),
E215="Defender",(
6*G215+3*H215+2*J215),
E215="Midfielder",(
2*G215+3*H215+4*I215+3*J215),
E215="Forward",(
6.25*I215+5*J215)
)</f>
        <v>2.546380710546158</v>
      </c>
    </row>
    <row r="216" spans="1:11" x14ac:dyDescent="0.3">
      <c r="A216" t="s">
        <v>562</v>
      </c>
      <c r="B216">
        <v>26</v>
      </c>
      <c r="C216" t="s">
        <v>785</v>
      </c>
      <c r="D216" t="s">
        <v>59</v>
      </c>
      <c r="E216" t="s">
        <v>773</v>
      </c>
      <c r="F216">
        <f>player_stats[[#This Row],[Clean Sheets]]/MAX('epl_player_stats_24_25 '!AI:AI)*0.5+player_stats[[#This Row],[Goals Prevented Adjusted]]/MAX('epl_player_stats_24_25 '!BG:BG)*0.5</f>
        <v>0.42016806722689076</v>
      </c>
      <c r="G216">
        <f>player_stats[[#This Row],[Clean Sheets]]/MAX('epl_player_stats_24_25 '!AI:AI)*0.5+player_stats[[#This Row],[Clearances]]/MAX('epl_player_stats_24_25 '!AJ:AJ)*0.25+player_stats[[#This Row],[Tackles]]/MAX('epl_player_stats_24_25 '!AM:AM)*0.25</f>
        <v>0.35521655378114703</v>
      </c>
      <c r="H216">
        <f>player_stats[[#This Row],[Touches]]/MAX('epl_player_stats_24_25 '!P:P)</f>
        <v>0.33313414998506125</v>
      </c>
      <c r="I216">
        <f>player_stats[[#This Row],[Goals]]/MAX('epl_player_stats_24_25 '!H:H)*0.6+player_stats[[#This Row],[Assists]]/MAX('epl_player_stats_24_25 '!I:I)*0.25+player_stats[[#This Row],[Shots]]/MAX('epl_player_stats_24_25 '!K:K)*0.15+0.1</f>
        <v>0.23641574021732303</v>
      </c>
      <c r="J216">
        <f>player_stats[[#This Row],[Minutes]]/3420</f>
        <v>0.5567251461988304</v>
      </c>
      <c r="K216" s="2" cm="1">
        <f t="array" ref="K216">_xlfn.IFS(
E216="Goalkeeper",(
7*F216 + 2*J216 + H216),
E216="Defender",(
6*G216+3*H216+2*J216),
E216="Midfielder",(
2*G216+3*H216+4*I216+3*J216),
E216="Forward",(
6.25*I216+5*J216)
)</f>
        <v>4.3256739569832607</v>
      </c>
    </row>
    <row r="217" spans="1:11" x14ac:dyDescent="0.3">
      <c r="A217" t="s">
        <v>635</v>
      </c>
      <c r="B217">
        <v>26</v>
      </c>
      <c r="C217" t="s">
        <v>783</v>
      </c>
      <c r="D217" t="s">
        <v>59</v>
      </c>
      <c r="E217" t="s">
        <v>774</v>
      </c>
      <c r="F217">
        <f>player_stats[[#This Row],[Clean Sheets]]/MAX('epl_player_stats_24_25 '!AI:AI)*0.5+player_stats[[#This Row],[Goals Prevented Adjusted]]/MAX('epl_player_stats_24_25 '!BG:BG)*0.5</f>
        <v>0.38445378151260506</v>
      </c>
      <c r="G217">
        <f>player_stats[[#This Row],[Clean Sheets]]/MAX('epl_player_stats_24_25 '!AI:AI)*0.5+player_stats[[#This Row],[Clearances]]/MAX('epl_player_stats_24_25 '!AJ:AJ)*0.25+player_stats[[#This Row],[Tackles]]/MAX('epl_player_stats_24_25 '!AM:AM)*0.25</f>
        <v>0.42481979742745291</v>
      </c>
      <c r="H217">
        <f>player_stats[[#This Row],[Touches]]/MAX('epl_player_stats_24_25 '!P:P)</f>
        <v>0.71347475351060652</v>
      </c>
      <c r="I217">
        <f>player_stats[[#This Row],[Goals]]/MAX('epl_player_stats_24_25 '!H:H)*0.6+player_stats[[#This Row],[Assists]]/MAX('epl_player_stats_24_25 '!I:I)*0.25+player_stats[[#This Row],[Shots]]/MAX('epl_player_stats_24_25 '!K:K)*0.15+0.1</f>
        <v>0.25016801708435399</v>
      </c>
      <c r="J217">
        <f>player_stats[[#This Row],[Minutes]]/3420</f>
        <v>0.92222222222222228</v>
      </c>
      <c r="K217" s="2" cm="1">
        <f t="array" ref="K217">_xlfn.IFS(
E217="Goalkeeper",(
7*F217 + 2*J217 + H217),
E217="Defender",(
6*G217+3*H217+2*J217),
E217="Midfielder",(
2*G217+3*H217+4*I217+3*J217),
E217="Forward",(
6.25*I217+5*J217)
)</f>
        <v>6.5337874895409822</v>
      </c>
    </row>
    <row r="218" spans="1:11" x14ac:dyDescent="0.3">
      <c r="A218" t="s">
        <v>331</v>
      </c>
      <c r="B218">
        <v>28</v>
      </c>
      <c r="C218" t="s">
        <v>329</v>
      </c>
      <c r="D218" t="s">
        <v>66</v>
      </c>
      <c r="E218" t="s">
        <v>773</v>
      </c>
      <c r="F218">
        <f>player_stats[[#This Row],[Clean Sheets]]/MAX('epl_player_stats_24_25 '!AI:AI)*0.5+player_stats[[#This Row],[Goals Prevented Adjusted]]/MAX('epl_player_stats_24_25 '!BG:BG)*0.5</f>
        <v>0.24159663865546221</v>
      </c>
      <c r="G218">
        <f>player_stats[[#This Row],[Clean Sheets]]/MAX('epl_player_stats_24_25 '!AI:AI)*0.5+player_stats[[#This Row],[Clearances]]/MAX('epl_player_stats_24_25 '!AJ:AJ)*0.25+player_stats[[#This Row],[Tackles]]/MAX('epl_player_stats_24_25 '!AM:AM)*0.25</f>
        <v>9.7355993289007639E-2</v>
      </c>
      <c r="H218">
        <f>player_stats[[#This Row],[Touches]]/MAX('epl_player_stats_24_25 '!P:P)</f>
        <v>0.36002390200179263</v>
      </c>
      <c r="I218">
        <f>player_stats[[#This Row],[Goals]]/MAX('epl_player_stats_24_25 '!H:H)*0.6+player_stats[[#This Row],[Assists]]/MAX('epl_player_stats_24_25 '!I:I)*0.25+player_stats[[#This Row],[Shots]]/MAX('epl_player_stats_24_25 '!K:K)*0.15+0.1</f>
        <v>0.29283650524464544</v>
      </c>
      <c r="J218">
        <f>player_stats[[#This Row],[Minutes]]/3420</f>
        <v>0.59122807017543855</v>
      </c>
      <c r="K218" s="2" cm="1">
        <f t="array" ref="K218">_xlfn.IFS(
E218="Goalkeeper",(
7*F218 + 2*J218 + H218),
E218="Defender",(
6*G218+3*H218+2*J218),
E218="Midfielder",(
2*G218+3*H218+4*I218+3*J218),
E218="Forward",(
6.25*I218+5*J218)
)</f>
        <v>4.2198139240882906</v>
      </c>
    </row>
    <row r="219" spans="1:11" x14ac:dyDescent="0.3">
      <c r="A219" t="s">
        <v>95</v>
      </c>
      <c r="B219">
        <v>23</v>
      </c>
      <c r="C219" t="s">
        <v>58</v>
      </c>
      <c r="D219" t="s">
        <v>96</v>
      </c>
      <c r="E219" t="s">
        <v>774</v>
      </c>
      <c r="F219">
        <f>player_stats[[#This Row],[Clean Sheets]]/MAX('epl_player_stats_24_25 '!AI:AI)*0.5+player_stats[[#This Row],[Goals Prevented Adjusted]]/MAX('epl_player_stats_24_25 '!BG:BG)*0.5</f>
        <v>0.63445378151260501</v>
      </c>
      <c r="G219">
        <f>player_stats[[#This Row],[Clean Sheets]]/MAX('epl_player_stats_24_25 '!AI:AI)*0.5+player_stats[[#This Row],[Clearances]]/MAX('epl_player_stats_24_25 '!AJ:AJ)*0.25+player_stats[[#This Row],[Tackles]]/MAX('epl_player_stats_24_25 '!AM:AM)*0.25</f>
        <v>0.66701360840116819</v>
      </c>
      <c r="H219">
        <f>player_stats[[#This Row],[Touches]]/MAX('epl_player_stats_24_25 '!P:P)</f>
        <v>0.86136838960262918</v>
      </c>
      <c r="I219">
        <f>player_stats[[#This Row],[Goals]]/MAX('epl_player_stats_24_25 '!H:H)*0.6+player_stats[[#This Row],[Assists]]/MAX('epl_player_stats_24_25 '!I:I)*0.25+player_stats[[#This Row],[Shots]]/MAX('epl_player_stats_24_25 '!K:K)*0.15+0.1</f>
        <v>0.15613340870548331</v>
      </c>
      <c r="J219">
        <f>player_stats[[#This Row],[Minutes]]/3420</f>
        <v>0.88918128654970763</v>
      </c>
      <c r="K219" s="2" cm="1">
        <f t="array" ref="K219">_xlfn.IFS(
E219="Goalkeeper",(
7*F219 + 2*J219 + H219),
E219="Defender",(
6*G219+3*H219+2*J219),
E219="Midfielder",(
2*G219+3*H219+4*I219+3*J219),
E219="Forward",(
6.25*I219+5*J219)
)</f>
        <v>8.364549392314311</v>
      </c>
    </row>
    <row r="220" spans="1:11" x14ac:dyDescent="0.3">
      <c r="A220" t="s">
        <v>139</v>
      </c>
      <c r="B220">
        <v>27</v>
      </c>
      <c r="C220" t="s">
        <v>131</v>
      </c>
      <c r="D220" t="s">
        <v>140</v>
      </c>
      <c r="E220" t="s">
        <v>773</v>
      </c>
      <c r="F220">
        <f>player_stats[[#This Row],[Clean Sheets]]/MAX('epl_player_stats_24_25 '!AI:AI)*0.5+player_stats[[#This Row],[Goals Prevented Adjusted]]/MAX('epl_player_stats_24_25 '!BG:BG)*0.5</f>
        <v>0.20588235294117649</v>
      </c>
      <c r="G220">
        <f>player_stats[[#This Row],[Clean Sheets]]/MAX('epl_player_stats_24_25 '!AI:AI)*0.5+player_stats[[#This Row],[Clearances]]/MAX('epl_player_stats_24_25 '!AJ:AJ)*0.25+player_stats[[#This Row],[Tackles]]/MAX('epl_player_stats_24_25 '!AM:AM)*0.25</f>
        <v>3.5613310134841231E-2</v>
      </c>
      <c r="H220">
        <f>player_stats[[#This Row],[Touches]]/MAX('epl_player_stats_24_25 '!P:P)</f>
        <v>0.17657603824320287</v>
      </c>
      <c r="I220">
        <f>player_stats[[#This Row],[Goals]]/MAX('epl_player_stats_24_25 '!H:H)*0.6+player_stats[[#This Row],[Assists]]/MAX('epl_player_stats_24_25 '!I:I)*0.25+player_stats[[#This Row],[Shots]]/MAX('epl_player_stats_24_25 '!K:K)*0.15+0.1</f>
        <v>0.20285472018089318</v>
      </c>
      <c r="J220">
        <f>player_stats[[#This Row],[Minutes]]/3420</f>
        <v>0.27748538011695906</v>
      </c>
      <c r="K220" s="2" cm="1">
        <f t="array" ref="K220">_xlfn.IFS(
E220="Goalkeeper",(
7*F220 + 2*J220 + H220),
E220="Defender",(
6*G220+3*H220+2*J220),
E220="Midfielder",(
2*G220+3*H220+4*I220+3*J220),
E220="Forward",(
6.25*I220+5*J220)
)</f>
        <v>2.2448297560737407</v>
      </c>
    </row>
    <row r="221" spans="1:11" x14ac:dyDescent="0.3">
      <c r="A221" t="s">
        <v>107</v>
      </c>
      <c r="B221">
        <v>26</v>
      </c>
      <c r="C221" t="s">
        <v>98</v>
      </c>
      <c r="D221" t="s">
        <v>59</v>
      </c>
      <c r="E221" t="s">
        <v>774</v>
      </c>
      <c r="F221">
        <f>player_stats[[#This Row],[Clean Sheets]]/MAX('epl_player_stats_24_25 '!AI:AI)*0.5+player_stats[[#This Row],[Goals Prevented Adjusted]]/MAX('epl_player_stats_24_25 '!BG:BG)*0.5</f>
        <v>0.49159663865546221</v>
      </c>
      <c r="G221">
        <f>player_stats[[#This Row],[Clean Sheets]]/MAX('epl_player_stats_24_25 '!AI:AI)*0.5+player_stats[[#This Row],[Clearances]]/MAX('epl_player_stats_24_25 '!AJ:AJ)*0.25+player_stats[[#This Row],[Tackles]]/MAX('epl_player_stats_24_25 '!AM:AM)*0.25</f>
        <v>0.46016125023302057</v>
      </c>
      <c r="H221">
        <f>player_stats[[#This Row],[Touches]]/MAX('epl_player_stats_24_25 '!P:P)</f>
        <v>0.59366596952494777</v>
      </c>
      <c r="I221">
        <f>player_stats[[#This Row],[Goals]]/MAX('epl_player_stats_24_25 '!H:H)*0.6+player_stats[[#This Row],[Assists]]/MAX('epl_player_stats_24_25 '!I:I)*0.25+player_stats[[#This Row],[Shots]]/MAX('epl_player_stats_24_25 '!K:K)*0.15+0.1</f>
        <v>0.16842849067269644</v>
      </c>
      <c r="J221">
        <f>player_stats[[#This Row],[Minutes]]/3420</f>
        <v>0.85877192982456141</v>
      </c>
      <c r="K221" s="2" cm="1">
        <f t="array" ref="K221">_xlfn.IFS(
E221="Goalkeeper",(
7*F221 + 2*J221 + H221),
E221="Defender",(
6*G221+3*H221+2*J221),
E221="Midfielder",(
2*G221+3*H221+4*I221+3*J221),
E221="Forward",(
6.25*I221+5*J221)
)</f>
        <v>6.2595092696220895</v>
      </c>
    </row>
    <row r="222" spans="1:11" x14ac:dyDescent="0.3">
      <c r="A222" t="s">
        <v>579</v>
      </c>
      <c r="B222">
        <v>28</v>
      </c>
      <c r="C222" t="s">
        <v>566</v>
      </c>
      <c r="D222" t="s">
        <v>70</v>
      </c>
      <c r="E222" t="s">
        <v>774</v>
      </c>
      <c r="F222">
        <f>player_stats[[#This Row],[Clean Sheets]]/MAX('epl_player_stats_24_25 '!AI:AI)*0.5+player_stats[[#This Row],[Goals Prevented Adjusted]]/MAX('epl_player_stats_24_25 '!BG:BG)*0.5</f>
        <v>0.31302521008403361</v>
      </c>
      <c r="G222">
        <f>player_stats[[#This Row],[Clean Sheets]]/MAX('epl_player_stats_24_25 '!AI:AI)*0.5+player_stats[[#This Row],[Clearances]]/MAX('epl_player_stats_24_25 '!AJ:AJ)*0.25+player_stats[[#This Row],[Tackles]]/MAX('epl_player_stats_24_25 '!AM:AM)*0.25</f>
        <v>0.37005996395948548</v>
      </c>
      <c r="H222">
        <f>player_stats[[#This Row],[Touches]]/MAX('epl_player_stats_24_25 '!P:P)</f>
        <v>0.62354347176576042</v>
      </c>
      <c r="I222">
        <f>player_stats[[#This Row],[Goals]]/MAX('epl_player_stats_24_25 '!H:H)*0.6+player_stats[[#This Row],[Assists]]/MAX('epl_player_stats_24_25 '!I:I)*0.25+player_stats[[#This Row],[Shots]]/MAX('epl_player_stats_24_25 '!K:K)*0.15+0.1</f>
        <v>0.15367439231204072</v>
      </c>
      <c r="J222">
        <f>player_stats[[#This Row],[Minutes]]/3420</f>
        <v>0.74122807017543857</v>
      </c>
      <c r="K222" s="2" cm="1">
        <f t="array" ref="K222">_xlfn.IFS(
E222="Goalkeeper",(
7*F222 + 2*J222 + H222),
E222="Defender",(
6*G222+3*H222+2*J222),
E222="Midfielder",(
2*G222+3*H222+4*I222+3*J222),
E222="Forward",(
6.25*I222+5*J222)
)</f>
        <v>5.5734463394050717</v>
      </c>
    </row>
    <row r="223" spans="1:11" x14ac:dyDescent="0.3">
      <c r="A223" t="s">
        <v>77</v>
      </c>
      <c r="B223">
        <v>27</v>
      </c>
      <c r="C223" t="s">
        <v>58</v>
      </c>
      <c r="D223" t="s">
        <v>78</v>
      </c>
      <c r="E223" t="s">
        <v>774</v>
      </c>
      <c r="F223">
        <f>player_stats[[#This Row],[Clean Sheets]]/MAX('epl_player_stats_24_25 '!AI:AI)*0.5+player_stats[[#This Row],[Goals Prevented Adjusted]]/MAX('epl_player_stats_24_25 '!BG:BG)*0.5</f>
        <v>0.20588235294117649</v>
      </c>
      <c r="G223">
        <f>player_stats[[#This Row],[Clean Sheets]]/MAX('epl_player_stats_24_25 '!AI:AI)*0.5+player_stats[[#This Row],[Clearances]]/MAX('epl_player_stats_24_25 '!AJ:AJ)*0.25+player_stats[[#This Row],[Tackles]]/MAX('epl_player_stats_24_25 '!AM:AM)*0.25</f>
        <v>2.245541539799913E-2</v>
      </c>
      <c r="H223">
        <f>player_stats[[#This Row],[Touches]]/MAX('epl_player_stats_24_25 '!P:P)</f>
        <v>6.0651329548849719E-2</v>
      </c>
      <c r="I223">
        <f>player_stats[[#This Row],[Goals]]/MAX('epl_player_stats_24_25 '!H:H)*0.6+player_stats[[#This Row],[Assists]]/MAX('epl_player_stats_24_25 '!I:I)*0.25+player_stats[[#This Row],[Shots]]/MAX('epl_player_stats_24_25 '!K:K)*0.15+0.1</f>
        <v>0.12560768795929905</v>
      </c>
      <c r="J223">
        <f>player_stats[[#This Row],[Minutes]]/3420</f>
        <v>7.3684210526315783E-2</v>
      </c>
      <c r="K223" s="2" cm="1">
        <f t="array" ref="K223">_xlfn.IFS(
E223="Goalkeeper",(
7*F223 + 2*J223 + H223),
E223="Defender",(
6*G223+3*H223+2*J223),
E223="Midfielder",(
2*G223+3*H223+4*I223+3*J223),
E223="Forward",(
6.25*I223+5*J223)
)</f>
        <v>0.46405490208717548</v>
      </c>
    </row>
    <row r="224" spans="1:11" x14ac:dyDescent="0.3">
      <c r="A224" t="s">
        <v>154</v>
      </c>
      <c r="B224">
        <v>25</v>
      </c>
      <c r="C224" t="s">
        <v>131</v>
      </c>
      <c r="D224" t="s">
        <v>111</v>
      </c>
      <c r="E224" t="s">
        <v>773</v>
      </c>
      <c r="F224">
        <f>player_stats[[#This Row],[Clean Sheets]]/MAX('epl_player_stats_24_25 '!AI:AI)*0.5+player_stats[[#This Row],[Goals Prevented Adjusted]]/MAX('epl_player_stats_24_25 '!BG:BG)*0.5</f>
        <v>0.20588235294117649</v>
      </c>
      <c r="G224">
        <f>player_stats[[#This Row],[Clean Sheets]]/MAX('epl_player_stats_24_25 '!AI:AI)*0.5+player_stats[[#This Row],[Clearances]]/MAX('epl_player_stats_24_25 '!AJ:AJ)*0.25+player_stats[[#This Row],[Tackles]]/MAX('epl_player_stats_24_25 '!AM:AM)*0.25</f>
        <v>2.0389299695519791E-2</v>
      </c>
      <c r="H224">
        <f>player_stats[[#This Row],[Touches]]/MAX('epl_player_stats_24_25 '!P:P)</f>
        <v>4.9895428742157154E-2</v>
      </c>
      <c r="I224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24">
        <f>player_stats[[#This Row],[Minutes]]/3420</f>
        <v>6.725146198830409E-2</v>
      </c>
      <c r="K224" s="2" cm="1">
        <f t="array" ref="K224">_xlfn.IFS(
E224="Goalkeeper",(
7*F224 + 2*J224 + H224),
E224="Defender",(
6*G224+3*H224+2*J224),
E224="Midfielder",(
2*G224+3*H224+4*I224+3*J224),
E224="Forward",(
6.25*I224+5*J224)
)</f>
        <v>1.0584023002866505</v>
      </c>
    </row>
    <row r="225" spans="1:11" x14ac:dyDescent="0.3">
      <c r="A225" t="s">
        <v>210</v>
      </c>
      <c r="B225">
        <v>20</v>
      </c>
      <c r="C225" t="s">
        <v>205</v>
      </c>
      <c r="D225" t="s">
        <v>76</v>
      </c>
      <c r="E225" t="s">
        <v>773</v>
      </c>
      <c r="F225">
        <f>player_stats[[#This Row],[Clean Sheets]]/MAX('epl_player_stats_24_25 '!AI:AI)*0.5+player_stats[[#This Row],[Goals Prevented Adjusted]]/MAX('epl_player_stats_24_25 '!BG:BG)*0.5</f>
        <v>0.20588235294117649</v>
      </c>
      <c r="G225">
        <f>player_stats[[#This Row],[Clean Sheets]]/MAX('epl_player_stats_24_25 '!AI:AI)*0.5+player_stats[[#This Row],[Clearances]]/MAX('epl_player_stats_24_25 '!AJ:AJ)*0.25+player_stats[[#This Row],[Tackles]]/MAX('epl_player_stats_24_25 '!AM:AM)*0.25</f>
        <v>3.5240477226123154E-2</v>
      </c>
      <c r="H225">
        <f>player_stats[[#This Row],[Touches]]/MAX('epl_player_stats_24_25 '!P:P)</f>
        <v>0.11771735882880191</v>
      </c>
      <c r="I225">
        <f>player_stats[[#This Row],[Goals]]/MAX('epl_player_stats_24_25 '!H:H)*0.6+player_stats[[#This Row],[Assists]]/MAX('epl_player_stats_24_25 '!I:I)*0.25+player_stats[[#This Row],[Shots]]/MAX('epl_player_stats_24_25 '!K:K)*0.15+0.1</f>
        <v>0.20329439105583819</v>
      </c>
      <c r="J225">
        <f>player_stats[[#This Row],[Minutes]]/3420</f>
        <v>0.19912280701754387</v>
      </c>
      <c r="K225" s="2" cm="1">
        <f t="array" ref="K225">_xlfn.IFS(
E225="Goalkeeper",(
7*F225 + 2*J225 + H225),
E225="Defender",(
6*G225+3*H225+2*J225),
E225="Midfielder",(
2*G225+3*H225+4*I225+3*J225),
E225="Forward",(
6.25*I225+5*J225)
)</f>
        <v>1.8341790162146363</v>
      </c>
    </row>
    <row r="226" spans="1:11" x14ac:dyDescent="0.3">
      <c r="A226" t="s">
        <v>213</v>
      </c>
      <c r="B226">
        <v>21</v>
      </c>
      <c r="C226" t="s">
        <v>205</v>
      </c>
      <c r="D226" t="s">
        <v>214</v>
      </c>
      <c r="E226" t="s">
        <v>773</v>
      </c>
      <c r="F226">
        <f>player_stats[[#This Row],[Clean Sheets]]/MAX('epl_player_stats_24_25 '!AI:AI)*0.5+player_stats[[#This Row],[Goals Prevented Adjusted]]/MAX('epl_player_stats_24_25 '!BG:BG)*0.5</f>
        <v>0.20588235294117649</v>
      </c>
      <c r="G226">
        <f>player_stats[[#This Row],[Clean Sheets]]/MAX('epl_player_stats_24_25 '!AI:AI)*0.5+player_stats[[#This Row],[Clearances]]/MAX('epl_player_stats_24_25 '!AJ:AJ)*0.25+player_stats[[#This Row],[Tackles]]/MAX('epl_player_stats_24_25 '!AM:AM)*0.25</f>
        <v>4.9804262722923008E-2</v>
      </c>
      <c r="H226">
        <f>player_stats[[#This Row],[Touches]]/MAX('epl_player_stats_24_25 '!P:P)</f>
        <v>0.12608305945622947</v>
      </c>
      <c r="I226">
        <f>player_stats[[#This Row],[Goals]]/MAX('epl_player_stats_24_25 '!H:H)*0.6+player_stats[[#This Row],[Assists]]/MAX('epl_player_stats_24_25 '!I:I)*0.25+player_stats[[#This Row],[Shots]]/MAX('epl_player_stats_24_25 '!K:K)*0.15+0.1</f>
        <v>0.14282080271339742</v>
      </c>
      <c r="J226">
        <f>player_stats[[#This Row],[Minutes]]/3420</f>
        <v>0.14970760233918129</v>
      </c>
      <c r="K226" s="2" cm="1">
        <f t="array" ref="K226">_xlfn.IFS(
E226="Goalkeeper",(
7*F226 + 2*J226 + H226),
E226="Defender",(
6*G226+3*H226+2*J226),
E226="Midfielder",(
2*G226+3*H226+4*I226+3*J226),
E226="Forward",(
6.25*I226+5*J226)
)</f>
        <v>1.498263721685668</v>
      </c>
    </row>
    <row r="227" spans="1:11" x14ac:dyDescent="0.3">
      <c r="A227" t="s">
        <v>216</v>
      </c>
      <c r="B227">
        <v>24</v>
      </c>
      <c r="C227" t="s">
        <v>205</v>
      </c>
      <c r="D227" t="s">
        <v>143</v>
      </c>
      <c r="E227" t="s">
        <v>774</v>
      </c>
      <c r="F227">
        <f>player_stats[[#This Row],[Clean Sheets]]/MAX('epl_player_stats_24_25 '!AI:AI)*0.5+player_stats[[#This Row],[Goals Prevented Adjusted]]/MAX('epl_player_stats_24_25 '!BG:BG)*0.5</f>
        <v>0.24159663865546221</v>
      </c>
      <c r="G227">
        <f>player_stats[[#This Row],[Clean Sheets]]/MAX('epl_player_stats_24_25 '!AI:AI)*0.5+player_stats[[#This Row],[Clearances]]/MAX('epl_player_stats_24_25 '!AJ:AJ)*0.25+player_stats[[#This Row],[Tackles]]/MAX('epl_player_stats_24_25 '!AM:AM)*0.25</f>
        <v>7.2073261666563096E-2</v>
      </c>
      <c r="H227">
        <f>player_stats[[#This Row],[Touches]]/MAX('epl_player_stats_24_25 '!P:P)</f>
        <v>7.230355542276666E-2</v>
      </c>
      <c r="I227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27">
        <f>player_stats[[#This Row],[Minutes]]/3420</f>
        <v>0.11345029239766082</v>
      </c>
      <c r="K227" s="2" cm="1">
        <f t="array" ref="K227">_xlfn.IFS(
E227="Goalkeeper",(
7*F227 + 2*J227 + H227),
E227="Defender",(
6*G227+3*H227+2*J227),
E227="Midfielder",(
2*G227+3*H227+4*I227+3*J227),
E227="Forward",(
6.25*I227+5*J227)
)</f>
        <v>0.87625082106300023</v>
      </c>
    </row>
    <row r="228" spans="1:11" x14ac:dyDescent="0.3">
      <c r="A228" t="s">
        <v>272</v>
      </c>
      <c r="B228">
        <v>27</v>
      </c>
      <c r="C228" t="s">
        <v>270</v>
      </c>
      <c r="D228" t="s">
        <v>59</v>
      </c>
      <c r="E228" t="s">
        <v>774</v>
      </c>
      <c r="F228">
        <f>player_stats[[#This Row],[Clean Sheets]]/MAX('epl_player_stats_24_25 '!AI:AI)*0.5+player_stats[[#This Row],[Goals Prevented Adjusted]]/MAX('epl_player_stats_24_25 '!BG:BG)*0.5</f>
        <v>0.20588235294117649</v>
      </c>
      <c r="G228">
        <f>player_stats[[#This Row],[Clean Sheets]]/MAX('epl_player_stats_24_25 '!AI:AI)*0.5+player_stats[[#This Row],[Clearances]]/MAX('epl_player_stats_24_25 '!AJ:AJ)*0.25+player_stats[[#This Row],[Tackles]]/MAX('epl_player_stats_24_25 '!AM:AM)*0.25</f>
        <v>2.4521531100478468E-2</v>
      </c>
      <c r="H228">
        <f>player_stats[[#This Row],[Touches]]/MAX('epl_player_stats_24_25 '!P:P)</f>
        <v>5.587092919031969E-2</v>
      </c>
      <c r="I228">
        <f>player_stats[[#This Row],[Goals]]/MAX('epl_player_stats_24_25 '!H:H)*0.6+player_stats[[#This Row],[Assists]]/MAX('epl_player_stats_24_25 '!I:I)*0.25+player_stats[[#This Row],[Shots]]/MAX('epl_player_stats_24_25 '!K:K)*0.15+0.1</f>
        <v>0.13298473713962691</v>
      </c>
      <c r="J228">
        <f>player_stats[[#This Row],[Minutes]]/3420</f>
        <v>7.4269005847953221E-2</v>
      </c>
      <c r="K228" s="2" cm="1">
        <f t="array" ref="K228">_xlfn.IFS(
E228="Goalkeeper",(
7*F228 + 2*J228 + H228),
E228="Defender",(
6*G228+3*H228+2*J228),
E228="Midfielder",(
2*G228+3*H228+4*I228+3*J228),
E228="Forward",(
6.25*I228+5*J228)
)</f>
        <v>0.46327998586973629</v>
      </c>
    </row>
    <row r="229" spans="1:11" x14ac:dyDescent="0.3">
      <c r="A229" t="s">
        <v>290</v>
      </c>
      <c r="B229">
        <v>20</v>
      </c>
      <c r="C229" t="s">
        <v>270</v>
      </c>
      <c r="D229" t="s">
        <v>291</v>
      </c>
      <c r="E229" t="s">
        <v>773</v>
      </c>
      <c r="F229">
        <f>player_stats[[#This Row],[Clean Sheets]]/MAX('epl_player_stats_24_25 '!AI:AI)*0.5+player_stats[[#This Row],[Goals Prevented Adjusted]]/MAX('epl_player_stats_24_25 '!BG:BG)*0.5</f>
        <v>0.20588235294117649</v>
      </c>
      <c r="G229">
        <f>player_stats[[#This Row],[Clean Sheets]]/MAX('epl_player_stats_24_25 '!AI:AI)*0.5+player_stats[[#This Row],[Clearances]]/MAX('epl_player_stats_24_25 '!AJ:AJ)*0.25+player_stats[[#This Row],[Tackles]]/MAX('epl_player_stats_24_25 '!AM:AM)*0.25</f>
        <v>4.3318523581681478E-2</v>
      </c>
      <c r="H229">
        <f>player_stats[[#This Row],[Touches]]/MAX('epl_player_stats_24_25 '!P:P)</f>
        <v>8.6047206453540484E-2</v>
      </c>
      <c r="I229">
        <f>player_stats[[#This Row],[Goals]]/MAX('epl_player_stats_24_25 '!H:H)*0.6+player_stats[[#This Row],[Assists]]/MAX('epl_player_stats_24_25 '!I:I)*0.25+player_stats[[#This Row],[Shots]]/MAX('epl_player_stats_24_25 '!K:K)*0.15+0.1</f>
        <v>0.15916870799572891</v>
      </c>
      <c r="J229">
        <f>player_stats[[#This Row],[Minutes]]/3420</f>
        <v>0.14502923976608187</v>
      </c>
      <c r="K229" s="2" cm="1">
        <f t="array" ref="K229">_xlfn.IFS(
E229="Goalkeeper",(
7*F229 + 2*J229 + H229),
E229="Defender",(
6*G229+3*H229+2*J229),
E229="Midfielder",(
2*G229+3*H229+4*I229+3*J229),
E229="Forward",(
6.25*I229+5*J229)
)</f>
        <v>1.4165412178051457</v>
      </c>
    </row>
    <row r="230" spans="1:11" x14ac:dyDescent="0.3">
      <c r="A230" t="s">
        <v>293</v>
      </c>
      <c r="B230">
        <v>20</v>
      </c>
      <c r="C230" t="s">
        <v>270</v>
      </c>
      <c r="D230" t="s">
        <v>66</v>
      </c>
      <c r="E230" t="s">
        <v>773</v>
      </c>
      <c r="F230">
        <f>player_stats[[#This Row],[Clean Sheets]]/MAX('epl_player_stats_24_25 '!AI:AI)*0.5+player_stats[[#This Row],[Goals Prevented Adjusted]]/MAX('epl_player_stats_24_25 '!BG:BG)*0.5</f>
        <v>0.20588235294117649</v>
      </c>
      <c r="G230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230">
        <f>player_stats[[#This Row],[Touches]]/MAX('epl_player_stats_24_25 '!P:P)</f>
        <v>1.0158350761876307E-2</v>
      </c>
      <c r="I230">
        <f>player_stats[[#This Row],[Goals]]/MAX('epl_player_stats_24_25 '!H:H)*0.6+player_stats[[#This Row],[Assists]]/MAX('epl_player_stats_24_25 '!I:I)*0.25+player_stats[[#This Row],[Shots]]/MAX('epl_player_stats_24_25 '!K:K)*0.15+0.1</f>
        <v>0.13544375353306953</v>
      </c>
      <c r="J230">
        <f>player_stats[[#This Row],[Minutes]]/3420</f>
        <v>1.5204678362573099E-2</v>
      </c>
      <c r="K230" s="2" cm="1">
        <f t="array" ref="K230">_xlfn.IFS(
E230="Goalkeeper",(
7*F230 + 2*J230 + H230),
E230="Defender",(
6*G230+3*H230+2*J230),
E230="Midfielder",(
2*G230+3*H230+4*I230+3*J230),
E230="Forward",(
6.25*I230+5*J230)
)</f>
        <v>0.62744901420058696</v>
      </c>
    </row>
    <row r="231" spans="1:11" x14ac:dyDescent="0.3">
      <c r="A231" t="s">
        <v>296</v>
      </c>
      <c r="B231">
        <v>19</v>
      </c>
      <c r="C231" t="s">
        <v>270</v>
      </c>
      <c r="D231" t="s">
        <v>59</v>
      </c>
      <c r="E231" t="s">
        <v>773</v>
      </c>
      <c r="F231">
        <f>player_stats[[#This Row],[Clean Sheets]]/MAX('epl_player_stats_24_25 '!AI:AI)*0.5+player_stats[[#This Row],[Goals Prevented Adjusted]]/MAX('epl_player_stats_24_25 '!BG:BG)*0.5</f>
        <v>0.20588235294117649</v>
      </c>
      <c r="G231">
        <f>player_stats[[#This Row],[Clean Sheets]]/MAX('epl_player_stats_24_25 '!AI:AI)*0.5+player_stats[[#This Row],[Clearances]]/MAX('epl_player_stats_24_25 '!AJ:AJ)*0.25+player_stats[[#This Row],[Tackles]]/MAX('epl_player_stats_24_25 '!AM:AM)*0.25</f>
        <v>1.7950351084322375E-2</v>
      </c>
      <c r="H231">
        <f>player_stats[[#This Row],[Touches]]/MAX('epl_player_stats_24_25 '!P:P)</f>
        <v>2.3902001792650136E-2</v>
      </c>
      <c r="I231">
        <f>player_stats[[#This Row],[Goals]]/MAX('epl_player_stats_24_25 '!H:H)*0.6+player_stats[[#This Row],[Assists]]/MAX('epl_player_stats_24_25 '!I:I)*0.25+player_stats[[#This Row],[Shots]]/MAX('epl_player_stats_24_25 '!K:K)*0.15+0.1</f>
        <v>0.1370375604547453</v>
      </c>
      <c r="J231">
        <f>player_stats[[#This Row],[Minutes]]/3420</f>
        <v>3.9473684210526314E-2</v>
      </c>
      <c r="K231" s="2" cm="1">
        <f t="array" ref="K231">_xlfn.IFS(
E231="Goalkeeper",(
7*F231 + 2*J231 + H231),
E231="Defender",(
6*G231+3*H231+2*J231),
E231="Midfielder",(
2*G231+3*H231+4*I231+3*J231),
E231="Forward",(
6.25*I231+5*J231)
)</f>
        <v>0.77417800199715536</v>
      </c>
    </row>
    <row r="232" spans="1:11" x14ac:dyDescent="0.3">
      <c r="A232" t="s">
        <v>367</v>
      </c>
      <c r="B232">
        <v>27</v>
      </c>
      <c r="C232" t="s">
        <v>356</v>
      </c>
      <c r="D232" t="s">
        <v>59</v>
      </c>
      <c r="E232" t="s">
        <v>773</v>
      </c>
      <c r="F232">
        <f>player_stats[[#This Row],[Clean Sheets]]/MAX('epl_player_stats_24_25 '!AI:AI)*0.5+player_stats[[#This Row],[Goals Prevented Adjusted]]/MAX('epl_player_stats_24_25 '!BG:BG)*0.5</f>
        <v>0.20588235294117649</v>
      </c>
      <c r="G232">
        <f>player_stats[[#This Row],[Clean Sheets]]/MAX('epl_player_stats_24_25 '!AI:AI)*0.5+player_stats[[#This Row],[Clearances]]/MAX('epl_player_stats_24_25 '!AJ:AJ)*0.25+player_stats[[#This Row],[Tackles]]/MAX('epl_player_stats_24_25 '!AM:AM)*0.25</f>
        <v>3.1294662275523522E-2</v>
      </c>
      <c r="H232">
        <f>player_stats[[#This Row],[Touches]]/MAX('epl_player_stats_24_25 '!P:P)</f>
        <v>0.12279653420974007</v>
      </c>
      <c r="I232">
        <f>player_stats[[#This Row],[Goals]]/MAX('epl_player_stats_24_25 '!H:H)*0.6+player_stats[[#This Row],[Assists]]/MAX('epl_player_stats_24_25 '!I:I)*0.25+player_stats[[#This Row],[Shots]]/MAX('epl_player_stats_24_25 '!K:K)*0.15+0.1</f>
        <v>0.17392280635638466</v>
      </c>
      <c r="J232">
        <f>player_stats[[#This Row],[Minutes]]/3420</f>
        <v>0.24970760233918129</v>
      </c>
      <c r="K232" s="2" cm="1">
        <f t="array" ref="K232">_xlfn.IFS(
E232="Goalkeeper",(
7*F232 + 2*J232 + H232),
E232="Defender",(
6*G232+3*H232+2*J232),
E232="Midfielder",(
2*G232+3*H232+4*I232+3*J232),
E232="Forward",(
6.25*I232+5*J232)
)</f>
        <v>1.8757929596233498</v>
      </c>
    </row>
    <row r="233" spans="1:11" x14ac:dyDescent="0.3">
      <c r="A233" t="s">
        <v>374</v>
      </c>
      <c r="B233">
        <v>26</v>
      </c>
      <c r="C233" t="s">
        <v>356</v>
      </c>
      <c r="D233" t="s">
        <v>158</v>
      </c>
      <c r="E233" t="s">
        <v>773</v>
      </c>
      <c r="F233">
        <f>player_stats[[#This Row],[Clean Sheets]]/MAX('epl_player_stats_24_25 '!AI:AI)*0.5+player_stats[[#This Row],[Goals Prevented Adjusted]]/MAX('epl_player_stats_24_25 '!BG:BG)*0.5</f>
        <v>0.20588235294117649</v>
      </c>
      <c r="G233">
        <f>player_stats[[#This Row],[Clean Sheets]]/MAX('epl_player_stats_24_25 '!AI:AI)*0.5+player_stats[[#This Row],[Clearances]]/MAX('epl_player_stats_24_25 '!AJ:AJ)*0.25+player_stats[[#This Row],[Tackles]]/MAX('epl_player_stats_24_25 '!AM:AM)*0.25</f>
        <v>5.9288199838439068E-2</v>
      </c>
      <c r="H233">
        <f>player_stats[[#This Row],[Touches]]/MAX('epl_player_stats_24_25 '!P:P)</f>
        <v>0.16522258739169404</v>
      </c>
      <c r="I233">
        <f>player_stats[[#This Row],[Goals]]/MAX('epl_player_stats_24_25 '!H:H)*0.6+player_stats[[#This Row],[Assists]]/MAX('epl_player_stats_24_25 '!I:I)*0.25+player_stats[[#This Row],[Shots]]/MAX('epl_player_stats_24_25 '!K:K)*0.15+0.1</f>
        <v>0.16741096664782362</v>
      </c>
      <c r="J233">
        <f>player_stats[[#This Row],[Minutes]]/3420</f>
        <v>0.24502923976608187</v>
      </c>
      <c r="K233" s="2" cm="1">
        <f t="array" ref="K233">_xlfn.IFS(
E233="Goalkeeper",(
7*F233 + 2*J233 + H233),
E233="Defender",(
6*G233+3*H233+2*J233),
E233="Midfielder",(
2*G233+3*H233+4*I233+3*J233),
E233="Forward",(
6.25*I233+5*J233)
)</f>
        <v>2.0189757477415005</v>
      </c>
    </row>
    <row r="234" spans="1:11" x14ac:dyDescent="0.3">
      <c r="A234" t="s">
        <v>393</v>
      </c>
      <c r="B234">
        <v>31</v>
      </c>
      <c r="C234" t="s">
        <v>391</v>
      </c>
      <c r="D234" t="s">
        <v>117</v>
      </c>
      <c r="E234" t="s">
        <v>773</v>
      </c>
      <c r="F234">
        <f>player_stats[[#This Row],[Clean Sheets]]/MAX('epl_player_stats_24_25 '!AI:AI)*0.5+player_stats[[#This Row],[Goals Prevented Adjusted]]/MAX('epl_player_stats_24_25 '!BG:BG)*0.5</f>
        <v>0.20588235294117649</v>
      </c>
      <c r="G234">
        <f>player_stats[[#This Row],[Clean Sheets]]/MAX('epl_player_stats_24_25 '!AI:AI)*0.5+player_stats[[#This Row],[Clearances]]/MAX('epl_player_stats_24_25 '!AJ:AJ)*0.25+player_stats[[#This Row],[Tackles]]/MAX('epl_player_stats_24_25 '!AM:AM)*0.25</f>
        <v>2.72478717454794E-2</v>
      </c>
      <c r="H234">
        <f>player_stats[[#This Row],[Touches]]/MAX('epl_player_stats_24_25 '!P:P)</f>
        <v>8.6345981475948616E-2</v>
      </c>
      <c r="I234">
        <f>player_stats[[#This Row],[Goals]]/MAX('epl_player_stats_24_25 '!H:H)*0.6+player_stats[[#This Row],[Assists]]/MAX('epl_player_stats_24_25 '!I:I)*0.25+player_stats[[#This Row],[Shots]]/MAX('epl_player_stats_24_25 '!K:K)*0.15+0.1</f>
        <v>0.16568054770428994</v>
      </c>
      <c r="J234">
        <f>player_stats[[#This Row],[Minutes]]/3420</f>
        <v>0.21695906432748538</v>
      </c>
      <c r="K234" s="2" cm="1">
        <f t="array" ref="K234">_xlfn.IFS(
E234="Goalkeeper",(
7*F234 + 2*J234 + H234),
E234="Defender",(
6*G234+3*H234+2*J234),
E234="Midfielder",(
2*G234+3*H234+4*I234+3*J234),
E234="Forward",(
6.25*I234+5*J234)
)</f>
        <v>1.6271330717184207</v>
      </c>
    </row>
    <row r="235" spans="1:11" x14ac:dyDescent="0.3">
      <c r="A235" t="s">
        <v>408</v>
      </c>
      <c r="B235">
        <v>22</v>
      </c>
      <c r="C235" t="s">
        <v>391</v>
      </c>
      <c r="D235" t="s">
        <v>158</v>
      </c>
      <c r="E235" t="s">
        <v>773</v>
      </c>
      <c r="F235">
        <f>player_stats[[#This Row],[Clean Sheets]]/MAX('epl_player_stats_24_25 '!AI:AI)*0.5+player_stats[[#This Row],[Goals Prevented Adjusted]]/MAX('epl_player_stats_24_25 '!BG:BG)*0.5</f>
        <v>0.20588235294117649</v>
      </c>
      <c r="G235">
        <f>player_stats[[#This Row],[Clean Sheets]]/MAX('epl_player_stats_24_25 '!AI:AI)*0.5+player_stats[[#This Row],[Clearances]]/MAX('epl_player_stats_24_25 '!AJ:AJ)*0.25+player_stats[[#This Row],[Tackles]]/MAX('epl_player_stats_24_25 '!AM:AM)*0.25</f>
        <v>5.6662834772882614E-2</v>
      </c>
      <c r="H235">
        <f>player_stats[[#This Row],[Touches]]/MAX('epl_player_stats_24_25 '!P:P)</f>
        <v>0.12578428443382134</v>
      </c>
      <c r="I235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35">
        <f>player_stats[[#This Row],[Minutes]]/3420</f>
        <v>0.24912280701754386</v>
      </c>
      <c r="K235" s="2" cm="1">
        <f t="array" ref="K235">_xlfn.IFS(
E235="Goalkeeper",(
7*F235 + 2*J235 + H235),
E235="Defender",(
6*G235+3*H235+2*J235),
E235="Midfielder",(
2*G235+3*H235+4*I235+3*J235),
E235="Forward",(
6.25*I235+5*J235)
)</f>
        <v>1.9042299726040879</v>
      </c>
    </row>
    <row r="236" spans="1:11" x14ac:dyDescent="0.3">
      <c r="A236" t="s">
        <v>437</v>
      </c>
      <c r="B236">
        <v>21</v>
      </c>
      <c r="C236" t="s">
        <v>425</v>
      </c>
      <c r="D236" t="s">
        <v>59</v>
      </c>
      <c r="E236" t="s">
        <v>773</v>
      </c>
      <c r="F236">
        <f>player_stats[[#This Row],[Clean Sheets]]/MAX('epl_player_stats_24_25 '!AI:AI)*0.5+player_stats[[#This Row],[Goals Prevented Adjusted]]/MAX('epl_player_stats_24_25 '!BG:BG)*0.5</f>
        <v>0.20588235294117649</v>
      </c>
      <c r="G236">
        <f>player_stats[[#This Row],[Clean Sheets]]/MAX('epl_player_stats_24_25 '!AI:AI)*0.5+player_stats[[#This Row],[Clearances]]/MAX('epl_player_stats_24_25 '!AJ:AJ)*0.25+player_stats[[#This Row],[Tackles]]/MAX('epl_player_stats_24_25 '!AM:AM)*0.25</f>
        <v>1.2497669794320512E-2</v>
      </c>
      <c r="H236">
        <f>player_stats[[#This Row],[Touches]]/MAX('epl_player_stats_24_25 '!P:P)</f>
        <v>0.10457125784284434</v>
      </c>
      <c r="I236">
        <f>player_stats[[#This Row],[Goals]]/MAX('epl_player_stats_24_25 '!H:H)*0.6+player_stats[[#This Row],[Assists]]/MAX('epl_player_stats_24_25 '!I:I)*0.25+player_stats[[#This Row],[Shots]]/MAX('epl_player_stats_24_25 '!K:K)*0.15+0.1</f>
        <v>0.19027071163871617</v>
      </c>
      <c r="J236">
        <f>player_stats[[#This Row],[Minutes]]/3420</f>
        <v>0.10526315789473684</v>
      </c>
      <c r="K236" s="2" cm="1">
        <f t="array" ref="K236">_xlfn.IFS(
E236="Goalkeeper",(
7*F236 + 2*J236 + H236),
E236="Defender",(
6*G236+3*H236+2*J236),
E236="Midfielder",(
2*G236+3*H236+4*I236+3*J236),
E236="Forward",(
6.25*I236+5*J236)
)</f>
        <v>1.4155814333562491</v>
      </c>
    </row>
    <row r="237" spans="1:11" x14ac:dyDescent="0.3">
      <c r="A237" t="s">
        <v>461</v>
      </c>
      <c r="B237">
        <v>28</v>
      </c>
      <c r="C237" t="s">
        <v>453</v>
      </c>
      <c r="D237" t="s">
        <v>59</v>
      </c>
      <c r="E237" t="s">
        <v>773</v>
      </c>
      <c r="F237">
        <f>player_stats[[#This Row],[Clean Sheets]]/MAX('epl_player_stats_24_25 '!AI:AI)*0.5+player_stats[[#This Row],[Goals Prevented Adjusted]]/MAX('epl_player_stats_24_25 '!BG:BG)*0.5</f>
        <v>0.24159663865546221</v>
      </c>
      <c r="G237">
        <f>player_stats[[#This Row],[Clean Sheets]]/MAX('epl_player_stats_24_25 '!AI:AI)*0.5+player_stats[[#This Row],[Clearances]]/MAX('epl_player_stats_24_25 '!AJ:AJ)*0.25+player_stats[[#This Row],[Tackles]]/MAX('epl_player_stats_24_25 '!AM:AM)*0.25</f>
        <v>5.7796868203566762E-2</v>
      </c>
      <c r="H237">
        <f>player_stats[[#This Row],[Touches]]/MAX('epl_player_stats_24_25 '!P:P)</f>
        <v>0.1703017627726322</v>
      </c>
      <c r="I237">
        <f>player_stats[[#This Row],[Goals]]/MAX('epl_player_stats_24_25 '!H:H)*0.6+player_stats[[#This Row],[Assists]]/MAX('epl_player_stats_24_25 '!I:I)*0.25+player_stats[[#This Row],[Shots]]/MAX('epl_player_stats_24_25 '!K:K)*0.15+0.1</f>
        <v>0.17146378996294204</v>
      </c>
      <c r="J237">
        <f>player_stats[[#This Row],[Minutes]]/3420</f>
        <v>0.20906432748538012</v>
      </c>
      <c r="K237" s="2" cm="1">
        <f t="array" ref="K237">_xlfn.IFS(
E237="Goalkeeper",(
7*F237 + 2*J237 + H237),
E237="Defender",(
6*G237+3*H237+2*J237),
E237="Midfielder",(
2*G237+3*H237+4*I237+3*J237),
E237="Forward",(
6.25*I237+5*J237)
)</f>
        <v>1.9395471670329387</v>
      </c>
    </row>
    <row r="238" spans="1:11" x14ac:dyDescent="0.3">
      <c r="A238" t="s">
        <v>507</v>
      </c>
      <c r="B238">
        <v>25</v>
      </c>
      <c r="C238" t="s">
        <v>787</v>
      </c>
      <c r="D238" t="s">
        <v>59</v>
      </c>
      <c r="E238" t="s">
        <v>773</v>
      </c>
      <c r="F238">
        <f>player_stats[[#This Row],[Clean Sheets]]/MAX('epl_player_stats_24_25 '!AI:AI)*0.5+player_stats[[#This Row],[Goals Prevented Adjusted]]/MAX('epl_player_stats_24_25 '!BG:BG)*0.5</f>
        <v>0.20588235294117649</v>
      </c>
      <c r="G238">
        <f>player_stats[[#This Row],[Clean Sheets]]/MAX('epl_player_stats_24_25 '!AI:AI)*0.5+player_stats[[#This Row],[Clearances]]/MAX('epl_player_stats_24_25 '!AJ:AJ)*0.25+player_stats[[#This Row],[Tackles]]/MAX('epl_player_stats_24_25 '!AM:AM)*0.25</f>
        <v>3.2327720126763188E-2</v>
      </c>
      <c r="H238">
        <f>player_stats[[#This Row],[Touches]]/MAX('epl_player_stats_24_25 '!P:P)</f>
        <v>0.1075590080669256</v>
      </c>
      <c r="I238">
        <f>player_stats[[#This Row],[Goals]]/MAX('epl_player_stats_24_25 '!H:H)*0.6+player_stats[[#This Row],[Assists]]/MAX('epl_player_stats_24_25 '!I:I)*0.25+player_stats[[#This Row],[Shots]]/MAX('epl_player_stats_24_25 '!K:K)*0.15+0.1</f>
        <v>0.16986998304126624</v>
      </c>
      <c r="J238">
        <f>player_stats[[#This Row],[Minutes]]/3420</f>
        <v>0.18157894736842106</v>
      </c>
      <c r="K238" s="2" cm="1">
        <f t="array" ref="K238">_xlfn.IFS(
E238="Goalkeeper",(
7*F238 + 2*J238 + H238),
E238="Defender",(
6*G238+3*H238+2*J238),
E238="Midfielder",(
2*G238+3*H238+4*I238+3*J238),
E238="Forward",(
6.25*I238+5*J238)
)</f>
        <v>1.6115492387246313</v>
      </c>
    </row>
    <row r="239" spans="1:11" x14ac:dyDescent="0.3">
      <c r="A239" t="s">
        <v>530</v>
      </c>
      <c r="B239">
        <v>18</v>
      </c>
      <c r="C239" t="s">
        <v>786</v>
      </c>
      <c r="D239" t="s">
        <v>59</v>
      </c>
      <c r="E239" t="s">
        <v>773</v>
      </c>
      <c r="F239">
        <f>player_stats[[#This Row],[Clean Sheets]]/MAX('epl_player_stats_24_25 '!AI:AI)*0.5+player_stats[[#This Row],[Goals Prevented Adjusted]]/MAX('epl_player_stats_24_25 '!BG:BG)*0.5</f>
        <v>0.20588235294117649</v>
      </c>
      <c r="G239">
        <f>player_stats[[#This Row],[Clean Sheets]]/MAX('epl_player_stats_24_25 '!AI:AI)*0.5+player_stats[[#This Row],[Clearances]]/MAX('epl_player_stats_24_25 '!AJ:AJ)*0.25+player_stats[[#This Row],[Tackles]]/MAX('epl_player_stats_24_25 '!AM:AM)*0.25</f>
        <v>3.1481078729882553E-2</v>
      </c>
      <c r="H239">
        <f>player_stats[[#This Row],[Touches]]/MAX('epl_player_stats_24_25 '!P:P)</f>
        <v>7.2004780400358528E-2</v>
      </c>
      <c r="I239">
        <f>player_stats[[#This Row],[Goals]]/MAX('epl_player_stats_24_25 '!H:H)*0.6+player_stats[[#This Row],[Assists]]/MAX('epl_player_stats_24_25 '!I:I)*0.25+player_stats[[#This Row],[Shots]]/MAX('epl_player_stats_24_25 '!K:K)*0.15+0.1</f>
        <v>0.12806670435274167</v>
      </c>
      <c r="J239">
        <f>player_stats[[#This Row],[Minutes]]/3420</f>
        <v>8.8888888888888892E-2</v>
      </c>
      <c r="K239" s="2" cm="1">
        <f t="array" ref="K239">_xlfn.IFS(
E239="Goalkeeper",(
7*F239 + 2*J239 + H239),
E239="Defender",(
6*G239+3*H239+2*J239),
E239="Midfielder",(
2*G239+3*H239+4*I239+3*J239),
E239="Forward",(
6.25*I239+5*J239)
)</f>
        <v>1.0579099827384741</v>
      </c>
    </row>
    <row r="240" spans="1:11" x14ac:dyDescent="0.3">
      <c r="A240" t="s">
        <v>137</v>
      </c>
      <c r="B240">
        <v>20</v>
      </c>
      <c r="C240" t="s">
        <v>131</v>
      </c>
      <c r="D240" t="s">
        <v>138</v>
      </c>
      <c r="E240" t="s">
        <v>775</v>
      </c>
      <c r="F240">
        <f>player_stats[[#This Row],[Clean Sheets]]/MAX('epl_player_stats_24_25 '!AI:AI)*0.5+player_stats[[#This Row],[Goals Prevented Adjusted]]/MAX('epl_player_stats_24_25 '!BG:BG)*0.5</f>
        <v>0.20588235294117649</v>
      </c>
      <c r="G240">
        <f>player_stats[[#This Row],[Clean Sheets]]/MAX('epl_player_stats_24_25 '!AI:AI)*0.5+player_stats[[#This Row],[Clearances]]/MAX('epl_player_stats_24_25 '!AJ:AJ)*0.25+player_stats[[#This Row],[Tackles]]/MAX('epl_player_stats_24_25 '!AM:AM)*0.25</f>
        <v>1.0431554091841173E-2</v>
      </c>
      <c r="H240">
        <f>player_stats[[#This Row],[Touches]]/MAX('epl_player_stats_24_25 '!P:P)</f>
        <v>2.7487302061547654E-2</v>
      </c>
      <c r="I240">
        <f>player_stats[[#This Row],[Goals]]/MAX('epl_player_stats_24_25 '!H:H)*0.6+player_stats[[#This Row],[Assists]]/MAX('epl_player_stats_24_25 '!I:I)*0.25+player_stats[[#This Row],[Shots]]/MAX('epl_player_stats_24_25 '!K:K)*0.15+0.1</f>
        <v>0.13298473713962691</v>
      </c>
      <c r="J240">
        <f>player_stats[[#This Row],[Minutes]]/3420</f>
        <v>3.0701754385964911E-2</v>
      </c>
      <c r="K240" s="2" cm="1">
        <f t="array" ref="K240">_xlfn.IFS(
E240="Goalkeeper",(
7*F240 + 2*J240 + H240),
E240="Defender",(
6*G240+3*H240+2*J240),
E240="Midfielder",(
2*G240+3*H240+4*I240+3*J240),
E240="Forward",(
6.25*I240+5*J240)
)</f>
        <v>0.98466337905249279</v>
      </c>
    </row>
    <row r="241" spans="1:11" x14ac:dyDescent="0.3">
      <c r="A241" t="s">
        <v>246</v>
      </c>
      <c r="B241">
        <v>24</v>
      </c>
      <c r="C241" t="s">
        <v>240</v>
      </c>
      <c r="D241" t="s">
        <v>176</v>
      </c>
      <c r="E241" t="s">
        <v>775</v>
      </c>
      <c r="F241">
        <f>player_stats[[#This Row],[Clean Sheets]]/MAX('epl_player_stats_24_25 '!AI:AI)*0.5+player_stats[[#This Row],[Goals Prevented Adjusted]]/MAX('epl_player_stats_24_25 '!BG:BG)*0.5</f>
        <v>0.20588235294117649</v>
      </c>
      <c r="G241">
        <f>player_stats[[#This Row],[Clean Sheets]]/MAX('epl_player_stats_24_25 '!AI:AI)*0.5+player_stats[[#This Row],[Clearances]]/MAX('epl_player_stats_24_25 '!AJ:AJ)*0.25+player_stats[[#This Row],[Tackles]]/MAX('epl_player_stats_24_25 '!AM:AM)*0.25</f>
        <v>1.7103709687441744E-2</v>
      </c>
      <c r="H241">
        <f>player_stats[[#This Row],[Touches]]/MAX('epl_player_stats_24_25 '!P:P)</f>
        <v>8.8437406632805499E-2</v>
      </c>
      <c r="I241">
        <f>player_stats[[#This Row],[Goals]]/MAX('epl_player_stats_24_25 '!H:H)*0.6+player_stats[[#This Row],[Assists]]/MAX('epl_player_stats_24_25 '!I:I)*0.25+player_stats[[#This Row],[Shots]]/MAX('epl_player_stats_24_25 '!K:K)*0.15+0.1</f>
        <v>0.18375887193015514</v>
      </c>
      <c r="J241">
        <f>player_stats[[#This Row],[Minutes]]/3420</f>
        <v>0.1064327485380117</v>
      </c>
      <c r="K241" s="2" cm="1">
        <f t="array" ref="K241">_xlfn.IFS(
E241="Goalkeeper",(
7*F241 + 2*J241 + H241),
E241="Defender",(
6*G241+3*H241+2*J241),
E241="Midfielder",(
2*G241+3*H241+4*I241+3*J241),
E241="Forward",(
6.25*I241+5*J241)
)</f>
        <v>1.6806566922535282</v>
      </c>
    </row>
    <row r="242" spans="1:11" x14ac:dyDescent="0.3">
      <c r="A242" t="s">
        <v>267</v>
      </c>
      <c r="B242">
        <v>18</v>
      </c>
      <c r="C242" t="s">
        <v>240</v>
      </c>
      <c r="D242" t="s">
        <v>59</v>
      </c>
      <c r="E242" t="s">
        <v>775</v>
      </c>
      <c r="F242">
        <f>player_stats[[#This Row],[Clean Sheets]]/MAX('epl_player_stats_24_25 '!AI:AI)*0.5+player_stats[[#This Row],[Goals Prevented Adjusted]]/MAX('epl_player_stats_24_25 '!BG:BG)*0.5</f>
        <v>0.20588235294117649</v>
      </c>
      <c r="G242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242">
        <f>player_stats[[#This Row],[Touches]]/MAX('epl_player_stats_24_25 '!P:P)</f>
        <v>2.1810576635793246E-2</v>
      </c>
      <c r="I242">
        <f>player_stats[[#This Row],[Goals]]/MAX('epl_player_stats_24_25 '!H:H)*0.6+player_stats[[#This Row],[Assists]]/MAX('epl_player_stats_24_25 '!I:I)*0.25+player_stats[[#This Row],[Shots]]/MAX('epl_player_stats_24_25 '!K:K)*0.15+0.1</f>
        <v>0.14195559324163054</v>
      </c>
      <c r="J242">
        <f>player_stats[[#This Row],[Minutes]]/3420</f>
        <v>5.2046783625730994E-2</v>
      </c>
      <c r="K242" s="2" cm="1">
        <f t="array" ref="K242">_xlfn.IFS(
E242="Goalkeeper",(
7*F242 + 2*J242 + H242),
E242="Defender",(
6*G242+3*H242+2*J242),
E242="Midfielder",(
2*G242+3*H242+4*I242+3*J242),
E242="Forward",(
6.25*I242+5*J242)
)</f>
        <v>1.1474563758888459</v>
      </c>
    </row>
    <row r="243" spans="1:11" x14ac:dyDescent="0.3">
      <c r="A243" t="s">
        <v>415</v>
      </c>
      <c r="B243">
        <v>25</v>
      </c>
      <c r="C243" t="s">
        <v>391</v>
      </c>
      <c r="D243" t="s">
        <v>416</v>
      </c>
      <c r="E243" t="s">
        <v>775</v>
      </c>
      <c r="F243">
        <f>player_stats[[#This Row],[Clean Sheets]]/MAX('epl_player_stats_24_25 '!AI:AI)*0.5+player_stats[[#This Row],[Goals Prevented Adjusted]]/MAX('epl_player_stats_24_25 '!BG:BG)*0.5</f>
        <v>0.20588235294117649</v>
      </c>
      <c r="G243">
        <f>player_stats[[#This Row],[Clean Sheets]]/MAX('epl_player_stats_24_25 '!AI:AI)*0.5+player_stats[[#This Row],[Clearances]]/MAX('epl_player_stats_24_25 '!AJ:AJ)*0.25+player_stats[[#This Row],[Tackles]]/MAX('epl_player_stats_24_25 '!AM:AM)*0.25</f>
        <v>4.707792207792208E-2</v>
      </c>
      <c r="H243">
        <f>player_stats[[#This Row],[Touches]]/MAX('epl_player_stats_24_25 '!P:P)</f>
        <v>8.4553331341499852E-2</v>
      </c>
      <c r="I243">
        <f>player_stats[[#This Row],[Goals]]/MAX('epl_player_stats_24_25 '!H:H)*0.6+player_stats[[#This Row],[Assists]]/MAX('epl_player_stats_24_25 '!I:I)*0.25+player_stats[[#This Row],[Shots]]/MAX('epl_player_stats_24_25 '!K:K)*0.15+0.1</f>
        <v>0.15757490107405314</v>
      </c>
      <c r="J243">
        <f>player_stats[[#This Row],[Minutes]]/3420</f>
        <v>0.21081871345029241</v>
      </c>
      <c r="K243" s="2" cm="1">
        <f t="array" ref="K243">_xlfn.IFS(
E243="Goalkeeper",(
7*F243 + 2*J243 + H243),
E243="Defender",(
6*G243+3*H243+2*J243),
E243="Midfielder",(
2*G243+3*H243+4*I243+3*J243),
E243="Forward",(
6.25*I243+5*J243)
)</f>
        <v>2.0389366989642941</v>
      </c>
    </row>
    <row r="244" spans="1:11" x14ac:dyDescent="0.3">
      <c r="A244" t="s">
        <v>540</v>
      </c>
      <c r="B244">
        <v>20</v>
      </c>
      <c r="C244" t="s">
        <v>786</v>
      </c>
      <c r="D244" t="s">
        <v>163</v>
      </c>
      <c r="E244" t="s">
        <v>775</v>
      </c>
      <c r="F244">
        <f>player_stats[[#This Row],[Clean Sheets]]/MAX('epl_player_stats_24_25 '!AI:AI)*0.5+player_stats[[#This Row],[Goals Prevented Adjusted]]/MAX('epl_player_stats_24_25 '!BG:BG)*0.5</f>
        <v>0.20588235294117649</v>
      </c>
      <c r="G244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244">
        <f>player_stats[[#This Row],[Touches]]/MAX('epl_player_stats_24_25 '!P:P)</f>
        <v>2.0316701523752614E-2</v>
      </c>
      <c r="I244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44">
        <f>player_stats[[#This Row],[Minutes]]/3420</f>
        <v>3.6257309941520467E-2</v>
      </c>
      <c r="K244" s="2" cm="1">
        <f t="array" ref="K244">_xlfn.IFS(
E244="Goalkeeper",(
7*F244 + 2*J244 + H244),
E244="Defender",(
6*G244+3*H244+2*J244),
E244="Midfielder",(
2*G244+3*H244+4*I244+3*J244),
E244="Forward",(
6.25*I244+5*J244)
)</f>
        <v>0.99707230437125416</v>
      </c>
    </row>
    <row r="245" spans="1:11" x14ac:dyDescent="0.3">
      <c r="A245" t="s">
        <v>561</v>
      </c>
      <c r="B245">
        <v>24</v>
      </c>
      <c r="C245" t="s">
        <v>785</v>
      </c>
      <c r="D245" t="s">
        <v>214</v>
      </c>
      <c r="E245" t="s">
        <v>775</v>
      </c>
      <c r="F245">
        <f>player_stats[[#This Row],[Clean Sheets]]/MAX('epl_player_stats_24_25 '!AI:AI)*0.5+player_stats[[#This Row],[Goals Prevented Adjusted]]/MAX('epl_player_stats_24_25 '!BG:BG)*0.5</f>
        <v>0.20588235294117649</v>
      </c>
      <c r="G245">
        <f>player_stats[[#This Row],[Clean Sheets]]/MAX('epl_player_stats_24_25 '!AI:AI)*0.5+player_stats[[#This Row],[Clearances]]/MAX('epl_player_stats_24_25 '!AJ:AJ)*0.25+player_stats[[#This Row],[Tackles]]/MAX('epl_player_stats_24_25 '!AM:AM)*0.25</f>
        <v>1.3530727645560181E-2</v>
      </c>
      <c r="H245">
        <f>player_stats[[#This Row],[Touches]]/MAX('epl_player_stats_24_25 '!P:P)</f>
        <v>5.2285628921422168E-2</v>
      </c>
      <c r="I245">
        <f>player_stats[[#This Row],[Goals]]/MAX('epl_player_stats_24_25 '!H:H)*0.6+player_stats[[#This Row],[Assists]]/MAX('epl_player_stats_24_25 '!I:I)*0.25+player_stats[[#This Row],[Shots]]/MAX('epl_player_stats_24_25 '!K:K)*0.15+0.1</f>
        <v>0.14773883550028266</v>
      </c>
      <c r="J245">
        <f>player_stats[[#This Row],[Minutes]]/3420</f>
        <v>8.2163742690058481E-2</v>
      </c>
      <c r="K245" s="2" cm="1">
        <f t="array" ref="K245">_xlfn.IFS(
E245="Goalkeeper",(
7*F245 + 2*J245 + H245),
E245="Defender",(
6*G245+3*H245+2*J245),
E245="Midfielder",(
2*G245+3*H245+4*I245+3*J245),
E245="Forward",(
6.25*I245+5*J245)
)</f>
        <v>1.3341864353270592</v>
      </c>
    </row>
    <row r="246" spans="1:11" x14ac:dyDescent="0.3">
      <c r="A246" t="s">
        <v>563</v>
      </c>
      <c r="B246">
        <v>26</v>
      </c>
      <c r="C246" t="s">
        <v>785</v>
      </c>
      <c r="D246" t="s">
        <v>178</v>
      </c>
      <c r="E246" t="s">
        <v>775</v>
      </c>
      <c r="F246">
        <f>player_stats[[#This Row],[Clean Sheets]]/MAX('epl_player_stats_24_25 '!AI:AI)*0.5+player_stats[[#This Row],[Goals Prevented Adjusted]]/MAX('epl_player_stats_24_25 '!BG:BG)*0.5</f>
        <v>0.20588235294117649</v>
      </c>
      <c r="G246">
        <f>player_stats[[#This Row],[Clean Sheets]]/MAX('epl_player_stats_24_25 '!AI:AI)*0.5+player_stats[[#This Row],[Clearances]]/MAX('epl_player_stats_24_25 '!AJ:AJ)*0.25+player_stats[[#This Row],[Tackles]]/MAX('epl_player_stats_24_25 '!AM:AM)*0.25</f>
        <v>1.850960044739949E-2</v>
      </c>
      <c r="H246">
        <f>player_stats[[#This Row],[Touches]]/MAX('epl_player_stats_24_25 '!P:P)</f>
        <v>5.915745443680908E-2</v>
      </c>
      <c r="I246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46">
        <f>player_stats[[#This Row],[Minutes]]/3420</f>
        <v>0.11695906432748537</v>
      </c>
      <c r="K246" s="2" cm="1">
        <f t="array" ref="K246">_xlfn.IFS(
E246="Goalkeeper",(
7*F246 + 2*J246 + H246),
E246="Defender",(
6*G246+3*H246+2*J246),
E246="Midfielder",(
2*G246+3*H246+4*I246+3*J246),
E246="Forward",(
6.25*I246+5*J246)
)</f>
        <v>1.492794191055177</v>
      </c>
    </row>
    <row r="247" spans="1:11" x14ac:dyDescent="0.3">
      <c r="A247" t="s">
        <v>387</v>
      </c>
      <c r="B247">
        <v>32</v>
      </c>
      <c r="C247" t="s">
        <v>356</v>
      </c>
      <c r="D247" t="s">
        <v>388</v>
      </c>
      <c r="E247" t="s">
        <v>773</v>
      </c>
      <c r="F247">
        <f>player_stats[[#This Row],[Clean Sheets]]/MAX('epl_player_stats_24_25 '!AI:AI)*0.5+player_stats[[#This Row],[Goals Prevented Adjusted]]/MAX('epl_player_stats_24_25 '!BG:BG)*0.5</f>
        <v>0.24159663865546221</v>
      </c>
      <c r="G247">
        <f>player_stats[[#This Row],[Clean Sheets]]/MAX('epl_player_stats_24_25 '!AI:AI)*0.5+player_stats[[#This Row],[Clearances]]/MAX('epl_player_stats_24_25 '!AJ:AJ)*0.25+player_stats[[#This Row],[Tackles]]/MAX('epl_player_stats_24_25 '!AM:AM)*0.25</f>
        <v>0.20898838004101161</v>
      </c>
      <c r="H247">
        <f>player_stats[[#This Row],[Touches]]/MAX('epl_player_stats_24_25 '!P:P)</f>
        <v>0.52703913952793546</v>
      </c>
      <c r="I247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47">
        <f>player_stats[[#This Row],[Minutes]]/3420</f>
        <v>0.80497076023391811</v>
      </c>
      <c r="K247" s="2" cm="1">
        <f t="array" ref="K247">_xlfn.IFS(
E247="Goalkeeper",(
7*F247 + 2*J247 + H247),
E247="Defender",(
6*G247+3*H247+2*J247),
E247="Midfielder",(
2*G247+3*H247+4*I247+3*J247),
E247="Forward",(
6.25*I247+5*J247)
)</f>
        <v>5.0801894880718113</v>
      </c>
    </row>
    <row r="248" spans="1:11" x14ac:dyDescent="0.3">
      <c r="A248" t="s">
        <v>677</v>
      </c>
      <c r="B248">
        <v>30</v>
      </c>
      <c r="C248" t="s">
        <v>782</v>
      </c>
      <c r="D248" t="s">
        <v>678</v>
      </c>
      <c r="E248" t="s">
        <v>773</v>
      </c>
      <c r="F248">
        <f>player_stats[[#This Row],[Clean Sheets]]/MAX('epl_player_stats_24_25 '!AI:AI)*0.5+player_stats[[#This Row],[Goals Prevented Adjusted]]/MAX('epl_player_stats_24_25 '!BG:BG)*0.5</f>
        <v>0.24159663865546221</v>
      </c>
      <c r="G248">
        <f>player_stats[[#This Row],[Clean Sheets]]/MAX('epl_player_stats_24_25 '!AI:AI)*0.5+player_stats[[#This Row],[Clearances]]/MAX('epl_player_stats_24_25 '!AJ:AJ)*0.25+player_stats[[#This Row],[Tackles]]/MAX('epl_player_stats_24_25 '!AM:AM)*0.25</f>
        <v>0.18219878207916484</v>
      </c>
      <c r="H248">
        <f>player_stats[[#This Row],[Touches]]/MAX('epl_player_stats_24_25 '!P:P)</f>
        <v>0.2551538691365402</v>
      </c>
      <c r="I248">
        <f>player_stats[[#This Row],[Goals]]/MAX('epl_player_stats_24_25 '!H:H)*0.6+player_stats[[#This Row],[Assists]]/MAX('epl_player_stats_24_25 '!I:I)*0.25+player_stats[[#This Row],[Shots]]/MAX('epl_player_stats_24_25 '!K:K)*0.15+0.1</f>
        <v>0.20661861692104766</v>
      </c>
      <c r="J248">
        <f>player_stats[[#This Row],[Minutes]]/3420</f>
        <v>0.39853801169590641</v>
      </c>
      <c r="K248" s="2" cm="1">
        <f t="array" ref="K248">_xlfn.IFS(
E248="Goalkeeper",(
7*F248 + 2*J248 + H248),
E248="Defender",(
6*G248+3*H248+2*J248),
E248="Midfielder",(
2*G248+3*H248+4*I248+3*J248),
E248="Forward",(
6.25*I248+5*J248)
)</f>
        <v>3.1519476743398602</v>
      </c>
    </row>
    <row r="249" spans="1:11" x14ac:dyDescent="0.3">
      <c r="A249" t="s">
        <v>473</v>
      </c>
      <c r="B249">
        <v>25</v>
      </c>
      <c r="C249" t="s">
        <v>453</v>
      </c>
      <c r="D249" t="s">
        <v>176</v>
      </c>
      <c r="E249" t="s">
        <v>773</v>
      </c>
      <c r="F249">
        <f>player_stats[[#This Row],[Clean Sheets]]/MAX('epl_player_stats_24_25 '!AI:AI)*0.5+player_stats[[#This Row],[Goals Prevented Adjusted]]/MAX('epl_player_stats_24_25 '!BG:BG)*0.5</f>
        <v>0.45588235294117652</v>
      </c>
      <c r="G249">
        <f>player_stats[[#This Row],[Clean Sheets]]/MAX('epl_player_stats_24_25 '!AI:AI)*0.5+player_stats[[#This Row],[Clearances]]/MAX('epl_player_stats_24_25 '!AJ:AJ)*0.25+player_stats[[#This Row],[Tackles]]/MAX('epl_player_stats_24_25 '!AM:AM)*0.25</f>
        <v>0.31578947368421051</v>
      </c>
      <c r="H249">
        <f>player_stats[[#This Row],[Touches]]/MAX('epl_player_stats_24_25 '!P:P)</f>
        <v>0.44188825814161936</v>
      </c>
      <c r="I249">
        <f>player_stats[[#This Row],[Goals]]/MAX('epl_player_stats_24_25 '!H:H)*0.6+player_stats[[#This Row],[Assists]]/MAX('epl_player_stats_24_25 '!I:I)*0.25+player_stats[[#This Row],[Shots]]/MAX('epl_player_stats_24_25 '!K:K)*0.15+0.1</f>
        <v>0.22615413604673074</v>
      </c>
      <c r="J249">
        <f>player_stats[[#This Row],[Minutes]]/3420</f>
        <v>0.48918128654970761</v>
      </c>
      <c r="K249" s="2" cm="1">
        <f t="array" ref="K249">_xlfn.IFS(
E249="Goalkeeper",(
7*F249 + 2*J249 + H249),
E249="Defender",(
6*G249+3*H249+2*J249),
E249="Midfielder",(
2*G249+3*H249+4*I249+3*J249),
E249="Forward",(
6.25*I249+5*J249)
)</f>
        <v>4.329404125629325</v>
      </c>
    </row>
    <row r="250" spans="1:11" x14ac:dyDescent="0.3">
      <c r="A250" t="s">
        <v>334</v>
      </c>
      <c r="B250">
        <v>24</v>
      </c>
      <c r="C250" t="s">
        <v>329</v>
      </c>
      <c r="D250" t="s">
        <v>178</v>
      </c>
      <c r="E250" t="s">
        <v>774</v>
      </c>
      <c r="F250">
        <f>player_stats[[#This Row],[Clean Sheets]]/MAX('epl_player_stats_24_25 '!AI:AI)*0.5+player_stats[[#This Row],[Goals Prevented Adjusted]]/MAX('epl_player_stats_24_25 '!BG:BG)*0.5</f>
        <v>0.38445378151260506</v>
      </c>
      <c r="G250">
        <f>player_stats[[#This Row],[Clean Sheets]]/MAX('epl_player_stats_24_25 '!AI:AI)*0.5+player_stats[[#This Row],[Clearances]]/MAX('epl_player_stats_24_25 '!AJ:AJ)*0.25+player_stats[[#This Row],[Tackles]]/MAX('epl_player_stats_24_25 '!AM:AM)*0.25</f>
        <v>0.39681072516000748</v>
      </c>
      <c r="H250">
        <f>player_stats[[#This Row],[Touches]]/MAX('epl_player_stats_24_25 '!P:P)</f>
        <v>0.75769345682700928</v>
      </c>
      <c r="I250">
        <f>player_stats[[#This Row],[Goals]]/MAX('epl_player_stats_24_25 '!H:H)*0.6+player_stats[[#This Row],[Assists]]/MAX('epl_player_stats_24_25 '!I:I)*0.25+player_stats[[#This Row],[Shots]]/MAX('epl_player_stats_24_25 '!K:K)*0.15+0.1</f>
        <v>0.15511588468061052</v>
      </c>
      <c r="J250">
        <f>player_stats[[#This Row],[Minutes]]/3420</f>
        <v>0.89883040935672509</v>
      </c>
      <c r="K250" s="2" cm="1">
        <f t="array" ref="K250">_xlfn.IFS(
E250="Goalkeeper",(
7*F250 + 2*J250 + H250),
E250="Defender",(
6*G250+3*H250+2*J250),
E250="Midfielder",(
2*G250+3*H250+4*I250+3*J250),
E250="Forward",(
6.25*I250+5*J250)
)</f>
        <v>6.4516055401545236</v>
      </c>
    </row>
    <row r="251" spans="1:11" x14ac:dyDescent="0.3">
      <c r="A251" t="s">
        <v>591</v>
      </c>
      <c r="B251">
        <v>28</v>
      </c>
      <c r="C251" t="s">
        <v>566</v>
      </c>
      <c r="D251" t="s">
        <v>78</v>
      </c>
      <c r="E251" t="s">
        <v>775</v>
      </c>
      <c r="F251">
        <f>player_stats[[#This Row],[Clean Sheets]]/MAX('epl_player_stats_24_25 '!AI:AI)*0.5+player_stats[[#This Row],[Goals Prevented Adjusted]]/MAX('epl_player_stats_24_25 '!BG:BG)*0.5</f>
        <v>0.20588235294117649</v>
      </c>
      <c r="G251">
        <f>player_stats[[#This Row],[Clean Sheets]]/MAX('epl_player_stats_24_25 '!AI:AI)*0.5+player_stats[[#This Row],[Clearances]]/MAX('epl_player_stats_24_25 '!AJ:AJ)*0.25+player_stats[[#This Row],[Tackles]]/MAX('epl_player_stats_24_25 '!AM:AM)*0.25</f>
        <v>1.7476542596159821E-2</v>
      </c>
      <c r="H251">
        <f>player_stats[[#This Row],[Touches]]/MAX('epl_player_stats_24_25 '!P:P)</f>
        <v>4.8102778607708396E-2</v>
      </c>
      <c r="I251">
        <f>player_stats[[#This Row],[Goals]]/MAX('epl_player_stats_24_25 '!H:H)*0.6+player_stats[[#This Row],[Assists]]/MAX('epl_player_stats_24_25 '!I:I)*0.25+player_stats[[#This Row],[Shots]]/MAX('epl_player_stats_24_25 '!K:K)*0.15+0.1</f>
        <v>0.14282080271339742</v>
      </c>
      <c r="J251">
        <f>player_stats[[#This Row],[Minutes]]/3420</f>
        <v>0.11257309941520467</v>
      </c>
      <c r="K251" s="2" cm="1">
        <f t="array" ref="K251">_xlfn.IFS(
E251="Goalkeeper",(
7*F251 + 2*J251 + H251),
E251="Defender",(
6*G251+3*H251+2*J251),
E251="Midfielder",(
2*G251+3*H251+4*I251+3*J251),
E251="Forward",(
6.25*I251+5*J251)
)</f>
        <v>1.4554955140347574</v>
      </c>
    </row>
    <row r="252" spans="1:11" x14ac:dyDescent="0.3">
      <c r="A252" t="s">
        <v>611</v>
      </c>
      <c r="B252">
        <v>23</v>
      </c>
      <c r="C252" t="s">
        <v>784</v>
      </c>
      <c r="D252" t="s">
        <v>59</v>
      </c>
      <c r="E252" t="s">
        <v>774</v>
      </c>
      <c r="F252">
        <f>player_stats[[#This Row],[Clean Sheets]]/MAX('epl_player_stats_24_25 '!AI:AI)*0.5+player_stats[[#This Row],[Goals Prevented Adjusted]]/MAX('epl_player_stats_24_25 '!BG:BG)*0.5</f>
        <v>0.27731092436974791</v>
      </c>
      <c r="G252">
        <f>player_stats[[#This Row],[Clean Sheets]]/MAX('epl_player_stats_24_25 '!AI:AI)*0.5+player_stats[[#This Row],[Clearances]]/MAX('epl_player_stats_24_25 '!AJ:AJ)*0.25+player_stats[[#This Row],[Tackles]]/MAX('epl_player_stats_24_25 '!AM:AM)*0.25</f>
        <v>0.21762567575964703</v>
      </c>
      <c r="H252">
        <f>player_stats[[#This Row],[Touches]]/MAX('epl_player_stats_24_25 '!P:P)</f>
        <v>0.45563190917239321</v>
      </c>
      <c r="I252">
        <f>player_stats[[#This Row],[Goals]]/MAX('epl_player_stats_24_25 '!H:H)*0.6+player_stats[[#This Row],[Assists]]/MAX('epl_player_stats_24_25 '!I:I)*0.25+player_stats[[#This Row],[Shots]]/MAX('epl_player_stats_24_25 '!K:K)*0.15+0.1</f>
        <v>0.1730575968846178</v>
      </c>
      <c r="J252">
        <f>player_stats[[#This Row],[Minutes]]/3420</f>
        <v>0.52339181286549707</v>
      </c>
      <c r="K252" s="2" cm="1">
        <f t="array" ref="K252">_xlfn.IFS(
E252="Goalkeeper",(
7*F252 + 2*J252 + H252),
E252="Defender",(
6*G252+3*H252+2*J252),
E252="Midfielder",(
2*G252+3*H252+4*I252+3*J252),
E252="Forward",(
6.25*I252+5*J252)
)</f>
        <v>3.7194334078060556</v>
      </c>
    </row>
    <row r="253" spans="1:11" x14ac:dyDescent="0.3">
      <c r="A253" t="s">
        <v>632</v>
      </c>
      <c r="B253">
        <v>19</v>
      </c>
      <c r="C253" t="s">
        <v>784</v>
      </c>
      <c r="D253" t="s">
        <v>96</v>
      </c>
      <c r="E253" t="s">
        <v>775</v>
      </c>
      <c r="F253">
        <f>player_stats[[#This Row],[Clean Sheets]]/MAX('epl_player_stats_24_25 '!AI:AI)*0.5+player_stats[[#This Row],[Goals Prevented Adjusted]]/MAX('epl_player_stats_24_25 '!BG:BG)*0.5</f>
        <v>0.20588235294117649</v>
      </c>
      <c r="G253">
        <f>player_stats[[#This Row],[Clean Sheets]]/MAX('epl_player_stats_24_25 '!AI:AI)*0.5+player_stats[[#This Row],[Clearances]]/MAX('epl_player_stats_24_25 '!AJ:AJ)*0.25+player_stats[[#This Row],[Tackles]]/MAX('epl_player_stats_24_25 '!AM:AM)*0.25</f>
        <v>3.1481078729882553E-2</v>
      </c>
      <c r="H253">
        <f>player_stats[[#This Row],[Touches]]/MAX('epl_player_stats_24_25 '!P:P)</f>
        <v>0.12309530923214819</v>
      </c>
      <c r="I253">
        <f>player_stats[[#This Row],[Goals]]/MAX('epl_player_stats_24_25 '!H:H)*0.6+player_stats[[#This Row],[Assists]]/MAX('epl_player_stats_24_25 '!I:I)*0.25+player_stats[[#This Row],[Shots]]/MAX('epl_player_stats_24_25 '!K:K)*0.15+0.1</f>
        <v>0.1526568682871679</v>
      </c>
      <c r="J253">
        <f>player_stats[[#This Row],[Minutes]]/3420</f>
        <v>0.24824561403508771</v>
      </c>
      <c r="K253" s="2" cm="1">
        <f t="array" ref="K253">_xlfn.IFS(
E253="Goalkeeper",(
7*F253 + 2*J253 + H253),
E253="Defender",(
6*G253+3*H253+2*J253),
E253="Midfielder",(
2*G253+3*H253+4*I253+3*J253),
E253="Forward",(
6.25*I253+5*J253)
)</f>
        <v>2.1953334969702381</v>
      </c>
    </row>
    <row r="254" spans="1:11" x14ac:dyDescent="0.3">
      <c r="A254" t="s">
        <v>377</v>
      </c>
      <c r="B254">
        <v>24</v>
      </c>
      <c r="C254" t="s">
        <v>356</v>
      </c>
      <c r="D254" t="s">
        <v>126</v>
      </c>
      <c r="E254" t="s">
        <v>773</v>
      </c>
      <c r="F254">
        <f>player_stats[[#This Row],[Clean Sheets]]/MAX('epl_player_stats_24_25 '!AI:AI)*0.5+player_stats[[#This Row],[Goals Prevented Adjusted]]/MAX('epl_player_stats_24_25 '!BG:BG)*0.5</f>
        <v>0.20588235294117649</v>
      </c>
      <c r="G254">
        <f>player_stats[[#This Row],[Clean Sheets]]/MAX('epl_player_stats_24_25 '!AI:AI)*0.5+player_stats[[#This Row],[Clearances]]/MAX('epl_player_stats_24_25 '!AJ:AJ)*0.25+player_stats[[#This Row],[Tackles]]/MAX('epl_player_stats_24_25 '!AM:AM)*0.25</f>
        <v>0.11679767600820232</v>
      </c>
      <c r="H254">
        <f>player_stats[[#This Row],[Touches]]/MAX('epl_player_stats_24_25 '!P:P)</f>
        <v>0.32566477442485808</v>
      </c>
      <c r="I254">
        <f>player_stats[[#This Row],[Goals]]/MAX('epl_player_stats_24_25 '!H:H)*0.6+player_stats[[#This Row],[Assists]]/MAX('epl_player_stats_24_25 '!I:I)*0.25+player_stats[[#This Row],[Shots]]/MAX('epl_player_stats_24_25 '!K:K)*0.15+0.1</f>
        <v>0.16408674078261415</v>
      </c>
      <c r="J254">
        <f>player_stats[[#This Row],[Minutes]]/3420</f>
        <v>0.57777777777777772</v>
      </c>
      <c r="K254" s="2" cm="1">
        <f t="array" ref="K254">_xlfn.IFS(
E254="Goalkeeper",(
7*F254 + 2*J254 + H254),
E254="Defender",(
6*G254+3*H254+2*J254),
E254="Midfielder",(
2*G254+3*H254+4*I254+3*J254),
E254="Forward",(
6.25*I254+5*J254)
)</f>
        <v>3.6002699717547686</v>
      </c>
    </row>
    <row r="255" spans="1:11" x14ac:dyDescent="0.3">
      <c r="A255" t="s">
        <v>639</v>
      </c>
      <c r="B255">
        <v>22</v>
      </c>
      <c r="C255" t="s">
        <v>783</v>
      </c>
      <c r="D255" t="s">
        <v>74</v>
      </c>
      <c r="E255" t="s">
        <v>775</v>
      </c>
      <c r="F255">
        <f>player_stats[[#This Row],[Clean Sheets]]/MAX('epl_player_stats_24_25 '!AI:AI)*0.5+player_stats[[#This Row],[Goals Prevented Adjusted]]/MAX('epl_player_stats_24_25 '!BG:BG)*0.5</f>
        <v>0.20588235294117649</v>
      </c>
      <c r="G255">
        <f>player_stats[[#This Row],[Clean Sheets]]/MAX('epl_player_stats_24_25 '!AI:AI)*0.5+player_stats[[#This Row],[Clearances]]/MAX('epl_player_stats_24_25 '!AJ:AJ)*0.25+player_stats[[#This Row],[Tackles]]/MAX('epl_player_stats_24_25 '!AM:AM)*0.25</f>
        <v>3.0634437333001925E-2</v>
      </c>
      <c r="H255">
        <f>player_stats[[#This Row],[Touches]]/MAX('epl_player_stats_24_25 '!P:P)</f>
        <v>0.12458918434418882</v>
      </c>
      <c r="I255">
        <f>player_stats[[#This Row],[Goals]]/MAX('epl_player_stats_24_25 '!H:H)*0.6+player_stats[[#This Row],[Assists]]/MAX('epl_player_stats_24_25 '!I:I)*0.25+player_stats[[#This Row],[Shots]]/MAX('epl_player_stats_24_25 '!K:K)*0.15+0.1</f>
        <v>0.16900477356949942</v>
      </c>
      <c r="J255">
        <f>player_stats[[#This Row],[Minutes]]/3420</f>
        <v>0.22807017543859648</v>
      </c>
      <c r="K255" s="2" cm="1">
        <f t="array" ref="K255">_xlfn.IFS(
E255="Goalkeeper",(
7*F255 + 2*J255 + H255),
E255="Defender",(
6*G255+3*H255+2*J255),
E255="Midfielder",(
2*G255+3*H255+4*I255+3*J255),
E255="Forward",(
6.25*I255+5*J255)
)</f>
        <v>2.1966307120023538</v>
      </c>
    </row>
    <row r="256" spans="1:11" x14ac:dyDescent="0.3">
      <c r="A256" t="s">
        <v>640</v>
      </c>
      <c r="B256">
        <v>32</v>
      </c>
      <c r="C256" t="s">
        <v>783</v>
      </c>
      <c r="D256" t="s">
        <v>59</v>
      </c>
      <c r="E256" t="s">
        <v>775</v>
      </c>
      <c r="F256">
        <f>player_stats[[#This Row],[Clean Sheets]]/MAX('epl_player_stats_24_25 '!AI:AI)*0.5+player_stats[[#This Row],[Goals Prevented Adjusted]]/MAX('epl_player_stats_24_25 '!BG:BG)*0.5</f>
        <v>0.20588235294117649</v>
      </c>
      <c r="G256">
        <f>player_stats[[#This Row],[Clean Sheets]]/MAX('epl_player_stats_24_25 '!AI:AI)*0.5+player_stats[[#This Row],[Clearances]]/MAX('epl_player_stats_24_25 '!AJ:AJ)*0.25+player_stats[[#This Row],[Tackles]]/MAX('epl_player_stats_24_25 '!AM:AM)*0.25</f>
        <v>1.165102839743988E-2</v>
      </c>
      <c r="H256">
        <f>player_stats[[#This Row],[Touches]]/MAX('epl_player_stats_24_25 '!P:P)</f>
        <v>4.5115028383627132E-2</v>
      </c>
      <c r="I256">
        <f>player_stats[[#This Row],[Goals]]/MAX('epl_player_stats_24_25 '!H:H)*0.6+player_stats[[#This Row],[Assists]]/MAX('epl_player_stats_24_25 '!I:I)*0.25+player_stats[[#This Row],[Shots]]/MAX('epl_player_stats_24_25 '!K:K)*0.15+0.1</f>
        <v>0.18289366245838828</v>
      </c>
      <c r="J256">
        <f>player_stats[[#This Row],[Minutes]]/3420</f>
        <v>7.8947368421052627E-2</v>
      </c>
      <c r="K256" s="2" cm="1">
        <f t="array" ref="K256">_xlfn.IFS(
E256="Goalkeeper",(
7*F256 + 2*J256 + H256),
E256="Defender",(
6*G256+3*H256+2*J256),
E256="Midfielder",(
2*G256+3*H256+4*I256+3*J256),
E256="Forward",(
6.25*I256+5*J256)
)</f>
        <v>1.53782223247019</v>
      </c>
    </row>
    <row r="257" spans="1:11" x14ac:dyDescent="0.3">
      <c r="A257" t="s">
        <v>643</v>
      </c>
      <c r="B257">
        <v>19</v>
      </c>
      <c r="C257" t="s">
        <v>783</v>
      </c>
      <c r="D257" t="s">
        <v>158</v>
      </c>
      <c r="E257" t="s">
        <v>775</v>
      </c>
      <c r="F257">
        <f>player_stats[[#This Row],[Clean Sheets]]/MAX('epl_player_stats_24_25 '!AI:AI)*0.5+player_stats[[#This Row],[Goals Prevented Adjusted]]/MAX('epl_player_stats_24_25 '!BG:BG)*0.5</f>
        <v>0.20588235294117649</v>
      </c>
      <c r="G257">
        <f>player_stats[[#This Row],[Clean Sheets]]/MAX('epl_player_stats_24_25 '!AI:AI)*0.5+player_stats[[#This Row],[Clearances]]/MAX('epl_player_stats_24_25 '!AJ:AJ)*0.25+player_stats[[#This Row],[Tackles]]/MAX('epl_player_stats_24_25 '!AM:AM)*0.25</f>
        <v>1.8323183993040452E-2</v>
      </c>
      <c r="H257">
        <f>player_stats[[#This Row],[Touches]]/MAX('epl_player_stats_24_25 '!P:P)</f>
        <v>5.1986853899014043E-2</v>
      </c>
      <c r="I257">
        <f>player_stats[[#This Row],[Goals]]/MAX('epl_player_stats_24_25 '!H:H)*0.6+player_stats[[#This Row],[Assists]]/MAX('epl_player_stats_24_25 '!I:I)*0.25+player_stats[[#This Row],[Shots]]/MAX('epl_player_stats_24_25 '!K:K)*0.15+0.1</f>
        <v>0.15019785189372525</v>
      </c>
      <c r="J257">
        <f>player_stats[[#This Row],[Minutes]]/3420</f>
        <v>0.11315789473684211</v>
      </c>
      <c r="K257" s="2" cm="1">
        <f t="array" ref="K257">_xlfn.IFS(
E257="Goalkeeper",(
7*F257 + 2*J257 + H257),
E257="Defender",(
6*G257+3*H257+2*J257),
E257="Midfielder",(
2*G257+3*H257+4*I257+3*J257),
E257="Forward",(
6.25*I257+5*J257)
)</f>
        <v>1.5045260480199933</v>
      </c>
    </row>
    <row r="258" spans="1:11" x14ac:dyDescent="0.3">
      <c r="A258" t="s">
        <v>557</v>
      </c>
      <c r="B258">
        <v>23</v>
      </c>
      <c r="C258" t="s">
        <v>785</v>
      </c>
      <c r="D258" t="s">
        <v>140</v>
      </c>
      <c r="E258" t="s">
        <v>774</v>
      </c>
      <c r="F258">
        <f>player_stats[[#This Row],[Clean Sheets]]/MAX('epl_player_stats_24_25 '!AI:AI)*0.5+player_stats[[#This Row],[Goals Prevented Adjusted]]/MAX('epl_player_stats_24_25 '!BG:BG)*0.5</f>
        <v>0.45588235294117652</v>
      </c>
      <c r="G258">
        <f>player_stats[[#This Row],[Clean Sheets]]/MAX('epl_player_stats_24_25 '!AI:AI)*0.5+player_stats[[#This Row],[Clearances]]/MAX('epl_player_stats_24_25 '!AJ:AJ)*0.25+player_stats[[#This Row],[Tackles]]/MAX('epl_player_stats_24_25 '!AM:AM)*0.25</f>
        <v>0.54313987447958745</v>
      </c>
      <c r="H258">
        <f>player_stats[[#This Row],[Touches]]/MAX('epl_player_stats_24_25 '!P:P)</f>
        <v>0.49805796235434718</v>
      </c>
      <c r="I258">
        <f>player_stats[[#This Row],[Goals]]/MAX('epl_player_stats_24_25 '!H:H)*0.6+player_stats[[#This Row],[Assists]]/MAX('epl_player_stats_24_25 '!I:I)*0.25+player_stats[[#This Row],[Shots]]/MAX('epl_player_stats_24_25 '!K:K)*0.15+0.1</f>
        <v>0.25333992839645747</v>
      </c>
      <c r="J258">
        <f>player_stats[[#This Row],[Minutes]]/3420</f>
        <v>0.75730994152046782</v>
      </c>
      <c r="K258" s="2" cm="1">
        <f t="array" ref="K258">_xlfn.IFS(
E258="Goalkeeper",(
7*F258 + 2*J258 + H258),
E258="Defender",(
6*G258+3*H258+2*J258),
E258="Midfielder",(
2*G258+3*H258+4*I258+3*J258),
E258="Forward",(
6.25*I258+5*J258)
)</f>
        <v>6.2676330169815024</v>
      </c>
    </row>
    <row r="259" spans="1:11" x14ac:dyDescent="0.3">
      <c r="A259" t="s">
        <v>499</v>
      </c>
      <c r="B259">
        <v>31</v>
      </c>
      <c r="C259" t="s">
        <v>787</v>
      </c>
      <c r="D259" t="s">
        <v>59</v>
      </c>
      <c r="E259" t="s">
        <v>774</v>
      </c>
      <c r="F259">
        <f>player_stats[[#This Row],[Clean Sheets]]/MAX('epl_player_stats_24_25 '!AI:AI)*0.5+player_stats[[#This Row],[Goals Prevented Adjusted]]/MAX('epl_player_stats_24_25 '!BG:BG)*0.5</f>
        <v>0.27731092436974791</v>
      </c>
      <c r="G259">
        <f>player_stats[[#This Row],[Clean Sheets]]/MAX('epl_player_stats_24_25 '!AI:AI)*0.5+player_stats[[#This Row],[Clearances]]/MAX('epl_player_stats_24_25 '!AJ:AJ)*0.25+player_stats[[#This Row],[Tackles]]/MAX('epl_player_stats_24_25 '!AM:AM)*0.25</f>
        <v>0.207365003417635</v>
      </c>
      <c r="H259">
        <f>player_stats[[#This Row],[Touches]]/MAX('epl_player_stats_24_25 '!P:P)</f>
        <v>0.40513893038541976</v>
      </c>
      <c r="I259">
        <f>player_stats[[#This Row],[Goals]]/MAX('epl_player_stats_24_25 '!H:H)*0.6+player_stats[[#This Row],[Assists]]/MAX('epl_player_stats_24_25 '!I:I)*0.25+player_stats[[#This Row],[Shots]]/MAX('epl_player_stats_24_25 '!K:K)*0.15+0.1</f>
        <v>0.15757490107405314</v>
      </c>
      <c r="J259">
        <f>player_stats[[#This Row],[Minutes]]/3420</f>
        <v>0.5137426900584795</v>
      </c>
      <c r="K259" s="2" cm="1">
        <f t="array" ref="K259">_xlfn.IFS(
E259="Goalkeeper",(
7*F259 + 2*J259 + H259),
E259="Defender",(
6*G259+3*H259+2*J259),
E259="Midfielder",(
2*G259+3*H259+4*I259+3*J259),
E259="Forward",(
6.25*I259+5*J259)
)</f>
        <v>3.4870921917790278</v>
      </c>
    </row>
    <row r="260" spans="1:11" x14ac:dyDescent="0.3">
      <c r="A260" t="s">
        <v>422</v>
      </c>
      <c r="B260">
        <v>26</v>
      </c>
      <c r="C260" t="s">
        <v>391</v>
      </c>
      <c r="D260" t="s">
        <v>80</v>
      </c>
      <c r="E260" t="s">
        <v>774</v>
      </c>
      <c r="F260">
        <f>player_stats[[#This Row],[Clean Sheets]]/MAX('epl_player_stats_24_25 '!AI:AI)*0.5+player_stats[[#This Row],[Goals Prevented Adjusted]]/MAX('epl_player_stats_24_25 '!BG:BG)*0.5</f>
        <v>0.31302521008403361</v>
      </c>
      <c r="G260">
        <f>player_stats[[#This Row],[Clean Sheets]]/MAX('epl_player_stats_24_25 '!AI:AI)*0.5+player_stats[[#This Row],[Clearances]]/MAX('epl_player_stats_24_25 '!AJ:AJ)*0.25+player_stats[[#This Row],[Tackles]]/MAX('epl_player_stats_24_25 '!AM:AM)*0.25</f>
        <v>0.37617287019200896</v>
      </c>
      <c r="H260">
        <f>player_stats[[#This Row],[Touches]]/MAX('epl_player_stats_24_25 '!P:P)</f>
        <v>0.58201374365103076</v>
      </c>
      <c r="I260">
        <f>player_stats[[#This Row],[Goals]]/MAX('epl_player_stats_24_25 '!H:H)*0.6+player_stats[[#This Row],[Assists]]/MAX('epl_player_stats_24_25 '!I:I)*0.25+player_stats[[#This Row],[Shots]]/MAX('epl_player_stats_24_25 '!K:K)*0.15+0.1</f>
        <v>0.15019785189372525</v>
      </c>
      <c r="J260">
        <f>player_stats[[#This Row],[Minutes]]/3420</f>
        <v>0.82222222222222219</v>
      </c>
      <c r="K260" s="2" cm="1">
        <f t="array" ref="K260">_xlfn.IFS(
E260="Goalkeeper",(
7*F260 + 2*J260 + H260),
E260="Defender",(
6*G260+3*H260+2*J260),
E260="Midfielder",(
2*G260+3*H260+4*I260+3*J260),
E260="Forward",(
6.25*I260+5*J260)
)</f>
        <v>5.6475228965495905</v>
      </c>
    </row>
    <row r="261" spans="1:11" x14ac:dyDescent="0.3">
      <c r="A261" t="s">
        <v>73</v>
      </c>
      <c r="B261">
        <v>23</v>
      </c>
      <c r="C261" t="s">
        <v>58</v>
      </c>
      <c r="D261" t="s">
        <v>74</v>
      </c>
      <c r="E261" t="s">
        <v>774</v>
      </c>
      <c r="F261">
        <f>player_stats[[#This Row],[Clean Sheets]]/MAX('epl_player_stats_24_25 '!AI:AI)*0.5+player_stats[[#This Row],[Goals Prevented Adjusted]]/MAX('epl_player_stats_24_25 '!BG:BG)*0.5</f>
        <v>0.45588235294117652</v>
      </c>
      <c r="G261">
        <f>player_stats[[#This Row],[Clean Sheets]]/MAX('epl_player_stats_24_25 '!AI:AI)*0.5+player_stats[[#This Row],[Clearances]]/MAX('epl_player_stats_24_25 '!AJ:AJ)*0.25+player_stats[[#This Row],[Tackles]]/MAX('epl_player_stats_24_25 '!AM:AM)*0.25</f>
        <v>0.40137792829180385</v>
      </c>
      <c r="H261">
        <f>player_stats[[#This Row],[Touches]]/MAX('epl_player_stats_24_25 '!P:P)</f>
        <v>0.52345383925903799</v>
      </c>
      <c r="I261">
        <f>player_stats[[#This Row],[Goals]]/MAX('epl_player_stats_24_25 '!H:H)*0.6+player_stats[[#This Row],[Assists]]/MAX('epl_player_stats_24_25 '!I:I)*0.25+player_stats[[#This Row],[Shots]]/MAX('epl_player_stats_24_25 '!K:K)*0.15+0.1</f>
        <v>0.19678255134727718</v>
      </c>
      <c r="J261">
        <f>player_stats[[#This Row],[Minutes]]/3420</f>
        <v>0.70818713450292403</v>
      </c>
      <c r="K261" s="2" cm="1">
        <f t="array" ref="K261">_xlfn.IFS(
E261="Goalkeeper",(
7*F261 + 2*J261 + H261),
E261="Defender",(
6*G261+3*H261+2*J261),
E261="Midfielder",(
2*G261+3*H261+4*I261+3*J261),
E261="Forward",(
6.25*I261+5*J261)
)</f>
        <v>5.3950033565337847</v>
      </c>
    </row>
    <row r="262" spans="1:11" x14ac:dyDescent="0.3">
      <c r="A262" t="s">
        <v>199</v>
      </c>
      <c r="B262">
        <v>26</v>
      </c>
      <c r="C262" t="s">
        <v>170</v>
      </c>
      <c r="D262" t="s">
        <v>76</v>
      </c>
      <c r="E262" t="s">
        <v>773</v>
      </c>
      <c r="F262">
        <f>player_stats[[#This Row],[Clean Sheets]]/MAX('epl_player_stats_24_25 '!AI:AI)*0.5+player_stats[[#This Row],[Goals Prevented Adjusted]]/MAX('epl_player_stats_24_25 '!BG:BG)*0.5</f>
        <v>0.24159663865546221</v>
      </c>
      <c r="G262">
        <f>player_stats[[#This Row],[Clean Sheets]]/MAX('epl_player_stats_24_25 '!AI:AI)*0.5+player_stats[[#This Row],[Clearances]]/MAX('epl_player_stats_24_25 '!AJ:AJ)*0.25+player_stats[[#This Row],[Tackles]]/MAX('epl_player_stats_24_25 '!AM:AM)*0.25</f>
        <v>0.15672963400236128</v>
      </c>
      <c r="H262">
        <f>player_stats[[#This Row],[Touches]]/MAX('epl_player_stats_24_25 '!P:P)</f>
        <v>0.3952793546459516</v>
      </c>
      <c r="I262">
        <f>player_stats[[#This Row],[Goals]]/MAX('epl_player_stats_24_25 '!H:H)*0.6+player_stats[[#This Row],[Assists]]/MAX('epl_player_stats_24_25 '!I:I)*0.25+player_stats[[#This Row],[Shots]]/MAX('epl_player_stats_24_25 '!K:K)*0.15+0.1</f>
        <v>0.19678255134727718</v>
      </c>
      <c r="J262">
        <f>player_stats[[#This Row],[Minutes]]/3420</f>
        <v>0.6625730994152047</v>
      </c>
      <c r="K262" s="2" cm="1">
        <f t="array" ref="K262">_xlfn.IFS(
E262="Goalkeeper",(
7*F262 + 2*J262 + H262),
E262="Defender",(
6*G262+3*H262+2*J262),
E262="Midfielder",(
2*G262+3*H262+4*I262+3*J262),
E262="Forward",(
6.25*I262+5*J262)
)</f>
        <v>4.2741468355772998</v>
      </c>
    </row>
    <row r="263" spans="1:11" x14ac:dyDescent="0.3">
      <c r="A263" t="s">
        <v>260</v>
      </c>
      <c r="B263">
        <v>24</v>
      </c>
      <c r="C263" t="s">
        <v>240</v>
      </c>
      <c r="D263" t="s">
        <v>59</v>
      </c>
      <c r="E263" t="s">
        <v>774</v>
      </c>
      <c r="F263">
        <f>player_stats[[#This Row],[Clean Sheets]]/MAX('epl_player_stats_24_25 '!AI:AI)*0.5+player_stats[[#This Row],[Goals Prevented Adjusted]]/MAX('epl_player_stats_24_25 '!BG:BG)*0.5</f>
        <v>0.27731092436974791</v>
      </c>
      <c r="G263">
        <f>player_stats[[#This Row],[Clean Sheets]]/MAX('epl_player_stats_24_25 '!AI:AI)*0.5+player_stats[[#This Row],[Clearances]]/MAX('epl_player_stats_24_25 '!AJ:AJ)*0.25+player_stats[[#This Row],[Tackles]]/MAX('epl_player_stats_24_25 '!AM:AM)*0.25</f>
        <v>0.11191977878580749</v>
      </c>
      <c r="H263">
        <f>player_stats[[#This Row],[Touches]]/MAX('epl_player_stats_24_25 '!P:P)</f>
        <v>0.2942933970720048</v>
      </c>
      <c r="I263">
        <f>player_stats[[#This Row],[Goals]]/MAX('epl_player_stats_24_25 '!H:H)*0.6+player_stats[[#This Row],[Assists]]/MAX('epl_player_stats_24_25 '!I:I)*0.25+player_stats[[#This Row],[Shots]]/MAX('epl_player_stats_24_25 '!K:K)*0.15+0.1</f>
        <v>0.16162772438917156</v>
      </c>
      <c r="J263">
        <f>player_stats[[#This Row],[Minutes]]/3420</f>
        <v>0.31111111111111112</v>
      </c>
      <c r="K263" s="2" cm="1">
        <f t="array" ref="K263">_xlfn.IFS(
E263="Goalkeeper",(
7*F263 + 2*J263 + H263),
E263="Defender",(
6*G263+3*H263+2*J263),
E263="Midfielder",(
2*G263+3*H263+4*I263+3*J263),
E263="Forward",(
6.25*I263+5*J263)
)</f>
        <v>2.1766210861530815</v>
      </c>
    </row>
    <row r="264" spans="1:11" x14ac:dyDescent="0.3">
      <c r="A264" t="s">
        <v>278</v>
      </c>
      <c r="B264">
        <v>24</v>
      </c>
      <c r="C264" t="s">
        <v>270</v>
      </c>
      <c r="D264" t="s">
        <v>167</v>
      </c>
      <c r="E264" t="s">
        <v>774</v>
      </c>
      <c r="F264">
        <f>player_stats[[#This Row],[Clean Sheets]]/MAX('epl_player_stats_24_25 '!AI:AI)*0.5+player_stats[[#This Row],[Goals Prevented Adjusted]]/MAX('epl_player_stats_24_25 '!BG:BG)*0.5</f>
        <v>0.45588235294117652</v>
      </c>
      <c r="G264">
        <f>player_stats[[#This Row],[Clean Sheets]]/MAX('epl_player_stats_24_25 '!AI:AI)*0.5+player_stats[[#This Row],[Clearances]]/MAX('epl_player_stats_24_25 '!AJ:AJ)*0.25+player_stats[[#This Row],[Tackles]]/MAX('epl_player_stats_24_25 '!AM:AM)*0.25</f>
        <v>0.45508140185173679</v>
      </c>
      <c r="H264">
        <f>player_stats[[#This Row],[Touches]]/MAX('epl_player_stats_24_25 '!P:P)</f>
        <v>0.34299372572452941</v>
      </c>
      <c r="I264">
        <f>player_stats[[#This Row],[Goals]]/MAX('epl_player_stats_24_25 '!H:H)*0.6+player_stats[[#This Row],[Assists]]/MAX('epl_player_stats_24_25 '!I:I)*0.25+player_stats[[#This Row],[Shots]]/MAX('epl_player_stats_24_25 '!K:K)*0.15+0.1</f>
        <v>0.15019785189372525</v>
      </c>
      <c r="J264">
        <f>player_stats[[#This Row],[Minutes]]/3420</f>
        <v>0.56257309941520472</v>
      </c>
      <c r="K264" s="2" cm="1">
        <f t="array" ref="K264">_xlfn.IFS(
E264="Goalkeeper",(
7*F264 + 2*J264 + H264),
E264="Defender",(
6*G264+3*H264+2*J264),
E264="Midfielder",(
2*G264+3*H264+4*I264+3*J264),
E264="Forward",(
6.25*I264+5*J264)
)</f>
        <v>4.8846157871144182</v>
      </c>
    </row>
    <row r="265" spans="1:11" x14ac:dyDescent="0.3">
      <c r="A265" t="s">
        <v>521</v>
      </c>
      <c r="B265">
        <v>32</v>
      </c>
      <c r="C265" t="s">
        <v>786</v>
      </c>
      <c r="D265" t="s">
        <v>59</v>
      </c>
      <c r="E265" t="s">
        <v>774</v>
      </c>
      <c r="F265">
        <f>player_stats[[#This Row],[Clean Sheets]]/MAX('epl_player_stats_24_25 '!AI:AI)*0.5+player_stats[[#This Row],[Goals Prevented Adjusted]]/MAX('epl_player_stats_24_25 '!BG:BG)*0.5</f>
        <v>0.67016806722689082</v>
      </c>
      <c r="G265">
        <f>player_stats[[#This Row],[Clean Sheets]]/MAX('epl_player_stats_24_25 '!AI:AI)*0.5+player_stats[[#This Row],[Clearances]]/MAX('epl_player_stats_24_25 '!AJ:AJ)*0.25+player_stats[[#This Row],[Tackles]]/MAX('epl_player_stats_24_25 '!AM:AM)*0.25</f>
        <v>0.73800720810290199</v>
      </c>
      <c r="H265">
        <f>player_stats[[#This Row],[Touches]]/MAX('epl_player_stats_24_25 '!P:P)</f>
        <v>0.72333432925007468</v>
      </c>
      <c r="I265">
        <f>player_stats[[#This Row],[Goals]]/MAX('epl_player_stats_24_25 '!H:H)*0.6+player_stats[[#This Row],[Assists]]/MAX('epl_player_stats_24_25 '!I:I)*0.25+player_stats[[#This Row],[Shots]]/MAX('epl_player_stats_24_25 '!K:K)*0.15+0.1</f>
        <v>0.191135921110483</v>
      </c>
      <c r="J265">
        <f>player_stats[[#This Row],[Minutes]]/3420</f>
        <v>0.97368421052631582</v>
      </c>
      <c r="K265" s="2" cm="1">
        <f t="array" ref="K265">_xlfn.IFS(
E265="Goalkeeper",(
7*F265 + 2*J265 + H265),
E265="Defender",(
6*G265+3*H265+2*J265),
E265="Midfielder",(
2*G265+3*H265+4*I265+3*J265),
E265="Forward",(
6.25*I265+5*J265)
)</f>
        <v>8.5454146574202667</v>
      </c>
    </row>
    <row r="266" spans="1:11" x14ac:dyDescent="0.3">
      <c r="A266" t="s">
        <v>656</v>
      </c>
      <c r="B266">
        <v>34</v>
      </c>
      <c r="C266" t="s">
        <v>783</v>
      </c>
      <c r="D266" t="s">
        <v>117</v>
      </c>
      <c r="E266" t="s">
        <v>775</v>
      </c>
      <c r="F266">
        <f>player_stats[[#This Row],[Clean Sheets]]/MAX('epl_player_stats_24_25 '!AI:AI)*0.5+player_stats[[#This Row],[Goals Prevented Adjusted]]/MAX('epl_player_stats_24_25 '!BG:BG)*0.5</f>
        <v>0.20588235294117649</v>
      </c>
      <c r="G266">
        <f>player_stats[[#This Row],[Clean Sheets]]/MAX('epl_player_stats_24_25 '!AI:AI)*0.5+player_stats[[#This Row],[Clearances]]/MAX('epl_player_stats_24_25 '!AJ:AJ)*0.25+player_stats[[#This Row],[Tackles]]/MAX('epl_player_stats_24_25 '!AM:AM)*0.25</f>
        <v>5.8255141987199402E-3</v>
      </c>
      <c r="H266">
        <f>player_stats[[#This Row],[Touches]]/MAX('epl_player_stats_24_25 '!P:P)</f>
        <v>9.7400657305049293E-2</v>
      </c>
      <c r="I266">
        <f>player_stats[[#This Row],[Goals]]/MAX('epl_player_stats_24_25 '!H:H)*0.6+player_stats[[#This Row],[Assists]]/MAX('epl_player_stats_24_25 '!I:I)*0.25+player_stats[[#This Row],[Shots]]/MAX('epl_player_stats_24_25 '!K:K)*0.15+0.1</f>
        <v>0.18129985553671252</v>
      </c>
      <c r="J266">
        <f>player_stats[[#This Row],[Minutes]]/3420</f>
        <v>0.24678362573099416</v>
      </c>
      <c r="K266" s="2" cm="1">
        <f t="array" ref="K266">_xlfn.IFS(
E266="Goalkeeper",(
7*F266 + 2*J266 + H266),
E266="Defender",(
6*G266+3*H266+2*J266),
E266="Midfielder",(
2*G266+3*H266+4*I266+3*J266),
E266="Forward",(
6.25*I266+5*J266)
)</f>
        <v>2.3670422257594241</v>
      </c>
    </row>
    <row r="267" spans="1:11" x14ac:dyDescent="0.3">
      <c r="A267" t="s">
        <v>69</v>
      </c>
      <c r="B267">
        <v>24</v>
      </c>
      <c r="C267" t="s">
        <v>58</v>
      </c>
      <c r="D267" t="s">
        <v>70</v>
      </c>
      <c r="E267" t="s">
        <v>774</v>
      </c>
      <c r="F267">
        <f>player_stats[[#This Row],[Clean Sheets]]/MAX('epl_player_stats_24_25 '!AI:AI)*0.5+player_stats[[#This Row],[Goals Prevented Adjusted]]/MAX('epl_player_stats_24_25 '!BG:BG)*0.5</f>
        <v>0.31302521008403361</v>
      </c>
      <c r="G267">
        <f>player_stats[[#This Row],[Clean Sheets]]/MAX('epl_player_stats_24_25 '!AI:AI)*0.5+player_stats[[#This Row],[Clearances]]/MAX('epl_player_stats_24_25 '!AJ:AJ)*0.25+player_stats[[#This Row],[Tackles]]/MAX('epl_player_stats_24_25 '!AM:AM)*0.25</f>
        <v>0.20738053812216492</v>
      </c>
      <c r="H267">
        <f>player_stats[[#This Row],[Touches]]/MAX('epl_player_stats_24_25 '!P:P)</f>
        <v>0.2572452942933971</v>
      </c>
      <c r="I267">
        <f>player_stats[[#This Row],[Goals]]/MAX('epl_player_stats_24_25 '!H:H)*0.6+player_stats[[#This Row],[Assists]]/MAX('epl_player_stats_24_25 '!I:I)*0.25+player_stats[[#This Row],[Shots]]/MAX('epl_player_stats_24_25 '!K:K)*0.15+0.1</f>
        <v>0.12806670435274167</v>
      </c>
      <c r="J267">
        <f>player_stats[[#This Row],[Minutes]]/3420</f>
        <v>0.3266081871345029</v>
      </c>
      <c r="K267" s="2" cm="1">
        <f t="array" ref="K267">_xlfn.IFS(
E267="Goalkeeper",(
7*F267 + 2*J267 + H267),
E267="Defender",(
6*G267+3*H267+2*J267),
E267="Midfielder",(
2*G267+3*H267+4*I267+3*J267),
E267="Forward",(
6.25*I267+5*J267)
)</f>
        <v>2.6692354858821865</v>
      </c>
    </row>
    <row r="268" spans="1:11" x14ac:dyDescent="0.3">
      <c r="A268" t="s">
        <v>396</v>
      </c>
      <c r="B268">
        <v>31</v>
      </c>
      <c r="C268" t="s">
        <v>391</v>
      </c>
      <c r="D268" t="s">
        <v>59</v>
      </c>
      <c r="E268" t="s">
        <v>774</v>
      </c>
      <c r="F268">
        <f>player_stats[[#This Row],[Clean Sheets]]/MAX('epl_player_stats_24_25 '!AI:AI)*0.5+player_stats[[#This Row],[Goals Prevented Adjusted]]/MAX('epl_player_stats_24_25 '!BG:BG)*0.5</f>
        <v>0.27731092436974791</v>
      </c>
      <c r="G268">
        <f>player_stats[[#This Row],[Clean Sheets]]/MAX('epl_player_stats_24_25 '!AI:AI)*0.5+player_stats[[#This Row],[Clearances]]/MAX('epl_player_stats_24_25 '!AJ:AJ)*0.25+player_stats[[#This Row],[Tackles]]/MAX('epl_player_stats_24_25 '!AM:AM)*0.25</f>
        <v>0.16921176909215185</v>
      </c>
      <c r="H268">
        <f>player_stats[[#This Row],[Touches]]/MAX('epl_player_stats_24_25 '!P:P)</f>
        <v>0.36629817747236332</v>
      </c>
      <c r="I268">
        <f>player_stats[[#This Row],[Goals]]/MAX('epl_player_stats_24_25 '!H:H)*0.6+player_stats[[#This Row],[Assists]]/MAX('epl_player_stats_24_25 '!I:I)*0.25+player_stats[[#This Row],[Shots]]/MAX('epl_player_stats_24_25 '!K:K)*0.15+0.1</f>
        <v>0.12560768795929905</v>
      </c>
      <c r="J268">
        <f>player_stats[[#This Row],[Minutes]]/3420</f>
        <v>0.50087719298245614</v>
      </c>
      <c r="K268" s="2" cm="1">
        <f t="array" ref="K268">_xlfn.IFS(
E268="Goalkeeper",(
7*F268 + 2*J268 + H268),
E268="Defender",(
6*G268+3*H268+2*J268),
E268="Midfielder",(
2*G268+3*H268+4*I268+3*J268),
E268="Forward",(
6.25*I268+5*J268)
)</f>
        <v>3.1159195329349139</v>
      </c>
    </row>
    <row r="269" spans="1:11" x14ac:dyDescent="0.3">
      <c r="A269" t="s">
        <v>363</v>
      </c>
      <c r="B269">
        <v>24</v>
      </c>
      <c r="C269" t="s">
        <v>356</v>
      </c>
      <c r="D269" t="s">
        <v>59</v>
      </c>
      <c r="E269" t="s">
        <v>774</v>
      </c>
      <c r="F269">
        <f>player_stats[[#This Row],[Clean Sheets]]/MAX('epl_player_stats_24_25 '!AI:AI)*0.5+player_stats[[#This Row],[Goals Prevented Adjusted]]/MAX('epl_player_stats_24_25 '!BG:BG)*0.5</f>
        <v>0.20588235294117649</v>
      </c>
      <c r="G269">
        <f>player_stats[[#This Row],[Clean Sheets]]/MAX('epl_player_stats_24_25 '!AI:AI)*0.5+player_stats[[#This Row],[Clearances]]/MAX('epl_player_stats_24_25 '!AJ:AJ)*0.25+player_stats[[#This Row],[Tackles]]/MAX('epl_player_stats_24_25 '!AM:AM)*0.25</f>
        <v>0.12618063754427389</v>
      </c>
      <c r="H269">
        <f>player_stats[[#This Row],[Touches]]/MAX('epl_player_stats_24_25 '!P:P)</f>
        <v>0.19719151478936361</v>
      </c>
      <c r="I269">
        <f>player_stats[[#This Row],[Goals]]/MAX('epl_player_stats_24_25 '!H:H)*0.6+player_stats[[#This Row],[Assists]]/MAX('epl_player_stats_24_25 '!I:I)*0.25+player_stats[[#This Row],[Shots]]/MAX('epl_player_stats_24_25 '!K:K)*0.15+0.1</f>
        <v>0.16568054770428994</v>
      </c>
      <c r="J269">
        <f>player_stats[[#This Row],[Minutes]]/3420</f>
        <v>0.39415204678362575</v>
      </c>
      <c r="K269" s="2" cm="1">
        <f t="array" ref="K269">_xlfn.IFS(
E269="Goalkeeper",(
7*F269 + 2*J269 + H269),
E269="Defender",(
6*G269+3*H269+2*J269),
E269="Midfielder",(
2*G269+3*H269+4*I269+3*J269),
E269="Forward",(
6.25*I269+5*J269)
)</f>
        <v>2.1369624632009856</v>
      </c>
    </row>
    <row r="270" spans="1:11" x14ac:dyDescent="0.3">
      <c r="A270" t="s">
        <v>112</v>
      </c>
      <c r="B270">
        <v>29</v>
      </c>
      <c r="C270" t="s">
        <v>98</v>
      </c>
      <c r="D270" t="s">
        <v>78</v>
      </c>
      <c r="E270" t="s">
        <v>773</v>
      </c>
      <c r="F270">
        <f>player_stats[[#This Row],[Clean Sheets]]/MAX('epl_player_stats_24_25 '!AI:AI)*0.5+player_stats[[#This Row],[Goals Prevented Adjusted]]/MAX('epl_player_stats_24_25 '!BG:BG)*0.5</f>
        <v>0.27731092436974791</v>
      </c>
      <c r="G270">
        <f>player_stats[[#This Row],[Clean Sheets]]/MAX('epl_player_stats_24_25 '!AI:AI)*0.5+player_stats[[#This Row],[Clearances]]/MAX('epl_player_stats_24_25 '!AJ:AJ)*0.25+player_stats[[#This Row],[Tackles]]/MAX('epl_player_stats_24_25 '!AM:AM)*0.25</f>
        <v>0.14792145653389671</v>
      </c>
      <c r="H270">
        <f>player_stats[[#This Row],[Touches]]/MAX('epl_player_stats_24_25 '!P:P)</f>
        <v>0.35464595159844636</v>
      </c>
      <c r="I270">
        <f>player_stats[[#This Row],[Goals]]/MAX('epl_player_stats_24_25 '!H:H)*0.6+player_stats[[#This Row],[Assists]]/MAX('epl_player_stats_24_25 '!I:I)*0.25+player_stats[[#This Row],[Shots]]/MAX('epl_player_stats_24_25 '!K:K)*0.15+0.1</f>
        <v>0.25247471892469064</v>
      </c>
      <c r="J270">
        <f>player_stats[[#This Row],[Minutes]]/3420</f>
        <v>0.65204678362573099</v>
      </c>
      <c r="K270" s="2" cm="1">
        <f t="array" ref="K270">_xlfn.IFS(
E270="Goalkeeper",(
7*F270 + 2*J270 + H270),
E270="Defender",(
6*G270+3*H270+2*J270),
E270="Midfielder",(
2*G270+3*H270+4*I270+3*J270),
E270="Forward",(
6.25*I270+5*J270)
)</f>
        <v>4.3258199944390885</v>
      </c>
    </row>
    <row r="271" spans="1:11" x14ac:dyDescent="0.3">
      <c r="A271" t="s">
        <v>304</v>
      </c>
      <c r="B271">
        <v>39</v>
      </c>
      <c r="C271" t="s">
        <v>300</v>
      </c>
      <c r="D271" t="s">
        <v>59</v>
      </c>
      <c r="E271" t="s">
        <v>774</v>
      </c>
      <c r="F271">
        <f>player_stats[[#This Row],[Clean Sheets]]/MAX('epl_player_stats_24_25 '!AI:AI)*0.5+player_stats[[#This Row],[Goals Prevented Adjusted]]/MAX('epl_player_stats_24_25 '!BG:BG)*0.5</f>
        <v>0.45588235294117652</v>
      </c>
      <c r="G271">
        <f>player_stats[[#This Row],[Clean Sheets]]/MAX('epl_player_stats_24_25 '!AI:AI)*0.5+player_stats[[#This Row],[Clearances]]/MAX('epl_player_stats_24_25 '!AJ:AJ)*0.25+player_stats[[#This Row],[Tackles]]/MAX('epl_player_stats_24_25 '!AM:AM)*0.25</f>
        <v>0.41687379606039898</v>
      </c>
      <c r="H271">
        <f>player_stats[[#This Row],[Touches]]/MAX('epl_player_stats_24_25 '!P:P)</f>
        <v>0.36988347774126085</v>
      </c>
      <c r="I271">
        <f>player_stats[[#This Row],[Goals]]/MAX('epl_player_stats_24_25 '!H:H)*0.6+player_stats[[#This Row],[Assists]]/MAX('epl_player_stats_24_25 '!I:I)*0.25+player_stats[[#This Row],[Shots]]/MAX('epl_player_stats_24_25 '!K:K)*0.15+0.1</f>
        <v>0.17711042019973622</v>
      </c>
      <c r="J271">
        <f>player_stats[[#This Row],[Minutes]]/3420</f>
        <v>0.54649122807017547</v>
      </c>
      <c r="K271" s="2" cm="1">
        <f t="array" ref="K271">_xlfn.IFS(
E271="Goalkeeper",(
7*F271 + 2*J271 + H271),
E271="Defender",(
6*G271+3*H271+2*J271),
E271="Midfielder",(
2*G271+3*H271+4*I271+3*J271),
E271="Forward",(
6.25*I271+5*J271)
)</f>
        <v>4.7038756657265273</v>
      </c>
    </row>
    <row r="272" spans="1:11" x14ac:dyDescent="0.3">
      <c r="A272" t="s">
        <v>116</v>
      </c>
      <c r="B272">
        <v>26</v>
      </c>
      <c r="C272" t="s">
        <v>98</v>
      </c>
      <c r="D272" t="s">
        <v>117</v>
      </c>
      <c r="E272" t="s">
        <v>773</v>
      </c>
      <c r="F272">
        <f>player_stats[[#This Row],[Clean Sheets]]/MAX('epl_player_stats_24_25 '!AI:AI)*0.5+player_stats[[#This Row],[Goals Prevented Adjusted]]/MAX('epl_player_stats_24_25 '!BG:BG)*0.5</f>
        <v>0.20588235294117649</v>
      </c>
      <c r="G272">
        <f>player_stats[[#This Row],[Clean Sheets]]/MAX('epl_player_stats_24_25 '!AI:AI)*0.5+player_stats[[#This Row],[Clearances]]/MAX('epl_player_stats_24_25 '!AJ:AJ)*0.25+player_stats[[#This Row],[Tackles]]/MAX('epl_player_stats_24_25 '!AM:AM)*0.25</f>
        <v>2.142235754675946E-2</v>
      </c>
      <c r="H272">
        <f>player_stats[[#This Row],[Touches]]/MAX('epl_player_stats_24_25 '!P:P)</f>
        <v>0.179265013444876</v>
      </c>
      <c r="I272">
        <f>player_stats[[#This Row],[Goals]]/MAX('epl_player_stats_24_25 '!H:H)*0.6+player_stats[[#This Row],[Assists]]/MAX('epl_player_stats_24_25 '!I:I)*0.25+player_stats[[#This Row],[Shots]]/MAX('epl_player_stats_24_25 '!K:K)*0.15+0.1</f>
        <v>0.21731989196658502</v>
      </c>
      <c r="J272">
        <f>player_stats[[#This Row],[Minutes]]/3420</f>
        <v>0.33421052631578946</v>
      </c>
      <c r="K272" s="2" cm="1">
        <f t="array" ref="K272">_xlfn.IFS(
E272="Goalkeeper",(
7*F272 + 2*J272 + H272),
E272="Defender",(
6*G272+3*H272+2*J272),
E272="Midfielder",(
2*G272+3*H272+4*I272+3*J272),
E272="Forward",(
6.25*I272+5*J272)
)</f>
        <v>2.4525509022418555</v>
      </c>
    </row>
    <row r="273" spans="1:11" x14ac:dyDescent="0.3">
      <c r="A273" t="s">
        <v>395</v>
      </c>
      <c r="B273">
        <v>23</v>
      </c>
      <c r="C273" t="s">
        <v>391</v>
      </c>
      <c r="D273" t="s">
        <v>72</v>
      </c>
      <c r="E273" t="s">
        <v>774</v>
      </c>
      <c r="F273">
        <f>player_stats[[#This Row],[Clean Sheets]]/MAX('epl_player_stats_24_25 '!AI:AI)*0.5+player_stats[[#This Row],[Goals Prevented Adjusted]]/MAX('epl_player_stats_24_25 '!BG:BG)*0.5</f>
        <v>0.24159663865546221</v>
      </c>
      <c r="G273">
        <f>player_stats[[#This Row],[Clean Sheets]]/MAX('epl_player_stats_24_25 '!AI:AI)*0.5+player_stats[[#This Row],[Clearances]]/MAX('epl_player_stats_24_25 '!AJ:AJ)*0.25+player_stats[[#This Row],[Tackles]]/MAX('epl_player_stats_24_25 '!AM:AM)*0.25</f>
        <v>0.16121916361150812</v>
      </c>
      <c r="H273">
        <f>player_stats[[#This Row],[Touches]]/MAX('epl_player_stats_24_25 '!P:P)</f>
        <v>0.24738571855392888</v>
      </c>
      <c r="I273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73">
        <f>player_stats[[#This Row],[Minutes]]/3420</f>
        <v>0.32807017543859651</v>
      </c>
      <c r="K273" s="2" cm="1">
        <f t="array" ref="K273">_xlfn.IFS(
E273="Goalkeeper",(
7*F273 + 2*J273 + H273),
E273="Defender",(
6*G273+3*H273+2*J273),
E273="Midfielder",(
2*G273+3*H273+4*I273+3*J273),
E273="Forward",(
6.25*I273+5*J273)
)</f>
        <v>2.3656124882080283</v>
      </c>
    </row>
    <row r="274" spans="1:11" x14ac:dyDescent="0.3">
      <c r="A274" t="s">
        <v>380</v>
      </c>
      <c r="B274">
        <v>24</v>
      </c>
      <c r="C274" t="s">
        <v>356</v>
      </c>
      <c r="D274" t="s">
        <v>59</v>
      </c>
      <c r="E274" t="s">
        <v>774</v>
      </c>
      <c r="F274">
        <f>player_stats[[#This Row],[Clean Sheets]]/MAX('epl_player_stats_24_25 '!AI:AI)*0.5+player_stats[[#This Row],[Goals Prevented Adjusted]]/MAX('epl_player_stats_24_25 '!BG:BG)*0.5</f>
        <v>0.27731092436974791</v>
      </c>
      <c r="G274">
        <f>player_stats[[#This Row],[Clean Sheets]]/MAX('epl_player_stats_24_25 '!AI:AI)*0.5+player_stats[[#This Row],[Clearances]]/MAX('epl_player_stats_24_25 '!AJ:AJ)*0.25+player_stats[[#This Row],[Tackles]]/MAX('epl_player_stats_24_25 '!AM:AM)*0.25</f>
        <v>0.23124184428012179</v>
      </c>
      <c r="H274">
        <f>player_stats[[#This Row],[Touches]]/MAX('epl_player_stats_24_25 '!P:P)</f>
        <v>0.49028981177173586</v>
      </c>
      <c r="I274">
        <f>player_stats[[#This Row],[Goals]]/MAX('epl_player_stats_24_25 '!H:H)*0.6+player_stats[[#This Row],[Assists]]/MAX('epl_player_stats_24_25 '!I:I)*0.25+player_stats[[#This Row],[Shots]]/MAX('epl_player_stats_24_25 '!K:K)*0.15+0.1</f>
        <v>0.18781169524527355</v>
      </c>
      <c r="J274">
        <f>player_stats[[#This Row],[Minutes]]/3420</f>
        <v>0.80292397660818715</v>
      </c>
      <c r="K274" s="2" cm="1">
        <f t="array" ref="K274">_xlfn.IFS(
E274="Goalkeeper",(
7*F274 + 2*J274 + H274),
E274="Defender",(
6*G274+3*H274+2*J274),
E274="Midfielder",(
2*G274+3*H274+4*I274+3*J274),
E274="Forward",(
6.25*I274+5*J274)
)</f>
        <v>4.4641684542123121</v>
      </c>
    </row>
    <row r="275" spans="1:11" x14ac:dyDescent="0.3">
      <c r="A275" t="s">
        <v>184</v>
      </c>
      <c r="B275">
        <v>23</v>
      </c>
      <c r="C275" t="s">
        <v>170</v>
      </c>
      <c r="D275" t="s">
        <v>59</v>
      </c>
      <c r="E275" t="s">
        <v>773</v>
      </c>
      <c r="F275">
        <f>player_stats[[#This Row],[Clean Sheets]]/MAX('epl_player_stats_24_25 '!AI:AI)*0.5+player_stats[[#This Row],[Goals Prevented Adjusted]]/MAX('epl_player_stats_24_25 '!BG:BG)*0.5</f>
        <v>0.45588235294117652</v>
      </c>
      <c r="G275">
        <f>player_stats[[#This Row],[Clean Sheets]]/MAX('epl_player_stats_24_25 '!AI:AI)*0.5+player_stats[[#This Row],[Clearances]]/MAX('epl_player_stats_24_25 '!AJ:AJ)*0.25+player_stats[[#This Row],[Tackles]]/MAX('epl_player_stats_24_25 '!AM:AM)*0.25</f>
        <v>0.41028708133971292</v>
      </c>
      <c r="H275">
        <f>player_stats[[#This Row],[Touches]]/MAX('epl_player_stats_24_25 '!P:P)</f>
        <v>0.51180161338512098</v>
      </c>
      <c r="I275">
        <f>player_stats[[#This Row],[Goals]]/MAX('epl_player_stats_24_25 '!H:H)*0.6+player_stats[[#This Row],[Assists]]/MAX('epl_player_stats_24_25 '!I:I)*0.25+player_stats[[#This Row],[Shots]]/MAX('epl_player_stats_24_25 '!K:K)*0.15+0.1</f>
        <v>0.23120878085547392</v>
      </c>
      <c r="J275">
        <f>player_stats[[#This Row],[Minutes]]/3420</f>
        <v>0.90672514619883038</v>
      </c>
      <c r="K275" s="2" cm="1">
        <f t="array" ref="K275">_xlfn.IFS(
E275="Goalkeeper",(
7*F275 + 2*J275 + H275),
E275="Defender",(
6*G275+3*H275+2*J275),
E275="Midfielder",(
2*G275+3*H275+4*I275+3*J275),
E275="Forward",(
6.25*I275+5*J275)
)</f>
        <v>6.0009895648531755</v>
      </c>
    </row>
    <row r="276" spans="1:11" x14ac:dyDescent="0.3">
      <c r="A276" t="s">
        <v>109</v>
      </c>
      <c r="B276">
        <v>23</v>
      </c>
      <c r="C276" t="s">
        <v>98</v>
      </c>
      <c r="D276" t="s">
        <v>59</v>
      </c>
      <c r="E276" t="s">
        <v>773</v>
      </c>
      <c r="F276">
        <f>player_stats[[#This Row],[Clean Sheets]]/MAX('epl_player_stats_24_25 '!AI:AI)*0.5+player_stats[[#This Row],[Goals Prevented Adjusted]]/MAX('epl_player_stats_24_25 '!BG:BG)*0.5</f>
        <v>0.20588235294117649</v>
      </c>
      <c r="G276">
        <f>player_stats[[#This Row],[Clean Sheets]]/MAX('epl_player_stats_24_25 '!AI:AI)*0.5+player_stats[[#This Row],[Clearances]]/MAX('epl_player_stats_24_25 '!AJ:AJ)*0.25+player_stats[[#This Row],[Tackles]]/MAX('epl_player_stats_24_25 '!AM:AM)*0.25</f>
        <v>6.4655440253526375E-2</v>
      </c>
      <c r="H276">
        <f>player_stats[[#This Row],[Touches]]/MAX('epl_player_stats_24_25 '!P:P)</f>
        <v>0.24798326859874514</v>
      </c>
      <c r="I276">
        <f>player_stats[[#This Row],[Goals]]/MAX('epl_player_stats_24_25 '!H:H)*0.6+player_stats[[#This Row],[Assists]]/MAX('epl_player_stats_24_25 '!I:I)*0.25+player_stats[[#This Row],[Shots]]/MAX('epl_player_stats_24_25 '!K:K)*0.15+0.1</f>
        <v>0.20907763331449031</v>
      </c>
      <c r="J276">
        <f>player_stats[[#This Row],[Minutes]]/3420</f>
        <v>0.47602339181286552</v>
      </c>
      <c r="K276" s="2" cm="1">
        <f t="array" ref="K276">_xlfn.IFS(
E276="Goalkeeper",(
7*F276 + 2*J276 + H276),
E276="Defender",(
6*G276+3*H276+2*J276),
E276="Midfielder",(
2*G276+3*H276+4*I276+3*J276),
E276="Forward",(
6.25*I276+5*J276)
)</f>
        <v>3.1376413949998461</v>
      </c>
    </row>
    <row r="277" spans="1:11" x14ac:dyDescent="0.3">
      <c r="A277" t="s">
        <v>494</v>
      </c>
      <c r="B277">
        <v>32</v>
      </c>
      <c r="C277" t="s">
        <v>787</v>
      </c>
      <c r="D277" t="s">
        <v>66</v>
      </c>
      <c r="E277" t="s">
        <v>773</v>
      </c>
      <c r="F277">
        <f>player_stats[[#This Row],[Clean Sheets]]/MAX('epl_player_stats_24_25 '!AI:AI)*0.5+player_stats[[#This Row],[Goals Prevented Adjusted]]/MAX('epl_player_stats_24_25 '!BG:BG)*0.5</f>
        <v>0.31302521008403361</v>
      </c>
      <c r="G277">
        <f>player_stats[[#This Row],[Clean Sheets]]/MAX('epl_player_stats_24_25 '!AI:AI)*0.5+player_stats[[#This Row],[Clearances]]/MAX('epl_player_stats_24_25 '!AJ:AJ)*0.25+player_stats[[#This Row],[Tackles]]/MAX('epl_player_stats_24_25 '!AM:AM)*0.25</f>
        <v>0.31274467159634622</v>
      </c>
      <c r="H277">
        <f>player_stats[[#This Row],[Touches]]/MAX('epl_player_stats_24_25 '!P:P)</f>
        <v>0.38780997908574844</v>
      </c>
      <c r="I277">
        <f>player_stats[[#This Row],[Goals]]/MAX('epl_player_stats_24_25 '!H:H)*0.6+player_stats[[#This Row],[Assists]]/MAX('epl_player_stats_24_25 '!I:I)*0.25+player_stats[[#This Row],[Shots]]/MAX('epl_player_stats_24_25 '!K:K)*0.15+0.1</f>
        <v>0.19937817976257774</v>
      </c>
      <c r="J277">
        <f>player_stats[[#This Row],[Minutes]]/3420</f>
        <v>0.43771929824561401</v>
      </c>
      <c r="K277" s="2" cm="1">
        <f t="array" ref="K277">_xlfn.IFS(
E277="Goalkeeper",(
7*F277 + 2*J277 + H277),
E277="Defender",(
6*G277+3*H277+2*J277),
E277="Midfielder",(
2*G277+3*H277+4*I277+3*J277),
E277="Forward",(
6.25*I277+5*J277)
)</f>
        <v>3.8995898942370912</v>
      </c>
    </row>
    <row r="278" spans="1:11" x14ac:dyDescent="0.3">
      <c r="A278" t="s">
        <v>375</v>
      </c>
      <c r="B278">
        <v>23</v>
      </c>
      <c r="C278" t="s">
        <v>356</v>
      </c>
      <c r="D278" t="s">
        <v>59</v>
      </c>
      <c r="E278" t="s">
        <v>774</v>
      </c>
      <c r="F278">
        <f>player_stats[[#This Row],[Clean Sheets]]/MAX('epl_player_stats_24_25 '!AI:AI)*0.5+player_stats[[#This Row],[Goals Prevented Adjusted]]/MAX('epl_player_stats_24_25 '!BG:BG)*0.5</f>
        <v>0.27731092436974791</v>
      </c>
      <c r="G278">
        <f>player_stats[[#This Row],[Clean Sheets]]/MAX('epl_player_stats_24_25 '!AI:AI)*0.5+player_stats[[#This Row],[Clearances]]/MAX('epl_player_stats_24_25 '!AJ:AJ)*0.25+player_stats[[#This Row],[Tackles]]/MAX('epl_player_stats_24_25 '!AM:AM)*0.25</f>
        <v>0.29537687193189588</v>
      </c>
      <c r="H278">
        <f>player_stats[[#This Row],[Touches]]/MAX('epl_player_stats_24_25 '!P:P)</f>
        <v>0.4323274574245593</v>
      </c>
      <c r="I278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78">
        <f>player_stats[[#This Row],[Minutes]]/3420</f>
        <v>0.64473684210526316</v>
      </c>
      <c r="K278" s="2" cm="1">
        <f t="array" ref="K278">_xlfn.IFS(
E278="Goalkeeper",(
7*F278 + 2*J278 + H278),
E278="Defender",(
6*G278+3*H278+2*J278),
E278="Midfielder",(
2*G278+3*H278+4*I278+3*J278),
E278="Forward",(
6.25*I278+5*J278)
)</f>
        <v>4.3587172880755798</v>
      </c>
    </row>
    <row r="279" spans="1:11" x14ac:dyDescent="0.3">
      <c r="A279" t="s">
        <v>600</v>
      </c>
      <c r="B279">
        <v>24</v>
      </c>
      <c r="C279" t="s">
        <v>566</v>
      </c>
      <c r="D279" t="s">
        <v>92</v>
      </c>
      <c r="E279" t="s">
        <v>774</v>
      </c>
      <c r="F279">
        <f>player_stats[[#This Row],[Clean Sheets]]/MAX('epl_player_stats_24_25 '!AI:AI)*0.5+player_stats[[#This Row],[Goals Prevented Adjusted]]/MAX('epl_player_stats_24_25 '!BG:BG)*0.5</f>
        <v>0.20588235294117649</v>
      </c>
      <c r="G279">
        <f>player_stats[[#This Row],[Clean Sheets]]/MAX('epl_player_stats_24_25 '!AI:AI)*0.5+player_stats[[#This Row],[Clearances]]/MAX('epl_player_stats_24_25 '!AJ:AJ)*0.25+player_stats[[#This Row],[Tackles]]/MAX('epl_player_stats_24_25 '!AM:AM)*0.25</f>
        <v>0.10579133784875411</v>
      </c>
      <c r="H279">
        <f>player_stats[[#This Row],[Touches]]/MAX('epl_player_stats_24_25 '!P:P)</f>
        <v>0.32715864953689872</v>
      </c>
      <c r="I279">
        <f>player_stats[[#This Row],[Goals]]/MAX('epl_player_stats_24_25 '!H:H)*0.6+player_stats[[#This Row],[Assists]]/MAX('epl_player_stats_24_25 '!I:I)*0.25+player_stats[[#This Row],[Shots]]/MAX('epl_player_stats_24_25 '!K:K)*0.15+0.1</f>
        <v>0.16900477356949942</v>
      </c>
      <c r="J279">
        <f>player_stats[[#This Row],[Minutes]]/3420</f>
        <v>0.4546783625730994</v>
      </c>
      <c r="K279" s="2" cm="1">
        <f t="array" ref="K279">_xlfn.IFS(
E279="Goalkeeper",(
7*F279 + 2*J279 + H279),
E279="Defender",(
6*G279+3*H279+2*J279),
E279="Midfielder",(
2*G279+3*H279+4*I279+3*J279),
E279="Forward",(
6.25*I279+5*J279)
)</f>
        <v>2.5255807008494195</v>
      </c>
    </row>
    <row r="280" spans="1:11" x14ac:dyDescent="0.3">
      <c r="A280" t="s">
        <v>231</v>
      </c>
      <c r="B280">
        <v>26</v>
      </c>
      <c r="C280" t="s">
        <v>205</v>
      </c>
      <c r="D280" t="s">
        <v>224</v>
      </c>
      <c r="E280" t="s">
        <v>774</v>
      </c>
      <c r="F280">
        <f>player_stats[[#This Row],[Clean Sheets]]/MAX('epl_player_stats_24_25 '!AI:AI)*0.5+player_stats[[#This Row],[Goals Prevented Adjusted]]/MAX('epl_player_stats_24_25 '!BG:BG)*0.5</f>
        <v>0.31302521008403361</v>
      </c>
      <c r="G280">
        <f>player_stats[[#This Row],[Clean Sheets]]/MAX('epl_player_stats_24_25 '!AI:AI)*0.5+player_stats[[#This Row],[Clearances]]/MAX('epl_player_stats_24_25 '!AJ:AJ)*0.25+player_stats[[#This Row],[Tackles]]/MAX('epl_player_stats_24_25 '!AM:AM)*0.25</f>
        <v>0.28820760579133786</v>
      </c>
      <c r="H280">
        <f>player_stats[[#This Row],[Touches]]/MAX('epl_player_stats_24_25 '!P:P)</f>
        <v>0.59784881983866145</v>
      </c>
      <c r="I280">
        <f>player_stats[[#This Row],[Goals]]/MAX('epl_player_stats_24_25 '!H:H)*0.6+player_stats[[#This Row],[Assists]]/MAX('epl_player_stats_24_25 '!I:I)*0.25+player_stats[[#This Row],[Shots]]/MAX('epl_player_stats_24_25 '!K:K)*0.15+0.1</f>
        <v>0.20343100307769613</v>
      </c>
      <c r="J280">
        <f>player_stats[[#This Row],[Minutes]]/3420</f>
        <v>0.70263157894736838</v>
      </c>
      <c r="K280" s="2" cm="1">
        <f t="array" ref="K280">_xlfn.IFS(
E280="Goalkeeper",(
7*F280 + 2*J280 + H280),
E280="Defender",(
6*G280+3*H280+2*J280),
E280="Midfielder",(
2*G280+3*H280+4*I280+3*J280),
E280="Forward",(
6.25*I280+5*J280)
)</f>
        <v>4.9280552521587486</v>
      </c>
    </row>
    <row r="281" spans="1:11" x14ac:dyDescent="0.3">
      <c r="A281" t="s">
        <v>316</v>
      </c>
      <c r="B281">
        <v>31</v>
      </c>
      <c r="C281" t="s">
        <v>300</v>
      </c>
      <c r="D281" t="s">
        <v>59</v>
      </c>
      <c r="E281" t="s">
        <v>774</v>
      </c>
      <c r="F281">
        <f>player_stats[[#This Row],[Clean Sheets]]/MAX('epl_player_stats_24_25 '!AI:AI)*0.5+player_stats[[#This Row],[Goals Prevented Adjusted]]/MAX('epl_player_stats_24_25 '!BG:BG)*0.5</f>
        <v>0.56302521008403361</v>
      </c>
      <c r="G281">
        <f>player_stats[[#This Row],[Clean Sheets]]/MAX('epl_player_stats_24_25 '!AI:AI)*0.5+player_stats[[#This Row],[Clearances]]/MAX('epl_player_stats_24_25 '!AJ:AJ)*0.25+player_stats[[#This Row],[Tackles]]/MAX('epl_player_stats_24_25 '!AM:AM)*0.25</f>
        <v>0.69335269993164728</v>
      </c>
      <c r="H281">
        <f>player_stats[[#This Row],[Touches]]/MAX('epl_player_stats_24_25 '!P:P)</f>
        <v>0.52913056468479236</v>
      </c>
      <c r="I281">
        <f>player_stats[[#This Row],[Goals]]/MAX('epl_player_stats_24_25 '!H:H)*0.6+player_stats[[#This Row],[Assists]]/MAX('epl_player_stats_24_25 '!I:I)*0.25+player_stats[[#This Row],[Shots]]/MAX('epl_player_stats_24_25 '!K:K)*0.15+0.1</f>
        <v>0.17146378996294204</v>
      </c>
      <c r="J281">
        <f>player_stats[[#This Row],[Minutes]]/3420</f>
        <v>0.85497076023391816</v>
      </c>
      <c r="K281" s="2" cm="1">
        <f t="array" ref="K281">_xlfn.IFS(
E281="Goalkeeper",(
7*F281 + 2*J281 + H281),
E281="Defender",(
6*G281+3*H281+2*J281),
E281="Midfielder",(
2*G281+3*H281+4*I281+3*J281),
E281="Forward",(
6.25*I281+5*J281)
)</f>
        <v>7.4574494141120971</v>
      </c>
    </row>
    <row r="282" spans="1:11" x14ac:dyDescent="0.3">
      <c r="A282" t="s">
        <v>584</v>
      </c>
      <c r="B282">
        <v>22</v>
      </c>
      <c r="C282" t="s">
        <v>566</v>
      </c>
      <c r="D282" t="s">
        <v>94</v>
      </c>
      <c r="E282" t="s">
        <v>773</v>
      </c>
      <c r="F282">
        <f>player_stats[[#This Row],[Clean Sheets]]/MAX('epl_player_stats_24_25 '!AI:AI)*0.5+player_stats[[#This Row],[Goals Prevented Adjusted]]/MAX('epl_player_stats_24_25 '!BG:BG)*0.5</f>
        <v>0.20588235294117649</v>
      </c>
      <c r="G282">
        <f>player_stats[[#This Row],[Clean Sheets]]/MAX('epl_player_stats_24_25 '!AI:AI)*0.5+player_stats[[#This Row],[Clearances]]/MAX('epl_player_stats_24_25 '!AJ:AJ)*0.25+player_stats[[#This Row],[Tackles]]/MAX('epl_player_stats_24_25 '!AM:AM)*0.25</f>
        <v>4.8584788417324304E-2</v>
      </c>
      <c r="H282">
        <f>player_stats[[#This Row],[Touches]]/MAX('epl_player_stats_24_25 '!P:P)</f>
        <v>0.19749028981177175</v>
      </c>
      <c r="I282">
        <f>player_stats[[#This Row],[Goals]]/MAX('epl_player_stats_24_25 '!H:H)*0.6+player_stats[[#This Row],[Assists]]/MAX('epl_player_stats_24_25 '!I:I)*0.25+player_stats[[#This Row],[Shots]]/MAX('epl_player_stats_24_25 '!K:K)*0.15+0.1</f>
        <v>0.20589001947113875</v>
      </c>
      <c r="J282">
        <f>player_stats[[#This Row],[Minutes]]/3420</f>
        <v>0.41111111111111109</v>
      </c>
      <c r="K282" s="2" cm="1">
        <f t="array" ref="K282">_xlfn.IFS(
E282="Goalkeeper",(
7*F282 + 2*J282 + H282),
E282="Defender",(
6*G282+3*H282+2*J282),
E282="Midfielder",(
2*G282+3*H282+4*I282+3*J282),
E282="Forward",(
6.25*I282+5*J282)
)</f>
        <v>2.7465338574878522</v>
      </c>
    </row>
    <row r="283" spans="1:11" x14ac:dyDescent="0.3">
      <c r="A283" t="s">
        <v>313</v>
      </c>
      <c r="B283">
        <v>27</v>
      </c>
      <c r="C283" t="s">
        <v>300</v>
      </c>
      <c r="D283" t="s">
        <v>59</v>
      </c>
      <c r="E283" t="s">
        <v>773</v>
      </c>
      <c r="F283">
        <f>player_stats[[#This Row],[Clean Sheets]]/MAX('epl_player_stats_24_25 '!AI:AI)*0.5+player_stats[[#This Row],[Goals Prevented Adjusted]]/MAX('epl_player_stats_24_25 '!BG:BG)*0.5</f>
        <v>0.27731092436974791</v>
      </c>
      <c r="G283">
        <f>player_stats[[#This Row],[Clean Sheets]]/MAX('epl_player_stats_24_25 '!AI:AI)*0.5+player_stats[[#This Row],[Clearances]]/MAX('epl_player_stats_24_25 '!AJ:AJ)*0.25+player_stats[[#This Row],[Tackles]]/MAX('epl_player_stats_24_25 '!AM:AM)*0.25</f>
        <v>0.1636037407568508</v>
      </c>
      <c r="H283">
        <f>player_stats[[#This Row],[Touches]]/MAX('epl_player_stats_24_25 '!P:P)</f>
        <v>0.31102479832685986</v>
      </c>
      <c r="I283">
        <f>player_stats[[#This Row],[Goals]]/MAX('epl_player_stats_24_25 '!H:H)*0.6+player_stats[[#This Row],[Assists]]/MAX('epl_player_stats_24_25 '!I:I)*0.25+player_stats[[#This Row],[Shots]]/MAX('epl_player_stats_24_25 '!K:K)*0.15+0.1</f>
        <v>0.19200113058224985</v>
      </c>
      <c r="J283">
        <f>player_stats[[#This Row],[Minutes]]/3420</f>
        <v>0.60906432748538009</v>
      </c>
      <c r="K283" s="2" cm="1">
        <f t="array" ref="K283">_xlfn.IFS(
E283="Goalkeeper",(
7*F283 + 2*J283 + H283),
E283="Defender",(
6*G283+3*H283+2*J283),
E283="Midfielder",(
2*G283+3*H283+4*I283+3*J283),
E283="Forward",(
6.25*I283+5*J283)
)</f>
        <v>3.8554793812794208</v>
      </c>
    </row>
    <row r="284" spans="1:11" x14ac:dyDescent="0.3">
      <c r="A284" t="s">
        <v>221</v>
      </c>
      <c r="B284">
        <v>24</v>
      </c>
      <c r="C284" t="s">
        <v>205</v>
      </c>
      <c r="D284" t="s">
        <v>74</v>
      </c>
      <c r="E284" t="s">
        <v>774</v>
      </c>
      <c r="F284">
        <f>player_stats[[#This Row],[Clean Sheets]]/MAX('epl_player_stats_24_25 '!AI:AI)*0.5+player_stats[[#This Row],[Goals Prevented Adjusted]]/MAX('epl_player_stats_24_25 '!BG:BG)*0.5</f>
        <v>0.45588235294117652</v>
      </c>
      <c r="G284">
        <f>player_stats[[#This Row],[Clean Sheets]]/MAX('epl_player_stats_24_25 '!AI:AI)*0.5+player_stats[[#This Row],[Clearances]]/MAX('epl_player_stats_24_25 '!AJ:AJ)*0.25+player_stats[[#This Row],[Tackles]]/MAX('epl_player_stats_24_25 '!AM:AM)*0.25</f>
        <v>0.47818150748772759</v>
      </c>
      <c r="H284">
        <f>player_stats[[#This Row],[Touches]]/MAX('epl_player_stats_24_25 '!P:P)</f>
        <v>0.79025993426949503</v>
      </c>
      <c r="I284">
        <f>player_stats[[#This Row],[Goals]]/MAX('epl_player_stats_24_25 '!H:H)*0.6+player_stats[[#This Row],[Assists]]/MAX('epl_player_stats_24_25 '!I:I)*0.25+player_stats[[#This Row],[Shots]]/MAX('epl_player_stats_24_25 '!K:K)*0.15+0.1</f>
        <v>0.17638182274982728</v>
      </c>
      <c r="J284">
        <f>player_stats[[#This Row],[Minutes]]/3420</f>
        <v>0.86520467836257309</v>
      </c>
      <c r="K284" s="2" cm="1">
        <f t="array" ref="K284">_xlfn.IFS(
E284="Goalkeeper",(
7*F284 + 2*J284 + H284),
E284="Defender",(
6*G284+3*H284+2*J284),
E284="Midfielder",(
2*G284+3*H284+4*I284+3*J284),
E284="Forward",(
6.25*I284+5*J284)
)</f>
        <v>6.9702782044599969</v>
      </c>
    </row>
    <row r="285" spans="1:11" x14ac:dyDescent="0.3">
      <c r="A285" t="s">
        <v>638</v>
      </c>
      <c r="B285">
        <v>27</v>
      </c>
      <c r="C285" t="s">
        <v>783</v>
      </c>
      <c r="D285" t="s">
        <v>62</v>
      </c>
      <c r="E285" t="s">
        <v>773</v>
      </c>
      <c r="F285">
        <f>player_stats[[#This Row],[Clean Sheets]]/MAX('epl_player_stats_24_25 '!AI:AI)*0.5+player_stats[[#This Row],[Goals Prevented Adjusted]]/MAX('epl_player_stats_24_25 '!BG:BG)*0.5</f>
        <v>0.20588235294117649</v>
      </c>
      <c r="G285">
        <f>player_stats[[#This Row],[Clean Sheets]]/MAX('epl_player_stats_24_25 '!AI:AI)*0.5+player_stats[[#This Row],[Clearances]]/MAX('epl_player_stats_24_25 '!AJ:AJ)*0.25+player_stats[[#This Row],[Tackles]]/MAX('epl_player_stats_24_25 '!AM:AM)*0.25</f>
        <v>4.9703287143478533E-2</v>
      </c>
      <c r="H285">
        <f>player_stats[[#This Row],[Touches]]/MAX('epl_player_stats_24_25 '!P:P)</f>
        <v>0.25156856886764267</v>
      </c>
      <c r="I285">
        <f>player_stats[[#This Row],[Goals]]/MAX('epl_player_stats_24_25 '!H:H)*0.6+player_stats[[#This Row],[Assists]]/MAX('epl_player_stats_24_25 '!I:I)*0.25+player_stats[[#This Row],[Shots]]/MAX('epl_player_stats_24_25 '!K:K)*0.15+0.1</f>
        <v>0.19605395389736827</v>
      </c>
      <c r="J285">
        <f>player_stats[[#This Row],[Minutes]]/3420</f>
        <v>0.41052631578947368</v>
      </c>
      <c r="K285" s="2" cm="1">
        <f t="array" ref="K285">_xlfn.IFS(
E285="Goalkeeper",(
7*F285 + 2*J285 + H285),
E285="Defender",(
6*G285+3*H285+2*J285),
E285="Midfielder",(
2*G285+3*H285+4*I285+3*J285),
E285="Forward",(
6.25*I285+5*J285)
)</f>
        <v>2.8699070438477792</v>
      </c>
    </row>
    <row r="286" spans="1:11" x14ac:dyDescent="0.3">
      <c r="A286" t="s">
        <v>322</v>
      </c>
      <c r="B286">
        <v>26</v>
      </c>
      <c r="C286" t="s">
        <v>300</v>
      </c>
      <c r="D286" t="s">
        <v>80</v>
      </c>
      <c r="E286" t="s">
        <v>773</v>
      </c>
      <c r="F286">
        <f>player_stats[[#This Row],[Clean Sheets]]/MAX('epl_player_stats_24_25 '!AI:AI)*0.5+player_stats[[#This Row],[Goals Prevented Adjusted]]/MAX('epl_player_stats_24_25 '!BG:BG)*0.5</f>
        <v>0.31302521008403361</v>
      </c>
      <c r="G286">
        <f>player_stats[[#This Row],[Clean Sheets]]/MAX('epl_player_stats_24_25 '!AI:AI)*0.5+player_stats[[#This Row],[Clearances]]/MAX('epl_player_stats_24_25 '!AJ:AJ)*0.25+player_stats[[#This Row],[Tackles]]/MAX('epl_player_stats_24_25 '!AM:AM)*0.25</f>
        <v>0.158912259988815</v>
      </c>
      <c r="H286">
        <f>player_stats[[#This Row],[Touches]]/MAX('epl_player_stats_24_25 '!P:P)</f>
        <v>0.19808783985658798</v>
      </c>
      <c r="I286">
        <f>player_stats[[#This Row],[Goals]]/MAX('epl_player_stats_24_25 '!H:H)*0.6+player_stats[[#This Row],[Assists]]/MAX('epl_player_stats_24_25 '!I:I)*0.25+player_stats[[#This Row],[Shots]]/MAX('epl_player_stats_24_25 '!K:K)*0.15+0.1</f>
        <v>0.16003391746749576</v>
      </c>
      <c r="J286">
        <f>player_stats[[#This Row],[Minutes]]/3420</f>
        <v>0.36695906432748537</v>
      </c>
      <c r="K286" s="2" cm="1">
        <f t="array" ref="K286">_xlfn.IFS(
E286="Goalkeeper",(
7*F286 + 2*J286 + H286),
E286="Defender",(
6*G286+3*H286+2*J286),
E286="Midfielder",(
2*G286+3*H286+4*I286+3*J286),
E286="Forward",(
6.25*I286+5*J286)
)</f>
        <v>2.6531009023998333</v>
      </c>
    </row>
    <row r="287" spans="1:11" x14ac:dyDescent="0.3">
      <c r="A287" t="s">
        <v>607</v>
      </c>
      <c r="B287">
        <v>26</v>
      </c>
      <c r="C287" t="s">
        <v>784</v>
      </c>
      <c r="D287" t="s">
        <v>105</v>
      </c>
      <c r="E287" t="s">
        <v>774</v>
      </c>
      <c r="F287">
        <f>player_stats[[#This Row],[Clean Sheets]]/MAX('epl_player_stats_24_25 '!AI:AI)*0.5+player_stats[[#This Row],[Goals Prevented Adjusted]]/MAX('epl_player_stats_24_25 '!BG:BG)*0.5</f>
        <v>0.27731092436974791</v>
      </c>
      <c r="G287">
        <f>player_stats[[#This Row],[Clean Sheets]]/MAX('epl_player_stats_24_25 '!AI:AI)*0.5+player_stats[[#This Row],[Clearances]]/MAX('epl_player_stats_24_25 '!AJ:AJ)*0.25+player_stats[[#This Row],[Tackles]]/MAX('epl_player_stats_24_25 '!AM:AM)*0.25</f>
        <v>0.19093705337724476</v>
      </c>
      <c r="H287">
        <f>player_stats[[#This Row],[Touches]]/MAX('epl_player_stats_24_25 '!P:P)</f>
        <v>0.42366298177472361</v>
      </c>
      <c r="I287">
        <f>player_stats[[#This Row],[Goals]]/MAX('epl_player_stats_24_25 '!H:H)*0.6+player_stats[[#This Row],[Assists]]/MAX('epl_player_stats_24_25 '!I:I)*0.25+player_stats[[#This Row],[Shots]]/MAX('epl_player_stats_24_25 '!K:K)*0.15+0.1</f>
        <v>0.16003391746749576</v>
      </c>
      <c r="J287">
        <f>player_stats[[#This Row],[Minutes]]/3420</f>
        <v>0.41520467836257308</v>
      </c>
      <c r="K287" s="2" cm="1">
        <f t="array" ref="K287">_xlfn.IFS(
E287="Goalkeeper",(
7*F287 + 2*J287 + H287),
E287="Defender",(
6*G287+3*H287+2*J287),
E287="Midfielder",(
2*G287+3*H287+4*I287+3*J287),
E287="Forward",(
6.25*I287+5*J287)
)</f>
        <v>3.2470206223127858</v>
      </c>
    </row>
    <row r="288" spans="1:11" x14ac:dyDescent="0.3">
      <c r="A288" t="s">
        <v>480</v>
      </c>
      <c r="B288">
        <v>19</v>
      </c>
      <c r="C288" t="s">
        <v>453</v>
      </c>
      <c r="D288" t="s">
        <v>59</v>
      </c>
      <c r="E288" t="s">
        <v>774</v>
      </c>
      <c r="F288">
        <f>player_stats[[#This Row],[Clean Sheets]]/MAX('epl_player_stats_24_25 '!AI:AI)*0.5+player_stats[[#This Row],[Goals Prevented Adjusted]]/MAX('epl_player_stats_24_25 '!BG:BG)*0.5</f>
        <v>0.31302521008403361</v>
      </c>
      <c r="G288">
        <f>player_stats[[#This Row],[Clean Sheets]]/MAX('epl_player_stats_24_25 '!AI:AI)*0.5+player_stats[[#This Row],[Clearances]]/MAX('epl_player_stats_24_25 '!AJ:AJ)*0.25+player_stats[[#This Row],[Tackles]]/MAX('epl_player_stats_24_25 '!AM:AM)*0.25</f>
        <v>0.20485614863605292</v>
      </c>
      <c r="H288">
        <f>player_stats[[#This Row],[Touches]]/MAX('epl_player_stats_24_25 '!P:P)</f>
        <v>0.46579025993426948</v>
      </c>
      <c r="I288">
        <f>player_stats[[#This Row],[Goals]]/MAX('epl_player_stats_24_25 '!H:H)*0.6+player_stats[[#This Row],[Assists]]/MAX('epl_player_stats_24_25 '!I:I)*0.25+player_stats[[#This Row],[Shots]]/MAX('epl_player_stats_24_25 '!K:K)*0.15+0.1</f>
        <v>0.1730575968846178</v>
      </c>
      <c r="J288">
        <f>player_stats[[#This Row],[Minutes]]/3420</f>
        <v>0.55292397660818715</v>
      </c>
      <c r="K288" s="2" cm="1">
        <f t="array" ref="K288">_xlfn.IFS(
E288="Goalkeeper",(
7*F288 + 2*J288 + H288),
E288="Defender",(
6*G288+3*H288+2*J288),
E288="Midfielder",(
2*G288+3*H288+4*I288+3*J288),
E288="Forward",(
6.25*I288+5*J288)
)</f>
        <v>3.7323556248354999</v>
      </c>
    </row>
    <row r="289" spans="1:11" x14ac:dyDescent="0.3">
      <c r="A289" t="s">
        <v>577</v>
      </c>
      <c r="B289">
        <v>30</v>
      </c>
      <c r="C289" t="s">
        <v>566</v>
      </c>
      <c r="D289" t="s">
        <v>59</v>
      </c>
      <c r="E289" t="s">
        <v>774</v>
      </c>
      <c r="F289">
        <f>player_stats[[#This Row],[Clean Sheets]]/MAX('epl_player_stats_24_25 '!AI:AI)*0.5+player_stats[[#This Row],[Goals Prevented Adjusted]]/MAX('epl_player_stats_24_25 '!BG:BG)*0.5</f>
        <v>0.24159663865546221</v>
      </c>
      <c r="G289">
        <f>player_stats[[#This Row],[Clean Sheets]]/MAX('epl_player_stats_24_25 '!AI:AI)*0.5+player_stats[[#This Row],[Clearances]]/MAX('epl_player_stats_24_25 '!AJ:AJ)*0.25+player_stats[[#This Row],[Tackles]]/MAX('epl_player_stats_24_25 '!AM:AM)*0.25</f>
        <v>0.15024389486111972</v>
      </c>
      <c r="H289">
        <f>player_stats[[#This Row],[Touches]]/MAX('epl_player_stats_24_25 '!P:P)</f>
        <v>0.33313414998506125</v>
      </c>
      <c r="I289">
        <f>player_stats[[#This Row],[Goals]]/MAX('epl_player_stats_24_25 '!H:H)*0.6+player_stats[[#This Row],[Assists]]/MAX('epl_player_stats_24_25 '!I:I)*0.25+player_stats[[#This Row],[Shots]]/MAX('epl_player_stats_24_25 '!K:K)*0.15+0.1</f>
        <v>0.13052572074618429</v>
      </c>
      <c r="J289">
        <f>player_stats[[#This Row],[Minutes]]/3420</f>
        <v>0.40760233918128658</v>
      </c>
      <c r="K289" s="2" cm="1">
        <f t="array" ref="K289">_xlfn.IFS(
E289="Goalkeeper",(
7*F289 + 2*J289 + H289),
E289="Defender",(
6*G289+3*H289+2*J289),
E289="Midfielder",(
2*G289+3*H289+4*I289+3*J289),
E289="Forward",(
6.25*I289+5*J289)
)</f>
        <v>2.7160704974844752</v>
      </c>
    </row>
    <row r="290" spans="1:11" x14ac:dyDescent="0.3">
      <c r="A290" t="s">
        <v>229</v>
      </c>
      <c r="B290">
        <v>24</v>
      </c>
      <c r="C290" t="s">
        <v>205</v>
      </c>
      <c r="D290" t="s">
        <v>74</v>
      </c>
      <c r="E290" t="s">
        <v>773</v>
      </c>
      <c r="F290">
        <f>player_stats[[#This Row],[Clean Sheets]]/MAX('epl_player_stats_24_25 '!AI:AI)*0.5+player_stats[[#This Row],[Goals Prevented Adjusted]]/MAX('epl_player_stats_24_25 '!BG:BG)*0.5</f>
        <v>0.27731092436974791</v>
      </c>
      <c r="G290">
        <f>player_stats[[#This Row],[Clean Sheets]]/MAX('epl_player_stats_24_25 '!AI:AI)*0.5+player_stats[[#This Row],[Clearances]]/MAX('epl_player_stats_24_25 '!AJ:AJ)*0.25+player_stats[[#This Row],[Tackles]]/MAX('epl_player_stats_24_25 '!AM:AM)*0.25</f>
        <v>0.20627757410054059</v>
      </c>
      <c r="H290">
        <f>player_stats[[#This Row],[Touches]]/MAX('epl_player_stats_24_25 '!P:P)</f>
        <v>0.27098894532417089</v>
      </c>
      <c r="I290">
        <f>player_stats[[#This Row],[Goals]]/MAX('epl_player_stats_24_25 '!H:H)*0.6+player_stats[[#This Row],[Assists]]/MAX('epl_player_stats_24_25 '!I:I)*0.25+player_stats[[#This Row],[Shots]]/MAX('epl_player_stats_24_25 '!K:K)*0.15+0.1</f>
        <v>0.18448746938006405</v>
      </c>
      <c r="J290">
        <f>player_stats[[#This Row],[Minutes]]/3420</f>
        <v>0.29473684210526313</v>
      </c>
      <c r="K290" s="2" cm="1">
        <f t="array" ref="K290">_xlfn.IFS(
E290="Goalkeeper",(
7*F290 + 2*J290 + H290),
E290="Defender",(
6*G290+3*H290+2*J290),
E290="Midfielder",(
2*G290+3*H290+4*I290+3*J290),
E290="Forward",(
6.25*I290+5*J290)
)</f>
        <v>2.8476823880096394</v>
      </c>
    </row>
    <row r="291" spans="1:11" x14ac:dyDescent="0.3">
      <c r="A291" t="s">
        <v>254</v>
      </c>
      <c r="B291">
        <v>22</v>
      </c>
      <c r="C291" t="s">
        <v>240</v>
      </c>
      <c r="D291" t="s">
        <v>224</v>
      </c>
      <c r="E291" t="s">
        <v>773</v>
      </c>
      <c r="F291">
        <f>player_stats[[#This Row],[Clean Sheets]]/MAX('epl_player_stats_24_25 '!AI:AI)*0.5+player_stats[[#This Row],[Goals Prevented Adjusted]]/MAX('epl_player_stats_24_25 '!BG:BG)*0.5</f>
        <v>0.56302521008403361</v>
      </c>
      <c r="G291">
        <f>player_stats[[#This Row],[Clean Sheets]]/MAX('epl_player_stats_24_25 '!AI:AI)*0.5+player_stats[[#This Row],[Clearances]]/MAX('epl_player_stats_24_25 '!AJ:AJ)*0.25+player_stats[[#This Row],[Tackles]]/MAX('epl_player_stats_24_25 '!AM:AM)*0.25</f>
        <v>0.62618063754427389</v>
      </c>
      <c r="H291">
        <f>player_stats[[#This Row],[Touches]]/MAX('epl_player_stats_24_25 '!P:P)</f>
        <v>0.81296683597251274</v>
      </c>
      <c r="I291">
        <f>player_stats[[#This Row],[Goals]]/MAX('epl_player_stats_24_25 '!H:H)*0.6+player_stats[[#This Row],[Assists]]/MAX('epl_player_stats_24_25 '!I:I)*0.25+player_stats[[#This Row],[Shots]]/MAX('epl_player_stats_24_25 '!K:K)*0.15+0.1</f>
        <v>0.19764776081904403</v>
      </c>
      <c r="J291">
        <f>player_stats[[#This Row],[Minutes]]/3420</f>
        <v>0.98128654970760232</v>
      </c>
      <c r="K291" s="2" cm="1">
        <f t="array" ref="K291">_xlfn.IFS(
E291="Goalkeeper",(
7*F291 + 2*J291 + H291),
E291="Defender",(
6*G291+3*H291+2*J291),
E291="Midfielder",(
2*G291+3*H291+4*I291+3*J291),
E291="Forward",(
6.25*I291+5*J291)
)</f>
        <v>7.425712475405069</v>
      </c>
    </row>
    <row r="292" spans="1:11" x14ac:dyDescent="0.3">
      <c r="A292" t="s">
        <v>101</v>
      </c>
      <c r="B292">
        <v>24</v>
      </c>
      <c r="C292" t="s">
        <v>98</v>
      </c>
      <c r="D292" t="s">
        <v>96</v>
      </c>
      <c r="E292" t="s">
        <v>773</v>
      </c>
      <c r="F292">
        <f>player_stats[[#This Row],[Clean Sheets]]/MAX('epl_player_stats_24_25 '!AI:AI)*0.5+player_stats[[#This Row],[Goals Prevented Adjusted]]/MAX('epl_player_stats_24_25 '!BG:BG)*0.5</f>
        <v>0.42016806722689076</v>
      </c>
      <c r="G292">
        <f>player_stats[[#This Row],[Clean Sheets]]/MAX('epl_player_stats_24_25 '!AI:AI)*0.5+player_stats[[#This Row],[Clearances]]/MAX('epl_player_stats_24_25 '!AJ:AJ)*0.25+player_stats[[#This Row],[Tackles]]/MAX('epl_player_stats_24_25 '!AM:AM)*0.25</f>
        <v>0.3568243956999938</v>
      </c>
      <c r="H292">
        <f>player_stats[[#This Row],[Touches]]/MAX('epl_player_stats_24_25 '!P:P)</f>
        <v>0.35374962653122199</v>
      </c>
      <c r="I292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92">
        <f>player_stats[[#This Row],[Minutes]]/3420</f>
        <v>0.50438596491228072</v>
      </c>
      <c r="K292" s="2" cm="1">
        <f t="array" ref="K292">_xlfn.IFS(
E292="Goalkeeper",(
7*F292 + 2*J292 + H292),
E292="Defender",(
6*G292+3*H292+2*J292),
E292="Midfielder",(
2*G292+3*H292+4*I292+3*J292),
E292="Forward",(
6.25*I292+5*J292)
)</f>
        <v>3.8691748421578556</v>
      </c>
    </row>
    <row r="293" spans="1:11" x14ac:dyDescent="0.3">
      <c r="A293" t="s">
        <v>496</v>
      </c>
      <c r="B293">
        <v>32</v>
      </c>
      <c r="C293" t="s">
        <v>787</v>
      </c>
      <c r="D293" t="s">
        <v>163</v>
      </c>
      <c r="E293" t="s">
        <v>773</v>
      </c>
      <c r="F293">
        <f>player_stats[[#This Row],[Clean Sheets]]/MAX('epl_player_stats_24_25 '!AI:AI)*0.5+player_stats[[#This Row],[Goals Prevented Adjusted]]/MAX('epl_player_stats_24_25 '!BG:BG)*0.5</f>
        <v>0.24159663865546221</v>
      </c>
      <c r="G293">
        <f>player_stats[[#This Row],[Clean Sheets]]/MAX('epl_player_stats_24_25 '!AI:AI)*0.5+player_stats[[#This Row],[Clearances]]/MAX('epl_player_stats_24_25 '!AJ:AJ)*0.25+player_stats[[#This Row],[Tackles]]/MAX('epl_player_stats_24_25 '!AM:AM)*0.25</f>
        <v>7.969303423848878E-2</v>
      </c>
      <c r="H293">
        <f>player_stats[[#This Row],[Touches]]/MAX('epl_player_stats_24_25 '!P:P)</f>
        <v>0.25844039438302957</v>
      </c>
      <c r="I293">
        <f>player_stats[[#This Row],[Goals]]/MAX('epl_player_stats_24_25 '!H:H)*0.6+player_stats[[#This Row],[Assists]]/MAX('epl_player_stats_24_25 '!I:I)*0.25+player_stats[[#This Row],[Shots]]/MAX('epl_player_stats_24_25 '!K:K)*0.15+0.1</f>
        <v>0.18535267885183093</v>
      </c>
      <c r="J293">
        <f>player_stats[[#This Row],[Minutes]]/3420</f>
        <v>0.30964912280701756</v>
      </c>
      <c r="K293" s="2" cm="1">
        <f t="array" ref="K293">_xlfn.IFS(
E293="Goalkeeper",(
7*F293 + 2*J293 + H293),
E293="Defender",(
6*G293+3*H293+2*J293),
E293="Midfielder",(
2*G293+3*H293+4*I293+3*J293),
E293="Forward",(
6.25*I293+5*J293)
)</f>
        <v>2.6050653354544426</v>
      </c>
    </row>
    <row r="294" spans="1:11" x14ac:dyDescent="0.3">
      <c r="A294" t="s">
        <v>438</v>
      </c>
      <c r="B294">
        <v>25</v>
      </c>
      <c r="C294" t="s">
        <v>425</v>
      </c>
      <c r="D294" t="s">
        <v>96</v>
      </c>
      <c r="E294" t="s">
        <v>774</v>
      </c>
      <c r="F294">
        <f>player_stats[[#This Row],[Clean Sheets]]/MAX('epl_player_stats_24_25 '!AI:AI)*0.5+player_stats[[#This Row],[Goals Prevented Adjusted]]/MAX('epl_player_stats_24_25 '!BG:BG)*0.5</f>
        <v>0.59873949579831931</v>
      </c>
      <c r="G294">
        <f>player_stats[[#This Row],[Clean Sheets]]/MAX('epl_player_stats_24_25 '!AI:AI)*0.5+player_stats[[#This Row],[Clearances]]/MAX('epl_player_stats_24_25 '!AJ:AJ)*0.25+player_stats[[#This Row],[Tackles]]/MAX('epl_player_stats_24_25 '!AM:AM)*0.25</f>
        <v>0.59717734418691359</v>
      </c>
      <c r="H294">
        <f>player_stats[[#This Row],[Touches]]/MAX('epl_player_stats_24_25 '!P:P)</f>
        <v>0.66357932476844939</v>
      </c>
      <c r="I294">
        <f>player_stats[[#This Row],[Goals]]/MAX('epl_player_stats_24_25 '!H:H)*0.6+player_stats[[#This Row],[Assists]]/MAX('epl_player_stats_24_25 '!I:I)*0.25+player_stats[[#This Row],[Shots]]/MAX('epl_player_stats_24_25 '!K:K)*0.15+0.1</f>
        <v>0.19518874442560141</v>
      </c>
      <c r="J294">
        <f>player_stats[[#This Row],[Minutes]]/3420</f>
        <v>0.75</v>
      </c>
      <c r="K294" s="2" cm="1">
        <f t="array" ref="K294">_xlfn.IFS(
E294="Goalkeeper",(
7*F294 + 2*J294 + H294),
E294="Defender",(
6*G294+3*H294+2*J294),
E294="Midfielder",(
2*G294+3*H294+4*I294+3*J294),
E294="Forward",(
6.25*I294+5*J294)
)</f>
        <v>7.0738020394268304</v>
      </c>
    </row>
    <row r="295" spans="1:11" x14ac:dyDescent="0.3">
      <c r="A295" t="s">
        <v>121</v>
      </c>
      <c r="B295">
        <v>26</v>
      </c>
      <c r="C295" t="s">
        <v>98</v>
      </c>
      <c r="D295" t="s">
        <v>70</v>
      </c>
      <c r="E295" t="s">
        <v>774</v>
      </c>
      <c r="F295">
        <f>player_stats[[#This Row],[Clean Sheets]]/MAX('epl_player_stats_24_25 '!AI:AI)*0.5+player_stats[[#This Row],[Goals Prevented Adjusted]]/MAX('epl_player_stats_24_25 '!BG:BG)*0.5</f>
        <v>0.38445378151260506</v>
      </c>
      <c r="G295">
        <f>player_stats[[#This Row],[Clean Sheets]]/MAX('epl_player_stats_24_25 '!AI:AI)*0.5+player_stats[[#This Row],[Clearances]]/MAX('epl_player_stats_24_25 '!AJ:AJ)*0.25+player_stats[[#This Row],[Tackles]]/MAX('epl_player_stats_24_25 '!AM:AM)*0.25</f>
        <v>0.34375194183806623</v>
      </c>
      <c r="H295">
        <f>player_stats[[#This Row],[Touches]]/MAX('epl_player_stats_24_25 '!P:P)</f>
        <v>0.37376755303256648</v>
      </c>
      <c r="I295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95">
        <f>player_stats[[#This Row],[Minutes]]/3420</f>
        <v>0.6073099415204678</v>
      </c>
      <c r="K295" s="2" cm="1">
        <f t="array" ref="K295">_xlfn.IFS(
E295="Goalkeeper",(
7*F295 + 2*J295 + H295),
E295="Defender",(
6*G295+3*H295+2*J295),
E295="Midfielder",(
2*G295+3*H295+4*I295+3*J295),
E295="Forward",(
6.25*I295+5*J295)
)</f>
        <v>4.3984341931670325</v>
      </c>
    </row>
    <row r="296" spans="1:11" x14ac:dyDescent="0.3">
      <c r="A296" t="s">
        <v>576</v>
      </c>
      <c r="B296">
        <v>25</v>
      </c>
      <c r="C296" t="s">
        <v>566</v>
      </c>
      <c r="D296" t="s">
        <v>59</v>
      </c>
      <c r="E296" t="s">
        <v>773</v>
      </c>
      <c r="F296">
        <f>player_stats[[#This Row],[Clean Sheets]]/MAX('epl_player_stats_24_25 '!AI:AI)*0.5+player_stats[[#This Row],[Goals Prevented Adjusted]]/MAX('epl_player_stats_24_25 '!BG:BG)*0.5</f>
        <v>0.31302521008403361</v>
      </c>
      <c r="G296">
        <f>player_stats[[#This Row],[Clean Sheets]]/MAX('epl_player_stats_24_25 '!AI:AI)*0.5+player_stats[[#This Row],[Clearances]]/MAX('epl_player_stats_24_25 '!AJ:AJ)*0.25+player_stats[[#This Row],[Tackles]]/MAX('epl_player_stats_24_25 '!AM:AM)*0.25</f>
        <v>0.25090101286273536</v>
      </c>
      <c r="H296">
        <f>player_stats[[#This Row],[Touches]]/MAX('epl_player_stats_24_25 '!P:P)</f>
        <v>0.42246788168509114</v>
      </c>
      <c r="I296">
        <f>player_stats[[#This Row],[Goals]]/MAX('epl_player_stats_24_25 '!H:H)*0.6+player_stats[[#This Row],[Assists]]/MAX('epl_player_stats_24_25 '!I:I)*0.25+player_stats[[#This Row],[Shots]]/MAX('epl_player_stats_24_25 '!K:K)*0.15+0.1</f>
        <v>0.14527981910684001</v>
      </c>
      <c r="J296">
        <f>player_stats[[#This Row],[Minutes]]/3420</f>
        <v>0.62982456140350873</v>
      </c>
      <c r="K296" s="2" cm="1">
        <f t="array" ref="K296">_xlfn.IFS(
E296="Goalkeeper",(
7*F296 + 2*J296 + H296),
E296="Defender",(
6*G296+3*H296+2*J296),
E296="Midfielder",(
2*G296+3*H296+4*I296+3*J296),
E296="Forward",(
6.25*I296+5*J296)
)</f>
        <v>4.2397986314186307</v>
      </c>
    </row>
    <row r="297" spans="1:11" x14ac:dyDescent="0.3">
      <c r="A297" t="s">
        <v>265</v>
      </c>
      <c r="B297">
        <v>26</v>
      </c>
      <c r="C297" t="s">
        <v>240</v>
      </c>
      <c r="D297" t="s">
        <v>59</v>
      </c>
      <c r="E297" t="s">
        <v>774</v>
      </c>
      <c r="F297">
        <f>player_stats[[#This Row],[Clean Sheets]]/MAX('epl_player_stats_24_25 '!AI:AI)*0.5+player_stats[[#This Row],[Goals Prevented Adjusted]]/MAX('epl_player_stats_24_25 '!BG:BG)*0.5</f>
        <v>0.45588235294117652</v>
      </c>
      <c r="G297">
        <f>player_stats[[#This Row],[Clean Sheets]]/MAX('epl_player_stats_24_25 '!AI:AI)*0.5+player_stats[[#This Row],[Clearances]]/MAX('epl_player_stats_24_25 '!AJ:AJ)*0.25+player_stats[[#This Row],[Tackles]]/MAX('epl_player_stats_24_25 '!AM:AM)*0.25</f>
        <v>0.36356645746597899</v>
      </c>
      <c r="H297">
        <f>player_stats[[#This Row],[Touches]]/MAX('epl_player_stats_24_25 '!P:P)</f>
        <v>0.40274873020615476</v>
      </c>
      <c r="I297">
        <f>player_stats[[#This Row],[Goals]]/MAX('epl_player_stats_24_25 '!H:H)*0.6+player_stats[[#This Row],[Assists]]/MAX('epl_player_stats_24_25 '!I:I)*0.25+player_stats[[#This Row],[Shots]]/MAX('epl_player_stats_24_25 '!K:K)*0.15+0.1</f>
        <v>0.1665457571760568</v>
      </c>
      <c r="J297">
        <f>player_stats[[#This Row],[Minutes]]/3420</f>
        <v>0.41052631578947368</v>
      </c>
      <c r="K297" s="2" cm="1">
        <f t="array" ref="K297">_xlfn.IFS(
E297="Goalkeeper",(
7*F297 + 2*J297 + H297),
E297="Defender",(
6*G297+3*H297+2*J297),
E297="Midfielder",(
2*G297+3*H297+4*I297+3*J297),
E297="Forward",(
6.25*I297+5*J297)
)</f>
        <v>4.2106975669932858</v>
      </c>
    </row>
    <row r="298" spans="1:11" x14ac:dyDescent="0.3">
      <c r="A298" t="s">
        <v>596</v>
      </c>
      <c r="B298">
        <v>22</v>
      </c>
      <c r="C298" t="s">
        <v>566</v>
      </c>
      <c r="D298" t="s">
        <v>59</v>
      </c>
      <c r="E298" t="s">
        <v>774</v>
      </c>
      <c r="F298">
        <f>player_stats[[#This Row],[Clean Sheets]]/MAX('epl_player_stats_24_25 '!AI:AI)*0.5+player_stats[[#This Row],[Goals Prevented Adjusted]]/MAX('epl_player_stats_24_25 '!BG:BG)*0.5</f>
        <v>0.31302521008403361</v>
      </c>
      <c r="G298">
        <f>player_stats[[#This Row],[Clean Sheets]]/MAX('epl_player_stats_24_25 '!AI:AI)*0.5+player_stats[[#This Row],[Clearances]]/MAX('epl_player_stats_24_25 '!AJ:AJ)*0.25+player_stats[[#This Row],[Tackles]]/MAX('epl_player_stats_24_25 '!AM:AM)*0.25</f>
        <v>0.25177095631641083</v>
      </c>
      <c r="H298">
        <f>player_stats[[#This Row],[Touches]]/MAX('epl_player_stats_24_25 '!P:P)</f>
        <v>0.75351060651329549</v>
      </c>
      <c r="I298">
        <f>player_stats[[#This Row],[Goals]]/MAX('epl_player_stats_24_25 '!H:H)*0.6+player_stats[[#This Row],[Assists]]/MAX('epl_player_stats_24_25 '!I:I)*0.25+player_stats[[#This Row],[Shots]]/MAX('epl_player_stats_24_25 '!K:K)*0.15+0.1</f>
        <v>0.16986998304126624</v>
      </c>
      <c r="J298">
        <f>player_stats[[#This Row],[Minutes]]/3420</f>
        <v>0.82690058479532169</v>
      </c>
      <c r="K298" s="2" cm="1">
        <f t="array" ref="K298">_xlfn.IFS(
E298="Goalkeeper",(
7*F298 + 2*J298 + H298),
E298="Defender",(
6*G298+3*H298+2*J298),
E298="Midfielder",(
2*G298+3*H298+4*I298+3*J298),
E298="Forward",(
6.25*I298+5*J298)
)</f>
        <v>5.4249587270289954</v>
      </c>
    </row>
    <row r="299" spans="1:11" x14ac:dyDescent="0.3">
      <c r="A299" t="s">
        <v>108</v>
      </c>
      <c r="B299">
        <v>22</v>
      </c>
      <c r="C299" t="s">
        <v>98</v>
      </c>
      <c r="D299" t="s">
        <v>74</v>
      </c>
      <c r="E299" t="s">
        <v>774</v>
      </c>
      <c r="F299">
        <f>player_stats[[#This Row],[Clean Sheets]]/MAX('epl_player_stats_24_25 '!AI:AI)*0.5+player_stats[[#This Row],[Goals Prevented Adjusted]]/MAX('epl_player_stats_24_25 '!BG:BG)*0.5</f>
        <v>0.27731092436974791</v>
      </c>
      <c r="G299">
        <f>player_stats[[#This Row],[Clean Sheets]]/MAX('epl_player_stats_24_25 '!AI:AI)*0.5+player_stats[[#This Row],[Clearances]]/MAX('epl_player_stats_24_25 '!AJ:AJ)*0.25+player_stats[[#This Row],[Tackles]]/MAX('epl_player_stats_24_25 '!AM:AM)*0.25</f>
        <v>0.15383241160753122</v>
      </c>
      <c r="H299">
        <f>player_stats[[#This Row],[Touches]]/MAX('epl_player_stats_24_25 '!P:P)</f>
        <v>0.29160442187033164</v>
      </c>
      <c r="I299">
        <f>player_stats[[#This Row],[Goals]]/MAX('epl_player_stats_24_25 '!H:H)*0.6+player_stats[[#This Row],[Assists]]/MAX('epl_player_stats_24_25 '!I:I)*0.25+player_stats[[#This Row],[Shots]]/MAX('epl_player_stats_24_25 '!K:K)*0.15+0.1</f>
        <v>0.19518874442560141</v>
      </c>
      <c r="J299">
        <f>player_stats[[#This Row],[Minutes]]/3420</f>
        <v>0.3298245614035088</v>
      </c>
      <c r="K299" s="2" cm="1">
        <f t="array" ref="K299">_xlfn.IFS(
E299="Goalkeeper",(
7*F299 + 2*J299 + H299),
E299="Defender",(
6*G299+3*H299+2*J299),
E299="Midfielder",(
2*G299+3*H299+4*I299+3*J299),
E299="Forward",(
6.25*I299+5*J299)
)</f>
        <v>2.4574568580631997</v>
      </c>
    </row>
    <row r="300" spans="1:11" x14ac:dyDescent="0.3">
      <c r="A300" t="s">
        <v>152</v>
      </c>
      <c r="B300">
        <v>27</v>
      </c>
      <c r="C300" t="s">
        <v>131</v>
      </c>
      <c r="D300" t="s">
        <v>59</v>
      </c>
      <c r="E300" t="s">
        <v>773</v>
      </c>
      <c r="F300">
        <f>player_stats[[#This Row],[Clean Sheets]]/MAX('epl_player_stats_24_25 '!AI:AI)*0.5+player_stats[[#This Row],[Goals Prevented Adjusted]]/MAX('epl_player_stats_24_25 '!BG:BG)*0.5</f>
        <v>0.38445378151260506</v>
      </c>
      <c r="G300">
        <f>player_stats[[#This Row],[Clean Sheets]]/MAX('epl_player_stats_24_25 '!AI:AI)*0.5+player_stats[[#This Row],[Clearances]]/MAX('epl_player_stats_24_25 '!AJ:AJ)*0.25+player_stats[[#This Row],[Tackles]]/MAX('epl_player_stats_24_25 '!AM:AM)*0.25</f>
        <v>0.39900888585099115</v>
      </c>
      <c r="H300">
        <f>player_stats[[#This Row],[Touches]]/MAX('epl_player_stats_24_25 '!P:P)</f>
        <v>0.58709291903196892</v>
      </c>
      <c r="I300">
        <f>player_stats[[#This Row],[Goals]]/MAX('epl_player_stats_24_25 '!H:H)*0.6+player_stats[[#This Row],[Assists]]/MAX('epl_player_stats_24_25 '!I:I)*0.25+player_stats[[#This Row],[Shots]]/MAX('epl_player_stats_24_25 '!K:K)*0.15+0.1</f>
        <v>0.19678255134727718</v>
      </c>
      <c r="J300">
        <f>player_stats[[#This Row],[Minutes]]/3420</f>
        <v>0.87076023391812862</v>
      </c>
      <c r="K300" s="2" cm="1">
        <f t="array" ref="K300">_xlfn.IFS(
E300="Goalkeeper",(
7*F300 + 2*J300 + H300),
E300="Defender",(
6*G300+3*H300+2*J300),
E300="Midfielder",(
2*G300+3*H300+4*I300+3*J300),
E300="Forward",(
6.25*I300+5*J300)
)</f>
        <v>5.958707435941383</v>
      </c>
    </row>
    <row r="301" spans="1:11" x14ac:dyDescent="0.3">
      <c r="A301" t="s">
        <v>294</v>
      </c>
      <c r="B301">
        <v>24</v>
      </c>
      <c r="C301" t="s">
        <v>270</v>
      </c>
      <c r="D301" t="s">
        <v>96</v>
      </c>
      <c r="E301" t="s">
        <v>774</v>
      </c>
      <c r="F301">
        <f>player_stats[[#This Row],[Clean Sheets]]/MAX('epl_player_stats_24_25 '!AI:AI)*0.5+player_stats[[#This Row],[Goals Prevented Adjusted]]/MAX('epl_player_stats_24_25 '!BG:BG)*0.5</f>
        <v>0.59873949579831931</v>
      </c>
      <c r="G301">
        <f>player_stats[[#This Row],[Clean Sheets]]/MAX('epl_player_stats_24_25 '!AI:AI)*0.5+player_stats[[#This Row],[Clearances]]/MAX('epl_player_stats_24_25 '!AJ:AJ)*0.25+player_stats[[#This Row],[Tackles]]/MAX('epl_player_stats_24_25 '!AM:AM)*0.25</f>
        <v>0.73038743553097629</v>
      </c>
      <c r="H301">
        <f>player_stats[[#This Row],[Touches]]/MAX('epl_player_stats_24_25 '!P:P)</f>
        <v>0.59486106961458018</v>
      </c>
      <c r="I301">
        <f>player_stats[[#This Row],[Goals]]/MAX('epl_player_stats_24_25 '!H:H)*0.6+player_stats[[#This Row],[Assists]]/MAX('epl_player_stats_24_25 '!I:I)*0.25+player_stats[[#This Row],[Shots]]/MAX('epl_player_stats_24_25 '!K:K)*0.15+0.1</f>
        <v>0.20834903586458137</v>
      </c>
      <c r="J301">
        <f>player_stats[[#This Row],[Minutes]]/3420</f>
        <v>0.91169590643274856</v>
      </c>
      <c r="K301" s="2" cm="1">
        <f t="array" ref="K301">_xlfn.IFS(
E301="Goalkeeper",(
7*F301 + 2*J301 + H301),
E301="Defender",(
6*G301+3*H301+2*J301),
E301="Midfielder",(
2*G301+3*H301+4*I301+3*J301),
E301="Forward",(
6.25*I301+5*J301)
)</f>
        <v>7.990299634895095</v>
      </c>
    </row>
    <row r="302" spans="1:11" x14ac:dyDescent="0.3">
      <c r="A302" t="s">
        <v>84</v>
      </c>
      <c r="B302">
        <v>17</v>
      </c>
      <c r="C302" t="s">
        <v>58</v>
      </c>
      <c r="D302" t="s">
        <v>59</v>
      </c>
      <c r="E302" t="s">
        <v>774</v>
      </c>
      <c r="F302">
        <f>player_stats[[#This Row],[Clean Sheets]]/MAX('epl_player_stats_24_25 '!AI:AI)*0.5+player_stats[[#This Row],[Goals Prevented Adjusted]]/MAX('epl_player_stats_24_25 '!BG:BG)*0.5</f>
        <v>0.31302521008403361</v>
      </c>
      <c r="G302">
        <f>player_stats[[#This Row],[Clean Sheets]]/MAX('epl_player_stats_24_25 '!AI:AI)*0.5+player_stats[[#This Row],[Clearances]]/MAX('epl_player_stats_24_25 '!AJ:AJ)*0.25+player_stats[[#This Row],[Tackles]]/MAX('epl_player_stats_24_25 '!AM:AM)*0.25</f>
        <v>0.1732896290312558</v>
      </c>
      <c r="H302">
        <f>player_stats[[#This Row],[Touches]]/MAX('epl_player_stats_24_25 '!P:P)</f>
        <v>0.28801912160143411</v>
      </c>
      <c r="I302">
        <f>player_stats[[#This Row],[Goals]]/MAX('epl_player_stats_24_25 '!H:H)*0.6+player_stats[[#This Row],[Assists]]/MAX('epl_player_stats_24_25 '!I:I)*0.25+player_stats[[#This Row],[Shots]]/MAX('epl_player_stats_24_25 '!K:K)*0.15+0.1</f>
        <v>0.12806670435274167</v>
      </c>
      <c r="J302">
        <f>player_stats[[#This Row],[Minutes]]/3420</f>
        <v>0.40058479532163743</v>
      </c>
      <c r="K302" s="2" cm="1">
        <f t="array" ref="K302">_xlfn.IFS(
E302="Goalkeeper",(
7*F302 + 2*J302 + H302),
E302="Defender",(
6*G302+3*H302+2*J302),
E302="Midfielder",(
2*G302+3*H302+4*I302+3*J302),
E302="Forward",(
6.25*I302+5*J302)
)</f>
        <v>2.7049647296351123</v>
      </c>
    </row>
    <row r="303" spans="1:11" x14ac:dyDescent="0.3">
      <c r="A303" t="s">
        <v>586</v>
      </c>
      <c r="B303">
        <v>20</v>
      </c>
      <c r="C303" t="s">
        <v>566</v>
      </c>
      <c r="D303" t="s">
        <v>96</v>
      </c>
      <c r="E303" t="s">
        <v>773</v>
      </c>
      <c r="F303">
        <f>player_stats[[#This Row],[Clean Sheets]]/MAX('epl_player_stats_24_25 '!AI:AI)*0.5+player_stats[[#This Row],[Goals Prevented Adjusted]]/MAX('epl_player_stats_24_25 '!BG:BG)*0.5</f>
        <v>0.20588235294117649</v>
      </c>
      <c r="G303">
        <f>player_stats[[#This Row],[Clean Sheets]]/MAX('epl_player_stats_24_25 '!AI:AI)*0.5+player_stats[[#This Row],[Clearances]]/MAX('epl_player_stats_24_25 '!AJ:AJ)*0.25+player_stats[[#This Row],[Tackles]]/MAX('epl_player_stats_24_25 '!AM:AM)*0.25</f>
        <v>0.11774529298452743</v>
      </c>
      <c r="H303">
        <f>player_stats[[#This Row],[Touches]]/MAX('epl_player_stats_24_25 '!P:P)</f>
        <v>0.27815954586196595</v>
      </c>
      <c r="I303">
        <f>player_stats[[#This Row],[Goals]]/MAX('epl_player_stats_24_25 '!H:H)*0.6+player_stats[[#This Row],[Assists]]/MAX('epl_player_stats_24_25 '!I:I)*0.25+player_stats[[#This Row],[Shots]]/MAX('epl_player_stats_24_25 '!K:K)*0.15+0.1</f>
        <v>0.15916870799572891</v>
      </c>
      <c r="J303">
        <f>player_stats[[#This Row],[Minutes]]/3420</f>
        <v>0.48654970760233918</v>
      </c>
      <c r="K303" s="2" cm="1">
        <f t="array" ref="K303">_xlfn.IFS(
E303="Goalkeeper",(
7*F303 + 2*J303 + H303),
E303="Defender",(
6*G303+3*H303+2*J303),
E303="Midfielder",(
2*G303+3*H303+4*I303+3*J303),
E303="Forward",(
6.25*I303+5*J303)
)</f>
        <v>3.166293178344886</v>
      </c>
    </row>
    <row r="304" spans="1:11" x14ac:dyDescent="0.3">
      <c r="A304" t="s">
        <v>190</v>
      </c>
      <c r="B304">
        <v>31</v>
      </c>
      <c r="C304" t="s">
        <v>170</v>
      </c>
      <c r="D304" t="s">
        <v>74</v>
      </c>
      <c r="E304" t="s">
        <v>772</v>
      </c>
      <c r="F304">
        <f>player_stats[[#This Row],[Clean Sheets]]/MAX('epl_player_stats_24_25 '!AI:AI)*0.5+player_stats[[#This Row],[Goals Prevented Adjusted]]/MAX('epl_player_stats_24_25 '!BG:BG)*0.5</f>
        <v>0.48039215686274511</v>
      </c>
      <c r="G304">
        <f>player_stats[[#This Row],[Clean Sheets]]/MAX('epl_player_stats_24_25 '!AI:AI)*0.5+player_stats[[#This Row],[Clearances]]/MAX('epl_player_stats_24_25 '!AJ:AJ)*0.25+player_stats[[#This Row],[Tackles]]/MAX('epl_player_stats_24_25 '!AM:AM)*0.25</f>
        <v>0.305039458149506</v>
      </c>
      <c r="H304">
        <f>player_stats[[#This Row],[Touches]]/MAX('epl_player_stats_24_25 '!P:P)</f>
        <v>0.59336719450253961</v>
      </c>
      <c r="I304">
        <f>player_stats[[#This Row],[Goals]]/MAX('epl_player_stats_24_25 '!H:H)*0.6+player_stats[[#This Row],[Assists]]/MAX('epl_player_stats_24_25 '!I:I)*0.25+player_stats[[#This Row],[Shots]]/MAX('epl_player_stats_24_25 '!K:K)*0.15+0.1</f>
        <v>0.12777777777777777</v>
      </c>
      <c r="J304">
        <f>player_stats[[#This Row],[Minutes]]/3420</f>
        <v>0.95789473684210524</v>
      </c>
      <c r="K304" s="2" cm="1">
        <f t="array" ref="K304">_xlfn.IFS(
E304="Goalkeeper",(
7*F304 + 2*J304 + H304),
E304="Defender",(
6*G304+3*H304+2*J304),
E304="Midfielder",(
2*G304+3*H304+4*I304+3*J304),
E304="Forward",(
6.25*I304+5*J304)
)</f>
        <v>5.8719017662259656</v>
      </c>
    </row>
    <row r="305" spans="1:11" x14ac:dyDescent="0.3">
      <c r="A305" t="s">
        <v>565</v>
      </c>
      <c r="B305">
        <v>26</v>
      </c>
      <c r="C305" t="s">
        <v>566</v>
      </c>
      <c r="D305" t="s">
        <v>59</v>
      </c>
      <c r="E305" t="s">
        <v>772</v>
      </c>
      <c r="F305">
        <f>player_stats[[#This Row],[Clean Sheets]]/MAX('epl_player_stats_24_25 '!AI:AI)*0.5+player_stats[[#This Row],[Goals Prevented Adjusted]]/MAX('epl_player_stats_24_25 '!BG:BG)*0.5</f>
        <v>0.31792717086834732</v>
      </c>
      <c r="G305">
        <f>player_stats[[#This Row],[Clean Sheets]]/MAX('epl_player_stats_24_25 '!AI:AI)*0.5+player_stats[[#This Row],[Clearances]]/MAX('epl_player_stats_24_25 '!AJ:AJ)*0.25+player_stats[[#This Row],[Tackles]]/MAX('epl_player_stats_24_25 '!AM:AM)*0.25</f>
        <v>0.13606847697756788</v>
      </c>
      <c r="H305">
        <f>player_stats[[#This Row],[Touches]]/MAX('epl_player_stats_24_25 '!P:P)</f>
        <v>0.42455930684194804</v>
      </c>
      <c r="I30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05">
        <f>player_stats[[#This Row],[Minutes]]/3420</f>
        <v>0.78947368421052633</v>
      </c>
      <c r="K305" s="2" cm="1">
        <f t="array" ref="K305">_xlfn.IFS(
E305="Goalkeeper",(
7*F305 + 2*J305 + H305),
E305="Defender",(
6*G305+3*H305+2*J305),
E305="Midfielder",(
2*G305+3*H305+4*I305+3*J305),
E305="Forward",(
6.25*I305+5*J305)
)</f>
        <v>4.2289968713414323</v>
      </c>
    </row>
    <row r="306" spans="1:11" x14ac:dyDescent="0.3">
      <c r="A306" t="s">
        <v>319</v>
      </c>
      <c r="B306">
        <v>30</v>
      </c>
      <c r="C306" t="s">
        <v>300</v>
      </c>
      <c r="D306" t="s">
        <v>59</v>
      </c>
      <c r="E306" t="s">
        <v>772</v>
      </c>
      <c r="F306">
        <f>player_stats[[#This Row],[Clean Sheets]]/MAX('epl_player_stats_24_25 '!AI:AI)*0.5+player_stats[[#This Row],[Goals Prevented Adjusted]]/MAX('epl_player_stats_24_25 '!BG:BG)*0.5</f>
        <v>0.9285714285714286</v>
      </c>
      <c r="G306">
        <f>player_stats[[#This Row],[Clean Sheets]]/MAX('epl_player_stats_24_25 '!AI:AI)*0.5+player_stats[[#This Row],[Clearances]]/MAX('epl_player_stats_24_25 '!AJ:AJ)*0.25+player_stats[[#This Row],[Tackles]]/MAX('epl_player_stats_24_25 '!AM:AM)*0.25</f>
        <v>0.48417013608401166</v>
      </c>
      <c r="H306">
        <f>player_stats[[#This Row],[Touches]]/MAX('epl_player_stats_24_25 '!P:P)</f>
        <v>0.54436809082760684</v>
      </c>
      <c r="I306">
        <f>player_stats[[#This Row],[Goals]]/MAX('epl_player_stats_24_25 '!H:H)*0.6+player_stats[[#This Row],[Assists]]/MAX('epl_player_stats_24_25 '!I:I)*0.25+player_stats[[#This Row],[Shots]]/MAX('epl_player_stats_24_25 '!K:K)*0.15+0.1</f>
        <v>0.1138888888888889</v>
      </c>
      <c r="J306">
        <f>player_stats[[#This Row],[Minutes]]/3420</f>
        <v>1</v>
      </c>
      <c r="K306" s="2" cm="1">
        <f t="array" ref="K306">_xlfn.IFS(
E306="Goalkeeper",(
7*F306 + 2*J306 + H306),
E306="Defender",(
6*G306+3*H306+2*J306),
E306="Midfielder",(
2*G306+3*H306+4*I306+3*J306),
E306="Forward",(
6.25*I306+5*J306)
)</f>
        <v>9.0443680908276072</v>
      </c>
    </row>
    <row r="307" spans="1:11" x14ac:dyDescent="0.3">
      <c r="A307" t="s">
        <v>552</v>
      </c>
      <c r="B307">
        <v>32</v>
      </c>
      <c r="C307" t="s">
        <v>785</v>
      </c>
      <c r="D307" t="s">
        <v>80</v>
      </c>
      <c r="E307" t="s">
        <v>772</v>
      </c>
      <c r="F307">
        <f>player_stats[[#This Row],[Clean Sheets]]/MAX('epl_player_stats_24_25 '!AI:AI)*0.5+player_stats[[#This Row],[Goals Prevented Adjusted]]/MAX('epl_player_stats_24_25 '!BG:BG)*0.5</f>
        <v>0.88095238095238093</v>
      </c>
      <c r="G307">
        <f>player_stats[[#This Row],[Clean Sheets]]/MAX('epl_player_stats_24_25 '!AI:AI)*0.5+player_stats[[#This Row],[Clearances]]/MAX('epl_player_stats_24_25 '!AJ:AJ)*0.25+player_stats[[#This Row],[Tackles]]/MAX('epl_player_stats_24_25 '!AM:AM)*0.25</f>
        <v>0.52195053750077669</v>
      </c>
      <c r="H307">
        <f>player_stats[[#This Row],[Touches]]/MAX('epl_player_stats_24_25 '!P:P)</f>
        <v>0.36121900209142516</v>
      </c>
      <c r="I30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07">
        <f>player_stats[[#This Row],[Minutes]]/3420</f>
        <v>1</v>
      </c>
      <c r="K307" s="2" cm="1">
        <f t="array" ref="K307">_xlfn.IFS(
E307="Goalkeeper",(
7*F307 + 2*J307 + H307),
E307="Defender",(
6*G307+3*H307+2*J307),
E307="Midfielder",(
2*G307+3*H307+4*I307+3*J307),
E307="Forward",(
6.25*I307+5*J307)
)</f>
        <v>8.527885668758092</v>
      </c>
    </row>
    <row r="308" spans="1:11" x14ac:dyDescent="0.3">
      <c r="A308" t="s">
        <v>333</v>
      </c>
      <c r="B308">
        <v>32</v>
      </c>
      <c r="C308" t="s">
        <v>329</v>
      </c>
      <c r="D308" t="s">
        <v>76</v>
      </c>
      <c r="E308" t="s">
        <v>772</v>
      </c>
      <c r="F308">
        <f>player_stats[[#This Row],[Clean Sheets]]/MAX('epl_player_stats_24_25 '!AI:AI)*0.5+player_stats[[#This Row],[Goals Prevented Adjusted]]/MAX('epl_player_stats_24_25 '!BG:BG)*0.5</f>
        <v>0.25210084033613445</v>
      </c>
      <c r="G308">
        <f>player_stats[[#This Row],[Clean Sheets]]/MAX('epl_player_stats_24_25 '!AI:AI)*0.5+player_stats[[#This Row],[Clearances]]/MAX('epl_player_stats_24_25 '!AJ:AJ)*0.25+player_stats[[#This Row],[Tackles]]/MAX('epl_player_stats_24_25 '!AM:AM)*0.25</f>
        <v>0.2153886783073386</v>
      </c>
      <c r="H308">
        <f>player_stats[[#This Row],[Touches]]/MAX('epl_player_stats_24_25 '!P:P)</f>
        <v>0.47385718553928891</v>
      </c>
      <c r="I308">
        <f>player_stats[[#This Row],[Goals]]/MAX('epl_player_stats_24_25 '!H:H)*0.6+player_stats[[#This Row],[Assists]]/MAX('epl_player_stats_24_25 '!I:I)*0.25+player_stats[[#This Row],[Shots]]/MAX('epl_player_stats_24_25 '!K:K)*0.15+0.1</f>
        <v>0.1138888888888889</v>
      </c>
      <c r="J308">
        <f>player_stats[[#This Row],[Minutes]]/3420</f>
        <v>1</v>
      </c>
      <c r="K308" s="2" cm="1">
        <f t="array" ref="K308">_xlfn.IFS(
E308="Goalkeeper",(
7*F308 + 2*J308 + H308),
E308="Defender",(
6*G308+3*H308+2*J308),
E308="Midfielder",(
2*G308+3*H308+4*I308+3*J308),
E308="Forward",(
6.25*I308+5*J308)
)</f>
        <v>4.2385630678922297</v>
      </c>
    </row>
    <row r="309" spans="1:11" x14ac:dyDescent="0.3">
      <c r="A309" t="s">
        <v>281</v>
      </c>
      <c r="B309">
        <v>27</v>
      </c>
      <c r="C309" t="s">
        <v>270</v>
      </c>
      <c r="D309" t="s">
        <v>59</v>
      </c>
      <c r="E309" t="s">
        <v>772</v>
      </c>
      <c r="F309">
        <f>player_stats[[#This Row],[Clean Sheets]]/MAX('epl_player_stats_24_25 '!AI:AI)*0.5+player_stats[[#This Row],[Goals Prevented Adjusted]]/MAX('epl_player_stats_24_25 '!BG:BG)*0.5</f>
        <v>0.84873949579831942</v>
      </c>
      <c r="G309">
        <f>player_stats[[#This Row],[Clean Sheets]]/MAX('epl_player_stats_24_25 '!AI:AI)*0.5+player_stats[[#This Row],[Clearances]]/MAX('epl_player_stats_24_25 '!AJ:AJ)*0.25+player_stats[[#This Row],[Tackles]]/MAX('epl_player_stats_24_25 '!AM:AM)*0.25</f>
        <v>0.43793885540297028</v>
      </c>
      <c r="H309">
        <f>player_stats[[#This Row],[Touches]]/MAX('epl_player_stats_24_25 '!P:P)</f>
        <v>0.42037645652823424</v>
      </c>
      <c r="I30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09">
        <f>player_stats[[#This Row],[Minutes]]/3420</f>
        <v>1</v>
      </c>
      <c r="K309" s="2" cm="1">
        <f t="array" ref="K309">_xlfn.IFS(
E309="Goalkeeper",(
7*F309 + 2*J309 + H309),
E309="Defender",(
6*G309+3*H309+2*J309),
E309="Midfielder",(
2*G309+3*H309+4*I309+3*J309),
E309="Forward",(
6.25*I309+5*J309)
)</f>
        <v>8.3615529271164704</v>
      </c>
    </row>
    <row r="310" spans="1:11" x14ac:dyDescent="0.3">
      <c r="A310" t="s">
        <v>410</v>
      </c>
      <c r="B310">
        <v>24</v>
      </c>
      <c r="C310" t="s">
        <v>391</v>
      </c>
      <c r="D310" t="s">
        <v>163</v>
      </c>
      <c r="E310" t="s">
        <v>772</v>
      </c>
      <c r="F310">
        <f>player_stats[[#This Row],[Clean Sheets]]/MAX('epl_player_stats_24_25 '!AI:AI)*0.5+player_stats[[#This Row],[Goals Prevented Adjusted]]/MAX('epl_player_stats_24_25 '!BG:BG)*0.5</f>
        <v>0.36414565826330536</v>
      </c>
      <c r="G310">
        <f>player_stats[[#This Row],[Clean Sheets]]/MAX('epl_player_stats_24_25 '!AI:AI)*0.5+player_stats[[#This Row],[Clearances]]/MAX('epl_player_stats_24_25 '!AJ:AJ)*0.25+player_stats[[#This Row],[Tackles]]/MAX('epl_player_stats_24_25 '!AM:AM)*0.25</f>
        <v>7.1684894053315101E-2</v>
      </c>
      <c r="H310">
        <f>player_stats[[#This Row],[Touches]]/MAX('epl_player_stats_24_25 '!P:P)</f>
        <v>0.37406632805497458</v>
      </c>
      <c r="I31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0">
        <f>player_stats[[#This Row],[Minutes]]/3420</f>
        <v>0.69736842105263153</v>
      </c>
      <c r="K310" s="2" cm="1">
        <f t="array" ref="K310">_xlfn.IFS(
E310="Goalkeeper",(
7*F310 + 2*J310 + H310),
E310="Defender",(
6*G310+3*H310+2*J310),
E310="Midfielder",(
2*G310+3*H310+4*I310+3*J310),
E310="Forward",(
6.25*I310+5*J310)
)</f>
        <v>4.3178227780033751</v>
      </c>
    </row>
    <row r="311" spans="1:11" x14ac:dyDescent="0.3">
      <c r="A311" t="s">
        <v>106</v>
      </c>
      <c r="B311">
        <v>31</v>
      </c>
      <c r="C311" t="s">
        <v>98</v>
      </c>
      <c r="D311" t="s">
        <v>105</v>
      </c>
      <c r="E311" t="s">
        <v>772</v>
      </c>
      <c r="F311">
        <f>player_stats[[#This Row],[Clean Sheets]]/MAX('epl_player_stats_24_25 '!AI:AI)*0.5+player_stats[[#This Row],[Goals Prevented Adjusted]]/MAX('epl_player_stats_24_25 '!BG:BG)*0.5</f>
        <v>0.55042016806722693</v>
      </c>
      <c r="G311">
        <f>player_stats[[#This Row],[Clean Sheets]]/MAX('epl_player_stats_24_25 '!AI:AI)*0.5+player_stats[[#This Row],[Clearances]]/MAX('epl_player_stats_24_25 '!AJ:AJ)*0.25+player_stats[[#This Row],[Tackles]]/MAX('epl_player_stats_24_25 '!AM:AM)*0.25</f>
        <v>0.31201454048343996</v>
      </c>
      <c r="H311">
        <f>player_stats[[#This Row],[Touches]]/MAX('epl_player_stats_24_25 '!P:P)</f>
        <v>0.47296086047206454</v>
      </c>
      <c r="I31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1">
        <f>player_stats[[#This Row],[Minutes]]/3420</f>
        <v>0.93421052631578949</v>
      </c>
      <c r="K311" s="2" cm="1">
        <f t="array" ref="K311">_xlfn.IFS(
E311="Goalkeeper",(
7*F311 + 2*J311 + H311),
E311="Defender",(
6*G311+3*H311+2*J311),
E311="Midfielder",(
2*G311+3*H311+4*I311+3*J311),
E311="Forward",(
6.25*I311+5*J311)
)</f>
        <v>6.1943230895742323</v>
      </c>
    </row>
    <row r="312" spans="1:11" x14ac:dyDescent="0.3">
      <c r="A312" t="s">
        <v>262</v>
      </c>
      <c r="B312">
        <v>26</v>
      </c>
      <c r="C312" t="s">
        <v>240</v>
      </c>
      <c r="D312" t="s">
        <v>62</v>
      </c>
      <c r="E312" t="s">
        <v>772</v>
      </c>
      <c r="F312">
        <f>player_stats[[#This Row],[Clean Sheets]]/MAX('epl_player_stats_24_25 '!AI:AI)*0.5+player_stats[[#This Row],[Goals Prevented Adjusted]]/MAX('epl_player_stats_24_25 '!BG:BG)*0.5</f>
        <v>0.66596638655462193</v>
      </c>
      <c r="G312">
        <f>player_stats[[#This Row],[Clean Sheets]]/MAX('epl_player_stats_24_25 '!AI:AI)*0.5+player_stats[[#This Row],[Clearances]]/MAX('epl_player_stats_24_25 '!AJ:AJ)*0.25+player_stats[[#This Row],[Tackles]]/MAX('epl_player_stats_24_25 '!AM:AM)*0.25</f>
        <v>0.39433293978748524</v>
      </c>
      <c r="H312">
        <f>player_stats[[#This Row],[Touches]]/MAX('epl_player_stats_24_25 '!P:P)</f>
        <v>0.43113235733492677</v>
      </c>
      <c r="I31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2">
        <f>player_stats[[#This Row],[Minutes]]/3420</f>
        <v>0.84210526315789469</v>
      </c>
      <c r="K312" s="2" cm="1">
        <f t="array" ref="K312">_xlfn.IFS(
E312="Goalkeeper",(
7*F312 + 2*J312 + H312),
E312="Defender",(
6*G312+3*H312+2*J312),
E312="Midfielder",(
2*G312+3*H312+4*I312+3*J312),
E312="Forward",(
6.25*I312+5*J312)
)</f>
        <v>6.7771075895330695</v>
      </c>
    </row>
    <row r="313" spans="1:11" x14ac:dyDescent="0.3">
      <c r="A313" t="s">
        <v>208</v>
      </c>
      <c r="B313">
        <v>21</v>
      </c>
      <c r="C313" t="s">
        <v>205</v>
      </c>
      <c r="D313" t="s">
        <v>74</v>
      </c>
      <c r="E313" t="s">
        <v>772</v>
      </c>
      <c r="F313">
        <f>player_stats[[#This Row],[Clean Sheets]]/MAX('epl_player_stats_24_25 '!AI:AI)*0.5+player_stats[[#This Row],[Goals Prevented Adjusted]]/MAX('epl_player_stats_24_25 '!BG:BG)*0.5</f>
        <v>0.25</v>
      </c>
      <c r="G313">
        <f>player_stats[[#This Row],[Clean Sheets]]/MAX('epl_player_stats_24_25 '!AI:AI)*0.5+player_stats[[#This Row],[Clearances]]/MAX('epl_player_stats_24_25 '!AJ:AJ)*0.25+player_stats[[#This Row],[Tackles]]/MAX('epl_player_stats_24_25 '!AM:AM)*0.25</f>
        <v>0.2975206611570248</v>
      </c>
      <c r="H313">
        <f>player_stats[[#This Row],[Touches]]/MAX('epl_player_stats_24_25 '!P:P)</f>
        <v>0.44487600836570063</v>
      </c>
      <c r="I313">
        <f>player_stats[[#This Row],[Goals]]/MAX('epl_player_stats_24_25 '!H:H)*0.6+player_stats[[#This Row],[Assists]]/MAX('epl_player_stats_24_25 '!I:I)*0.25+player_stats[[#This Row],[Shots]]/MAX('epl_player_stats_24_25 '!K:K)*0.15+0.1</f>
        <v>0.1138888888888889</v>
      </c>
      <c r="J313">
        <f>player_stats[[#This Row],[Minutes]]/3420</f>
        <v>0.94736842105263153</v>
      </c>
      <c r="K313" s="2" cm="1">
        <f t="array" ref="K313">_xlfn.IFS(
E313="Goalkeeper",(
7*F313 + 2*J313 + H313),
E313="Defender",(
6*G313+3*H313+2*J313),
E313="Midfielder",(
2*G313+3*H313+4*I313+3*J313),
E313="Forward",(
6.25*I313+5*J313)
)</f>
        <v>4.0896128504709637</v>
      </c>
    </row>
    <row r="314" spans="1:11" x14ac:dyDescent="0.3">
      <c r="A314" t="s">
        <v>490</v>
      </c>
      <c r="B314">
        <v>28</v>
      </c>
      <c r="C314" t="s">
        <v>787</v>
      </c>
      <c r="D314" t="s">
        <v>172</v>
      </c>
      <c r="E314" t="s">
        <v>772</v>
      </c>
      <c r="F314">
        <f>player_stats[[#This Row],[Clean Sheets]]/MAX('epl_player_stats_24_25 '!AI:AI)*0.5+player_stats[[#This Row],[Goals Prevented Adjusted]]/MAX('epl_player_stats_24_25 '!BG:BG)*0.5</f>
        <v>0.60084033613445387</v>
      </c>
      <c r="G314">
        <f>player_stats[[#This Row],[Clean Sheets]]/MAX('epl_player_stats_24_25 '!AI:AI)*0.5+player_stats[[#This Row],[Clearances]]/MAX('epl_player_stats_24_25 '!AJ:AJ)*0.25+player_stats[[#This Row],[Tackles]]/MAX('epl_player_stats_24_25 '!AM:AM)*0.25</f>
        <v>0.34998135835456412</v>
      </c>
      <c r="H314">
        <f>player_stats[[#This Row],[Touches]]/MAX('epl_player_stats_24_25 '!P:P)</f>
        <v>0.4347176576038243</v>
      </c>
      <c r="I31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4">
        <f>player_stats[[#This Row],[Minutes]]/3420</f>
        <v>0.89473684210526316</v>
      </c>
      <c r="K314" s="2" cm="1">
        <f t="array" ref="K314">_xlfn.IFS(
E314="Goalkeeper",(
7*F314 + 2*J314 + H314),
E314="Defender",(
6*G314+3*H314+2*J314),
E314="Midfielder",(
2*G314+3*H314+4*I314+3*J314),
E314="Forward",(
6.25*I314+5*J314)
)</f>
        <v>6.4300736947555279</v>
      </c>
    </row>
    <row r="315" spans="1:11" x14ac:dyDescent="0.3">
      <c r="A315" t="s">
        <v>535</v>
      </c>
      <c r="B315">
        <v>32</v>
      </c>
      <c r="C315" t="s">
        <v>786</v>
      </c>
      <c r="D315" t="s">
        <v>59</v>
      </c>
      <c r="E315" t="s">
        <v>772</v>
      </c>
      <c r="F315">
        <f>player_stats[[#This Row],[Clean Sheets]]/MAX('epl_player_stats_24_25 '!AI:AI)*0.5+player_stats[[#This Row],[Goals Prevented Adjusted]]/MAX('epl_player_stats_24_25 '!BG:BG)*0.5</f>
        <v>0.59943977591036424</v>
      </c>
      <c r="G315">
        <f>player_stats[[#This Row],[Clean Sheets]]/MAX('epl_player_stats_24_25 '!AI:AI)*0.5+player_stats[[#This Row],[Clearances]]/MAX('epl_player_stats_24_25 '!AJ:AJ)*0.25+player_stats[[#This Row],[Tackles]]/MAX('epl_player_stats_24_25 '!AM:AM)*0.25</f>
        <v>0.34046635182998819</v>
      </c>
      <c r="H315">
        <f>player_stats[[#This Row],[Touches]]/MAX('epl_player_stats_24_25 '!P:P)</f>
        <v>0.29130564684792354</v>
      </c>
      <c r="I31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5">
        <f>player_stats[[#This Row],[Minutes]]/3420</f>
        <v>0.73684210526315785</v>
      </c>
      <c r="K315" s="2" cm="1">
        <f t="array" ref="K315">_xlfn.IFS(
E315="Goalkeeper",(
7*F315 + 2*J315 + H315),
E315="Defender",(
6*G315+3*H315+2*J315),
E315="Midfielder",(
2*G315+3*H315+4*I315+3*J315),
E315="Forward",(
6.25*I315+5*J315)
)</f>
        <v>5.9610682887467892</v>
      </c>
    </row>
    <row r="316" spans="1:11" x14ac:dyDescent="0.3">
      <c r="A316" t="s">
        <v>61</v>
      </c>
      <c r="B316">
        <v>28</v>
      </c>
      <c r="C316" t="s">
        <v>58</v>
      </c>
      <c r="D316" t="s">
        <v>62</v>
      </c>
      <c r="E316" t="s">
        <v>772</v>
      </c>
      <c r="F316">
        <f>player_stats[[#This Row],[Clean Sheets]]/MAX('epl_player_stats_24_25 '!AI:AI)*0.5+player_stats[[#This Row],[Goals Prevented Adjusted]]/MAX('epl_player_stats_24_25 '!BG:BG)*0.5</f>
        <v>0.77310924369747913</v>
      </c>
      <c r="G316">
        <f>player_stats[[#This Row],[Clean Sheets]]/MAX('epl_player_stats_24_25 '!AI:AI)*0.5+player_stats[[#This Row],[Clearances]]/MAX('epl_player_stats_24_25 '!AJ:AJ)*0.25+player_stats[[#This Row],[Tackles]]/MAX('epl_player_stats_24_25 '!AM:AM)*0.25</f>
        <v>0.4942443919716647</v>
      </c>
      <c r="H316">
        <f>player_stats[[#This Row],[Touches]]/MAX('epl_player_stats_24_25 '!P:P)</f>
        <v>0.47774126083059454</v>
      </c>
      <c r="I31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6">
        <f>player_stats[[#This Row],[Minutes]]/3420</f>
        <v>1</v>
      </c>
      <c r="K316" s="2" cm="1">
        <f t="array" ref="K316">_xlfn.IFS(
E316="Goalkeeper",(
7*F316 + 2*J316 + H316),
E316="Defender",(
6*G316+3*H316+2*J316),
E316="Midfielder",(
2*G316+3*H316+4*I316+3*J316),
E316="Forward",(
6.25*I316+5*J316)
)</f>
        <v>7.8895059667129486</v>
      </c>
    </row>
    <row r="317" spans="1:11" x14ac:dyDescent="0.3">
      <c r="A317" t="s">
        <v>636</v>
      </c>
      <c r="B317">
        <v>31</v>
      </c>
      <c r="C317" t="s">
        <v>783</v>
      </c>
      <c r="D317" t="s">
        <v>96</v>
      </c>
      <c r="E317" t="s">
        <v>772</v>
      </c>
      <c r="F317">
        <f>player_stats[[#This Row],[Clean Sheets]]/MAX('epl_player_stats_24_25 '!AI:AI)*0.5+player_stats[[#This Row],[Goals Prevented Adjusted]]/MAX('epl_player_stats_24_25 '!BG:BG)*0.5</f>
        <v>0.24089635854341737</v>
      </c>
      <c r="G317">
        <f>player_stats[[#This Row],[Clean Sheets]]/MAX('epl_player_stats_24_25 '!AI:AI)*0.5+player_stats[[#This Row],[Clearances]]/MAX('epl_player_stats_24_25 '!AJ:AJ)*0.25+player_stats[[#This Row],[Tackles]]/MAX('epl_player_stats_24_25 '!AM:AM)*0.25</f>
        <v>0.17244298763437518</v>
      </c>
      <c r="H317">
        <f>player_stats[[#This Row],[Touches]]/MAX('epl_player_stats_24_25 '!P:P)</f>
        <v>0.33343292500746935</v>
      </c>
      <c r="I31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7">
        <f>player_stats[[#This Row],[Minutes]]/3420</f>
        <v>0.66052631578947374</v>
      </c>
      <c r="K317" s="2" cm="1">
        <f t="array" ref="K317">_xlfn.IFS(
E317="Goalkeeper",(
7*F317 + 2*J317 + H317),
E317="Defender",(
6*G317+3*H317+2*J317),
E317="Midfielder",(
2*G317+3*H317+4*I317+3*J317),
E317="Forward",(
6.25*I317+5*J317)
)</f>
        <v>3.3407600663903385</v>
      </c>
    </row>
    <row r="318" spans="1:11" x14ac:dyDescent="0.3">
      <c r="A318" t="s">
        <v>676</v>
      </c>
      <c r="B318">
        <v>31</v>
      </c>
      <c r="C318" t="s">
        <v>782</v>
      </c>
      <c r="D318" t="s">
        <v>176</v>
      </c>
      <c r="E318" t="s">
        <v>772</v>
      </c>
      <c r="F318">
        <f>player_stats[[#This Row],[Clean Sheets]]/MAX('epl_player_stats_24_25 '!AI:AI)*0.5+player_stats[[#This Row],[Goals Prevented Adjusted]]/MAX('epl_player_stats_24_25 '!BG:BG)*0.5</f>
        <v>0.34803921568627449</v>
      </c>
      <c r="G318">
        <f>player_stats[[#This Row],[Clean Sheets]]/MAX('epl_player_stats_24_25 '!AI:AI)*0.5+player_stats[[#This Row],[Clearances]]/MAX('epl_player_stats_24_25 '!AJ:AJ)*0.25+player_stats[[#This Row],[Tackles]]/MAX('epl_player_stats_24_25 '!AM:AM)*0.25</f>
        <v>0.27958584477723236</v>
      </c>
      <c r="H318">
        <f>player_stats[[#This Row],[Touches]]/MAX('epl_player_stats_24_25 '!P:P)</f>
        <v>0.32417089931281745</v>
      </c>
      <c r="I31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8">
        <f>player_stats[[#This Row],[Minutes]]/3420</f>
        <v>0.76286549707602336</v>
      </c>
      <c r="K318" s="2" cm="1">
        <f t="array" ref="K318">_xlfn.IFS(
E318="Goalkeeper",(
7*F318 + 2*J318 + H318),
E318="Defender",(
6*G318+3*H318+2*J318),
E318="Midfielder",(
2*G318+3*H318+4*I318+3*J318),
E318="Forward",(
6.25*I318+5*J318)
)</f>
        <v>4.2861764032687857</v>
      </c>
    </row>
    <row r="319" spans="1:11" x14ac:dyDescent="0.3">
      <c r="A319" t="s">
        <v>359</v>
      </c>
      <c r="B319">
        <v>25</v>
      </c>
      <c r="C319" t="s">
        <v>356</v>
      </c>
      <c r="D319" t="s">
        <v>360</v>
      </c>
      <c r="E319" t="s">
        <v>772</v>
      </c>
      <c r="F319">
        <f>player_stats[[#This Row],[Clean Sheets]]/MAX('epl_player_stats_24_25 '!AI:AI)*0.5+player_stats[[#This Row],[Goals Prevented Adjusted]]/MAX('epl_player_stats_24_25 '!BG:BG)*0.5</f>
        <v>0.23669467787114851</v>
      </c>
      <c r="G319">
        <f>player_stats[[#This Row],[Clean Sheets]]/MAX('epl_player_stats_24_25 '!AI:AI)*0.5+player_stats[[#This Row],[Clearances]]/MAX('epl_player_stats_24_25 '!AJ:AJ)*0.25+player_stats[[#This Row],[Tackles]]/MAX('epl_player_stats_24_25 '!AM:AM)*0.25</f>
        <v>5.6375442739079101E-2</v>
      </c>
      <c r="H319">
        <f>player_stats[[#This Row],[Touches]]/MAX('epl_player_stats_24_25 '!P:P)</f>
        <v>0.23095309232148192</v>
      </c>
      <c r="I31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19">
        <f>player_stats[[#This Row],[Minutes]]/3420</f>
        <v>0.47368421052631576</v>
      </c>
      <c r="K319" s="2" cm="1">
        <f t="array" ref="K319">_xlfn.IFS(
E319="Goalkeeper",(
7*F319 + 2*J319 + H319),
E319="Defender",(
6*G319+3*H319+2*J319),
E319="Midfielder",(
2*G319+3*H319+4*I319+3*J319),
E319="Forward",(
6.25*I319+5*J319)
)</f>
        <v>2.8351842584721529</v>
      </c>
    </row>
    <row r="320" spans="1:11" x14ac:dyDescent="0.3">
      <c r="A320" t="s">
        <v>614</v>
      </c>
      <c r="B320">
        <v>27</v>
      </c>
      <c r="C320" t="s">
        <v>784</v>
      </c>
      <c r="D320" t="s">
        <v>72</v>
      </c>
      <c r="E320" t="s">
        <v>772</v>
      </c>
      <c r="F320">
        <f>player_stats[[#This Row],[Clean Sheets]]/MAX('epl_player_stats_24_25 '!AI:AI)*0.5+player_stats[[#This Row],[Goals Prevented Adjusted]]/MAX('epl_player_stats_24_25 '!BG:BG)*0.5</f>
        <v>0.47619047619047622</v>
      </c>
      <c r="G320">
        <f>player_stats[[#This Row],[Clean Sheets]]/MAX('epl_player_stats_24_25 '!AI:AI)*0.5+player_stats[[#This Row],[Clearances]]/MAX('epl_player_stats_24_25 '!AJ:AJ)*0.25+player_stats[[#This Row],[Tackles]]/MAX('epl_player_stats_24_25 '!AM:AM)*0.25</f>
        <v>0.17694805194805194</v>
      </c>
      <c r="H320">
        <f>player_stats[[#This Row],[Touches]]/MAX('epl_player_stats_24_25 '!P:P)</f>
        <v>0.3035554227666567</v>
      </c>
      <c r="I32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0">
        <f>player_stats[[#This Row],[Minutes]]/3420</f>
        <v>0.63157894736842102</v>
      </c>
      <c r="K320" s="2" cm="1">
        <f t="array" ref="K320">_xlfn.IFS(
E320="Goalkeeper",(
7*F320 + 2*J320 + H320),
E320="Defender",(
6*G320+3*H320+2*J320),
E320="Midfielder",(
2*G320+3*H320+4*I320+3*J320),
E320="Forward",(
6.25*I320+5*J320)
)</f>
        <v>4.9000466508368321</v>
      </c>
    </row>
    <row r="321" spans="1:11" x14ac:dyDescent="0.3">
      <c r="A321" t="s">
        <v>458</v>
      </c>
      <c r="B321">
        <v>30</v>
      </c>
      <c r="C321" t="s">
        <v>453</v>
      </c>
      <c r="D321" t="s">
        <v>66</v>
      </c>
      <c r="E321" t="s">
        <v>772</v>
      </c>
      <c r="F321">
        <f>player_stats[[#This Row],[Clean Sheets]]/MAX('epl_player_stats_24_25 '!AI:AI)*0.5+player_stats[[#This Row],[Goals Prevented Adjusted]]/MAX('epl_player_stats_24_25 '!BG:BG)*0.5</f>
        <v>0.82773109243697496</v>
      </c>
      <c r="G321">
        <f>player_stats[[#This Row],[Clean Sheets]]/MAX('epl_player_stats_24_25 '!AI:AI)*0.5+player_stats[[#This Row],[Clearances]]/MAX('epl_player_stats_24_25 '!AJ:AJ)*0.25+player_stats[[#This Row],[Tackles]]/MAX('epl_player_stats_24_25 '!AM:AM)*0.25</f>
        <v>0.37367178276269186</v>
      </c>
      <c r="H321">
        <f>player_stats[[#This Row],[Touches]]/MAX('epl_player_stats_24_25 '!P:P)</f>
        <v>0.30385419778906486</v>
      </c>
      <c r="I321">
        <f>player_stats[[#This Row],[Goals]]/MAX('epl_player_stats_24_25 '!H:H)*0.6+player_stats[[#This Row],[Assists]]/MAX('epl_player_stats_24_25 '!I:I)*0.25+player_stats[[#This Row],[Shots]]/MAX('epl_player_stats_24_25 '!K:K)*0.15+0.1</f>
        <v>0.15555555555555556</v>
      </c>
      <c r="J321">
        <f>player_stats[[#This Row],[Minutes]]/3420</f>
        <v>0.67865497076023396</v>
      </c>
      <c r="K321" s="2" cm="1">
        <f t="array" ref="K321">_xlfn.IFS(
E321="Goalkeeper",(
7*F321 + 2*J321 + H321),
E321="Defender",(
6*G321+3*H321+2*J321),
E321="Midfielder",(
2*G321+3*H321+4*I321+3*J321),
E321="Forward",(
6.25*I321+5*J321)
)</f>
        <v>7.4552817863683565</v>
      </c>
    </row>
    <row r="322" spans="1:11" x14ac:dyDescent="0.3">
      <c r="A322" t="s">
        <v>355</v>
      </c>
      <c r="B322">
        <v>27</v>
      </c>
      <c r="C322" t="s">
        <v>356</v>
      </c>
      <c r="D322" t="s">
        <v>59</v>
      </c>
      <c r="E322" t="s">
        <v>773</v>
      </c>
      <c r="F322">
        <f>player_stats[[#This Row],[Clean Sheets]]/MAX('epl_player_stats_24_25 '!AI:AI)*0.5+player_stats[[#This Row],[Goals Prevented Adjusted]]/MAX('epl_player_stats_24_25 '!BG:BG)*0.5</f>
        <v>9.8039215686274522E-2</v>
      </c>
      <c r="G322">
        <f>player_stats[[#This Row],[Clean Sheets]]/MAX('epl_player_stats_24_25 '!AI:AI)*0.5+player_stats[[#This Row],[Clearances]]/MAX('epl_player_stats_24_25 '!AJ:AJ)*0.25+player_stats[[#This Row],[Tackles]]/MAX('epl_player_stats_24_25 '!AM:AM)*0.25</f>
        <v>2.1694214876033058E-2</v>
      </c>
      <c r="H322">
        <f>player_stats[[#This Row],[Touches]]/MAX('epl_player_stats_24_25 '!P:P)</f>
        <v>0.15655811174185838</v>
      </c>
      <c r="I32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2">
        <f>player_stats[[#This Row],[Minutes]]/3420</f>
        <v>0.34210526315789475</v>
      </c>
      <c r="K322" s="2" cm="1">
        <f t="array" ref="K322">_xlfn.IFS(
E322="Goalkeeper",(
7*F322 + 2*J322 + H322),
E322="Defender",(
6*G322+3*H322+2*J322),
E322="Midfielder",(
2*G322+3*H322+4*I322+3*J322),
E322="Forward",(
6.25*I322+5*J322)
)</f>
        <v>1.9393785544513256</v>
      </c>
    </row>
    <row r="323" spans="1:11" x14ac:dyDescent="0.3">
      <c r="A323" t="s">
        <v>484</v>
      </c>
      <c r="B323">
        <v>31</v>
      </c>
      <c r="C323" t="s">
        <v>453</v>
      </c>
      <c r="D323" t="s">
        <v>76</v>
      </c>
      <c r="E323" t="s">
        <v>772</v>
      </c>
      <c r="F323">
        <f>player_stats[[#This Row],[Clean Sheets]]/MAX('epl_player_stats_24_25 '!AI:AI)*0.5+player_stats[[#This Row],[Goals Prevented Adjusted]]/MAX('epl_player_stats_24_25 '!BG:BG)*0.5</f>
        <v>0.37184873949579839</v>
      </c>
      <c r="G323">
        <f>player_stats[[#This Row],[Clean Sheets]]/MAX('epl_player_stats_24_25 '!AI:AI)*0.5+player_stats[[#This Row],[Clearances]]/MAX('epl_player_stats_24_25 '!AJ:AJ)*0.25+player_stats[[#This Row],[Tackles]]/MAX('epl_player_stats_24_25 '!AM:AM)*0.25</f>
        <v>0.1216056670602125</v>
      </c>
      <c r="H323">
        <f>player_stats[[#This Row],[Touches]]/MAX('epl_player_stats_24_25 '!P:P)</f>
        <v>0.15416791156259338</v>
      </c>
      <c r="I32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3">
        <f>player_stats[[#This Row],[Minutes]]/3420</f>
        <v>0.3213450292397661</v>
      </c>
      <c r="K323" s="2" cm="1">
        <f t="array" ref="K323">_xlfn.IFS(
E323="Goalkeeper",(
7*F323 + 2*J323 + H323),
E323="Defender",(
6*G323+3*H323+2*J323),
E323="Midfielder",(
2*G323+3*H323+4*I323+3*J323),
E323="Forward",(
6.25*I323+5*J323)
)</f>
        <v>3.3997991465127146</v>
      </c>
    </row>
    <row r="324" spans="1:11" x14ac:dyDescent="0.3">
      <c r="A324" t="s">
        <v>531</v>
      </c>
      <c r="B324">
        <v>35</v>
      </c>
      <c r="C324" t="s">
        <v>786</v>
      </c>
      <c r="D324" t="s">
        <v>532</v>
      </c>
      <c r="E324" t="s">
        <v>772</v>
      </c>
      <c r="F324">
        <f>player_stats[[#This Row],[Clean Sheets]]/MAX('epl_player_stats_24_25 '!AI:AI)*0.5+player_stats[[#This Row],[Goals Prevented Adjusted]]/MAX('epl_player_stats_24_25 '!BG:BG)*0.5</f>
        <v>0.5266106442577031</v>
      </c>
      <c r="G324">
        <f>player_stats[[#This Row],[Clean Sheets]]/MAX('epl_player_stats_24_25 '!AI:AI)*0.5+player_stats[[#This Row],[Clearances]]/MAX('epl_player_stats_24_25 '!AJ:AJ)*0.25+player_stats[[#This Row],[Tackles]]/MAX('epl_player_stats_24_25 '!AM:AM)*0.25</f>
        <v>0.18373671782762693</v>
      </c>
      <c r="H324">
        <f>player_stats[[#This Row],[Touches]]/MAX('epl_player_stats_24_25 '!P:P)</f>
        <v>0.11353450851508815</v>
      </c>
      <c r="I32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4">
        <f>player_stats[[#This Row],[Minutes]]/3420</f>
        <v>0.26315789473684209</v>
      </c>
      <c r="K324" s="2" cm="1">
        <f t="array" ref="K324">_xlfn.IFS(
E324="Goalkeeper",(
7*F324 + 2*J324 + H324),
E324="Defender",(
6*G324+3*H324+2*J324),
E324="Midfielder",(
2*G324+3*H324+4*I324+3*J324),
E324="Forward",(
6.25*I324+5*J324)
)</f>
        <v>4.3261248077926941</v>
      </c>
    </row>
    <row r="325" spans="1:11" x14ac:dyDescent="0.3">
      <c r="A325" t="s">
        <v>613</v>
      </c>
      <c r="B325">
        <v>36</v>
      </c>
      <c r="C325" t="s">
        <v>784</v>
      </c>
      <c r="D325" t="s">
        <v>59</v>
      </c>
      <c r="E325" t="s">
        <v>772</v>
      </c>
      <c r="F325">
        <f>player_stats[[#This Row],[Clean Sheets]]/MAX('epl_player_stats_24_25 '!AI:AI)*0.5+player_stats[[#This Row],[Goals Prevented Adjusted]]/MAX('epl_player_stats_24_25 '!BG:BG)*0.5</f>
        <v>0.24159663865546221</v>
      </c>
      <c r="G325">
        <f>player_stats[[#This Row],[Clean Sheets]]/MAX('epl_player_stats_24_25 '!AI:AI)*0.5+player_stats[[#This Row],[Clearances]]/MAX('epl_player_stats_24_25 '!AJ:AJ)*0.25+player_stats[[#This Row],[Tackles]]/MAX('epl_player_stats_24_25 '!AM:AM)*0.25</f>
        <v>4.2945690672963402E-2</v>
      </c>
      <c r="H325">
        <f>player_stats[[#This Row],[Touches]]/MAX('epl_player_stats_24_25 '!P:P)</f>
        <v>7.2004780400358528E-2</v>
      </c>
      <c r="I32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5">
        <f>player_stats[[#This Row],[Minutes]]/3420</f>
        <v>0.18421052631578946</v>
      </c>
      <c r="K325" s="2" cm="1">
        <f t="array" ref="K325">_xlfn.IFS(
E325="Goalkeeper",(
7*F325 + 2*J325 + H325),
E325="Defender",(
6*G325+3*H325+2*J325),
E325="Midfielder",(
2*G325+3*H325+4*I325+3*J325),
E325="Forward",(
6.25*I325+5*J325)
)</f>
        <v>2.131602303620173</v>
      </c>
    </row>
    <row r="326" spans="1:11" x14ac:dyDescent="0.3">
      <c r="A326" t="s">
        <v>403</v>
      </c>
      <c r="B326">
        <v>23</v>
      </c>
      <c r="C326" t="s">
        <v>391</v>
      </c>
      <c r="D326" t="s">
        <v>70</v>
      </c>
      <c r="E326" t="s">
        <v>772</v>
      </c>
      <c r="F326">
        <f>player_stats[[#This Row],[Clean Sheets]]/MAX('epl_player_stats_24_25 '!AI:AI)*0.5+player_stats[[#This Row],[Goals Prevented Adjusted]]/MAX('epl_player_stats_24_25 '!BG:BG)*0.5</f>
        <v>0.30182072829131656</v>
      </c>
      <c r="G326">
        <f>player_stats[[#This Row],[Clean Sheets]]/MAX('epl_player_stats_24_25 '!AI:AI)*0.5+player_stats[[#This Row],[Clearances]]/MAX('epl_player_stats_24_25 '!AJ:AJ)*0.25+player_stats[[#This Row],[Tackles]]/MAX('epl_player_stats_24_25 '!AM:AM)*0.25</f>
        <v>9.1716895544646737E-2</v>
      </c>
      <c r="H326">
        <f>player_stats[[#This Row],[Touches]]/MAX('epl_player_stats_24_25 '!P:P)</f>
        <v>0.13265610994920823</v>
      </c>
      <c r="I32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6">
        <f>player_stats[[#This Row],[Minutes]]/3420</f>
        <v>0.26315789473684209</v>
      </c>
      <c r="K326" s="2" cm="1">
        <f t="array" ref="K326">_xlfn.IFS(
E326="Goalkeeper",(
7*F326 + 2*J326 + H326),
E326="Defender",(
6*G326+3*H326+2*J326),
E326="Midfielder",(
2*G326+3*H326+4*I326+3*J326),
E326="Forward",(
6.25*I326+5*J326)
)</f>
        <v>2.7717169974621085</v>
      </c>
    </row>
    <row r="327" spans="1:11" x14ac:dyDescent="0.3">
      <c r="A327" t="s">
        <v>428</v>
      </c>
      <c r="B327">
        <v>25</v>
      </c>
      <c r="C327" t="s">
        <v>425</v>
      </c>
      <c r="D327" t="s">
        <v>158</v>
      </c>
      <c r="E327" t="s">
        <v>772</v>
      </c>
      <c r="F327">
        <f>player_stats[[#This Row],[Clean Sheets]]/MAX('epl_player_stats_24_25 '!AI:AI)*0.5+player_stats[[#This Row],[Goals Prevented Adjusted]]/MAX('epl_player_stats_24_25 '!BG:BG)*0.5</f>
        <v>0.4418767507002801</v>
      </c>
      <c r="G327">
        <f>player_stats[[#This Row],[Clean Sheets]]/MAX('epl_player_stats_24_25 '!AI:AI)*0.5+player_stats[[#This Row],[Clearances]]/MAX('epl_player_stats_24_25 '!AJ:AJ)*0.25+player_stats[[#This Row],[Tackles]]/MAX('epl_player_stats_24_25 '!AM:AM)*0.25</f>
        <v>0.14595631641086185</v>
      </c>
      <c r="H327">
        <f>player_stats[[#This Row],[Touches]]/MAX('epl_player_stats_24_25 '!P:P)</f>
        <v>0.12697938452345384</v>
      </c>
      <c r="I32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7">
        <f>player_stats[[#This Row],[Minutes]]/3420</f>
        <v>0.26315789473684209</v>
      </c>
      <c r="K327" s="2" cm="1">
        <f t="array" ref="K327">_xlfn.IFS(
E327="Goalkeeper",(
7*F327 + 2*J327 + H327),
E327="Defender",(
6*G327+3*H327+2*J327),
E327="Midfielder",(
2*G327+3*H327+4*I327+3*J327),
E327="Forward",(
6.25*I327+5*J327)
)</f>
        <v>3.7464324288990984</v>
      </c>
    </row>
    <row r="328" spans="1:11" x14ac:dyDescent="0.3">
      <c r="A328" t="s">
        <v>569</v>
      </c>
      <c r="B328">
        <v>34</v>
      </c>
      <c r="C328" t="s">
        <v>566</v>
      </c>
      <c r="D328" t="s">
        <v>59</v>
      </c>
      <c r="E328" t="s">
        <v>772</v>
      </c>
      <c r="F328">
        <f>player_stats[[#This Row],[Clean Sheets]]/MAX('epl_player_stats_24_25 '!AI:AI)*0.5+player_stats[[#This Row],[Goals Prevented Adjusted]]/MAX('epl_player_stats_24_25 '!BG:BG)*0.5</f>
        <v>0.20588235294117649</v>
      </c>
      <c r="G328">
        <f>player_stats[[#This Row],[Clean Sheets]]/MAX('epl_player_stats_24_25 '!AI:AI)*0.5+player_stats[[#This Row],[Clearances]]/MAX('epl_player_stats_24_25 '!AJ:AJ)*0.25+player_stats[[#This Row],[Tackles]]/MAX('epl_player_stats_24_25 '!AM:AM)*0.25</f>
        <v>3.0991735537190084E-3</v>
      </c>
      <c r="H328">
        <f>player_stats[[#This Row],[Touches]]/MAX('epl_player_stats_24_25 '!P:P)</f>
        <v>5.7364804302360323E-2</v>
      </c>
      <c r="I32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8">
        <f>player_stats[[#This Row],[Minutes]]/3420</f>
        <v>0.13157894736842105</v>
      </c>
      <c r="K328" s="2" cm="1">
        <f t="array" ref="K328">_xlfn.IFS(
E328="Goalkeeper",(
7*F328 + 2*J328 + H328),
E328="Defender",(
6*G328+3*H328+2*J328),
E328="Midfielder",(
2*G328+3*H328+4*I328+3*J328),
E328="Forward",(
6.25*I328+5*J328)
)</f>
        <v>1.7616991696274378</v>
      </c>
    </row>
    <row r="329" spans="1:11" x14ac:dyDescent="0.3">
      <c r="A329" t="s">
        <v>691</v>
      </c>
      <c r="B329">
        <v>31</v>
      </c>
      <c r="C329" t="s">
        <v>782</v>
      </c>
      <c r="D329" t="s">
        <v>59</v>
      </c>
      <c r="E329" t="s">
        <v>772</v>
      </c>
      <c r="F329">
        <f>player_stats[[#This Row],[Clean Sheets]]/MAX('epl_player_stats_24_25 '!AI:AI)*0.5+player_stats[[#This Row],[Goals Prevented Adjusted]]/MAX('epl_player_stats_24_25 '!BG:BG)*0.5</f>
        <v>0.20588235294117649</v>
      </c>
      <c r="G329">
        <f>player_stats[[#This Row],[Clean Sheets]]/MAX('epl_player_stats_24_25 '!AI:AI)*0.5+player_stats[[#This Row],[Clearances]]/MAX('epl_player_stats_24_25 '!AJ:AJ)*0.25+player_stats[[#This Row],[Tackles]]/MAX('epl_player_stats_24_25 '!AM:AM)*0.25</f>
        <v>9.2975206611570251E-3</v>
      </c>
      <c r="H329">
        <f>player_stats[[#This Row],[Touches]]/MAX('epl_player_stats_24_25 '!P:P)</f>
        <v>9.5010457125784278E-2</v>
      </c>
      <c r="I32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29">
        <f>player_stats[[#This Row],[Minutes]]/3420</f>
        <v>0.18421052631578946</v>
      </c>
      <c r="K329" s="2" cm="1">
        <f t="array" ref="K329">_xlfn.IFS(
E329="Goalkeeper",(
7*F329 + 2*J329 + H329),
E329="Defender",(
6*G329+3*H329+2*J329),
E329="Midfielder",(
2*G329+3*H329+4*I329+3*J329),
E329="Forward",(
6.25*I329+5*J329)
)</f>
        <v>1.9046079803455989</v>
      </c>
    </row>
    <row r="330" spans="1:11" x14ac:dyDescent="0.3">
      <c r="A330" t="s">
        <v>157</v>
      </c>
      <c r="B330">
        <v>25</v>
      </c>
      <c r="C330" t="s">
        <v>131</v>
      </c>
      <c r="D330" t="s">
        <v>158</v>
      </c>
      <c r="E330" t="s">
        <v>772</v>
      </c>
      <c r="F330">
        <f>player_stats[[#This Row],[Clean Sheets]]/MAX('epl_player_stats_24_25 '!AI:AI)*0.5+player_stats[[#This Row],[Goals Prevented Adjusted]]/MAX('epl_player_stats_24_25 '!BG:BG)*0.5</f>
        <v>0.24159663865546221</v>
      </c>
      <c r="G330">
        <f>player_stats[[#This Row],[Clean Sheets]]/MAX('epl_player_stats_24_25 '!AI:AI)*0.5+player_stats[[#This Row],[Clearances]]/MAX('epl_player_stats_24_25 '!AJ:AJ)*0.25+player_stats[[#This Row],[Tackles]]/MAX('epl_player_stats_24_25 '!AM:AM)*0.25</f>
        <v>4.5011806375442734E-2</v>
      </c>
      <c r="H330">
        <f>player_stats[[#This Row],[Touches]]/MAX('epl_player_stats_24_25 '!P:P)</f>
        <v>5.2285628921422168E-2</v>
      </c>
      <c r="I33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0">
        <f>player_stats[[#This Row],[Minutes]]/3420</f>
        <v>0.13157894736842105</v>
      </c>
      <c r="K330" s="2" cm="1">
        <f t="array" ref="K330">_xlfn.IFS(
E330="Goalkeeper",(
7*F330 + 2*J330 + H330),
E330="Defender",(
6*G330+3*H330+2*J330),
E330="Midfielder",(
2*G330+3*H330+4*I330+3*J330),
E330="Forward",(
6.25*I330+5*J330)
)</f>
        <v>2.0066199942464995</v>
      </c>
    </row>
    <row r="331" spans="1:11" x14ac:dyDescent="0.3">
      <c r="A331" t="s">
        <v>244</v>
      </c>
      <c r="B331">
        <v>22</v>
      </c>
      <c r="C331" t="s">
        <v>240</v>
      </c>
      <c r="D331" t="s">
        <v>163</v>
      </c>
      <c r="E331" t="s">
        <v>772</v>
      </c>
      <c r="F331">
        <f>player_stats[[#This Row],[Clean Sheets]]/MAX('epl_player_stats_24_25 '!AI:AI)*0.5+player_stats[[#This Row],[Goals Prevented Adjusted]]/MAX('epl_player_stats_24_25 '!BG:BG)*0.5</f>
        <v>0.24159663865546221</v>
      </c>
      <c r="G331">
        <f>player_stats[[#This Row],[Clean Sheets]]/MAX('epl_player_stats_24_25 '!AI:AI)*0.5+player_stats[[#This Row],[Clearances]]/MAX('epl_player_stats_24_25 '!AJ:AJ)*0.25+player_stats[[#This Row],[Tackles]]/MAX('epl_player_stats_24_25 '!AM:AM)*0.25</f>
        <v>3.5714285714285712E-2</v>
      </c>
      <c r="H331">
        <f>player_stats[[#This Row],[Touches]]/MAX('epl_player_stats_24_25 '!P:P)</f>
        <v>6.3340304750522852E-2</v>
      </c>
      <c r="I33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1">
        <f>player_stats[[#This Row],[Minutes]]/3420</f>
        <v>0.15789473684210525</v>
      </c>
      <c r="K331" s="2" cm="1">
        <f t="array" ref="K331">_xlfn.IFS(
E331="Goalkeeper",(
7*F331 + 2*J331 + H331),
E331="Defender",(
6*G331+3*H331+2*J331),
E331="Midfielder",(
2*G331+3*H331+4*I331+3*J331),
E331="Forward",(
6.25*I331+5*J331)
)</f>
        <v>2.0703062490229689</v>
      </c>
    </row>
    <row r="332" spans="1:11" x14ac:dyDescent="0.3">
      <c r="A332" t="s">
        <v>366</v>
      </c>
      <c r="B332">
        <v>28</v>
      </c>
      <c r="C332" t="s">
        <v>356</v>
      </c>
      <c r="D332" t="s">
        <v>59</v>
      </c>
      <c r="E332" t="s">
        <v>772</v>
      </c>
      <c r="F332">
        <f>player_stats[[#This Row],[Clean Sheets]]/MAX('epl_player_stats_24_25 '!AI:AI)*0.5+player_stats[[#This Row],[Goals Prevented Adjusted]]/MAX('epl_player_stats_24_25 '!BG:BG)*0.5</f>
        <v>0.24159663865546221</v>
      </c>
      <c r="G332">
        <f>player_stats[[#This Row],[Clean Sheets]]/MAX('epl_player_stats_24_25 '!AI:AI)*0.5+player_stats[[#This Row],[Clearances]]/MAX('epl_player_stats_24_25 '!AJ:AJ)*0.25+player_stats[[#This Row],[Tackles]]/MAX('epl_player_stats_24_25 '!AM:AM)*0.25</f>
        <v>3.984651711924439E-2</v>
      </c>
      <c r="H332">
        <f>player_stats[[#This Row],[Touches]]/MAX('epl_player_stats_24_25 '!P:P)</f>
        <v>8.8437406632805499E-2</v>
      </c>
      <c r="I33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2">
        <f>player_stats[[#This Row],[Minutes]]/3420</f>
        <v>0.18421052631578946</v>
      </c>
      <c r="K332" s="2" cm="1">
        <f t="array" ref="K332">_xlfn.IFS(
E332="Goalkeeper",(
7*F332 + 2*J332 + H332),
E332="Defender",(
6*G332+3*H332+2*J332),
E332="Midfielder",(
2*G332+3*H332+4*I332+3*J332),
E332="Forward",(
6.25*I332+5*J332)
)</f>
        <v>2.1480349298526198</v>
      </c>
    </row>
    <row r="333" spans="1:11" x14ac:dyDescent="0.3">
      <c r="A333" t="s">
        <v>583</v>
      </c>
      <c r="B333">
        <v>29</v>
      </c>
      <c r="C333" t="s">
        <v>566</v>
      </c>
      <c r="D333" t="s">
        <v>59</v>
      </c>
      <c r="E333" t="s">
        <v>772</v>
      </c>
      <c r="F333">
        <f>player_stats[[#This Row],[Clean Sheets]]/MAX('epl_player_stats_24_25 '!AI:AI)*0.5+player_stats[[#This Row],[Goals Prevented Adjusted]]/MAX('epl_player_stats_24_25 '!BG:BG)*0.5</f>
        <v>0.20588235294117649</v>
      </c>
      <c r="G333">
        <f>player_stats[[#This Row],[Clean Sheets]]/MAX('epl_player_stats_24_25 '!AI:AI)*0.5+player_stats[[#This Row],[Clearances]]/MAX('epl_player_stats_24_25 '!AJ:AJ)*0.25+player_stats[[#This Row],[Tackles]]/MAX('epl_player_stats_24_25 '!AM:AM)*0.25</f>
        <v>5.1652892561983473E-3</v>
      </c>
      <c r="H333">
        <f>player_stats[[#This Row],[Touches]]/MAX('epl_player_stats_24_25 '!P:P)</f>
        <v>5.2285628921422168E-2</v>
      </c>
      <c r="I33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3">
        <f>player_stats[[#This Row],[Minutes]]/3420</f>
        <v>7.8947368421052627E-2</v>
      </c>
      <c r="K333" s="2" cm="1">
        <f t="array" ref="K333">_xlfn.IFS(
E333="Goalkeeper",(
7*F333 + 2*J333 + H333),
E333="Defender",(
6*G333+3*H333+2*J333),
E333="Midfielder",(
2*G333+3*H333+4*I333+3*J333),
E333="Forward",(
6.25*I333+5*J333)
)</f>
        <v>1.651356836351763</v>
      </c>
    </row>
    <row r="334" spans="1:11" x14ac:dyDescent="0.3">
      <c r="A334" t="s">
        <v>86</v>
      </c>
      <c r="B334">
        <v>35</v>
      </c>
      <c r="C334" t="s">
        <v>58</v>
      </c>
      <c r="D334" t="s">
        <v>66</v>
      </c>
      <c r="E334" t="s">
        <v>772</v>
      </c>
      <c r="F334">
        <f>player_stats[[#This Row],[Clean Sheets]]/MAX('epl_player_stats_24_25 '!AI:AI)*0.5+player_stats[[#This Row],[Goals Prevented Adjusted]]/MAX('epl_player_stats_24_25 '!BG:BG)*0.5</f>
        <v>0.20588235294117649</v>
      </c>
      <c r="G334">
        <f>player_stats[[#This Row],[Clean Sheets]]/MAX('epl_player_stats_24_25 '!AI:AI)*0.5+player_stats[[#This Row],[Clearances]]/MAX('epl_player_stats_24_25 '!AJ:AJ)*0.25+player_stats[[#This Row],[Tackles]]/MAX('epl_player_stats_24_25 '!AM:AM)*0.25</f>
        <v>3.0991735537190084E-3</v>
      </c>
      <c r="H334">
        <f>player_stats[[#This Row],[Touches]]/MAX('epl_player_stats_24_25 '!P:P)</f>
        <v>2.3902001792650136E-2</v>
      </c>
      <c r="I33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4">
        <f>player_stats[[#This Row],[Minutes]]/3420</f>
        <v>5.2631578947368418E-2</v>
      </c>
      <c r="K334" s="2" cm="1">
        <f t="array" ref="K334">_xlfn.IFS(
E334="Goalkeeper",(
7*F334 + 2*J334 + H334),
E334="Defender",(
6*G334+3*H334+2*J334),
E334="Midfielder",(
2*G334+3*H334+4*I334+3*J334),
E334="Forward",(
6.25*I334+5*J334)
)</f>
        <v>1.5703416302756223</v>
      </c>
    </row>
    <row r="335" spans="1:11" x14ac:dyDescent="0.3">
      <c r="A335" t="s">
        <v>125</v>
      </c>
      <c r="B335">
        <v>34</v>
      </c>
      <c r="C335" t="s">
        <v>98</v>
      </c>
      <c r="D335" t="s">
        <v>126</v>
      </c>
      <c r="E335" t="s">
        <v>772</v>
      </c>
      <c r="F335">
        <f>player_stats[[#This Row],[Clean Sheets]]/MAX('epl_player_stats_24_25 '!AI:AI)*0.5+player_stats[[#This Row],[Goals Prevented Adjusted]]/MAX('epl_player_stats_24_25 '!BG:BG)*0.5</f>
        <v>0.24159663865546221</v>
      </c>
      <c r="G335">
        <f>player_stats[[#This Row],[Clean Sheets]]/MAX('epl_player_stats_24_25 '!AI:AI)*0.5+player_stats[[#This Row],[Clearances]]/MAX('epl_player_stats_24_25 '!AJ:AJ)*0.25+player_stats[[#This Row],[Tackles]]/MAX('epl_player_stats_24_25 '!AM:AM)*0.25</f>
        <v>4.0693158516125025E-2</v>
      </c>
      <c r="H335">
        <f>player_stats[[#This Row],[Touches]]/MAX('epl_player_stats_24_25 '!P:P)</f>
        <v>3.4657902599342698E-2</v>
      </c>
      <c r="I33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5">
        <f>player_stats[[#This Row],[Minutes]]/3420</f>
        <v>6.5789473684210523E-2</v>
      </c>
      <c r="K335" s="2" cm="1">
        <f t="array" ref="K335">_xlfn.IFS(
E335="Goalkeeper",(
7*F335 + 2*J335 + H335),
E335="Defender",(
6*G335+3*H335+2*J335),
E335="Midfielder",(
2*G335+3*H335+4*I335+3*J335),
E335="Forward",(
6.25*I335+5*J335)
)</f>
        <v>1.8574133205559993</v>
      </c>
    </row>
    <row r="336" spans="1:11" x14ac:dyDescent="0.3">
      <c r="A336" t="s">
        <v>397</v>
      </c>
      <c r="B336">
        <v>31</v>
      </c>
      <c r="C336" t="s">
        <v>391</v>
      </c>
      <c r="D336" t="s">
        <v>140</v>
      </c>
      <c r="E336" t="s">
        <v>772</v>
      </c>
      <c r="F336">
        <f>player_stats[[#This Row],[Clean Sheets]]/MAX('epl_player_stats_24_25 '!AI:AI)*0.5+player_stats[[#This Row],[Goals Prevented Adjusted]]/MAX('epl_player_stats_24_25 '!BG:BG)*0.5</f>
        <v>0.20588235294117649</v>
      </c>
      <c r="G336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36">
        <f>player_stats[[#This Row],[Touches]]/MAX('epl_player_stats_24_25 '!P:P)</f>
        <v>1.7627726322079474E-2</v>
      </c>
      <c r="I33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6">
        <f>player_stats[[#This Row],[Minutes]]/3420</f>
        <v>3.9473684210526314E-2</v>
      </c>
      <c r="K336" s="2" cm="1">
        <f t="array" ref="K336">_xlfn.IFS(
E336="Goalkeeper",(
7*F336 + 2*J336 + H336),
E336="Defender",(
6*G336+3*H336+2*J336),
E336="Midfielder",(
2*G336+3*H336+4*I336+3*J336),
E336="Forward",(
6.25*I336+5*J336)
)</f>
        <v>1.5377515653313676</v>
      </c>
    </row>
    <row r="337" spans="1:11" x14ac:dyDescent="0.3">
      <c r="A337" t="s">
        <v>222</v>
      </c>
      <c r="B337">
        <v>33</v>
      </c>
      <c r="C337" t="s">
        <v>205</v>
      </c>
      <c r="D337" t="s">
        <v>59</v>
      </c>
      <c r="E337" t="s">
        <v>772</v>
      </c>
      <c r="F337">
        <f>player_stats[[#This Row],[Clean Sheets]]/MAX('epl_player_stats_24_25 '!AI:AI)*0.5+player_stats[[#This Row],[Goals Prevented Adjusted]]/MAX('epl_player_stats_24_25 '!BG:BG)*0.5</f>
        <v>0.24159663865546221</v>
      </c>
      <c r="G337">
        <f>player_stats[[#This Row],[Clean Sheets]]/MAX('epl_player_stats_24_25 '!AI:AI)*0.5+player_stats[[#This Row],[Clearances]]/MAX('epl_player_stats_24_25 '!AJ:AJ)*0.25+player_stats[[#This Row],[Tackles]]/MAX('epl_player_stats_24_25 '!AM:AM)*0.25</f>
        <v>3.8813459268004724E-2</v>
      </c>
      <c r="H337">
        <f>player_stats[[#This Row],[Touches]]/MAX('epl_player_stats_24_25 '!P:P)</f>
        <v>3.615177771138333E-2</v>
      </c>
      <c r="I33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7">
        <f>player_stats[[#This Row],[Minutes]]/3420</f>
        <v>5.2631578947368418E-2</v>
      </c>
      <c r="K337" s="2" cm="1">
        <f t="array" ref="K337">_xlfn.IFS(
E337="Goalkeeper",(
7*F337 + 2*J337 + H337),
E337="Defender",(
6*G337+3*H337+2*J337),
E337="Midfielder",(
2*G337+3*H337+4*I337+3*J337),
E337="Forward",(
6.25*I337+5*J337)
)</f>
        <v>1.8325914061943556</v>
      </c>
    </row>
    <row r="338" spans="1:11" x14ac:dyDescent="0.3">
      <c r="A338" t="s">
        <v>605</v>
      </c>
      <c r="B338">
        <v>25</v>
      </c>
      <c r="C338" t="s">
        <v>784</v>
      </c>
      <c r="D338" t="s">
        <v>59</v>
      </c>
      <c r="E338" t="s">
        <v>772</v>
      </c>
      <c r="F338">
        <f>player_stats[[#This Row],[Clean Sheets]]/MAX('epl_player_stats_24_25 '!AI:AI)*0.5+player_stats[[#This Row],[Goals Prevented Adjusted]]/MAX('epl_player_stats_24_25 '!BG:BG)*0.5</f>
        <v>0.20588235294117649</v>
      </c>
      <c r="G338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38">
        <f>player_stats[[#This Row],[Touches]]/MAX('epl_player_stats_24_25 '!P:P)</f>
        <v>1.2847325963549447E-2</v>
      </c>
      <c r="I33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38">
        <f>player_stats[[#This Row],[Minutes]]/3420</f>
        <v>2.6315789473684209E-2</v>
      </c>
      <c r="K338" s="2" cm="1">
        <f t="array" ref="K338">_xlfn.IFS(
E338="Goalkeeper",(
7*F338 + 2*J338 + H338),
E338="Defender",(
6*G338+3*H338+2*J338),
E338="Midfielder",(
2*G338+3*H338+4*I338+3*J338),
E338="Forward",(
6.25*I338+5*J338)
)</f>
        <v>1.5066553754991534</v>
      </c>
    </row>
    <row r="339" spans="1:11" x14ac:dyDescent="0.3">
      <c r="A339" t="s">
        <v>71</v>
      </c>
      <c r="B339">
        <v>32</v>
      </c>
      <c r="C339" t="s">
        <v>58</v>
      </c>
      <c r="D339" t="s">
        <v>72</v>
      </c>
      <c r="E339" t="s">
        <v>773</v>
      </c>
      <c r="F339">
        <f>player_stats[[#This Row],[Clean Sheets]]/MAX('epl_player_stats_24_25 '!AI:AI)*0.5+player_stats[[#This Row],[Goals Prevented Adjusted]]/MAX('epl_player_stats_24_25 '!BG:BG)*0.5</f>
        <v>0.24159663865546221</v>
      </c>
      <c r="G339">
        <f>player_stats[[#This Row],[Clean Sheets]]/MAX('epl_player_stats_24_25 '!AI:AI)*0.5+player_stats[[#This Row],[Clearances]]/MAX('epl_player_stats_24_25 '!AJ:AJ)*0.25+player_stats[[#This Row],[Tackles]]/MAX('epl_player_stats_24_25 '!AM:AM)*0.25</f>
        <v>6.0336792394208659E-2</v>
      </c>
      <c r="H339">
        <f>player_stats[[#This Row],[Touches]]/MAX('epl_player_stats_24_25 '!P:P)</f>
        <v>0.16432626232446967</v>
      </c>
      <c r="I339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39">
        <f>player_stats[[#This Row],[Minutes]]/3420</f>
        <v>0.20526315789473684</v>
      </c>
      <c r="K339" s="2" cm="1">
        <f t="array" ref="K339">_xlfn.IFS(
E339="Goalkeeper",(
7*F339 + 2*J339 + H339),
E339="Defender",(
6*G339+3*H339+2*J339),
E339="Midfielder",(
2*G339+3*H339+4*I339+3*J339),
E339="Forward",(
6.25*I339+5*J339)
)</f>
        <v>1.6491139765935778</v>
      </c>
    </row>
    <row r="340" spans="1:11" x14ac:dyDescent="0.3">
      <c r="A340" t="s">
        <v>87</v>
      </c>
      <c r="B340">
        <v>27</v>
      </c>
      <c r="C340" t="s">
        <v>58</v>
      </c>
      <c r="D340" t="s">
        <v>88</v>
      </c>
      <c r="E340" t="s">
        <v>774</v>
      </c>
      <c r="F340">
        <f>player_stats[[#This Row],[Clean Sheets]]/MAX('epl_player_stats_24_25 '!AI:AI)*0.5+player_stats[[#This Row],[Goals Prevented Adjusted]]/MAX('epl_player_stats_24_25 '!BG:BG)*0.5</f>
        <v>0.24159663865546221</v>
      </c>
      <c r="G340">
        <f>player_stats[[#This Row],[Clean Sheets]]/MAX('epl_player_stats_24_25 '!AI:AI)*0.5+player_stats[[#This Row],[Clearances]]/MAX('epl_player_stats_24_25 '!AJ:AJ)*0.25+player_stats[[#This Row],[Tackles]]/MAX('epl_player_stats_24_25 '!AM:AM)*0.25</f>
        <v>5.6290001864164538E-2</v>
      </c>
      <c r="H340">
        <f>player_stats[[#This Row],[Touches]]/MAX('epl_player_stats_24_25 '!P:P)</f>
        <v>0.15267403645055275</v>
      </c>
      <c r="I340">
        <f>player_stats[[#This Row],[Goals]]/MAX('epl_player_stats_24_25 '!H:H)*0.6+player_stats[[#This Row],[Assists]]/MAX('epl_player_stats_24_25 '!I:I)*0.25+player_stats[[#This Row],[Shots]]/MAX('epl_player_stats_24_25 '!K:K)*0.15+0.1</f>
        <v>0.13847905282331513</v>
      </c>
      <c r="J340">
        <f>player_stats[[#This Row],[Minutes]]/3420</f>
        <v>0.15263157894736842</v>
      </c>
      <c r="K340" s="2" cm="1">
        <f t="array" ref="K340">_xlfn.IFS(
E340="Goalkeeper",(
7*F340 + 2*J340 + H340),
E340="Defender",(
6*G340+3*H340+2*J340),
E340="Midfielder",(
2*G340+3*H340+4*I340+3*J340),
E340="Forward",(
6.25*I340+5*J340)
)</f>
        <v>1.1010252784313823</v>
      </c>
    </row>
    <row r="341" spans="1:11" x14ac:dyDescent="0.3">
      <c r="A341" t="s">
        <v>89</v>
      </c>
      <c r="B341">
        <v>29</v>
      </c>
      <c r="C341" t="s">
        <v>58</v>
      </c>
      <c r="D341" t="s">
        <v>59</v>
      </c>
      <c r="E341" t="s">
        <v>773</v>
      </c>
      <c r="F341">
        <f>player_stats[[#This Row],[Clean Sheets]]/MAX('epl_player_stats_24_25 '!AI:AI)*0.5+player_stats[[#This Row],[Goals Prevented Adjusted]]/MAX('epl_player_stats_24_25 '!BG:BG)*0.5</f>
        <v>0.20588235294117649</v>
      </c>
      <c r="G341">
        <f>player_stats[[#This Row],[Clean Sheets]]/MAX('epl_player_stats_24_25 '!AI:AI)*0.5+player_stats[[#This Row],[Clearances]]/MAX('epl_player_stats_24_25 '!AJ:AJ)*0.25+player_stats[[#This Row],[Tackles]]/MAX('epl_player_stats_24_25 '!AM:AM)*0.25</f>
        <v>2.0016466786801714E-2</v>
      </c>
      <c r="H341">
        <f>player_stats[[#This Row],[Touches]]/MAX('epl_player_stats_24_25 '!P:P)</f>
        <v>8.9632506722437999E-2</v>
      </c>
      <c r="I341">
        <f>player_stats[[#This Row],[Goals]]/MAX('epl_player_stats_24_25 '!H:H)*0.6+player_stats[[#This Row],[Assists]]/MAX('epl_player_stats_24_25 '!I:I)*0.25+player_stats[[#This Row],[Shots]]/MAX('epl_player_stats_24_25 '!K:K)*0.15+0.1</f>
        <v>0.15482695810564662</v>
      </c>
      <c r="J341">
        <f>player_stats[[#This Row],[Minutes]]/3420</f>
        <v>0.14502923976608187</v>
      </c>
      <c r="K341" s="2" cm="1">
        <f t="array" ref="K341">_xlfn.IFS(
E341="Goalkeeper",(
7*F341 + 2*J341 + H341),
E341="Defender",(
6*G341+3*H341+2*J341),
E341="Midfielder",(
2*G341+3*H341+4*I341+3*J341),
E341="Forward",(
6.25*I341+5*J341)
)</f>
        <v>1.3633260054617495</v>
      </c>
    </row>
    <row r="342" spans="1:11" x14ac:dyDescent="0.3">
      <c r="A342" t="s">
        <v>91</v>
      </c>
      <c r="B342">
        <v>25</v>
      </c>
      <c r="C342" t="s">
        <v>58</v>
      </c>
      <c r="D342" t="s">
        <v>92</v>
      </c>
      <c r="E342" t="s">
        <v>774</v>
      </c>
      <c r="F342">
        <f>player_stats[[#This Row],[Clean Sheets]]/MAX('epl_player_stats_24_25 '!AI:AI)*0.5+player_stats[[#This Row],[Goals Prevented Adjusted]]/MAX('epl_player_stats_24_25 '!BG:BG)*0.5</f>
        <v>0.20588235294117649</v>
      </c>
      <c r="G342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42">
        <f>player_stats[[#This Row],[Touches]]/MAX('epl_player_stats_24_25 '!P:P)</f>
        <v>2.3902001792650133E-3</v>
      </c>
      <c r="I34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42">
        <f>player_stats[[#This Row],[Minutes]]/3420</f>
        <v>1.7543859649122807E-3</v>
      </c>
      <c r="K342" s="2" cm="1">
        <f t="array" ref="K342">_xlfn.IFS(
E342="Goalkeeper",(
7*F342 + 2*J342 + H342),
E342="Defender",(
6*G342+3*H342+2*J342),
E342="Midfielder",(
2*G342+3*H342+4*I342+3*J342),
E342="Forward",(
6.25*I342+5*J342)
)</f>
        <v>1.6877719575057619E-2</v>
      </c>
    </row>
    <row r="343" spans="1:11" x14ac:dyDescent="0.3">
      <c r="A343" t="s">
        <v>99</v>
      </c>
      <c r="B343">
        <v>21</v>
      </c>
      <c r="C343" t="s">
        <v>98</v>
      </c>
      <c r="D343" t="s">
        <v>62</v>
      </c>
      <c r="E343" t="s">
        <v>774</v>
      </c>
      <c r="F343">
        <f>player_stats[[#This Row],[Clean Sheets]]/MAX('epl_player_stats_24_25 '!AI:AI)*0.5+player_stats[[#This Row],[Goals Prevented Adjusted]]/MAX('epl_player_stats_24_25 '!BG:BG)*0.5</f>
        <v>0.20588235294117649</v>
      </c>
      <c r="G343">
        <f>player_stats[[#This Row],[Clean Sheets]]/MAX('epl_player_stats_24_25 '!AI:AI)*0.5+player_stats[[#This Row],[Clearances]]/MAX('epl_player_stats_24_25 '!AJ:AJ)*0.25+player_stats[[#This Row],[Tackles]]/MAX('epl_player_stats_24_25 '!AM:AM)*0.25</f>
        <v>2.5181756043000061E-2</v>
      </c>
      <c r="H343">
        <f>player_stats[[#This Row],[Touches]]/MAX('epl_player_stats_24_25 '!P:P)</f>
        <v>8.0071706005377954E-2</v>
      </c>
      <c r="I343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43">
        <f>player_stats[[#This Row],[Minutes]]/3420</f>
        <v>9.269005847953217E-2</v>
      </c>
      <c r="K343" s="2" cm="1">
        <f t="array" ref="K343">_xlfn.IFS(
E343="Goalkeeper",(
7*F343 + 2*J343 + H343),
E343="Defender",(
6*G343+3*H343+2*J343),
E343="Midfielder",(
2*G343+3*H343+4*I343+3*J343),
E343="Forward",(
6.25*I343+5*J343)
)</f>
        <v>0.57668577123319853</v>
      </c>
    </row>
    <row r="344" spans="1:11" x14ac:dyDescent="0.3">
      <c r="A344" t="s">
        <v>100</v>
      </c>
      <c r="B344">
        <v>26</v>
      </c>
      <c r="C344" t="s">
        <v>98</v>
      </c>
      <c r="D344" t="s">
        <v>96</v>
      </c>
      <c r="E344" t="s">
        <v>774</v>
      </c>
      <c r="F344">
        <f>player_stats[[#This Row],[Clean Sheets]]/MAX('epl_player_stats_24_25 '!AI:AI)*0.5+player_stats[[#This Row],[Goals Prevented Adjusted]]/MAX('epl_player_stats_24_25 '!BG:BG)*0.5</f>
        <v>0.27731092436974791</v>
      </c>
      <c r="G344">
        <f>player_stats[[#This Row],[Clean Sheets]]/MAX('epl_player_stats_24_25 '!AI:AI)*0.5+player_stats[[#This Row],[Clearances]]/MAX('epl_player_stats_24_25 '!AJ:AJ)*0.25+player_stats[[#This Row],[Tackles]]/MAX('epl_player_stats_24_25 '!AM:AM)*0.25</f>
        <v>0.12854967998508668</v>
      </c>
      <c r="H344">
        <f>player_stats[[#This Row],[Touches]]/MAX('epl_player_stats_24_25 '!P:P)</f>
        <v>0.20256946519270988</v>
      </c>
      <c r="I344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344">
        <f>player_stats[[#This Row],[Minutes]]/3420</f>
        <v>0.24941520467836256</v>
      </c>
      <c r="K344" s="2" cm="1">
        <f t="array" ref="K344">_xlfn.IFS(
E344="Goalkeeper",(
7*F344 + 2*J344 + H344),
E344="Defender",(
6*G344+3*H344+2*J344),
E344="Midfielder",(
2*G344+3*H344+4*I344+3*J344),
E344="Forward",(
6.25*I344+5*J344)
)</f>
        <v>1.8778368848453748</v>
      </c>
    </row>
    <row r="345" spans="1:11" x14ac:dyDescent="0.3">
      <c r="A345" t="s">
        <v>102</v>
      </c>
      <c r="B345">
        <v>31</v>
      </c>
      <c r="C345" t="s">
        <v>98</v>
      </c>
      <c r="D345" t="s">
        <v>66</v>
      </c>
      <c r="E345" t="s">
        <v>774</v>
      </c>
      <c r="F345">
        <f>player_stats[[#This Row],[Clean Sheets]]/MAX('epl_player_stats_24_25 '!AI:AI)*0.5+player_stats[[#This Row],[Goals Prevented Adjusted]]/MAX('epl_player_stats_24_25 '!BG:BG)*0.5</f>
        <v>0.24159663865546221</v>
      </c>
      <c r="G345">
        <f>player_stats[[#This Row],[Clean Sheets]]/MAX('epl_player_stats_24_25 '!AI:AI)*0.5+player_stats[[#This Row],[Clearances]]/MAX('epl_player_stats_24_25 '!AJ:AJ)*0.25+player_stats[[#This Row],[Tackles]]/MAX('epl_player_stats_24_25 '!AM:AM)*0.25</f>
        <v>8.6908904492636552E-2</v>
      </c>
      <c r="H345">
        <f>player_stats[[#This Row],[Touches]]/MAX('epl_player_stats_24_25 '!P:P)</f>
        <v>0.20316701523752614</v>
      </c>
      <c r="I345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345">
        <f>player_stats[[#This Row],[Minutes]]/3420</f>
        <v>0.24210526315789474</v>
      </c>
      <c r="K345" s="2" cm="1">
        <f t="array" ref="K345">_xlfn.IFS(
E345="Goalkeeper",(
7*F345 + 2*J345 + H345),
E345="Defender",(
6*G345+3*H345+2*J345),
E345="Midfielder",(
2*G345+3*H345+4*I345+3*J345),
E345="Forward",(
6.25*I345+5*J345)
)</f>
        <v>1.6151649989841872</v>
      </c>
    </row>
    <row r="346" spans="1:11" x14ac:dyDescent="0.3">
      <c r="A346" t="s">
        <v>115</v>
      </c>
      <c r="B346">
        <v>20</v>
      </c>
      <c r="C346" t="s">
        <v>98</v>
      </c>
      <c r="D346" t="s">
        <v>74</v>
      </c>
      <c r="E346" t="s">
        <v>774</v>
      </c>
      <c r="F346">
        <f>player_stats[[#This Row],[Clean Sheets]]/MAX('epl_player_stats_24_25 '!AI:AI)*0.5+player_stats[[#This Row],[Goals Prevented Adjusted]]/MAX('epl_player_stats_24_25 '!BG:BG)*0.5</f>
        <v>0.20588235294117649</v>
      </c>
      <c r="G346">
        <f>player_stats[[#This Row],[Clean Sheets]]/MAX('epl_player_stats_24_25 '!AI:AI)*0.5+player_stats[[#This Row],[Clearances]]/MAX('epl_player_stats_24_25 '!AJ:AJ)*0.25+player_stats[[#This Row],[Tackles]]/MAX('epl_player_stats_24_25 '!AM:AM)*0.25</f>
        <v>3.8712483688560242E-2</v>
      </c>
      <c r="H346">
        <f>player_stats[[#This Row],[Touches]]/MAX('epl_player_stats_24_25 '!P:P)</f>
        <v>0.10397370779802809</v>
      </c>
      <c r="I346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46">
        <f>player_stats[[#This Row],[Minutes]]/3420</f>
        <v>0.1388888888888889</v>
      </c>
      <c r="K346" s="2" cm="1">
        <f t="array" ref="K346">_xlfn.IFS(
E346="Goalkeeper",(
7*F346 + 2*J346 + H346),
E346="Defender",(
6*G346+3*H346+2*J346),
E346="Midfielder",(
2*G346+3*H346+4*I346+3*J346),
E346="Forward",(
6.25*I346+5*J346)
)</f>
        <v>0.82197380330322356</v>
      </c>
    </row>
    <row r="347" spans="1:11" x14ac:dyDescent="0.3">
      <c r="A347" t="s">
        <v>132</v>
      </c>
      <c r="B347">
        <v>20</v>
      </c>
      <c r="C347" t="s">
        <v>131</v>
      </c>
      <c r="D347" t="s">
        <v>59</v>
      </c>
      <c r="E347" t="s">
        <v>773</v>
      </c>
      <c r="F347">
        <f>player_stats[[#This Row],[Clean Sheets]]/MAX('epl_player_stats_24_25 '!AI:AI)*0.5+player_stats[[#This Row],[Goals Prevented Adjusted]]/MAX('epl_player_stats_24_25 '!BG:BG)*0.5</f>
        <v>0.20588235294117649</v>
      </c>
      <c r="G347">
        <f>player_stats[[#This Row],[Clean Sheets]]/MAX('epl_player_stats_24_25 '!AI:AI)*0.5+player_stats[[#This Row],[Clearances]]/MAX('epl_player_stats_24_25 '!AJ:AJ)*0.25+player_stats[[#This Row],[Tackles]]/MAX('epl_player_stats_24_25 '!AM:AM)*0.25</f>
        <v>6.2115516062884485E-2</v>
      </c>
      <c r="H347">
        <f>player_stats[[#This Row],[Touches]]/MAX('epl_player_stats_24_25 '!P:P)</f>
        <v>0.15625933671945025</v>
      </c>
      <c r="I347">
        <f>player_stats[[#This Row],[Goals]]/MAX('epl_player_stats_24_25 '!H:H)*0.6+player_stats[[#This Row],[Assists]]/MAX('epl_player_stats_24_25 '!I:I)*0.25+player_stats[[#This Row],[Shots]]/MAX('epl_player_stats_24_25 '!K:K)*0.15+0.1</f>
        <v>0.13688524590163936</v>
      </c>
      <c r="J347">
        <f>player_stats[[#This Row],[Minutes]]/3420</f>
        <v>0.21959064327485381</v>
      </c>
      <c r="K347" s="2" cm="1">
        <f t="array" ref="K347">_xlfn.IFS(
E347="Goalkeeper",(
7*F347 + 2*J347 + H347),
E347="Defender",(
6*G347+3*H347+2*J347),
E347="Midfielder",(
2*G347+3*H347+4*I347+3*J347),
E347="Forward",(
6.25*I347+5*J347)
)</f>
        <v>1.7993219557152385</v>
      </c>
    </row>
    <row r="348" spans="1:11" x14ac:dyDescent="0.3">
      <c r="A348" t="s">
        <v>134</v>
      </c>
      <c r="B348">
        <v>19</v>
      </c>
      <c r="C348" t="s">
        <v>131</v>
      </c>
      <c r="D348" t="s">
        <v>59</v>
      </c>
      <c r="E348" t="s">
        <v>773</v>
      </c>
      <c r="F348">
        <f>player_stats[[#This Row],[Clean Sheets]]/MAX('epl_player_stats_24_25 '!AI:AI)*0.5+player_stats[[#This Row],[Goals Prevented Adjusted]]/MAX('epl_player_stats_24_25 '!BG:BG)*0.5</f>
        <v>0.20588235294117649</v>
      </c>
      <c r="G34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48">
        <f>player_stats[[#This Row],[Touches]]/MAX('epl_player_stats_24_25 '!P:P)</f>
        <v>2.987750224081267E-3</v>
      </c>
      <c r="I34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48">
        <f>player_stats[[#This Row],[Minutes]]/3420</f>
        <v>6.4327485380116962E-3</v>
      </c>
      <c r="K348" s="2" cm="1">
        <f t="array" ref="K348">_xlfn.IFS(
E348="Goalkeeper",(
7*F348 + 2*J348 + H348),
E348="Defender",(
6*G348+3*H348+2*J348),
E348="Midfielder",(
2*G348+3*H348+4*I348+3*J348),
E348="Forward",(
6.25*I348+5*J348)
)</f>
        <v>0.42826149628627891</v>
      </c>
    </row>
    <row r="349" spans="1:11" x14ac:dyDescent="0.3">
      <c r="A349" t="s">
        <v>146</v>
      </c>
      <c r="B349">
        <v>22</v>
      </c>
      <c r="C349" t="s">
        <v>131</v>
      </c>
      <c r="D349" t="s">
        <v>59</v>
      </c>
      <c r="E349" t="s">
        <v>774</v>
      </c>
      <c r="F349">
        <f>player_stats[[#This Row],[Clean Sheets]]/MAX('epl_player_stats_24_25 '!AI:AI)*0.5+player_stats[[#This Row],[Goals Prevented Adjusted]]/MAX('epl_player_stats_24_25 '!BG:BG)*0.5</f>
        <v>0.20588235294117649</v>
      </c>
      <c r="G349">
        <f>player_stats[[#This Row],[Clean Sheets]]/MAX('epl_player_stats_24_25 '!AI:AI)*0.5+player_stats[[#This Row],[Clearances]]/MAX('epl_player_stats_24_25 '!AJ:AJ)*0.25+player_stats[[#This Row],[Tackles]]/MAX('epl_player_stats_24_25 '!AM:AM)*0.25</f>
        <v>6.0220282110234259E-2</v>
      </c>
      <c r="H349">
        <f>player_stats[[#This Row],[Touches]]/MAX('epl_player_stats_24_25 '!P:P)</f>
        <v>9.8595757394681807E-2</v>
      </c>
      <c r="I349">
        <f>player_stats[[#This Row],[Goals]]/MAX('epl_player_stats_24_25 '!H:H)*0.6+player_stats[[#This Row],[Assists]]/MAX('epl_player_stats_24_25 '!I:I)*0.25+player_stats[[#This Row],[Shots]]/MAX('epl_player_stats_24_25 '!K:K)*0.15+0.1</f>
        <v>0.12864298724954462</v>
      </c>
      <c r="J349">
        <f>player_stats[[#This Row],[Minutes]]/3420</f>
        <v>0.13099415204678364</v>
      </c>
      <c r="K349" s="2" cm="1">
        <f t="array" ref="K349">_xlfn.IFS(
E349="Goalkeeper",(
7*F349 + 2*J349 + H349),
E349="Defender",(
6*G349+3*H349+2*J349),
E349="Midfielder",(
2*G349+3*H349+4*I349+3*J349),
E349="Forward",(
6.25*I349+5*J349)
)</f>
        <v>0.91909726893901822</v>
      </c>
    </row>
    <row r="350" spans="1:11" x14ac:dyDescent="0.3">
      <c r="A350" t="s">
        <v>149</v>
      </c>
      <c r="B350">
        <v>19</v>
      </c>
      <c r="C350" t="s">
        <v>131</v>
      </c>
      <c r="D350" t="s">
        <v>105</v>
      </c>
      <c r="E350" t="s">
        <v>774</v>
      </c>
      <c r="F350">
        <f>player_stats[[#This Row],[Clean Sheets]]/MAX('epl_player_stats_24_25 '!AI:AI)*0.5+player_stats[[#This Row],[Goals Prevented Adjusted]]/MAX('epl_player_stats_24_25 '!BG:BG)*0.5</f>
        <v>0.20588235294117649</v>
      </c>
      <c r="G350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50">
        <f>player_stats[[#This Row],[Touches]]/MAX('epl_player_stats_24_25 '!P:P)</f>
        <v>5.3779504033462803E-3</v>
      </c>
      <c r="I35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0">
        <f>player_stats[[#This Row],[Minutes]]/3420</f>
        <v>2.631578947368421E-3</v>
      </c>
      <c r="K350" s="2" cm="1">
        <f t="array" ref="K350">_xlfn.IFS(
E350="Goalkeeper",(
7*F350 + 2*J350 + H350),
E350="Defender",(
6*G350+3*H350+2*J350),
E350="Midfielder",(
2*G350+3*H350+4*I350+3*J350),
E350="Forward",(
6.25*I350+5*J350)
)</f>
        <v>3.2675204593497487E-2</v>
      </c>
    </row>
    <row r="351" spans="1:11" x14ac:dyDescent="0.3">
      <c r="A351" t="s">
        <v>153</v>
      </c>
      <c r="B351">
        <v>25</v>
      </c>
      <c r="C351" t="s">
        <v>131</v>
      </c>
      <c r="D351" t="s">
        <v>59</v>
      </c>
      <c r="E351" t="s">
        <v>774</v>
      </c>
      <c r="F351">
        <f>player_stats[[#This Row],[Clean Sheets]]/MAX('epl_player_stats_24_25 '!AI:AI)*0.5+player_stats[[#This Row],[Goals Prevented Adjusted]]/MAX('epl_player_stats_24_25 '!BG:BG)*0.5</f>
        <v>0.20588235294117649</v>
      </c>
      <c r="G351">
        <f>player_stats[[#This Row],[Clean Sheets]]/MAX('epl_player_stats_24_25 '!AI:AI)*0.5+player_stats[[#This Row],[Clearances]]/MAX('epl_player_stats_24_25 '!AJ:AJ)*0.25+player_stats[[#This Row],[Tackles]]/MAX('epl_player_stats_24_25 '!AM:AM)*0.25</f>
        <v>2.4894364009196545E-2</v>
      </c>
      <c r="H351">
        <f>player_stats[[#This Row],[Touches]]/MAX('epl_player_stats_24_25 '!P:P)</f>
        <v>6.8419480131461013E-2</v>
      </c>
      <c r="I351">
        <f>player_stats[[#This Row],[Goals]]/MAX('epl_player_stats_24_25 '!H:H)*0.6+player_stats[[#This Row],[Assists]]/MAX('epl_player_stats_24_25 '!I:I)*0.25+player_stats[[#This Row],[Shots]]/MAX('epl_player_stats_24_25 '!K:K)*0.15+0.1</f>
        <v>0.12126593806921676</v>
      </c>
      <c r="J351">
        <f>player_stats[[#This Row],[Minutes]]/3420</f>
        <v>8.8011695906432749E-2</v>
      </c>
      <c r="K351" s="2" cm="1">
        <f t="array" ref="K351">_xlfn.IFS(
E351="Goalkeeper",(
7*F351 + 2*J351 + H351),
E351="Defender",(
6*G351+3*H351+2*J351),
E351="Midfielder",(
2*G351+3*H351+4*I351+3*J351),
E351="Forward",(
6.25*I351+5*J351)
)</f>
        <v>0.53064801626242786</v>
      </c>
    </row>
    <row r="352" spans="1:11" x14ac:dyDescent="0.3">
      <c r="A352" t="s">
        <v>159</v>
      </c>
      <c r="B352">
        <v>24</v>
      </c>
      <c r="C352" t="s">
        <v>131</v>
      </c>
      <c r="D352" t="s">
        <v>59</v>
      </c>
      <c r="E352" t="s">
        <v>774</v>
      </c>
      <c r="F352">
        <f>player_stats[[#This Row],[Clean Sheets]]/MAX('epl_player_stats_24_25 '!AI:AI)*0.5+player_stats[[#This Row],[Goals Prevented Adjusted]]/MAX('epl_player_stats_24_25 '!BG:BG)*0.5</f>
        <v>0.20588235294117649</v>
      </c>
      <c r="G352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352">
        <f>player_stats[[#This Row],[Touches]]/MAX('epl_player_stats_24_25 '!P:P)</f>
        <v>2.24081266806095E-2</v>
      </c>
      <c r="I35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2">
        <f>player_stats[[#This Row],[Minutes]]/3420</f>
        <v>2.4853801169590642E-2</v>
      </c>
      <c r="K352" s="2" cm="1">
        <f t="array" ref="K352">_xlfn.IFS(
E352="Goalkeeper",(
7*F352 + 2*J352 + H352),
E352="Defender",(
6*G352+3*H352+2*J352),
E352="Midfielder",(
2*G352+3*H352+4*I352+3*J352),
E352="Forward",(
6.25*I352+5*J352)
)</f>
        <v>0.13948837335845338</v>
      </c>
    </row>
    <row r="353" spans="1:11" x14ac:dyDescent="0.3">
      <c r="A353" t="s">
        <v>162</v>
      </c>
      <c r="B353">
        <v>28</v>
      </c>
      <c r="C353" t="s">
        <v>131</v>
      </c>
      <c r="D353" t="s">
        <v>163</v>
      </c>
      <c r="E353" t="s">
        <v>773</v>
      </c>
      <c r="F353">
        <f>player_stats[[#This Row],[Clean Sheets]]/MAX('epl_player_stats_24_25 '!AI:AI)*0.5+player_stats[[#This Row],[Goals Prevented Adjusted]]/MAX('epl_player_stats_24_25 '!BG:BG)*0.5</f>
        <v>0.20588235294117649</v>
      </c>
      <c r="G353">
        <f>player_stats[[#This Row],[Clean Sheets]]/MAX('epl_player_stats_24_25 '!AI:AI)*0.5+player_stats[[#This Row],[Clearances]]/MAX('epl_player_stats_24_25 '!AJ:AJ)*0.25+player_stats[[#This Row],[Tackles]]/MAX('epl_player_stats_24_25 '!AM:AM)*0.25</f>
        <v>2.8381905176163548E-2</v>
      </c>
      <c r="H353">
        <f>player_stats[[#This Row],[Touches]]/MAX('epl_player_stats_24_25 '!P:P)</f>
        <v>4.6310128473259639E-2</v>
      </c>
      <c r="I35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353">
        <f>player_stats[[#This Row],[Minutes]]/3420</f>
        <v>5.146198830409357E-2</v>
      </c>
      <c r="K353" s="2" cm="1">
        <f t="array" ref="K353">_xlfn.IFS(
E353="Goalkeeper",(
7*F353 + 2*J353 + H353),
E353="Defender",(
6*G353+3*H353+2*J353),
E353="Midfielder",(
2*G353+3*H353+4*I353+3*J353),
E353="Forward",(
6.25*I353+5*J353)
)</f>
        <v>0.79926048855323928</v>
      </c>
    </row>
    <row r="354" spans="1:11" x14ac:dyDescent="0.3">
      <c r="A354" t="s">
        <v>169</v>
      </c>
      <c r="B354">
        <v>34</v>
      </c>
      <c r="C354" t="s">
        <v>170</v>
      </c>
      <c r="D354" t="s">
        <v>59</v>
      </c>
      <c r="E354" t="s">
        <v>774</v>
      </c>
      <c r="F354">
        <f>player_stats[[#This Row],[Clean Sheets]]/MAX('epl_player_stats_24_25 '!AI:AI)*0.5+player_stats[[#This Row],[Goals Prevented Adjusted]]/MAX('epl_player_stats_24_25 '!BG:BG)*0.5</f>
        <v>0.20588235294117649</v>
      </c>
      <c r="G354">
        <f>player_stats[[#This Row],[Clean Sheets]]/MAX('epl_player_stats_24_25 '!AI:AI)*0.5+player_stats[[#This Row],[Clearances]]/MAX('epl_player_stats_24_25 '!AJ:AJ)*0.25+player_stats[[#This Row],[Tackles]]/MAX('epl_player_stats_24_25 '!AM:AM)*0.25</f>
        <v>1.0990803454918287E-2</v>
      </c>
      <c r="H354">
        <f>player_stats[[#This Row],[Touches]]/MAX('epl_player_stats_24_25 '!P:P)</f>
        <v>4.152972811472961E-2</v>
      </c>
      <c r="I35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4">
        <f>player_stats[[#This Row],[Minutes]]/3420</f>
        <v>5.2923976608187137E-2</v>
      </c>
      <c r="K354" s="2" cm="1">
        <f t="array" ref="K354">_xlfn.IFS(
E354="Goalkeeper",(
7*F354 + 2*J354 + H354),
E354="Defender",(
6*G354+3*H354+2*J354),
E354="Midfielder",(
2*G354+3*H354+4*I354+3*J354),
E354="Forward",(
6.25*I354+5*J354)
)</f>
        <v>0.29638195829007286</v>
      </c>
    </row>
    <row r="355" spans="1:11" x14ac:dyDescent="0.3">
      <c r="A355" t="s">
        <v>177</v>
      </c>
      <c r="B355">
        <v>26</v>
      </c>
      <c r="C355" t="s">
        <v>170</v>
      </c>
      <c r="D355" t="s">
        <v>178</v>
      </c>
      <c r="E355" t="s">
        <v>773</v>
      </c>
      <c r="F355">
        <f>player_stats[[#This Row],[Clean Sheets]]/MAX('epl_player_stats_24_25 '!AI:AI)*0.5+player_stats[[#This Row],[Goals Prevented Adjusted]]/MAX('epl_player_stats_24_25 '!BG:BG)*0.5</f>
        <v>0.20588235294117649</v>
      </c>
      <c r="G355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55">
        <f>player_stats[[#This Row],[Touches]]/MAX('epl_player_stats_24_25 '!P:P)</f>
        <v>3.2865252464893933E-3</v>
      </c>
      <c r="I35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5">
        <f>player_stats[[#This Row],[Minutes]]/3420</f>
        <v>6.7251461988304092E-3</v>
      </c>
      <c r="K355" s="2" cm="1">
        <f t="array" ref="K355">_xlfn.IFS(
E355="Goalkeeper",(
7*F355 + 2*J355 + H355),
E355="Defender",(
6*G355+3*H355+2*J355),
E355="Midfielder",(
2*G355+3*H355+4*I355+3*J355),
E355="Forward",(
6.25*I355+5*J355)
)</f>
        <v>0.43003501433595942</v>
      </c>
    </row>
    <row r="356" spans="1:11" x14ac:dyDescent="0.3">
      <c r="A356" t="s">
        <v>183</v>
      </c>
      <c r="B356">
        <v>18</v>
      </c>
      <c r="C356" t="s">
        <v>170</v>
      </c>
      <c r="D356" t="s">
        <v>59</v>
      </c>
      <c r="E356" t="s">
        <v>774</v>
      </c>
      <c r="F356">
        <f>player_stats[[#This Row],[Clean Sheets]]/MAX('epl_player_stats_24_25 '!AI:AI)*0.5+player_stats[[#This Row],[Goals Prevented Adjusted]]/MAX('epl_player_stats_24_25 '!BG:BG)*0.5</f>
        <v>0.20588235294117649</v>
      </c>
      <c r="G35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56">
        <f>player_stats[[#This Row],[Touches]]/MAX('epl_player_stats_24_25 '!P:P)</f>
        <v>8.9632506722438004E-4</v>
      </c>
      <c r="I35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6">
        <f>player_stats[[#This Row],[Minutes]]/3420</f>
        <v>1.1695906432748538E-3</v>
      </c>
      <c r="K356" s="2" cm="1">
        <f t="array" ref="K356">_xlfn.IFS(
E356="Goalkeeper",(
7*F356 + 2*J356 + H356),
E356="Defender",(
6*G356+3*H356+2*J356),
E356="Midfielder",(
2*G356+3*H356+4*I356+3*J356),
E356="Forward",(
6.25*I356+5*J356)
)</f>
        <v>5.0281564882228482E-3</v>
      </c>
    </row>
    <row r="357" spans="1:11" x14ac:dyDescent="0.3">
      <c r="A357" t="s">
        <v>191</v>
      </c>
      <c r="B357">
        <v>28</v>
      </c>
      <c r="C357" t="s">
        <v>170</v>
      </c>
      <c r="D357" t="s">
        <v>163</v>
      </c>
      <c r="E357" t="s">
        <v>773</v>
      </c>
      <c r="F357">
        <f>player_stats[[#This Row],[Clean Sheets]]/MAX('epl_player_stats_24_25 '!AI:AI)*0.5+player_stats[[#This Row],[Goals Prevented Adjusted]]/MAX('epl_player_stats_24_25 '!BG:BG)*0.5</f>
        <v>0.24159663865546221</v>
      </c>
      <c r="G357">
        <f>player_stats[[#This Row],[Clean Sheets]]/MAX('epl_player_stats_24_25 '!AI:AI)*0.5+player_stats[[#This Row],[Clearances]]/MAX('epl_player_stats_24_25 '!AJ:AJ)*0.25+player_stats[[#This Row],[Tackles]]/MAX('epl_player_stats_24_25 '!AM:AM)*0.25</f>
        <v>7.5459827254085621E-2</v>
      </c>
      <c r="H357">
        <f>player_stats[[#This Row],[Touches]]/MAX('epl_player_stats_24_25 '!P:P)</f>
        <v>0.17956378846728413</v>
      </c>
      <c r="I357">
        <f>player_stats[[#This Row],[Goals]]/MAX('epl_player_stats_24_25 '!H:H)*0.6+player_stats[[#This Row],[Assists]]/MAX('epl_player_stats_24_25 '!I:I)*0.25+player_stats[[#This Row],[Shots]]/MAX('epl_player_stats_24_25 '!K:K)*0.15+0.1</f>
        <v>0.14253187613843352</v>
      </c>
      <c r="J357">
        <f>player_stats[[#This Row],[Minutes]]/3420</f>
        <v>0.24912280701754386</v>
      </c>
      <c r="K357" s="2" cm="1">
        <f t="array" ref="K357">_xlfn.IFS(
E357="Goalkeeper",(
7*F357 + 2*J357 + H357),
E357="Defender",(
6*G357+3*H357+2*J357),
E357="Midfielder",(
2*G357+3*H357+4*I357+3*J357),
E357="Forward",(
6.25*I357+5*J357)
)</f>
        <v>2.0071069455163895</v>
      </c>
    </row>
    <row r="358" spans="1:11" x14ac:dyDescent="0.3">
      <c r="A358" t="s">
        <v>192</v>
      </c>
      <c r="B358">
        <v>20</v>
      </c>
      <c r="C358" t="s">
        <v>170</v>
      </c>
      <c r="D358" t="s">
        <v>72</v>
      </c>
      <c r="E358" t="s">
        <v>774</v>
      </c>
      <c r="F358">
        <f>player_stats[[#This Row],[Clean Sheets]]/MAX('epl_player_stats_24_25 '!AI:AI)*0.5+player_stats[[#This Row],[Goals Prevented Adjusted]]/MAX('epl_player_stats_24_25 '!BG:BG)*0.5</f>
        <v>0.24159663865546221</v>
      </c>
      <c r="G358">
        <f>player_stats[[#This Row],[Clean Sheets]]/MAX('epl_player_stats_24_25 '!AI:AI)*0.5+player_stats[[#This Row],[Clearances]]/MAX('epl_player_stats_24_25 '!AJ:AJ)*0.25+player_stats[[#This Row],[Tackles]]/MAX('epl_player_stats_24_25 '!AM:AM)*0.25</f>
        <v>8.52311564034052E-2</v>
      </c>
      <c r="H358">
        <f>player_stats[[#This Row],[Touches]]/MAX('epl_player_stats_24_25 '!P:P)</f>
        <v>0.10068718255153869</v>
      </c>
      <c r="I358">
        <f>player_stats[[#This Row],[Goals]]/MAX('epl_player_stats_24_25 '!H:H)*0.6+player_stats[[#This Row],[Assists]]/MAX('epl_player_stats_24_25 '!I:I)*0.25+player_stats[[#This Row],[Shots]]/MAX('epl_player_stats_24_25 '!K:K)*0.15+0.1</f>
        <v>0.11880692167577414</v>
      </c>
      <c r="J358">
        <f>player_stats[[#This Row],[Minutes]]/3420</f>
        <v>0.15438596491228071</v>
      </c>
      <c r="K358" s="2" cm="1">
        <f t="array" ref="K358">_xlfn.IFS(
E358="Goalkeeper",(
7*F358 + 2*J358 + H358),
E358="Defender",(
6*G358+3*H358+2*J358),
E358="Midfielder",(
2*G358+3*H358+4*I358+3*J358),
E358="Forward",(
6.25*I358+5*J358)
)</f>
        <v>1.1222204158996087</v>
      </c>
    </row>
    <row r="359" spans="1:11" x14ac:dyDescent="0.3">
      <c r="A359" t="s">
        <v>196</v>
      </c>
      <c r="B359">
        <v>27</v>
      </c>
      <c r="C359" t="s">
        <v>170</v>
      </c>
      <c r="D359" t="s">
        <v>59</v>
      </c>
      <c r="E359" t="s">
        <v>774</v>
      </c>
      <c r="F359">
        <f>player_stats[[#This Row],[Clean Sheets]]/MAX('epl_player_stats_24_25 '!AI:AI)*0.5+player_stats[[#This Row],[Goals Prevented Adjusted]]/MAX('epl_player_stats_24_25 '!BG:BG)*0.5</f>
        <v>0.20588235294117649</v>
      </c>
      <c r="G359">
        <f>player_stats[[#This Row],[Clean Sheets]]/MAX('epl_player_stats_24_25 '!AI:AI)*0.5+player_stats[[#This Row],[Clearances]]/MAX('epl_player_stats_24_25 '!AJ:AJ)*0.25+player_stats[[#This Row],[Tackles]]/MAX('epl_player_stats_24_25 '!AM:AM)*0.25</f>
        <v>5.8255141987199402E-3</v>
      </c>
      <c r="H359">
        <f>player_stats[[#This Row],[Touches]]/MAX('epl_player_stats_24_25 '!P:P)</f>
        <v>2.0316701523752614E-2</v>
      </c>
      <c r="I35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59">
        <f>player_stats[[#This Row],[Minutes]]/3420</f>
        <v>2.7485380116959064E-2</v>
      </c>
      <c r="K359" s="2" cm="1">
        <f t="array" ref="K359">_xlfn.IFS(
E359="Goalkeeper",(
7*F359 + 2*J359 + H359),
E359="Defender",(
6*G359+3*H359+2*J359),
E359="Midfielder",(
2*G359+3*H359+4*I359+3*J359),
E359="Forward",(
6.25*I359+5*J359)
)</f>
        <v>0.15087394999749559</v>
      </c>
    </row>
    <row r="360" spans="1:11" x14ac:dyDescent="0.3">
      <c r="A360" t="s">
        <v>197</v>
      </c>
      <c r="B360">
        <v>21</v>
      </c>
      <c r="C360" t="s">
        <v>170</v>
      </c>
      <c r="D360" t="s">
        <v>59</v>
      </c>
      <c r="E360" t="s">
        <v>773</v>
      </c>
      <c r="F360">
        <f>player_stats[[#This Row],[Clean Sheets]]/MAX('epl_player_stats_24_25 '!AI:AI)*0.5+player_stats[[#This Row],[Goals Prevented Adjusted]]/MAX('epl_player_stats_24_25 '!BG:BG)*0.5</f>
        <v>0.20588235294117649</v>
      </c>
      <c r="G360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60">
        <f>player_stats[[#This Row],[Touches]]/MAX('epl_player_stats_24_25 '!P:P)</f>
        <v>2.3902001792650133E-3</v>
      </c>
      <c r="I36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0">
        <f>player_stats[[#This Row],[Minutes]]/3420</f>
        <v>8.7719298245614037E-4</v>
      </c>
      <c r="K360" s="2" cm="1">
        <f t="array" ref="K360">_xlfn.IFS(
E360="Goalkeeper",(
7*F360 + 2*J360 + H360),
E360="Defender",(
6*G360+3*H360+2*J360),
E360="Midfielder",(
2*G360+3*H360+4*I360+3*J360),
E360="Forward",(
6.25*I360+5*J360)
)</f>
        <v>0.41356157798140408</v>
      </c>
    </row>
    <row r="361" spans="1:11" x14ac:dyDescent="0.3">
      <c r="A361" t="s">
        <v>204</v>
      </c>
      <c r="B361">
        <v>25</v>
      </c>
      <c r="C361" t="s">
        <v>205</v>
      </c>
      <c r="D361" t="s">
        <v>70</v>
      </c>
      <c r="E361" t="s">
        <v>773</v>
      </c>
      <c r="F361">
        <f>player_stats[[#This Row],[Clean Sheets]]/MAX('epl_player_stats_24_25 '!AI:AI)*0.5+player_stats[[#This Row],[Goals Prevented Adjusted]]/MAX('epl_player_stats_24_25 '!BG:BG)*0.5</f>
        <v>0.20588235294117649</v>
      </c>
      <c r="G361">
        <f>player_stats[[#This Row],[Clean Sheets]]/MAX('epl_player_stats_24_25 '!AI:AI)*0.5+player_stats[[#This Row],[Clearances]]/MAX('epl_player_stats_24_25 '!AJ:AJ)*0.25+player_stats[[#This Row],[Tackles]]/MAX('epl_player_stats_24_25 '!AM:AM)*0.25</f>
        <v>4.978872801839309E-3</v>
      </c>
      <c r="H361">
        <f>player_stats[[#This Row],[Touches]]/MAX('epl_player_stats_24_25 '!P:P)</f>
        <v>8.0669256050194208E-3</v>
      </c>
      <c r="I36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1">
        <f>player_stats[[#This Row],[Minutes]]/3420</f>
        <v>2.631578947368421E-3</v>
      </c>
      <c r="K361" s="2" cm="1">
        <f t="array" ref="K361">_xlfn.IFS(
E361="Goalkeeper",(
7*F361 + 2*J361 + H361),
E361="Defender",(
6*G361+3*H361+2*J361),
E361="Midfielder",(
2*G361+3*H361+4*I361+3*J361),
E361="Forward",(
6.25*I361+5*J361)
)</f>
        <v>0.44205325926084221</v>
      </c>
    </row>
    <row r="362" spans="1:11" x14ac:dyDescent="0.3">
      <c r="A362" t="s">
        <v>206</v>
      </c>
      <c r="B362">
        <v>38</v>
      </c>
      <c r="C362" t="s">
        <v>205</v>
      </c>
      <c r="D362" t="s">
        <v>59</v>
      </c>
      <c r="E362" t="s">
        <v>773</v>
      </c>
      <c r="F362">
        <f>player_stats[[#This Row],[Clean Sheets]]/MAX('epl_player_stats_24_25 '!AI:AI)*0.5+player_stats[[#This Row],[Goals Prevented Adjusted]]/MAX('epl_player_stats_24_25 '!BG:BG)*0.5</f>
        <v>0.20588235294117649</v>
      </c>
      <c r="G362">
        <f>player_stats[[#This Row],[Clean Sheets]]/MAX('epl_player_stats_24_25 '!AI:AI)*0.5+player_stats[[#This Row],[Clearances]]/MAX('epl_player_stats_24_25 '!AJ:AJ)*0.25+player_stats[[#This Row],[Tackles]]/MAX('epl_player_stats_24_25 '!AM:AM)*0.25</f>
        <v>1.1464611943080842E-2</v>
      </c>
      <c r="H362">
        <f>player_stats[[#This Row],[Touches]]/MAX('epl_player_stats_24_25 '!P:P)</f>
        <v>2.8383627128772036E-2</v>
      </c>
      <c r="I362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62">
        <f>player_stats[[#This Row],[Minutes]]/3420</f>
        <v>5.0584795321637427E-2</v>
      </c>
      <c r="K362" s="2" cm="1">
        <f t="array" ref="K362">_xlfn.IFS(
E362="Goalkeeper",(
7*F362 + 2*J362 + H362),
E362="Defender",(
6*G362+3*H362+2*J362),
E362="Midfielder",(
2*G362+3*H362+4*I362+3*J362),
E362="Forward",(
6.25*I362+5*J362)
)</f>
        <v>0.67950662238493109</v>
      </c>
    </row>
    <row r="363" spans="1:11" x14ac:dyDescent="0.3">
      <c r="A363" t="s">
        <v>207</v>
      </c>
      <c r="B363">
        <v>29</v>
      </c>
      <c r="C363" t="s">
        <v>205</v>
      </c>
      <c r="D363" t="s">
        <v>59</v>
      </c>
      <c r="E363" t="s">
        <v>774</v>
      </c>
      <c r="F363">
        <f>player_stats[[#This Row],[Clean Sheets]]/MAX('epl_player_stats_24_25 '!AI:AI)*0.5+player_stats[[#This Row],[Goals Prevented Adjusted]]/MAX('epl_player_stats_24_25 '!BG:BG)*0.5</f>
        <v>0.31302521008403361</v>
      </c>
      <c r="G363">
        <f>player_stats[[#This Row],[Clean Sheets]]/MAX('epl_player_stats_24_25 '!AI:AI)*0.5+player_stats[[#This Row],[Clearances]]/MAX('epl_player_stats_24_25 '!AJ:AJ)*0.25+player_stats[[#This Row],[Tackles]]/MAX('epl_player_stats_24_25 '!AM:AM)*0.25</f>
        <v>0.16726216367364691</v>
      </c>
      <c r="H363">
        <f>player_stats[[#This Row],[Touches]]/MAX('epl_player_stats_24_25 '!P:P)</f>
        <v>0.25097101882282641</v>
      </c>
      <c r="I36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363">
        <f>player_stats[[#This Row],[Minutes]]/3420</f>
        <v>0.25964912280701752</v>
      </c>
      <c r="K363" s="2" cm="1">
        <f t="array" ref="K363">_xlfn.IFS(
E363="Goalkeeper",(
7*F363 + 2*J363 + H363),
E363="Defender",(
6*G363+3*H363+2*J363),
E363="Midfielder",(
2*G363+3*H363+4*I363+3*J363),
E363="Forward",(
6.25*I363+5*J363)
)</f>
        <v>2.2757842841243958</v>
      </c>
    </row>
    <row r="364" spans="1:11" x14ac:dyDescent="0.3">
      <c r="A364" t="s">
        <v>209</v>
      </c>
      <c r="B364">
        <v>23</v>
      </c>
      <c r="C364" t="s">
        <v>205</v>
      </c>
      <c r="D364" t="s">
        <v>78</v>
      </c>
      <c r="E364" t="s">
        <v>773</v>
      </c>
      <c r="F364">
        <f>player_stats[[#This Row],[Clean Sheets]]/MAX('epl_player_stats_24_25 '!AI:AI)*0.5+player_stats[[#This Row],[Goals Prevented Adjusted]]/MAX('epl_player_stats_24_25 '!BG:BG)*0.5</f>
        <v>0.20588235294117649</v>
      </c>
      <c r="G364">
        <f>player_stats[[#This Row],[Clean Sheets]]/MAX('epl_player_stats_24_25 '!AI:AI)*0.5+player_stats[[#This Row],[Clearances]]/MAX('epl_player_stats_24_25 '!AJ:AJ)*0.25+player_stats[[#This Row],[Tackles]]/MAX('epl_player_stats_24_25 '!AM:AM)*0.25</f>
        <v>6.6721555956005714E-3</v>
      </c>
      <c r="H364">
        <f>player_stats[[#This Row],[Touches]]/MAX('epl_player_stats_24_25 '!P:P)</f>
        <v>2.3603226770242007E-2</v>
      </c>
      <c r="I364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64">
        <f>player_stats[[#This Row],[Minutes]]/3420</f>
        <v>2.8362573099415204E-2</v>
      </c>
      <c r="K364" s="2" cm="1">
        <f t="array" ref="K364">_xlfn.IFS(
E364="Goalkeeper",(
7*F364 + 2*J364 + H364),
E364="Defender",(
6*G364+3*H364+2*J364),
E364="Midfielder",(
2*G364+3*H364+4*I364+3*J364),
E364="Forward",(
6.25*I364+5*J364)
)</f>
        <v>0.57907777637394331</v>
      </c>
    </row>
    <row r="365" spans="1:11" x14ac:dyDescent="0.3">
      <c r="A365" t="s">
        <v>215</v>
      </c>
      <c r="B365">
        <v>22</v>
      </c>
      <c r="C365" t="s">
        <v>205</v>
      </c>
      <c r="D365" t="s">
        <v>158</v>
      </c>
      <c r="E365" t="s">
        <v>774</v>
      </c>
      <c r="F365">
        <f>player_stats[[#This Row],[Clean Sheets]]/MAX('epl_player_stats_24_25 '!AI:AI)*0.5+player_stats[[#This Row],[Goals Prevented Adjusted]]/MAX('epl_player_stats_24_25 '!BG:BG)*0.5</f>
        <v>0.20588235294117649</v>
      </c>
      <c r="G365">
        <f>player_stats[[#This Row],[Clean Sheets]]/MAX('epl_player_stats_24_25 '!AI:AI)*0.5+player_stats[[#This Row],[Clearances]]/MAX('epl_player_stats_24_25 '!AJ:AJ)*0.25+player_stats[[#This Row],[Tackles]]/MAX('epl_player_stats_24_25 '!AM:AM)*0.25</f>
        <v>2.0661157024793389E-3</v>
      </c>
      <c r="H365">
        <f>player_stats[[#This Row],[Touches]]/MAX('epl_player_stats_24_25 '!P:P)</f>
        <v>9.5608007170600532E-3</v>
      </c>
      <c r="I36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5">
        <f>player_stats[[#This Row],[Minutes]]/3420</f>
        <v>5.5555555555555558E-3</v>
      </c>
      <c r="K365" s="2" cm="1">
        <f t="array" ref="K365">_xlfn.IFS(
E365="Goalkeeper",(
7*F365 + 2*J365 + H365),
E365="Defender",(
6*G365+3*H365+2*J365),
E365="Midfielder",(
2*G365+3*H365+4*I365+3*J365),
E365="Forward",(
6.25*I365+5*J365)
)</f>
        <v>5.2190207477167308E-2</v>
      </c>
    </row>
    <row r="366" spans="1:11" x14ac:dyDescent="0.3">
      <c r="A366" t="s">
        <v>218</v>
      </c>
      <c r="B366">
        <v>15</v>
      </c>
      <c r="C366" t="s">
        <v>205</v>
      </c>
      <c r="D366" t="s">
        <v>59</v>
      </c>
      <c r="E366" t="s">
        <v>773</v>
      </c>
      <c r="F366">
        <f>player_stats[[#This Row],[Clean Sheets]]/MAX('epl_player_stats_24_25 '!AI:AI)*0.5+player_stats[[#This Row],[Goals Prevented Adjusted]]/MAX('epl_player_stats_24_25 '!BG:BG)*0.5</f>
        <v>0.20588235294117649</v>
      </c>
      <c r="G366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66">
        <f>player_stats[[#This Row],[Touches]]/MAX('epl_player_stats_24_25 '!P:P)</f>
        <v>3.5853002688975202E-3</v>
      </c>
      <c r="I36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6">
        <f>player_stats[[#This Row],[Minutes]]/3420</f>
        <v>1.7543859649122807E-3</v>
      </c>
      <c r="K366" s="2" cm="1">
        <f t="array" ref="K366">_xlfn.IFS(
E366="Goalkeeper",(
7*F366 + 2*J366 + H366),
E366="Defender",(
6*G366+3*H366+2*J366),
E366="Midfielder",(
2*G366+3*H366+4*I366+3*J366),
E366="Forward",(
6.25*I366+5*J366)
)</f>
        <v>0.41977845719767004</v>
      </c>
    </row>
    <row r="367" spans="1:11" x14ac:dyDescent="0.3">
      <c r="A367" t="s">
        <v>223</v>
      </c>
      <c r="B367">
        <v>22</v>
      </c>
      <c r="C367" t="s">
        <v>205</v>
      </c>
      <c r="D367" t="s">
        <v>224</v>
      </c>
      <c r="E367" t="s">
        <v>773</v>
      </c>
      <c r="F367">
        <f>player_stats[[#This Row],[Clean Sheets]]/MAX('epl_player_stats_24_25 '!AI:AI)*0.5+player_stats[[#This Row],[Goals Prevented Adjusted]]/MAX('epl_player_stats_24_25 '!BG:BG)*0.5</f>
        <v>0.20588235294117649</v>
      </c>
      <c r="G367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67">
        <f>player_stats[[#This Row],[Touches]]/MAX('epl_player_stats_24_25 '!P:P)</f>
        <v>2.3902001792650133E-3</v>
      </c>
      <c r="I36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7">
        <f>player_stats[[#This Row],[Minutes]]/3420</f>
        <v>2.3391812865497076E-3</v>
      </c>
      <c r="K367" s="2" cm="1">
        <f t="array" ref="K367">_xlfn.IFS(
E367="Goalkeeper",(
7*F367 + 2*J367 + H367),
E367="Defender",(
6*G367+3*H367+2*J367),
E367="Midfielder",(
2*G367+3*H367+4*I367+3*J367),
E367="Forward",(
6.25*I367+5*J367)
)</f>
        <v>0.41418814439744422</v>
      </c>
    </row>
    <row r="368" spans="1:11" x14ac:dyDescent="0.3">
      <c r="A368" t="s">
        <v>234</v>
      </c>
      <c r="B368">
        <v>30</v>
      </c>
      <c r="C368" t="s">
        <v>205</v>
      </c>
      <c r="D368" t="s">
        <v>59</v>
      </c>
      <c r="E368" t="s">
        <v>773</v>
      </c>
      <c r="F368">
        <f>player_stats[[#This Row],[Clean Sheets]]/MAX('epl_player_stats_24_25 '!AI:AI)*0.5+player_stats[[#This Row],[Goals Prevented Adjusted]]/MAX('epl_player_stats_24_25 '!BG:BG)*0.5</f>
        <v>0.20588235294117649</v>
      </c>
      <c r="G368">
        <f>player_stats[[#This Row],[Clean Sheets]]/MAX('epl_player_stats_24_25 '!AI:AI)*0.5+player_stats[[#This Row],[Clearances]]/MAX('epl_player_stats_24_25 '!AJ:AJ)*0.25+player_stats[[#This Row],[Tackles]]/MAX('epl_player_stats_24_25 '!AM:AM)*0.25</f>
        <v>1.2311253339961473E-2</v>
      </c>
      <c r="H368">
        <f>player_stats[[#This Row],[Touches]]/MAX('epl_player_stats_24_25 '!P:P)</f>
        <v>3.7645652823423963E-2</v>
      </c>
      <c r="I368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68">
        <f>player_stats[[#This Row],[Minutes]]/3420</f>
        <v>4.736842105263158E-2</v>
      </c>
      <c r="K368" s="2" cm="1">
        <f t="array" ref="K368">_xlfn.IFS(
E368="Goalkeeper",(
7*F368 + 2*J368 + H368),
E368="Defender",(
6*G368+3*H368+2*J368),
E368="Midfielder",(
2*G368+3*H368+4*I368+3*J368),
E368="Forward",(
6.25*I368+5*J368)
)</f>
        <v>0.69933685945563051</v>
      </c>
    </row>
    <row r="369" spans="1:11" x14ac:dyDescent="0.3">
      <c r="A369" t="s">
        <v>239</v>
      </c>
      <c r="B369">
        <v>23</v>
      </c>
      <c r="C369" t="s">
        <v>240</v>
      </c>
      <c r="D369" t="s">
        <v>96</v>
      </c>
      <c r="E369" t="s">
        <v>774</v>
      </c>
      <c r="F369">
        <f>player_stats[[#This Row],[Clean Sheets]]/MAX('epl_player_stats_24_25 '!AI:AI)*0.5+player_stats[[#This Row],[Goals Prevented Adjusted]]/MAX('epl_player_stats_24_25 '!BG:BG)*0.5</f>
        <v>0.20588235294117649</v>
      </c>
      <c r="G369">
        <f>player_stats[[#This Row],[Clean Sheets]]/MAX('epl_player_stats_24_25 '!AI:AI)*0.5+player_stats[[#This Row],[Clearances]]/MAX('epl_player_stats_24_25 '!AJ:AJ)*0.25+player_stats[[#This Row],[Tackles]]/MAX('epl_player_stats_24_25 '!AM:AM)*0.25</f>
        <v>2.9313987447958739E-2</v>
      </c>
      <c r="H369">
        <f>player_stats[[#This Row],[Touches]]/MAX('epl_player_stats_24_25 '!P:P)</f>
        <v>0.10218105766357932</v>
      </c>
      <c r="I36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69">
        <f>player_stats[[#This Row],[Minutes]]/3420</f>
        <v>9.7368421052631576E-2</v>
      </c>
      <c r="K369" s="2" cm="1">
        <f t="array" ref="K369">_xlfn.IFS(
E369="Goalkeeper",(
7*F369 + 2*J369 + H369),
E369="Defender",(
6*G369+3*H369+2*J369),
E369="Midfielder",(
2*G369+3*H369+4*I369+3*J369),
E369="Forward",(
6.25*I369+5*J369)
)</f>
        <v>0.67716393978375355</v>
      </c>
    </row>
    <row r="370" spans="1:11" x14ac:dyDescent="0.3">
      <c r="A370" t="s">
        <v>248</v>
      </c>
      <c r="B370">
        <v>25</v>
      </c>
      <c r="C370" t="s">
        <v>240</v>
      </c>
      <c r="D370" t="s">
        <v>59</v>
      </c>
      <c r="E370" t="s">
        <v>773</v>
      </c>
      <c r="F370">
        <f>player_stats[[#This Row],[Clean Sheets]]/MAX('epl_player_stats_24_25 '!AI:AI)*0.5+player_stats[[#This Row],[Goals Prevented Adjusted]]/MAX('epl_player_stats_24_25 '!BG:BG)*0.5</f>
        <v>0.20588235294117649</v>
      </c>
      <c r="G370">
        <f>player_stats[[#This Row],[Clean Sheets]]/MAX('epl_player_stats_24_25 '!AI:AI)*0.5+player_stats[[#This Row],[Clearances]]/MAX('epl_player_stats_24_25 '!AJ:AJ)*0.25+player_stats[[#This Row],[Tackles]]/MAX('epl_player_stats_24_25 '!AM:AM)*0.25</f>
        <v>2.2268998943640091E-2</v>
      </c>
      <c r="H370">
        <f>player_stats[[#This Row],[Touches]]/MAX('epl_player_stats_24_25 '!P:P)</f>
        <v>5.7663579324768448E-2</v>
      </c>
      <c r="I370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370">
        <f>player_stats[[#This Row],[Minutes]]/3420</f>
        <v>7.5730994152046788E-2</v>
      </c>
      <c r="K370" s="2" cm="1">
        <f t="array" ref="K370">_xlfn.IFS(
E370="Goalkeeper",(
7*F370 + 2*J370 + H370),
E370="Defender",(
6*G370+3*H370+2*J370),
E370="Midfielder",(
2*G370+3*H370+4*I370+3*J370),
E370="Forward",(
6.25*I370+5*J370)
)</f>
        <v>0.91011333944705197</v>
      </c>
    </row>
    <row r="371" spans="1:11" x14ac:dyDescent="0.3">
      <c r="A371" t="s">
        <v>252</v>
      </c>
      <c r="B371">
        <v>18</v>
      </c>
      <c r="C371" t="s">
        <v>240</v>
      </c>
      <c r="D371" t="s">
        <v>62</v>
      </c>
      <c r="E371" t="s">
        <v>774</v>
      </c>
      <c r="F371">
        <f>player_stats[[#This Row],[Clean Sheets]]/MAX('epl_player_stats_24_25 '!AI:AI)*0.5+player_stats[[#This Row],[Goals Prevented Adjusted]]/MAX('epl_player_stats_24_25 '!BG:BG)*0.5</f>
        <v>0.20588235294117649</v>
      </c>
      <c r="G371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71">
        <f>player_stats[[#This Row],[Touches]]/MAX('epl_player_stats_24_25 '!P:P)</f>
        <v>6.8718255153869135E-3</v>
      </c>
      <c r="I37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1">
        <f>player_stats[[#This Row],[Minutes]]/3420</f>
        <v>2.0760233918128656E-2</v>
      </c>
      <c r="K371" s="2" cm="1">
        <f t="array" ref="K371">_xlfn.IFS(
E371="Goalkeeper",(
7*F371 + 2*J371 + H371),
E371="Defender",(
6*G371+3*H371+2*J371),
E371="Midfielder",(
2*G371+3*H371+4*I371+3*J371),
E371="Forward",(
6.25*I371+5*J371)
)</f>
        <v>7.3414139871139858E-2</v>
      </c>
    </row>
    <row r="372" spans="1:11" x14ac:dyDescent="0.3">
      <c r="A372" t="s">
        <v>253</v>
      </c>
      <c r="B372">
        <v>18</v>
      </c>
      <c r="C372" t="s">
        <v>240</v>
      </c>
      <c r="D372" t="s">
        <v>96</v>
      </c>
      <c r="E372" t="s">
        <v>773</v>
      </c>
      <c r="F372">
        <f>player_stats[[#This Row],[Clean Sheets]]/MAX('epl_player_stats_24_25 '!AI:AI)*0.5+player_stats[[#This Row],[Goals Prevented Adjusted]]/MAX('epl_player_stats_24_25 '!BG:BG)*0.5</f>
        <v>0.20588235294117649</v>
      </c>
      <c r="G372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72">
        <f>player_stats[[#This Row],[Touches]]/MAX('epl_player_stats_24_25 '!P:P)</f>
        <v>2.987750224081267E-3</v>
      </c>
      <c r="I37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2">
        <f>player_stats[[#This Row],[Minutes]]/3420</f>
        <v>2.0467836257309943E-3</v>
      </c>
      <c r="K372" s="2" cm="1">
        <f t="array" ref="K372">_xlfn.IFS(
E372="Goalkeeper",(
7*F372 + 2*J372 + H372),
E372="Defender",(
6*G372+3*H372+2*J372),
E372="Midfielder",(
2*G372+3*H372+4*I372+3*J372),
E372="Forward",(
6.25*I372+5*J372)
)</f>
        <v>0.41510360154943682</v>
      </c>
    </row>
    <row r="373" spans="1:11" x14ac:dyDescent="0.3">
      <c r="A373" t="s">
        <v>255</v>
      </c>
      <c r="B373">
        <v>23</v>
      </c>
      <c r="C373" t="s">
        <v>240</v>
      </c>
      <c r="D373" t="s">
        <v>88</v>
      </c>
      <c r="E373" t="s">
        <v>773</v>
      </c>
      <c r="F373">
        <f>player_stats[[#This Row],[Clean Sheets]]/MAX('epl_player_stats_24_25 '!AI:AI)*0.5+player_stats[[#This Row],[Goals Prevented Adjusted]]/MAX('epl_player_stats_24_25 '!BG:BG)*0.5</f>
        <v>0.20588235294117649</v>
      </c>
      <c r="G373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373">
        <f>player_stats[[#This Row],[Touches]]/MAX('epl_player_stats_24_25 '!P:P)</f>
        <v>2.1810576635793246E-2</v>
      </c>
      <c r="I373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73">
        <f>player_stats[[#This Row],[Minutes]]/3420</f>
        <v>4.2397660818713448E-2</v>
      </c>
      <c r="K373" s="2" cm="1">
        <f t="array" ref="K373">_xlfn.IFS(
E373="Goalkeeper",(
7*F373 + 2*J373 + H373),
E373="Defender",(
6*G373+3*H373+2*J373),
E373="Midfielder",(
2*G373+3*H373+4*I373+3*J373),
E373="Forward",(
6.25*I373+5*J373)
)</f>
        <v>0.61204569063225112</v>
      </c>
    </row>
    <row r="374" spans="1:11" x14ac:dyDescent="0.3">
      <c r="A374" t="s">
        <v>261</v>
      </c>
      <c r="B374">
        <v>21</v>
      </c>
      <c r="C374" t="s">
        <v>240</v>
      </c>
      <c r="D374" t="s">
        <v>176</v>
      </c>
      <c r="E374" t="s">
        <v>773</v>
      </c>
      <c r="F374">
        <f>player_stats[[#This Row],[Clean Sheets]]/MAX('epl_player_stats_24_25 '!AI:AI)*0.5+player_stats[[#This Row],[Goals Prevented Adjusted]]/MAX('epl_player_stats_24_25 '!BG:BG)*0.5</f>
        <v>0.24159663865546221</v>
      </c>
      <c r="G374">
        <f>player_stats[[#This Row],[Clean Sheets]]/MAX('epl_player_stats_24_25 '!AI:AI)*0.5+player_stats[[#This Row],[Clearances]]/MAX('epl_player_stats_24_25 '!AJ:AJ)*0.25+player_stats[[#This Row],[Tackles]]/MAX('epl_player_stats_24_25 '!AM:AM)*0.25</f>
        <v>5.4697694649847757E-2</v>
      </c>
      <c r="H374">
        <f>player_stats[[#This Row],[Touches]]/MAX('epl_player_stats_24_25 '!P:P)</f>
        <v>5.1389303854197786E-2</v>
      </c>
      <c r="I374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374">
        <f>player_stats[[#This Row],[Minutes]]/3420</f>
        <v>5.1754385964912282E-2</v>
      </c>
      <c r="K374" s="2" cm="1">
        <f t="array" ref="K374">_xlfn.IFS(
E374="Goalkeeper",(
7*F374 + 2*J374 + H374),
E374="Defender",(
6*G374+3*H374+2*J374),
E374="Midfielder",(
2*G374+3*H374+4*I374+3*J374),
E374="Forward",(
6.25*I374+5*J374)
)</f>
        <v>0.8483346554783372</v>
      </c>
    </row>
    <row r="375" spans="1:11" x14ac:dyDescent="0.3">
      <c r="A375" t="s">
        <v>263</v>
      </c>
      <c r="B375">
        <v>20</v>
      </c>
      <c r="C375" t="s">
        <v>240</v>
      </c>
      <c r="D375" t="s">
        <v>80</v>
      </c>
      <c r="E375" t="s">
        <v>773</v>
      </c>
      <c r="F375">
        <f>player_stats[[#This Row],[Clean Sheets]]/MAX('epl_player_stats_24_25 '!AI:AI)*0.5+player_stats[[#This Row],[Goals Prevented Adjusted]]/MAX('epl_player_stats_24_25 '!BG:BG)*0.5</f>
        <v>0.20588235294117649</v>
      </c>
      <c r="G375">
        <f>player_stats[[#This Row],[Clean Sheets]]/MAX('epl_player_stats_24_25 '!AI:AI)*0.5+player_stats[[#This Row],[Clearances]]/MAX('epl_player_stats_24_25 '!AJ:AJ)*0.25+player_stats[[#This Row],[Tackles]]/MAX('epl_player_stats_24_25 '!AM:AM)*0.25</f>
        <v>5.1683961971043309E-2</v>
      </c>
      <c r="H375">
        <f>player_stats[[#This Row],[Touches]]/MAX('epl_player_stats_24_25 '!P:P)</f>
        <v>0.15715566178667464</v>
      </c>
      <c r="I375">
        <f>player_stats[[#This Row],[Goals]]/MAX('epl_player_stats_24_25 '!H:H)*0.6+player_stats[[#This Row],[Assists]]/MAX('epl_player_stats_24_25 '!I:I)*0.25+player_stats[[#This Row],[Shots]]/MAX('epl_player_stats_24_25 '!K:K)*0.15+0.1</f>
        <v>0.11880692167577414</v>
      </c>
      <c r="J375">
        <f>player_stats[[#This Row],[Minutes]]/3420</f>
        <v>0.23421052631578948</v>
      </c>
      <c r="K375" s="2" cm="1">
        <f t="array" ref="K375">_xlfn.IFS(
E375="Goalkeeper",(
7*F375 + 2*J375 + H375),
E375="Defender",(
6*G375+3*H375+2*J375),
E375="Midfielder",(
2*G375+3*H375+4*I375+3*J375),
E375="Forward",(
6.25*I375+5*J375)
)</f>
        <v>1.7526941749525755</v>
      </c>
    </row>
    <row r="376" spans="1:11" x14ac:dyDescent="0.3">
      <c r="A376" t="s">
        <v>273</v>
      </c>
      <c r="B376">
        <v>18</v>
      </c>
      <c r="C376" t="s">
        <v>270</v>
      </c>
      <c r="D376" t="s">
        <v>59</v>
      </c>
      <c r="E376" t="s">
        <v>774</v>
      </c>
      <c r="F376">
        <f>player_stats[[#This Row],[Clean Sheets]]/MAX('epl_player_stats_24_25 '!AI:AI)*0.5+player_stats[[#This Row],[Goals Prevented Adjusted]]/MAX('epl_player_stats_24_25 '!BG:BG)*0.5</f>
        <v>0.20588235294117649</v>
      </c>
      <c r="G376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376">
        <f>player_stats[[#This Row],[Touches]]/MAX('epl_player_stats_24_25 '!P:P)</f>
        <v>3.884075291305647E-3</v>
      </c>
      <c r="I37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6">
        <f>player_stats[[#This Row],[Minutes]]/3420</f>
        <v>3.2163742690058481E-3</v>
      </c>
      <c r="K376" s="2" cm="1">
        <f t="array" ref="K376">_xlfn.IFS(
E376="Goalkeeper",(
7*F376 + 2*J376 + H376),
E376="Defender",(
6*G376+3*H376+2*J376),
E376="Midfielder",(
2*G376+3*H376+4*I376+3*J376),
E376="Forward",(
6.25*I376+5*J376)
)</f>
        <v>4.6839712496810265E-2</v>
      </c>
    </row>
    <row r="377" spans="1:11" x14ac:dyDescent="0.3">
      <c r="A377" t="s">
        <v>274</v>
      </c>
      <c r="B377">
        <v>21</v>
      </c>
      <c r="C377" t="s">
        <v>270</v>
      </c>
      <c r="D377" t="s">
        <v>275</v>
      </c>
      <c r="E377" t="s">
        <v>774</v>
      </c>
      <c r="F377">
        <f>player_stats[[#This Row],[Clean Sheets]]/MAX('epl_player_stats_24_25 '!AI:AI)*0.5+player_stats[[#This Row],[Goals Prevented Adjusted]]/MAX('epl_player_stats_24_25 '!BG:BG)*0.5</f>
        <v>0.20588235294117649</v>
      </c>
      <c r="G377">
        <f>player_stats[[#This Row],[Clean Sheets]]/MAX('epl_player_stats_24_25 '!AI:AI)*0.5+player_stats[[#This Row],[Clearances]]/MAX('epl_player_stats_24_25 '!AJ:AJ)*0.25+player_stats[[#This Row],[Tackles]]/MAX('epl_player_stats_24_25 '!AM:AM)*0.25</f>
        <v>9.3984962406015032E-3</v>
      </c>
      <c r="H377">
        <f>player_stats[[#This Row],[Touches]]/MAX('epl_player_stats_24_25 '!P:P)</f>
        <v>2.7188527039139529E-2</v>
      </c>
      <c r="I37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77">
        <f>player_stats[[#This Row],[Minutes]]/3420</f>
        <v>2.6315789473684209E-2</v>
      </c>
      <c r="K377" s="2" cm="1">
        <f t="array" ref="K377">_xlfn.IFS(
E377="Goalkeeper",(
7*F377 + 2*J377 + H377),
E377="Defender",(
6*G377+3*H377+2*J377),
E377="Midfielder",(
2*G377+3*H377+4*I377+3*J377),
E377="Forward",(
6.25*I377+5*J377)
)</f>
        <v>0.19058813750839604</v>
      </c>
    </row>
    <row r="378" spans="1:11" x14ac:dyDescent="0.3">
      <c r="A378" t="s">
        <v>276</v>
      </c>
      <c r="B378">
        <v>24</v>
      </c>
      <c r="C378" t="s">
        <v>270</v>
      </c>
      <c r="D378" t="s">
        <v>277</v>
      </c>
      <c r="E378" t="s">
        <v>773</v>
      </c>
      <c r="F378">
        <f>player_stats[[#This Row],[Clean Sheets]]/MAX('epl_player_stats_24_25 '!AI:AI)*0.5+player_stats[[#This Row],[Goals Prevented Adjusted]]/MAX('epl_player_stats_24_25 '!BG:BG)*0.5</f>
        <v>0.20588235294117649</v>
      </c>
      <c r="G378">
        <f>player_stats[[#This Row],[Clean Sheets]]/MAX('epl_player_stats_24_25 '!AI:AI)*0.5+player_stats[[#This Row],[Clearances]]/MAX('epl_player_stats_24_25 '!AJ:AJ)*0.25+player_stats[[#This Row],[Tackles]]/MAX('epl_player_stats_24_25 '!AM:AM)*0.25</f>
        <v>4.0405766482321505E-2</v>
      </c>
      <c r="H378">
        <f>player_stats[[#This Row],[Touches]]/MAX('epl_player_stats_24_25 '!P:P)</f>
        <v>8.5449656408724234E-2</v>
      </c>
      <c r="I378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378">
        <f>player_stats[[#This Row],[Minutes]]/3420</f>
        <v>0.13011695906432749</v>
      </c>
      <c r="K378" s="2" cm="1">
        <f t="array" ref="K378">_xlfn.IFS(
E378="Goalkeeper",(
7*F378 + 2*J378 + H378),
E378="Defender",(
6*G378+3*H378+2*J378),
E378="Midfielder",(
2*G378+3*H378+4*I378+3*J378),
E378="Forward",(
6.25*I378+5*J378)
)</f>
        <v>1.1963638384001916</v>
      </c>
    </row>
    <row r="379" spans="1:11" x14ac:dyDescent="0.3">
      <c r="A379" t="s">
        <v>287</v>
      </c>
      <c r="B379">
        <v>31</v>
      </c>
      <c r="C379" t="s">
        <v>270</v>
      </c>
      <c r="D379" t="s">
        <v>94</v>
      </c>
      <c r="E379" t="s">
        <v>773</v>
      </c>
      <c r="F379">
        <f>player_stats[[#This Row],[Clean Sheets]]/MAX('epl_player_stats_24_25 '!AI:AI)*0.5+player_stats[[#This Row],[Goals Prevented Adjusted]]/MAX('epl_player_stats_24_25 '!BG:BG)*0.5</f>
        <v>0.20588235294117649</v>
      </c>
      <c r="G379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379">
        <f>player_stats[[#This Row],[Touches]]/MAX('epl_player_stats_24_25 '!P:P)</f>
        <v>2.3902001792650136E-2</v>
      </c>
      <c r="I379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379">
        <f>player_stats[[#This Row],[Minutes]]/3420</f>
        <v>2.7777777777777776E-2</v>
      </c>
      <c r="K379" s="2" cm="1">
        <f t="array" ref="K379">_xlfn.IFS(
E379="Goalkeeper",(
7*F379 + 2*J379 + H379),
E379="Defender",(
6*G379+3*H379+2*J379),
E379="Midfielder",(
2*G379+3*H379+4*I379+3*J379),
E379="Forward",(
6.25*I379+5*J379)
)</f>
        <v>0.60396851370132631</v>
      </c>
    </row>
    <row r="380" spans="1:11" x14ac:dyDescent="0.3">
      <c r="A380" t="s">
        <v>288</v>
      </c>
      <c r="B380">
        <v>34</v>
      </c>
      <c r="C380" t="s">
        <v>270</v>
      </c>
      <c r="D380" t="s">
        <v>59</v>
      </c>
      <c r="E380" t="s">
        <v>774</v>
      </c>
      <c r="F380">
        <f>player_stats[[#This Row],[Clean Sheets]]/MAX('epl_player_stats_24_25 '!AI:AI)*0.5+player_stats[[#This Row],[Goals Prevented Adjusted]]/MAX('epl_player_stats_24_25 '!BG:BG)*0.5</f>
        <v>0.20588235294117649</v>
      </c>
      <c r="G380">
        <f>player_stats[[#This Row],[Clean Sheets]]/MAX('epl_player_stats_24_25 '!AI:AI)*0.5+player_stats[[#This Row],[Clearances]]/MAX('epl_player_stats_24_25 '!AJ:AJ)*0.25+player_stats[[#This Row],[Tackles]]/MAX('epl_player_stats_24_25 '!AM:AM)*0.25</f>
        <v>6.8585720499596096E-3</v>
      </c>
      <c r="H380">
        <f>player_stats[[#This Row],[Touches]]/MAX('epl_player_stats_24_25 '!P:P)</f>
        <v>9.5608007170600532E-3</v>
      </c>
      <c r="I38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80">
        <f>player_stats[[#This Row],[Minutes]]/3420</f>
        <v>2.1052631578947368E-2</v>
      </c>
      <c r="K380" s="2" cm="1">
        <f t="array" ref="K380">_xlfn.IFS(
E380="Goalkeeper",(
7*F380 + 2*J380 + H380),
E380="Defender",(
6*G380+3*H380+2*J380),
E380="Midfielder",(
2*G380+3*H380+4*I380+3*J380),
E380="Forward",(
6.25*I380+5*J380)
)</f>
        <v>0.11193909760883256</v>
      </c>
    </row>
    <row r="381" spans="1:11" x14ac:dyDescent="0.3">
      <c r="A381" t="s">
        <v>295</v>
      </c>
      <c r="B381">
        <v>33</v>
      </c>
      <c r="C381" t="s">
        <v>270</v>
      </c>
      <c r="D381" t="s">
        <v>59</v>
      </c>
      <c r="E381" t="s">
        <v>774</v>
      </c>
      <c r="F381">
        <f>player_stats[[#This Row],[Clean Sheets]]/MAX('epl_player_stats_24_25 '!AI:AI)*0.5+player_stats[[#This Row],[Goals Prevented Adjusted]]/MAX('epl_player_stats_24_25 '!BG:BG)*0.5</f>
        <v>0.20588235294117649</v>
      </c>
      <c r="G381">
        <f>player_stats[[#This Row],[Clean Sheets]]/MAX('epl_player_stats_24_25 '!AI:AI)*0.5+player_stats[[#This Row],[Clearances]]/MAX('epl_player_stats_24_25 '!AJ:AJ)*0.25+player_stats[[#This Row],[Tackles]]/MAX('epl_player_stats_24_25 '!AM:AM)*0.25</f>
        <v>3.5986143043559307E-2</v>
      </c>
      <c r="H381">
        <f>player_stats[[#This Row],[Touches]]/MAX('epl_player_stats_24_25 '!P:P)</f>
        <v>8.2461906184642969E-2</v>
      </c>
      <c r="I381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381">
        <f>player_stats[[#This Row],[Minutes]]/3420</f>
        <v>0.14064327485380118</v>
      </c>
      <c r="K381" s="2" cm="1">
        <f t="array" ref="K381">_xlfn.IFS(
E381="Goalkeeper",(
7*F381 + 2*J381 + H381),
E381="Defender",(
6*G381+3*H381+2*J381),
E381="Midfielder",(
2*G381+3*H381+4*I381+3*J381),
E381="Forward",(
6.25*I381+5*J381)
)</f>
        <v>0.74458912652288711</v>
      </c>
    </row>
    <row r="382" spans="1:11" x14ac:dyDescent="0.3">
      <c r="A382" t="s">
        <v>310</v>
      </c>
      <c r="B382">
        <v>17</v>
      </c>
      <c r="C382" t="s">
        <v>300</v>
      </c>
      <c r="D382" t="s">
        <v>59</v>
      </c>
      <c r="E382" t="s">
        <v>773</v>
      </c>
      <c r="F382">
        <f>player_stats[[#This Row],[Clean Sheets]]/MAX('epl_player_stats_24_25 '!AI:AI)*0.5+player_stats[[#This Row],[Goals Prevented Adjusted]]/MAX('epl_player_stats_24_25 '!BG:BG)*0.5</f>
        <v>0.20588235294117649</v>
      </c>
      <c r="G382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382">
        <f>player_stats[[#This Row],[Touches]]/MAX('epl_player_stats_24_25 '!P:P)</f>
        <v>7.768150582611294E-3</v>
      </c>
      <c r="I38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2">
        <f>player_stats[[#This Row],[Minutes]]/3420</f>
        <v>1.3742690058479532E-2</v>
      </c>
      <c r="K382" s="2" cm="1">
        <f t="array" ref="K382">_xlfn.IFS(
E382="Goalkeeper",(
7*F382 + 2*J382 + H382),
E382="Defender",(
6*G382+3*H382+2*J382),
E382="Midfielder",(
2*G382+3*H382+4*I382+3*J382),
E382="Forward",(
6.25*I382+5*J382)
)</f>
        <v>0.47643470319952236</v>
      </c>
    </row>
    <row r="383" spans="1:11" x14ac:dyDescent="0.3">
      <c r="A383" t="s">
        <v>321</v>
      </c>
      <c r="B383">
        <v>22</v>
      </c>
      <c r="C383" t="s">
        <v>300</v>
      </c>
      <c r="D383" t="s">
        <v>78</v>
      </c>
      <c r="E383" t="s">
        <v>774</v>
      </c>
      <c r="F383">
        <f>player_stats[[#This Row],[Clean Sheets]]/MAX('epl_player_stats_24_25 '!AI:AI)*0.5+player_stats[[#This Row],[Goals Prevented Adjusted]]/MAX('epl_player_stats_24_25 '!BG:BG)*0.5</f>
        <v>0.20588235294117649</v>
      </c>
      <c r="G383">
        <f>player_stats[[#This Row],[Clean Sheets]]/MAX('epl_player_stats_24_25 '!AI:AI)*0.5+player_stats[[#This Row],[Clearances]]/MAX('epl_player_stats_24_25 '!AJ:AJ)*0.25+player_stats[[#This Row],[Tackles]]/MAX('epl_player_stats_24_25 '!AM:AM)*0.25</f>
        <v>2.5841980985521654E-2</v>
      </c>
      <c r="H383">
        <f>player_stats[[#This Row],[Touches]]/MAX('epl_player_stats_24_25 '!P:P)</f>
        <v>6.7523155064236631E-2</v>
      </c>
      <c r="I383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383">
        <f>player_stats[[#This Row],[Minutes]]/3420</f>
        <v>0.10087719298245613</v>
      </c>
      <c r="K383" s="2" cm="1">
        <f t="array" ref="K383">_xlfn.IFS(
E383="Goalkeeper",(
7*F383 + 2*J383 + H383),
E383="Defender",(
6*G383+3*H383+2*J383),
E383="Midfielder",(
2*G383+3*H383+4*I383+3*J383),
E383="Forward",(
6.25*I383+5*J383)
)</f>
        <v>0.55937573707075205</v>
      </c>
    </row>
    <row r="384" spans="1:11" x14ac:dyDescent="0.3">
      <c r="A384" t="s">
        <v>323</v>
      </c>
      <c r="B384">
        <v>19</v>
      </c>
      <c r="C384" t="s">
        <v>300</v>
      </c>
      <c r="D384" t="s">
        <v>59</v>
      </c>
      <c r="E384" t="s">
        <v>774</v>
      </c>
      <c r="F384">
        <f>player_stats[[#This Row],[Clean Sheets]]/MAX('epl_player_stats_24_25 '!AI:AI)*0.5+player_stats[[#This Row],[Goals Prevented Adjusted]]/MAX('epl_player_stats_24_25 '!BG:BG)*0.5</f>
        <v>0.20588235294117649</v>
      </c>
      <c r="G384">
        <f>player_stats[[#This Row],[Clean Sheets]]/MAX('epl_player_stats_24_25 '!AI:AI)*0.5+player_stats[[#This Row],[Clearances]]/MAX('epl_player_stats_24_25 '!AJ:AJ)*0.25+player_stats[[#This Row],[Tackles]]/MAX('epl_player_stats_24_25 '!AM:AM)*0.25</f>
        <v>1.1464611943080842E-2</v>
      </c>
      <c r="H384">
        <f>player_stats[[#This Row],[Touches]]/MAX('epl_player_stats_24_25 '!P:P)</f>
        <v>1.1353450851508814E-2</v>
      </c>
      <c r="I38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84">
        <f>player_stats[[#This Row],[Minutes]]/3420</f>
        <v>2.6315789473684209E-2</v>
      </c>
      <c r="K384" s="2" cm="1">
        <f t="array" ref="K384">_xlfn.IFS(
E384="Goalkeeper",(
7*F384 + 2*J384 + H384),
E384="Defender",(
6*G384+3*H384+2*J384),
E384="Midfielder",(
2*G384+3*H384+4*I384+3*J384),
E384="Forward",(
6.25*I384+5*J384)
)</f>
        <v>0.1554796031603799</v>
      </c>
    </row>
    <row r="385" spans="1:11" x14ac:dyDescent="0.3">
      <c r="A385" t="s">
        <v>324</v>
      </c>
      <c r="B385">
        <v>35</v>
      </c>
      <c r="C385" t="s">
        <v>300</v>
      </c>
      <c r="D385" t="s">
        <v>158</v>
      </c>
      <c r="E385" t="s">
        <v>774</v>
      </c>
      <c r="F385">
        <f>player_stats[[#This Row],[Clean Sheets]]/MAX('epl_player_stats_24_25 '!AI:AI)*0.5+player_stats[[#This Row],[Goals Prevented Adjusted]]/MAX('epl_player_stats_24_25 '!BG:BG)*0.5</f>
        <v>0.20588235294117649</v>
      </c>
      <c r="G385">
        <f>player_stats[[#This Row],[Clean Sheets]]/MAX('epl_player_stats_24_25 '!AI:AI)*0.5+player_stats[[#This Row],[Clearances]]/MAX('epl_player_stats_24_25 '!AJ:AJ)*0.25+player_stats[[#This Row],[Tackles]]/MAX('epl_player_stats_24_25 '!AM:AM)*0.25</f>
        <v>1.2870502703038588E-2</v>
      </c>
      <c r="H385">
        <f>player_stats[[#This Row],[Touches]]/MAX('epl_player_stats_24_25 '!P:P)</f>
        <v>3.7944427845832088E-2</v>
      </c>
      <c r="I38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5">
        <f>player_stats[[#This Row],[Minutes]]/3420</f>
        <v>6.2865497076023388E-2</v>
      </c>
      <c r="K385" s="2" cm="1">
        <f t="array" ref="K385">_xlfn.IFS(
E385="Goalkeeper",(
7*F385 + 2*J385 + H385),
E385="Defender",(
6*G385+3*H385+2*J385),
E385="Midfielder",(
2*G385+3*H385+4*I385+3*J385),
E385="Forward",(
6.25*I385+5*J385)
)</f>
        <v>0.3167872939077746</v>
      </c>
    </row>
    <row r="386" spans="1:11" x14ac:dyDescent="0.3">
      <c r="A386" t="s">
        <v>325</v>
      </c>
      <c r="B386">
        <v>21</v>
      </c>
      <c r="C386" t="s">
        <v>300</v>
      </c>
      <c r="D386" t="s">
        <v>59</v>
      </c>
      <c r="E386" t="s">
        <v>773</v>
      </c>
      <c r="F386">
        <f>player_stats[[#This Row],[Clean Sheets]]/MAX('epl_player_stats_24_25 '!AI:AI)*0.5+player_stats[[#This Row],[Goals Prevented Adjusted]]/MAX('epl_player_stats_24_25 '!BG:BG)*0.5</f>
        <v>0.20588235294117649</v>
      </c>
      <c r="G386">
        <f>player_stats[[#This Row],[Clean Sheets]]/MAX('epl_player_stats_24_25 '!AI:AI)*0.5+player_stats[[#This Row],[Clearances]]/MAX('epl_player_stats_24_25 '!AJ:AJ)*0.25+player_stats[[#This Row],[Tackles]]/MAX('epl_player_stats_24_25 '!AM:AM)*0.25</f>
        <v>6.5874914559125086E-2</v>
      </c>
      <c r="H386">
        <f>player_stats[[#This Row],[Touches]]/MAX('epl_player_stats_24_25 '!P:P)</f>
        <v>9.2919031968927396E-2</v>
      </c>
      <c r="I386">
        <f>player_stats[[#This Row],[Goals]]/MAX('epl_player_stats_24_25 '!H:H)*0.6+player_stats[[#This Row],[Assists]]/MAX('epl_player_stats_24_25 '!I:I)*0.25+player_stats[[#This Row],[Shots]]/MAX('epl_player_stats_24_25 '!K:K)*0.15+0.1</f>
        <v>0.126183970856102</v>
      </c>
      <c r="J386">
        <f>player_stats[[#This Row],[Minutes]]/3420</f>
        <v>0.1649122807017544</v>
      </c>
      <c r="K386" s="2" cm="1">
        <f t="array" ref="K386">_xlfn.IFS(
E386="Goalkeeper",(
7*F386 + 2*J386 + H386),
E386="Defender",(
6*G386+3*H386+2*J386),
E386="Midfielder",(
2*G386+3*H386+4*I386+3*J386),
E386="Forward",(
6.25*I386+5*J386)
)</f>
        <v>1.4099796505547035</v>
      </c>
    </row>
    <row r="387" spans="1:11" x14ac:dyDescent="0.3">
      <c r="A387" t="s">
        <v>335</v>
      </c>
      <c r="B387">
        <v>29</v>
      </c>
      <c r="C387" t="s">
        <v>329</v>
      </c>
      <c r="D387" t="s">
        <v>66</v>
      </c>
      <c r="E387" t="s">
        <v>773</v>
      </c>
      <c r="F387">
        <f>player_stats[[#This Row],[Clean Sheets]]/MAX('epl_player_stats_24_25 '!AI:AI)*0.5+player_stats[[#This Row],[Goals Prevented Adjusted]]/MAX('epl_player_stats_24_25 '!BG:BG)*0.5</f>
        <v>0.20588235294117649</v>
      </c>
      <c r="G387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87">
        <f>player_stats[[#This Row],[Touches]]/MAX('epl_player_stats_24_25 '!P:P)</f>
        <v>2.987750224081267E-3</v>
      </c>
      <c r="I387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7">
        <f>player_stats[[#This Row],[Minutes]]/3420</f>
        <v>3.8011695906432748E-3</v>
      </c>
      <c r="K387" s="2" cm="1">
        <f t="array" ref="K387">_xlfn.IFS(
E387="Goalkeeper",(
7*F387 + 2*J387 + H387),
E387="Defender",(
6*G387+3*H387+2*J387),
E387="Midfielder",(
2*G387+3*H387+4*I387+3*J387),
E387="Forward",(
6.25*I387+5*J387)
)</f>
        <v>0.4302028250179441</v>
      </c>
    </row>
    <row r="388" spans="1:11" x14ac:dyDescent="0.3">
      <c r="A388" t="s">
        <v>337</v>
      </c>
      <c r="B388">
        <v>29</v>
      </c>
      <c r="C388" t="s">
        <v>329</v>
      </c>
      <c r="D388" t="s">
        <v>59</v>
      </c>
      <c r="E388" t="s">
        <v>773</v>
      </c>
      <c r="F388">
        <f>player_stats[[#This Row],[Clean Sheets]]/MAX('epl_player_stats_24_25 '!AI:AI)*0.5+player_stats[[#This Row],[Goals Prevented Adjusted]]/MAX('epl_player_stats_24_25 '!BG:BG)*0.5</f>
        <v>0.20588235294117649</v>
      </c>
      <c r="G388">
        <f>player_stats[[#This Row],[Clean Sheets]]/MAX('epl_player_stats_24_25 '!AI:AI)*0.5+player_stats[[#This Row],[Clearances]]/MAX('epl_player_stats_24_25 '!AJ:AJ)*0.25+player_stats[[#This Row],[Tackles]]/MAX('epl_player_stats_24_25 '!AM:AM)*0.25</f>
        <v>1.3344311191201143E-2</v>
      </c>
      <c r="H388">
        <f>player_stats[[#This Row],[Touches]]/MAX('epl_player_stats_24_25 '!P:P)</f>
        <v>2.4200776815058261E-2</v>
      </c>
      <c r="I388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388">
        <f>player_stats[[#This Row],[Minutes]]/3420</f>
        <v>2.6900584795321637E-2</v>
      </c>
      <c r="K388" s="2" cm="1">
        <f t="array" ref="K388">_xlfn.IFS(
E388="Goalkeeper",(
7*F388 + 2*J388 + H388),
E388="Defender",(
6*G388+3*H388+2*J388),
E388="Midfielder",(
2*G388+3*H388+4*I388+3*J388),
E388="Forward",(
6.25*I388+5*J388)
)</f>
        <v>0.60950090393485357</v>
      </c>
    </row>
    <row r="389" spans="1:11" x14ac:dyDescent="0.3">
      <c r="A389" t="s">
        <v>342</v>
      </c>
      <c r="B389">
        <v>24</v>
      </c>
      <c r="C389" t="s">
        <v>329</v>
      </c>
      <c r="D389" t="s">
        <v>62</v>
      </c>
      <c r="E389" t="s">
        <v>774</v>
      </c>
      <c r="F389">
        <f>player_stats[[#This Row],[Clean Sheets]]/MAX('epl_player_stats_24_25 '!AI:AI)*0.5+player_stats[[#This Row],[Goals Prevented Adjusted]]/MAX('epl_player_stats_24_25 '!BG:BG)*0.5</f>
        <v>0.20588235294117649</v>
      </c>
      <c r="G389">
        <f>player_stats[[#This Row],[Clean Sheets]]/MAX('epl_player_stats_24_25 '!AI:AI)*0.5+player_stats[[#This Row],[Clearances]]/MAX('epl_player_stats_24_25 '!AJ:AJ)*0.25+player_stats[[#This Row],[Tackles]]/MAX('epl_player_stats_24_25 '!AM:AM)*0.25</f>
        <v>3.813769962095321E-2</v>
      </c>
      <c r="H389">
        <f>player_stats[[#This Row],[Touches]]/MAX('epl_player_stats_24_25 '!P:P)</f>
        <v>6.5132954884971617E-2</v>
      </c>
      <c r="I38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89">
        <f>player_stats[[#This Row],[Minutes]]/3420</f>
        <v>0.1023391812865497</v>
      </c>
      <c r="K389" s="2" cm="1">
        <f t="array" ref="K389">_xlfn.IFS(
E389="Goalkeeper",(
7*F389 + 2*J389 + H389),
E389="Defender",(
6*G389+3*H389+2*J389),
E389="Midfielder",(
2*G389+3*H389+4*I389+3*J389),
E389="Forward",(
6.25*I389+5*J389)
)</f>
        <v>0.62890342495373353</v>
      </c>
    </row>
    <row r="390" spans="1:11" x14ac:dyDescent="0.3">
      <c r="A390" t="s">
        <v>347</v>
      </c>
      <c r="B390">
        <v>24</v>
      </c>
      <c r="C390" t="s">
        <v>329</v>
      </c>
      <c r="D390" t="s">
        <v>59</v>
      </c>
      <c r="E390" t="s">
        <v>773</v>
      </c>
      <c r="F390">
        <f>player_stats[[#This Row],[Clean Sheets]]/MAX('epl_player_stats_24_25 '!AI:AI)*0.5+player_stats[[#This Row],[Goals Prevented Adjusted]]/MAX('epl_player_stats_24_25 '!BG:BG)*0.5</f>
        <v>0.20588235294117649</v>
      </c>
      <c r="G390">
        <f>player_stats[[#This Row],[Clean Sheets]]/MAX('epl_player_stats_24_25 '!AI:AI)*0.5+player_stats[[#This Row],[Clearances]]/MAX('epl_player_stats_24_25 '!AJ:AJ)*0.25+player_stats[[#This Row],[Tackles]]/MAX('epl_player_stats_24_25 '!AM:AM)*0.25</f>
        <v>1.8983408935562045E-2</v>
      </c>
      <c r="H390">
        <f>player_stats[[#This Row],[Touches]]/MAX('epl_player_stats_24_25 '!P:P)</f>
        <v>0.11233940842545563</v>
      </c>
      <c r="I390">
        <f>player_stats[[#This Row],[Goals]]/MAX('epl_player_stats_24_25 '!H:H)*0.6+player_stats[[#This Row],[Assists]]/MAX('epl_player_stats_24_25 '!I:I)*0.25+player_stats[[#This Row],[Shots]]/MAX('epl_player_stats_24_25 '!K:K)*0.15+0.1</f>
        <v>0.12950819672131147</v>
      </c>
      <c r="J390">
        <f>player_stats[[#This Row],[Minutes]]/3420</f>
        <v>0.14269005847953217</v>
      </c>
      <c r="K390" s="2" cm="1">
        <f t="array" ref="K390">_xlfn.IFS(
E390="Goalkeeper",(
7*F390 + 2*J390 + H390),
E390="Defender",(
6*G390+3*H390+2*J390),
E390="Midfielder",(
2*G390+3*H390+4*I390+3*J390),
E390="Forward",(
6.25*I390+5*J390)
)</f>
        <v>1.3210880054713334</v>
      </c>
    </row>
    <row r="391" spans="1:11" x14ac:dyDescent="0.3">
      <c r="A391" t="s">
        <v>362</v>
      </c>
      <c r="B391">
        <v>26</v>
      </c>
      <c r="C391" t="s">
        <v>356</v>
      </c>
      <c r="D391" t="s">
        <v>59</v>
      </c>
      <c r="E391" t="s">
        <v>774</v>
      </c>
      <c r="F391">
        <f>player_stats[[#This Row],[Clean Sheets]]/MAX('epl_player_stats_24_25 '!AI:AI)*0.5+player_stats[[#This Row],[Goals Prevented Adjusted]]/MAX('epl_player_stats_24_25 '!BG:BG)*0.5</f>
        <v>0.20588235294117649</v>
      </c>
      <c r="G391">
        <f>player_stats[[#This Row],[Clean Sheets]]/MAX('epl_player_stats_24_25 '!AI:AI)*0.5+player_stats[[#This Row],[Clearances]]/MAX('epl_player_stats_24_25 '!AJ:AJ)*0.25+player_stats[[#This Row],[Tackles]]/MAX('epl_player_stats_24_25 '!AM:AM)*0.25</f>
        <v>4.978872801839309E-3</v>
      </c>
      <c r="H391">
        <f>player_stats[[#This Row],[Touches]]/MAX('epl_player_stats_24_25 '!P:P)</f>
        <v>2.0615476546160742E-2</v>
      </c>
      <c r="I39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1">
        <f>player_stats[[#This Row],[Minutes]]/3420</f>
        <v>4.6491228070175437E-2</v>
      </c>
      <c r="K391" s="2" cm="1">
        <f t="array" ref="K391">_xlfn.IFS(
E391="Goalkeeper",(
7*F391 + 2*J391 + H391),
E391="Defender",(
6*G391+3*H391+2*J391),
E391="Midfielder",(
2*G391+3*H391+4*I391+3*J391),
E391="Forward",(
6.25*I391+5*J391)
)</f>
        <v>0.18470212258986896</v>
      </c>
    </row>
    <row r="392" spans="1:11" x14ac:dyDescent="0.3">
      <c r="A392" t="s">
        <v>368</v>
      </c>
      <c r="B392">
        <v>31</v>
      </c>
      <c r="C392" t="s">
        <v>356</v>
      </c>
      <c r="D392" t="s">
        <v>59</v>
      </c>
      <c r="E392" t="s">
        <v>774</v>
      </c>
      <c r="F392">
        <f>player_stats[[#This Row],[Clean Sheets]]/MAX('epl_player_stats_24_25 '!AI:AI)*0.5+player_stats[[#This Row],[Goals Prevented Adjusted]]/MAX('epl_player_stats_24_25 '!BG:BG)*0.5</f>
        <v>0.20588235294117649</v>
      </c>
      <c r="G392">
        <f>player_stats[[#This Row],[Clean Sheets]]/MAX('epl_player_stats_24_25 '!AI:AI)*0.5+player_stats[[#This Row],[Clearances]]/MAX('epl_player_stats_24_25 '!AJ:AJ)*0.25+player_stats[[#This Row],[Tackles]]/MAX('epl_player_stats_24_25 '!AM:AM)*0.25</f>
        <v>3.5139501646678679E-2</v>
      </c>
      <c r="H392">
        <f>player_stats[[#This Row],[Touches]]/MAX('epl_player_stats_24_25 '!P:P)</f>
        <v>5.3779504033462801E-2</v>
      </c>
      <c r="I392">
        <f>player_stats[[#This Row],[Goals]]/MAX('epl_player_stats_24_25 '!H:H)*0.6+player_stats[[#This Row],[Assists]]/MAX('epl_player_stats_24_25 '!I:I)*0.25+player_stats[[#This Row],[Shots]]/MAX('epl_player_stats_24_25 '!K:K)*0.15</f>
        <v>1.6347905282331512E-2</v>
      </c>
      <c r="J392">
        <f>player_stats[[#This Row],[Minutes]]/3420</f>
        <v>9.7953216374269E-2</v>
      </c>
      <c r="K392" s="2" cm="1">
        <f t="array" ref="K392">_xlfn.IFS(
E392="Goalkeeper",(
7*F392 + 2*J392 + H392),
E392="Defender",(
6*G392+3*H392+2*J392),
E392="Midfielder",(
2*G392+3*H392+4*I392+3*J392),
E392="Forward",(
6.25*I392+5*J392)
)</f>
        <v>0.56808195472899847</v>
      </c>
    </row>
    <row r="393" spans="1:11" x14ac:dyDescent="0.3">
      <c r="A393" t="s">
        <v>370</v>
      </c>
      <c r="B393">
        <v>26</v>
      </c>
      <c r="C393" t="s">
        <v>356</v>
      </c>
      <c r="D393" t="s">
        <v>59</v>
      </c>
      <c r="E393" t="s">
        <v>774</v>
      </c>
      <c r="F393">
        <f>player_stats[[#This Row],[Clean Sheets]]/MAX('epl_player_stats_24_25 '!AI:AI)*0.5+player_stats[[#This Row],[Goals Prevented Adjusted]]/MAX('epl_player_stats_24_25 '!BG:BG)*0.5</f>
        <v>0.20588235294117649</v>
      </c>
      <c r="G393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93">
        <f>player_stats[[#This Row],[Touches]]/MAX('epl_player_stats_24_25 '!P:P)</f>
        <v>8.9632506722438004E-4</v>
      </c>
      <c r="I39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3">
        <f>player_stats[[#This Row],[Minutes]]/3420</f>
        <v>2.9239766081871346E-4</v>
      </c>
      <c r="K393" s="2" cm="1">
        <f t="array" ref="K393">_xlfn.IFS(
E393="Goalkeeper",(
7*F393 + 2*J393 + H393),
E393="Defender",(
6*G393+3*H393+2*J393),
E393="Midfielder",(
2*G393+3*H393+4*I393+3*J393),
E393="Forward",(
6.25*I393+5*J393)
)</f>
        <v>3.2737705233105673E-3</v>
      </c>
    </row>
    <row r="394" spans="1:11" x14ac:dyDescent="0.3">
      <c r="A394" t="s">
        <v>372</v>
      </c>
      <c r="B394">
        <v>23</v>
      </c>
      <c r="C394" t="s">
        <v>356</v>
      </c>
      <c r="D394" t="s">
        <v>59</v>
      </c>
      <c r="E394" t="s">
        <v>774</v>
      </c>
      <c r="F394">
        <f>player_stats[[#This Row],[Clean Sheets]]/MAX('epl_player_stats_24_25 '!AI:AI)*0.5+player_stats[[#This Row],[Goals Prevented Adjusted]]/MAX('epl_player_stats_24_25 '!BG:BG)*0.5</f>
        <v>0.20588235294117649</v>
      </c>
      <c r="G394">
        <f>player_stats[[#This Row],[Clean Sheets]]/MAX('epl_player_stats_24_25 '!AI:AI)*0.5+player_stats[[#This Row],[Clearances]]/MAX('epl_player_stats_24_25 '!AJ:AJ)*0.25+player_stats[[#This Row],[Tackles]]/MAX('epl_player_stats_24_25 '!AM:AM)*0.25</f>
        <v>2.1795190455477537E-2</v>
      </c>
      <c r="H394">
        <f>player_stats[[#This Row],[Touches]]/MAX('epl_player_stats_24_25 '!P:P)</f>
        <v>8.3059456229459219E-2</v>
      </c>
      <c r="I394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394">
        <f>player_stats[[#This Row],[Minutes]]/3420</f>
        <v>0.11052631578947368</v>
      </c>
      <c r="K394" s="2" cm="1">
        <f t="array" ref="K394">_xlfn.IFS(
E394="Goalkeeper",(
7*F394 + 2*J394 + H394),
E394="Defender",(
6*G394+3*H394+2*J394),
E394="Midfielder",(
2*G394+3*H394+4*I394+3*J394),
E394="Forward",(
6.25*I394+5*J394)
)</f>
        <v>0.60100214300019028</v>
      </c>
    </row>
    <row r="395" spans="1:11" x14ac:dyDescent="0.3">
      <c r="A395" t="s">
        <v>383</v>
      </c>
      <c r="B395">
        <v>28</v>
      </c>
      <c r="C395" t="s">
        <v>356</v>
      </c>
      <c r="D395" t="s">
        <v>158</v>
      </c>
      <c r="E395" t="s">
        <v>773</v>
      </c>
      <c r="F395">
        <f>player_stats[[#This Row],[Clean Sheets]]/MAX('epl_player_stats_24_25 '!AI:AI)*0.5+player_stats[[#This Row],[Goals Prevented Adjusted]]/MAX('epl_player_stats_24_25 '!BG:BG)*0.5</f>
        <v>0.20588235294117649</v>
      </c>
      <c r="G395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395">
        <f>player_stats[[#This Row],[Touches]]/MAX('epl_player_stats_24_25 '!P:P)</f>
        <v>6.5730504929787867E-3</v>
      </c>
      <c r="I39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5">
        <f>player_stats[[#This Row],[Minutes]]/3420</f>
        <v>1.2573099415204679E-2</v>
      </c>
      <c r="K395" s="2" cm="1">
        <f t="array" ref="K395">_xlfn.IFS(
E395="Goalkeeper",(
7*F395 + 2*J395 + H395),
E395="Defender",(
6*G395+3*H395+2*J395),
E395="Midfielder",(
2*G395+3*H395+4*I395+3*J395),
E395="Forward",(
6.25*I395+5*J395)
)</f>
        <v>0.46326396392327035</v>
      </c>
    </row>
    <row r="396" spans="1:11" x14ac:dyDescent="0.3">
      <c r="A396" t="s">
        <v>384</v>
      </c>
      <c r="B396">
        <v>31</v>
      </c>
      <c r="C396" t="s">
        <v>356</v>
      </c>
      <c r="D396" t="s">
        <v>365</v>
      </c>
      <c r="E396" t="s">
        <v>773</v>
      </c>
      <c r="F396">
        <f>player_stats[[#This Row],[Clean Sheets]]/MAX('epl_player_stats_24_25 '!AI:AI)*0.5+player_stats[[#This Row],[Goals Prevented Adjusted]]/MAX('epl_player_stats_24_25 '!BG:BG)*0.5</f>
        <v>0.20588235294117649</v>
      </c>
      <c r="G396">
        <f>player_stats[[#This Row],[Clean Sheets]]/MAX('epl_player_stats_24_25 '!AI:AI)*0.5+player_stats[[#This Row],[Clearances]]/MAX('epl_player_stats_24_25 '!AJ:AJ)*0.25+player_stats[[#This Row],[Tackles]]/MAX('epl_player_stats_24_25 '!AM:AM)*0.25</f>
        <v>1.8983408935562045E-2</v>
      </c>
      <c r="H396">
        <f>player_stats[[#This Row],[Touches]]/MAX('epl_player_stats_24_25 '!P:P)</f>
        <v>2.7786077083955783E-2</v>
      </c>
      <c r="I39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6">
        <f>player_stats[[#This Row],[Minutes]]/3420</f>
        <v>5.7602339181286551E-2</v>
      </c>
      <c r="K396" s="2" cm="1">
        <f t="array" ref="K396">_xlfn.IFS(
E396="Goalkeeper",(
7*F396 + 2*J396 + H396),
E396="Defender",(
6*G396+3*H396+2*J396),
E396="Midfielder",(
2*G396+3*H396+4*I396+3*J396),
E396="Forward",(
6.25*I396+5*J396)
)</f>
        <v>0.69413206666685112</v>
      </c>
    </row>
    <row r="397" spans="1:11" x14ac:dyDescent="0.3">
      <c r="A397" t="s">
        <v>399</v>
      </c>
      <c r="B397">
        <v>26</v>
      </c>
      <c r="C397" t="s">
        <v>391</v>
      </c>
      <c r="D397" t="s">
        <v>400</v>
      </c>
      <c r="E397" t="s">
        <v>773</v>
      </c>
      <c r="F397">
        <f>player_stats[[#This Row],[Clean Sheets]]/MAX('epl_player_stats_24_25 '!AI:AI)*0.5+player_stats[[#This Row],[Goals Prevented Adjusted]]/MAX('epl_player_stats_24_25 '!BG:BG)*0.5</f>
        <v>0.20588235294117649</v>
      </c>
      <c r="G397">
        <f>player_stats[[#This Row],[Clean Sheets]]/MAX('epl_player_stats_24_25 '!AI:AI)*0.5+player_stats[[#This Row],[Clearances]]/MAX('epl_player_stats_24_25 '!AJ:AJ)*0.25+player_stats[[#This Row],[Tackles]]/MAX('epl_player_stats_24_25 '!AM:AM)*0.25</f>
        <v>3.9458149505996395E-3</v>
      </c>
      <c r="H397">
        <f>player_stats[[#This Row],[Touches]]/MAX('epl_player_stats_24_25 '!P:P)</f>
        <v>3.0773827308037047E-2</v>
      </c>
      <c r="I39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7">
        <f>player_stats[[#This Row],[Minutes]]/3420</f>
        <v>3.8011695906432746E-2</v>
      </c>
      <c r="K397" s="2" cm="1">
        <f t="array" ref="K397">_xlfn.IFS(
E397="Goalkeeper",(
7*F397 + 2*J397 + H397),
E397="Defender",(
6*G397+3*H397+2*J397),
E397="Midfielder",(
2*G397+3*H397+4*I397+3*J397),
E397="Forward",(
6.25*I397+5*J397)
)</f>
        <v>0.61424819954460874</v>
      </c>
    </row>
    <row r="398" spans="1:11" x14ac:dyDescent="0.3">
      <c r="A398" t="s">
        <v>411</v>
      </c>
      <c r="B398">
        <v>18</v>
      </c>
      <c r="C398" t="s">
        <v>391</v>
      </c>
      <c r="D398" t="s">
        <v>59</v>
      </c>
      <c r="E398" t="s">
        <v>773</v>
      </c>
      <c r="F398">
        <f>player_stats[[#This Row],[Clean Sheets]]/MAX('epl_player_stats_24_25 '!AI:AI)*0.5+player_stats[[#This Row],[Goals Prevented Adjusted]]/MAX('epl_player_stats_24_25 '!BG:BG)*0.5</f>
        <v>0.20588235294117649</v>
      </c>
      <c r="G39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398">
        <f>player_stats[[#This Row],[Touches]]/MAX('epl_player_stats_24_25 '!P:P)</f>
        <v>0</v>
      </c>
      <c r="I39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8">
        <f>player_stats[[#This Row],[Minutes]]/3420</f>
        <v>2.9239766081871346E-4</v>
      </c>
      <c r="K398" s="2" cm="1">
        <f t="array" ref="K398">_xlfn.IFS(
E398="Goalkeeper",(
7*F398 + 2*J398 + H398),
E398="Defender",(
6*G398+3*H398+2*J398),
E398="Midfielder",(
2*G398+3*H398+4*I398+3*J398),
E398="Forward",(
6.25*I398+5*J398)
)</f>
        <v>0.40087719298245617</v>
      </c>
    </row>
    <row r="399" spans="1:11" x14ac:dyDescent="0.3">
      <c r="A399" t="s">
        <v>413</v>
      </c>
      <c r="B399">
        <v>18</v>
      </c>
      <c r="C399" t="s">
        <v>391</v>
      </c>
      <c r="D399" t="s">
        <v>59</v>
      </c>
      <c r="E399" t="s">
        <v>774</v>
      </c>
      <c r="F399">
        <f>player_stats[[#This Row],[Clean Sheets]]/MAX('epl_player_stats_24_25 '!AI:AI)*0.5+player_stats[[#This Row],[Goals Prevented Adjusted]]/MAX('epl_player_stats_24_25 '!BG:BG)*0.5</f>
        <v>0.20588235294117649</v>
      </c>
      <c r="G399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399">
        <f>player_stats[[#This Row],[Touches]]/MAX('epl_player_stats_24_25 '!P:P)</f>
        <v>2.6889752016731401E-3</v>
      </c>
      <c r="I39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399">
        <f>player_stats[[#This Row],[Minutes]]/3420</f>
        <v>2.9239766081871346E-4</v>
      </c>
      <c r="K399" s="2" cm="1">
        <f t="array" ref="K399">_xlfn.IFS(
E399="Goalkeeper",(
7*F399 + 2*J399 + H399),
E399="Defender",(
6*G399+3*H399+2*J399),
E399="Midfielder",(
2*G399+3*H399+4*I399+3*J399),
E399="Forward",(
6.25*I399+5*J399)
)</f>
        <v>1.9929916415378651E-2</v>
      </c>
    </row>
    <row r="400" spans="1:11" x14ac:dyDescent="0.3">
      <c r="A400" t="s">
        <v>417</v>
      </c>
      <c r="B400">
        <v>30</v>
      </c>
      <c r="C400" t="s">
        <v>391</v>
      </c>
      <c r="D400" t="s">
        <v>176</v>
      </c>
      <c r="E400" t="s">
        <v>774</v>
      </c>
      <c r="F400">
        <f>player_stats[[#This Row],[Clean Sheets]]/MAX('epl_player_stats_24_25 '!AI:AI)*0.5+player_stats[[#This Row],[Goals Prevented Adjusted]]/MAX('epl_player_stats_24_25 '!BG:BG)*0.5</f>
        <v>0.20588235294117649</v>
      </c>
      <c r="G400">
        <f>player_stats[[#This Row],[Clean Sheets]]/MAX('epl_player_stats_24_25 '!AI:AI)*0.5+player_stats[[#This Row],[Clearances]]/MAX('epl_player_stats_24_25 '!AJ:AJ)*0.25+player_stats[[#This Row],[Tackles]]/MAX('epl_player_stats_24_25 '!AM:AM)*0.25</f>
        <v>3.5799726589200276E-2</v>
      </c>
      <c r="H400">
        <f>player_stats[[#This Row],[Touches]]/MAX('epl_player_stats_24_25 '!P:P)</f>
        <v>9.471168210337616E-2</v>
      </c>
      <c r="I400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00">
        <f>player_stats[[#This Row],[Minutes]]/3420</f>
        <v>0.11257309941520467</v>
      </c>
      <c r="K400" s="2" cm="1">
        <f t="array" ref="K400">_xlfn.IFS(
E400="Goalkeeper",(
7*F400 + 2*J400 + H400),
E400="Defender",(
6*G400+3*H400+2*J400),
E400="Midfielder",(
2*G400+3*H400+4*I400+3*J400),
E400="Forward",(
6.25*I400+5*J400)
)</f>
        <v>0.72407960467573951</v>
      </c>
    </row>
    <row r="401" spans="1:11" x14ac:dyDescent="0.3">
      <c r="A401" t="s">
        <v>423</v>
      </c>
      <c r="B401">
        <v>25</v>
      </c>
      <c r="C401" t="s">
        <v>391</v>
      </c>
      <c r="D401" t="s">
        <v>96</v>
      </c>
      <c r="E401" t="s">
        <v>774</v>
      </c>
      <c r="F401">
        <f>player_stats[[#This Row],[Clean Sheets]]/MAX('epl_player_stats_24_25 '!AI:AI)*0.5+player_stats[[#This Row],[Goals Prevented Adjusted]]/MAX('epl_player_stats_24_25 '!BG:BG)*0.5</f>
        <v>0.20588235294117649</v>
      </c>
      <c r="G401">
        <f>player_stats[[#This Row],[Clean Sheets]]/MAX('epl_player_stats_24_25 '!AI:AI)*0.5+player_stats[[#This Row],[Clearances]]/MAX('epl_player_stats_24_25 '!AJ:AJ)*0.25+player_stats[[#This Row],[Tackles]]/MAX('epl_player_stats_24_25 '!AM:AM)*0.25</f>
        <v>1.2311253339961473E-2</v>
      </c>
      <c r="H401">
        <f>player_stats[[#This Row],[Touches]]/MAX('epl_player_stats_24_25 '!P:P)</f>
        <v>2.4200776815058261E-2</v>
      </c>
      <c r="I401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01">
        <f>player_stats[[#This Row],[Minutes]]/3420</f>
        <v>3.1286549707602342E-2</v>
      </c>
      <c r="K401" s="2" cm="1">
        <f t="array" ref="K401">_xlfn.IFS(
E401="Goalkeeper",(
7*F401 + 2*J401 + H401),
E401="Defender",(
6*G401+3*H401+2*J401),
E401="Midfielder",(
2*G401+3*H401+4*I401+3*J401),
E401="Forward",(
6.25*I401+5*J401)
)</f>
        <v>0.20904294990014832</v>
      </c>
    </row>
    <row r="402" spans="1:11" x14ac:dyDescent="0.3">
      <c r="A402" t="s">
        <v>430</v>
      </c>
      <c r="B402">
        <v>21</v>
      </c>
      <c r="C402" t="s">
        <v>425</v>
      </c>
      <c r="D402" t="s">
        <v>291</v>
      </c>
      <c r="E402" t="s">
        <v>774</v>
      </c>
      <c r="F402">
        <f>player_stats[[#This Row],[Clean Sheets]]/MAX('epl_player_stats_24_25 '!AI:AI)*0.5+player_stats[[#This Row],[Goals Prevented Adjusted]]/MAX('epl_player_stats_24_25 '!BG:BG)*0.5</f>
        <v>0.20588235294117649</v>
      </c>
      <c r="G402">
        <f>player_stats[[#This Row],[Clean Sheets]]/MAX('epl_player_stats_24_25 '!AI:AI)*0.5+player_stats[[#This Row],[Clearances]]/MAX('epl_player_stats_24_25 '!AJ:AJ)*0.25+player_stats[[#This Row],[Tackles]]/MAX('epl_player_stats_24_25 '!AM:AM)*0.25</f>
        <v>5.2142235754675942E-2</v>
      </c>
      <c r="H402">
        <f>player_stats[[#This Row],[Touches]]/MAX('epl_player_stats_24_25 '!P:P)</f>
        <v>0.20794741559605617</v>
      </c>
      <c r="I402">
        <f>player_stats[[#This Row],[Goals]]/MAX('epl_player_stats_24_25 '!H:H)*0.6+player_stats[[#This Row],[Assists]]/MAX('epl_player_stats_24_25 '!I:I)*0.25+player_stats[[#This Row],[Shots]]/MAX('epl_player_stats_24_25 '!K:K)*0.15+0.1</f>
        <v>0.15236794171220402</v>
      </c>
      <c r="J402">
        <f>player_stats[[#This Row],[Minutes]]/3420</f>
        <v>0.21871345029239767</v>
      </c>
      <c r="K402" s="2" cm="1">
        <f t="array" ref="K402">_xlfn.IFS(
E402="Goalkeeper",(
7*F402 + 2*J402 + H402),
E402="Defender",(
6*G402+3*H402+2*J402),
E402="Midfielder",(
2*G402+3*H402+4*I402+3*J402),
E402="Forward",(
6.25*I402+5*J402)
)</f>
        <v>1.3741225619010196</v>
      </c>
    </row>
    <row r="403" spans="1:11" x14ac:dyDescent="0.3">
      <c r="A403" t="s">
        <v>439</v>
      </c>
      <c r="B403">
        <v>21</v>
      </c>
      <c r="C403" t="s">
        <v>425</v>
      </c>
      <c r="D403" t="s">
        <v>59</v>
      </c>
      <c r="E403" t="s">
        <v>774</v>
      </c>
      <c r="F403">
        <f>player_stats[[#This Row],[Clean Sheets]]/MAX('epl_player_stats_24_25 '!AI:AI)*0.5+player_stats[[#This Row],[Goals Prevented Adjusted]]/MAX('epl_player_stats_24_25 '!BG:BG)*0.5</f>
        <v>0.20588235294117649</v>
      </c>
      <c r="G403">
        <f>player_stats[[#This Row],[Clean Sheets]]/MAX('epl_player_stats_24_25 '!AI:AI)*0.5+player_stats[[#This Row],[Clearances]]/MAX('epl_player_stats_24_25 '!AJ:AJ)*0.25+player_stats[[#This Row],[Tackles]]/MAX('epl_player_stats_24_25 '!AM:AM)*0.25</f>
        <v>5.0448952960914686E-2</v>
      </c>
      <c r="H403">
        <f>player_stats[[#This Row],[Touches]]/MAX('epl_player_stats_24_25 '!P:P)</f>
        <v>0.14042426053181953</v>
      </c>
      <c r="I403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03">
        <f>player_stats[[#This Row],[Minutes]]/3420</f>
        <v>0.14269005847953217</v>
      </c>
      <c r="K403" s="2" cm="1">
        <f t="array" ref="K403">_xlfn.IFS(
E403="Goalkeeper",(
7*F403 + 2*J403 + H403),
E403="Defender",(
6*G403+3*H403+2*J403),
E403="Midfielder",(
2*G403+3*H403+4*I403+3*J403),
E403="Forward",(
6.25*I403+5*J403)
)</f>
        <v>1.0093466163200111</v>
      </c>
    </row>
    <row r="404" spans="1:11" x14ac:dyDescent="0.3">
      <c r="A404" t="s">
        <v>440</v>
      </c>
      <c r="B404">
        <v>18</v>
      </c>
      <c r="C404" t="s">
        <v>425</v>
      </c>
      <c r="D404" t="s">
        <v>59</v>
      </c>
      <c r="E404" t="s">
        <v>773</v>
      </c>
      <c r="F404">
        <f>player_stats[[#This Row],[Clean Sheets]]/MAX('epl_player_stats_24_25 '!AI:AI)*0.5+player_stats[[#This Row],[Goals Prevented Adjusted]]/MAX('epl_player_stats_24_25 '!BG:BG)*0.5</f>
        <v>0.20588235294117649</v>
      </c>
      <c r="G404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04">
        <f>player_stats[[#This Row],[Touches]]/MAX('epl_player_stats_24_25 '!P:P)</f>
        <v>8.9632506722438004E-4</v>
      </c>
      <c r="I40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04">
        <f>player_stats[[#This Row],[Minutes]]/3420</f>
        <v>2.9239766081871343E-3</v>
      </c>
      <c r="K404" s="2" cm="1">
        <f t="array" ref="K404">_xlfn.IFS(
E404="Goalkeeper",(
7*F404 + 2*J404 + H404),
E404="Defender",(
6*G404+3*H404+2*J404),
E404="Midfielder",(
2*G404+3*H404+4*I404+3*J404),
E404="Forward",(
6.25*I404+5*J404)
)</f>
        <v>0.41146090502623456</v>
      </c>
    </row>
    <row r="405" spans="1:11" x14ac:dyDescent="0.3">
      <c r="A405" t="s">
        <v>441</v>
      </c>
      <c r="B405">
        <v>27</v>
      </c>
      <c r="C405" t="s">
        <v>425</v>
      </c>
      <c r="D405" t="s">
        <v>59</v>
      </c>
      <c r="E405" t="s">
        <v>774</v>
      </c>
      <c r="F405">
        <f>player_stats[[#This Row],[Clean Sheets]]/MAX('epl_player_stats_24_25 '!AI:AI)*0.5+player_stats[[#This Row],[Goals Prevented Adjusted]]/MAX('epl_player_stats_24_25 '!BG:BG)*0.5</f>
        <v>0.24159663865546221</v>
      </c>
      <c r="G405">
        <f>player_stats[[#This Row],[Clean Sheets]]/MAX('epl_player_stats_24_25 '!AI:AI)*0.5+player_stats[[#This Row],[Clearances]]/MAX('epl_player_stats_24_25 '!AJ:AJ)*0.25+player_stats[[#This Row],[Tackles]]/MAX('epl_player_stats_24_25 '!AM:AM)*0.25</f>
        <v>7.9778475113403344E-2</v>
      </c>
      <c r="H405">
        <f>player_stats[[#This Row],[Touches]]/MAX('epl_player_stats_24_25 '!P:P)</f>
        <v>0.14669853600239019</v>
      </c>
      <c r="I405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05">
        <f>player_stats[[#This Row],[Minutes]]/3420</f>
        <v>0.15175438596491228</v>
      </c>
      <c r="K405" s="2" cm="1">
        <f t="array" ref="K405">_xlfn.IFS(
E405="Goalkeeper",(
7*F405 + 2*J405 + H405),
E405="Defender",(
6*G405+3*H405+2*J405),
E405="Midfielder",(
2*G405+3*H405+4*I405+3*J405),
E405="Forward",(
6.25*I405+5*J405)
)</f>
        <v>1.2222752306174152</v>
      </c>
    </row>
    <row r="406" spans="1:11" x14ac:dyDescent="0.3">
      <c r="A406" t="s">
        <v>442</v>
      </c>
      <c r="B406">
        <v>28</v>
      </c>
      <c r="C406" t="s">
        <v>425</v>
      </c>
      <c r="D406" t="s">
        <v>443</v>
      </c>
      <c r="E406" t="s">
        <v>774</v>
      </c>
      <c r="F406">
        <f>player_stats[[#This Row],[Clean Sheets]]/MAX('epl_player_stats_24_25 '!AI:AI)*0.5+player_stats[[#This Row],[Goals Prevented Adjusted]]/MAX('epl_player_stats_24_25 '!BG:BG)*0.5</f>
        <v>0.27731092436974791</v>
      </c>
      <c r="G406">
        <f>player_stats[[#This Row],[Clean Sheets]]/MAX('epl_player_stats_24_25 '!AI:AI)*0.5+player_stats[[#This Row],[Clearances]]/MAX('epl_player_stats_24_25 '!AJ:AJ)*0.25+player_stats[[#This Row],[Tackles]]/MAX('epl_player_stats_24_25 '!AM:AM)*0.25</f>
        <v>0.14726123159137511</v>
      </c>
      <c r="H406">
        <f>player_stats[[#This Row],[Touches]]/MAX('epl_player_stats_24_25 '!P:P)</f>
        <v>0.22856289214221692</v>
      </c>
      <c r="I406">
        <f>player_stats[[#This Row],[Goals]]/MAX('epl_player_stats_24_25 '!H:H)*0.6+player_stats[[#This Row],[Assists]]/MAX('epl_player_stats_24_25 '!I:I)*0.25+player_stats[[#This Row],[Shots]]/MAX('epl_player_stats_24_25 '!K:K)*0.15+0.1</f>
        <v>0.12372495446265938</v>
      </c>
      <c r="J406">
        <f>player_stats[[#This Row],[Minutes]]/3420</f>
        <v>0.24356725146198829</v>
      </c>
      <c r="K406" s="2" cm="1">
        <f t="array" ref="K406">_xlfn.IFS(
E406="Goalkeeper",(
7*F406 + 2*J406 + H406),
E406="Defender",(
6*G406+3*H406+2*J406),
E406="Midfielder",(
2*G406+3*H406+4*I406+3*J406),
E406="Forward",(
6.25*I406+5*J406)
)</f>
        <v>2.0563905688988777</v>
      </c>
    </row>
    <row r="407" spans="1:11" x14ac:dyDescent="0.3">
      <c r="A407" t="s">
        <v>451</v>
      </c>
      <c r="B407">
        <v>31</v>
      </c>
      <c r="C407" t="s">
        <v>425</v>
      </c>
      <c r="D407" t="s">
        <v>92</v>
      </c>
      <c r="E407" t="s">
        <v>773</v>
      </c>
      <c r="F407">
        <f>player_stats[[#This Row],[Clean Sheets]]/MAX('epl_player_stats_24_25 '!AI:AI)*0.5+player_stats[[#This Row],[Goals Prevented Adjusted]]/MAX('epl_player_stats_24_25 '!BG:BG)*0.5</f>
        <v>0.20588235294117649</v>
      </c>
      <c r="G407">
        <f>player_stats[[#This Row],[Clean Sheets]]/MAX('epl_player_stats_24_25 '!AI:AI)*0.5+player_stats[[#This Row],[Clearances]]/MAX('epl_player_stats_24_25 '!AJ:AJ)*0.25+player_stats[[#This Row],[Tackles]]/MAX('epl_player_stats_24_25 '!AM:AM)*0.25</f>
        <v>3.0820853787360963E-2</v>
      </c>
      <c r="H407">
        <f>player_stats[[#This Row],[Touches]]/MAX('epl_player_stats_24_25 '!P:P)</f>
        <v>7.5590080669256043E-2</v>
      </c>
      <c r="I407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07">
        <f>player_stats[[#This Row],[Minutes]]/3420</f>
        <v>7.6315789473684212E-2</v>
      </c>
      <c r="K407" s="2" cm="1">
        <f t="array" ref="K407">_xlfn.IFS(
E407="Goalkeeper",(
7*F407 + 2*J407 + H407),
E407="Defender",(
6*G407+3*H407+2*J407),
E407="Midfielder",(
2*G407+3*H407+4*I407+3*J407),
E407="Forward",(
6.25*I407+5*J407)
)</f>
        <v>0.91735931800354265</v>
      </c>
    </row>
    <row r="408" spans="1:11" x14ac:dyDescent="0.3">
      <c r="A408" t="s">
        <v>452</v>
      </c>
      <c r="B408">
        <v>20</v>
      </c>
      <c r="C408" t="s">
        <v>453</v>
      </c>
      <c r="D408" t="s">
        <v>454</v>
      </c>
      <c r="E408" t="s">
        <v>774</v>
      </c>
      <c r="F408">
        <f>player_stats[[#This Row],[Clean Sheets]]/MAX('epl_player_stats_24_25 '!AI:AI)*0.5+player_stats[[#This Row],[Goals Prevented Adjusted]]/MAX('epl_player_stats_24_25 '!BG:BG)*0.5</f>
        <v>0.27731092436974791</v>
      </c>
      <c r="G408">
        <f>player_stats[[#This Row],[Clean Sheets]]/MAX('epl_player_stats_24_25 '!AI:AI)*0.5+player_stats[[#This Row],[Clearances]]/MAX('epl_player_stats_24_25 '!AJ:AJ)*0.25+player_stats[[#This Row],[Tackles]]/MAX('epl_player_stats_24_25 '!AM:AM)*0.25</f>
        <v>0.10975268750388367</v>
      </c>
      <c r="H408">
        <f>player_stats[[#This Row],[Touches]]/MAX('epl_player_stats_24_25 '!P:P)</f>
        <v>0.134448760083657</v>
      </c>
      <c r="I40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08">
        <f>player_stats[[#This Row],[Minutes]]/3420</f>
        <v>0.14736842105263157</v>
      </c>
      <c r="K408" s="2" cm="1">
        <f t="array" ref="K408">_xlfn.IFS(
E408="Goalkeeper",(
7*F408 + 2*J408 + H408),
E408="Defender",(
6*G408+3*H408+2*J408),
E408="Midfielder",(
2*G408+3*H408+4*I408+3*J408),
E408="Forward",(
6.25*I408+5*J408)
)</f>
        <v>1.3565992473795361</v>
      </c>
    </row>
    <row r="409" spans="1:11" x14ac:dyDescent="0.3">
      <c r="A409" t="s">
        <v>462</v>
      </c>
      <c r="B409">
        <v>18</v>
      </c>
      <c r="C409" t="s">
        <v>453</v>
      </c>
      <c r="D409" t="s">
        <v>59</v>
      </c>
      <c r="E409" t="s">
        <v>774</v>
      </c>
      <c r="F409">
        <f>player_stats[[#This Row],[Clean Sheets]]/MAX('epl_player_stats_24_25 '!AI:AI)*0.5+player_stats[[#This Row],[Goals Prevented Adjusted]]/MAX('epl_player_stats_24_25 '!BG:BG)*0.5</f>
        <v>0.20588235294117649</v>
      </c>
      <c r="G409">
        <f>player_stats[[#This Row],[Clean Sheets]]/MAX('epl_player_stats_24_25 '!AI:AI)*0.5+player_stats[[#This Row],[Clearances]]/MAX('epl_player_stats_24_25 '!AJ:AJ)*0.25+player_stats[[#This Row],[Tackles]]/MAX('epl_player_stats_24_25 '!AM:AM)*0.25</f>
        <v>3.9458149505996395E-3</v>
      </c>
      <c r="H409">
        <f>player_stats[[#This Row],[Touches]]/MAX('epl_player_stats_24_25 '!P:P)</f>
        <v>3.7346877801015838E-2</v>
      </c>
      <c r="I40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09">
        <f>player_stats[[#This Row],[Minutes]]/3420</f>
        <v>2.7777777777777776E-2</v>
      </c>
      <c r="K409" s="2" cm="1">
        <f t="array" ref="K409">_xlfn.IFS(
E409="Goalkeeper",(
7*F409 + 2*J409 + H409),
E409="Defender",(
6*G409+3*H409+2*J409),
E409="Midfielder",(
2*G409+3*H409+4*I409+3*J409),
E409="Forward",(
6.25*I409+5*J409)
)</f>
        <v>0.19127107866220092</v>
      </c>
    </row>
    <row r="410" spans="1:11" x14ac:dyDescent="0.3">
      <c r="A410" t="s">
        <v>474</v>
      </c>
      <c r="B410">
        <v>29</v>
      </c>
      <c r="C410" t="s">
        <v>453</v>
      </c>
      <c r="D410" t="s">
        <v>74</v>
      </c>
      <c r="E410" t="s">
        <v>774</v>
      </c>
      <c r="F410">
        <f>player_stats[[#This Row],[Clean Sheets]]/MAX('epl_player_stats_24_25 '!AI:AI)*0.5+player_stats[[#This Row],[Goals Prevented Adjusted]]/MAX('epl_player_stats_24_25 '!BG:BG)*0.5</f>
        <v>0.20588235294117649</v>
      </c>
      <c r="G410">
        <f>player_stats[[#This Row],[Clean Sheets]]/MAX('epl_player_stats_24_25 '!AI:AI)*0.5+player_stats[[#This Row],[Clearances]]/MAX('epl_player_stats_24_25 '!AJ:AJ)*0.25+player_stats[[#This Row],[Tackles]]/MAX('epl_player_stats_24_25 '!AM:AM)*0.25</f>
        <v>3.9644565960355434E-2</v>
      </c>
      <c r="H410">
        <f>player_stats[[#This Row],[Touches]]/MAX('epl_player_stats_24_25 '!P:P)</f>
        <v>0.17986256348969226</v>
      </c>
      <c r="I410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10">
        <f>player_stats[[#This Row],[Minutes]]/3420</f>
        <v>0.19941520467836257</v>
      </c>
      <c r="K410" s="2" cm="1">
        <f t="array" ref="K410">_xlfn.IFS(
E410="Goalkeeper",(
7*F410 + 2*J410 + H410),
E410="Defender",(
6*G410+3*H410+2*J410),
E410="Midfielder",(
2*G410+3*H410+4*I410+3*J410),
E410="Forward",(
6.25*I410+5*J410)
)</f>
        <v>1.1762854955879347</v>
      </c>
    </row>
    <row r="411" spans="1:11" x14ac:dyDescent="0.3">
      <c r="A411" t="s">
        <v>478</v>
      </c>
      <c r="B411">
        <v>21</v>
      </c>
      <c r="C411" t="s">
        <v>453</v>
      </c>
      <c r="D411" t="s">
        <v>82</v>
      </c>
      <c r="E411" t="s">
        <v>773</v>
      </c>
      <c r="F411">
        <f>player_stats[[#This Row],[Clean Sheets]]/MAX('epl_player_stats_24_25 '!AI:AI)*0.5+player_stats[[#This Row],[Goals Prevented Adjusted]]/MAX('epl_player_stats_24_25 '!BG:BG)*0.5</f>
        <v>0.20588235294117649</v>
      </c>
      <c r="G411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11">
        <f>player_stats[[#This Row],[Touches]]/MAX('epl_player_stats_24_25 '!P:P)</f>
        <v>5.3779504033462803E-3</v>
      </c>
      <c r="I41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11">
        <f>player_stats[[#This Row],[Minutes]]/3420</f>
        <v>4.0935672514619886E-3</v>
      </c>
      <c r="K411" s="2" cm="1">
        <f t="array" ref="K411">_xlfn.IFS(
E411="Goalkeeper",(
7*F411 + 2*J411 + H411),
E411="Defender",(
6*G411+3*H411+2*J411),
E411="Midfielder",(
2*G411+3*H411+4*I411+3*J411),
E411="Forward",(
6.25*I411+5*J411)
)</f>
        <v>0.42841455296442482</v>
      </c>
    </row>
    <row r="412" spans="1:11" x14ac:dyDescent="0.3">
      <c r="A412" t="s">
        <v>481</v>
      </c>
      <c r="B412">
        <v>28</v>
      </c>
      <c r="C412" t="s">
        <v>453</v>
      </c>
      <c r="D412" t="s">
        <v>62</v>
      </c>
      <c r="E412" t="s">
        <v>773</v>
      </c>
      <c r="F412">
        <f>player_stats[[#This Row],[Clean Sheets]]/MAX('epl_player_stats_24_25 '!AI:AI)*0.5+player_stats[[#This Row],[Goals Prevented Adjusted]]/MAX('epl_player_stats_24_25 '!BG:BG)*0.5</f>
        <v>0.20588235294117649</v>
      </c>
      <c r="G412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412">
        <f>player_stats[[#This Row],[Touches]]/MAX('epl_player_stats_24_25 '!P:P)</f>
        <v>2.3005676725425753E-2</v>
      </c>
      <c r="I41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12">
        <f>player_stats[[#This Row],[Minutes]]/3420</f>
        <v>2.1345029239766083E-2</v>
      </c>
      <c r="K412" s="2" cm="1">
        <f t="array" ref="K412">_xlfn.IFS(
E412="Goalkeeper",(
7*F412 + 2*J412 + H412),
E412="Defender",(
6*G412+3*H412+2*J412),
E412="Midfielder",(
2*G412+3*H412+4*I412+3*J412),
E412="Forward",(
6.25*I412+5*J412)
)</f>
        <v>0.54263703059053603</v>
      </c>
    </row>
    <row r="413" spans="1:11" x14ac:dyDescent="0.3">
      <c r="A413" t="s">
        <v>485</v>
      </c>
      <c r="B413">
        <v>18</v>
      </c>
      <c r="C413" t="s">
        <v>453</v>
      </c>
      <c r="D413" t="s">
        <v>66</v>
      </c>
      <c r="E413" t="s">
        <v>774</v>
      </c>
      <c r="F413">
        <f>player_stats[[#This Row],[Clean Sheets]]/MAX('epl_player_stats_24_25 '!AI:AI)*0.5+player_stats[[#This Row],[Goals Prevented Adjusted]]/MAX('epl_player_stats_24_25 '!BG:BG)*0.5</f>
        <v>0.20588235294117649</v>
      </c>
      <c r="G413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413">
        <f>player_stats[[#This Row],[Touches]]/MAX('epl_player_stats_24_25 '!P:P)</f>
        <v>1.1951000896325067E-3</v>
      </c>
      <c r="I41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13">
        <f>player_stats[[#This Row],[Minutes]]/3420</f>
        <v>2.9239766081871346E-4</v>
      </c>
      <c r="K413" s="2" cm="1">
        <f t="array" ref="K413">_xlfn.IFS(
E413="Goalkeeper",(
7*F413 + 2*J413 + H413),
E413="Defender",(
6*G413+3*H413+2*J413),
E413="Midfielder",(
2*G413+3*H413+4*I413+3*J413),
E413="Forward",(
6.25*I413+5*J413)
)</f>
        <v>1.0368442697972964E-2</v>
      </c>
    </row>
    <row r="414" spans="1:11" x14ac:dyDescent="0.3">
      <c r="A414" t="s">
        <v>491</v>
      </c>
      <c r="B414">
        <v>24</v>
      </c>
      <c r="C414" t="s">
        <v>787</v>
      </c>
      <c r="D414" t="s">
        <v>66</v>
      </c>
      <c r="E414" t="s">
        <v>774</v>
      </c>
      <c r="F414">
        <f>player_stats[[#This Row],[Clean Sheets]]/MAX('epl_player_stats_24_25 '!AI:AI)*0.5+player_stats[[#This Row],[Goals Prevented Adjusted]]/MAX('epl_player_stats_24_25 '!BG:BG)*0.5</f>
        <v>0.20588235294117649</v>
      </c>
      <c r="G414">
        <f>player_stats[[#This Row],[Clean Sheets]]/MAX('epl_player_stats_24_25 '!AI:AI)*0.5+player_stats[[#This Row],[Clearances]]/MAX('epl_player_stats_24_25 '!AJ:AJ)*0.25+player_stats[[#This Row],[Tackles]]/MAX('epl_player_stats_24_25 '!AM:AM)*0.25</f>
        <v>1.1278195488721804E-2</v>
      </c>
      <c r="H414">
        <f>player_stats[[#This Row],[Touches]]/MAX('epl_player_stats_24_25 '!P:P)</f>
        <v>3.2566477442485808E-2</v>
      </c>
      <c r="I414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414">
        <f>player_stats[[#This Row],[Minutes]]/3420</f>
        <v>3.9473684210526314E-2</v>
      </c>
      <c r="K414" s="2" cm="1">
        <f t="array" ref="K414">_xlfn.IFS(
E414="Goalkeeper",(
7*F414 + 2*J414 + H414),
E414="Defender",(
6*G414+3*H414+2*J414),
E414="Midfielder",(
2*G414+3*H414+4*I414+3*J414),
E414="Forward",(
6.25*I414+5*J414)
)</f>
        <v>0.24431597368084088</v>
      </c>
    </row>
    <row r="415" spans="1:11" x14ac:dyDescent="0.3">
      <c r="A415" t="s">
        <v>492</v>
      </c>
      <c r="B415">
        <v>17</v>
      </c>
      <c r="C415" t="s">
        <v>787</v>
      </c>
      <c r="D415" t="s">
        <v>59</v>
      </c>
      <c r="E415" t="s">
        <v>774</v>
      </c>
      <c r="F415">
        <f>player_stats[[#This Row],[Clean Sheets]]/MAX('epl_player_stats_24_25 '!AI:AI)*0.5+player_stats[[#This Row],[Goals Prevented Adjusted]]/MAX('epl_player_stats_24_25 '!BG:BG)*0.5</f>
        <v>0.20588235294117649</v>
      </c>
      <c r="G415">
        <f>player_stats[[#This Row],[Clean Sheets]]/MAX('epl_player_stats_24_25 '!AI:AI)*0.5+player_stats[[#This Row],[Clearances]]/MAX('epl_player_stats_24_25 '!AJ:AJ)*0.25+player_stats[[#This Row],[Tackles]]/MAX('epl_player_stats_24_25 '!AM:AM)*0.25</f>
        <v>1.5783259802398558E-2</v>
      </c>
      <c r="H415">
        <f>player_stats[[#This Row],[Touches]]/MAX('epl_player_stats_24_25 '!P:P)</f>
        <v>4.3023603226770242E-2</v>
      </c>
      <c r="I415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15">
        <f>player_stats[[#This Row],[Minutes]]/3420</f>
        <v>0.05</v>
      </c>
      <c r="K415" s="2" cm="1">
        <f t="array" ref="K415">_xlfn.IFS(
E415="Goalkeeper",(
7*F415 + 2*J415 + H415),
E415="Defender",(
6*G415+3*H415+2*J415),
E415="Midfielder",(
2*G415+3*H415+4*I415+3*J415),
E415="Forward",(
6.25*I415+5*J415)
)</f>
        <v>0.32377036849470209</v>
      </c>
    </row>
    <row r="416" spans="1:11" x14ac:dyDescent="0.3">
      <c r="A416" t="s">
        <v>498</v>
      </c>
      <c r="B416">
        <v>17</v>
      </c>
      <c r="C416" t="s">
        <v>787</v>
      </c>
      <c r="D416" t="s">
        <v>59</v>
      </c>
      <c r="E416" t="s">
        <v>774</v>
      </c>
      <c r="F416">
        <f>player_stats[[#This Row],[Clean Sheets]]/MAX('epl_player_stats_24_25 '!AI:AI)*0.5+player_stats[[#This Row],[Goals Prevented Adjusted]]/MAX('epl_player_stats_24_25 '!BG:BG)*0.5</f>
        <v>0.20588235294117649</v>
      </c>
      <c r="G416">
        <f>player_stats[[#This Row],[Clean Sheets]]/MAX('epl_player_stats_24_25 '!AI:AI)*0.5+player_stats[[#This Row],[Clearances]]/MAX('epl_player_stats_24_25 '!AJ:AJ)*0.25+player_stats[[#This Row],[Tackles]]/MAX('epl_player_stats_24_25 '!AM:AM)*0.25</f>
        <v>2.0575716149878829E-2</v>
      </c>
      <c r="H416">
        <f>player_stats[[#This Row],[Touches]]/MAX('epl_player_stats_24_25 '!P:P)</f>
        <v>7.8577830893337322E-2</v>
      </c>
      <c r="I416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16">
        <f>player_stats[[#This Row],[Minutes]]/3420</f>
        <v>0.10116959064327485</v>
      </c>
      <c r="K416" s="2" cm="1">
        <f t="array" ref="K416">_xlfn.IFS(
E416="Goalkeeper",(
7*F416 + 2*J416 + H416),
E416="Defender",(
6*G416+3*H416+2*J416),
E416="Midfielder",(
2*G416+3*H416+4*I416+3*J416),
E416="Forward",(
6.25*I416+5*J416)
)</f>
        <v>0.5615269708658347</v>
      </c>
    </row>
    <row r="417" spans="1:11" x14ac:dyDescent="0.3">
      <c r="A417" t="s">
        <v>500</v>
      </c>
      <c r="B417">
        <v>36</v>
      </c>
      <c r="C417" t="s">
        <v>787</v>
      </c>
      <c r="D417" t="s">
        <v>291</v>
      </c>
      <c r="E417" t="s">
        <v>774</v>
      </c>
      <c r="F417">
        <f>player_stats[[#This Row],[Clean Sheets]]/MAX('epl_player_stats_24_25 '!AI:AI)*0.5+player_stats[[#This Row],[Goals Prevented Adjusted]]/MAX('epl_player_stats_24_25 '!BG:BG)*0.5</f>
        <v>0.24159663865546221</v>
      </c>
      <c r="G417">
        <f>player_stats[[#This Row],[Clean Sheets]]/MAX('epl_player_stats_24_25 '!AI:AI)*0.5+player_stats[[#This Row],[Clearances]]/MAX('epl_player_stats_24_25 '!AJ:AJ)*0.25+player_stats[[#This Row],[Tackles]]/MAX('epl_player_stats_24_25 '!AM:AM)*0.25</f>
        <v>6.6247747467843163E-2</v>
      </c>
      <c r="H417">
        <f>player_stats[[#This Row],[Touches]]/MAX('epl_player_stats_24_25 '!P:P)</f>
        <v>7.768150582611294E-2</v>
      </c>
      <c r="I417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17">
        <f>player_stats[[#This Row],[Minutes]]/3420</f>
        <v>9.1812865497076027E-2</v>
      </c>
      <c r="K417" s="2" cm="1">
        <f t="array" ref="K417">_xlfn.IFS(
E417="Goalkeeper",(
7*F417 + 2*J417 + H417),
E417="Defender",(
6*G417+3*H417+2*J417),
E417="Midfielder",(
2*G417+3*H417+4*I417+3*J417),
E417="Forward",(
6.25*I417+5*J417)
)</f>
        <v>0.81415673327954985</v>
      </c>
    </row>
    <row r="418" spans="1:11" x14ac:dyDescent="0.3">
      <c r="A418" t="s">
        <v>505</v>
      </c>
      <c r="B418">
        <v>29</v>
      </c>
      <c r="C418" t="s">
        <v>787</v>
      </c>
      <c r="D418" t="s">
        <v>59</v>
      </c>
      <c r="E418" t="s">
        <v>774</v>
      </c>
      <c r="F418">
        <f>player_stats[[#This Row],[Clean Sheets]]/MAX('epl_player_stats_24_25 '!AI:AI)*0.5+player_stats[[#This Row],[Goals Prevented Adjusted]]/MAX('epl_player_stats_24_25 '!BG:BG)*0.5</f>
        <v>0.20588235294117649</v>
      </c>
      <c r="G418">
        <f>player_stats[[#This Row],[Clean Sheets]]/MAX('epl_player_stats_24_25 '!AI:AI)*0.5+player_stats[[#This Row],[Clearances]]/MAX('epl_player_stats_24_25 '!AJ:AJ)*0.25+player_stats[[#This Row],[Tackles]]/MAX('epl_player_stats_24_25 '!AM:AM)*0.25</f>
        <v>1.4750201951158889E-2</v>
      </c>
      <c r="H418">
        <f>player_stats[[#This Row],[Touches]]/MAX('epl_player_stats_24_25 '!P:P)</f>
        <v>9.5906782193008661E-2</v>
      </c>
      <c r="I41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18">
        <f>player_stats[[#This Row],[Minutes]]/3420</f>
        <v>0.10175438596491228</v>
      </c>
      <c r="K418" s="2" cm="1">
        <f t="array" ref="K418">_xlfn.IFS(
E418="Goalkeeper",(
7*F418 + 2*J418 + H418),
E418="Defender",(
6*G418+3*H418+2*J418),
E418="Midfielder",(
2*G418+3*H418+4*I418+3*J418),
E418="Forward",(
6.25*I418+5*J418)
)</f>
        <v>0.57973033021580389</v>
      </c>
    </row>
    <row r="419" spans="1:11" x14ac:dyDescent="0.3">
      <c r="A419" t="s">
        <v>510</v>
      </c>
      <c r="B419">
        <v>19</v>
      </c>
      <c r="C419" t="s">
        <v>787</v>
      </c>
      <c r="D419" t="s">
        <v>163</v>
      </c>
      <c r="E419" t="s">
        <v>774</v>
      </c>
      <c r="F419">
        <f>player_stats[[#This Row],[Clean Sheets]]/MAX('epl_player_stats_24_25 '!AI:AI)*0.5+player_stats[[#This Row],[Goals Prevented Adjusted]]/MAX('epl_player_stats_24_25 '!BG:BG)*0.5</f>
        <v>0.27731092436974791</v>
      </c>
      <c r="G419">
        <f>player_stats[[#This Row],[Clean Sheets]]/MAX('epl_player_stats_24_25 '!AI:AI)*0.5+player_stats[[#This Row],[Clearances]]/MAX('epl_player_stats_24_25 '!AJ:AJ)*0.25+player_stats[[#This Row],[Tackles]]/MAX('epl_player_stats_24_25 '!AM:AM)*0.25</f>
        <v>0.14932734729385447</v>
      </c>
      <c r="H419">
        <f>player_stats[[#This Row],[Touches]]/MAX('epl_player_stats_24_25 '!P:P)</f>
        <v>0.19360621452046609</v>
      </c>
      <c r="I419">
        <f>player_stats[[#This Row],[Goals]]/MAX('epl_player_stats_24_25 '!H:H)*0.6+player_stats[[#This Row],[Assists]]/MAX('epl_player_stats_24_25 '!I:I)*0.25+player_stats[[#This Row],[Shots]]/MAX('epl_player_stats_24_25 '!K:K)*0.15+0.1</f>
        <v>0.12459016393442623</v>
      </c>
      <c r="J419">
        <f>player_stats[[#This Row],[Minutes]]/3420</f>
        <v>0.24619883040935672</v>
      </c>
      <c r="K419" s="2" cm="1">
        <f t="array" ref="K419">_xlfn.IFS(
E419="Goalkeeper",(
7*F419 + 2*J419 + H419),
E419="Defender",(
6*G419+3*H419+2*J419),
E419="Midfielder",(
2*G419+3*H419+4*I419+3*J419),
E419="Forward",(
6.25*I419+5*J419)
)</f>
        <v>1.9691803881432386</v>
      </c>
    </row>
    <row r="420" spans="1:11" x14ac:dyDescent="0.3">
      <c r="A420" t="s">
        <v>512</v>
      </c>
      <c r="B420">
        <v>27</v>
      </c>
      <c r="C420" t="s">
        <v>787</v>
      </c>
      <c r="D420" t="s">
        <v>78</v>
      </c>
      <c r="E420" t="s">
        <v>773</v>
      </c>
      <c r="F420">
        <f>player_stats[[#This Row],[Clean Sheets]]/MAX('epl_player_stats_24_25 '!AI:AI)*0.5+player_stats[[#This Row],[Goals Prevented Adjusted]]/MAX('epl_player_stats_24_25 '!BG:BG)*0.5</f>
        <v>0.20588235294117649</v>
      </c>
      <c r="G420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420">
        <f>player_stats[[#This Row],[Touches]]/MAX('epl_player_stats_24_25 '!P:P)</f>
        <v>4.4816253361218998E-3</v>
      </c>
      <c r="I420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20">
        <f>player_stats[[#This Row],[Minutes]]/3420</f>
        <v>4.9707602339181291E-3</v>
      </c>
      <c r="K420" s="2" cm="1">
        <f t="array" ref="K420">_xlfn.IFS(
E420="Goalkeeper",(
7*F420 + 2*J420 + H420),
E420="Defender",(
6*G420+3*H420+2*J420),
E420="Midfielder",(
2*G420+3*H420+4*I420+3*J420),
E420="Forward",(
6.25*I420+5*J420)
)</f>
        <v>0.4402593379863699</v>
      </c>
    </row>
    <row r="421" spans="1:11" x14ac:dyDescent="0.3">
      <c r="A421" t="s">
        <v>513</v>
      </c>
      <c r="B421">
        <v>20</v>
      </c>
      <c r="C421" t="s">
        <v>787</v>
      </c>
      <c r="D421" t="s">
        <v>59</v>
      </c>
      <c r="E421" t="s">
        <v>773</v>
      </c>
      <c r="F421">
        <f>player_stats[[#This Row],[Clean Sheets]]/MAX('epl_player_stats_24_25 '!AI:AI)*0.5+player_stats[[#This Row],[Goals Prevented Adjusted]]/MAX('epl_player_stats_24_25 '!BG:BG)*0.5</f>
        <v>0.20588235294117649</v>
      </c>
      <c r="G421">
        <f>player_stats[[#This Row],[Clean Sheets]]/MAX('epl_player_stats_24_25 '!AI:AI)*0.5+player_stats[[#This Row],[Clearances]]/MAX('epl_player_stats_24_25 '!AJ:AJ)*0.25+player_stats[[#This Row],[Tackles]]/MAX('epl_player_stats_24_25 '!AM:AM)*0.25</f>
        <v>2.5655564531162616E-2</v>
      </c>
      <c r="H421">
        <f>player_stats[[#This Row],[Touches]]/MAX('epl_player_stats_24_25 '!P:P)</f>
        <v>4.0633403047505227E-2</v>
      </c>
      <c r="I421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21">
        <f>player_stats[[#This Row],[Minutes]]/3420</f>
        <v>5.1169590643274851E-2</v>
      </c>
      <c r="K421" s="2" cm="1">
        <f t="array" ref="K421">_xlfn.IFS(
E421="Goalkeeper",(
7*F421 + 2*J421 + H421),
E421="Defender",(
6*G421+3*H421+2*J421),
E421="Midfielder",(
2*G421+3*H421+4*I421+3*J421),
E421="Forward",(
6.25*I421+5*J421)
)</f>
        <v>0.73655617570843601</v>
      </c>
    </row>
    <row r="422" spans="1:11" x14ac:dyDescent="0.3">
      <c r="A422" t="s">
        <v>514</v>
      </c>
      <c r="B422">
        <v>19</v>
      </c>
      <c r="C422" t="s">
        <v>787</v>
      </c>
      <c r="D422" t="s">
        <v>59</v>
      </c>
      <c r="E422" t="s">
        <v>774</v>
      </c>
      <c r="F422">
        <f>player_stats[[#This Row],[Clean Sheets]]/MAX('epl_player_stats_24_25 '!AI:AI)*0.5+player_stats[[#This Row],[Goals Prevented Adjusted]]/MAX('epl_player_stats_24_25 '!BG:BG)*0.5</f>
        <v>0.20588235294117649</v>
      </c>
      <c r="G422">
        <f>player_stats[[#This Row],[Clean Sheets]]/MAX('epl_player_stats_24_25 '!AI:AI)*0.5+player_stats[[#This Row],[Clearances]]/MAX('epl_player_stats_24_25 '!AJ:AJ)*0.25+player_stats[[#This Row],[Tackles]]/MAX('epl_player_stats_24_25 '!AM:AM)*0.25</f>
        <v>2.0762132604237867E-2</v>
      </c>
      <c r="H422">
        <f>player_stats[[#This Row],[Touches]]/MAX('epl_player_stats_24_25 '!P:P)</f>
        <v>4.4517478338810874E-2</v>
      </c>
      <c r="I422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2">
        <f>player_stats[[#This Row],[Minutes]]/3420</f>
        <v>4.8538011695906436E-2</v>
      </c>
      <c r="K422" s="2" cm="1">
        <f t="array" ref="K422">_xlfn.IFS(
E422="Goalkeeper",(
7*F422 + 2*J422 + H422),
E422="Defender",(
6*G422+3*H422+2*J422),
E422="Midfielder",(
2*G422+3*H422+4*I422+3*J422),
E422="Forward",(
6.25*I422+5*J422)
)</f>
        <v>0.3552012540336727</v>
      </c>
    </row>
    <row r="423" spans="1:11" x14ac:dyDescent="0.3">
      <c r="A423" t="s">
        <v>515</v>
      </c>
      <c r="B423">
        <v>24</v>
      </c>
      <c r="C423" t="s">
        <v>787</v>
      </c>
      <c r="D423" t="s">
        <v>74</v>
      </c>
      <c r="E423" t="s">
        <v>774</v>
      </c>
      <c r="F423">
        <f>player_stats[[#This Row],[Clean Sheets]]/MAX('epl_player_stats_24_25 '!AI:AI)*0.5+player_stats[[#This Row],[Goals Prevented Adjusted]]/MAX('epl_player_stats_24_25 '!BG:BG)*0.5</f>
        <v>0.20588235294117649</v>
      </c>
      <c r="G423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423">
        <f>player_stats[[#This Row],[Touches]]/MAX('epl_player_stats_24_25 '!P:P)</f>
        <v>2.0017926501344489E-2</v>
      </c>
      <c r="I42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3">
        <f>player_stats[[#This Row],[Minutes]]/3420</f>
        <v>2.8947368421052631E-2</v>
      </c>
      <c r="K423" s="2" cm="1">
        <f t="array" ref="K423">_xlfn.IFS(
E423="Goalkeeper",(
7*F423 + 2*J423 + H423),
E423="Defender",(
6*G423+3*H423+2*J423),
E423="Midfielder",(
2*G423+3*H423+4*I423+3*J423),
E423="Forward",(
6.25*I423+5*J423)
)</f>
        <v>0.14670325443102034</v>
      </c>
    </row>
    <row r="424" spans="1:11" x14ac:dyDescent="0.3">
      <c r="A424" t="s">
        <v>516</v>
      </c>
      <c r="B424">
        <v>30</v>
      </c>
      <c r="C424" t="s">
        <v>787</v>
      </c>
      <c r="D424" t="s">
        <v>126</v>
      </c>
      <c r="E424" t="s">
        <v>774</v>
      </c>
      <c r="F424">
        <f>player_stats[[#This Row],[Clean Sheets]]/MAX('epl_player_stats_24_25 '!AI:AI)*0.5+player_stats[[#This Row],[Goals Prevented Adjusted]]/MAX('epl_player_stats_24_25 '!BG:BG)*0.5</f>
        <v>0.27731092436974791</v>
      </c>
      <c r="G424">
        <f>player_stats[[#This Row],[Clean Sheets]]/MAX('epl_player_stats_24_25 '!AI:AI)*0.5+player_stats[[#This Row],[Clearances]]/MAX('epl_player_stats_24_25 '!AJ:AJ)*0.25+player_stats[[#This Row],[Tackles]]/MAX('epl_player_stats_24_25 '!AM:AM)*0.25</f>
        <v>0.12177654881004163</v>
      </c>
      <c r="H424">
        <f>player_stats[[#This Row],[Touches]]/MAX('epl_player_stats_24_25 '!P:P)</f>
        <v>0.13564386017328953</v>
      </c>
      <c r="I42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4">
        <f>player_stats[[#This Row],[Minutes]]/3420</f>
        <v>0.20380116959064329</v>
      </c>
      <c r="K424" s="2" cm="1">
        <f t="array" ref="K424">_xlfn.IFS(
E424="Goalkeeper",(
7*F424 + 2*J424 + H424),
E424="Defender",(
6*G424+3*H424+2*J424),
E424="Midfielder",(
2*G424+3*H424+4*I424+3*J424),
E424="Forward",(
6.25*I424+5*J424)
)</f>
        <v>1.545193212561405</v>
      </c>
    </row>
    <row r="425" spans="1:11" x14ac:dyDescent="0.3">
      <c r="A425" t="s">
        <v>522</v>
      </c>
      <c r="B425">
        <v>29</v>
      </c>
      <c r="C425" t="s">
        <v>786</v>
      </c>
      <c r="D425" t="s">
        <v>126</v>
      </c>
      <c r="E425" t="s">
        <v>774</v>
      </c>
      <c r="F425">
        <f>player_stats[[#This Row],[Clean Sheets]]/MAX('epl_player_stats_24_25 '!AI:AI)*0.5+player_stats[[#This Row],[Goals Prevented Adjusted]]/MAX('epl_player_stats_24_25 '!BG:BG)*0.5</f>
        <v>0.20588235294117649</v>
      </c>
      <c r="G425">
        <f>player_stats[[#This Row],[Clean Sheets]]/MAX('epl_player_stats_24_25 '!AI:AI)*0.5+player_stats[[#This Row],[Clearances]]/MAX('epl_player_stats_24_25 '!AJ:AJ)*0.25+player_stats[[#This Row],[Tackles]]/MAX('epl_player_stats_24_25 '!AM:AM)*0.25</f>
        <v>2.4047722612315914E-2</v>
      </c>
      <c r="H425">
        <f>player_stats[[#This Row],[Touches]]/MAX('epl_player_stats_24_25 '!P:P)</f>
        <v>6.124887959366597E-2</v>
      </c>
      <c r="I425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25">
        <f>player_stats[[#This Row],[Minutes]]/3420</f>
        <v>9.7660818713450295E-2</v>
      </c>
      <c r="K425" s="2" cm="1">
        <f t="array" ref="K425">_xlfn.IFS(
E425="Goalkeeper",(
7*F425 + 2*J425 + H425),
E425="Defender",(
6*G425+3*H425+2*J425),
E425="Midfielder",(
2*G425+3*H425+4*I425+3*J425),
E425="Forward",(
6.25*I425+5*J425)
)</f>
        <v>0.523354611881794</v>
      </c>
    </row>
    <row r="426" spans="1:11" x14ac:dyDescent="0.3">
      <c r="A426" t="s">
        <v>533</v>
      </c>
      <c r="B426">
        <v>28</v>
      </c>
      <c r="C426" t="s">
        <v>786</v>
      </c>
      <c r="D426" t="s">
        <v>59</v>
      </c>
      <c r="E426" t="s">
        <v>774</v>
      </c>
      <c r="F426">
        <f>player_stats[[#This Row],[Clean Sheets]]/MAX('epl_player_stats_24_25 '!AI:AI)*0.5+player_stats[[#This Row],[Goals Prevented Adjusted]]/MAX('epl_player_stats_24_25 '!BG:BG)*0.5</f>
        <v>0.20588235294117649</v>
      </c>
      <c r="G42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26">
        <f>player_stats[[#This Row],[Touches]]/MAX('epl_player_stats_24_25 '!P:P)</f>
        <v>5.3779504033462803E-3</v>
      </c>
      <c r="I42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26">
        <f>player_stats[[#This Row],[Minutes]]/3420</f>
        <v>5.8479532163742687E-3</v>
      </c>
      <c r="K426" s="2" cm="1">
        <f t="array" ref="K426">_xlfn.IFS(
E426="Goalkeeper",(
7*F426 + 2*J426 + H426),
E426="Defender",(
6*G426+3*H426+2*J426),
E426="Midfielder",(
2*G426+3*H426+4*I426+3*J426),
E426="Forward",(
6.25*I426+5*J426)
)</f>
        <v>2.7829757642787379E-2</v>
      </c>
    </row>
    <row r="427" spans="1:11" x14ac:dyDescent="0.3">
      <c r="A427" t="s">
        <v>534</v>
      </c>
      <c r="B427">
        <v>30</v>
      </c>
      <c r="C427" t="s">
        <v>786</v>
      </c>
      <c r="D427" t="s">
        <v>214</v>
      </c>
      <c r="E427" t="s">
        <v>773</v>
      </c>
      <c r="F427">
        <f>player_stats[[#This Row],[Clean Sheets]]/MAX('epl_player_stats_24_25 '!AI:AI)*0.5+player_stats[[#This Row],[Goals Prevented Adjusted]]/MAX('epl_player_stats_24_25 '!BG:BG)*0.5</f>
        <v>0.20588235294117649</v>
      </c>
      <c r="G427">
        <f>player_stats[[#This Row],[Clean Sheets]]/MAX('epl_player_stats_24_25 '!AI:AI)*0.5+player_stats[[#This Row],[Clearances]]/MAX('epl_player_stats_24_25 '!AJ:AJ)*0.25+player_stats[[#This Row],[Tackles]]/MAX('epl_player_stats_24_25 '!AM:AM)*0.25</f>
        <v>5.6390977443609019E-3</v>
      </c>
      <c r="H427">
        <f>player_stats[[#This Row],[Touches]]/MAX('epl_player_stats_24_25 '!P:P)</f>
        <v>2.6292201971915147E-2</v>
      </c>
      <c r="I427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427">
        <f>player_stats[[#This Row],[Minutes]]/3420</f>
        <v>4.4152046783625734E-2</v>
      </c>
      <c r="K427" s="2" cm="1">
        <f t="array" ref="K427">_xlfn.IFS(
E427="Goalkeeper",(
7*F427 + 2*J427 + H427),
E427="Defender",(
6*G427+3*H427+2*J427),
E427="Midfielder",(
2*G427+3*H427+4*I427+3*J427),
E427="Forward",(
6.25*I427+5*J427)
)</f>
        <v>0.68162733519796737</v>
      </c>
    </row>
    <row r="428" spans="1:11" x14ac:dyDescent="0.3">
      <c r="A428" t="s">
        <v>537</v>
      </c>
      <c r="B428">
        <v>26</v>
      </c>
      <c r="C428" t="s">
        <v>786</v>
      </c>
      <c r="D428" t="s">
        <v>59</v>
      </c>
      <c r="E428" t="s">
        <v>773</v>
      </c>
      <c r="F428">
        <f>player_stats[[#This Row],[Clean Sheets]]/MAX('epl_player_stats_24_25 '!AI:AI)*0.5+player_stats[[#This Row],[Goals Prevented Adjusted]]/MAX('epl_player_stats_24_25 '!BG:BG)*0.5</f>
        <v>0.27731092436974791</v>
      </c>
      <c r="G428">
        <f>player_stats[[#This Row],[Clean Sheets]]/MAX('epl_player_stats_24_25 '!AI:AI)*0.5+player_stats[[#This Row],[Clearances]]/MAX('epl_player_stats_24_25 '!AJ:AJ)*0.25+player_stats[[#This Row],[Tackles]]/MAX('epl_player_stats_24_25 '!AM:AM)*0.25</f>
        <v>0.13044491393773688</v>
      </c>
      <c r="H428">
        <f>player_stats[[#This Row],[Touches]]/MAX('epl_player_stats_24_25 '!P:P)</f>
        <v>0.13594263519569763</v>
      </c>
      <c r="I428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428">
        <f>player_stats[[#This Row],[Minutes]]/3420</f>
        <v>0.22982456140350876</v>
      </c>
      <c r="K428" s="2" cm="1">
        <f t="array" ref="K428">_xlfn.IFS(
E428="Goalkeeper",(
7*F428 + 2*J428 + H428),
E428="Defender",(
6*G428+3*H428+2*J428),
E428="Midfielder",(
2*G428+3*H428+4*I428+3*J428),
E428="Forward",(
6.25*I428+5*J428)
)</f>
        <v>1.8172078111157159</v>
      </c>
    </row>
    <row r="429" spans="1:11" x14ac:dyDescent="0.3">
      <c r="A429" t="s">
        <v>538</v>
      </c>
      <c r="B429">
        <v>24</v>
      </c>
      <c r="C429" t="s">
        <v>786</v>
      </c>
      <c r="D429" t="s">
        <v>74</v>
      </c>
      <c r="E429" t="s">
        <v>774</v>
      </c>
      <c r="F429">
        <f>player_stats[[#This Row],[Clean Sheets]]/MAX('epl_player_stats_24_25 '!AI:AI)*0.5+player_stats[[#This Row],[Goals Prevented Adjusted]]/MAX('epl_player_stats_24_25 '!BG:BG)*0.5</f>
        <v>0.24159663865546221</v>
      </c>
      <c r="G429">
        <f>player_stats[[#This Row],[Clean Sheets]]/MAX('epl_player_stats_24_25 '!AI:AI)*0.5+player_stats[[#This Row],[Clearances]]/MAX('epl_player_stats_24_25 '!AJ:AJ)*0.25+player_stats[[#This Row],[Tackles]]/MAX('epl_player_stats_24_25 '!AM:AM)*0.25</f>
        <v>8.4097122972721053E-2</v>
      </c>
      <c r="H429">
        <f>player_stats[[#This Row],[Touches]]/MAX('epl_player_stats_24_25 '!P:P)</f>
        <v>9.411413205855991E-2</v>
      </c>
      <c r="I429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29">
        <f>player_stats[[#This Row],[Minutes]]/3420</f>
        <v>0.12105263157894737</v>
      </c>
      <c r="K429" s="2" cm="1">
        <f t="array" ref="K429">_xlfn.IFS(
E429="Goalkeeper",(
7*F429 + 2*J429 + H429),
E429="Defender",(
6*G429+3*H429+2*J429),
E429="Midfielder",(
2*G429+3*H429+4*I429+3*J429),
E429="Forward",(
6.25*I429+5*J429)
)</f>
        <v>1.0290303971699009</v>
      </c>
    </row>
    <row r="430" spans="1:11" x14ac:dyDescent="0.3">
      <c r="A430" t="s">
        <v>546</v>
      </c>
      <c r="B430">
        <v>23</v>
      </c>
      <c r="C430" t="s">
        <v>785</v>
      </c>
      <c r="D430" t="s">
        <v>66</v>
      </c>
      <c r="E430" t="s">
        <v>773</v>
      </c>
      <c r="F430">
        <f>player_stats[[#This Row],[Clean Sheets]]/MAX('epl_player_stats_24_25 '!AI:AI)*0.5+player_stats[[#This Row],[Goals Prevented Adjusted]]/MAX('epl_player_stats_24_25 '!BG:BG)*0.5</f>
        <v>0.20588235294117649</v>
      </c>
      <c r="G430">
        <f>player_stats[[#This Row],[Clean Sheets]]/MAX('epl_player_stats_24_25 '!AI:AI)*0.5+player_stats[[#This Row],[Clearances]]/MAX('epl_player_stats_24_25 '!AJ:AJ)*0.25+player_stats[[#This Row],[Tackles]]/MAX('epl_player_stats_24_25 '!AM:AM)*0.25</f>
        <v>1.7103709687441744E-2</v>
      </c>
      <c r="H430">
        <f>player_stats[[#This Row],[Touches]]/MAX('epl_player_stats_24_25 '!P:P)</f>
        <v>4.6608903495667764E-2</v>
      </c>
      <c r="I43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0">
        <f>player_stats[[#This Row],[Minutes]]/3420</f>
        <v>8.0409356725146194E-2</v>
      </c>
      <c r="K430" s="2" cm="1">
        <f t="array" ref="K430">_xlfn.IFS(
E430="Goalkeeper",(
7*F430 + 2*J430 + H430),
E430="Defender",(
6*G430+3*H430+2*J430),
E430="Midfielder",(
2*G430+3*H430+4*I430+3*J430),
E430="Forward",(
6.25*I430+5*J430)
)</f>
        <v>0.8152622000373253</v>
      </c>
    </row>
    <row r="431" spans="1:11" x14ac:dyDescent="0.3">
      <c r="A431" t="s">
        <v>548</v>
      </c>
      <c r="B431">
        <v>18</v>
      </c>
      <c r="C431" t="s">
        <v>785</v>
      </c>
      <c r="D431" t="s">
        <v>76</v>
      </c>
      <c r="E431" t="s">
        <v>773</v>
      </c>
      <c r="F431">
        <f>player_stats[[#This Row],[Clean Sheets]]/MAX('epl_player_stats_24_25 '!AI:AI)*0.5+player_stats[[#This Row],[Goals Prevented Adjusted]]/MAX('epl_player_stats_24_25 '!BG:BG)*0.5</f>
        <v>0.20588235294117649</v>
      </c>
      <c r="G431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431">
        <f>player_stats[[#This Row],[Touches]]/MAX('epl_player_stats_24_25 '!P:P)</f>
        <v>3.884075291305647E-3</v>
      </c>
      <c r="I43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1">
        <f>player_stats[[#This Row],[Minutes]]/3420</f>
        <v>8.1871345029239772E-3</v>
      </c>
      <c r="K431" s="2" cm="1">
        <f t="array" ref="K431">_xlfn.IFS(
E431="Goalkeeper",(
7*F431 + 2*J431 + H431),
E431="Defender",(
6*G431+3*H431+2*J431),
E431="Midfielder",(
2*G431+3*H431+4*I431+3*J431),
E431="Forward",(
6.25*I431+5*J431)
)</f>
        <v>0.44373242637517013</v>
      </c>
    </row>
    <row r="432" spans="1:11" x14ac:dyDescent="0.3">
      <c r="A432" t="s">
        <v>549</v>
      </c>
      <c r="B432">
        <v>28</v>
      </c>
      <c r="C432" t="s">
        <v>785</v>
      </c>
      <c r="D432" t="s">
        <v>59</v>
      </c>
      <c r="E432" t="s">
        <v>774</v>
      </c>
      <c r="F432">
        <f>player_stats[[#This Row],[Clean Sheets]]/MAX('epl_player_stats_24_25 '!AI:AI)*0.5+player_stats[[#This Row],[Goals Prevented Adjusted]]/MAX('epl_player_stats_24_25 '!BG:BG)*0.5</f>
        <v>0.20588235294117649</v>
      </c>
      <c r="G432">
        <f>player_stats[[#This Row],[Clean Sheets]]/MAX('epl_player_stats_24_25 '!AI:AI)*0.5+player_stats[[#This Row],[Clearances]]/MAX('epl_player_stats_24_25 '!AJ:AJ)*0.25+player_stats[[#This Row],[Tackles]]/MAX('epl_player_stats_24_25 '!AM:AM)*0.25</f>
        <v>1.9729074752998198E-2</v>
      </c>
      <c r="H432">
        <f>player_stats[[#This Row],[Touches]]/MAX('epl_player_stats_24_25 '!P:P)</f>
        <v>2.68897520167314E-2</v>
      </c>
      <c r="I43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32">
        <f>player_stats[[#This Row],[Minutes]]/3420</f>
        <v>3.9473684210526314E-2</v>
      </c>
      <c r="K432" s="2" cm="1">
        <f t="array" ref="K432">_xlfn.IFS(
E432="Goalkeeper",(
7*F432 + 2*J432 + H432),
E432="Defender",(
6*G432+3*H432+2*J432),
E432="Midfielder",(
2*G432+3*H432+4*I432+3*J432),
E432="Forward",(
6.25*I432+5*J432)
)</f>
        <v>0.27799107298923598</v>
      </c>
    </row>
    <row r="433" spans="1:11" x14ac:dyDescent="0.3">
      <c r="A433" t="s">
        <v>550</v>
      </c>
      <c r="B433">
        <v>26</v>
      </c>
      <c r="C433" t="s">
        <v>785</v>
      </c>
      <c r="D433" t="s">
        <v>233</v>
      </c>
      <c r="E433" t="s">
        <v>773</v>
      </c>
      <c r="F433">
        <f>player_stats[[#This Row],[Clean Sheets]]/MAX('epl_player_stats_24_25 '!AI:AI)*0.5+player_stats[[#This Row],[Goals Prevented Adjusted]]/MAX('epl_player_stats_24_25 '!BG:BG)*0.5</f>
        <v>0.20588235294117649</v>
      </c>
      <c r="G433">
        <f>player_stats[[#This Row],[Clean Sheets]]/MAX('epl_player_stats_24_25 '!AI:AI)*0.5+player_stats[[#This Row],[Clearances]]/MAX('epl_player_stats_24_25 '!AJ:AJ)*0.25+player_stats[[#This Row],[Tackles]]/MAX('epl_player_stats_24_25 '!AM:AM)*0.25</f>
        <v>1.3429752066115703E-2</v>
      </c>
      <c r="H433">
        <f>player_stats[[#This Row],[Touches]]/MAX('epl_player_stats_24_25 '!P:P)</f>
        <v>0.12578428443382134</v>
      </c>
      <c r="I433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433">
        <f>player_stats[[#This Row],[Minutes]]/3420</f>
        <v>0.17251461988304093</v>
      </c>
      <c r="K433" s="2" cm="1">
        <f t="array" ref="K433">_xlfn.IFS(
E433="Goalkeeper",(
7*F433 + 2*J433 + H433),
E433="Defender",(
6*G433+3*H433+2*J433),
E433="Midfielder",(
2*G433+3*H433+4*I433+3*J433),
E433="Forward",(
6.25*I433+5*J433)
)</f>
        <v>1.3871478382121443</v>
      </c>
    </row>
    <row r="434" spans="1:11" x14ac:dyDescent="0.3">
      <c r="A434" t="s">
        <v>553</v>
      </c>
      <c r="B434">
        <v>23</v>
      </c>
      <c r="C434" t="s">
        <v>785</v>
      </c>
      <c r="D434" t="s">
        <v>66</v>
      </c>
      <c r="E434" t="s">
        <v>774</v>
      </c>
      <c r="F434">
        <f>player_stats[[#This Row],[Clean Sheets]]/MAX('epl_player_stats_24_25 '!AI:AI)*0.5+player_stats[[#This Row],[Goals Prevented Adjusted]]/MAX('epl_player_stats_24_25 '!BG:BG)*0.5</f>
        <v>0.31302521008403361</v>
      </c>
      <c r="G434">
        <f>player_stats[[#This Row],[Clean Sheets]]/MAX('epl_player_stats_24_25 '!AI:AI)*0.5+player_stats[[#This Row],[Clearances]]/MAX('epl_player_stats_24_25 '!AJ:AJ)*0.25+player_stats[[#This Row],[Tackles]]/MAX('epl_player_stats_24_25 '!AM:AM)*0.25</f>
        <v>0.22597557944447896</v>
      </c>
      <c r="H434">
        <f>player_stats[[#This Row],[Touches]]/MAX('epl_player_stats_24_25 '!P:P)</f>
        <v>0.13952793546459516</v>
      </c>
      <c r="I434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34">
        <f>player_stats[[#This Row],[Minutes]]/3420</f>
        <v>0.26111111111111113</v>
      </c>
      <c r="K434" s="2" cm="1">
        <f t="array" ref="K434">_xlfn.IFS(
E434="Goalkeeper",(
7*F434 + 2*J434 + H434),
E434="Defender",(
6*G434+3*H434+2*J434),
E434="Midfielder",(
2*G434+3*H434+4*I434+3*J434),
E434="Forward",(
6.25*I434+5*J434)
)</f>
        <v>2.2966595052828813</v>
      </c>
    </row>
    <row r="435" spans="1:11" x14ac:dyDescent="0.3">
      <c r="A435" t="s">
        <v>567</v>
      </c>
      <c r="B435">
        <v>36</v>
      </c>
      <c r="C435" t="s">
        <v>566</v>
      </c>
      <c r="D435" t="s">
        <v>59</v>
      </c>
      <c r="E435" t="s">
        <v>773</v>
      </c>
      <c r="F435">
        <f>player_stats[[#This Row],[Clean Sheets]]/MAX('epl_player_stats_24_25 '!AI:AI)*0.5+player_stats[[#This Row],[Goals Prevented Adjusted]]/MAX('epl_player_stats_24_25 '!BG:BG)*0.5</f>
        <v>0.20588235294117649</v>
      </c>
      <c r="G435">
        <f>player_stats[[#This Row],[Clean Sheets]]/MAX('epl_player_stats_24_25 '!AI:AI)*0.5+player_stats[[#This Row],[Clearances]]/MAX('epl_player_stats_24_25 '!AJ:AJ)*0.25+player_stats[[#This Row],[Tackles]]/MAX('epl_player_stats_24_25 '!AM:AM)*0.25</f>
        <v>2.0202883241160752E-2</v>
      </c>
      <c r="H435">
        <f>player_stats[[#This Row],[Touches]]/MAX('epl_player_stats_24_25 '!P:P)</f>
        <v>9.9492082461906189E-2</v>
      </c>
      <c r="I435">
        <f>player_stats[[#This Row],[Goals]]/MAX('epl_player_stats_24_25 '!H:H)*0.6+player_stats[[#This Row],[Assists]]/MAX('epl_player_stats_24_25 '!I:I)*0.25+player_stats[[#This Row],[Shots]]/MAX('epl_player_stats_24_25 '!K:K)*0.15+0.1</f>
        <v>0.13515482695810566</v>
      </c>
      <c r="J435">
        <f>player_stats[[#This Row],[Minutes]]/3420</f>
        <v>0.10409356725146199</v>
      </c>
      <c r="K435" s="2" cm="1">
        <f t="array" ref="K435">_xlfn.IFS(
E435="Goalkeeper",(
7*F435 + 2*J435 + H435),
E435="Defender",(
6*G435+3*H435+2*J435),
E435="Midfielder",(
2*G435+3*H435+4*I435+3*J435),
E435="Forward",(
6.25*I435+5*J435)
)</f>
        <v>1.1917820234548486</v>
      </c>
    </row>
    <row r="436" spans="1:11" x14ac:dyDescent="0.3">
      <c r="A436" t="s">
        <v>574</v>
      </c>
      <c r="B436">
        <v>30</v>
      </c>
      <c r="C436" t="s">
        <v>566</v>
      </c>
      <c r="D436" t="s">
        <v>59</v>
      </c>
      <c r="E436" t="s">
        <v>774</v>
      </c>
      <c r="F436">
        <f>player_stats[[#This Row],[Clean Sheets]]/MAX('epl_player_stats_24_25 '!AI:AI)*0.5+player_stats[[#This Row],[Goals Prevented Adjusted]]/MAX('epl_player_stats_24_25 '!BG:BG)*0.5</f>
        <v>0.20588235294117649</v>
      </c>
      <c r="G436">
        <f>player_stats[[#This Row],[Clean Sheets]]/MAX('epl_player_stats_24_25 '!AI:AI)*0.5+player_stats[[#This Row],[Clearances]]/MAX('epl_player_stats_24_25 '!AJ:AJ)*0.25+player_stats[[#This Row],[Tackles]]/MAX('epl_player_stats_24_25 '!AM:AM)*0.25</f>
        <v>1.3157894736842105E-2</v>
      </c>
      <c r="H436">
        <f>player_stats[[#This Row],[Touches]]/MAX('epl_player_stats_24_25 '!P:P)</f>
        <v>8.5150881386316102E-2</v>
      </c>
      <c r="I43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6">
        <f>player_stats[[#This Row],[Minutes]]/3420</f>
        <v>0.10321637426900584</v>
      </c>
      <c r="K436" s="2" cm="1">
        <f t="array" ref="K436">_xlfn.IFS(
E436="Goalkeeper",(
7*F436 + 2*J436 + H436),
E436="Defender",(
6*G436+3*H436+2*J436),
E436="Midfielder",(
2*G436+3*H436+4*I436+3*J436),
E436="Forward",(
6.25*I436+5*J436)
)</f>
        <v>0.54083276111801259</v>
      </c>
    </row>
    <row r="437" spans="1:11" x14ac:dyDescent="0.3">
      <c r="A437" t="s">
        <v>580</v>
      </c>
      <c r="B437">
        <v>17</v>
      </c>
      <c r="C437" t="s">
        <v>566</v>
      </c>
      <c r="D437" t="s">
        <v>59</v>
      </c>
      <c r="E437" t="s">
        <v>773</v>
      </c>
      <c r="F437">
        <f>player_stats[[#This Row],[Clean Sheets]]/MAX('epl_player_stats_24_25 '!AI:AI)*0.5+player_stats[[#This Row],[Goals Prevented Adjusted]]/MAX('epl_player_stats_24_25 '!BG:BG)*0.5</f>
        <v>0.20588235294117649</v>
      </c>
      <c r="G437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8.551854843720872E-3</v>
      </c>
      <c r="H437">
        <f>player_stats[[#This Row],[Touches]]/MAX('epl_player_stats_24_25 '!P:P)</f>
        <v>2.0017926501344489E-2</v>
      </c>
      <c r="I437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37">
        <f>player_stats[[#This Row],[Minutes]]/3420</f>
        <v>3.9473684210526314E-2</v>
      </c>
      <c r="K437" s="2" cm="1">
        <f t="array" ref="K437">_xlfn.IFS(
E437="Goalkeeper",(
7*F437 + 2*J437 + H437),
E437="Defender",(
6*G437+3*H437+2*J437),
E437="Midfielder",(
2*G437+3*H437+4*I437+3*J437),
E437="Forward",(
6.25*I437+5*J437)
)</f>
        <v>0.60541460739682473</v>
      </c>
    </row>
    <row r="438" spans="1:11" x14ac:dyDescent="0.3">
      <c r="A438" t="s">
        <v>587</v>
      </c>
      <c r="B438">
        <v>27</v>
      </c>
      <c r="C438" t="s">
        <v>566</v>
      </c>
      <c r="D438" t="s">
        <v>117</v>
      </c>
      <c r="E438" t="s">
        <v>774</v>
      </c>
      <c r="F438">
        <f>player_stats[[#This Row],[Clean Sheets]]/MAX('epl_player_stats_24_25 '!AI:AI)*0.5+player_stats[[#This Row],[Goals Prevented Adjusted]]/MAX('epl_player_stats_24_25 '!BG:BG)*0.5</f>
        <v>0.20588235294117649</v>
      </c>
      <c r="G43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38">
        <f>player_stats[[#This Row],[Touches]]/MAX('epl_player_stats_24_25 '!P:P)</f>
        <v>8.9632506722438004E-4</v>
      </c>
      <c r="I43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8">
        <f>player_stats[[#This Row],[Minutes]]/3420</f>
        <v>1.4619883040935672E-3</v>
      </c>
      <c r="K438" s="2" cm="1">
        <f t="array" ref="K438">_xlfn.IFS(
E438="Goalkeeper",(
7*F438 + 2*J438 + H438),
E438="Defender",(
6*G438+3*H438+2*J438),
E438="Midfielder",(
2*G438+3*H438+4*I438+3*J438),
E438="Forward",(
6.25*I438+5*J438)
)</f>
        <v>5.612951809860274E-3</v>
      </c>
    </row>
    <row r="439" spans="1:11" x14ac:dyDescent="0.3">
      <c r="A439" t="s">
        <v>590</v>
      </c>
      <c r="B439">
        <v>21</v>
      </c>
      <c r="C439" t="s">
        <v>566</v>
      </c>
      <c r="D439" t="s">
        <v>59</v>
      </c>
      <c r="E439" t="s">
        <v>774</v>
      </c>
      <c r="F439">
        <f>player_stats[[#This Row],[Clean Sheets]]/MAX('epl_player_stats_24_25 '!AI:AI)*0.5+player_stats[[#This Row],[Goals Prevented Adjusted]]/MAX('epl_player_stats_24_25 '!BG:BG)*0.5</f>
        <v>0.20588235294117649</v>
      </c>
      <c r="G43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39">
        <f>player_stats[[#This Row],[Touches]]/MAX('epl_player_stats_24_25 '!P:P)</f>
        <v>1.7926501344487601E-3</v>
      </c>
      <c r="I43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39">
        <f>player_stats[[#This Row],[Minutes]]/3420</f>
        <v>3.5087719298245615E-3</v>
      </c>
      <c r="K439" s="2" cm="1">
        <f t="array" ref="K439">_xlfn.IFS(
E439="Goalkeeper",(
7*F439 + 2*J439 + H439),
E439="Defender",(
6*G439+3*H439+2*J439),
E439="Midfielder",(
2*G439+3*H439+4*I439+3*J439),
E439="Forward",(
6.25*I439+5*J439)
)</f>
        <v>1.2395494262995403E-2</v>
      </c>
    </row>
    <row r="440" spans="1:11" x14ac:dyDescent="0.3">
      <c r="A440" t="s">
        <v>592</v>
      </c>
      <c r="B440">
        <v>30</v>
      </c>
      <c r="C440" t="s">
        <v>566</v>
      </c>
      <c r="D440" t="s">
        <v>78</v>
      </c>
      <c r="E440" t="s">
        <v>773</v>
      </c>
      <c r="F440">
        <f>player_stats[[#This Row],[Clean Sheets]]/MAX('epl_player_stats_24_25 '!AI:AI)*0.5+player_stats[[#This Row],[Goals Prevented Adjusted]]/MAX('epl_player_stats_24_25 '!BG:BG)*0.5</f>
        <v>0.20588235294117649</v>
      </c>
      <c r="G440">
        <f>player_stats[[#This Row],[Clean Sheets]]/MAX('epl_player_stats_24_25 '!AI:AI)*0.5+player_stats[[#This Row],[Clearances]]/MAX('epl_player_stats_24_25 '!AJ:AJ)*0.25+player_stats[[#This Row],[Tackles]]/MAX('epl_player_stats_24_25 '!AM:AM)*0.25</f>
        <v>1.9542658298639159E-2</v>
      </c>
      <c r="H440">
        <f>player_stats[[#This Row],[Touches]]/MAX('epl_player_stats_24_25 '!P:P)</f>
        <v>4.1230953092321485E-2</v>
      </c>
      <c r="I440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40">
        <f>player_stats[[#This Row],[Minutes]]/3420</f>
        <v>8.9473684210526316E-2</v>
      </c>
      <c r="K440" s="2" cm="1">
        <f t="array" ref="K440">_xlfn.IFS(
E440="Goalkeeper",(
7*F440 + 2*J440 + H440),
E440="Defender",(
6*G440+3*H440+2*J440),
E440="Midfielder",(
2*G440+3*H440+4*I440+3*J440),
E440="Forward",(
6.25*I440+5*J440)
)</f>
        <v>0.84103529407959221</v>
      </c>
    </row>
    <row r="441" spans="1:11" x14ac:dyDescent="0.3">
      <c r="A441" t="s">
        <v>595</v>
      </c>
      <c r="B441">
        <v>21</v>
      </c>
      <c r="C441" t="s">
        <v>566</v>
      </c>
      <c r="D441" t="s">
        <v>59</v>
      </c>
      <c r="E441" t="s">
        <v>773</v>
      </c>
      <c r="F441">
        <f>player_stats[[#This Row],[Clean Sheets]]/MAX('epl_player_stats_24_25 '!AI:AI)*0.5+player_stats[[#This Row],[Goals Prevented Adjusted]]/MAX('epl_player_stats_24_25 '!BG:BG)*0.5</f>
        <v>0.20588235294117649</v>
      </c>
      <c r="G441">
        <f>player_stats[[#This Row],[Clean Sheets]]/MAX('epl_player_stats_24_25 '!AI:AI)*0.5+player_stats[[#This Row],[Clearances]]/MAX('epl_player_stats_24_25 '!AJ:AJ)*0.25+player_stats[[#This Row],[Tackles]]/MAX('epl_player_stats_24_25 '!AM:AM)*0.25</f>
        <v>5.6390977443609019E-3</v>
      </c>
      <c r="H441">
        <f>player_stats[[#This Row],[Touches]]/MAX('epl_player_stats_24_25 '!P:P)</f>
        <v>1.3743651030773827E-2</v>
      </c>
      <c r="I44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41">
        <f>player_stats[[#This Row],[Minutes]]/3420</f>
        <v>1.8713450292397661E-2</v>
      </c>
      <c r="K441" s="2" cm="1">
        <f t="array" ref="K441">_xlfn.IFS(
E441="Goalkeeper",(
7*F441 + 2*J441 + H441),
E441="Defender",(
6*G441+3*H441+2*J441),
E441="Midfielder",(
2*G441+3*H441+4*I441+3*J441),
E441="Forward",(
6.25*I441+5*J441)
)</f>
        <v>0.50864949945823623</v>
      </c>
    </row>
    <row r="442" spans="1:11" x14ac:dyDescent="0.3">
      <c r="A442" t="s">
        <v>598</v>
      </c>
      <c r="B442">
        <v>23</v>
      </c>
      <c r="C442" t="s">
        <v>566</v>
      </c>
      <c r="D442" t="s">
        <v>66</v>
      </c>
      <c r="E442" t="s">
        <v>774</v>
      </c>
      <c r="F442">
        <f>player_stats[[#This Row],[Clean Sheets]]/MAX('epl_player_stats_24_25 '!AI:AI)*0.5+player_stats[[#This Row],[Goals Prevented Adjusted]]/MAX('epl_player_stats_24_25 '!BG:BG)*0.5</f>
        <v>0.20588235294117649</v>
      </c>
      <c r="G442">
        <f>player_stats[[#This Row],[Clean Sheets]]/MAX('epl_player_stats_24_25 '!AI:AI)*0.5+player_stats[[#This Row],[Clearances]]/MAX('epl_player_stats_24_25 '!AJ:AJ)*0.25+player_stats[[#This Row],[Tackles]]/MAX('epl_player_stats_24_25 '!AM:AM)*0.25</f>
        <v>7.3564593301435402E-2</v>
      </c>
      <c r="H442">
        <f>player_stats[[#This Row],[Touches]]/MAX('epl_player_stats_24_25 '!P:P)</f>
        <v>8.7541081565581116E-2</v>
      </c>
      <c r="I442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42">
        <f>player_stats[[#This Row],[Minutes]]/3420</f>
        <v>0.14035087719298245</v>
      </c>
      <c r="K442" s="2" cm="1">
        <f t="array" ref="K442">_xlfn.IFS(
E442="Goalkeeper",(
7*F442 + 2*J442 + H442),
E442="Defender",(
6*G442+3*H442+2*J442),
E442="Midfielder",(
2*G442+3*H442+4*I442+3*J442),
E442="Forward",(
6.25*I442+5*J442)
)</f>
        <v>0.9847125588913207</v>
      </c>
    </row>
    <row r="443" spans="1:11" x14ac:dyDescent="0.3">
      <c r="A443" t="s">
        <v>601</v>
      </c>
      <c r="B443">
        <v>19</v>
      </c>
      <c r="C443" t="s">
        <v>784</v>
      </c>
      <c r="D443" t="s">
        <v>59</v>
      </c>
      <c r="E443" t="s">
        <v>774</v>
      </c>
      <c r="F443">
        <f>player_stats[[#This Row],[Clean Sheets]]/MAX('epl_player_stats_24_25 '!AI:AI)*0.5+player_stats[[#This Row],[Goals Prevented Adjusted]]/MAX('epl_player_stats_24_25 '!BG:BG)*0.5</f>
        <v>0.20588235294117649</v>
      </c>
      <c r="G443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43">
        <f>player_stats[[#This Row],[Touches]]/MAX('epl_player_stats_24_25 '!P:P)</f>
        <v>4.7804003585300266E-3</v>
      </c>
      <c r="I44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43">
        <f>player_stats[[#This Row],[Minutes]]/3420</f>
        <v>3.8011695906432748E-3</v>
      </c>
      <c r="K443" s="2" cm="1">
        <f t="array" ref="K443">_xlfn.IFS(
E443="Goalkeeper",(
7*F443 + 2*J443 + H443),
E443="Defender",(
6*G443+3*H443+2*J443),
E443="Midfielder",(
2*G443+3*H443+4*I443+3*J443),
E443="Forward",(
6.25*I443+5*J443)
)</f>
        <v>2.1943540256876629E-2</v>
      </c>
    </row>
    <row r="444" spans="1:11" x14ac:dyDescent="0.3">
      <c r="A444" t="s">
        <v>616</v>
      </c>
      <c r="B444">
        <v>25</v>
      </c>
      <c r="C444" t="s">
        <v>784</v>
      </c>
      <c r="D444" t="s">
        <v>617</v>
      </c>
      <c r="E444" t="s">
        <v>774</v>
      </c>
      <c r="F444">
        <f>player_stats[[#This Row],[Clean Sheets]]/MAX('epl_player_stats_24_25 '!AI:AI)*0.5+player_stats[[#This Row],[Goals Prevented Adjusted]]/MAX('epl_player_stats_24_25 '!BG:BG)*0.5</f>
        <v>0.20588235294117649</v>
      </c>
      <c r="G444">
        <f>player_stats[[#This Row],[Clean Sheets]]/MAX('epl_player_stats_24_25 '!AI:AI)*0.5+player_stats[[#This Row],[Clearances]]/MAX('epl_player_stats_24_25 '!AJ:AJ)*0.25+player_stats[[#This Row],[Tackles]]/MAX('epl_player_stats_24_25 '!AM:AM)*0.25</f>
        <v>8.5471944323618959E-2</v>
      </c>
      <c r="H444">
        <f>player_stats[[#This Row],[Touches]]/MAX('epl_player_stats_24_25 '!P:P)</f>
        <v>0.20884374066328054</v>
      </c>
      <c r="I444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444">
        <f>player_stats[[#This Row],[Minutes]]/3420</f>
        <v>0.24649122807017543</v>
      </c>
      <c r="K444" s="2" cm="1">
        <f t="array" ref="K444">_xlfn.IFS(
E444="Goalkeeper",(
7*F444 + 2*J444 + H444),
E444="Defender",(
6*G444+3*H444+2*J444),
E444="Midfielder",(
2*G444+3*H444+4*I444+3*J444),
E444="Forward",(
6.25*I444+5*J444)
)</f>
        <v>1.6323453440719062</v>
      </c>
    </row>
    <row r="445" spans="1:11" x14ac:dyDescent="0.3">
      <c r="A445" t="s">
        <v>628</v>
      </c>
      <c r="B445">
        <v>27</v>
      </c>
      <c r="C445" t="s">
        <v>784</v>
      </c>
      <c r="D445" t="s">
        <v>62</v>
      </c>
      <c r="E445" t="s">
        <v>774</v>
      </c>
      <c r="F445">
        <f>player_stats[[#This Row],[Clean Sheets]]/MAX('epl_player_stats_24_25 '!AI:AI)*0.5+player_stats[[#This Row],[Goals Prevented Adjusted]]/MAX('epl_player_stats_24_25 '!BG:BG)*0.5</f>
        <v>0.20588235294117649</v>
      </c>
      <c r="G445">
        <f>player_stats[[#This Row],[Clean Sheets]]/MAX('epl_player_stats_24_25 '!AI:AI)*0.5+player_stats[[#This Row],[Clearances]]/MAX('epl_player_stats_24_25 '!AJ:AJ)*0.25+player_stats[[#This Row],[Tackles]]/MAX('epl_player_stats_24_25 '!AM:AM)*0.25</f>
        <v>1.3717144099919219E-2</v>
      </c>
      <c r="H445">
        <f>player_stats[[#This Row],[Touches]]/MAX('epl_player_stats_24_25 '!P:P)</f>
        <v>5.2883178966238426E-2</v>
      </c>
      <c r="I445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45">
        <f>player_stats[[#This Row],[Minutes]]/3420</f>
        <v>5.701754385964912E-2</v>
      </c>
      <c r="K445" s="2" cm="1">
        <f t="array" ref="K445">_xlfn.IFS(
E445="Goalkeeper",(
7*F445 + 2*J445 + H445),
E445="Defender",(
6*G445+3*H445+2*J445),
E445="Midfielder",(
2*G445+3*H445+4*I445+3*J445),
E445="Forward",(
6.25*I445+5*J445)
)</f>
        <v>0.35498748921752887</v>
      </c>
    </row>
    <row r="446" spans="1:11" x14ac:dyDescent="0.3">
      <c r="A446" t="s">
        <v>630</v>
      </c>
      <c r="B446">
        <v>28</v>
      </c>
      <c r="C446" t="s">
        <v>784</v>
      </c>
      <c r="D446" t="s">
        <v>76</v>
      </c>
      <c r="E446" t="s">
        <v>773</v>
      </c>
      <c r="F446">
        <f>player_stats[[#This Row],[Clean Sheets]]/MAX('epl_player_stats_24_25 '!AI:AI)*0.5+player_stats[[#This Row],[Goals Prevented Adjusted]]/MAX('epl_player_stats_24_25 '!BG:BG)*0.5</f>
        <v>0.20588235294117649</v>
      </c>
      <c r="G446">
        <f>player_stats[[#This Row],[Clean Sheets]]/MAX('epl_player_stats_24_25 '!AI:AI)*0.5+player_stats[[#This Row],[Clearances]]/MAX('epl_player_stats_24_25 '!AJ:AJ)*0.25+player_stats[[#This Row],[Tackles]]/MAX('epl_player_stats_24_25 '!AM:AM)*0.25</f>
        <v>1.7476542596159821E-2</v>
      </c>
      <c r="H446">
        <f>player_stats[[#This Row],[Touches]]/MAX('epl_player_stats_24_25 '!P:P)</f>
        <v>9.7400657305049293E-2</v>
      </c>
      <c r="I446">
        <f>player_stats[[#This Row],[Goals]]/MAX('epl_player_stats_24_25 '!H:H)*0.6+player_stats[[#This Row],[Assists]]/MAX('epl_player_stats_24_25 '!I:I)*0.25+player_stats[[#This Row],[Shots]]/MAX('epl_player_stats_24_25 '!K:K)*0.15+0.1</f>
        <v>0.16133879781420765</v>
      </c>
      <c r="J446">
        <f>player_stats[[#This Row],[Minutes]]/3420</f>
        <v>0.14853801169590644</v>
      </c>
      <c r="K446" s="2" cm="1">
        <f t="array" ref="K446">_xlfn.IFS(
E446="Goalkeeper",(
7*F446 + 2*J446 + H446),
E446="Defender",(
6*G446+3*H446+2*J446),
E446="Midfielder",(
2*G446+3*H446+4*I446+3*J446),
E446="Forward",(
6.25*I446+5*J446)
)</f>
        <v>1.4181242834520176</v>
      </c>
    </row>
    <row r="447" spans="1:11" x14ac:dyDescent="0.3">
      <c r="A447" t="s">
        <v>634</v>
      </c>
      <c r="B447">
        <v>34</v>
      </c>
      <c r="C447" t="s">
        <v>783</v>
      </c>
      <c r="D447" t="s">
        <v>59</v>
      </c>
      <c r="E447" t="s">
        <v>774</v>
      </c>
      <c r="F447">
        <f>player_stats[[#This Row],[Clean Sheets]]/MAX('epl_player_stats_24_25 '!AI:AI)*0.5+player_stats[[#This Row],[Goals Prevented Adjusted]]/MAX('epl_player_stats_24_25 '!BG:BG)*0.5</f>
        <v>0.31302521008403361</v>
      </c>
      <c r="G447">
        <f>player_stats[[#This Row],[Clean Sheets]]/MAX('epl_player_stats_24_25 '!AI:AI)*0.5+player_stats[[#This Row],[Clearances]]/MAX('epl_player_stats_24_25 '!AJ:AJ)*0.25+player_stats[[#This Row],[Tackles]]/MAX('epl_player_stats_24_25 '!AM:AM)*0.25</f>
        <v>0.16500963151680853</v>
      </c>
      <c r="H447">
        <f>player_stats[[#This Row],[Touches]]/MAX('epl_player_stats_24_25 '!P:P)</f>
        <v>0.20854496564087241</v>
      </c>
      <c r="I44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47">
        <f>player_stats[[#This Row],[Minutes]]/3420</f>
        <v>0.24064327485380116</v>
      </c>
      <c r="K447" s="2" cm="1">
        <f t="array" ref="K447">_xlfn.IFS(
E447="Goalkeeper",(
7*F447 + 2*J447 + H447),
E447="Defender",(
6*G447+3*H447+2*J447),
E447="Midfielder",(
2*G447+3*H447+4*I447+3*J447),
E447="Forward",(
6.25*I447+5*J447)
)</f>
        <v>2.0969792357310708</v>
      </c>
    </row>
    <row r="448" spans="1:11" x14ac:dyDescent="0.3">
      <c r="A448" t="s">
        <v>637</v>
      </c>
      <c r="B448">
        <v>24</v>
      </c>
      <c r="C448" t="s">
        <v>783</v>
      </c>
      <c r="D448" t="s">
        <v>78</v>
      </c>
      <c r="E448" t="s">
        <v>773</v>
      </c>
      <c r="F448">
        <f>player_stats[[#This Row],[Clean Sheets]]/MAX('epl_player_stats_24_25 '!AI:AI)*0.5+player_stats[[#This Row],[Goals Prevented Adjusted]]/MAX('epl_player_stats_24_25 '!BG:BG)*0.5</f>
        <v>0.20588235294117649</v>
      </c>
      <c r="G448">
        <f>player_stats[[#This Row],[Clean Sheets]]/MAX('epl_player_stats_24_25 '!AI:AI)*0.5+player_stats[[#This Row],[Clearances]]/MAX('epl_player_stats_24_25 '!AJ:AJ)*0.25+player_stats[[#This Row],[Tackles]]/MAX('epl_player_stats_24_25 '!AM:AM)*0.25</f>
        <v>1.8323183993040452E-2</v>
      </c>
      <c r="H448">
        <f>player_stats[[#This Row],[Touches]]/MAX('epl_player_stats_24_25 '!P:P)</f>
        <v>4.7206453540484014E-2</v>
      </c>
      <c r="I448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448">
        <f>player_stats[[#This Row],[Minutes]]/3420</f>
        <v>4.736842105263158E-2</v>
      </c>
      <c r="K448" s="2" cm="1">
        <f t="array" ref="K448">_xlfn.IFS(
E448="Goalkeeper",(
7*F448 + 2*J448 + H448),
E448="Defender",(
6*G448+3*H448+2*J448),
E448="Midfielder",(
2*G448+3*H448+4*I448+3*J448),
E448="Forward",(
6.25*I448+5*J448)
)</f>
        <v>0.75971525406050966</v>
      </c>
    </row>
    <row r="449" spans="1:11" x14ac:dyDescent="0.3">
      <c r="A449" t="s">
        <v>648</v>
      </c>
      <c r="B449">
        <v>19</v>
      </c>
      <c r="C449" t="s">
        <v>783</v>
      </c>
      <c r="D449" t="s">
        <v>59</v>
      </c>
      <c r="E449" t="s">
        <v>774</v>
      </c>
      <c r="F449">
        <f>player_stats[[#This Row],[Clean Sheets]]/MAX('epl_player_stats_24_25 '!AI:AI)*0.5+player_stats[[#This Row],[Goals Prevented Adjusted]]/MAX('epl_player_stats_24_25 '!BG:BG)*0.5</f>
        <v>0.20588235294117649</v>
      </c>
      <c r="G449">
        <f>player_stats[[#This Row],[Clean Sheets]]/MAX('epl_player_stats_24_25 '!AI:AI)*0.5+player_stats[[#This Row],[Clearances]]/MAX('epl_player_stats_24_25 '!AJ:AJ)*0.25+player_stats[[#This Row],[Tackles]]/MAX('epl_player_stats_24_25 '!AM:AM)*0.25</f>
        <v>1.0330578512396695E-3</v>
      </c>
      <c r="H449">
        <f>player_stats[[#This Row],[Touches]]/MAX('epl_player_stats_24_25 '!P:P)</f>
        <v>2.9877502240812666E-4</v>
      </c>
      <c r="I44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49">
        <f>player_stats[[#This Row],[Minutes]]/3420</f>
        <v>2.9239766081871346E-4</v>
      </c>
      <c r="K449" s="2" cm="1">
        <f t="array" ref="K449">_xlfn.IFS(
E449="Goalkeeper",(
7*F449 + 2*J449 + H449),
E449="Defender",(
6*G449+3*H449+2*J449),
E449="Midfielder",(
2*G449+3*H449+4*I449+3*J449),
E449="Forward",(
6.25*I449+5*J449)
)</f>
        <v>7.6794674962998239E-3</v>
      </c>
    </row>
    <row r="450" spans="1:11" x14ac:dyDescent="0.3">
      <c r="A450" t="s">
        <v>650</v>
      </c>
      <c r="B450">
        <v>18</v>
      </c>
      <c r="C450" t="s">
        <v>783</v>
      </c>
      <c r="D450" t="s">
        <v>59</v>
      </c>
      <c r="E450" t="s">
        <v>773</v>
      </c>
      <c r="F450">
        <f>player_stats[[#This Row],[Clean Sheets]]/MAX('epl_player_stats_24_25 '!AI:AI)*0.5+player_stats[[#This Row],[Goals Prevented Adjusted]]/MAX('epl_player_stats_24_25 '!BG:BG)*0.5</f>
        <v>0.20588235294117649</v>
      </c>
      <c r="G450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0">
        <f>player_stats[[#This Row],[Touches]]/MAX('epl_player_stats_24_25 '!P:P)</f>
        <v>1.2847325963549447E-2</v>
      </c>
      <c r="I450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0">
        <f>player_stats[[#This Row],[Minutes]]/3420</f>
        <v>1.3742690058479532E-2</v>
      </c>
      <c r="K450" s="2" cm="1">
        <f t="array" ref="K450">_xlfn.IFS(
E450="Goalkeeper",(
7*F450 + 2*J450 + H450),
E450="Defender",(
6*G450+3*H450+2*J450),
E450="Midfielder",(
2*G450+3*H450+4*I450+3*J450),
E450="Forward",(
6.25*I450+5*J450)
)</f>
        <v>0.48960611363985745</v>
      </c>
    </row>
    <row r="451" spans="1:11" x14ac:dyDescent="0.3">
      <c r="A451" t="s">
        <v>652</v>
      </c>
      <c r="B451">
        <v>18</v>
      </c>
      <c r="C451" t="s">
        <v>783</v>
      </c>
      <c r="D451" t="s">
        <v>66</v>
      </c>
      <c r="E451" t="s">
        <v>773</v>
      </c>
      <c r="F451">
        <f>player_stats[[#This Row],[Clean Sheets]]/MAX('epl_player_stats_24_25 '!AI:AI)*0.5+player_stats[[#This Row],[Goals Prevented Adjusted]]/MAX('epl_player_stats_24_25 '!BG:BG)*0.5</f>
        <v>0.20588235294117649</v>
      </c>
      <c r="G451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451">
        <f>player_stats[[#This Row],[Touches]]/MAX('epl_player_stats_24_25 '!P:P)</f>
        <v>3.3164027487302059E-2</v>
      </c>
      <c r="I451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451">
        <f>player_stats[[#This Row],[Minutes]]/3420</f>
        <v>4.0643274853801169E-2</v>
      </c>
      <c r="K451" s="2" cm="1">
        <f t="array" ref="K451">_xlfn.IFS(
E451="Goalkeeper",(
7*F451 + 2*J451 + H451),
E451="Defender",(
6*G451+3*H451+2*J451),
E451="Midfielder",(
2*G451+3*H451+4*I451+3*J451),
E451="Forward",(
6.25*I451+5*J451)
)</f>
        <v>0.66659168351711173</v>
      </c>
    </row>
    <row r="452" spans="1:11" x14ac:dyDescent="0.3">
      <c r="A452" t="s">
        <v>655</v>
      </c>
      <c r="B452">
        <v>27</v>
      </c>
      <c r="C452" t="s">
        <v>783</v>
      </c>
      <c r="D452" t="s">
        <v>233</v>
      </c>
      <c r="E452" t="s">
        <v>773</v>
      </c>
      <c r="F452">
        <f>player_stats[[#This Row],[Clean Sheets]]/MAX('epl_player_stats_24_25 '!AI:AI)*0.5+player_stats[[#This Row],[Goals Prevented Adjusted]]/MAX('epl_player_stats_24_25 '!BG:BG)*0.5</f>
        <v>0.20588235294117649</v>
      </c>
      <c r="G452">
        <f>player_stats[[#This Row],[Clean Sheets]]/MAX('epl_player_stats_24_25 '!AI:AI)*0.5+player_stats[[#This Row],[Clearances]]/MAX('epl_player_stats_24_25 '!AJ:AJ)*0.25+player_stats[[#This Row],[Tackles]]/MAX('epl_player_stats_24_25 '!AM:AM)*0.25</f>
        <v>1.1464611943080842E-2</v>
      </c>
      <c r="H452">
        <f>player_stats[[#This Row],[Touches]]/MAX('epl_player_stats_24_25 '!P:P)</f>
        <v>1.0755900806692561E-2</v>
      </c>
      <c r="I45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2">
        <f>player_stats[[#This Row],[Minutes]]/3420</f>
        <v>2.0760233918128656E-2</v>
      </c>
      <c r="K452" s="2" cm="1">
        <f t="array" ref="K452">_xlfn.IFS(
E452="Goalkeeper",(
7*F452 + 2*J452 + H452),
E452="Defender",(
6*G452+3*H452+2*J452),
E452="Midfielder",(
2*G452+3*H452+4*I452+3*J452),
E452="Forward",(
6.25*I452+5*J452)
)</f>
        <v>0.52731369363439584</v>
      </c>
    </row>
    <row r="453" spans="1:11" x14ac:dyDescent="0.3">
      <c r="A453" t="s">
        <v>662</v>
      </c>
      <c r="B453">
        <v>20</v>
      </c>
      <c r="C453" t="s">
        <v>782</v>
      </c>
      <c r="D453" t="s">
        <v>59</v>
      </c>
      <c r="E453" t="s">
        <v>774</v>
      </c>
      <c r="F453">
        <f>player_stats[[#This Row],[Clean Sheets]]/MAX('epl_player_stats_24_25 '!AI:AI)*0.5+player_stats[[#This Row],[Goals Prevented Adjusted]]/MAX('epl_player_stats_24_25 '!BG:BG)*0.5</f>
        <v>0.20588235294117649</v>
      </c>
      <c r="G453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3">
        <f>player_stats[[#This Row],[Touches]]/MAX('epl_player_stats_24_25 '!P:P)</f>
        <v>2.9877502240812666E-4</v>
      </c>
      <c r="I453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3">
        <f>player_stats[[#This Row],[Minutes]]/3420</f>
        <v>2.9239766081871346E-4</v>
      </c>
      <c r="K453" s="2" cm="1">
        <f t="array" ref="K453">_xlfn.IFS(
E453="Goalkeeper",(
7*F453 + 2*J453 + H453),
E453="Defender",(
6*G453+3*H453+2*J453),
E453="Midfielder",(
2*G453+3*H453+4*I453+3*J453),
E453="Forward",(
6.25*I453+5*J453)
)</f>
        <v>1.481120388861807E-3</v>
      </c>
    </row>
    <row r="454" spans="1:11" x14ac:dyDescent="0.3">
      <c r="A454" t="s">
        <v>664</v>
      </c>
      <c r="B454">
        <v>22</v>
      </c>
      <c r="C454" t="s">
        <v>782</v>
      </c>
      <c r="D454" t="s">
        <v>277</v>
      </c>
      <c r="E454" t="s">
        <v>773</v>
      </c>
      <c r="F454">
        <f>player_stats[[#This Row],[Clean Sheets]]/MAX('epl_player_stats_24_25 '!AI:AI)*0.5+player_stats[[#This Row],[Goals Prevented Adjusted]]/MAX('epl_player_stats_24_25 '!BG:BG)*0.5</f>
        <v>0.20588235294117649</v>
      </c>
      <c r="G454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454">
        <f>player_stats[[#This Row],[Touches]]/MAX('epl_player_stats_24_25 '!P:P)</f>
        <v>5.9755004481625333E-4</v>
      </c>
      <c r="I454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4">
        <f>player_stats[[#This Row],[Minutes]]/3420</f>
        <v>2.9239766081871346E-4</v>
      </c>
      <c r="K454" s="2" cm="1">
        <f t="array" ref="K454">_xlfn.IFS(
E454="Goalkeeper",(
7*F454 + 2*J454 + H454),
E454="Defender",(
6*G454+3*H454+2*J454),
E454="Midfielder",(
2*G454+3*H454+4*I454+3*J454),
E454="Forward",(
6.25*I454+5*J454)
)</f>
        <v>0.4101886401093861</v>
      </c>
    </row>
    <row r="455" spans="1:11" x14ac:dyDescent="0.3">
      <c r="A455" t="s">
        <v>665</v>
      </c>
      <c r="B455">
        <v>20</v>
      </c>
      <c r="C455" t="s">
        <v>782</v>
      </c>
      <c r="D455" t="s">
        <v>176</v>
      </c>
      <c r="E455" t="s">
        <v>773</v>
      </c>
      <c r="F455">
        <f>player_stats[[#This Row],[Clean Sheets]]/MAX('epl_player_stats_24_25 '!AI:AI)*0.5+player_stats[[#This Row],[Goals Prevented Adjusted]]/MAX('epl_player_stats_24_25 '!BG:BG)*0.5</f>
        <v>0.20588235294117649</v>
      </c>
      <c r="G455">
        <f>player_stats[[#This Row],[Clean Sheets]]/MAX('epl_player_stats_24_25 '!AI:AI)*0.5+player_stats[[#This Row],[Clearances]]/MAX('epl_player_stats_24_25 '!AJ:AJ)*0.25+player_stats[[#This Row],[Tackles]]/MAX('epl_player_stats_24_25 '!AM:AM)*0.25</f>
        <v>1.7103709687441744E-2</v>
      </c>
      <c r="H455">
        <f>player_stats[[#This Row],[Touches]]/MAX('epl_player_stats_24_25 '!P:P)</f>
        <v>3.9737077980280845E-2</v>
      </c>
      <c r="I455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55">
        <f>player_stats[[#This Row],[Minutes]]/3420</f>
        <v>6.7836257309941514E-2</v>
      </c>
      <c r="K455" s="2" cm="1">
        <f t="array" ref="K455">_xlfn.IFS(
E455="Goalkeeper",(
7*F455 + 2*J455 + H455),
E455="Defender",(
6*G455+3*H455+2*J455),
E455="Midfielder",(
2*G455+3*H455+4*I455+3*J455),
E455="Forward",(
6.25*I455+5*J455)
)</f>
        <v>0.77659955639309153</v>
      </c>
    </row>
    <row r="456" spans="1:11" x14ac:dyDescent="0.3">
      <c r="A456" t="s">
        <v>666</v>
      </c>
      <c r="B456">
        <v>24</v>
      </c>
      <c r="C456" t="s">
        <v>782</v>
      </c>
      <c r="D456" t="s">
        <v>176</v>
      </c>
      <c r="E456" t="s">
        <v>773</v>
      </c>
      <c r="F456">
        <f>player_stats[[#This Row],[Clean Sheets]]/MAX('epl_player_stats_24_25 '!AI:AI)*0.5+player_stats[[#This Row],[Goals Prevented Adjusted]]/MAX('epl_player_stats_24_25 '!BG:BG)*0.5</f>
        <v>0.20588235294117649</v>
      </c>
      <c r="G45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6">
        <f>player_stats[[#This Row],[Touches]]/MAX('epl_player_stats_24_25 '!P:P)</f>
        <v>8.9632506722438004E-4</v>
      </c>
      <c r="I45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6">
        <f>player_stats[[#This Row],[Minutes]]/3420</f>
        <v>1.7543859649122807E-3</v>
      </c>
      <c r="K456" s="2" cm="1">
        <f t="array" ref="K456">_xlfn.IFS(
E456="Goalkeeper",(
7*F456 + 2*J456 + H456),
E456="Defender",(
6*G456+3*H456+2*J456),
E456="Midfielder",(
2*G456+3*H456+4*I456+3*J456),
E456="Forward",(
6.25*I456+5*J456)
)</f>
        <v>0.40795213309641004</v>
      </c>
    </row>
    <row r="457" spans="1:11" x14ac:dyDescent="0.3">
      <c r="A457" t="s">
        <v>669</v>
      </c>
      <c r="B457">
        <v>28</v>
      </c>
      <c r="C457" t="s">
        <v>782</v>
      </c>
      <c r="D457" t="s">
        <v>176</v>
      </c>
      <c r="E457" t="s">
        <v>773</v>
      </c>
      <c r="F457">
        <f>player_stats[[#This Row],[Clean Sheets]]/MAX('epl_player_stats_24_25 '!AI:AI)*0.5+player_stats[[#This Row],[Goals Prevented Adjusted]]/MAX('epl_player_stats_24_25 '!BG:BG)*0.5</f>
        <v>0.20588235294117649</v>
      </c>
      <c r="G457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57">
        <f>player_stats[[#This Row],[Touches]]/MAX('epl_player_stats_24_25 '!P:P)</f>
        <v>7.1706005377950403E-3</v>
      </c>
      <c r="I457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7">
        <f>player_stats[[#This Row],[Minutes]]/3420</f>
        <v>1.3450292397660818E-2</v>
      </c>
      <c r="K457" s="2" cm="1">
        <f t="array" ref="K457">_xlfn.IFS(
E457="Goalkeeper",(
7*F457 + 2*J457 + H457),
E457="Defender",(
6*G457+3*H457+2*J457),
E457="Midfielder",(
2*G457+3*H457+4*I457+3*J457),
E457="Forward",(
6.25*I457+5*J457)
)</f>
        <v>0.47169874438013809</v>
      </c>
    </row>
    <row r="458" spans="1:11" x14ac:dyDescent="0.3">
      <c r="A458" t="s">
        <v>684</v>
      </c>
      <c r="B458">
        <v>21</v>
      </c>
      <c r="C458" t="s">
        <v>782</v>
      </c>
      <c r="D458" t="s">
        <v>136</v>
      </c>
      <c r="E458" t="s">
        <v>774</v>
      </c>
      <c r="F458">
        <f>player_stats[[#This Row],[Clean Sheets]]/MAX('epl_player_stats_24_25 '!AI:AI)*0.5+player_stats[[#This Row],[Goals Prevented Adjusted]]/MAX('epl_player_stats_24_25 '!BG:BG)*0.5</f>
        <v>0.20588235294117649</v>
      </c>
      <c r="G458">
        <f>player_stats[[#This Row],[Clean Sheets]]/MAX('epl_player_stats_24_25 '!AI:AI)*0.5+player_stats[[#This Row],[Clearances]]/MAX('epl_player_stats_24_25 '!AJ:AJ)*0.25+player_stats[[#This Row],[Tackles]]/MAX('epl_player_stats_24_25 '!AM:AM)*0.25</f>
        <v>4.1322314049586778E-3</v>
      </c>
      <c r="H458">
        <f>player_stats[[#This Row],[Touches]]/MAX('epl_player_stats_24_25 '!P:P)</f>
        <v>1.7926501344487599E-2</v>
      </c>
      <c r="I45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58">
        <f>player_stats[[#This Row],[Minutes]]/3420</f>
        <v>1.9005847953216373E-2</v>
      </c>
      <c r="K458" s="2" cm="1">
        <f t="array" ref="K458">_xlfn.IFS(
E458="Goalkeeper",(
7*F458 + 2*J458 + H458),
E458="Defender",(
6*G458+3*H458+2*J458),
E458="Midfielder",(
2*G458+3*H458+4*I458+3*J458),
E458="Forward",(
6.25*I458+5*J458)
)</f>
        <v>0.11658458836964761</v>
      </c>
    </row>
    <row r="459" spans="1:11" x14ac:dyDescent="0.3">
      <c r="A459" t="s">
        <v>687</v>
      </c>
      <c r="B459">
        <v>18</v>
      </c>
      <c r="C459" t="s">
        <v>782</v>
      </c>
      <c r="D459" t="s">
        <v>66</v>
      </c>
      <c r="E459" t="s">
        <v>774</v>
      </c>
      <c r="F459">
        <f>player_stats[[#This Row],[Clean Sheets]]/MAX('epl_player_stats_24_25 '!AI:AI)*0.5+player_stats[[#This Row],[Goals Prevented Adjusted]]/MAX('epl_player_stats_24_25 '!BG:BG)*0.5</f>
        <v>0.20588235294117649</v>
      </c>
      <c r="G459">
        <f>player_stats[[#This Row],[Clean Sheets]]/MAX('epl_player_stats_24_25 '!AI:AI)*0.5+player_stats[[#This Row],[Clearances]]/MAX('epl_player_stats_24_25 '!AJ:AJ)*0.25+player_stats[[#This Row],[Tackles]]/MAX('epl_player_stats_24_25 '!AM:AM)*0.25</f>
        <v>6.0119306530789784E-3</v>
      </c>
      <c r="H459">
        <f>player_stats[[#This Row],[Touches]]/MAX('epl_player_stats_24_25 '!P:P)</f>
        <v>1.5536301165222588E-2</v>
      </c>
      <c r="I45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59">
        <f>player_stats[[#This Row],[Minutes]]/3420</f>
        <v>2.046783625730994E-2</v>
      </c>
      <c r="K459" s="2" cm="1">
        <f t="array" ref="K459">_xlfn.IFS(
E459="Goalkeeper",(
7*F459 + 2*J459 + H459),
E459="Defender",(
6*G459+3*H459+2*J459),
E459="Midfielder",(
2*G459+3*H459+4*I459+3*J459),
E459="Forward",(
6.25*I459+5*J459)
)</f>
        <v>0.12361615992876152</v>
      </c>
    </row>
    <row r="460" spans="1:11" x14ac:dyDescent="0.3">
      <c r="A460" t="s">
        <v>693</v>
      </c>
      <c r="B460">
        <v>29</v>
      </c>
      <c r="C460" t="s">
        <v>782</v>
      </c>
      <c r="D460" t="s">
        <v>140</v>
      </c>
      <c r="E460" t="s">
        <v>772</v>
      </c>
      <c r="F460">
        <f>player_stats[[#This Row],[Clean Sheets]]/MAX('epl_player_stats_24_25 '!AI:AI)*0.5+player_stats[[#This Row],[Goals Prevented Adjusted]]/MAX('epl_player_stats_24_25 '!BG:BG)*0.5</f>
        <v>0.20588235294117649</v>
      </c>
      <c r="G460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60">
        <f>player_stats[[#This Row],[Touches]]/MAX('epl_player_stats_24_25 '!P:P)</f>
        <v>2.9877502240812666E-4</v>
      </c>
      <c r="I46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60">
        <f>player_stats[[#This Row],[Minutes]]/3420</f>
        <v>2.9239766081871346E-4</v>
      </c>
      <c r="K460" s="2" cm="1">
        <f t="array" ref="K460">_xlfn.IFS(
E460="Goalkeeper",(
7*F460 + 2*J460 + H460),
E460="Defender",(
6*G460+3*H460+2*J460),
E460="Midfielder",(
2*G460+3*H460+4*I460+3*J460),
E460="Forward",(
6.25*I460+5*J460)
)</f>
        <v>1.442060040932281</v>
      </c>
    </row>
    <row r="461" spans="1:11" x14ac:dyDescent="0.3">
      <c r="A461" t="s">
        <v>694</v>
      </c>
      <c r="B461">
        <v>22</v>
      </c>
      <c r="C461" t="s">
        <v>782</v>
      </c>
      <c r="D461" t="s">
        <v>59</v>
      </c>
      <c r="E461" t="s">
        <v>773</v>
      </c>
      <c r="F461">
        <f>player_stats[[#This Row],[Clean Sheets]]/MAX('epl_player_stats_24_25 '!AI:AI)*0.5+player_stats[[#This Row],[Goals Prevented Adjusted]]/MAX('epl_player_stats_24_25 '!BG:BG)*0.5</f>
        <v>0.20588235294117649</v>
      </c>
      <c r="G461">
        <f>player_stats[[#This Row],[Clean Sheets]]/MAX('epl_player_stats_24_25 '!AI:AI)*0.5+player_stats[[#This Row],[Clearances]]/MAX('epl_player_stats_24_25 '!AJ:AJ)*0.25+player_stats[[#This Row],[Tackles]]/MAX('epl_player_stats_24_25 '!AM:AM)*0.25</f>
        <v>3.2040328092959675E-2</v>
      </c>
      <c r="H461">
        <f>player_stats[[#This Row],[Touches]]/MAX('epl_player_stats_24_25 '!P:P)</f>
        <v>0.14281446071108456</v>
      </c>
      <c r="I461">
        <f>player_stats[[#This Row],[Goals]]/MAX('epl_player_stats_24_25 '!H:H)*0.6+player_stats[[#This Row],[Assists]]/MAX('epl_player_stats_24_25 '!I:I)*0.25+player_stats[[#This Row],[Shots]]/MAX('epl_player_stats_24_25 '!K:K)*0.15+0.1</f>
        <v>0.13602003642987248</v>
      </c>
      <c r="J461">
        <f>player_stats[[#This Row],[Minutes]]/3420</f>
        <v>0.1388888888888889</v>
      </c>
      <c r="K461" s="2" cm="1">
        <f t="array" ref="K461">_xlfn.IFS(
E461="Goalkeeper",(
7*F461 + 2*J461 + H461),
E461="Defender",(
6*G461+3*H461+2*J461),
E461="Midfielder",(
2*G461+3*H461+4*I461+3*J461),
E461="Forward",(
6.25*I461+5*J461)
)</f>
        <v>1.4532708507053298</v>
      </c>
    </row>
    <row r="462" spans="1:11" x14ac:dyDescent="0.3">
      <c r="A462" t="s">
        <v>696</v>
      </c>
      <c r="B462">
        <v>23</v>
      </c>
      <c r="C462" t="s">
        <v>782</v>
      </c>
      <c r="D462" t="s">
        <v>111</v>
      </c>
      <c r="E462" t="s">
        <v>774</v>
      </c>
      <c r="F462">
        <f>player_stats[[#This Row],[Clean Sheets]]/MAX('epl_player_stats_24_25 '!AI:AI)*0.5+player_stats[[#This Row],[Goals Prevented Adjusted]]/MAX('epl_player_stats_24_25 '!BG:BG)*0.5</f>
        <v>0.20588235294117649</v>
      </c>
      <c r="G462">
        <f>player_stats[[#This Row],[Clean Sheets]]/MAX('epl_player_stats_24_25 '!AI:AI)*0.5+player_stats[[#This Row],[Clearances]]/MAX('epl_player_stats_24_25 '!AJ:AJ)*0.25+player_stats[[#This Row],[Tackles]]/MAX('epl_player_stats_24_25 '!AM:AM)*0.25</f>
        <v>3.5139501646678679E-2</v>
      </c>
      <c r="H462">
        <f>player_stats[[#This Row],[Touches]]/MAX('epl_player_stats_24_25 '!P:P)</f>
        <v>9.1425156856886763E-2</v>
      </c>
      <c r="I462">
        <f>player_stats[[#This Row],[Goals]]/MAX('epl_player_stats_24_25 '!H:H)*0.6+player_stats[[#This Row],[Assists]]/MAX('epl_player_stats_24_25 '!I:I)*0.25+player_stats[[#This Row],[Shots]]/MAX('epl_player_stats_24_25 '!K:K)*0.15+0.1</f>
        <v>0.10491803278688525</v>
      </c>
      <c r="J462">
        <f>player_stats[[#This Row],[Minutes]]/3420</f>
        <v>0.12923976608187135</v>
      </c>
      <c r="K462" s="2" cm="1">
        <f t="array" ref="K462">_xlfn.IFS(
E462="Goalkeeper",(
7*F462 + 2*J462 + H462),
E462="Defender",(
6*G462+3*H462+2*J462),
E462="Midfielder",(
2*G462+3*H462+4*I462+3*J462),
E462="Forward",(
6.25*I462+5*J462)
)</f>
        <v>0.74359201261447505</v>
      </c>
    </row>
    <row r="463" spans="1:11" x14ac:dyDescent="0.3">
      <c r="A463" t="s">
        <v>661</v>
      </c>
      <c r="B463">
        <v>31</v>
      </c>
      <c r="C463" t="s">
        <v>783</v>
      </c>
      <c r="D463" t="s">
        <v>450</v>
      </c>
      <c r="E463" t="s">
        <v>774</v>
      </c>
      <c r="F463">
        <f>player_stats[[#This Row],[Clean Sheets]]/MAX('epl_player_stats_24_25 '!AI:AI)*0.5+player_stats[[#This Row],[Goals Prevented Adjusted]]/MAX('epl_player_stats_24_25 '!BG:BG)*0.5</f>
        <v>0.20588235294117649</v>
      </c>
      <c r="G463">
        <f>player_stats[[#This Row],[Clean Sheets]]/MAX('epl_player_stats_24_25 '!AI:AI)*0.5+player_stats[[#This Row],[Clearances]]/MAX('epl_player_stats_24_25 '!AJ:AJ)*0.25+player_stats[[#This Row],[Tackles]]/MAX('epl_player_stats_24_25 '!AM:AM)*0.25</f>
        <v>7.8543466103274714E-2</v>
      </c>
      <c r="H463">
        <f>player_stats[[#This Row],[Touches]]/MAX('epl_player_stats_24_25 '!P:P)</f>
        <v>0.22975799223184942</v>
      </c>
      <c r="I463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463">
        <f>player_stats[[#This Row],[Minutes]]/3420</f>
        <v>0.31023391812865497</v>
      </c>
      <c r="K463" s="2" cm="1">
        <f t="array" ref="K463">_xlfn.IFS(
E463="Goalkeeper",(
7*F463 + 2*J463 + H463),
E463="Defender",(
6*G463+3*H463+2*J463),
E463="Midfielder",(
2*G463+3*H463+4*I463+3*J463),
E463="Forward",(
6.25*I463+5*J463)
)</f>
        <v>1.7810026095725064</v>
      </c>
    </row>
    <row r="464" spans="1:11" x14ac:dyDescent="0.3">
      <c r="A464" t="s">
        <v>369</v>
      </c>
      <c r="B464">
        <v>25</v>
      </c>
      <c r="C464" t="s">
        <v>356</v>
      </c>
      <c r="D464" t="s">
        <v>158</v>
      </c>
      <c r="E464" t="s">
        <v>774</v>
      </c>
      <c r="F464">
        <f>player_stats[[#This Row],[Clean Sheets]]/MAX('epl_player_stats_24_25 '!AI:AI)*0.5+player_stats[[#This Row],[Goals Prevented Adjusted]]/MAX('epl_player_stats_24_25 '!BG:BG)*0.5</f>
        <v>0.27731092436974791</v>
      </c>
      <c r="G464">
        <f>player_stats[[#This Row],[Clean Sheets]]/MAX('epl_player_stats_24_25 '!AI:AI)*0.5+player_stats[[#This Row],[Clearances]]/MAX('epl_player_stats_24_25 '!AJ:AJ)*0.25+player_stats[[#This Row],[Tackles]]/MAX('epl_player_stats_24_25 '!AM:AM)*0.25</f>
        <v>0.3887404461567141</v>
      </c>
      <c r="H464">
        <f>player_stats[[#This Row],[Touches]]/MAX('epl_player_stats_24_25 '!P:P)</f>
        <v>0.61637287122796536</v>
      </c>
      <c r="I464">
        <f>player_stats[[#This Row],[Goals]]/MAX('epl_player_stats_24_25 '!H:H)*0.6+player_stats[[#This Row],[Assists]]/MAX('epl_player_stats_24_25 '!I:I)*0.25+player_stats[[#This Row],[Shots]]/MAX('epl_player_stats_24_25 '!K:K)*0.15+0.1</f>
        <v>0.18187613843351549</v>
      </c>
      <c r="J464">
        <f>player_stats[[#This Row],[Minutes]]/3420</f>
        <v>0.91315789473684206</v>
      </c>
      <c r="K464" s="2" cm="1">
        <f t="array" ref="K464">_xlfn.IFS(
E464="Goalkeeper",(
7*F464 + 2*J464 + H464),
E464="Defender",(
6*G464+3*H464+2*J464),
E464="Midfielder",(
2*G464+3*H464+4*I464+3*J464),
E464="Forward",(
6.25*I464+5*J464)
)</f>
        <v>6.0078770800978649</v>
      </c>
    </row>
    <row r="465" spans="1:11" x14ac:dyDescent="0.3">
      <c r="A465" t="s">
        <v>124</v>
      </c>
      <c r="B465">
        <v>27</v>
      </c>
      <c r="C465" t="s">
        <v>98</v>
      </c>
      <c r="D465" t="s">
        <v>62</v>
      </c>
      <c r="E465" t="s">
        <v>774</v>
      </c>
      <c r="F465">
        <f>player_stats[[#This Row],[Clean Sheets]]/MAX('epl_player_stats_24_25 '!AI:AI)*0.5+player_stats[[#This Row],[Goals Prevented Adjusted]]/MAX('epl_player_stats_24_25 '!BG:BG)*0.5</f>
        <v>0.38445378151260506</v>
      </c>
      <c r="G465">
        <f>player_stats[[#This Row],[Clean Sheets]]/MAX('epl_player_stats_24_25 '!AI:AI)*0.5+player_stats[[#This Row],[Clearances]]/MAX('epl_player_stats_24_25 '!AJ:AJ)*0.25+player_stats[[#This Row],[Tackles]]/MAX('epl_player_stats_24_25 '!AM:AM)*0.25</f>
        <v>0.29449139377369044</v>
      </c>
      <c r="H465">
        <f>player_stats[[#This Row],[Touches]]/MAX('epl_player_stats_24_25 '!P:P)</f>
        <v>0.46638780997908574</v>
      </c>
      <c r="I465">
        <f>player_stats[[#This Row],[Goals]]/MAX('epl_player_stats_24_25 '!H:H)*0.6+player_stats[[#This Row],[Assists]]/MAX('epl_player_stats_24_25 '!I:I)*0.25+player_stats[[#This Row],[Shots]]/MAX('epl_player_stats_24_25 '!K:K)*0.15+0.1</f>
        <v>0.11967213114754099</v>
      </c>
      <c r="J465">
        <f>player_stats[[#This Row],[Minutes]]/3420</f>
        <v>0.59064327485380119</v>
      </c>
      <c r="K465" s="2" cm="1">
        <f t="array" ref="K465">_xlfn.IFS(
E465="Goalkeeper",(
7*F465 + 2*J465 + H465),
E465="Defender",(
6*G465+3*H465+2*J465),
E465="Midfielder",(
2*G465+3*H465+4*I465+3*J465),
E465="Forward",(
6.25*I465+5*J465)
)</f>
        <v>4.3473983422870024</v>
      </c>
    </row>
    <row r="466" spans="1:11" x14ac:dyDescent="0.3">
      <c r="A466" t="s">
        <v>497</v>
      </c>
      <c r="B466">
        <v>25</v>
      </c>
      <c r="C466" t="s">
        <v>787</v>
      </c>
      <c r="D466" t="s">
        <v>176</v>
      </c>
      <c r="E466" t="s">
        <v>774</v>
      </c>
      <c r="F466">
        <f>player_stats[[#This Row],[Clean Sheets]]/MAX('epl_player_stats_24_25 '!AI:AI)*0.5+player_stats[[#This Row],[Goals Prevented Adjusted]]/MAX('epl_player_stats_24_25 '!BG:BG)*0.5</f>
        <v>0.49159663865546221</v>
      </c>
      <c r="G466">
        <f>player_stats[[#This Row],[Clean Sheets]]/MAX('epl_player_stats_24_25 '!AI:AI)*0.5+player_stats[[#This Row],[Clearances]]/MAX('epl_player_stats_24_25 '!AJ:AJ)*0.25+player_stats[[#This Row],[Tackles]]/MAX('epl_player_stats_24_25 '!AM:AM)*0.25</f>
        <v>0.47964953706580499</v>
      </c>
      <c r="H466">
        <f>player_stats[[#This Row],[Touches]]/MAX('epl_player_stats_24_25 '!P:P)</f>
        <v>0.61637287122796536</v>
      </c>
      <c r="I466">
        <f>player_stats[[#This Row],[Goals]]/MAX('epl_player_stats_24_25 '!H:H)*0.6+player_stats[[#This Row],[Assists]]/MAX('epl_player_stats_24_25 '!I:I)*0.25+player_stats[[#This Row],[Shots]]/MAX('epl_player_stats_24_25 '!K:K)*0.15+0.1</f>
        <v>0.20314207650273225</v>
      </c>
      <c r="J466">
        <f>player_stats[[#This Row],[Minutes]]/3420</f>
        <v>0.82251461988304098</v>
      </c>
      <c r="K466" s="2" cm="1">
        <f t="array" ref="K466">_xlfn.IFS(
E466="Goalkeeper",(
7*F466 + 2*J466 + H466),
E466="Defender",(
6*G466+3*H466+2*J466),
E466="Midfielder",(
2*G466+3*H466+4*I466+3*J466),
E466="Forward",(
6.25*I466+5*J466)
)</f>
        <v>6.3720450758448077</v>
      </c>
    </row>
    <row r="467" spans="1:11" x14ac:dyDescent="0.3">
      <c r="A467" t="s">
        <v>604</v>
      </c>
      <c r="B467">
        <v>31</v>
      </c>
      <c r="C467" t="s">
        <v>784</v>
      </c>
      <c r="D467" t="s">
        <v>140</v>
      </c>
      <c r="E467" t="s">
        <v>774</v>
      </c>
      <c r="F467">
        <f>player_stats[[#This Row],[Clean Sheets]]/MAX('epl_player_stats_24_25 '!AI:AI)*0.5+player_stats[[#This Row],[Goals Prevented Adjusted]]/MAX('epl_player_stats_24_25 '!BG:BG)*0.5</f>
        <v>0.31302521008403361</v>
      </c>
      <c r="G467">
        <f>player_stats[[#This Row],[Clean Sheets]]/MAX('epl_player_stats_24_25 '!AI:AI)*0.5+player_stats[[#This Row],[Clearances]]/MAX('epl_player_stats_24_25 '!AJ:AJ)*0.25+player_stats[[#This Row],[Tackles]]/MAX('epl_player_stats_24_25 '!AM:AM)*0.25</f>
        <v>0.22070931460883614</v>
      </c>
      <c r="H467">
        <f>player_stats[[#This Row],[Touches]]/MAX('epl_player_stats_24_25 '!P:P)</f>
        <v>0.35673737675530326</v>
      </c>
      <c r="I46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67">
        <f>player_stats[[#This Row],[Minutes]]/3420</f>
        <v>0.3888888888888889</v>
      </c>
      <c r="K467" s="2" cm="1">
        <f t="array" ref="K467">_xlfn.IFS(
E467="Goalkeeper",(
7*F467 + 2*J467 + H467),
E467="Defender",(
6*G467+3*H467+2*J467),
E467="Midfielder",(
2*G467+3*H467+4*I467+3*J467),
E467="Forward",(
6.25*I467+5*J467)
)</f>
        <v>3.1722457956967043</v>
      </c>
    </row>
    <row r="468" spans="1:11" x14ac:dyDescent="0.3">
      <c r="A468" t="s">
        <v>379</v>
      </c>
      <c r="B468">
        <v>28</v>
      </c>
      <c r="C468" t="s">
        <v>356</v>
      </c>
      <c r="D468" t="s">
        <v>59</v>
      </c>
      <c r="E468" t="s">
        <v>773</v>
      </c>
      <c r="F468">
        <f>player_stats[[#This Row],[Clean Sheets]]/MAX('epl_player_stats_24_25 '!AI:AI)*0.5+player_stats[[#This Row],[Goals Prevented Adjusted]]/MAX('epl_player_stats_24_25 '!BG:BG)*0.5</f>
        <v>0.24159663865546221</v>
      </c>
      <c r="G468">
        <f>player_stats[[#This Row],[Clean Sheets]]/MAX('epl_player_stats_24_25 '!AI:AI)*0.5+player_stats[[#This Row],[Clearances]]/MAX('epl_player_stats_24_25 '!AJ:AJ)*0.25+player_stats[[#This Row],[Tackles]]/MAX('epl_player_stats_24_25 '!AM:AM)*0.25</f>
        <v>0.13766078419188466</v>
      </c>
      <c r="H468">
        <f>player_stats[[#This Row],[Touches]]/MAX('epl_player_stats_24_25 '!P:P)</f>
        <v>0.23513594263519569</v>
      </c>
      <c r="I468">
        <f>player_stats[[#This Row],[Goals]]/MAX('epl_player_stats_24_25 '!H:H)*0.6+player_stats[[#This Row],[Assists]]/MAX('epl_player_stats_24_25 '!I:I)*0.25+player_stats[[#This Row],[Shots]]/MAX('epl_player_stats_24_25 '!K:K)*0.15+0.1</f>
        <v>0.12704918032786885</v>
      </c>
      <c r="J468">
        <f>player_stats[[#This Row],[Minutes]]/3420</f>
        <v>0.36228070175438598</v>
      </c>
      <c r="K468" s="2" cm="1">
        <f t="array" ref="K468">_xlfn.IFS(
E468="Goalkeeper",(
7*F468 + 2*J468 + H468),
E468="Defender",(
6*G468+3*H468+2*J468),
E468="Midfielder",(
2*G468+3*H468+4*I468+3*J468),
E468="Forward",(
6.25*I468+5*J468)
)</f>
        <v>2.57576822286399</v>
      </c>
    </row>
    <row r="469" spans="1:11" x14ac:dyDescent="0.3">
      <c r="A469" t="s">
        <v>198</v>
      </c>
      <c r="B469">
        <v>22</v>
      </c>
      <c r="C469" t="s">
        <v>170</v>
      </c>
      <c r="D469" t="s">
        <v>74</v>
      </c>
      <c r="E469" t="s">
        <v>774</v>
      </c>
      <c r="F469">
        <f>player_stats[[#This Row],[Clean Sheets]]/MAX('epl_player_stats_24_25 '!AI:AI)*0.5+player_stats[[#This Row],[Goals Prevented Adjusted]]/MAX('epl_player_stats_24_25 '!BG:BG)*0.5</f>
        <v>0.38445378151260506</v>
      </c>
      <c r="G469">
        <f>player_stats[[#This Row],[Clean Sheets]]/MAX('epl_player_stats_24_25 '!AI:AI)*0.5+player_stats[[#This Row],[Clearances]]/MAX('epl_player_stats_24_25 '!AJ:AJ)*0.25+player_stats[[#This Row],[Tackles]]/MAX('epl_player_stats_24_25 '!AM:AM)*0.25</f>
        <v>0.38721027776051697</v>
      </c>
      <c r="H469">
        <f>player_stats[[#This Row],[Touches]]/MAX('epl_player_stats_24_25 '!P:P)</f>
        <v>0.48640573648043023</v>
      </c>
      <c r="I469">
        <f>player_stats[[#This Row],[Goals]]/MAX('epl_player_stats_24_25 '!H:H)*0.6+player_stats[[#This Row],[Assists]]/MAX('epl_player_stats_24_25 '!I:I)*0.25+player_stats[[#This Row],[Shots]]/MAX('epl_player_stats_24_25 '!K:K)*0.15+0.1</f>
        <v>0.14918032786885246</v>
      </c>
      <c r="J469">
        <f>player_stats[[#This Row],[Minutes]]/3420</f>
        <v>0.75672514619883036</v>
      </c>
      <c r="K469" s="2" cm="1">
        <f t="array" ref="K469">_xlfn.IFS(
E469="Goalkeeper",(
7*F469 + 2*J469 + H469),
E469="Defender",(
6*G469+3*H469+2*J469),
E469="Midfielder",(
2*G469+3*H469+4*I469+3*J469),
E469="Forward",(
6.25*I469+5*J469)
)</f>
        <v>5.2959291684020533</v>
      </c>
    </row>
    <row r="470" spans="1:11" x14ac:dyDescent="0.3">
      <c r="A470" t="s">
        <v>341</v>
      </c>
      <c r="B470">
        <v>28</v>
      </c>
      <c r="C470" t="s">
        <v>329</v>
      </c>
      <c r="D470" t="s">
        <v>163</v>
      </c>
      <c r="E470" t="s">
        <v>774</v>
      </c>
      <c r="F470">
        <f>player_stats[[#This Row],[Clean Sheets]]/MAX('epl_player_stats_24_25 '!AI:AI)*0.5+player_stats[[#This Row],[Goals Prevented Adjusted]]/MAX('epl_player_stats_24_25 '!BG:BG)*0.5</f>
        <v>0.34873949579831931</v>
      </c>
      <c r="G470">
        <f>player_stats[[#This Row],[Clean Sheets]]/MAX('epl_player_stats_24_25 '!AI:AI)*0.5+player_stats[[#This Row],[Clearances]]/MAX('epl_player_stats_24_25 '!AJ:AJ)*0.25+player_stats[[#This Row],[Tackles]]/MAX('epl_player_stats_24_25 '!AM:AM)*0.25</f>
        <v>0.34223730814639908</v>
      </c>
      <c r="H470">
        <f>player_stats[[#This Row],[Touches]]/MAX('epl_player_stats_24_25 '!P:P)</f>
        <v>0.73677920525844043</v>
      </c>
      <c r="I470">
        <f>player_stats[[#This Row],[Goals]]/MAX('epl_player_stats_24_25 '!H:H)*0.6+player_stats[[#This Row],[Assists]]/MAX('epl_player_stats_24_25 '!I:I)*0.25+player_stats[[#This Row],[Shots]]/MAX('epl_player_stats_24_25 '!K:K)*0.15+0.1</f>
        <v>0.14918032786885246</v>
      </c>
      <c r="J470">
        <f>player_stats[[#This Row],[Minutes]]/3420</f>
        <v>0.77865497076023393</v>
      </c>
      <c r="K470" s="2" cm="1">
        <f t="array" ref="K470">_xlfn.IFS(
E470="Goalkeeper",(
7*F470 + 2*J470 + H470),
E470="Defender",(
6*G470+3*H470+2*J470),
E470="Midfielder",(
2*G470+3*H470+4*I470+3*J470),
E470="Forward",(
6.25*I470+5*J470)
)</f>
        <v>5.8210714061741839</v>
      </c>
    </row>
    <row r="471" spans="1:11" x14ac:dyDescent="0.3">
      <c r="A471" t="s">
        <v>529</v>
      </c>
      <c r="B471">
        <v>19</v>
      </c>
      <c r="C471" t="s">
        <v>786</v>
      </c>
      <c r="D471" t="s">
        <v>59</v>
      </c>
      <c r="E471" t="s">
        <v>774</v>
      </c>
      <c r="F471">
        <f>player_stats[[#This Row],[Clean Sheets]]/MAX('epl_player_stats_24_25 '!AI:AI)*0.5+player_stats[[#This Row],[Goals Prevented Adjusted]]/MAX('epl_player_stats_24_25 '!BG:BG)*0.5</f>
        <v>0.45588235294117652</v>
      </c>
      <c r="G471">
        <f>player_stats[[#This Row],[Clean Sheets]]/MAX('epl_player_stats_24_25 '!AI:AI)*0.5+player_stats[[#This Row],[Clearances]]/MAX('epl_player_stats_24_25 '!AJ:AJ)*0.25+player_stats[[#This Row],[Tackles]]/MAX('epl_player_stats_24_25 '!AM:AM)*0.25</f>
        <v>0.41170850680420057</v>
      </c>
      <c r="H471">
        <f>player_stats[[#This Row],[Touches]]/MAX('epl_player_stats_24_25 '!P:P)</f>
        <v>0.56976396773229754</v>
      </c>
      <c r="I471">
        <f>player_stats[[#This Row],[Goals]]/MAX('epl_player_stats_24_25 '!H:H)*0.6+player_stats[[#This Row],[Assists]]/MAX('epl_player_stats_24_25 '!I:I)*0.25+player_stats[[#This Row],[Shots]]/MAX('epl_player_stats_24_25 '!K:K)*0.15+0.1</f>
        <v>0.18260473588342441</v>
      </c>
      <c r="J471">
        <f>player_stats[[#This Row],[Minutes]]/3420</f>
        <v>0.64093567251461991</v>
      </c>
      <c r="K471" s="2" cm="1">
        <f t="array" ref="K471">_xlfn.IFS(
E471="Goalkeeper",(
7*F471 + 2*J471 + H471),
E471="Defender",(
6*G471+3*H471+2*J471),
E471="Midfielder",(
2*G471+3*H471+4*I471+3*J471),
E471="Forward",(
6.25*I471+5*J471)
)</f>
        <v>5.4614142890513353</v>
      </c>
    </row>
    <row r="472" spans="1:11" x14ac:dyDescent="0.3">
      <c r="A472" t="s">
        <v>503</v>
      </c>
      <c r="B472">
        <v>18</v>
      </c>
      <c r="C472" t="s">
        <v>787</v>
      </c>
      <c r="D472" t="s">
        <v>96</v>
      </c>
      <c r="E472" t="s">
        <v>774</v>
      </c>
      <c r="F472">
        <f>player_stats[[#This Row],[Clean Sheets]]/MAX('epl_player_stats_24_25 '!AI:AI)*0.5+player_stats[[#This Row],[Goals Prevented Adjusted]]/MAX('epl_player_stats_24_25 '!BG:BG)*0.5</f>
        <v>0.24159663865546221</v>
      </c>
      <c r="G472">
        <f>player_stats[[#This Row],[Clean Sheets]]/MAX('epl_player_stats_24_25 '!AI:AI)*0.5+player_stats[[#This Row],[Clearances]]/MAX('epl_player_stats_24_25 '!AJ:AJ)*0.25+player_stats[[#This Row],[Tackles]]/MAX('epl_player_stats_24_25 '!AM:AM)*0.25</f>
        <v>8.0135773317591502E-2</v>
      </c>
      <c r="H472">
        <f>player_stats[[#This Row],[Touches]]/MAX('epl_player_stats_24_25 '!P:P)</f>
        <v>0.27039139527935463</v>
      </c>
      <c r="I472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2">
        <f>player_stats[[#This Row],[Minutes]]/3420</f>
        <v>0.33976608187134505</v>
      </c>
      <c r="K472" s="2" cm="1">
        <f t="array" ref="K472">_xlfn.IFS(
E472="Goalkeeper",(
7*F472 + 2*J472 + H472),
E472="Defender",(
6*G472+3*H472+2*J472),
E472="Midfielder",(
2*G472+3*H472+4*I472+3*J472),
E472="Forward",(
6.25*I472+5*J472)
)</f>
        <v>1.9715209894863031</v>
      </c>
    </row>
    <row r="473" spans="1:11" x14ac:dyDescent="0.3">
      <c r="A473" t="s">
        <v>339</v>
      </c>
      <c r="B473">
        <v>27</v>
      </c>
      <c r="C473" t="s">
        <v>329</v>
      </c>
      <c r="D473" t="s">
        <v>96</v>
      </c>
      <c r="E473" t="s">
        <v>774</v>
      </c>
      <c r="F473">
        <f>player_stats[[#This Row],[Clean Sheets]]/MAX('epl_player_stats_24_25 '!AI:AI)*0.5+player_stats[[#This Row],[Goals Prevented Adjusted]]/MAX('epl_player_stats_24_25 '!BG:BG)*0.5</f>
        <v>0.24159663865546221</v>
      </c>
      <c r="G473">
        <f>player_stats[[#This Row],[Clean Sheets]]/MAX('epl_player_stats_24_25 '!AI:AI)*0.5+player_stats[[#This Row],[Clearances]]/MAX('epl_player_stats_24_25 '!AJ:AJ)*0.25+player_stats[[#This Row],[Tackles]]/MAX('epl_player_stats_24_25 '!AM:AM)*0.25</f>
        <v>0.15690051575219038</v>
      </c>
      <c r="H473">
        <f>player_stats[[#This Row],[Touches]]/MAX('epl_player_stats_24_25 '!P:P)</f>
        <v>0.27218404541380342</v>
      </c>
      <c r="I47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3">
        <f>player_stats[[#This Row],[Minutes]]/3420</f>
        <v>0.39035087719298245</v>
      </c>
      <c r="K473" s="2" cm="1">
        <f t="array" ref="K473">_xlfn.IFS(
E473="Goalkeeper",(
7*F473 + 2*J473 + H473),
E473="Defender",(
6*G473+3*H473+2*J473),
E473="Midfielder",(
2*G473+3*H473+4*I473+3*J473),
E473="Forward",(
6.25*I473+5*J473)
)</f>
        <v>2.5386569851405176</v>
      </c>
    </row>
    <row r="474" spans="1:11" x14ac:dyDescent="0.3">
      <c r="A474" t="s">
        <v>645</v>
      </c>
      <c r="B474">
        <v>29</v>
      </c>
      <c r="C474" t="s">
        <v>783</v>
      </c>
      <c r="D474" t="s">
        <v>59</v>
      </c>
      <c r="E474" t="s">
        <v>773</v>
      </c>
      <c r="F474">
        <f>player_stats[[#This Row],[Clean Sheets]]/MAX('epl_player_stats_24_25 '!AI:AI)*0.5+player_stats[[#This Row],[Goals Prevented Adjusted]]/MAX('epl_player_stats_24_25 '!BG:BG)*0.5</f>
        <v>0.34873949579831931</v>
      </c>
      <c r="G474">
        <f>player_stats[[#This Row],[Clean Sheets]]/MAX('epl_player_stats_24_25 '!AI:AI)*0.5+player_stats[[#This Row],[Clearances]]/MAX('epl_player_stats_24_25 '!AJ:AJ)*0.25+player_stats[[#This Row],[Tackles]]/MAX('epl_player_stats_24_25 '!AM:AM)*0.25</f>
        <v>0.20759802398558377</v>
      </c>
      <c r="H474">
        <f>player_stats[[#This Row],[Touches]]/MAX('epl_player_stats_24_25 '!P:P)</f>
        <v>0.32506722438004182</v>
      </c>
      <c r="I474">
        <f>player_stats[[#This Row],[Goals]]/MAX('epl_player_stats_24_25 '!H:H)*0.6+player_stats[[#This Row],[Assists]]/MAX('epl_player_stats_24_25 '!I:I)*0.25+player_stats[[#This Row],[Shots]]/MAX('epl_player_stats_24_25 '!K:K)*0.15+0.1</f>
        <v>0.15077413479052823</v>
      </c>
      <c r="J474">
        <f>player_stats[[#This Row],[Minutes]]/3420</f>
        <v>0.42105263157894735</v>
      </c>
      <c r="K474" s="2" cm="1">
        <f t="array" ref="K474">_xlfn.IFS(
E474="Goalkeeper",(
7*F474 + 2*J474 + H474),
E474="Defender",(
6*G474+3*H474+2*J474),
E474="Midfielder",(
2*G474+3*H474+4*I474+3*J474),
E474="Forward",(
6.25*I474+5*J474)
)</f>
        <v>3.2566521550102481</v>
      </c>
    </row>
    <row r="475" spans="1:11" x14ac:dyDescent="0.3">
      <c r="A475" t="s">
        <v>526</v>
      </c>
      <c r="B475">
        <v>24</v>
      </c>
      <c r="C475" t="s">
        <v>786</v>
      </c>
      <c r="D475" t="s">
        <v>59</v>
      </c>
      <c r="E475" t="s">
        <v>773</v>
      </c>
      <c r="F475">
        <f>player_stats[[#This Row],[Clean Sheets]]/MAX('epl_player_stats_24_25 '!AI:AI)*0.5+player_stats[[#This Row],[Goals Prevented Adjusted]]/MAX('epl_player_stats_24_25 '!BG:BG)*0.5</f>
        <v>0.20588235294117649</v>
      </c>
      <c r="G475">
        <f>player_stats[[#This Row],[Clean Sheets]]/MAX('epl_player_stats_24_25 '!AI:AI)*0.5+player_stats[[#This Row],[Clearances]]/MAX('epl_player_stats_24_25 '!AJ:AJ)*0.25+player_stats[[#This Row],[Tackles]]/MAX('epl_player_stats_24_25 '!AM:AM)*0.25</f>
        <v>6.1556266699807363E-2</v>
      </c>
      <c r="H475">
        <f>player_stats[[#This Row],[Touches]]/MAX('epl_player_stats_24_25 '!P:P)</f>
        <v>0.17388706304152973</v>
      </c>
      <c r="I475">
        <f>player_stats[[#This Row],[Goals]]/MAX('epl_player_stats_24_25 '!H:H)*0.6+player_stats[[#This Row],[Assists]]/MAX('epl_player_stats_24_25 '!I:I)*0.25+player_stats[[#This Row],[Shots]]/MAX('epl_player_stats_24_25 '!K:K)*0.15+0.1</f>
        <v>0.17204007285974499</v>
      </c>
      <c r="J475">
        <f>player_stats[[#This Row],[Minutes]]/3420</f>
        <v>0.31403508771929822</v>
      </c>
      <c r="K475" s="2" cm="1">
        <f t="array" ref="K475">_xlfn.IFS(
E475="Goalkeeper",(
7*F475 + 2*J475 + H475),
E475="Defender",(
6*G475+3*H475+2*J475),
E475="Midfielder",(
2*G475+3*H475+4*I475+3*J475),
E475="Forward",(
6.25*I475+5*J475)
)</f>
        <v>2.2750392771210786</v>
      </c>
    </row>
    <row r="476" spans="1:11" x14ac:dyDescent="0.3">
      <c r="A476" t="s">
        <v>414</v>
      </c>
      <c r="B476">
        <v>23</v>
      </c>
      <c r="C476" t="s">
        <v>391</v>
      </c>
      <c r="D476" t="s">
        <v>59</v>
      </c>
      <c r="E476" t="s">
        <v>773</v>
      </c>
      <c r="F476">
        <f>player_stats[[#This Row],[Clean Sheets]]/MAX('epl_player_stats_24_25 '!AI:AI)*0.5+player_stats[[#This Row],[Goals Prevented Adjusted]]/MAX('epl_player_stats_24_25 '!BG:BG)*0.5</f>
        <v>0.24159663865546221</v>
      </c>
      <c r="G476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8.5518548437208713E-2</v>
      </c>
      <c r="H476">
        <f>player_stats[[#This Row],[Touches]]/MAX('epl_player_stats_24_25 '!P:P)</f>
        <v>0.19211233940842545</v>
      </c>
      <c r="I476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6">
        <f>player_stats[[#This Row],[Minutes]]/3420</f>
        <v>0.32748538011695905</v>
      </c>
      <c r="K476" s="2" cm="1">
        <f t="array" ref="K476">_xlfn.IFS(
E476="Goalkeeper",(
7*F476 + 2*J476 + H476),
E476="Defender",(
6*G476+3*H476+2*J476),
E476="Midfielder",(
2*G476+3*H476+4*I476+3*J476),
E476="Forward",(
6.25*I476+5*J476)
)</f>
        <v>2.1790105833194233</v>
      </c>
    </row>
    <row r="477" spans="1:11" x14ac:dyDescent="0.3">
      <c r="A477" t="s">
        <v>647</v>
      </c>
      <c r="B477">
        <v>24</v>
      </c>
      <c r="C477" t="s">
        <v>783</v>
      </c>
      <c r="D477" t="s">
        <v>96</v>
      </c>
      <c r="E477" t="s">
        <v>774</v>
      </c>
      <c r="F477">
        <f>player_stats[[#This Row],[Clean Sheets]]/MAX('epl_player_stats_24_25 '!AI:AI)*0.5+player_stats[[#This Row],[Goals Prevented Adjusted]]/MAX('epl_player_stats_24_25 '!BG:BG)*0.5</f>
        <v>0.24159663865546221</v>
      </c>
      <c r="G477">
        <f>player_stats[[#This Row],[Clean Sheets]]/MAX('epl_player_stats_24_25 '!AI:AI)*0.5+player_stats[[#This Row],[Clearances]]/MAX('epl_player_stats_24_25 '!AJ:AJ)*0.25+player_stats[[#This Row],[Tackles]]/MAX('epl_player_stats_24_25 '!AM:AM)*0.25</f>
        <v>0.20877089417759273</v>
      </c>
      <c r="H477">
        <f>player_stats[[#This Row],[Touches]]/MAX('epl_player_stats_24_25 '!P:P)</f>
        <v>0.40244995518374665</v>
      </c>
      <c r="I47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77">
        <f>player_stats[[#This Row],[Minutes]]/3420</f>
        <v>0.53538011695906429</v>
      </c>
      <c r="K477" s="2" cm="1">
        <f t="array" ref="K477">_xlfn.IFS(
E477="Goalkeeper",(
7*F477 + 2*J477 + H477),
E477="Defender",(
6*G477+3*H477+2*J477),
E477="Midfielder",(
2*G477+3*H477+4*I477+3*J477),
E477="Forward",(
6.25*I477+5*J477)
)</f>
        <v>3.5307354645349251</v>
      </c>
    </row>
    <row r="478" spans="1:11" x14ac:dyDescent="0.3">
      <c r="A478" t="s">
        <v>382</v>
      </c>
      <c r="B478">
        <v>25</v>
      </c>
      <c r="C478" t="s">
        <v>356</v>
      </c>
      <c r="D478" t="s">
        <v>59</v>
      </c>
      <c r="E478" t="s">
        <v>774</v>
      </c>
      <c r="F478">
        <f>player_stats[[#This Row],[Clean Sheets]]/MAX('epl_player_stats_24_25 '!AI:AI)*0.5+player_stats[[#This Row],[Goals Prevented Adjusted]]/MAX('epl_player_stats_24_25 '!BG:BG)*0.5</f>
        <v>0.24159663865546221</v>
      </c>
      <c r="G478">
        <f>player_stats[[#This Row],[Clean Sheets]]/MAX('epl_player_stats_24_25 '!AI:AI)*0.5+player_stats[[#This Row],[Clearances]]/MAX('epl_player_stats_24_25 '!AJ:AJ)*0.25+player_stats[[#This Row],[Tackles]]/MAX('epl_player_stats_24_25 '!AM:AM)*0.25</f>
        <v>0.13114397564158331</v>
      </c>
      <c r="H478">
        <f>player_stats[[#This Row],[Touches]]/MAX('epl_player_stats_24_25 '!P:P)</f>
        <v>0.20974006573050494</v>
      </c>
      <c r="I478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78">
        <f>player_stats[[#This Row],[Minutes]]/3420</f>
        <v>0.34678362573099414</v>
      </c>
      <c r="K478" s="2" cm="1">
        <f t="array" ref="K478">_xlfn.IFS(
E478="Goalkeeper",(
7*F478 + 2*J478 + H478),
E478="Defender",(
6*G478+3*H478+2*J478),
E478="Midfielder",(
2*G478+3*H478+4*I478+3*J478),
E478="Forward",(
6.25*I478+5*J478)
)</f>
        <v>2.109651302503003</v>
      </c>
    </row>
    <row r="479" spans="1:11" x14ac:dyDescent="0.3">
      <c r="A479" t="s">
        <v>155</v>
      </c>
      <c r="B479">
        <v>27</v>
      </c>
      <c r="C479" t="s">
        <v>131</v>
      </c>
      <c r="D479" t="s">
        <v>105</v>
      </c>
      <c r="E479" t="s">
        <v>774</v>
      </c>
      <c r="F479">
        <f>player_stats[[#This Row],[Clean Sheets]]/MAX('epl_player_stats_24_25 '!AI:AI)*0.5+player_stats[[#This Row],[Goals Prevented Adjusted]]/MAX('epl_player_stats_24_25 '!BG:BG)*0.5</f>
        <v>0.24159663865546221</v>
      </c>
      <c r="G479">
        <f>player_stats[[#This Row],[Clean Sheets]]/MAX('epl_player_stats_24_25 '!AI:AI)*0.5+player_stats[[#This Row],[Clearances]]/MAX('epl_player_stats_24_25 '!AJ:AJ)*0.25+player_stats[[#This Row],[Tackles]]/MAX('epl_player_stats_24_25 '!AM:AM)*0.25</f>
        <v>0.16893991176287826</v>
      </c>
      <c r="H479">
        <f>player_stats[[#This Row],[Touches]]/MAX('epl_player_stats_24_25 '!P:P)</f>
        <v>0.27427547057066032</v>
      </c>
      <c r="I479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79">
        <f>player_stats[[#This Row],[Minutes]]/3420</f>
        <v>0.32397660818713453</v>
      </c>
      <c r="K479" s="2" cm="1">
        <f t="array" ref="K479">_xlfn.IFS(
E479="Goalkeeper",(
7*F479 + 2*J479 + H479),
E479="Defender",(
6*G479+3*H479+2*J479),
E479="Midfielder",(
2*G479+3*H479+4*I479+3*J479),
E479="Forward",(
6.25*I479+5*J479)
)</f>
        <v>2.4844190986635195</v>
      </c>
    </row>
    <row r="480" spans="1:11" x14ac:dyDescent="0.3">
      <c r="A480" t="s">
        <v>130</v>
      </c>
      <c r="B480">
        <v>33</v>
      </c>
      <c r="C480" t="s">
        <v>131</v>
      </c>
      <c r="D480" t="s">
        <v>59</v>
      </c>
      <c r="E480" t="s">
        <v>774</v>
      </c>
      <c r="F480">
        <f>player_stats[[#This Row],[Clean Sheets]]/MAX('epl_player_stats_24_25 '!AI:AI)*0.5+player_stats[[#This Row],[Goals Prevented Adjusted]]/MAX('epl_player_stats_24_25 '!BG:BG)*0.5</f>
        <v>0.31302521008403361</v>
      </c>
      <c r="G480">
        <f>player_stats[[#This Row],[Clean Sheets]]/MAX('epl_player_stats_24_25 '!AI:AI)*0.5+player_stats[[#This Row],[Clearances]]/MAX('epl_player_stats_24_25 '!AJ:AJ)*0.25+player_stats[[#This Row],[Tackles]]/MAX('epl_player_stats_24_25 '!AM:AM)*0.25</f>
        <v>0.19151183744485178</v>
      </c>
      <c r="H480">
        <f>player_stats[[#This Row],[Touches]]/MAX('epl_player_stats_24_25 '!P:P)</f>
        <v>0.25545264415894831</v>
      </c>
      <c r="I480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480">
        <f>player_stats[[#This Row],[Minutes]]/3420</f>
        <v>0.46666666666666667</v>
      </c>
      <c r="K480" s="2" cm="1">
        <f t="array" ref="K480">_xlfn.IFS(
E480="Goalkeeper",(
7*F480 + 2*J480 + H480),
E480="Defender",(
6*G480+3*H480+2*J480),
E480="Midfielder",(
2*G480+3*H480+4*I480+3*J480),
E480="Forward",(
6.25*I480+5*J480)
)</f>
        <v>2.8487622904792893</v>
      </c>
    </row>
    <row r="481" spans="1:11" x14ac:dyDescent="0.3">
      <c r="A481" t="s">
        <v>401</v>
      </c>
      <c r="B481">
        <v>28</v>
      </c>
      <c r="C481" t="s">
        <v>391</v>
      </c>
      <c r="D481" t="s">
        <v>59</v>
      </c>
      <c r="E481" t="s">
        <v>773</v>
      </c>
      <c r="F481">
        <f>player_stats[[#This Row],[Clean Sheets]]/MAX('epl_player_stats_24_25 '!AI:AI)*0.5+player_stats[[#This Row],[Goals Prevented Adjusted]]/MAX('epl_player_stats_24_25 '!BG:BG)*0.5</f>
        <v>0.20588235294117649</v>
      </c>
      <c r="G481">
        <f>player_stats[[#This Row],[Clean Sheets]]/MAX('epl_player_stats_24_25 '!AI:AI)*0.5+player_stats[[#This Row],[Clearances]]/MAX('epl_player_stats_24_25 '!AJ:AJ)*0.25+player_stats[[#This Row],[Tackles]]/MAX('epl_player_stats_24_25 '!AM:AM)*0.25</f>
        <v>6.3707823277201259E-2</v>
      </c>
      <c r="H481">
        <f>player_stats[[#This Row],[Touches]]/MAX('epl_player_stats_24_25 '!P:P)</f>
        <v>0.35673737675530326</v>
      </c>
      <c r="I481">
        <f>player_stats[[#This Row],[Goals]]/MAX('epl_player_stats_24_25 '!H:H)*0.6+player_stats[[#This Row],[Assists]]/MAX('epl_player_stats_24_25 '!I:I)*0.25+player_stats[[#This Row],[Shots]]/MAX('epl_player_stats_24_25 '!K:K)*0.15+0.1</f>
        <v>0.15236794171220402</v>
      </c>
      <c r="J481">
        <f>player_stats[[#This Row],[Minutes]]/3420</f>
        <v>0.45029239766081869</v>
      </c>
      <c r="K481" s="2" cm="1">
        <f t="array" ref="K481">_xlfn.IFS(
E481="Goalkeeper",(
7*F481 + 2*J481 + H481),
E481="Defender",(
6*G481+3*H481+2*J481),
E481="Midfielder",(
2*G481+3*H481+4*I481+3*J481),
E481="Forward",(
6.25*I481+5*J481)
)</f>
        <v>3.1579767366515847</v>
      </c>
    </row>
    <row r="482" spans="1:11" x14ac:dyDescent="0.3">
      <c r="A482" t="s">
        <v>85</v>
      </c>
      <c r="B482">
        <v>21</v>
      </c>
      <c r="C482" t="s">
        <v>58</v>
      </c>
      <c r="D482" t="s">
        <v>59</v>
      </c>
      <c r="E482" t="s">
        <v>775</v>
      </c>
      <c r="F482">
        <f>player_stats[[#This Row],[Clean Sheets]]/MAX('epl_player_stats_24_25 '!AI:AI)*0.5+player_stats[[#This Row],[Goals Prevented Adjusted]]/MAX('epl_player_stats_24_25 '!BG:BG)*0.5</f>
        <v>0.20588235294117649</v>
      </c>
      <c r="G482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82">
        <f>player_stats[[#This Row],[Touches]]/MAX('epl_player_stats_24_25 '!P:P)</f>
        <v>2.9877502240812666E-4</v>
      </c>
      <c r="I482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82">
        <f>player_stats[[#This Row],[Minutes]]/3420</f>
        <v>1.7543859649122807E-3</v>
      </c>
      <c r="K482" s="2" cm="1">
        <f t="array" ref="K482">_xlfn.IFS(
E482="Goalkeeper",(
7*F482 + 2*J482 + H482),
E482="Defender",(
6*G482+3*H482+2*J482),
E482="Midfielder",(
2*G482+3*H482+4*I482+3*J482),
E482="Forward",(
6.25*I482+5*J482)
)</f>
        <v>0.64914078228357786</v>
      </c>
    </row>
    <row r="483" spans="1:11" x14ac:dyDescent="0.3">
      <c r="A483" t="s">
        <v>620</v>
      </c>
      <c r="B483">
        <v>23</v>
      </c>
      <c r="C483" t="s">
        <v>784</v>
      </c>
      <c r="D483" t="s">
        <v>74</v>
      </c>
      <c r="E483" t="s">
        <v>774</v>
      </c>
      <c r="F483">
        <f>player_stats[[#This Row],[Clean Sheets]]/MAX('epl_player_stats_24_25 '!AI:AI)*0.5+player_stats[[#This Row],[Goals Prevented Adjusted]]/MAX('epl_player_stats_24_25 '!BG:BG)*0.5</f>
        <v>0.24159663865546221</v>
      </c>
      <c r="G483">
        <f>player_stats[[#This Row],[Clean Sheets]]/MAX('epl_player_stats_24_25 '!AI:AI)*0.5+player_stats[[#This Row],[Clearances]]/MAX('epl_player_stats_24_25 '!AJ:AJ)*0.25+player_stats[[#This Row],[Tackles]]/MAX('epl_player_stats_24_25 '!AM:AM)*0.25</f>
        <v>9.3767476542596151E-2</v>
      </c>
      <c r="H483">
        <f>player_stats[[#This Row],[Touches]]/MAX('epl_player_stats_24_25 '!P:P)</f>
        <v>0.27367792052584405</v>
      </c>
      <c r="I483">
        <f>player_stats[[#This Row],[Goals]]/MAX('epl_player_stats_24_25 '!H:H)*0.6+player_stats[[#This Row],[Assists]]/MAX('epl_player_stats_24_25 '!I:I)*0.25+player_stats[[#This Row],[Shots]]/MAX('epl_player_stats_24_25 '!K:K)*0.15+0.1</f>
        <v>0.14253187613843352</v>
      </c>
      <c r="J483">
        <f>player_stats[[#This Row],[Minutes]]/3420</f>
        <v>0.29766081871345029</v>
      </c>
      <c r="K483" s="2" cm="1">
        <f t="array" ref="K483">_xlfn.IFS(
E483="Goalkeeper",(
7*F483 + 2*J483 + H483),
E483="Defender",(
6*G483+3*H483+2*J483),
E483="Midfielder",(
2*G483+3*H483+4*I483+3*J483),
E483="Forward",(
6.25*I483+5*J483)
)</f>
        <v>1.9789602582600097</v>
      </c>
    </row>
    <row r="484" spans="1:11" x14ac:dyDescent="0.3">
      <c r="A484" t="s">
        <v>649</v>
      </c>
      <c r="B484">
        <v>26</v>
      </c>
      <c r="C484" t="s">
        <v>783</v>
      </c>
      <c r="D484" t="s">
        <v>443</v>
      </c>
      <c r="E484" t="s">
        <v>774</v>
      </c>
      <c r="F484">
        <f>player_stats[[#This Row],[Clean Sheets]]/MAX('epl_player_stats_24_25 '!AI:AI)*0.5+player_stats[[#This Row],[Goals Prevented Adjusted]]/MAX('epl_player_stats_24_25 '!BG:BG)*0.5</f>
        <v>0.27731092436974791</v>
      </c>
      <c r="G484">
        <f>player_stats[[#This Row],[Clean Sheets]]/MAX('epl_player_stats_24_25 '!AI:AI)*0.5+player_stats[[#This Row],[Clearances]]/MAX('epl_player_stats_24_25 '!AJ:AJ)*0.25+player_stats[[#This Row],[Tackles]]/MAX('epl_player_stats_24_25 '!AM:AM)*0.25</f>
        <v>0.26428416081526129</v>
      </c>
      <c r="H484">
        <f>player_stats[[#This Row],[Touches]]/MAX('epl_player_stats_24_25 '!P:P)</f>
        <v>0.47057066029279954</v>
      </c>
      <c r="I484">
        <f>player_stats[[#This Row],[Goals]]/MAX('epl_player_stats_24_25 '!H:H)*0.6+player_stats[[#This Row],[Assists]]/MAX('epl_player_stats_24_25 '!I:I)*0.25+player_stats[[#This Row],[Shots]]/MAX('epl_player_stats_24_25 '!K:K)*0.15+0.1</f>
        <v>0.14426229508196722</v>
      </c>
      <c r="J484">
        <f>player_stats[[#This Row],[Minutes]]/3420</f>
        <v>0.59561403508771926</v>
      </c>
      <c r="K484" s="2" cm="1">
        <f t="array" ref="K484">_xlfn.IFS(
E484="Goalkeeper",(
7*F484 + 2*J484 + H484),
E484="Defender",(
6*G484+3*H484+2*J484),
E484="Midfielder",(
2*G484+3*H484+4*I484+3*J484),
E484="Forward",(
6.25*I484+5*J484)
)</f>
        <v>4.1886450159454052</v>
      </c>
    </row>
    <row r="485" spans="1:11" x14ac:dyDescent="0.3">
      <c r="A485" t="s">
        <v>409</v>
      </c>
      <c r="B485">
        <v>23</v>
      </c>
      <c r="C485" t="s">
        <v>391</v>
      </c>
      <c r="D485" t="s">
        <v>59</v>
      </c>
      <c r="E485" t="s">
        <v>774</v>
      </c>
      <c r="F485">
        <f>player_stats[[#This Row],[Clean Sheets]]/MAX('epl_player_stats_24_25 '!AI:AI)*0.5+player_stats[[#This Row],[Goals Prevented Adjusted]]/MAX('epl_player_stats_24_25 '!BG:BG)*0.5</f>
        <v>0.27731092436974791</v>
      </c>
      <c r="G485">
        <f>player_stats[[#This Row],[Clean Sheets]]/MAX('epl_player_stats_24_25 '!AI:AI)*0.5+player_stats[[#This Row],[Clearances]]/MAX('epl_player_stats_24_25 '!AJ:AJ)*0.25+player_stats[[#This Row],[Tackles]]/MAX('epl_player_stats_24_25 '!AM:AM)*0.25</f>
        <v>0.17618685142608587</v>
      </c>
      <c r="H485">
        <f>player_stats[[#This Row],[Touches]]/MAX('epl_player_stats_24_25 '!P:P)</f>
        <v>0.23872124290409322</v>
      </c>
      <c r="I485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485">
        <f>player_stats[[#This Row],[Minutes]]/3420</f>
        <v>0.32514619883040935</v>
      </c>
      <c r="K485" s="2" cm="1">
        <f t="array" ref="K485">_xlfn.IFS(
E485="Goalkeeper",(
7*F485 + 2*J485 + H485),
E485="Defender",(
6*G485+3*H485+2*J485),
E485="Midfielder",(
2*G485+3*H485+4*I485+3*J485),
E485="Forward",(
6.25*I485+5*J485)
)</f>
        <v>2.4235772349296139</v>
      </c>
    </row>
    <row r="486" spans="1:11" x14ac:dyDescent="0.3">
      <c r="A486" t="s">
        <v>200</v>
      </c>
      <c r="B486">
        <v>20</v>
      </c>
      <c r="C486" t="s">
        <v>170</v>
      </c>
      <c r="D486" t="s">
        <v>88</v>
      </c>
      <c r="E486" t="s">
        <v>773</v>
      </c>
      <c r="F486">
        <f>player_stats[[#This Row],[Clean Sheets]]/MAX('epl_player_stats_24_25 '!AI:AI)*0.5+player_stats[[#This Row],[Goals Prevented Adjusted]]/MAX('epl_player_stats_24_25 '!BG:BG)*0.5</f>
        <v>0.27731092436974791</v>
      </c>
      <c r="G486">
        <f>player_stats[[#This Row],[Clean Sheets]]/MAX('epl_player_stats_24_25 '!AI:AI)*0.5+player_stats[[#This Row],[Clearances]]/MAX('epl_player_stats_24_25 '!AJ:AJ)*0.25+player_stats[[#This Row],[Tackles]]/MAX('epl_player_stats_24_25 '!AM:AM)*0.25</f>
        <v>0.19555862797489593</v>
      </c>
      <c r="H486">
        <f>player_stats[[#This Row],[Touches]]/MAX('epl_player_stats_24_25 '!P:P)</f>
        <v>0.3035554227666567</v>
      </c>
      <c r="I486">
        <f>player_stats[[#This Row],[Goals]]/MAX('epl_player_stats_24_25 '!H:H)*0.6+player_stats[[#This Row],[Assists]]/MAX('epl_player_stats_24_25 '!I:I)*0.25+player_stats[[#This Row],[Shots]]/MAX('epl_player_stats_24_25 '!K:K)*0.15+0.1</f>
        <v>0.12213114754098361</v>
      </c>
      <c r="J486">
        <f>player_stats[[#This Row],[Minutes]]/3420</f>
        <v>0.42163742690058481</v>
      </c>
      <c r="K486" s="2" cm="1">
        <f t="array" ref="K486">_xlfn.IFS(
E486="Goalkeeper",(
7*F486 + 2*J486 + H486),
E486="Defender",(
6*G486+3*H486+2*J486),
E486="Midfielder",(
2*G486+3*H486+4*I486+3*J486),
E486="Forward",(
6.25*I486+5*J486)
)</f>
        <v>3.0552203951154508</v>
      </c>
    </row>
    <row r="487" spans="1:11" x14ac:dyDescent="0.3">
      <c r="A487" t="s">
        <v>394</v>
      </c>
      <c r="B487">
        <v>25</v>
      </c>
      <c r="C487" t="s">
        <v>391</v>
      </c>
      <c r="D487" t="s">
        <v>96</v>
      </c>
      <c r="E487" t="s">
        <v>773</v>
      </c>
      <c r="F487">
        <f>player_stats[[#This Row],[Clean Sheets]]/MAX('epl_player_stats_24_25 '!AI:AI)*0.5+player_stats[[#This Row],[Goals Prevented Adjusted]]/MAX('epl_player_stats_24_25 '!BG:BG)*0.5</f>
        <v>0.24159663865546221</v>
      </c>
      <c r="G487">
        <f>player_stats[[#This Row],[Clean Sheets]]/MAX('epl_player_stats_24_25 '!AI:AI)*0.5+player_stats[[#This Row],[Clearances]]/MAX('epl_player_stats_24_25 '!AJ:AJ)*0.25+player_stats[[#This Row],[Tackles]]/MAX('epl_player_stats_24_25 '!AM:AM)*0.25</f>
        <v>0.13935406698564592</v>
      </c>
      <c r="H487">
        <f>player_stats[[#This Row],[Touches]]/MAX('epl_player_stats_24_25 '!P:P)</f>
        <v>0.45503435912757695</v>
      </c>
      <c r="I487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487">
        <f>player_stats[[#This Row],[Minutes]]/3420</f>
        <v>0.63450292397660824</v>
      </c>
      <c r="K487" s="2" cm="1">
        <f t="array" ref="K487">_xlfn.IFS(
E487="Goalkeeper",(
7*F487 + 2*J487 + H487),
E487="Defender",(
6*G487+3*H487+2*J487),
E487="Midfielder",(
2*G487+3*H487+4*I487+3*J487),
E487="Forward",(
6.25*I487+5*J487)
)</f>
        <v>4.016172442300241</v>
      </c>
    </row>
    <row r="488" spans="1:11" x14ac:dyDescent="0.3">
      <c r="A488" t="s">
        <v>166</v>
      </c>
      <c r="B488">
        <v>25</v>
      </c>
      <c r="C488" t="s">
        <v>131</v>
      </c>
      <c r="D488" t="s">
        <v>167</v>
      </c>
      <c r="E488" t="s">
        <v>773</v>
      </c>
      <c r="F488">
        <f>player_stats[[#This Row],[Clean Sheets]]/MAX('epl_player_stats_24_25 '!AI:AI)*0.5+player_stats[[#This Row],[Goals Prevented Adjusted]]/MAX('epl_player_stats_24_25 '!BG:BG)*0.5</f>
        <v>0.34873949579831931</v>
      </c>
      <c r="G488">
        <f>player_stats[[#This Row],[Clean Sheets]]/MAX('epl_player_stats_24_25 '!AI:AI)*0.5+player_stats[[#This Row],[Clearances]]/MAX('epl_player_stats_24_25 '!AJ:AJ)*0.25+player_stats[[#This Row],[Tackles]]/MAX('epl_player_stats_24_25 '!AM:AM)*0.25</f>
        <v>0.33709532094699557</v>
      </c>
      <c r="H488">
        <f>player_stats[[#This Row],[Touches]]/MAX('epl_player_stats_24_25 '!P:P)</f>
        <v>0.41619360621452045</v>
      </c>
      <c r="I488">
        <f>player_stats[[#This Row],[Goals]]/MAX('epl_player_stats_24_25 '!H:H)*0.6+player_stats[[#This Row],[Assists]]/MAX('epl_player_stats_24_25 '!I:I)*0.25+player_stats[[#This Row],[Shots]]/MAX('epl_player_stats_24_25 '!K:K)*0.15+0.1</f>
        <v>0.16379781420765027</v>
      </c>
      <c r="J488">
        <f>player_stats[[#This Row],[Minutes]]/3420</f>
        <v>0.57456140350877194</v>
      </c>
      <c r="K488" s="2" cm="1">
        <f t="array" ref="K488">_xlfn.IFS(
E488="Goalkeeper",(
7*F488 + 2*J488 + H488),
E488="Defender",(
6*G488+3*H488+2*J488),
E488="Midfielder",(
2*G488+3*H488+4*I488+3*J488),
E488="Forward",(
6.25*I488+5*J488)
)</f>
        <v>4.3016469278944696</v>
      </c>
    </row>
    <row r="489" spans="1:11" x14ac:dyDescent="0.3">
      <c r="A489" t="s">
        <v>164</v>
      </c>
      <c r="B489">
        <v>18</v>
      </c>
      <c r="C489" t="s">
        <v>131</v>
      </c>
      <c r="D489" t="s">
        <v>59</v>
      </c>
      <c r="E489" t="s">
        <v>775</v>
      </c>
      <c r="F489">
        <f>player_stats[[#This Row],[Clean Sheets]]/MAX('epl_player_stats_24_25 '!AI:AI)*0.5+player_stats[[#This Row],[Goals Prevented Adjusted]]/MAX('epl_player_stats_24_25 '!BG:BG)*0.5</f>
        <v>0.20588235294117649</v>
      </c>
      <c r="G48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89">
        <f>player_stats[[#This Row],[Touches]]/MAX('epl_player_stats_24_25 '!P:P)</f>
        <v>0</v>
      </c>
      <c r="I48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89">
        <f>player_stats[[#This Row],[Minutes]]/3420</f>
        <v>2.9239766081871346E-4</v>
      </c>
      <c r="K489" s="2" cm="1">
        <f t="array" ref="K489">_xlfn.IFS(
E489="Goalkeeper",(
7*F489 + 2*J489 + H489),
E489="Defender",(
6*G489+3*H489+2*J489),
E489="Midfielder",(
2*G489+3*H489+4*I489+3*J489),
E489="Forward",(
6.25*I489+5*J489)
)</f>
        <v>0.62646198830409361</v>
      </c>
    </row>
    <row r="490" spans="1:11" x14ac:dyDescent="0.3">
      <c r="A490" t="s">
        <v>168</v>
      </c>
      <c r="B490">
        <v>19</v>
      </c>
      <c r="C490" t="s">
        <v>131</v>
      </c>
      <c r="D490" t="s">
        <v>59</v>
      </c>
      <c r="E490" t="s">
        <v>775</v>
      </c>
      <c r="F490">
        <f>player_stats[[#This Row],[Clean Sheets]]/MAX('epl_player_stats_24_25 '!AI:AI)*0.5+player_stats[[#This Row],[Goals Prevented Adjusted]]/MAX('epl_player_stats_24_25 '!BG:BG)*0.5</f>
        <v>0.20588235294117649</v>
      </c>
      <c r="G490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490">
        <f>player_stats[[#This Row],[Touches]]/MAX('epl_player_stats_24_25 '!P:P)</f>
        <v>8.9632506722438004E-4</v>
      </c>
      <c r="I490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90">
        <f>player_stats[[#This Row],[Minutes]]/3420</f>
        <v>2.9239766081871346E-4</v>
      </c>
      <c r="K490" s="2" cm="1">
        <f t="array" ref="K490">_xlfn.IFS(
E490="Goalkeeper",(
7*F490 + 2*J490 + H490),
E490="Defender",(
6*G490+3*H490+2*J490),
E490="Midfielder",(
2*G490+3*H490+4*I490+3*J490),
E490="Forward",(
6.25*I490+5*J490)
)</f>
        <v>0.62646198830409361</v>
      </c>
    </row>
    <row r="491" spans="1:11" x14ac:dyDescent="0.3">
      <c r="A491" t="s">
        <v>179</v>
      </c>
      <c r="B491">
        <v>18</v>
      </c>
      <c r="C491" t="s">
        <v>170</v>
      </c>
      <c r="D491" t="s">
        <v>66</v>
      </c>
      <c r="E491" t="s">
        <v>775</v>
      </c>
      <c r="F491">
        <f>player_stats[[#This Row],[Clean Sheets]]/MAX('epl_player_stats_24_25 '!AI:AI)*0.5+player_stats[[#This Row],[Goals Prevented Adjusted]]/MAX('epl_player_stats_24_25 '!BG:BG)*0.5</f>
        <v>0.20588235294117649</v>
      </c>
      <c r="G491">
        <f>player_stats[[#This Row],[Clean Sheets]]/MAX('epl_player_stats_24_25 '!AI:AI)*0.5+player_stats[[#This Row],[Clearances]]/MAX('epl_player_stats_24_25 '!AJ:AJ)*0.25+player_stats[[#This Row],[Tackles]]/MAX('epl_player_stats_24_25 '!AM:AM)*0.25</f>
        <v>7.7052134468402408E-3</v>
      </c>
      <c r="H491">
        <f>player_stats[[#This Row],[Touches]]/MAX('epl_player_stats_24_25 '!P:P)</f>
        <v>2.0914251568568869E-3</v>
      </c>
      <c r="I49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491">
        <f>player_stats[[#This Row],[Minutes]]/3420</f>
        <v>3.2163742690058481E-3</v>
      </c>
      <c r="K491" s="2" cm="1">
        <f t="array" ref="K491">_xlfn.IFS(
E491="Goalkeeper",(
7*F491 + 2*J491 + H491),
E491="Defender",(
6*G491+3*H491+2*J491),
E491="Midfielder",(
2*G491+3*H491+4*I491+3*J491),
E491="Forward",(
6.25*I491+5*J491)
)</f>
        <v>0.64108187134502925</v>
      </c>
    </row>
    <row r="492" spans="1:11" x14ac:dyDescent="0.3">
      <c r="A492" t="s">
        <v>541</v>
      </c>
      <c r="B492">
        <v>31</v>
      </c>
      <c r="C492" t="s">
        <v>785</v>
      </c>
      <c r="D492" t="s">
        <v>62</v>
      </c>
      <c r="E492" t="s">
        <v>774</v>
      </c>
      <c r="F492">
        <f>player_stats[[#This Row],[Clean Sheets]]/MAX('epl_player_stats_24_25 '!AI:AI)*0.5+player_stats[[#This Row],[Goals Prevented Adjusted]]/MAX('epl_player_stats_24_25 '!BG:BG)*0.5</f>
        <v>0.24159663865546221</v>
      </c>
      <c r="G492">
        <f>player_stats[[#This Row],[Clean Sheets]]/MAX('epl_player_stats_24_25 '!AI:AI)*0.5+player_stats[[#This Row],[Clearances]]/MAX('epl_player_stats_24_25 '!AJ:AJ)*0.25+player_stats[[#This Row],[Tackles]]/MAX('epl_player_stats_24_25 '!AM:AM)*0.25</f>
        <v>0.12196296526440066</v>
      </c>
      <c r="H492">
        <f>player_stats[[#This Row],[Touches]]/MAX('epl_player_stats_24_25 '!P:P)</f>
        <v>0.17538093815357036</v>
      </c>
      <c r="I492">
        <f>player_stats[[#This Row],[Goals]]/MAX('epl_player_stats_24_25 '!H:H)*0.6+player_stats[[#This Row],[Assists]]/MAX('epl_player_stats_24_25 '!I:I)*0.25+player_stats[[#This Row],[Shots]]/MAX('epl_player_stats_24_25 '!K:K)*0.15+0.1</f>
        <v>0.12864298724954462</v>
      </c>
      <c r="J492">
        <f>player_stats[[#This Row],[Minutes]]/3420</f>
        <v>0.28040935672514622</v>
      </c>
      <c r="K492" s="2" cm="1">
        <f t="array" ref="K492">_xlfn.IFS(
E492="Goalkeeper",(
7*F492 + 2*J492 + H492),
E492="Defender",(
6*G492+3*H492+2*J492),
E492="Midfielder",(
2*G492+3*H492+4*I492+3*J492),
E492="Forward",(
6.25*I492+5*J492)
)</f>
        <v>1.8187393194974075</v>
      </c>
    </row>
    <row r="493" spans="1:11" x14ac:dyDescent="0.3">
      <c r="A493" t="s">
        <v>297</v>
      </c>
      <c r="B493">
        <v>24</v>
      </c>
      <c r="C493" t="s">
        <v>270</v>
      </c>
      <c r="D493" t="s">
        <v>59</v>
      </c>
      <c r="E493" t="s">
        <v>774</v>
      </c>
      <c r="F493">
        <f>player_stats[[#This Row],[Clean Sheets]]/MAX('epl_player_stats_24_25 '!AI:AI)*0.5+player_stats[[#This Row],[Goals Prevented Adjusted]]/MAX('epl_player_stats_24_25 '!BG:BG)*0.5</f>
        <v>0.45588235294117652</v>
      </c>
      <c r="G493">
        <f>player_stats[[#This Row],[Clean Sheets]]/MAX('epl_player_stats_24_25 '!AI:AI)*0.5+player_stats[[#This Row],[Clearances]]/MAX('epl_player_stats_24_25 '!AJ:AJ)*0.25+player_stats[[#This Row],[Tackles]]/MAX('epl_player_stats_24_25 '!AM:AM)*0.25</f>
        <v>0.51919312744671597</v>
      </c>
      <c r="H493">
        <f>player_stats[[#This Row],[Touches]]/MAX('epl_player_stats_24_25 '!P:P)</f>
        <v>0.54914849118613684</v>
      </c>
      <c r="I493">
        <f>player_stats[[#This Row],[Goals]]/MAX('epl_player_stats_24_25 '!H:H)*0.6+player_stats[[#This Row],[Assists]]/MAX('epl_player_stats_24_25 '!I:I)*0.25+player_stats[[#This Row],[Shots]]/MAX('epl_player_stats_24_25 '!K:K)*0.15+0.1</f>
        <v>0.19895264116575592</v>
      </c>
      <c r="J493">
        <f>player_stats[[#This Row],[Minutes]]/3420</f>
        <v>0.90701754385964917</v>
      </c>
      <c r="K493" s="2" cm="1">
        <f t="array" ref="K493">_xlfn.IFS(
E493="Goalkeeper",(
7*F493 + 2*J493 + H493),
E493="Defender",(
6*G493+3*H493+2*J493),
E493="Midfielder",(
2*G493+3*H493+4*I493+3*J493),
E493="Forward",(
6.25*I493+5*J493)
)</f>
        <v>6.5766393259580047</v>
      </c>
    </row>
    <row r="494" spans="1:11" x14ac:dyDescent="0.3">
      <c r="A494" t="s">
        <v>269</v>
      </c>
      <c r="B494">
        <v>20</v>
      </c>
      <c r="C494" t="s">
        <v>270</v>
      </c>
      <c r="D494" t="s">
        <v>59</v>
      </c>
      <c r="E494" t="s">
        <v>773</v>
      </c>
      <c r="F494">
        <f>player_stats[[#This Row],[Clean Sheets]]/MAX('epl_player_stats_24_25 '!AI:AI)*0.5+player_stats[[#This Row],[Goals Prevented Adjusted]]/MAX('epl_player_stats_24_25 '!BG:BG)*0.5</f>
        <v>0.20588235294117649</v>
      </c>
      <c r="G494">
        <f>player_stats[[#This Row],[Clean Sheets]]/MAX('epl_player_stats_24_25 '!AI:AI)*0.5+player_stats[[#This Row],[Clearances]]/MAX('epl_player_stats_24_25 '!AJ:AJ)*0.25+player_stats[[#This Row],[Tackles]]/MAX('epl_player_stats_24_25 '!AM:AM)*0.25</f>
        <v>9.1802336419561301E-2</v>
      </c>
      <c r="H494">
        <f>player_stats[[#This Row],[Touches]]/MAX('epl_player_stats_24_25 '!P:P)</f>
        <v>0.27278159545861969</v>
      </c>
      <c r="I494">
        <f>player_stats[[#This Row],[Goals]]/MAX('epl_player_stats_24_25 '!H:H)*0.6+player_stats[[#This Row],[Assists]]/MAX('epl_player_stats_24_25 '!I:I)*0.25+player_stats[[#This Row],[Shots]]/MAX('epl_player_stats_24_25 '!K:K)*0.15+0.1</f>
        <v>0.15974499089253189</v>
      </c>
      <c r="J494">
        <f>player_stats[[#This Row],[Minutes]]/3420</f>
        <v>0.38771929824561402</v>
      </c>
      <c r="K494" s="2" cm="1">
        <f t="array" ref="K494">_xlfn.IFS(
E494="Goalkeeper",(
7*F494 + 2*J494 + H494),
E494="Defender",(
6*G494+3*H494+2*J494),
E494="Midfielder",(
2*G494+3*H494+4*I494+3*J494),
E494="Forward",(
6.25*I494+5*J494)
)</f>
        <v>2.804087317521951</v>
      </c>
    </row>
    <row r="495" spans="1:11" x14ac:dyDescent="0.3">
      <c r="A495" t="s">
        <v>145</v>
      </c>
      <c r="B495">
        <v>21</v>
      </c>
      <c r="C495" t="s">
        <v>131</v>
      </c>
      <c r="D495" t="s">
        <v>88</v>
      </c>
      <c r="E495" t="s">
        <v>774</v>
      </c>
      <c r="F495">
        <f>player_stats[[#This Row],[Clean Sheets]]/MAX('epl_player_stats_24_25 '!AI:AI)*0.5+player_stats[[#This Row],[Goals Prevented Adjusted]]/MAX('epl_player_stats_24_25 '!BG:BG)*0.5</f>
        <v>0.49159663865546221</v>
      </c>
      <c r="G495">
        <f>player_stats[[#This Row],[Clean Sheets]]/MAX('epl_player_stats_24_25 '!AI:AI)*0.5+player_stats[[#This Row],[Clearances]]/MAX('epl_player_stats_24_25 '!AJ:AJ)*0.25+player_stats[[#This Row],[Tackles]]/MAX('epl_player_stats_24_25 '!AM:AM)*0.25</f>
        <v>0.56837600198844207</v>
      </c>
      <c r="H495">
        <f>player_stats[[#This Row],[Touches]]/MAX('epl_player_stats_24_25 '!P:P)</f>
        <v>0.62503734687780099</v>
      </c>
      <c r="I495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495">
        <f>player_stats[[#This Row],[Minutes]]/3420</f>
        <v>0.91023391812865495</v>
      </c>
      <c r="K495" s="2" cm="1">
        <f t="array" ref="K495">_xlfn.IFS(
E495="Goalkeeper",(
7*F495 + 2*J495 + H495),
E495="Defender",(
6*G495+3*H495+2*J495),
E495="Midfielder",(
2*G495+3*H495+4*I495+3*J495),
E495="Forward",(
6.25*I495+5*J495)
)</f>
        <v>7.1058358888213657</v>
      </c>
    </row>
    <row r="496" spans="1:11" x14ac:dyDescent="0.3">
      <c r="A496" t="s">
        <v>264</v>
      </c>
      <c r="B496">
        <v>16</v>
      </c>
      <c r="C496" t="s">
        <v>240</v>
      </c>
      <c r="D496" t="s">
        <v>59</v>
      </c>
      <c r="E496" t="s">
        <v>775</v>
      </c>
      <c r="F496">
        <f>player_stats[[#This Row],[Clean Sheets]]/MAX('epl_player_stats_24_25 '!AI:AI)*0.5+player_stats[[#This Row],[Goals Prevented Adjusted]]/MAX('epl_player_stats_24_25 '!BG:BG)*0.5</f>
        <v>0.20588235294117649</v>
      </c>
      <c r="G49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496">
        <f>player_stats[[#This Row],[Touches]]/MAX('epl_player_stats_24_25 '!P:P)</f>
        <v>5.9755004481625333E-4</v>
      </c>
      <c r="I496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496">
        <f>player_stats[[#This Row],[Minutes]]/3420</f>
        <v>2.9239766081871346E-4</v>
      </c>
      <c r="K496" s="2" cm="1">
        <f t="array" ref="K496">_xlfn.IFS(
E496="Goalkeeper",(
7*F496 + 2*J496 + H496),
E496="Defender",(
6*G496+3*H496+2*J496),
E496="Midfielder",(
2*G496+3*H496+4*I496+3*J496),
E496="Forward",(
6.25*I496+5*J496)
)</f>
        <v>0.64183084076311003</v>
      </c>
    </row>
    <row r="497" spans="1:11" x14ac:dyDescent="0.3">
      <c r="A497" t="s">
        <v>578</v>
      </c>
      <c r="B497">
        <v>26</v>
      </c>
      <c r="C497" t="s">
        <v>566</v>
      </c>
      <c r="D497" t="s">
        <v>59</v>
      </c>
      <c r="E497" t="s">
        <v>774</v>
      </c>
      <c r="F497">
        <f>player_stats[[#This Row],[Clean Sheets]]/MAX('epl_player_stats_24_25 '!AI:AI)*0.5+player_stats[[#This Row],[Goals Prevented Adjusted]]/MAX('epl_player_stats_24_25 '!BG:BG)*0.5</f>
        <v>0.24159663865546221</v>
      </c>
      <c r="G497">
        <f>player_stats[[#This Row],[Clean Sheets]]/MAX('epl_player_stats_24_25 '!AI:AI)*0.5+player_stats[[#This Row],[Clearances]]/MAX('epl_player_stats_24_25 '!AJ:AJ)*0.25+player_stats[[#This Row],[Tackles]]/MAX('epl_player_stats_24_25 '!AM:AM)*0.25</f>
        <v>9.9321133412042503E-2</v>
      </c>
      <c r="H497">
        <f>player_stats[[#This Row],[Touches]]/MAX('epl_player_stats_24_25 '!P:P)</f>
        <v>0.21362414102181057</v>
      </c>
      <c r="I497">
        <f>player_stats[[#This Row],[Goals]]/MAX('epl_player_stats_24_25 '!H:H)*0.6+player_stats[[#This Row],[Assists]]/MAX('epl_player_stats_24_25 '!I:I)*0.25+player_stats[[#This Row],[Shots]]/MAX('epl_player_stats_24_25 '!K:K)*0.15+0.1</f>
        <v>0.12372495446265938</v>
      </c>
      <c r="J497">
        <f>player_stats[[#This Row],[Minutes]]/3420</f>
        <v>0.31374269005847955</v>
      </c>
      <c r="K497" s="2" cm="1">
        <f t="array" ref="K497">_xlfn.IFS(
E497="Goalkeeper",(
7*F497 + 2*J497 + H497),
E497="Defender",(
6*G497+3*H497+2*J497),
E497="Midfielder",(
2*G497+3*H497+4*I497+3*J497),
E497="Forward",(
6.25*I497+5*J497)
)</f>
        <v>1.8642846036546457</v>
      </c>
    </row>
    <row r="498" spans="1:11" x14ac:dyDescent="0.3">
      <c r="A498" t="s">
        <v>317</v>
      </c>
      <c r="B498">
        <v>22</v>
      </c>
      <c r="C498" t="s">
        <v>300</v>
      </c>
      <c r="D498" t="s">
        <v>59</v>
      </c>
      <c r="E498" t="s">
        <v>774</v>
      </c>
      <c r="F498">
        <f>player_stats[[#This Row],[Clean Sheets]]/MAX('epl_player_stats_24_25 '!AI:AI)*0.5+player_stats[[#This Row],[Goals Prevented Adjusted]]/MAX('epl_player_stats_24_25 '!BG:BG)*0.5</f>
        <v>0.49159663865546221</v>
      </c>
      <c r="G498">
        <f>player_stats[[#This Row],[Clean Sheets]]/MAX('epl_player_stats_24_25 '!AI:AI)*0.5+player_stats[[#This Row],[Clearances]]/MAX('epl_player_stats_24_25 '!AJ:AJ)*0.25+player_stats[[#This Row],[Tackles]]/MAX('epl_player_stats_24_25 '!AM:AM)*0.25</f>
        <v>0.54759833467967445</v>
      </c>
      <c r="H498">
        <f>player_stats[[#This Row],[Touches]]/MAX('epl_player_stats_24_25 '!P:P)</f>
        <v>0.46549148491186138</v>
      </c>
      <c r="I498">
        <f>player_stats[[#This Row],[Goals]]/MAX('epl_player_stats_24_25 '!H:H)*0.6+player_stats[[#This Row],[Assists]]/MAX('epl_player_stats_24_25 '!I:I)*0.25+player_stats[[#This Row],[Shots]]/MAX('epl_player_stats_24_25 '!K:K)*0.15+0.1</f>
        <v>0.13847905282331513</v>
      </c>
      <c r="J498">
        <f>player_stats[[#This Row],[Minutes]]/3420</f>
        <v>0.73391812865497075</v>
      </c>
      <c r="K498" s="2" cm="1">
        <f t="array" ref="K498">_xlfn.IFS(
E498="Goalkeeper",(
7*F498 + 2*J498 + H498),
E498="Defender",(
6*G498+3*H498+2*J498),
E498="Midfielder",(
2*G498+3*H498+4*I498+3*J498),
E498="Forward",(
6.25*I498+5*J498)
)</f>
        <v>6.149900720123572</v>
      </c>
    </row>
    <row r="499" spans="1:11" x14ac:dyDescent="0.3">
      <c r="A499" t="s">
        <v>378</v>
      </c>
      <c r="B499">
        <v>20</v>
      </c>
      <c r="C499" t="s">
        <v>356</v>
      </c>
      <c r="D499" t="s">
        <v>214</v>
      </c>
      <c r="E499" t="s">
        <v>773</v>
      </c>
      <c r="F499">
        <f>player_stats[[#This Row],[Clean Sheets]]/MAX('epl_player_stats_24_25 '!AI:AI)*0.5+player_stats[[#This Row],[Goals Prevented Adjusted]]/MAX('epl_player_stats_24_25 '!BG:BG)*0.5</f>
        <v>0.20588235294117649</v>
      </c>
      <c r="G499">
        <f>player_stats[[#This Row],[Clean Sheets]]/MAX('epl_player_stats_24_25 '!AI:AI)*0.5+player_stats[[#This Row],[Clearances]]/MAX('epl_player_stats_24_25 '!AJ:AJ)*0.25+player_stats[[#This Row],[Tackles]]/MAX('epl_player_stats_24_25 '!AM:AM)*0.25</f>
        <v>2.9787795936121294E-2</v>
      </c>
      <c r="H499">
        <f>player_stats[[#This Row],[Touches]]/MAX('epl_player_stats_24_25 '!P:P)</f>
        <v>0.21123394084254557</v>
      </c>
      <c r="I499">
        <f>player_stats[[#This Row],[Goals]]/MAX('epl_player_stats_24_25 '!H:H)*0.6+player_stats[[#This Row],[Assists]]/MAX('epl_player_stats_24_25 '!I:I)*0.25+player_stats[[#This Row],[Shots]]/MAX('epl_player_stats_24_25 '!K:K)*0.15+0.1</f>
        <v>0.22786885245901639</v>
      </c>
      <c r="J499">
        <f>player_stats[[#This Row],[Minutes]]/3420</f>
        <v>0.34035087719298246</v>
      </c>
      <c r="K499" s="2" cm="1">
        <f t="array" ref="K499">_xlfn.IFS(
E499="Goalkeeper",(
7*F499 + 2*J499 + H499),
E499="Defender",(
6*G499+3*H499+2*J499),
E499="Midfielder",(
2*G499+3*H499+4*I499+3*J499),
E499="Forward",(
6.25*I499+5*J499)
)</f>
        <v>2.6258054558148922</v>
      </c>
    </row>
    <row r="500" spans="1:11" x14ac:dyDescent="0.3">
      <c r="A500" t="s">
        <v>188</v>
      </c>
      <c r="B500">
        <v>26</v>
      </c>
      <c r="C500" t="s">
        <v>170</v>
      </c>
      <c r="D500" t="s">
        <v>82</v>
      </c>
      <c r="E500" t="s">
        <v>774</v>
      </c>
      <c r="F500">
        <f>player_stats[[#This Row],[Clean Sheets]]/MAX('epl_player_stats_24_25 '!AI:AI)*0.5+player_stats[[#This Row],[Goals Prevented Adjusted]]/MAX('epl_player_stats_24_25 '!BG:BG)*0.5</f>
        <v>0.24159663865546221</v>
      </c>
      <c r="G500">
        <f>player_stats[[#This Row],[Clean Sheets]]/MAX('epl_player_stats_24_25 '!AI:AI)*0.5+player_stats[[#This Row],[Clearances]]/MAX('epl_player_stats_24_25 '!AJ:AJ)*0.25+player_stats[[#This Row],[Tackles]]/MAX('epl_player_stats_24_25 '!AM:AM)*0.25</f>
        <v>0.13314018517367798</v>
      </c>
      <c r="H500">
        <f>player_stats[[#This Row],[Touches]]/MAX('epl_player_stats_24_25 '!P:P)</f>
        <v>0.24798326859874514</v>
      </c>
      <c r="I500">
        <f>player_stats[[#This Row],[Goals]]/MAX('epl_player_stats_24_25 '!H:H)*0.6+player_stats[[#This Row],[Assists]]/MAX('epl_player_stats_24_25 '!I:I)*0.25+player_stats[[#This Row],[Shots]]/MAX('epl_player_stats_24_25 '!K:K)*0.15+0.1</f>
        <v>0.12213114754098361</v>
      </c>
      <c r="J500">
        <f>player_stats[[#This Row],[Minutes]]/3420</f>
        <v>0.42134502923976608</v>
      </c>
      <c r="K500" s="2" cm="1">
        <f t="array" ref="K500">_xlfn.IFS(
E500="Goalkeeper",(
7*F500 + 2*J500 + H500),
E500="Defender",(
6*G500+3*H500+2*J500),
E500="Midfielder",(
2*G500+3*H500+4*I500+3*J500),
E500="Forward",(
6.25*I500+5*J500)
)</f>
        <v>2.3854809753178357</v>
      </c>
    </row>
    <row r="501" spans="1:11" x14ac:dyDescent="0.3">
      <c r="A501" t="s">
        <v>271</v>
      </c>
      <c r="B501">
        <v>18</v>
      </c>
      <c r="C501" t="s">
        <v>270</v>
      </c>
      <c r="D501" t="s">
        <v>59</v>
      </c>
      <c r="E501" t="s">
        <v>775</v>
      </c>
      <c r="F501">
        <f>player_stats[[#This Row],[Clean Sheets]]/MAX('epl_player_stats_24_25 '!AI:AI)*0.5+player_stats[[#This Row],[Goals Prevented Adjusted]]/MAX('epl_player_stats_24_25 '!BG:BG)*0.5</f>
        <v>0.20588235294117649</v>
      </c>
      <c r="G501">
        <f>player_stats[[#This Row],[Clean Sheets]]/MAX('epl_player_stats_24_25 '!AI:AI)*0.5+player_stats[[#This Row],[Clearances]]/MAX('epl_player_stats_24_25 '!AJ:AJ)*0.25+player_stats[[#This Row],[Tackles]]/MAX('epl_player_stats_24_25 '!AM:AM)*0.25</f>
        <v>3.7593984962406013E-3</v>
      </c>
      <c r="H501">
        <f>player_stats[[#This Row],[Touches]]/MAX('epl_player_stats_24_25 '!P:P)</f>
        <v>2.6889752016731401E-3</v>
      </c>
      <c r="I501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501">
        <f>player_stats[[#This Row],[Minutes]]/3420</f>
        <v>1.1695906432748538E-3</v>
      </c>
      <c r="K501" s="2" cm="1">
        <f t="array" ref="K501">_xlfn.IFS(
E501="Goalkeeper",(
7*F501 + 2*J501 + H501),
E501="Defender",(
6*G501+3*H501+2*J501),
E501="Midfielder",(
2*G501+3*H501+4*I501+3*J501),
E501="Forward",(
6.25*I501+5*J501)
)</f>
        <v>0.64621680567539075</v>
      </c>
    </row>
    <row r="502" spans="1:11" x14ac:dyDescent="0.3">
      <c r="A502" t="s">
        <v>286</v>
      </c>
      <c r="B502">
        <v>29</v>
      </c>
      <c r="C502" t="s">
        <v>270</v>
      </c>
      <c r="D502" t="s">
        <v>111</v>
      </c>
      <c r="E502" t="s">
        <v>773</v>
      </c>
      <c r="F502">
        <f>player_stats[[#This Row],[Clean Sheets]]/MAX('epl_player_stats_24_25 '!AI:AI)*0.5+player_stats[[#This Row],[Goals Prevented Adjusted]]/MAX('epl_player_stats_24_25 '!BG:BG)*0.5</f>
        <v>0.31302521008403361</v>
      </c>
      <c r="G502">
        <f>player_stats[[#This Row],[Clean Sheets]]/MAX('epl_player_stats_24_25 '!AI:AI)*0.5+player_stats[[#This Row],[Clearances]]/MAX('epl_player_stats_24_25 '!AJ:AJ)*0.25+player_stats[[#This Row],[Tackles]]/MAX('epl_player_stats_24_25 '!AM:AM)*0.25</f>
        <v>0.25351084322376188</v>
      </c>
      <c r="H502">
        <f>player_stats[[#This Row],[Touches]]/MAX('epl_player_stats_24_25 '!P:P)</f>
        <v>0.44069315805198683</v>
      </c>
      <c r="I502">
        <f>player_stats[[#This Row],[Goals]]/MAX('epl_player_stats_24_25 '!H:H)*0.6+player_stats[[#This Row],[Assists]]/MAX('epl_player_stats_24_25 '!I:I)*0.25+player_stats[[#This Row],[Shots]]/MAX('epl_player_stats_24_25 '!K:K)*0.15+0.1</f>
        <v>0.17782331511839708</v>
      </c>
      <c r="J502">
        <f>player_stats[[#This Row],[Minutes]]/3420</f>
        <v>0.66578947368421049</v>
      </c>
      <c r="K502" s="2" cm="1">
        <f t="array" ref="K502">_xlfn.IFS(
E502="Goalkeeper",(
7*F502 + 2*J502 + H502),
E502="Defender",(
6*G502+3*H502+2*J502),
E502="Midfielder",(
2*G502+3*H502+4*I502+3*J502),
E502="Forward",(
6.25*I502+5*J502)
)</f>
        <v>4.5377628421297045</v>
      </c>
    </row>
    <row r="503" spans="1:11" x14ac:dyDescent="0.3">
      <c r="A503" t="s">
        <v>603</v>
      </c>
      <c r="B503">
        <v>18</v>
      </c>
      <c r="C503" t="s">
        <v>784</v>
      </c>
      <c r="D503" t="s">
        <v>59</v>
      </c>
      <c r="E503" t="s">
        <v>773</v>
      </c>
      <c r="F503">
        <f>player_stats[[#This Row],[Clean Sheets]]/MAX('epl_player_stats_24_25 '!AI:AI)*0.5+player_stats[[#This Row],[Goals Prevented Adjusted]]/MAX('epl_player_stats_24_25 '!BG:BG)*0.5</f>
        <v>0.27731092436974791</v>
      </c>
      <c r="G503">
        <f>player_stats[[#This Row],[Clean Sheets]]/MAX('epl_player_stats_24_25 '!AI:AI)*0.5+player_stats[[#This Row],[Clearances]]/MAX('epl_player_stats_24_25 '!AJ:AJ)*0.25+player_stats[[#This Row],[Tackles]]/MAX('epl_player_stats_24_25 '!AM:AM)*0.25</f>
        <v>0.1500574784067607</v>
      </c>
      <c r="H503">
        <f>player_stats[[#This Row],[Touches]]/MAX('epl_player_stats_24_25 '!P:P)</f>
        <v>0.39707200478040033</v>
      </c>
      <c r="I503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503">
        <f>player_stats[[#This Row],[Minutes]]/3420</f>
        <v>0.50964912280701757</v>
      </c>
      <c r="K503" s="2" cm="1">
        <f t="array" ref="K503">_xlfn.IFS(
E503="Goalkeeper",(
7*F503 + 2*J503 + H503),
E503="Defender",(
6*G503+3*H503+2*J503),
E503="Midfielder",(
2*G503+3*H503+4*I503+3*J503),
E503="Forward",(
6.25*I503+5*J503)
)</f>
        <v>3.4301144051495456</v>
      </c>
    </row>
    <row r="504" spans="1:11" x14ac:dyDescent="0.3">
      <c r="A504" t="s">
        <v>446</v>
      </c>
      <c r="B504">
        <v>22</v>
      </c>
      <c r="C504" t="s">
        <v>425</v>
      </c>
      <c r="D504" t="s">
        <v>74</v>
      </c>
      <c r="E504" t="s">
        <v>773</v>
      </c>
      <c r="F504">
        <f>player_stats[[#This Row],[Clean Sheets]]/MAX('epl_player_stats_24_25 '!AI:AI)*0.5+player_stats[[#This Row],[Goals Prevented Adjusted]]/MAX('epl_player_stats_24_25 '!BG:BG)*0.5</f>
        <v>0.59873949579831931</v>
      </c>
      <c r="G504">
        <f>player_stats[[#This Row],[Clean Sheets]]/MAX('epl_player_stats_24_25 '!AI:AI)*0.5+player_stats[[#This Row],[Clearances]]/MAX('epl_player_stats_24_25 '!AJ:AJ)*0.25+player_stats[[#This Row],[Tackles]]/MAX('epl_player_stats_24_25 '!AM:AM)*0.25</f>
        <v>0.58144068849810471</v>
      </c>
      <c r="H504">
        <f>player_stats[[#This Row],[Touches]]/MAX('epl_player_stats_24_25 '!P:P)</f>
        <v>0.7355841051688079</v>
      </c>
      <c r="I504">
        <f>player_stats[[#This Row],[Goals]]/MAX('epl_player_stats_24_25 '!H:H)*0.6+player_stats[[#This Row],[Assists]]/MAX('epl_player_stats_24_25 '!I:I)*0.25+player_stats[[#This Row],[Shots]]/MAX('epl_player_stats_24_25 '!K:K)*0.15+0.1</f>
        <v>0.20473588342440802</v>
      </c>
      <c r="J504">
        <f>player_stats[[#This Row],[Minutes]]/3420</f>
        <v>0.9263157894736842</v>
      </c>
      <c r="K504" s="2" cm="1">
        <f t="array" ref="K504">_xlfn.IFS(
E504="Goalkeeper",(
7*F504 + 2*J504 + H504),
E504="Defender",(
6*G504+3*H504+2*J504),
E504="Midfielder",(
2*G504+3*H504+4*I504+3*J504),
E504="Forward",(
6.25*I504+5*J504)
)</f>
        <v>6.9675245946213176</v>
      </c>
    </row>
    <row r="505" spans="1:11" x14ac:dyDescent="0.3">
      <c r="A505" t="s">
        <v>302</v>
      </c>
      <c r="B505">
        <v>22</v>
      </c>
      <c r="C505" t="s">
        <v>300</v>
      </c>
      <c r="D505" t="s">
        <v>303</v>
      </c>
      <c r="E505" t="s">
        <v>775</v>
      </c>
      <c r="F505">
        <f>player_stats[[#This Row],[Clean Sheets]]/MAX('epl_player_stats_24_25 '!AI:AI)*0.5+player_stats[[#This Row],[Goals Prevented Adjusted]]/MAX('epl_player_stats_24_25 '!BG:BG)*0.5</f>
        <v>0.20588235294117649</v>
      </c>
      <c r="G505">
        <f>player_stats[[#This Row],[Clean Sheets]]/MAX('epl_player_stats_24_25 '!AI:AI)*0.5+player_stats[[#This Row],[Clearances]]/MAX('epl_player_stats_24_25 '!AJ:AJ)*0.25+player_stats[[#This Row],[Tackles]]/MAX('epl_player_stats_24_25 '!AM:AM)*0.25</f>
        <v>9.7713291493195797E-3</v>
      </c>
      <c r="H505">
        <f>player_stats[[#This Row],[Touches]]/MAX('epl_player_stats_24_25 '!P:P)</f>
        <v>4.5413803406035257E-2</v>
      </c>
      <c r="I505">
        <f>player_stats[[#This Row],[Goals]]/MAX('epl_player_stats_24_25 '!H:H)*0.6+player_stats[[#This Row],[Assists]]/MAX('epl_player_stats_24_25 '!I:I)*0.25+player_stats[[#This Row],[Shots]]/MAX('epl_player_stats_24_25 '!K:K)*0.15+0.1</f>
        <v>0.1098360655737705</v>
      </c>
      <c r="J505">
        <f>player_stats[[#This Row],[Minutes]]/3420</f>
        <v>9.6783625730994152E-2</v>
      </c>
      <c r="K505" s="2" cm="1">
        <f t="array" ref="K505">_xlfn.IFS(
E505="Goalkeeper",(
7*F505 + 2*J505 + H505),
E505="Defender",(
6*G505+3*H505+2*J505),
E505="Midfielder",(
2*G505+3*H505+4*I505+3*J505),
E505="Forward",(
6.25*I505+5*J505)
)</f>
        <v>1.1703935384910364</v>
      </c>
    </row>
    <row r="506" spans="1:11" x14ac:dyDescent="0.3">
      <c r="A506" t="s">
        <v>289</v>
      </c>
      <c r="B506">
        <v>32</v>
      </c>
      <c r="C506" t="s">
        <v>270</v>
      </c>
      <c r="D506" t="s">
        <v>94</v>
      </c>
      <c r="E506" t="s">
        <v>773</v>
      </c>
      <c r="F506">
        <f>player_stats[[#This Row],[Clean Sheets]]/MAX('epl_player_stats_24_25 '!AI:AI)*0.5+player_stats[[#This Row],[Goals Prevented Adjusted]]/MAX('epl_player_stats_24_25 '!BG:BG)*0.5</f>
        <v>0.20588235294117649</v>
      </c>
      <c r="G506">
        <f>player_stats[[#This Row],[Clean Sheets]]/MAX('epl_player_stats_24_25 '!AI:AI)*0.5+player_stats[[#This Row],[Clearances]]/MAX('epl_player_stats_24_25 '!AJ:AJ)*0.25+player_stats[[#This Row],[Tackles]]/MAX('epl_player_stats_24_25 '!AM:AM)*0.25</f>
        <v>1.859504132231405E-2</v>
      </c>
      <c r="H506">
        <f>player_stats[[#This Row],[Touches]]/MAX('epl_player_stats_24_25 '!P:P)</f>
        <v>0.27995219599641469</v>
      </c>
      <c r="I506">
        <f>player_stats[[#This Row],[Goals]]/MAX('epl_player_stats_24_25 '!H:H)*0.6+player_stats[[#This Row],[Assists]]/MAX('epl_player_stats_24_25 '!I:I)*0.25+player_stats[[#This Row],[Shots]]/MAX('epl_player_stats_24_25 '!K:K)*0.15+0.1</f>
        <v>0.18114754098360658</v>
      </c>
      <c r="J506">
        <f>player_stats[[#This Row],[Minutes]]/3420</f>
        <v>0.48654970760233918</v>
      </c>
      <c r="K506" s="2" cm="1">
        <f t="array" ref="K506">_xlfn.IFS(
E506="Goalkeeper",(
7*F506 + 2*J506 + H506),
E506="Defender",(
6*G506+3*H506+2*J506),
E506="Midfielder",(
2*G506+3*H506+4*I506+3*J506),
E506="Forward",(
6.25*I506+5*J506)
)</f>
        <v>3.0612859573753162</v>
      </c>
    </row>
    <row r="507" spans="1:11" x14ac:dyDescent="0.3">
      <c r="A507" t="s">
        <v>486</v>
      </c>
      <c r="B507">
        <v>29</v>
      </c>
      <c r="C507" t="s">
        <v>453</v>
      </c>
      <c r="D507" t="s">
        <v>140</v>
      </c>
      <c r="E507" t="s">
        <v>773</v>
      </c>
      <c r="F507">
        <f>player_stats[[#This Row],[Clean Sheets]]/MAX('epl_player_stats_24_25 '!AI:AI)*0.5+player_stats[[#This Row],[Goals Prevented Adjusted]]/MAX('epl_player_stats_24_25 '!BG:BG)*0.5</f>
        <v>0.20588235294117649</v>
      </c>
      <c r="G507">
        <f>player_stats[[#This Row],[Clean Sheets]]/MAX('epl_player_stats_24_25 '!AI:AI)*0.5+player_stats[[#This Row],[Clearances]]/MAX('epl_player_stats_24_25 '!AJ:AJ)*0.25+player_stats[[#This Row],[Tackles]]/MAX('epl_player_stats_24_25 '!AM:AM)*0.25</f>
        <v>3.6832784440439942E-2</v>
      </c>
      <c r="H507">
        <f>player_stats[[#This Row],[Touches]]/MAX('epl_player_stats_24_25 '!P:P)</f>
        <v>0.11771735882880191</v>
      </c>
      <c r="I507">
        <f>player_stats[[#This Row],[Goals]]/MAX('epl_player_stats_24_25 '!H:H)*0.6+player_stats[[#This Row],[Assists]]/MAX('epl_player_stats_24_25 '!I:I)*0.25+player_stats[[#This Row],[Shots]]/MAX('epl_player_stats_24_25 '!K:K)*0.15+0.1</f>
        <v>0.13110200364298724</v>
      </c>
      <c r="J507">
        <f>player_stats[[#This Row],[Minutes]]/3420</f>
        <v>0.27280701754385966</v>
      </c>
      <c r="K507" s="2" cm="1">
        <f t="array" ref="K507">_xlfn.IFS(
E507="Goalkeeper",(
7*F507 + 2*J507 + H507),
E507="Defender",(
6*G507+3*H507+2*J507),
E507="Midfielder",(
2*G507+3*H507+4*I507+3*J507),
E507="Forward",(
6.25*I507+5*J507)
)</f>
        <v>1.7696467125708135</v>
      </c>
    </row>
    <row r="508" spans="1:11" x14ac:dyDescent="0.3">
      <c r="A508" t="s">
        <v>327</v>
      </c>
      <c r="B508">
        <v>20</v>
      </c>
      <c r="C508" t="s">
        <v>300</v>
      </c>
      <c r="D508" t="s">
        <v>176</v>
      </c>
      <c r="E508" t="s">
        <v>775</v>
      </c>
      <c r="F508">
        <f>player_stats[[#This Row],[Clean Sheets]]/MAX('epl_player_stats_24_25 '!AI:AI)*0.5+player_stats[[#This Row],[Goals Prevented Adjusted]]/MAX('epl_player_stats_24_25 '!BG:BG)*0.5</f>
        <v>0.20588235294117649</v>
      </c>
      <c r="G50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08">
        <f>player_stats[[#This Row],[Touches]]/MAX('epl_player_stats_24_25 '!P:P)</f>
        <v>5.3779504033462803E-3</v>
      </c>
      <c r="I508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08">
        <f>player_stats[[#This Row],[Minutes]]/3420</f>
        <v>1.2280701754385965E-2</v>
      </c>
      <c r="K508" s="2" cm="1">
        <f t="array" ref="K508">_xlfn.IFS(
E508="Goalkeeper",(
7*F508 + 2*J508 + H508),
E508="Defender",(
6*G508+3*H508+2*J508),
E508="Midfielder",(
2*G508+3*H508+4*I508+3*J508),
E508="Forward",(
6.25*I508+5*J508)
)</f>
        <v>0.73251006614897907</v>
      </c>
    </row>
    <row r="509" spans="1:11" x14ac:dyDescent="0.3">
      <c r="A509" t="s">
        <v>340</v>
      </c>
      <c r="B509">
        <v>21</v>
      </c>
      <c r="C509" t="s">
        <v>329</v>
      </c>
      <c r="D509" t="s">
        <v>59</v>
      </c>
      <c r="E509" t="s">
        <v>775</v>
      </c>
      <c r="F509">
        <f>player_stats[[#This Row],[Clean Sheets]]/MAX('epl_player_stats_24_25 '!AI:AI)*0.5+player_stats[[#This Row],[Goals Prevented Adjusted]]/MAX('epl_player_stats_24_25 '!BG:BG)*0.5</f>
        <v>0.20588235294117649</v>
      </c>
      <c r="G50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09">
        <f>player_stats[[#This Row],[Touches]]/MAX('epl_player_stats_24_25 '!P:P)</f>
        <v>0</v>
      </c>
      <c r="I509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09">
        <f>player_stats[[#This Row],[Minutes]]/3420</f>
        <v>2.9239766081871346E-4</v>
      </c>
      <c r="K509" s="2" cm="1">
        <f t="array" ref="K509">_xlfn.IFS(
E509="Goalkeeper",(
7*F509 + 2*J509 + H509),
E509="Defender",(
6*G509+3*H509+2*J509),
E509="Midfielder",(
2*G509+3*H509+4*I509+3*J509),
E509="Forward",(
6.25*I509+5*J509)
)</f>
        <v>0.62646198830409361</v>
      </c>
    </row>
    <row r="510" spans="1:11" x14ac:dyDescent="0.3">
      <c r="A510" t="s">
        <v>528</v>
      </c>
      <c r="B510">
        <v>33</v>
      </c>
      <c r="C510" t="s">
        <v>786</v>
      </c>
      <c r="D510" t="s">
        <v>59</v>
      </c>
      <c r="E510" t="s">
        <v>774</v>
      </c>
      <c r="F510">
        <f>player_stats[[#This Row],[Clean Sheets]]/MAX('epl_player_stats_24_25 '!AI:AI)*0.5+player_stats[[#This Row],[Goals Prevented Adjusted]]/MAX('epl_player_stats_24_25 '!BG:BG)*0.5</f>
        <v>0.27731092436974791</v>
      </c>
      <c r="G510">
        <f>player_stats[[#This Row],[Clean Sheets]]/MAX('epl_player_stats_24_25 '!AI:AI)*0.5+player_stats[[#This Row],[Clearances]]/MAX('epl_player_stats_24_25 '!AJ:AJ)*0.25+player_stats[[#This Row],[Tackles]]/MAX('epl_player_stats_24_25 '!AM:AM)*0.25</f>
        <v>0.18624557260920896</v>
      </c>
      <c r="H510">
        <f>player_stats[[#This Row],[Touches]]/MAX('epl_player_stats_24_25 '!P:P)</f>
        <v>0.42635195697639677</v>
      </c>
      <c r="I510">
        <f>player_stats[[#This Row],[Goals]]/MAX('epl_player_stats_24_25 '!H:H)*0.6+player_stats[[#This Row],[Assists]]/MAX('epl_player_stats_24_25 '!I:I)*0.25+player_stats[[#This Row],[Shots]]/MAX('epl_player_stats_24_25 '!K:K)*0.15+0.1</f>
        <v>0.15150273224043717</v>
      </c>
      <c r="J510">
        <f>player_stats[[#This Row],[Minutes]]/3420</f>
        <v>0.38245614035087722</v>
      </c>
      <c r="K510" s="2" cm="1">
        <f t="array" ref="K510">_xlfn.IFS(
E510="Goalkeeper",(
7*F510 + 2*J510 + H510),
E510="Defender",(
6*G510+3*H510+2*J510),
E510="Midfielder",(
2*G510+3*H510+4*I510+3*J510),
E510="Forward",(
6.25*I510+5*J510)
)</f>
        <v>3.1614415872861987</v>
      </c>
    </row>
    <row r="511" spans="1:11" x14ac:dyDescent="0.3">
      <c r="A511" t="s">
        <v>585</v>
      </c>
      <c r="B511">
        <v>27</v>
      </c>
      <c r="C511" t="s">
        <v>566</v>
      </c>
      <c r="D511" t="s">
        <v>59</v>
      </c>
      <c r="E511" t="s">
        <v>774</v>
      </c>
      <c r="F511">
        <f>player_stats[[#This Row],[Clean Sheets]]/MAX('epl_player_stats_24_25 '!AI:AI)*0.5+player_stats[[#This Row],[Goals Prevented Adjusted]]/MAX('epl_player_stats_24_25 '!BG:BG)*0.5</f>
        <v>0.27731092436974791</v>
      </c>
      <c r="G511">
        <f>player_stats[[#This Row],[Clean Sheets]]/MAX('epl_player_stats_24_25 '!AI:AI)*0.5+player_stats[[#This Row],[Clearances]]/MAX('epl_player_stats_24_25 '!AJ:AJ)*0.25+player_stats[[#This Row],[Tackles]]/MAX('epl_player_stats_24_25 '!AM:AM)*0.25</f>
        <v>0.23161467718883988</v>
      </c>
      <c r="H511">
        <f>player_stats[[#This Row],[Touches]]/MAX('epl_player_stats_24_25 '!P:P)</f>
        <v>0.64206752315506421</v>
      </c>
      <c r="I511">
        <f>player_stats[[#This Row],[Goals]]/MAX('epl_player_stats_24_25 '!H:H)*0.6+player_stats[[#This Row],[Assists]]/MAX('epl_player_stats_24_25 '!I:I)*0.25+player_stats[[#This Row],[Shots]]/MAX('epl_player_stats_24_25 '!K:K)*0.15+0.1</f>
        <v>0.17695810564663023</v>
      </c>
      <c r="J511">
        <f>player_stats[[#This Row],[Minutes]]/3420</f>
        <v>0.85438596491228069</v>
      </c>
      <c r="K511" s="2" cm="1">
        <f t="array" ref="K511">_xlfn.IFS(
E511="Goalkeeper",(
7*F511 + 2*J511 + H511),
E511="Defender",(
6*G511+3*H511+2*J511),
E511="Midfielder",(
2*G511+3*H511+4*I511+3*J511),
E511="Forward",(
6.25*I511+5*J511)
)</f>
        <v>5.0246625624227939</v>
      </c>
    </row>
    <row r="512" spans="1:11" x14ac:dyDescent="0.3">
      <c r="A512" t="s">
        <v>420</v>
      </c>
      <c r="B512">
        <v>27</v>
      </c>
      <c r="C512" t="s">
        <v>391</v>
      </c>
      <c r="D512" t="s">
        <v>178</v>
      </c>
      <c r="E512" t="s">
        <v>773</v>
      </c>
      <c r="F512">
        <f>player_stats[[#This Row],[Clean Sheets]]/MAX('epl_player_stats_24_25 '!AI:AI)*0.5+player_stats[[#This Row],[Goals Prevented Adjusted]]/MAX('epl_player_stats_24_25 '!BG:BG)*0.5</f>
        <v>0.27731092436974791</v>
      </c>
      <c r="G512">
        <f>player_stats[[#This Row],[Clean Sheets]]/MAX('epl_player_stats_24_25 '!AI:AI)*0.5+player_stats[[#This Row],[Clearances]]/MAX('epl_player_stats_24_25 '!AJ:AJ)*0.25+player_stats[[#This Row],[Tackles]]/MAX('epl_player_stats_24_25 '!AM:AM)*0.25</f>
        <v>0.30764928851053253</v>
      </c>
      <c r="H512">
        <f>player_stats[[#This Row],[Touches]]/MAX('epl_player_stats_24_25 '!P:P)</f>
        <v>0.44487600836570063</v>
      </c>
      <c r="I512">
        <f>player_stats[[#This Row],[Goals]]/MAX('epl_player_stats_24_25 '!H:H)*0.6+player_stats[[#This Row],[Assists]]/MAX('epl_player_stats_24_25 '!I:I)*0.25+player_stats[[#This Row],[Shots]]/MAX('epl_player_stats_24_25 '!K:K)*0.15+0.1</f>
        <v>0.22354280510018215</v>
      </c>
      <c r="J512">
        <f>player_stats[[#This Row],[Minutes]]/3420</f>
        <v>0.68304093567251467</v>
      </c>
      <c r="K512" s="2" cm="1">
        <f t="array" ref="K512">_xlfn.IFS(
E512="Goalkeeper",(
7*F512 + 2*J512 + H512),
E512="Defender",(
6*G512+3*H512+2*J512),
E512="Midfielder",(
2*G512+3*H512+4*I512+3*J512),
E512="Forward",(
6.25*I512+5*J512)
)</f>
        <v>4.8932206295364393</v>
      </c>
    </row>
    <row r="513" spans="1:11" x14ac:dyDescent="0.3">
      <c r="A513" t="s">
        <v>470</v>
      </c>
      <c r="B513">
        <v>29</v>
      </c>
      <c r="C513" t="s">
        <v>453</v>
      </c>
      <c r="D513" t="s">
        <v>471</v>
      </c>
      <c r="E513" t="s">
        <v>774</v>
      </c>
      <c r="F513">
        <f>player_stats[[#This Row],[Clean Sheets]]/MAX('epl_player_stats_24_25 '!AI:AI)*0.5+player_stats[[#This Row],[Goals Prevented Adjusted]]/MAX('epl_player_stats_24_25 '!BG:BG)*0.5</f>
        <v>0.38445378151260506</v>
      </c>
      <c r="G513">
        <f>player_stats[[#This Row],[Clean Sheets]]/MAX('epl_player_stats_24_25 '!AI:AI)*0.5+player_stats[[#This Row],[Clearances]]/MAX('epl_player_stats_24_25 '!AJ:AJ)*0.25+player_stats[[#This Row],[Tackles]]/MAX('epl_player_stats_24_25 '!AM:AM)*0.25</f>
        <v>0.27833530106257376</v>
      </c>
      <c r="H513">
        <f>player_stats[[#This Row],[Touches]]/MAX('epl_player_stats_24_25 '!P:P)</f>
        <v>0.56767254257544064</v>
      </c>
      <c r="I513">
        <f>player_stats[[#This Row],[Goals]]/MAX('epl_player_stats_24_25 '!H:H)*0.6+player_stats[[#This Row],[Assists]]/MAX('epl_player_stats_24_25 '!I:I)*0.25+player_stats[[#This Row],[Shots]]/MAX('epl_player_stats_24_25 '!K:K)*0.15+0.1</f>
        <v>0.13688524590163936</v>
      </c>
      <c r="J513">
        <f>player_stats[[#This Row],[Minutes]]/3420</f>
        <v>0.58888888888888891</v>
      </c>
      <c r="K513" s="2" cm="1">
        <f t="array" ref="K513">_xlfn.IFS(
E513="Goalkeeper",(
7*F513 + 2*J513 + H513),
E513="Defender",(
6*G513+3*H513+2*J513),
E513="Midfielder",(
2*G513+3*H513+4*I513+3*J513),
E513="Forward",(
6.25*I513+5*J513)
)</f>
        <v>4.5508072118795422</v>
      </c>
    </row>
    <row r="514" spans="1:11" x14ac:dyDescent="0.3">
      <c r="A514" t="s">
        <v>685</v>
      </c>
      <c r="B514">
        <v>30</v>
      </c>
      <c r="C514" t="s">
        <v>782</v>
      </c>
      <c r="D514" t="s">
        <v>176</v>
      </c>
      <c r="E514" t="s">
        <v>774</v>
      </c>
      <c r="F514">
        <f>player_stats[[#This Row],[Clean Sheets]]/MAX('epl_player_stats_24_25 '!AI:AI)*0.5+player_stats[[#This Row],[Goals Prevented Adjusted]]/MAX('epl_player_stats_24_25 '!BG:BG)*0.5</f>
        <v>0.34873949579831931</v>
      </c>
      <c r="G514">
        <f>player_stats[[#This Row],[Clean Sheets]]/MAX('epl_player_stats_24_25 '!AI:AI)*0.5+player_stats[[#This Row],[Clearances]]/MAX('epl_player_stats_24_25 '!AJ:AJ)*0.25+player_stats[[#This Row],[Tackles]]/MAX('epl_player_stats_24_25 '!AM:AM)*0.25</f>
        <v>0.34617535574473368</v>
      </c>
      <c r="H514">
        <f>player_stats[[#This Row],[Touches]]/MAX('epl_player_stats_24_25 '!P:P)</f>
        <v>0.54287421571556616</v>
      </c>
      <c r="I514">
        <f>player_stats[[#This Row],[Goals]]/MAX('epl_player_stats_24_25 '!H:H)*0.6+player_stats[[#This Row],[Assists]]/MAX('epl_player_stats_24_25 '!I:I)*0.25+player_stats[[#This Row],[Shots]]/MAX('epl_player_stats_24_25 '!K:K)*0.15+0.1</f>
        <v>0.19981785063752278</v>
      </c>
      <c r="J514">
        <f>player_stats[[#This Row],[Minutes]]/3420</f>
        <v>0.84532163742690059</v>
      </c>
      <c r="K514" s="2" cm="1">
        <f t="array" ref="K514">_xlfn.IFS(
E514="Goalkeeper",(
7*F514 + 2*J514 + H514),
E514="Defender",(
6*G514+3*H514+2*J514),
E514="Midfielder",(
2*G514+3*H514+4*I514+3*J514),
E514="Forward",(
6.25*I514+5*J514)
)</f>
        <v>5.3963180564689015</v>
      </c>
    </row>
    <row r="515" spans="1:11" x14ac:dyDescent="0.3">
      <c r="A515" t="s">
        <v>345</v>
      </c>
      <c r="B515">
        <v>21</v>
      </c>
      <c r="C515" t="s">
        <v>329</v>
      </c>
      <c r="D515" t="s">
        <v>59</v>
      </c>
      <c r="E515" t="s">
        <v>775</v>
      </c>
      <c r="F515">
        <f>player_stats[[#This Row],[Clean Sheets]]/MAX('epl_player_stats_24_25 '!AI:AI)*0.5+player_stats[[#This Row],[Goals Prevented Adjusted]]/MAX('epl_player_stats_24_25 '!BG:BG)*0.5</f>
        <v>0.20588235294117649</v>
      </c>
      <c r="G515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15">
        <f>player_stats[[#This Row],[Touches]]/MAX('epl_player_stats_24_25 '!P:P)</f>
        <v>7.768150582611294E-3</v>
      </c>
      <c r="I51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15">
        <f>player_stats[[#This Row],[Minutes]]/3420</f>
        <v>6.1403508771929825E-3</v>
      </c>
      <c r="K515" s="2" cm="1">
        <f t="array" ref="K515">_xlfn.IFS(
E515="Goalkeeper",(
7*F515 + 2*J515 + H515),
E515="Defender",(
6*G515+3*H515+2*J515),
E515="Midfielder",(
2*G515+3*H515+4*I515+3*J515),
E515="Forward",(
6.25*I515+5*J515)
)</f>
        <v>0.6557017543859649</v>
      </c>
    </row>
    <row r="516" spans="1:11" x14ac:dyDescent="0.3">
      <c r="A516" t="s">
        <v>354</v>
      </c>
      <c r="B516">
        <v>35</v>
      </c>
      <c r="C516" t="s">
        <v>329</v>
      </c>
      <c r="D516" t="s">
        <v>66</v>
      </c>
      <c r="E516" t="s">
        <v>775</v>
      </c>
      <c r="F516">
        <f>player_stats[[#This Row],[Clean Sheets]]/MAX('epl_player_stats_24_25 '!AI:AI)*0.5+player_stats[[#This Row],[Goals Prevented Adjusted]]/MAX('epl_player_stats_24_25 '!BG:BG)*0.5</f>
        <v>0.20588235294117649</v>
      </c>
      <c r="G516">
        <f>player_stats[[#This Row],[Clean Sheets]]/MAX('epl_player_stats_24_25 '!AI:AI)*0.5+player_stats[[#This Row],[Clearances]]/MAX('epl_player_stats_24_25 '!AJ:AJ)*0.25+player_stats[[#This Row],[Tackles]]/MAX('epl_player_stats_24_25 '!AM:AM)*0.25</f>
        <v>8.551854843720872E-3</v>
      </c>
      <c r="H516">
        <f>player_stats[[#This Row],[Touches]]/MAX('epl_player_stats_24_25 '!P:P)</f>
        <v>6.9614580221093514E-2</v>
      </c>
      <c r="I516">
        <f>player_stats[[#This Row],[Goals]]/MAX('epl_player_stats_24_25 '!H:H)*0.6+player_stats[[#This Row],[Assists]]/MAX('epl_player_stats_24_25 '!I:I)*0.25+player_stats[[#This Row],[Shots]]/MAX('epl_player_stats_24_25 '!K:K)*0.15+0.1</f>
        <v>0.11721311475409837</v>
      </c>
      <c r="J516">
        <f>player_stats[[#This Row],[Minutes]]/3420</f>
        <v>7.3976608187134502E-2</v>
      </c>
      <c r="K516" s="2" cm="1">
        <f t="array" ref="K516">_xlfn.IFS(
E516="Goalkeeper",(
7*F516 + 2*J516 + H516),
E516="Defender",(
6*G516+3*H516+2*J516),
E516="Midfielder",(
2*G516+3*H516+4*I516+3*J516),
E516="Forward",(
6.25*I516+5*J516)
)</f>
        <v>1.1024650081487875</v>
      </c>
    </row>
    <row r="517" spans="1:11" x14ac:dyDescent="0.3">
      <c r="A517" t="s">
        <v>618</v>
      </c>
      <c r="B517">
        <v>18</v>
      </c>
      <c r="C517" t="s">
        <v>784</v>
      </c>
      <c r="D517" t="s">
        <v>126</v>
      </c>
      <c r="E517" t="s">
        <v>773</v>
      </c>
      <c r="F517">
        <f>player_stats[[#This Row],[Clean Sheets]]/MAX('epl_player_stats_24_25 '!AI:AI)*0.5+player_stats[[#This Row],[Goals Prevented Adjusted]]/MAX('epl_player_stats_24_25 '!BG:BG)*0.5</f>
        <v>0.24159663865546221</v>
      </c>
      <c r="G517">
        <f>player_stats[[#This Row],[Clean Sheets]]/MAX('epl_player_stats_24_25 '!AI:AI)*0.5+player_stats[[#This Row],[Clearances]]/MAX('epl_player_stats_24_25 '!AJ:AJ)*0.25+player_stats[[#This Row],[Tackles]]/MAX('epl_player_stats_24_25 '!AM:AM)*0.25</f>
        <v>0.13071677126701048</v>
      </c>
      <c r="H517">
        <f>player_stats[[#This Row],[Touches]]/MAX('epl_player_stats_24_25 '!P:P)</f>
        <v>0.28652524648939348</v>
      </c>
      <c r="I517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517">
        <f>player_stats[[#This Row],[Minutes]]/3420</f>
        <v>0.35263157894736841</v>
      </c>
      <c r="K517" s="2" cm="1">
        <f t="array" ref="K517">_xlfn.IFS(
E517="Goalkeeper",(
7*F517 + 2*J517 + H517),
E517="Defender",(
6*G517+3*H517+2*J517),
E517="Midfielder",(
2*G517+3*H517+4*I517+3*J517),
E517="Forward",(
6.25*I517+5*J517)
)</f>
        <v>2.7524923612851082</v>
      </c>
    </row>
    <row r="518" spans="1:11" x14ac:dyDescent="0.3">
      <c r="A518" t="s">
        <v>402</v>
      </c>
      <c r="B518">
        <v>16</v>
      </c>
      <c r="C518" t="s">
        <v>391</v>
      </c>
      <c r="D518" t="s">
        <v>59</v>
      </c>
      <c r="E518" t="s">
        <v>775</v>
      </c>
      <c r="F518">
        <f>player_stats[[#This Row],[Clean Sheets]]/MAX('epl_player_stats_24_25 '!AI:AI)*0.5+player_stats[[#This Row],[Goals Prevented Adjusted]]/MAX('epl_player_stats_24_25 '!BG:BG)*0.5</f>
        <v>0.20588235294117649</v>
      </c>
      <c r="G518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518">
        <f>player_stats[[#This Row],[Touches]]/MAX('epl_player_stats_24_25 '!P:P)</f>
        <v>1.7926501344487601E-3</v>
      </c>
      <c r="I51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18">
        <f>player_stats[[#This Row],[Minutes]]/3420</f>
        <v>6.1403508771929825E-3</v>
      </c>
      <c r="K518" s="2" cm="1">
        <f t="array" ref="K518">_xlfn.IFS(
E518="Goalkeeper",(
7*F518 + 2*J518 + H518),
E518="Defender",(
6*G518+3*H518+2*J518),
E518="Midfielder",(
2*G518+3*H518+4*I518+3*J518),
E518="Forward",(
6.25*I518+5*J518)
)</f>
        <v>0.6557017543859649</v>
      </c>
    </row>
    <row r="519" spans="1:11" x14ac:dyDescent="0.3">
      <c r="A519" t="s">
        <v>268</v>
      </c>
      <c r="B519">
        <v>23</v>
      </c>
      <c r="C519" t="s">
        <v>240</v>
      </c>
      <c r="D519" t="s">
        <v>96</v>
      </c>
      <c r="E519" t="s">
        <v>774</v>
      </c>
      <c r="F519">
        <f>player_stats[[#This Row],[Clean Sheets]]/MAX('epl_player_stats_24_25 '!AI:AI)*0.5+player_stats[[#This Row],[Goals Prevented Adjusted]]/MAX('epl_player_stats_24_25 '!BG:BG)*0.5</f>
        <v>0.24159663865546221</v>
      </c>
      <c r="G519">
        <f>player_stats[[#This Row],[Clean Sheets]]/MAX('epl_player_stats_24_25 '!AI:AI)*0.5+player_stats[[#This Row],[Clearances]]/MAX('epl_player_stats_24_25 '!AJ:AJ)*0.25+player_stats[[#This Row],[Tackles]]/MAX('epl_player_stats_24_25 '!AM:AM)*0.25</f>
        <v>0.11386938420431243</v>
      </c>
      <c r="H519">
        <f>player_stats[[#This Row],[Touches]]/MAX('epl_player_stats_24_25 '!P:P)</f>
        <v>0.28861667164625038</v>
      </c>
      <c r="I519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19">
        <f>player_stats[[#This Row],[Minutes]]/3420</f>
        <v>0.34385964912280703</v>
      </c>
      <c r="K519" s="2" cm="1">
        <f t="array" ref="K519">_xlfn.IFS(
E519="Goalkeeper",(
7*F519 + 2*J519 + H519),
E519="Defender",(
6*G519+3*H519+2*J519),
E519="Midfielder",(
2*G519+3*H519+4*I519+3*J519),
E519="Forward",(
6.25*I519+5*J519)
)</f>
        <v>2.2367856184102397</v>
      </c>
    </row>
    <row r="520" spans="1:11" x14ac:dyDescent="0.3">
      <c r="A520" t="s">
        <v>361</v>
      </c>
      <c r="B520">
        <v>26</v>
      </c>
      <c r="C520" t="s">
        <v>356</v>
      </c>
      <c r="D520" t="s">
        <v>202</v>
      </c>
      <c r="E520" t="s">
        <v>774</v>
      </c>
      <c r="F520">
        <f>player_stats[[#This Row],[Clean Sheets]]/MAX('epl_player_stats_24_25 '!AI:AI)*0.5+player_stats[[#This Row],[Goals Prevented Adjusted]]/MAX('epl_player_stats_24_25 '!BG:BG)*0.5</f>
        <v>0.24159663865546221</v>
      </c>
      <c r="G520">
        <f>player_stats[[#This Row],[Clean Sheets]]/MAX('epl_player_stats_24_25 '!AI:AI)*0.5+player_stats[[#This Row],[Clearances]]/MAX('epl_player_stats_24_25 '!AJ:AJ)*0.25+player_stats[[#This Row],[Tackles]]/MAX('epl_player_stats_24_25 '!AM:AM)*0.25</f>
        <v>0.14977008637295719</v>
      </c>
      <c r="H520">
        <f>player_stats[[#This Row],[Touches]]/MAX('epl_player_stats_24_25 '!P:P)</f>
        <v>0.30206154765461607</v>
      </c>
      <c r="I520">
        <f>player_stats[[#This Row],[Goals]]/MAX('epl_player_stats_24_25 '!H:H)*0.6+player_stats[[#This Row],[Assists]]/MAX('epl_player_stats_24_25 '!I:I)*0.25+player_stats[[#This Row],[Shots]]/MAX('epl_player_stats_24_25 '!K:K)*0.15+0.1</f>
        <v>0.12372495446265938</v>
      </c>
      <c r="J520">
        <f>player_stats[[#This Row],[Minutes]]/3420</f>
        <v>0.50204678362573096</v>
      </c>
      <c r="K520" s="2" cm="1">
        <f t="array" ref="K520">_xlfn.IFS(
E520="Goalkeeper",(
7*F520 + 2*J520 + H520),
E520="Defender",(
6*G520+3*H520+2*J520),
E520="Midfielder",(
2*G520+3*H520+4*I520+3*J520),
E520="Forward",(
6.25*I520+5*J520)
)</f>
        <v>2.8088987284530536</v>
      </c>
    </row>
    <row r="521" spans="1:11" x14ac:dyDescent="0.3">
      <c r="A521" t="s">
        <v>407</v>
      </c>
      <c r="B521">
        <v>15</v>
      </c>
      <c r="C521" t="s">
        <v>391</v>
      </c>
      <c r="D521" t="s">
        <v>59</v>
      </c>
      <c r="E521" t="s">
        <v>775</v>
      </c>
      <c r="F521">
        <f>player_stats[[#This Row],[Clean Sheets]]/MAX('epl_player_stats_24_25 '!AI:AI)*0.5+player_stats[[#This Row],[Goals Prevented Adjusted]]/MAX('epl_player_stats_24_25 '!BG:BG)*0.5</f>
        <v>0.20588235294117649</v>
      </c>
      <c r="G521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521">
        <f>player_stats[[#This Row],[Touches]]/MAX('epl_player_stats_24_25 '!P:P)</f>
        <v>1.703017627726322E-2</v>
      </c>
      <c r="I521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21">
        <f>player_stats[[#This Row],[Minutes]]/3420</f>
        <v>3.0701754385964911E-2</v>
      </c>
      <c r="K521" s="2" cm="1">
        <f t="array" ref="K521">_xlfn.IFS(
E521="Goalkeeper",(
7*F521 + 2*J521 + H521),
E521="Defender",(
6*G521+3*H521+2*J521),
E521="Midfielder",(
2*G521+3*H521+4*I521+3*J521),
E521="Forward",(
6.25*I521+5*J521)
)</f>
        <v>0.82461532930687387</v>
      </c>
    </row>
    <row r="522" spans="1:11" x14ac:dyDescent="0.3">
      <c r="A522" t="s">
        <v>558</v>
      </c>
      <c r="B522">
        <v>26</v>
      </c>
      <c r="C522" t="s">
        <v>785</v>
      </c>
      <c r="D522" t="s">
        <v>105</v>
      </c>
      <c r="E522" t="s">
        <v>773</v>
      </c>
      <c r="F522">
        <f>player_stats[[#This Row],[Clean Sheets]]/MAX('epl_player_stats_24_25 '!AI:AI)*0.5+player_stats[[#This Row],[Goals Prevented Adjusted]]/MAX('epl_player_stats_24_25 '!BG:BG)*0.5</f>
        <v>0.31302521008403361</v>
      </c>
      <c r="G522">
        <f>player_stats[[#This Row],[Clean Sheets]]/MAX('epl_player_stats_24_25 '!AI:AI)*0.5+player_stats[[#This Row],[Clearances]]/MAX('epl_player_stats_24_25 '!AJ:AJ)*0.25+player_stats[[#This Row],[Tackles]]/MAX('epl_player_stats_24_25 '!AM:AM)*0.25</f>
        <v>0.32251600074566578</v>
      </c>
      <c r="H522">
        <f>player_stats[[#This Row],[Touches]]/MAX('epl_player_stats_24_25 '!P:P)</f>
        <v>0.38123692859276964</v>
      </c>
      <c r="I522">
        <f>player_stats[[#This Row],[Goals]]/MAX('epl_player_stats_24_25 '!H:H)*0.6+player_stats[[#This Row],[Assists]]/MAX('epl_player_stats_24_25 '!I:I)*0.25+player_stats[[#This Row],[Shots]]/MAX('epl_player_stats_24_25 '!K:K)*0.15+0.1</f>
        <v>0.16552823315118398</v>
      </c>
      <c r="J522">
        <f>player_stats[[#This Row],[Minutes]]/3420</f>
        <v>0.57602339181286555</v>
      </c>
      <c r="K522" s="2" cm="1">
        <f t="array" ref="K522">_xlfn.IFS(
E522="Goalkeeper",(
7*F522 + 2*J522 + H522),
E522="Defender",(
6*G522+3*H522+2*J522),
E522="Midfielder",(
2*G522+3*H522+4*I522+3*J522),
E522="Forward",(
6.25*I522+5*J522)
)</f>
        <v>4.1789258953129735</v>
      </c>
    </row>
    <row r="523" spans="1:11" x14ac:dyDescent="0.3">
      <c r="A523" t="s">
        <v>128</v>
      </c>
      <c r="B523">
        <v>31</v>
      </c>
      <c r="C523" t="s">
        <v>98</v>
      </c>
      <c r="D523" t="s">
        <v>59</v>
      </c>
      <c r="E523" t="s">
        <v>774</v>
      </c>
      <c r="F523">
        <f>player_stats[[#This Row],[Clean Sheets]]/MAX('epl_player_stats_24_25 '!AI:AI)*0.5+player_stats[[#This Row],[Goals Prevented Adjusted]]/MAX('epl_player_stats_24_25 '!BG:BG)*0.5</f>
        <v>0.31302521008403361</v>
      </c>
      <c r="G523">
        <f>player_stats[[#This Row],[Clean Sheets]]/MAX('epl_player_stats_24_25 '!AI:AI)*0.5+player_stats[[#This Row],[Clearances]]/MAX('epl_player_stats_24_25 '!AJ:AJ)*0.25+player_stats[[#This Row],[Tackles]]/MAX('epl_player_stats_24_25 '!AM:AM)*0.25</f>
        <v>0.18125116510283973</v>
      </c>
      <c r="H523">
        <f>player_stats[[#This Row],[Touches]]/MAX('epl_player_stats_24_25 '!P:P)</f>
        <v>0.24170899312817448</v>
      </c>
      <c r="I523">
        <f>player_stats[[#This Row],[Goals]]/MAX('epl_player_stats_24_25 '!H:H)*0.6+player_stats[[#This Row],[Assists]]/MAX('epl_player_stats_24_25 '!I:I)*0.25+player_stats[[#This Row],[Shots]]/MAX('epl_player_stats_24_25 '!K:K)*0.15+0.1</f>
        <v>0.12213114754098361</v>
      </c>
      <c r="J523">
        <f>player_stats[[#This Row],[Minutes]]/3420</f>
        <v>0.32777777777777778</v>
      </c>
      <c r="K523" s="2" cm="1">
        <f t="array" ref="K523">_xlfn.IFS(
E523="Goalkeeper",(
7*F523 + 2*J523 + H523),
E523="Defender",(
6*G523+3*H523+2*J523),
E523="Midfielder",(
2*G523+3*H523+4*I523+3*J523),
E523="Forward",(
6.25*I523+5*J523)
)</f>
        <v>2.4681895255571176</v>
      </c>
    </row>
    <row r="524" spans="1:11" x14ac:dyDescent="0.3">
      <c r="A524" t="s">
        <v>509</v>
      </c>
      <c r="B524">
        <v>26</v>
      </c>
      <c r="C524" t="s">
        <v>787</v>
      </c>
      <c r="D524" t="s">
        <v>275</v>
      </c>
      <c r="E524" t="s">
        <v>774</v>
      </c>
      <c r="F524">
        <f>player_stats[[#This Row],[Clean Sheets]]/MAX('epl_player_stats_24_25 '!AI:AI)*0.5+player_stats[[#This Row],[Goals Prevented Adjusted]]/MAX('epl_player_stats_24_25 '!BG:BG)*0.5</f>
        <v>0.34873949579831931</v>
      </c>
      <c r="G524">
        <f>player_stats[[#This Row],[Clean Sheets]]/MAX('epl_player_stats_24_25 '!AI:AI)*0.5+player_stats[[#This Row],[Clearances]]/MAX('epl_player_stats_24_25 '!AJ:AJ)*0.25+player_stats[[#This Row],[Tackles]]/MAX('epl_player_stats_24_25 '!AM:AM)*0.25</f>
        <v>0.44476635804386999</v>
      </c>
      <c r="H524">
        <f>player_stats[[#This Row],[Touches]]/MAX('epl_player_stats_24_25 '!P:P)</f>
        <v>0.66806095010457123</v>
      </c>
      <c r="I524">
        <f>player_stats[[#This Row],[Goals]]/MAX('epl_player_stats_24_25 '!H:H)*0.6+player_stats[[#This Row],[Assists]]/MAX('epl_player_stats_24_25 '!I:I)*0.25+player_stats[[#This Row],[Shots]]/MAX('epl_player_stats_24_25 '!K:K)*0.15+0.1</f>
        <v>0.14585610200364299</v>
      </c>
      <c r="J524">
        <f>player_stats[[#This Row],[Minutes]]/3420</f>
        <v>0.8327485380116959</v>
      </c>
      <c r="K524" s="2" cm="1">
        <f t="array" ref="K524">_xlfn.IFS(
E524="Goalkeeper",(
7*F524 + 2*J524 + H524),
E524="Defender",(
6*G524+3*H524+2*J524),
E524="Midfielder",(
2*G524+3*H524+4*I524+3*J524),
E524="Forward",(
6.25*I524+5*J524)
)</f>
        <v>6.3382780746003249</v>
      </c>
    </row>
    <row r="525" spans="1:11" x14ac:dyDescent="0.3">
      <c r="A525" t="s">
        <v>344</v>
      </c>
      <c r="B525">
        <v>28</v>
      </c>
      <c r="C525" t="s">
        <v>329</v>
      </c>
      <c r="D525" t="s">
        <v>74</v>
      </c>
      <c r="E525" t="s">
        <v>774</v>
      </c>
      <c r="F525">
        <f>player_stats[[#This Row],[Clean Sheets]]/MAX('epl_player_stats_24_25 '!AI:AI)*0.5+player_stats[[#This Row],[Goals Prevented Adjusted]]/MAX('epl_player_stats_24_25 '!BG:BG)*0.5</f>
        <v>0.27731092436974791</v>
      </c>
      <c r="G525">
        <f>player_stats[[#This Row],[Clean Sheets]]/MAX('epl_player_stats_24_25 '!AI:AI)*0.5+player_stats[[#This Row],[Clearances]]/MAX('epl_player_stats_24_25 '!AJ:AJ)*0.25+player_stats[[#This Row],[Tackles]]/MAX('epl_player_stats_24_25 '!AM:AM)*0.25</f>
        <v>0.24074131610016775</v>
      </c>
      <c r="H525">
        <f>player_stats[[#This Row],[Touches]]/MAX('epl_player_stats_24_25 '!P:P)</f>
        <v>0.37645652823423964</v>
      </c>
      <c r="I525">
        <f>player_stats[[#This Row],[Goals]]/MAX('epl_player_stats_24_25 '!H:H)*0.6+player_stats[[#This Row],[Assists]]/MAX('epl_player_stats_24_25 '!I:I)*0.25+player_stats[[#This Row],[Shots]]/MAX('epl_player_stats_24_25 '!K:K)*0.15+0.1</f>
        <v>0.18679417122040073</v>
      </c>
      <c r="J525">
        <f>player_stats[[#This Row],[Minutes]]/3420</f>
        <v>0.52017543859649118</v>
      </c>
      <c r="K525" s="2" cm="1">
        <f t="array" ref="K525">_xlfn.IFS(
E525="Goalkeeper",(
7*F525 + 2*J525 + H525),
E525="Defender",(
6*G525+3*H525+2*J525),
E525="Midfielder",(
2*G525+3*H525+4*I525+3*J525),
E525="Forward",(
6.25*I525+5*J525)
)</f>
        <v>3.6141683584967081</v>
      </c>
    </row>
    <row r="526" spans="1:11" x14ac:dyDescent="0.3">
      <c r="A526" t="s">
        <v>318</v>
      </c>
      <c r="B526">
        <v>24</v>
      </c>
      <c r="C526" t="s">
        <v>300</v>
      </c>
      <c r="D526" t="s">
        <v>163</v>
      </c>
      <c r="E526" t="s">
        <v>773</v>
      </c>
      <c r="F526">
        <f>player_stats[[#This Row],[Clean Sheets]]/MAX('epl_player_stats_24_25 '!AI:AI)*0.5+player_stats[[#This Row],[Goals Prevented Adjusted]]/MAX('epl_player_stats_24_25 '!BG:BG)*0.5</f>
        <v>0.24159663865546221</v>
      </c>
      <c r="G526">
        <f>player_stats[[#This Row],[Clean Sheets]]/MAX('epl_player_stats_24_25 '!AI:AI)*0.5+player_stats[[#This Row],[Clearances]]/MAX('epl_player_stats_24_25 '!AJ:AJ)*0.25+player_stats[[#This Row],[Tackles]]/MAX('epl_player_stats_24_25 '!AM:AM)*0.25</f>
        <v>0.13476356179705462</v>
      </c>
      <c r="H526">
        <f>player_stats[[#This Row],[Touches]]/MAX('epl_player_stats_24_25 '!P:P)</f>
        <v>0.20286824021511801</v>
      </c>
      <c r="I526">
        <f>player_stats[[#This Row],[Goals]]/MAX('epl_player_stats_24_25 '!H:H)*0.6+player_stats[[#This Row],[Assists]]/MAX('epl_player_stats_24_25 '!I:I)*0.25+player_stats[[#This Row],[Shots]]/MAX('epl_player_stats_24_25 '!K:K)*0.15+0.1</f>
        <v>0.18274134790528235</v>
      </c>
      <c r="J526">
        <f>player_stats[[#This Row],[Minutes]]/3420</f>
        <v>0.36257309941520466</v>
      </c>
      <c r="K526" s="2" cm="1">
        <f t="array" ref="K526">_xlfn.IFS(
E526="Goalkeeper",(
7*F526 + 2*J526 + H526),
E526="Defender",(
6*G526+3*H526+2*J526),
E526="Midfielder",(
2*G526+3*H526+4*I526+3*J526),
E526="Forward",(
6.25*I526+5*J526)
)</f>
        <v>2.6968165341062065</v>
      </c>
    </row>
    <row r="527" spans="1:11" x14ac:dyDescent="0.3">
      <c r="A527" t="s">
        <v>412</v>
      </c>
      <c r="B527">
        <v>26</v>
      </c>
      <c r="C527" t="s">
        <v>391</v>
      </c>
      <c r="D527" t="s">
        <v>96</v>
      </c>
      <c r="E527" t="s">
        <v>775</v>
      </c>
      <c r="F527">
        <f>player_stats[[#This Row],[Clean Sheets]]/MAX('epl_player_stats_24_25 '!AI:AI)*0.5+player_stats[[#This Row],[Goals Prevented Adjusted]]/MAX('epl_player_stats_24_25 '!BG:BG)*0.5</f>
        <v>0.20588235294117649</v>
      </c>
      <c r="G527">
        <f>player_stats[[#This Row],[Clean Sheets]]/MAX('epl_player_stats_24_25 '!AI:AI)*0.5+player_stats[[#This Row],[Clearances]]/MAX('epl_player_stats_24_25 '!AJ:AJ)*0.25+player_stats[[#This Row],[Tackles]]/MAX('epl_player_stats_24_25 '!AM:AM)*0.25</f>
        <v>5.8255141987199402E-3</v>
      </c>
      <c r="H527">
        <f>player_stats[[#This Row],[Touches]]/MAX('epl_player_stats_24_25 '!P:P)</f>
        <v>2.0615476546160742E-2</v>
      </c>
      <c r="I527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27">
        <f>player_stats[[#This Row],[Minutes]]/3420</f>
        <v>4.1520467836257312E-2</v>
      </c>
      <c r="K527" s="2" cm="1">
        <f t="array" ref="K527">_xlfn.IFS(
E527="Goalkeeper",(
7*F527 + 2*J527 + H527),
E527="Defender",(
6*G527+3*H527+2*J527),
E527="Midfielder",(
2*G527+3*H527+4*I527+3*J527),
E527="Forward",(
6.25*I527+5*J527)
)</f>
        <v>0.90944660147636858</v>
      </c>
    </row>
    <row r="528" spans="1:11" x14ac:dyDescent="0.3">
      <c r="A528" t="s">
        <v>421</v>
      </c>
      <c r="B528">
        <v>19</v>
      </c>
      <c r="C528" t="s">
        <v>391</v>
      </c>
      <c r="D528" t="s">
        <v>59</v>
      </c>
      <c r="E528" t="s">
        <v>775</v>
      </c>
      <c r="F528">
        <f>player_stats[[#This Row],[Clean Sheets]]/MAX('epl_player_stats_24_25 '!AI:AI)*0.5+player_stats[[#This Row],[Goals Prevented Adjusted]]/MAX('epl_player_stats_24_25 '!BG:BG)*0.5</f>
        <v>0.20588235294117649</v>
      </c>
      <c r="G528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28">
        <f>player_stats[[#This Row],[Touches]]/MAX('epl_player_stats_24_25 '!P:P)</f>
        <v>2.9877502240812666E-4</v>
      </c>
      <c r="I528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28">
        <f>player_stats[[#This Row],[Minutes]]/3420</f>
        <v>2.9239766081871346E-4</v>
      </c>
      <c r="K528" s="2" cm="1">
        <f t="array" ref="K528">_xlfn.IFS(
E528="Goalkeeper",(
7*F528 + 2*J528 + H528),
E528="Defender",(
6*G528+3*H528+2*J528),
E528="Midfielder",(
2*G528+3*H528+4*I528+3*J528),
E528="Forward",(
6.25*I528+5*J528)
)</f>
        <v>0.62646198830409361</v>
      </c>
    </row>
    <row r="529" spans="1:11" x14ac:dyDescent="0.3">
      <c r="A529" t="s">
        <v>266</v>
      </c>
      <c r="B529">
        <v>25</v>
      </c>
      <c r="C529" t="s">
        <v>240</v>
      </c>
      <c r="D529" t="s">
        <v>59</v>
      </c>
      <c r="E529" t="s">
        <v>774</v>
      </c>
      <c r="F529">
        <f>player_stats[[#This Row],[Clean Sheets]]/MAX('epl_player_stats_24_25 '!AI:AI)*0.5+player_stats[[#This Row],[Goals Prevented Adjusted]]/MAX('epl_player_stats_24_25 '!BG:BG)*0.5</f>
        <v>0.38445378151260506</v>
      </c>
      <c r="G529">
        <f>player_stats[[#This Row],[Clean Sheets]]/MAX('epl_player_stats_24_25 '!AI:AI)*0.5+player_stats[[#This Row],[Clearances]]/MAX('epl_player_stats_24_25 '!AJ:AJ)*0.25+player_stats[[#This Row],[Tackles]]/MAX('epl_player_stats_24_25 '!AM:AM)*0.25</f>
        <v>0.3442801217920835</v>
      </c>
      <c r="H529">
        <f>player_stats[[#This Row],[Touches]]/MAX('epl_player_stats_24_25 '!P:P)</f>
        <v>0.42396175679713177</v>
      </c>
      <c r="I529">
        <f>player_stats[[#This Row],[Goals]]/MAX('epl_player_stats_24_25 '!H:H)*0.6+player_stats[[#This Row],[Assists]]/MAX('epl_player_stats_24_25 '!I:I)*0.25+player_stats[[#This Row],[Shots]]/MAX('epl_player_stats_24_25 '!K:K)*0.15+0.1</f>
        <v>0.15815118397085609</v>
      </c>
      <c r="J529">
        <f>player_stats[[#This Row],[Minutes]]/3420</f>
        <v>0.57719298245614037</v>
      </c>
      <c r="K529" s="2" cm="1">
        <f t="array" ref="K529">_xlfn.IFS(
E529="Goalkeeper",(
7*F529 + 2*J529 + H529),
E529="Defender",(
6*G529+3*H529+2*J529),
E529="Midfielder",(
2*G529+3*H529+4*I529+3*J529),
E529="Forward",(
6.25*I529+5*J529)
)</f>
        <v>4.4919519660561775</v>
      </c>
    </row>
    <row r="530" spans="1:11" x14ac:dyDescent="0.3">
      <c r="A530" t="s">
        <v>332</v>
      </c>
      <c r="B530">
        <v>26</v>
      </c>
      <c r="C530" t="s">
        <v>329</v>
      </c>
      <c r="D530" t="s">
        <v>167</v>
      </c>
      <c r="E530" t="s">
        <v>774</v>
      </c>
      <c r="F530">
        <f>player_stats[[#This Row],[Clean Sheets]]/MAX('epl_player_stats_24_25 '!AI:AI)*0.5+player_stats[[#This Row],[Goals Prevented Adjusted]]/MAX('epl_player_stats_24_25 '!BG:BG)*0.5</f>
        <v>0.38445378151260506</v>
      </c>
      <c r="G530">
        <f>player_stats[[#This Row],[Clean Sheets]]/MAX('epl_player_stats_24_25 '!AI:AI)*0.5+player_stats[[#This Row],[Clearances]]/MAX('epl_player_stats_24_25 '!AJ:AJ)*0.25+player_stats[[#This Row],[Tackles]]/MAX('epl_player_stats_24_25 '!AM:AM)*0.25</f>
        <v>0.48420897284533648</v>
      </c>
      <c r="H530">
        <f>player_stats[[#This Row],[Touches]]/MAX('epl_player_stats_24_25 '!P:P)</f>
        <v>0.79085748431431135</v>
      </c>
      <c r="I530">
        <f>player_stats[[#This Row],[Goals]]/MAX('epl_player_stats_24_25 '!H:H)*0.6+player_stats[[#This Row],[Assists]]/MAX('epl_player_stats_24_25 '!I:I)*0.25+player_stats[[#This Row],[Shots]]/MAX('epl_player_stats_24_25 '!K:K)*0.15+0.1</f>
        <v>0.27823315118397085</v>
      </c>
      <c r="J530">
        <f>player_stats[[#This Row],[Minutes]]/3420</f>
        <v>0.92602339181286553</v>
      </c>
      <c r="K530" s="2" cm="1">
        <f t="array" ref="K530">_xlfn.IFS(
E530="Goalkeeper",(
7*F530 + 2*J530 + H530),
E530="Defender",(
6*G530+3*H530+2*J530),
E530="Midfielder",(
2*G530+3*H530+4*I530+3*J530),
E530="Forward",(
6.25*I530+5*J530)
)</f>
        <v>7.1298730736406846</v>
      </c>
    </row>
    <row r="531" spans="1:11" x14ac:dyDescent="0.3">
      <c r="A531" t="s">
        <v>644</v>
      </c>
      <c r="B531">
        <v>30</v>
      </c>
      <c r="C531" t="s">
        <v>783</v>
      </c>
      <c r="D531" t="s">
        <v>105</v>
      </c>
      <c r="E531" t="s">
        <v>773</v>
      </c>
      <c r="F531">
        <f>player_stats[[#This Row],[Clean Sheets]]/MAX('epl_player_stats_24_25 '!AI:AI)*0.5+player_stats[[#This Row],[Goals Prevented Adjusted]]/MAX('epl_player_stats_24_25 '!BG:BG)*0.5</f>
        <v>0.24159663865546221</v>
      </c>
      <c r="G531">
        <f>player_stats[[#This Row],[Clean Sheets]]/MAX('epl_player_stats_24_25 '!AI:AI)*0.5+player_stats[[#This Row],[Clearances]]/MAX('epl_player_stats_24_25 '!AJ:AJ)*0.25+player_stats[[#This Row],[Tackles]]/MAX('epl_player_stats_24_25 '!AM:AM)*0.25</f>
        <v>0.10338345864661654</v>
      </c>
      <c r="H531">
        <f>player_stats[[#This Row],[Touches]]/MAX('epl_player_stats_24_25 '!P:P)</f>
        <v>0.2195996414699731</v>
      </c>
      <c r="I531">
        <f>player_stats[[#This Row],[Goals]]/MAX('epl_player_stats_24_25 '!H:H)*0.6+player_stats[[#This Row],[Assists]]/MAX('epl_player_stats_24_25 '!I:I)*0.25+player_stats[[#This Row],[Shots]]/MAX('epl_player_stats_24_25 '!K:K)*0.15+0.1</f>
        <v>0.13356102003642989</v>
      </c>
      <c r="J531">
        <f>player_stats[[#This Row],[Minutes]]/3420</f>
        <v>0.33771929824561403</v>
      </c>
      <c r="K531" s="2" cm="1">
        <f t="array" ref="K531">_xlfn.IFS(
E531="Goalkeeper",(
7*F531 + 2*J531 + H531),
E531="Defender",(
6*G531+3*H531+2*J531),
E531="Midfielder",(
2*G531+3*H531+4*I531+3*J531),
E531="Forward",(
6.25*I531+5*J531)
)</f>
        <v>2.4129678165857138</v>
      </c>
    </row>
    <row r="532" spans="1:11" x14ac:dyDescent="0.3">
      <c r="A532" t="s">
        <v>406</v>
      </c>
      <c r="B532">
        <v>31</v>
      </c>
      <c r="C532" t="s">
        <v>391</v>
      </c>
      <c r="D532" t="s">
        <v>163</v>
      </c>
      <c r="E532" t="s">
        <v>774</v>
      </c>
      <c r="F532">
        <f>player_stats[[#This Row],[Clean Sheets]]/MAX('epl_player_stats_24_25 '!AI:AI)*0.5+player_stats[[#This Row],[Goals Prevented Adjusted]]/MAX('epl_player_stats_24_25 '!BG:BG)*0.5</f>
        <v>0.20588235294117649</v>
      </c>
      <c r="G532">
        <f>player_stats[[#This Row],[Clean Sheets]]/MAX('epl_player_stats_24_25 '!AI:AI)*0.5+player_stats[[#This Row],[Clearances]]/MAX('epl_player_stats_24_25 '!AJ:AJ)*0.25+player_stats[[#This Row],[Tackles]]/MAX('epl_player_stats_24_25 '!AM:AM)*0.25</f>
        <v>0.11779966445038215</v>
      </c>
      <c r="H532">
        <f>player_stats[[#This Row],[Touches]]/MAX('epl_player_stats_24_25 '!P:P)</f>
        <v>0.33283537496265314</v>
      </c>
      <c r="I532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32">
        <f>player_stats[[#This Row],[Minutes]]/3420</f>
        <v>0.40789473684210525</v>
      </c>
      <c r="K532" s="2" cm="1">
        <f t="array" ref="K532">_xlfn.IFS(
E532="Goalkeeper",(
7*F532 + 2*J532 + H532),
E532="Defender",(
6*G532+3*H532+2*J532),
E532="Midfielder",(
2*G532+3*H532+4*I532+3*J532),
E532="Forward",(
6.25*I532+5*J532)
)</f>
        <v>2.5210935852744627</v>
      </c>
    </row>
    <row r="533" spans="1:11" x14ac:dyDescent="0.3">
      <c r="A533" t="s">
        <v>436</v>
      </c>
      <c r="B533">
        <v>26</v>
      </c>
      <c r="C533" t="s">
        <v>425</v>
      </c>
      <c r="D533" t="s">
        <v>72</v>
      </c>
      <c r="E533" t="s">
        <v>775</v>
      </c>
      <c r="F533">
        <f>player_stats[[#This Row],[Clean Sheets]]/MAX('epl_player_stats_24_25 '!AI:AI)*0.5+player_stats[[#This Row],[Goals Prevented Adjusted]]/MAX('epl_player_stats_24_25 '!BG:BG)*0.5</f>
        <v>0.20588235294117649</v>
      </c>
      <c r="G533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533">
        <f>player_stats[[#This Row],[Touches]]/MAX('epl_player_stats_24_25 '!P:P)</f>
        <v>1.5536301165222588E-2</v>
      </c>
      <c r="I533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33">
        <f>player_stats[[#This Row],[Minutes]]/3420</f>
        <v>3.0409356725146199E-2</v>
      </c>
      <c r="K533" s="2" cm="1">
        <f t="array" ref="K533">_xlfn.IFS(
E533="Goalkeeper",(
7*F533 + 2*J533 + H533),
E533="Defender",(
6*G533+3*H533+2*J533),
E533="Midfielder",(
2*G533+3*H533+4*I533+3*J533),
E533="Forward",(
6.25*I533+5*J533)
)</f>
        <v>0.853891045920813</v>
      </c>
    </row>
    <row r="534" spans="1:11" x14ac:dyDescent="0.3">
      <c r="A534" t="s">
        <v>692</v>
      </c>
      <c r="B534">
        <v>25</v>
      </c>
      <c r="C534" t="s">
        <v>782</v>
      </c>
      <c r="D534" t="s">
        <v>433</v>
      </c>
      <c r="E534" t="s">
        <v>774</v>
      </c>
      <c r="F534">
        <f>player_stats[[#This Row],[Clean Sheets]]/MAX('epl_player_stats_24_25 '!AI:AI)*0.5+player_stats[[#This Row],[Goals Prevented Adjusted]]/MAX('epl_player_stats_24_25 '!BG:BG)*0.5</f>
        <v>0.34873949579831931</v>
      </c>
      <c r="G534">
        <f>player_stats[[#This Row],[Clean Sheets]]/MAX('epl_player_stats_24_25 '!AI:AI)*0.5+player_stats[[#This Row],[Clearances]]/MAX('epl_player_stats_24_25 '!AJ:AJ)*0.25+player_stats[[#This Row],[Tackles]]/MAX('epl_player_stats_24_25 '!AM:AM)*0.25</f>
        <v>0.29223886161685203</v>
      </c>
      <c r="H534">
        <f>player_stats[[#This Row],[Touches]]/MAX('epl_player_stats_24_25 '!P:P)</f>
        <v>0.3125186734389005</v>
      </c>
      <c r="I534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534">
        <f>player_stats[[#This Row],[Minutes]]/3420</f>
        <v>0.49181286549707603</v>
      </c>
      <c r="K534" s="2" cm="1">
        <f t="array" ref="K534">_xlfn.IFS(
E534="Goalkeeper",(
7*F534 + 2*J534 + H534),
E534="Defender",(
6*G534+3*H534+2*J534),
E534="Midfielder",(
2*G534+3*H534+4*I534+3*J534),
E534="Forward",(
6.25*I534+5*J534)
)</f>
        <v>3.6746149210119654</v>
      </c>
    </row>
    <row r="535" spans="1:11" x14ac:dyDescent="0.3">
      <c r="A535" t="s">
        <v>456</v>
      </c>
      <c r="B535">
        <v>18</v>
      </c>
      <c r="C535" t="s">
        <v>453</v>
      </c>
      <c r="D535" t="s">
        <v>105</v>
      </c>
      <c r="E535" t="s">
        <v>775</v>
      </c>
      <c r="F535">
        <f>player_stats[[#This Row],[Clean Sheets]]/MAX('epl_player_stats_24_25 '!AI:AI)*0.5+player_stats[[#This Row],[Goals Prevented Adjusted]]/MAX('epl_player_stats_24_25 '!BG:BG)*0.5</f>
        <v>0.20588235294117649</v>
      </c>
      <c r="G535">
        <f>player_stats[[#This Row],[Clean Sheets]]/MAX('epl_player_stats_24_25 '!AI:AI)*0.5+player_stats[[#This Row],[Clearances]]/MAX('epl_player_stats_24_25 '!AJ:AJ)*0.25+player_stats[[#This Row],[Tackles]]/MAX('epl_player_stats_24_25 '!AM:AM)*0.25</f>
        <v>1.8796992481203006E-3</v>
      </c>
      <c r="H535">
        <f>player_stats[[#This Row],[Touches]]/MAX('epl_player_stats_24_25 '!P:P)</f>
        <v>1.4938751120406335E-3</v>
      </c>
      <c r="I535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35">
        <f>player_stats[[#This Row],[Minutes]]/3420</f>
        <v>1.4619883040935672E-3</v>
      </c>
      <c r="K535" s="2" cm="1">
        <f t="array" ref="K535">_xlfn.IFS(
E535="Goalkeeper",(
7*F535 + 2*J535 + H535),
E535="Defender",(
6*G535+3*H535+2*J535),
E535="Midfielder",(
2*G535+3*H535+4*I535+3*J535),
E535="Forward",(
6.25*I535+5*J535)
)</f>
        <v>0.63230994152046782</v>
      </c>
    </row>
    <row r="536" spans="1:11" x14ac:dyDescent="0.3">
      <c r="A536" t="s">
        <v>667</v>
      </c>
      <c r="B536">
        <v>34</v>
      </c>
      <c r="C536" t="s">
        <v>782</v>
      </c>
      <c r="D536" t="s">
        <v>59</v>
      </c>
      <c r="E536" t="s">
        <v>774</v>
      </c>
      <c r="F536">
        <f>player_stats[[#This Row],[Clean Sheets]]/MAX('epl_player_stats_24_25 '!AI:AI)*0.5+player_stats[[#This Row],[Goals Prevented Adjusted]]/MAX('epl_player_stats_24_25 '!BG:BG)*0.5</f>
        <v>0.24159663865546221</v>
      </c>
      <c r="G536">
        <f>player_stats[[#This Row],[Clean Sheets]]/MAX('epl_player_stats_24_25 '!AI:AI)*0.5+player_stats[[#This Row],[Clearances]]/MAX('epl_player_stats_24_25 '!AJ:AJ)*0.25+player_stats[[#This Row],[Tackles]]/MAX('epl_player_stats_24_25 '!AM:AM)*0.25</f>
        <v>0.11659572484931337</v>
      </c>
      <c r="H536">
        <f>player_stats[[#This Row],[Touches]]/MAX('epl_player_stats_24_25 '!P:P)</f>
        <v>0.20286824021511801</v>
      </c>
      <c r="I536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36">
        <f>player_stats[[#This Row],[Minutes]]/3420</f>
        <v>0.28333333333333333</v>
      </c>
      <c r="K536" s="2" cm="1">
        <f t="array" ref="K536">_xlfn.IFS(
E536="Goalkeeper",(
7*F536 + 2*J536 + H536),
E536="Defender",(
6*G536+3*H536+2*J536),
E536="Midfielder",(
2*G536+3*H536+4*I536+3*J536),
E536="Forward",(
6.25*I536+5*J536)
)</f>
        <v>1.8748457364079008</v>
      </c>
    </row>
    <row r="537" spans="1:11" x14ac:dyDescent="0.3">
      <c r="A537" t="s">
        <v>189</v>
      </c>
      <c r="B537">
        <v>25</v>
      </c>
      <c r="C537" t="s">
        <v>170</v>
      </c>
      <c r="D537" t="s">
        <v>163</v>
      </c>
      <c r="E537" t="s">
        <v>774</v>
      </c>
      <c r="F537">
        <f>player_stats[[#This Row],[Clean Sheets]]/MAX('epl_player_stats_24_25 '!AI:AI)*0.5+player_stats[[#This Row],[Goals Prevented Adjusted]]/MAX('epl_player_stats_24_25 '!BG:BG)*0.5</f>
        <v>0.27731092436974791</v>
      </c>
      <c r="G537">
        <f>player_stats[[#This Row],[Clean Sheets]]/MAX('epl_player_stats_24_25 '!AI:AI)*0.5+player_stats[[#This Row],[Clearances]]/MAX('epl_player_stats_24_25 '!AJ:AJ)*0.25+player_stats[[#This Row],[Tackles]]/MAX('epl_player_stats_24_25 '!AM:AM)*0.25</f>
        <v>0.13728795128316659</v>
      </c>
      <c r="H537">
        <f>player_stats[[#This Row],[Touches]]/MAX('epl_player_stats_24_25 '!P:P)</f>
        <v>0.20017926501344488</v>
      </c>
      <c r="I537">
        <f>player_stats[[#This Row],[Goals]]/MAX('epl_player_stats_24_25 '!H:H)*0.6+player_stats[[#This Row],[Assists]]/MAX('epl_player_stats_24_25 '!I:I)*0.25+player_stats[[#This Row],[Shots]]/MAX('epl_player_stats_24_25 '!K:K)*0.15+0.1</f>
        <v>0.1400728597449909</v>
      </c>
      <c r="J537">
        <f>player_stats[[#This Row],[Minutes]]/3420</f>
        <v>0.32046783625730996</v>
      </c>
      <c r="K537" s="2" cm="1">
        <f t="array" ref="K537">_xlfn.IFS(
E537="Goalkeeper",(
7*F537 + 2*J537 + H537),
E537="Defender",(
6*G537+3*H537+2*J537),
E537="Midfielder",(
2*G537+3*H537+4*I537+3*J537),
E537="Forward",(
6.25*I537+5*J537)
)</f>
        <v>2.0652011752539541</v>
      </c>
    </row>
    <row r="538" spans="1:11" x14ac:dyDescent="0.3">
      <c r="A538" t="s">
        <v>315</v>
      </c>
      <c r="B538">
        <v>23</v>
      </c>
      <c r="C538" t="s">
        <v>300</v>
      </c>
      <c r="D538" t="s">
        <v>59</v>
      </c>
      <c r="E538" t="s">
        <v>773</v>
      </c>
      <c r="F538">
        <f>player_stats[[#This Row],[Clean Sheets]]/MAX('epl_player_stats_24_25 '!AI:AI)*0.5+player_stats[[#This Row],[Goals Prevented Adjusted]]/MAX('epl_player_stats_24_25 '!BG:BG)*0.5</f>
        <v>0.34873949579831931</v>
      </c>
      <c r="G538">
        <f>player_stats[[#This Row],[Clean Sheets]]/MAX('epl_player_stats_24_25 '!AI:AI)*0.5+player_stats[[#This Row],[Clearances]]/MAX('epl_player_stats_24_25 '!AJ:AJ)*0.25+player_stats[[#This Row],[Tackles]]/MAX('epl_player_stats_24_25 '!AM:AM)*0.25</f>
        <v>0.26632697446094572</v>
      </c>
      <c r="H538">
        <f>player_stats[[#This Row],[Touches]]/MAX('epl_player_stats_24_25 '!P:P)</f>
        <v>0.3059456229459217</v>
      </c>
      <c r="I538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538">
        <f>player_stats[[#This Row],[Minutes]]/3420</f>
        <v>0.46608187134502926</v>
      </c>
      <c r="K538" s="2" cm="1">
        <f t="array" ref="K538">_xlfn.IFS(
E538="Goalkeeper",(
7*F538 + 2*J538 + H538),
E538="Defender",(
6*G538+3*H538+2*J538),
E538="Midfielder",(
2*G538+3*H538+4*I538+3*J538),
E538="Forward",(
6.25*I538+5*J538)
)</f>
        <v>3.422324774235546</v>
      </c>
    </row>
    <row r="539" spans="1:11" x14ac:dyDescent="0.3">
      <c r="A539" t="s">
        <v>457</v>
      </c>
      <c r="B539">
        <v>19</v>
      </c>
      <c r="C539" t="s">
        <v>453</v>
      </c>
      <c r="D539" t="s">
        <v>59</v>
      </c>
      <c r="E539" t="s">
        <v>775</v>
      </c>
      <c r="F539">
        <f>player_stats[[#This Row],[Clean Sheets]]/MAX('epl_player_stats_24_25 '!AI:AI)*0.5+player_stats[[#This Row],[Goals Prevented Adjusted]]/MAX('epl_player_stats_24_25 '!BG:BG)*0.5</f>
        <v>0.20588235294117649</v>
      </c>
      <c r="G539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39">
        <f>player_stats[[#This Row],[Touches]]/MAX('epl_player_stats_24_25 '!P:P)</f>
        <v>1.4938751120406335E-3</v>
      </c>
      <c r="I539">
        <f>player_stats[[#This Row],[Goals]]/MAX('epl_player_stats_24_25 '!H:H)*0.6+player_stats[[#This Row],[Assists]]/MAX('epl_player_stats_24_25 '!I:I)*0.25+player_stats[[#This Row],[Shots]]/MAX('epl_player_stats_24_25 '!K:K)*0.15+0.1</f>
        <v>0.10245901639344263</v>
      </c>
      <c r="J539">
        <f>player_stats[[#This Row],[Minutes]]/3420</f>
        <v>7.8947368421052634E-3</v>
      </c>
      <c r="K539" s="2" cm="1">
        <f t="array" ref="K539">_xlfn.IFS(
E539="Goalkeeper",(
7*F539 + 2*J539 + H539),
E539="Defender",(
6*G539+3*H539+2*J539),
E539="Midfielder",(
2*G539+3*H539+4*I539+3*J539),
E539="Forward",(
6.25*I539+5*J539)
)</f>
        <v>0.67984253666954275</v>
      </c>
    </row>
    <row r="540" spans="1:11" x14ac:dyDescent="0.3">
      <c r="A540" t="s">
        <v>502</v>
      </c>
      <c r="B540">
        <v>19</v>
      </c>
      <c r="C540" t="s">
        <v>787</v>
      </c>
      <c r="D540" t="s">
        <v>59</v>
      </c>
      <c r="E540" t="s">
        <v>773</v>
      </c>
      <c r="F540">
        <f>player_stats[[#This Row],[Clean Sheets]]/MAX('epl_player_stats_24_25 '!AI:AI)*0.5+player_stats[[#This Row],[Goals Prevented Adjusted]]/MAX('epl_player_stats_24_25 '!BG:BG)*0.5</f>
        <v>0.27731092436974791</v>
      </c>
      <c r="G540">
        <f>player_stats[[#This Row],[Clean Sheets]]/MAX('epl_player_stats_24_25 '!AI:AI)*0.5+player_stats[[#This Row],[Clearances]]/MAX('epl_player_stats_24_25 '!AJ:AJ)*0.25+player_stats[[#This Row],[Tackles]]/MAX('epl_player_stats_24_25 '!AM:AM)*0.25</f>
        <v>0.1702914310569813</v>
      </c>
      <c r="H540">
        <f>player_stats[[#This Row],[Touches]]/MAX('epl_player_stats_24_25 '!P:P)</f>
        <v>0.34359127576934567</v>
      </c>
      <c r="I540">
        <f>player_stats[[#This Row],[Goals]]/MAX('epl_player_stats_24_25 '!H:H)*0.6+player_stats[[#This Row],[Assists]]/MAX('epl_player_stats_24_25 '!I:I)*0.25+player_stats[[#This Row],[Shots]]/MAX('epl_player_stats_24_25 '!K:K)*0.15+0.1</f>
        <v>0.13688524590163936</v>
      </c>
      <c r="J540">
        <f>player_stats[[#This Row],[Minutes]]/3420</f>
        <v>0.48421052631578948</v>
      </c>
      <c r="K540" s="2" cm="1">
        <f t="array" ref="K540">_xlfn.IFS(
E540="Goalkeeper",(
7*F540 + 2*J540 + H540),
E540="Defender",(
6*G540+3*H540+2*J540),
E540="Midfielder",(
2*G540+3*H540+4*I540+3*J540),
E540="Forward",(
6.25*I540+5*J540)
)</f>
        <v>3.3715292519759257</v>
      </c>
    </row>
    <row r="541" spans="1:11" x14ac:dyDescent="0.3">
      <c r="A541" t="s">
        <v>641</v>
      </c>
      <c r="B541">
        <v>26</v>
      </c>
      <c r="C541" t="s">
        <v>783</v>
      </c>
      <c r="D541" t="s">
        <v>148</v>
      </c>
      <c r="E541" t="s">
        <v>773</v>
      </c>
      <c r="F541">
        <f>player_stats[[#This Row],[Clean Sheets]]/MAX('epl_player_stats_24_25 '!AI:AI)*0.5+player_stats[[#This Row],[Goals Prevented Adjusted]]/MAX('epl_player_stats_24_25 '!BG:BG)*0.5</f>
        <v>0.20588235294117649</v>
      </c>
      <c r="G541">
        <f>player_stats[[#This Row],[Clean Sheets]]/MAX('epl_player_stats_24_25 '!AI:AI)*0.5+player_stats[[#This Row],[Clearances]]/MAX('epl_player_stats_24_25 '!AJ:AJ)*0.25+player_stats[[#This Row],[Tackles]]/MAX('epl_player_stats_24_25 '!AM:AM)*0.25</f>
        <v>0.13634033430684148</v>
      </c>
      <c r="H541">
        <f>player_stats[[#This Row],[Touches]]/MAX('epl_player_stats_24_25 '!P:P)</f>
        <v>0.38452345383925901</v>
      </c>
      <c r="I541">
        <f>player_stats[[#This Row],[Goals]]/MAX('epl_player_stats_24_25 '!H:H)*0.6+player_stats[[#This Row],[Assists]]/MAX('epl_player_stats_24_25 '!I:I)*0.25+player_stats[[#This Row],[Shots]]/MAX('epl_player_stats_24_25 '!K:K)*0.15+0.1</f>
        <v>0.14339708561020037</v>
      </c>
      <c r="J541">
        <f>player_stats[[#This Row],[Minutes]]/3420</f>
        <v>0.52076023391812865</v>
      </c>
      <c r="K541" s="2" cm="1">
        <f t="array" ref="K541">_xlfn.IFS(
E541="Goalkeeper",(
7*F541 + 2*J541 + H541),
E541="Defender",(
6*G541+3*H541+2*J541),
E541="Midfielder",(
2*G541+3*H541+4*I541+3*J541),
E541="Forward",(
6.25*I541+5*J541)
)</f>
        <v>3.5621200743266472</v>
      </c>
    </row>
    <row r="542" spans="1:11" x14ac:dyDescent="0.3">
      <c r="A542" t="s">
        <v>364</v>
      </c>
      <c r="B542">
        <v>28</v>
      </c>
      <c r="C542" t="s">
        <v>356</v>
      </c>
      <c r="D542" t="s">
        <v>365</v>
      </c>
      <c r="E542" t="s">
        <v>774</v>
      </c>
      <c r="F542">
        <f>player_stats[[#This Row],[Clean Sheets]]/MAX('epl_player_stats_24_25 '!AI:AI)*0.5+player_stats[[#This Row],[Goals Prevented Adjusted]]/MAX('epl_player_stats_24_25 '!BG:BG)*0.5</f>
        <v>0.20588235294117649</v>
      </c>
      <c r="G542">
        <f>player_stats[[#This Row],[Clean Sheets]]/MAX('epl_player_stats_24_25 '!AI:AI)*0.5+player_stats[[#This Row],[Clearances]]/MAX('epl_player_stats_24_25 '!AJ:AJ)*0.25+player_stats[[#This Row],[Tackles]]/MAX('epl_player_stats_24_25 '!AM:AM)*0.25</f>
        <v>0.16108711862300379</v>
      </c>
      <c r="H542">
        <f>player_stats[[#This Row],[Touches]]/MAX('epl_player_stats_24_25 '!P:P)</f>
        <v>0.29698237227367791</v>
      </c>
      <c r="I542">
        <f>player_stats[[#This Row],[Goals]]/MAX('epl_player_stats_24_25 '!H:H)*0.6+player_stats[[#This Row],[Assists]]/MAX('epl_player_stats_24_25 '!I:I)*0.25+player_stats[[#This Row],[Shots]]/MAX('epl_player_stats_24_25 '!K:K)*0.15+0.1</f>
        <v>0.15236794171220402</v>
      </c>
      <c r="J542">
        <f>player_stats[[#This Row],[Minutes]]/3420</f>
        <v>0.45029239766081869</v>
      </c>
      <c r="K542" s="2" cm="1">
        <f t="array" ref="K542">_xlfn.IFS(
E542="Goalkeeper",(
7*F542 + 2*J542 + H542),
E542="Defender",(
6*G542+3*H542+2*J542),
E542="Midfielder",(
2*G542+3*H542+4*I542+3*J542),
E542="Forward",(
6.25*I542+5*J542)
)</f>
        <v>2.7580546238806938</v>
      </c>
    </row>
    <row r="543" spans="1:11" x14ac:dyDescent="0.3">
      <c r="A543" t="s">
        <v>228</v>
      </c>
      <c r="B543">
        <v>32</v>
      </c>
      <c r="C543" t="s">
        <v>205</v>
      </c>
      <c r="D543" t="s">
        <v>59</v>
      </c>
      <c r="E543" t="s">
        <v>774</v>
      </c>
      <c r="F543">
        <f>player_stats[[#This Row],[Clean Sheets]]/MAX('epl_player_stats_24_25 '!AI:AI)*0.5+player_stats[[#This Row],[Goals Prevented Adjusted]]/MAX('epl_player_stats_24_25 '!BG:BG)*0.5</f>
        <v>0.31302521008403361</v>
      </c>
      <c r="G543">
        <f>player_stats[[#This Row],[Clean Sheets]]/MAX('epl_player_stats_24_25 '!AI:AI)*0.5+player_stats[[#This Row],[Clearances]]/MAX('epl_player_stats_24_25 '!AJ:AJ)*0.25+player_stats[[#This Row],[Tackles]]/MAX('epl_player_stats_24_25 '!AM:AM)*0.25</f>
        <v>0.21967625675759644</v>
      </c>
      <c r="H543">
        <f>player_stats[[#This Row],[Touches]]/MAX('epl_player_stats_24_25 '!P:P)</f>
        <v>0.64266507319988053</v>
      </c>
      <c r="I543">
        <f>player_stats[[#This Row],[Goals]]/MAX('epl_player_stats_24_25 '!H:H)*0.6+player_stats[[#This Row],[Assists]]/MAX('epl_player_stats_24_25 '!I:I)*0.25+player_stats[[#This Row],[Shots]]/MAX('epl_player_stats_24_25 '!K:K)*0.15+0.1</f>
        <v>0.12950819672131147</v>
      </c>
      <c r="J543">
        <f>player_stats[[#This Row],[Minutes]]/3420</f>
        <v>0.60906432748538009</v>
      </c>
      <c r="K543" s="2" cm="1">
        <f t="array" ref="K543">_xlfn.IFS(
E543="Goalkeeper",(
7*F543 + 2*J543 + H543),
E543="Defender",(
6*G543+3*H543+2*J543),
E543="Midfielder",(
2*G543+3*H543+4*I543+3*J543),
E543="Forward",(
6.25*I543+5*J543)
)</f>
        <v>4.4641814151159807</v>
      </c>
    </row>
    <row r="544" spans="1:11" x14ac:dyDescent="0.3">
      <c r="A544" t="s">
        <v>520</v>
      </c>
      <c r="B544">
        <v>32</v>
      </c>
      <c r="C544" t="s">
        <v>786</v>
      </c>
      <c r="D544" t="s">
        <v>59</v>
      </c>
      <c r="E544" t="s">
        <v>775</v>
      </c>
      <c r="F544">
        <f>player_stats[[#This Row],[Clean Sheets]]/MAX('epl_player_stats_24_25 '!AI:AI)*0.5+player_stats[[#This Row],[Goals Prevented Adjusted]]/MAX('epl_player_stats_24_25 '!BG:BG)*0.5</f>
        <v>0.20588235294117649</v>
      </c>
      <c r="G544">
        <f>player_stats[[#This Row],[Clean Sheets]]/MAX('epl_player_stats_24_25 '!AI:AI)*0.5+player_stats[[#This Row],[Clearances]]/MAX('epl_player_stats_24_25 '!AJ:AJ)*0.25+player_stats[[#This Row],[Tackles]]/MAX('epl_player_stats_24_25 '!AM:AM)*0.25</f>
        <v>4.7924563474802707E-3</v>
      </c>
      <c r="H544">
        <f>player_stats[[#This Row],[Touches]]/MAX('epl_player_stats_24_25 '!P:P)</f>
        <v>3.2566477442485808E-2</v>
      </c>
      <c r="I544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544">
        <f>player_stats[[#This Row],[Minutes]]/3420</f>
        <v>0.10438596491228071</v>
      </c>
      <c r="K544" s="2" cm="1">
        <f t="array" ref="K544">_xlfn.IFS(
E544="Goalkeeper",(
7*F544 + 2*J544 + H544),
E544="Defender",(
6*G544+3*H544+2*J544),
E544="Midfielder",(
2*G544+3*H544+4*I544+3*J544),
E544="Forward",(
6.25*I544+5*J544)
)</f>
        <v>1.239142939315502</v>
      </c>
    </row>
    <row r="545" spans="1:11" x14ac:dyDescent="0.3">
      <c r="A545" t="s">
        <v>352</v>
      </c>
      <c r="B545">
        <v>28</v>
      </c>
      <c r="C545" t="s">
        <v>329</v>
      </c>
      <c r="D545" t="s">
        <v>80</v>
      </c>
      <c r="E545" t="s">
        <v>774</v>
      </c>
      <c r="F545">
        <f>player_stats[[#This Row],[Clean Sheets]]/MAX('epl_player_stats_24_25 '!AI:AI)*0.5+player_stats[[#This Row],[Goals Prevented Adjusted]]/MAX('epl_player_stats_24_25 '!BG:BG)*0.5</f>
        <v>0.31302521008403361</v>
      </c>
      <c r="G545">
        <f>player_stats[[#This Row],[Clean Sheets]]/MAX('epl_player_stats_24_25 '!AI:AI)*0.5+player_stats[[#This Row],[Clearances]]/MAX('epl_player_stats_24_25 '!AJ:AJ)*0.25+player_stats[[#This Row],[Tackles]]/MAX('epl_player_stats_24_25 '!AM:AM)*0.25</f>
        <v>0.27108836139936621</v>
      </c>
      <c r="H545">
        <f>player_stats[[#This Row],[Touches]]/MAX('epl_player_stats_24_25 '!P:P)</f>
        <v>0.35673737675530326</v>
      </c>
      <c r="I545">
        <f>player_stats[[#This Row],[Goals]]/MAX('epl_player_stats_24_25 '!H:H)*0.6+player_stats[[#This Row],[Assists]]/MAX('epl_player_stats_24_25 '!I:I)*0.25+player_stats[[#This Row],[Shots]]/MAX('epl_player_stats_24_25 '!K:K)*0.15+0.1</f>
        <v>0.13356102003642989</v>
      </c>
      <c r="J545">
        <f>player_stats[[#This Row],[Minutes]]/3420</f>
        <v>0.48040935672514617</v>
      </c>
      <c r="K545" s="2" cm="1">
        <f t="array" ref="K545">_xlfn.IFS(
E545="Goalkeeper",(
7*F545 + 2*J545 + H545),
E545="Defender",(
6*G545+3*H545+2*J545),
E545="Midfielder",(
2*G545+3*H545+4*I545+3*J545),
E545="Forward",(
6.25*I545+5*J545)
)</f>
        <v>3.6575610121123994</v>
      </c>
    </row>
    <row r="546" spans="1:11" x14ac:dyDescent="0.3">
      <c r="A546" t="s">
        <v>610</v>
      </c>
      <c r="B546">
        <v>21</v>
      </c>
      <c r="C546" t="s">
        <v>784</v>
      </c>
      <c r="D546" t="s">
        <v>72</v>
      </c>
      <c r="E546" t="s">
        <v>774</v>
      </c>
      <c r="F546">
        <f>player_stats[[#This Row],[Clean Sheets]]/MAX('epl_player_stats_24_25 '!AI:AI)*0.5+player_stats[[#This Row],[Goals Prevented Adjusted]]/MAX('epl_player_stats_24_25 '!BG:BG)*0.5</f>
        <v>0.20588235294117649</v>
      </c>
      <c r="G546">
        <f>player_stats[[#This Row],[Clean Sheets]]/MAX('epl_player_stats_24_25 '!AI:AI)*0.5+player_stats[[#This Row],[Clearances]]/MAX('epl_player_stats_24_25 '!AJ:AJ)*0.25+player_stats[[#This Row],[Tackles]]/MAX('epl_player_stats_24_25 '!AM:AM)*0.25</f>
        <v>0.16990306344373329</v>
      </c>
      <c r="H546">
        <f>player_stats[[#This Row],[Touches]]/MAX('epl_player_stats_24_25 '!P:P)</f>
        <v>0.43860173289512999</v>
      </c>
      <c r="I546">
        <f>player_stats[[#This Row],[Goals]]/MAX('epl_player_stats_24_25 '!H:H)*0.6+player_stats[[#This Row],[Assists]]/MAX('epl_player_stats_24_25 '!I:I)*0.25+player_stats[[#This Row],[Shots]]/MAX('epl_player_stats_24_25 '!K:K)*0.15+0.1</f>
        <v>0.126183970856102</v>
      </c>
      <c r="J546">
        <f>player_stats[[#This Row],[Minutes]]/3420</f>
        <v>0.56461988304093569</v>
      </c>
      <c r="K546" s="2" cm="1">
        <f t="array" ref="K546">_xlfn.IFS(
E546="Goalkeeper",(
7*F546 + 2*J546 + H546),
E546="Defender",(
6*G546+3*H546+2*J546),
E546="Midfielder",(
2*G546+3*H546+4*I546+3*J546),
E546="Forward",(
6.25*I546+5*J546)
)</f>
        <v>3.4644633454296612</v>
      </c>
    </row>
    <row r="547" spans="1:11" x14ac:dyDescent="0.3">
      <c r="A547" t="s">
        <v>118</v>
      </c>
      <c r="B547">
        <v>31</v>
      </c>
      <c r="C547" t="s">
        <v>98</v>
      </c>
      <c r="D547" t="s">
        <v>96</v>
      </c>
      <c r="E547" t="s">
        <v>774</v>
      </c>
      <c r="F547">
        <f>player_stats[[#This Row],[Clean Sheets]]/MAX('epl_player_stats_24_25 '!AI:AI)*0.5+player_stats[[#This Row],[Goals Prevented Adjusted]]/MAX('epl_player_stats_24_25 '!BG:BG)*0.5</f>
        <v>0.34873949579831931</v>
      </c>
      <c r="G547">
        <f>player_stats[[#This Row],[Clean Sheets]]/MAX('epl_player_stats_24_25 '!AI:AI)*0.5+player_stats[[#This Row],[Clearances]]/MAX('epl_player_stats_24_25 '!AJ:AJ)*0.25+player_stats[[#This Row],[Tackles]]/MAX('epl_player_stats_24_25 '!AM:AM)*0.25</f>
        <v>0.35181445348909463</v>
      </c>
      <c r="H547">
        <f>player_stats[[#This Row],[Touches]]/MAX('epl_player_stats_24_25 '!P:P)</f>
        <v>0.47385718553928891</v>
      </c>
      <c r="I547">
        <f>player_stats[[#This Row],[Goals]]/MAX('epl_player_stats_24_25 '!H:H)*0.6+player_stats[[#This Row],[Assists]]/MAX('epl_player_stats_24_25 '!I:I)*0.25+player_stats[[#This Row],[Shots]]/MAX('epl_player_stats_24_25 '!K:K)*0.15+0.1</f>
        <v>0.18752276867030965</v>
      </c>
      <c r="J547">
        <f>player_stats[[#This Row],[Minutes]]/3420</f>
        <v>0.68947368421052635</v>
      </c>
      <c r="K547" s="2" cm="1">
        <f t="array" ref="K547">_xlfn.IFS(
E547="Goalkeeper",(
7*F547 + 2*J547 + H547),
E547="Defender",(
6*G547+3*H547+2*J547),
E547="Midfielder",(
2*G547+3*H547+4*I547+3*J547),
E547="Forward",(
6.25*I547+5*J547)
)</f>
        <v>4.9114056459734874</v>
      </c>
    </row>
    <row r="548" spans="1:11" x14ac:dyDescent="0.3">
      <c r="A548" t="s">
        <v>571</v>
      </c>
      <c r="B548">
        <v>25</v>
      </c>
      <c r="C548" t="s">
        <v>566</v>
      </c>
      <c r="D548" t="s">
        <v>572</v>
      </c>
      <c r="E548" t="s">
        <v>775</v>
      </c>
      <c r="F548">
        <f>player_stats[[#This Row],[Clean Sheets]]/MAX('epl_player_stats_24_25 '!AI:AI)*0.5+player_stats[[#This Row],[Goals Prevented Adjusted]]/MAX('epl_player_stats_24_25 '!BG:BG)*0.5</f>
        <v>0.20588235294117649</v>
      </c>
      <c r="G548">
        <f>player_stats[[#This Row],[Clean Sheets]]/MAX('epl_player_stats_24_25 '!AI:AI)*0.5+player_stats[[#This Row],[Clearances]]/MAX('epl_player_stats_24_25 '!AJ:AJ)*0.25+player_stats[[#This Row],[Tackles]]/MAX('epl_player_stats_24_25 '!AM:AM)*0.25</f>
        <v>9.7713291493195797E-3</v>
      </c>
      <c r="H548">
        <f>player_stats[[#This Row],[Touches]]/MAX('epl_player_stats_24_25 '!P:P)</f>
        <v>6.4236629817747234E-2</v>
      </c>
      <c r="I548">
        <f>player_stats[[#This Row],[Goals]]/MAX('epl_player_stats_24_25 '!H:H)*0.6+player_stats[[#This Row],[Assists]]/MAX('epl_player_stats_24_25 '!I:I)*0.25+player_stats[[#This Row],[Shots]]/MAX('epl_player_stats_24_25 '!K:K)*0.15+0.1</f>
        <v>0.12704918032786885</v>
      </c>
      <c r="J548">
        <f>player_stats[[#This Row],[Minutes]]/3420</f>
        <v>0.13099415204678364</v>
      </c>
      <c r="K548" s="2" cm="1">
        <f t="array" ref="K548">_xlfn.IFS(
E548="Goalkeeper",(
7*F548 + 2*J548 + H548),
E548="Defender",(
6*G548+3*H548+2*J548),
E548="Midfielder",(
2*G548+3*H548+4*I548+3*J548),
E548="Forward",(
6.25*I548+5*J548)
)</f>
        <v>1.4490281372830984</v>
      </c>
    </row>
    <row r="549" spans="1:11" x14ac:dyDescent="0.3">
      <c r="A549" t="s">
        <v>350</v>
      </c>
      <c r="B549">
        <v>26</v>
      </c>
      <c r="C549" t="s">
        <v>329</v>
      </c>
      <c r="D549" t="s">
        <v>82</v>
      </c>
      <c r="E549" t="s">
        <v>773</v>
      </c>
      <c r="F549">
        <f>player_stats[[#This Row],[Clean Sheets]]/MAX('epl_player_stats_24_25 '!AI:AI)*0.5+player_stats[[#This Row],[Goals Prevented Adjusted]]/MAX('epl_player_stats_24_25 '!BG:BG)*0.5</f>
        <v>0.31302521008403361</v>
      </c>
      <c r="G549">
        <f>player_stats[[#This Row],[Clean Sheets]]/MAX('epl_player_stats_24_25 '!AI:AI)*0.5+player_stats[[#This Row],[Clearances]]/MAX('epl_player_stats_24_25 '!AJ:AJ)*0.25+player_stats[[#This Row],[Tackles]]/MAX('epl_player_stats_24_25 '!AM:AM)*0.25</f>
        <v>0.23935096004473994</v>
      </c>
      <c r="H549">
        <f>player_stats[[#This Row],[Touches]]/MAX('epl_player_stats_24_25 '!P:P)</f>
        <v>0.42904093217806993</v>
      </c>
      <c r="I549">
        <f>player_stats[[#This Row],[Goals]]/MAX('epl_player_stats_24_25 '!H:H)*0.6+player_stats[[#This Row],[Assists]]/MAX('epl_player_stats_24_25 '!I:I)*0.25+player_stats[[#This Row],[Shots]]/MAX('epl_player_stats_24_25 '!K:K)*0.15+0.1</f>
        <v>0.10737704918032788</v>
      </c>
      <c r="J549">
        <f>player_stats[[#This Row],[Minutes]]/3420</f>
        <v>0.65116959064327484</v>
      </c>
      <c r="K549" s="2" cm="1">
        <f t="array" ref="K549">_xlfn.IFS(
E549="Goalkeeper",(
7*F549 + 2*J549 + H549),
E549="Defender",(
6*G549+3*H549+2*J549),
E549="Midfielder",(
2*G549+3*H549+4*I549+3*J549),
E549="Forward",(
6.25*I549+5*J549)
)</f>
        <v>4.1488416852748253</v>
      </c>
    </row>
    <row r="550" spans="1:11" x14ac:dyDescent="0.3">
      <c r="A550" t="s">
        <v>469</v>
      </c>
      <c r="B550">
        <v>34</v>
      </c>
      <c r="C550" t="s">
        <v>453</v>
      </c>
      <c r="D550" t="s">
        <v>59</v>
      </c>
      <c r="E550" t="s">
        <v>774</v>
      </c>
      <c r="F550">
        <f>player_stats[[#This Row],[Clean Sheets]]/MAX('epl_player_stats_24_25 '!AI:AI)*0.5+player_stats[[#This Row],[Goals Prevented Adjusted]]/MAX('epl_player_stats_24_25 '!BG:BG)*0.5</f>
        <v>0.20588235294117649</v>
      </c>
      <c r="G550">
        <f>player_stats[[#This Row],[Clean Sheets]]/MAX('epl_player_stats_24_25 '!AI:AI)*0.5+player_stats[[#This Row],[Clearances]]/MAX('epl_player_stats_24_25 '!AJ:AJ)*0.25+player_stats[[#This Row],[Tackles]]/MAX('epl_player_stats_24_25 '!AM:AM)*0.25</f>
        <v>4.3318523581681478E-2</v>
      </c>
      <c r="H550">
        <f>player_stats[[#This Row],[Touches]]/MAX('epl_player_stats_24_25 '!P:P)</f>
        <v>0.27158649536898716</v>
      </c>
      <c r="I550">
        <f>player_stats[[#This Row],[Goals]]/MAX('epl_player_stats_24_25 '!H:H)*0.6+player_stats[[#This Row],[Assists]]/MAX('epl_player_stats_24_25 '!I:I)*0.25+player_stats[[#This Row],[Shots]]/MAX('epl_player_stats_24_25 '!K:K)*0.15+0.1</f>
        <v>0.11229508196721312</v>
      </c>
      <c r="J550">
        <f>player_stats[[#This Row],[Minutes]]/3420</f>
        <v>0.28274853801169592</v>
      </c>
      <c r="K550" s="2" cm="1">
        <f t="array" ref="K550">_xlfn.IFS(
E550="Goalkeeper",(
7*F550 + 2*J550 + H550),
E550="Defender",(
6*G550+3*H550+2*J550),
E550="Midfielder",(
2*G550+3*H550+4*I550+3*J550),
E550="Forward",(
6.25*I550+5*J550)
)</f>
        <v>1.6401677036204423</v>
      </c>
    </row>
    <row r="551" spans="1:11" x14ac:dyDescent="0.3">
      <c r="A551" t="s">
        <v>575</v>
      </c>
      <c r="B551">
        <v>27</v>
      </c>
      <c r="C551" t="s">
        <v>566</v>
      </c>
      <c r="D551" t="s">
        <v>158</v>
      </c>
      <c r="E551" t="s">
        <v>775</v>
      </c>
      <c r="F551">
        <f>player_stats[[#This Row],[Clean Sheets]]/MAX('epl_player_stats_24_25 '!AI:AI)*0.5+player_stats[[#This Row],[Goals Prevented Adjusted]]/MAX('epl_player_stats_24_25 '!BG:BG)*0.5</f>
        <v>0.20588235294117649</v>
      </c>
      <c r="G551">
        <f>player_stats[[#This Row],[Clean Sheets]]/MAX('epl_player_stats_24_25 '!AI:AI)*0.5+player_stats[[#This Row],[Clearances]]/MAX('epl_player_stats_24_25 '!AJ:AJ)*0.25+player_stats[[#This Row],[Tackles]]/MAX('epl_player_stats_24_25 '!AM:AM)*0.25</f>
        <v>1.6257068290561113E-2</v>
      </c>
      <c r="H551">
        <f>player_stats[[#This Row],[Touches]]/MAX('epl_player_stats_24_25 '!P:P)</f>
        <v>2.3603226770242007E-2</v>
      </c>
      <c r="I551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51">
        <f>player_stats[[#This Row],[Minutes]]/3420</f>
        <v>7.0175438596491224E-2</v>
      </c>
      <c r="K551" s="2" cm="1">
        <f t="array" ref="K551">_xlfn.IFS(
E551="Goalkeeper",(
7*F551 + 2*J551 + H551),
E551="Defender",(
6*G551+3*H551+2*J551),
E551="Midfielder",(
2*G551+3*H551+4*I551+3*J551),
E551="Forward",(
6.25*I551+5*J551)
)</f>
        <v>0.97587719298245612</v>
      </c>
    </row>
    <row r="552" spans="1:11" x14ac:dyDescent="0.3">
      <c r="A552" t="s">
        <v>695</v>
      </c>
      <c r="B552">
        <v>25</v>
      </c>
      <c r="C552" t="s">
        <v>782</v>
      </c>
      <c r="D552" t="s">
        <v>176</v>
      </c>
      <c r="E552" t="s">
        <v>774</v>
      </c>
      <c r="F552">
        <f>player_stats[[#This Row],[Clean Sheets]]/MAX('epl_player_stats_24_25 '!AI:AI)*0.5+player_stats[[#This Row],[Goals Prevented Adjusted]]/MAX('epl_player_stats_24_25 '!BG:BG)*0.5</f>
        <v>0.49159663865546221</v>
      </c>
      <c r="G552">
        <f>player_stats[[#This Row],[Clean Sheets]]/MAX('epl_player_stats_24_25 '!AI:AI)*0.5+player_stats[[#This Row],[Clearances]]/MAX('epl_player_stats_24_25 '!AJ:AJ)*0.25+player_stats[[#This Row],[Tackles]]/MAX('epl_player_stats_24_25 '!AM:AM)*0.25</f>
        <v>0.55223544398185542</v>
      </c>
      <c r="H552">
        <f>player_stats[[#This Row],[Touches]]/MAX('epl_player_stats_24_25 '!P:P)</f>
        <v>0.63041529728114731</v>
      </c>
      <c r="I552">
        <f>player_stats[[#This Row],[Goals]]/MAX('epl_player_stats_24_25 '!H:H)*0.6+player_stats[[#This Row],[Assists]]/MAX('epl_player_stats_24_25 '!I:I)*0.25+player_stats[[#This Row],[Shots]]/MAX('epl_player_stats_24_25 '!K:K)*0.15+0.1</f>
        <v>0.13110200364298724</v>
      </c>
      <c r="J552">
        <f>player_stats[[#This Row],[Minutes]]/3420</f>
        <v>0.76461988304093564</v>
      </c>
      <c r="K552" s="2" cm="1">
        <f t="array" ref="K552">_xlfn.IFS(
E552="Goalkeeper",(
7*F552 + 2*J552 + H552),
E552="Defender",(
6*G552+3*H552+2*J552),
E552="Midfielder",(
2*G552+3*H552+4*I552+3*J552),
E552="Forward",(
6.25*I552+5*J552)
)</f>
        <v>6.7338983218164463</v>
      </c>
    </row>
    <row r="553" spans="1:11" x14ac:dyDescent="0.3">
      <c r="A553" t="s">
        <v>608</v>
      </c>
      <c r="B553">
        <v>20</v>
      </c>
      <c r="C553" t="s">
        <v>784</v>
      </c>
      <c r="D553" t="s">
        <v>59</v>
      </c>
      <c r="E553" t="s">
        <v>775</v>
      </c>
      <c r="F553">
        <f>player_stats[[#This Row],[Clean Sheets]]/MAX('epl_player_stats_24_25 '!AI:AI)*0.5+player_stats[[#This Row],[Goals Prevented Adjusted]]/MAX('epl_player_stats_24_25 '!BG:BG)*0.5</f>
        <v>0.20588235294117649</v>
      </c>
      <c r="G553">
        <f>player_stats[[#This Row],[Clean Sheets]]/MAX('epl_player_stats_24_25 '!AI:AI)*0.5+player_stats[[#This Row],[Clearances]]/MAX('epl_player_stats_24_25 '!AJ:AJ)*0.25+player_stats[[#This Row],[Tackles]]/MAX('epl_player_stats_24_25 '!AM:AM)*0.25</f>
        <v>2.9127570993599701E-3</v>
      </c>
      <c r="H553">
        <f>player_stats[[#This Row],[Touches]]/MAX('epl_player_stats_24_25 '!P:P)</f>
        <v>2.987750224081267E-3</v>
      </c>
      <c r="I553">
        <f>player_stats[[#This Row],[Goals]]/MAX('epl_player_stats_24_25 '!H:H)*0.6+player_stats[[#This Row],[Assists]]/MAX('epl_player_stats_24_25 '!I:I)*0.25+player_stats[[#This Row],[Shots]]/MAX('epl_player_stats_24_25 '!K:K)*0.15+0.1</f>
        <v>0.11634790528233152</v>
      </c>
      <c r="J553">
        <f>player_stats[[#This Row],[Minutes]]/3420</f>
        <v>9.0643274853801168E-3</v>
      </c>
      <c r="K553" s="2" cm="1">
        <f t="array" ref="K553">_xlfn.IFS(
E553="Goalkeeper",(
7*F553 + 2*J553 + H553),
E553="Defender",(
6*G553+3*H553+2*J553),
E553="Midfielder",(
2*G553+3*H553+4*I553+3*J553),
E553="Forward",(
6.25*I553+5*J553)
)</f>
        <v>0.77249604544147255</v>
      </c>
    </row>
    <row r="554" spans="1:11" x14ac:dyDescent="0.3">
      <c r="A554" t="s">
        <v>621</v>
      </c>
      <c r="B554">
        <v>16</v>
      </c>
      <c r="C554" t="s">
        <v>784</v>
      </c>
      <c r="D554" t="s">
        <v>59</v>
      </c>
      <c r="E554" t="s">
        <v>775</v>
      </c>
      <c r="F554">
        <f>player_stats[[#This Row],[Clean Sheets]]/MAX('epl_player_stats_24_25 '!AI:AI)*0.5+player_stats[[#This Row],[Goals Prevented Adjusted]]/MAX('epl_player_stats_24_25 '!BG:BG)*0.5</f>
        <v>0.20588235294117649</v>
      </c>
      <c r="G554">
        <f>player_stats[[#This Row],[Clean Sheets]]/MAX('epl_player_stats_24_25 '!AI:AI)*0.5+player_stats[[#This Row],[Clearances]]/MAX('epl_player_stats_24_25 '!AJ:AJ)*0.25+player_stats[[#This Row],[Tackles]]/MAX('epl_player_stats_24_25 '!AM:AM)*0.25</f>
        <v>8.9246877524389485E-3</v>
      </c>
      <c r="H554">
        <f>player_stats[[#This Row],[Touches]]/MAX('epl_player_stats_24_25 '!P:P)</f>
        <v>4.6608903495667764E-2</v>
      </c>
      <c r="I554">
        <f>player_stats[[#This Row],[Goals]]/MAX('epl_player_stats_24_25 '!H:H)*0.6+player_stats[[#This Row],[Assists]]/MAX('epl_player_stats_24_25 '!I:I)*0.25+player_stats[[#This Row],[Shots]]/MAX('epl_player_stats_24_25 '!K:K)*0.15+0.1</f>
        <v>0.12126593806921676</v>
      </c>
      <c r="J554">
        <f>player_stats[[#This Row],[Minutes]]/3420</f>
        <v>0.10555555555555556</v>
      </c>
      <c r="K554" s="2" cm="1">
        <f t="array" ref="K554">_xlfn.IFS(
E554="Goalkeeper",(
7*F554 + 2*J554 + H554),
E554="Defender",(
6*G554+3*H554+2*J554),
E554="Midfielder",(
2*G554+3*H554+4*I554+3*J554),
E554="Forward",(
6.25*I554+5*J554)
)</f>
        <v>1.2856898907103824</v>
      </c>
    </row>
    <row r="555" spans="1:11" x14ac:dyDescent="0.3">
      <c r="A555" t="s">
        <v>57</v>
      </c>
      <c r="B555">
        <v>26</v>
      </c>
      <c r="C555" t="s">
        <v>58</v>
      </c>
      <c r="D555" t="s">
        <v>59</v>
      </c>
      <c r="E555" t="s">
        <v>774</v>
      </c>
      <c r="F555">
        <f>player_stats[[#This Row],[Clean Sheets]]/MAX('epl_player_stats_24_25 '!AI:AI)*0.5+player_stats[[#This Row],[Goals Prevented Adjusted]]/MAX('epl_player_stats_24_25 '!BG:BG)*0.5</f>
        <v>0.38445378151260506</v>
      </c>
      <c r="G555">
        <f>player_stats[[#This Row],[Clean Sheets]]/MAX('epl_player_stats_24_25 '!AI:AI)*0.5+player_stats[[#This Row],[Clearances]]/MAX('epl_player_stats_24_25 '!AJ:AJ)*0.25+player_stats[[#This Row],[Tackles]]/MAX('epl_player_stats_24_25 '!AM:AM)*0.25</f>
        <v>0.25542161188094203</v>
      </c>
      <c r="H555">
        <f>player_stats[[#This Row],[Touches]]/MAX('epl_player_stats_24_25 '!P:P)</f>
        <v>0.24887959366596951</v>
      </c>
      <c r="I555">
        <f>player_stats[[#This Row],[Goals]]/MAX('epl_player_stats_24_25 '!H:H)*0.6+player_stats[[#This Row],[Assists]]/MAX('epl_player_stats_24_25 '!I:I)*0.25+player_stats[[#This Row],[Shots]]/MAX('epl_player_stats_24_25 '!K:K)*0.15+0.1</f>
        <v>0.14990892531876138</v>
      </c>
      <c r="J555">
        <f>player_stats[[#This Row],[Minutes]]/3420</f>
        <v>0.35029239766081871</v>
      </c>
      <c r="K555" s="2" cm="1">
        <f t="array" ref="K555">_xlfn.IFS(
E555="Goalkeeper",(
7*F555 + 2*J555 + H555),
E555="Defender",(
6*G555+3*H555+2*J555),
E555="Midfielder",(
2*G555+3*H555+4*I555+3*J555),
E555="Forward",(
6.25*I555+5*J555)
)</f>
        <v>2.9797532476051982</v>
      </c>
    </row>
    <row r="556" spans="1:11" x14ac:dyDescent="0.3">
      <c r="A556" t="s">
        <v>631</v>
      </c>
      <c r="B556">
        <v>19</v>
      </c>
      <c r="C556" t="s">
        <v>784</v>
      </c>
      <c r="D556" t="s">
        <v>59</v>
      </c>
      <c r="E556" t="s">
        <v>775</v>
      </c>
      <c r="F556">
        <f>player_stats[[#This Row],[Clean Sheets]]/MAX('epl_player_stats_24_25 '!AI:AI)*0.5+player_stats[[#This Row],[Goals Prevented Adjusted]]/MAX('epl_player_stats_24_25 '!BG:BG)*0.5</f>
        <v>0.20588235294117649</v>
      </c>
      <c r="G556">
        <f>player_stats[[#This Row],[Clean Sheets]]/MAX('epl_player_stats_24_25 '!AI:AI)*0.5+player_stats[[#This Row],[Clearances]]/MAX('epl_player_stats_24_25 '!AJ:AJ)*0.25+player_stats[[#This Row],[Tackles]]/MAX('epl_player_stats_24_25 '!AM:AM)*0.25</f>
        <v>0</v>
      </c>
      <c r="H556">
        <f>player_stats[[#This Row],[Touches]]/MAX('epl_player_stats_24_25 '!P:P)</f>
        <v>8.9632506722438004E-4</v>
      </c>
      <c r="I556">
        <f>player_stats[[#This Row],[Goals]]/MAX('epl_player_stats_24_25 '!H:H)*0.6+player_stats[[#This Row],[Assists]]/MAX('epl_player_stats_24_25 '!I:I)*0.25+player_stats[[#This Row],[Shots]]/MAX('epl_player_stats_24_25 '!K:K)*0.15+0.1</f>
        <v>0.1</v>
      </c>
      <c r="J556">
        <f>player_stats[[#This Row],[Minutes]]/3420</f>
        <v>2.9239766081871343E-3</v>
      </c>
      <c r="K556" s="2" cm="1">
        <f t="array" ref="K556">_xlfn.IFS(
E556="Goalkeeper",(
7*F556 + 2*J556 + H556),
E556="Defender",(
6*G556+3*H556+2*J556),
E556="Midfielder",(
2*G556+3*H556+4*I556+3*J556),
E556="Forward",(
6.25*I556+5*J556)
)</f>
        <v>0.63961988304093564</v>
      </c>
    </row>
    <row r="557" spans="1:11" x14ac:dyDescent="0.3">
      <c r="A557" t="s">
        <v>250</v>
      </c>
      <c r="B557">
        <v>21</v>
      </c>
      <c r="C557" t="s">
        <v>240</v>
      </c>
      <c r="D557" t="s">
        <v>96</v>
      </c>
      <c r="E557" t="s">
        <v>774</v>
      </c>
      <c r="F557">
        <f>player_stats[[#This Row],[Clean Sheets]]/MAX('epl_player_stats_24_25 '!AI:AI)*0.5+player_stats[[#This Row],[Goals Prevented Adjusted]]/MAX('epl_player_stats_24_25 '!BG:BG)*0.5</f>
        <v>0.34873949579831931</v>
      </c>
      <c r="G557">
        <f>player_stats[[#This Row],[Clean Sheets]]/MAX('epl_player_stats_24_25 '!AI:AI)*0.5+player_stats[[#This Row],[Clearances]]/MAX('epl_player_stats_24_25 '!AJ:AJ)*0.25+player_stats[[#This Row],[Tackles]]/MAX('epl_player_stats_24_25 '!AM:AM)*0.25</f>
        <v>0.26876592307214314</v>
      </c>
      <c r="H557">
        <f>player_stats[[#This Row],[Touches]]/MAX('epl_player_stats_24_25 '!P:P)</f>
        <v>0.49477143710785776</v>
      </c>
      <c r="I557">
        <f>player_stats[[#This Row],[Goals]]/MAX('epl_player_stats_24_25 '!H:H)*0.6+player_stats[[#This Row],[Assists]]/MAX('epl_player_stats_24_25 '!I:I)*0.25+player_stats[[#This Row],[Shots]]/MAX('epl_player_stats_24_25 '!K:K)*0.15+0.1</f>
        <v>0.1679872495446266</v>
      </c>
      <c r="J557">
        <f>player_stats[[#This Row],[Minutes]]/3420</f>
        <v>0.54327485380116958</v>
      </c>
      <c r="K557" s="2" cm="1">
        <f t="array" ref="K557">_xlfn.IFS(
E557="Goalkeeper",(
7*F557 + 2*J557 + H557),
E557="Defender",(
6*G557+3*H557+2*J557),
E557="Midfielder",(
2*G557+3*H557+4*I557+3*J557),
E557="Forward",(
6.25*I557+5*J557)
)</f>
        <v>4.1834595573587716</v>
      </c>
    </row>
    <row r="558" spans="1:11" x14ac:dyDescent="0.3">
      <c r="A558" t="s">
        <v>482</v>
      </c>
      <c r="B558">
        <v>27</v>
      </c>
      <c r="C558" t="s">
        <v>453</v>
      </c>
      <c r="D558" t="s">
        <v>176</v>
      </c>
      <c r="E558" t="s">
        <v>774</v>
      </c>
      <c r="F558">
        <f>player_stats[[#This Row],[Clean Sheets]]/MAX('epl_player_stats_24_25 '!AI:AI)*0.5+player_stats[[#This Row],[Goals Prevented Adjusted]]/MAX('epl_player_stats_24_25 '!BG:BG)*0.5</f>
        <v>0.59873949579831931</v>
      </c>
      <c r="G558">
        <f>player_stats[[#This Row],[Clean Sheets]]/MAX('epl_player_stats_24_25 '!AI:AI)*0.5+player_stats[[#This Row],[Clearances]]/MAX('epl_player_stats_24_25 '!AJ:AJ)*0.25+player_stats[[#This Row],[Tackles]]/MAX('epl_player_stats_24_25 '!AM:AM)*0.25</f>
        <v>0.49712607966196481</v>
      </c>
      <c r="H558">
        <f>player_stats[[#This Row],[Touches]]/MAX('epl_player_stats_24_25 '!P:P)</f>
        <v>0.75112040633403043</v>
      </c>
      <c r="I558">
        <f>player_stats[[#This Row],[Goals]]/MAX('epl_player_stats_24_25 '!H:H)*0.6+player_stats[[#This Row],[Assists]]/MAX('epl_player_stats_24_25 '!I:I)*0.25+player_stats[[#This Row],[Shots]]/MAX('epl_player_stats_24_25 '!K:K)*0.15+0.1</f>
        <v>0.15163934426229508</v>
      </c>
      <c r="J558">
        <f>player_stats[[#This Row],[Minutes]]/3420</f>
        <v>0.66345029239766085</v>
      </c>
      <c r="K558" s="2" cm="1">
        <f t="array" ref="K558">_xlfn.IFS(
E558="Goalkeeper",(
7*F558 + 2*J558 + H558),
E558="Defender",(
6*G558+3*H558+2*J558),
E558="Midfielder",(
2*G558+3*H558+4*I558+3*J558),
E558="Forward",(
6.25*I558+5*J558)
)</f>
        <v>6.5630182817692013</v>
      </c>
    </row>
    <row r="559" spans="1:11" x14ac:dyDescent="0.3">
      <c r="A559" t="s">
        <v>373</v>
      </c>
      <c r="B559">
        <v>23</v>
      </c>
      <c r="C559" t="s">
        <v>356</v>
      </c>
      <c r="D559" t="s">
        <v>59</v>
      </c>
      <c r="E559" t="s">
        <v>775</v>
      </c>
      <c r="F559">
        <f>player_stats[[#This Row],[Clean Sheets]]/MAX('epl_player_stats_24_25 '!AI:AI)*0.5+player_stats[[#This Row],[Goals Prevented Adjusted]]/MAX('epl_player_stats_24_25 '!BG:BG)*0.5</f>
        <v>0.20588235294117649</v>
      </c>
      <c r="G559">
        <f>player_stats[[#This Row],[Clean Sheets]]/MAX('epl_player_stats_24_25 '!AI:AI)*0.5+player_stats[[#This Row],[Clearances]]/MAX('epl_player_stats_24_25 '!AJ:AJ)*0.25+player_stats[[#This Row],[Tackles]]/MAX('epl_player_stats_24_25 '!AM:AM)*0.25</f>
        <v>8.3910706518362022E-2</v>
      </c>
      <c r="H559">
        <f>player_stats[[#This Row],[Touches]]/MAX('epl_player_stats_24_25 '!P:P)</f>
        <v>0.18673438900507919</v>
      </c>
      <c r="I559">
        <f>player_stats[[#This Row],[Goals]]/MAX('epl_player_stats_24_25 '!H:H)*0.6+player_stats[[#This Row],[Assists]]/MAX('epl_player_stats_24_25 '!I:I)*0.25+player_stats[[#This Row],[Shots]]/MAX('epl_player_stats_24_25 '!K:K)*0.15+0.1</f>
        <v>0.19735883424408013</v>
      </c>
      <c r="J559">
        <f>player_stats[[#This Row],[Minutes]]/3420</f>
        <v>0.34210526315789475</v>
      </c>
      <c r="K559" s="2" cm="1">
        <f t="array" ref="K559">_xlfn.IFS(
E559="Goalkeeper",(
7*F559 + 2*J559 + H559),
E559="Defender",(
6*G559+3*H559+2*J559),
E559="Midfielder",(
2*G559+3*H559+4*I559+3*J559),
E559="Forward",(
6.25*I559+5*J559)
)</f>
        <v>2.9440190298149744</v>
      </c>
    </row>
    <row r="560" spans="1:11" x14ac:dyDescent="0.3">
      <c r="A560" t="s">
        <v>279</v>
      </c>
      <c r="B560">
        <v>27</v>
      </c>
      <c r="C560" t="s">
        <v>270</v>
      </c>
      <c r="D560" t="s">
        <v>92</v>
      </c>
      <c r="E560" t="s">
        <v>773</v>
      </c>
      <c r="F560">
        <f>player_stats[[#This Row],[Clean Sheets]]/MAX('epl_player_stats_24_25 '!AI:AI)*0.5+player_stats[[#This Row],[Goals Prevented Adjusted]]/MAX('epl_player_stats_24_25 '!BG:BG)*0.5</f>
        <v>0.27731092436974791</v>
      </c>
      <c r="G560">
        <f>player_stats[[#This Row],[Clean Sheets]]/MAX('epl_player_stats_24_25 '!AI:AI)*0.5+player_stats[[#This Row],[Clearances]]/MAX('epl_player_stats_24_25 '!AJ:AJ)*0.25+player_stats[[#This Row],[Tackles]]/MAX('epl_player_stats_24_25 '!AM:AM)*0.25</f>
        <v>0.17423724600758095</v>
      </c>
      <c r="H560">
        <f>player_stats[[#This Row],[Touches]]/MAX('epl_player_stats_24_25 '!P:P)</f>
        <v>0.29459217209441291</v>
      </c>
      <c r="I560">
        <f>player_stats[[#This Row],[Goals]]/MAX('epl_player_stats_24_25 '!H:H)*0.6+player_stats[[#This Row],[Assists]]/MAX('epl_player_stats_24_25 '!I:I)*0.25+player_stats[[#This Row],[Shots]]/MAX('epl_player_stats_24_25 '!K:K)*0.15+0.1</f>
        <v>0.14918032786885246</v>
      </c>
      <c r="J560">
        <f>player_stats[[#This Row],[Minutes]]/3420</f>
        <v>0.45409356725146199</v>
      </c>
      <c r="K560" s="2" cm="1">
        <f t="array" ref="K560">_xlfn.IFS(
E560="Goalkeeper",(
7*F560 + 2*J560 + H560),
E560="Defender",(
6*G560+3*H560+2*J560),
E560="Midfielder",(
2*G560+3*H560+4*I560+3*J560),
E560="Forward",(
6.25*I560+5*J560)
)</f>
        <v>3.1912530215281962</v>
      </c>
    </row>
    <row r="561" spans="1:11" x14ac:dyDescent="0.3">
      <c r="A561" t="s">
        <v>593</v>
      </c>
      <c r="B561">
        <v>28</v>
      </c>
      <c r="C561" t="s">
        <v>566</v>
      </c>
      <c r="D561" t="s">
        <v>158</v>
      </c>
      <c r="E561" t="s">
        <v>774</v>
      </c>
      <c r="F561">
        <f>player_stats[[#This Row],[Clean Sheets]]/MAX('epl_player_stats_24_25 '!AI:AI)*0.5+player_stats[[#This Row],[Goals Prevented Adjusted]]/MAX('epl_player_stats_24_25 '!BG:BG)*0.5</f>
        <v>0.20588235294117649</v>
      </c>
      <c r="G561">
        <f>player_stats[[#This Row],[Clean Sheets]]/MAX('epl_player_stats_24_25 '!AI:AI)*0.5+player_stats[[#This Row],[Clearances]]/MAX('epl_player_stats_24_25 '!AJ:AJ)*0.25+player_stats[[#This Row],[Tackles]]/MAX('epl_player_stats_24_25 '!AM:AM)*0.25</f>
        <v>4.1322314049586778E-2</v>
      </c>
      <c r="H561">
        <f>player_stats[[#This Row],[Touches]]/MAX('epl_player_stats_24_25 '!P:P)</f>
        <v>0.30684194801314613</v>
      </c>
      <c r="I561">
        <f>player_stats[[#This Row],[Goals]]/MAX('epl_player_stats_24_25 '!H:H)*0.6+player_stats[[#This Row],[Assists]]/MAX('epl_player_stats_24_25 '!I:I)*0.25+player_stats[[#This Row],[Shots]]/MAX('epl_player_stats_24_25 '!K:K)*0.15+0.1</f>
        <v>0.13356102003642989</v>
      </c>
      <c r="J561">
        <f>player_stats[[#This Row],[Minutes]]/3420</f>
        <v>0.42923976608187137</v>
      </c>
      <c r="K561" s="2" cm="1">
        <f t="array" ref="K561">_xlfn.IFS(
E561="Goalkeeper",(
7*F561 + 2*J561 + H561),
E561="Defender",(
6*G561+3*H561+2*J561),
E561="Midfielder",(
2*G561+3*H561+4*I561+3*J561),
E561="Forward",(
6.25*I561+5*J561)
)</f>
        <v>2.0269392605007019</v>
      </c>
    </row>
    <row r="562" spans="1:11" x14ac:dyDescent="0.3">
      <c r="A562" t="s">
        <v>226</v>
      </c>
      <c r="B562">
        <v>32</v>
      </c>
      <c r="C562" t="s">
        <v>205</v>
      </c>
      <c r="D562" t="s">
        <v>74</v>
      </c>
      <c r="E562" t="s">
        <v>774</v>
      </c>
      <c r="F562">
        <f>player_stats[[#This Row],[Clean Sheets]]/MAX('epl_player_stats_24_25 '!AI:AI)*0.5+player_stats[[#This Row],[Goals Prevented Adjusted]]/MAX('epl_player_stats_24_25 '!BG:BG)*0.5</f>
        <v>0.38445378151260506</v>
      </c>
      <c r="G562">
        <f>player_stats[[#This Row],[Clean Sheets]]/MAX('epl_player_stats_24_25 '!AI:AI)*0.5+player_stats[[#This Row],[Clearances]]/MAX('epl_player_stats_24_25 '!AJ:AJ)*0.25+player_stats[[#This Row],[Tackles]]/MAX('epl_player_stats_24_25 '!AM:AM)*0.25</f>
        <v>0.32344808301746097</v>
      </c>
      <c r="H562">
        <f>player_stats[[#This Row],[Touches]]/MAX('epl_player_stats_24_25 '!P:P)</f>
        <v>0.356139826710487</v>
      </c>
      <c r="I562">
        <f>player_stats[[#This Row],[Goals]]/MAX('epl_player_stats_24_25 '!H:H)*0.6+player_stats[[#This Row],[Assists]]/MAX('epl_player_stats_24_25 '!I:I)*0.25+player_stats[[#This Row],[Shots]]/MAX('epl_player_stats_24_25 '!K:K)*0.15+0.1</f>
        <v>0.11475409836065574</v>
      </c>
      <c r="J562">
        <f>player_stats[[#This Row],[Minutes]]/3420</f>
        <v>0.49678362573099416</v>
      </c>
      <c r="K562" s="2" cm="1">
        <f t="array" ref="K562">_xlfn.IFS(
E562="Goalkeeper",(
7*F562 + 2*J562 + H562),
E562="Defender",(
6*G562+3*H562+2*J562),
E562="Midfielder",(
2*G562+3*H562+4*I562+3*J562),
E562="Forward",(
6.25*I562+5*J562)
)</f>
        <v>4.0026752296982151</v>
      </c>
    </row>
    <row r="563" spans="1:11" x14ac:dyDescent="0.3">
      <c r="A563" t="s">
        <v>298</v>
      </c>
      <c r="B563">
        <v>29</v>
      </c>
      <c r="C563" t="s">
        <v>270</v>
      </c>
      <c r="D563" t="s">
        <v>59</v>
      </c>
      <c r="E563" t="s">
        <v>773</v>
      </c>
      <c r="F563">
        <f>player_stats[[#This Row],[Clean Sheets]]/MAX('epl_player_stats_24_25 '!AI:AI)*0.5+player_stats[[#This Row],[Goals Prevented Adjusted]]/MAX('epl_player_stats_24_25 '!BG:BG)*0.5</f>
        <v>0.27731092436974791</v>
      </c>
      <c r="G563">
        <f>player_stats[[#This Row],[Clean Sheets]]/MAX('epl_player_stats_24_25 '!AI:AI)*0.5+player_stats[[#This Row],[Clearances]]/MAX('epl_player_stats_24_25 '!AJ:AJ)*0.25+player_stats[[#This Row],[Tackles]]/MAX('epl_player_stats_24_25 '!AM:AM)*0.25</f>
        <v>0.22234822593674267</v>
      </c>
      <c r="H563">
        <f>player_stats[[#This Row],[Touches]]/MAX('epl_player_stats_24_25 '!P:P)</f>
        <v>0.38183447863758591</v>
      </c>
      <c r="I563">
        <f>player_stats[[#This Row],[Goals]]/MAX('epl_player_stats_24_25 '!H:H)*0.6+player_stats[[#This Row],[Assists]]/MAX('epl_player_stats_24_25 '!I:I)*0.25+player_stats[[#This Row],[Shots]]/MAX('epl_player_stats_24_25 '!K:K)*0.15+0.1</f>
        <v>0.19576502732240436</v>
      </c>
      <c r="J563">
        <f>player_stats[[#This Row],[Minutes]]/3420</f>
        <v>0.61929824561403513</v>
      </c>
      <c r="K563" s="2" cm="1">
        <f t="array" ref="K563">_xlfn.IFS(
E563="Goalkeeper",(
7*F563 + 2*J563 + H563),
E563="Defender",(
6*G563+3*H563+2*J563),
E563="Midfielder",(
2*G563+3*H563+4*I563+3*J563),
E563="Forward",(
6.25*I563+5*J563)
)</f>
        <v>4.2311547339179656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4510-0E93-483C-BECC-1B7DAE152D6C}">
  <dimension ref="A1:L66"/>
  <sheetViews>
    <sheetView workbookViewId="0">
      <selection activeCell="H8" sqref="H8"/>
    </sheetView>
  </sheetViews>
  <sheetFormatPr defaultRowHeight="14.4" x14ac:dyDescent="0.3"/>
  <cols>
    <col min="1" max="1" width="24.5546875" customWidth="1"/>
    <col min="2" max="2" width="23.21875" customWidth="1"/>
    <col min="5" max="5" width="11.21875" customWidth="1"/>
    <col min="6" max="6" width="12.44140625" customWidth="1"/>
    <col min="10" max="10" width="12.44140625" customWidth="1"/>
    <col min="11" max="11" width="12.21875" customWidth="1"/>
    <col min="12" max="12" width="11" customWidth="1"/>
  </cols>
  <sheetData>
    <row r="1" spans="1:12" x14ac:dyDescent="0.3">
      <c r="A1" t="s">
        <v>767</v>
      </c>
      <c r="B1" t="s">
        <v>768</v>
      </c>
      <c r="E1" t="s">
        <v>769</v>
      </c>
      <c r="F1" t="s">
        <v>770</v>
      </c>
      <c r="J1" t="s">
        <v>771</v>
      </c>
      <c r="K1" t="s">
        <v>776</v>
      </c>
    </row>
    <row r="2" spans="1:12" x14ac:dyDescent="0.3">
      <c r="A2" t="str" cm="1">
        <f t="array" ref="A2:A21">_xlfn.UNIQUE(score[Club])</f>
        <v>Bournemouth</v>
      </c>
      <c r="B2" t="s">
        <v>780</v>
      </c>
      <c r="E2" t="str" cm="1">
        <f t="array" ref="E2:E65">_xlfn.UNIQUE(score[Nationality])</f>
        <v>Spain</v>
      </c>
      <c r="F2" t="s">
        <v>780</v>
      </c>
      <c r="J2" t="str" cm="1">
        <f t="array" ref="J2:J5">_xlfn.UNIQUE(score[Position])</f>
        <v>Goalkeeper</v>
      </c>
      <c r="K2" t="s">
        <v>775</v>
      </c>
      <c r="L2" t="s">
        <v>780</v>
      </c>
    </row>
    <row r="3" spans="1:12" x14ac:dyDescent="0.3">
      <c r="A3" t="str">
        <v>Liverpool</v>
      </c>
      <c r="B3" t="str" cm="1">
        <f t="array" ref="B3:B22">_xlfn._xlws.SORT(_xlfn.ANCHORARRAY(A2),1)</f>
        <v>Arsenal</v>
      </c>
      <c r="E3" t="str">
        <v>Brazil</v>
      </c>
      <c r="F3" t="str" cm="1">
        <f t="array" ref="F3:F66">_xlfn._xlws.SORT(_xlfn.ANCHORARRAY(E2),1)</f>
        <v>Albania</v>
      </c>
      <c r="J3" t="str">
        <v>Midfielder</v>
      </c>
      <c r="K3" t="s">
        <v>773</v>
      </c>
      <c r="L3" t="s">
        <v>772</v>
      </c>
    </row>
    <row r="4" spans="1:12" x14ac:dyDescent="0.3">
      <c r="A4" t="str">
        <v>West Ham</v>
      </c>
      <c r="B4" t="str">
        <v>Aston Villa</v>
      </c>
      <c r="E4" t="str">
        <v>Poland</v>
      </c>
      <c r="F4" t="str">
        <v>Algeria</v>
      </c>
      <c r="J4" t="str">
        <v>Defender</v>
      </c>
      <c r="K4" t="s">
        <v>774</v>
      </c>
      <c r="L4" t="s">
        <v>774</v>
      </c>
    </row>
    <row r="5" spans="1:12" x14ac:dyDescent="0.3">
      <c r="A5" t="str">
        <v>Tottenham</v>
      </c>
      <c r="B5" t="str">
        <v>Bournemouth</v>
      </c>
      <c r="E5" t="str">
        <v>Czech Republic</v>
      </c>
      <c r="F5" t="str">
        <v>Argentina</v>
      </c>
      <c r="J5" t="str">
        <v>Forward</v>
      </c>
      <c r="K5" t="s">
        <v>772</v>
      </c>
      <c r="L5" t="s">
        <v>773</v>
      </c>
    </row>
    <row r="6" spans="1:12" x14ac:dyDescent="0.3">
      <c r="A6" t="str">
        <v>Manchester Utd</v>
      </c>
      <c r="B6" t="str">
        <v>Brentford</v>
      </c>
      <c r="E6" t="str">
        <v>Turkiye</v>
      </c>
      <c r="F6" t="str">
        <v>Australia</v>
      </c>
      <c r="L6" t="s">
        <v>775</v>
      </c>
    </row>
    <row r="7" spans="1:12" x14ac:dyDescent="0.3">
      <c r="A7" t="str">
        <v>Wolves</v>
      </c>
      <c r="B7" t="str">
        <v>Brighton</v>
      </c>
      <c r="E7" t="str">
        <v>England</v>
      </c>
      <c r="F7" t="str">
        <v>Austria</v>
      </c>
    </row>
    <row r="8" spans="1:12" x14ac:dyDescent="0.3">
      <c r="A8" t="str">
        <v>Brentford</v>
      </c>
      <c r="B8" t="str">
        <v>Chelsea</v>
      </c>
      <c r="E8" t="str">
        <v>Iceland</v>
      </c>
      <c r="F8" t="str">
        <v>Bangladesh</v>
      </c>
    </row>
    <row r="9" spans="1:12" x14ac:dyDescent="0.3">
      <c r="A9" t="str">
        <v>Aston Villa</v>
      </c>
      <c r="B9" t="str">
        <v>Crystal Palace</v>
      </c>
      <c r="E9" t="str">
        <v>Argentina</v>
      </c>
      <c r="F9" t="str">
        <v>Belgium</v>
      </c>
    </row>
    <row r="10" spans="1:12" x14ac:dyDescent="0.3">
      <c r="A10" t="str">
        <v>Chelsea</v>
      </c>
      <c r="B10" t="str">
        <v>Everton</v>
      </c>
      <c r="E10" t="str">
        <v>Serbia</v>
      </c>
      <c r="F10" t="str">
        <v>Brazil</v>
      </c>
    </row>
    <row r="11" spans="1:12" x14ac:dyDescent="0.3">
      <c r="A11" t="str">
        <v>Fulham</v>
      </c>
      <c r="B11" t="str">
        <v>Fulham</v>
      </c>
      <c r="E11" t="str">
        <v>Mexico</v>
      </c>
      <c r="F11" t="str">
        <v>Burkina Faso</v>
      </c>
    </row>
    <row r="12" spans="1:12" x14ac:dyDescent="0.3">
      <c r="A12" t="str">
        <v>Ipswich Town</v>
      </c>
      <c r="B12" t="str">
        <v>Ipswich Town</v>
      </c>
      <c r="E12" t="str">
        <v>South Korea</v>
      </c>
      <c r="F12" t="str">
        <v>Cameroon</v>
      </c>
    </row>
    <row r="13" spans="1:12" x14ac:dyDescent="0.3">
      <c r="A13" t="str">
        <v>Leicester City</v>
      </c>
      <c r="B13" t="str">
        <v>Leicester City</v>
      </c>
      <c r="E13" t="str">
        <v>Colombia</v>
      </c>
      <c r="F13" t="str">
        <v>Canada</v>
      </c>
    </row>
    <row r="14" spans="1:12" x14ac:dyDescent="0.3">
      <c r="A14" t="str">
        <v>Manchester City</v>
      </c>
      <c r="B14" t="str">
        <v>Liverpool</v>
      </c>
      <c r="E14" t="str">
        <v>Ghana</v>
      </c>
      <c r="F14" t="str">
        <v>Chile</v>
      </c>
    </row>
    <row r="15" spans="1:12" x14ac:dyDescent="0.3">
      <c r="A15" t="str">
        <v>Notts Forest</v>
      </c>
      <c r="B15" t="str">
        <v>Manchester City</v>
      </c>
      <c r="E15" t="str">
        <v>Ireland</v>
      </c>
      <c r="F15" t="str">
        <v>Colombia</v>
      </c>
    </row>
    <row r="16" spans="1:12" x14ac:dyDescent="0.3">
      <c r="A16" t="str">
        <v>Southampton</v>
      </c>
      <c r="B16" t="str">
        <v>Manchester Utd</v>
      </c>
      <c r="E16" t="str">
        <v>Cote D’Ivoire</v>
      </c>
      <c r="F16" t="str">
        <v>Cote D’Ivoire</v>
      </c>
    </row>
    <row r="17" spans="1:6" x14ac:dyDescent="0.3">
      <c r="A17" t="str">
        <v>Brighton</v>
      </c>
      <c r="B17" t="str">
        <v>Newcastle</v>
      </c>
      <c r="E17" t="str">
        <v>Germany</v>
      </c>
      <c r="F17" t="str">
        <v>Croatia</v>
      </c>
    </row>
    <row r="18" spans="1:6" x14ac:dyDescent="0.3">
      <c r="A18" t="str">
        <v>Everton</v>
      </c>
      <c r="B18" t="str">
        <v>Notts Forest</v>
      </c>
      <c r="E18" t="str">
        <v>Portugal</v>
      </c>
      <c r="F18" t="str">
        <v>Czech Republic</v>
      </c>
    </row>
    <row r="19" spans="1:6" x14ac:dyDescent="0.3">
      <c r="A19" t="str">
        <v>Crystal Palace</v>
      </c>
      <c r="B19" t="str">
        <v>Southampton</v>
      </c>
      <c r="E19" t="str">
        <v>France</v>
      </c>
      <c r="F19" t="str">
        <v>Denmark</v>
      </c>
    </row>
    <row r="20" spans="1:6" x14ac:dyDescent="0.3">
      <c r="A20" t="str">
        <v>Newcastle</v>
      </c>
      <c r="B20" t="str">
        <v>Tottenham</v>
      </c>
      <c r="E20" t="str">
        <v>Romania</v>
      </c>
      <c r="F20" t="str">
        <v>DR Congo</v>
      </c>
    </row>
    <row r="21" spans="1:6" x14ac:dyDescent="0.3">
      <c r="A21" t="str">
        <v>Arsenal</v>
      </c>
      <c r="B21" t="str">
        <v>West Ham</v>
      </c>
      <c r="E21" t="str">
        <v>Scotland</v>
      </c>
      <c r="F21" t="str">
        <v>Ecuador</v>
      </c>
    </row>
    <row r="22" spans="1:6" x14ac:dyDescent="0.3">
      <c r="B22" t="str">
        <v>Wolves</v>
      </c>
      <c r="E22" t="str">
        <v>Senegal</v>
      </c>
      <c r="F22" t="str">
        <v>Egypt</v>
      </c>
    </row>
    <row r="23" spans="1:6" x14ac:dyDescent="0.3">
      <c r="E23" t="str">
        <v>Algeria</v>
      </c>
      <c r="F23" t="str">
        <v>England</v>
      </c>
    </row>
    <row r="24" spans="1:6" x14ac:dyDescent="0.3">
      <c r="E24" t="str">
        <v>Iraq</v>
      </c>
      <c r="F24" t="str">
        <v>France</v>
      </c>
    </row>
    <row r="25" spans="1:6" x14ac:dyDescent="0.3">
      <c r="E25" t="str">
        <v>Italy</v>
      </c>
      <c r="F25" t="str">
        <v>Gabon</v>
      </c>
    </row>
    <row r="26" spans="1:6" x14ac:dyDescent="0.3">
      <c r="E26" t="str">
        <v>Ukraine</v>
      </c>
      <c r="F26" t="str">
        <v>Gambia</v>
      </c>
    </row>
    <row r="27" spans="1:6" x14ac:dyDescent="0.3">
      <c r="E27" t="str">
        <v>Croatia</v>
      </c>
      <c r="F27" t="str">
        <v>Germany</v>
      </c>
    </row>
    <row r="28" spans="1:6" x14ac:dyDescent="0.3">
      <c r="E28" t="str">
        <v>Denmark</v>
      </c>
      <c r="F28" t="str">
        <v>Ghana</v>
      </c>
    </row>
    <row r="29" spans="1:6" x14ac:dyDescent="0.3">
      <c r="E29" t="str">
        <v>Uruguay</v>
      </c>
      <c r="F29" t="str">
        <v>Greece</v>
      </c>
    </row>
    <row r="30" spans="1:6" x14ac:dyDescent="0.3">
      <c r="E30" t="str">
        <v>Belgium</v>
      </c>
      <c r="F30" t="str">
        <v>Guinea-Bissau</v>
      </c>
    </row>
    <row r="31" spans="1:6" x14ac:dyDescent="0.3">
      <c r="E31" t="str">
        <v>Egypt</v>
      </c>
      <c r="F31" t="str">
        <v>Hungary</v>
      </c>
    </row>
    <row r="32" spans="1:6" x14ac:dyDescent="0.3">
      <c r="E32" t="str">
        <v>Sweden</v>
      </c>
      <c r="F32" t="str">
        <v>Iceland</v>
      </c>
    </row>
    <row r="33" spans="5:6" x14ac:dyDescent="0.3">
      <c r="E33" t="str">
        <v>Norway</v>
      </c>
      <c r="F33" t="str">
        <v>Iraq</v>
      </c>
    </row>
    <row r="34" spans="5:6" x14ac:dyDescent="0.3">
      <c r="E34" t="str">
        <v>New Zealand</v>
      </c>
      <c r="F34" t="str">
        <v>Ireland</v>
      </c>
    </row>
    <row r="35" spans="5:6" x14ac:dyDescent="0.3">
      <c r="E35" t="str">
        <v>Cameroon</v>
      </c>
      <c r="F35" t="str">
        <v>Italy</v>
      </c>
    </row>
    <row r="36" spans="5:6" x14ac:dyDescent="0.3">
      <c r="E36" t="str">
        <v>DR Congo</v>
      </c>
      <c r="F36" t="str">
        <v>Jamaica</v>
      </c>
    </row>
    <row r="37" spans="5:6" x14ac:dyDescent="0.3">
      <c r="E37" t="str">
        <v>Netherlands</v>
      </c>
      <c r="F37" t="str">
        <v>Japan</v>
      </c>
    </row>
    <row r="38" spans="5:6" x14ac:dyDescent="0.3">
      <c r="E38" t="str">
        <v>Wales</v>
      </c>
      <c r="F38" t="str">
        <v>Kosovo</v>
      </c>
    </row>
    <row r="39" spans="5:6" x14ac:dyDescent="0.3">
      <c r="E39" t="str">
        <v>Japan</v>
      </c>
      <c r="F39" t="str">
        <v>Mali</v>
      </c>
    </row>
    <row r="40" spans="5:6" x14ac:dyDescent="0.3">
      <c r="E40" t="str">
        <v>Nigeria</v>
      </c>
      <c r="F40" t="str">
        <v>Mexico</v>
      </c>
    </row>
    <row r="41" spans="5:6" x14ac:dyDescent="0.3">
      <c r="E41" t="str">
        <v>Guinea-Bissau</v>
      </c>
      <c r="F41" t="str">
        <v>Morocco</v>
      </c>
    </row>
    <row r="42" spans="5:6" x14ac:dyDescent="0.3">
      <c r="E42" t="str">
        <v>Burkina Faso</v>
      </c>
      <c r="F42" t="str">
        <v>Netherlands</v>
      </c>
    </row>
    <row r="43" spans="5:6" x14ac:dyDescent="0.3">
      <c r="E43" t="str">
        <v>Hungary</v>
      </c>
      <c r="F43" t="str">
        <v>New Zealand</v>
      </c>
    </row>
    <row r="44" spans="5:6" x14ac:dyDescent="0.3">
      <c r="E44" t="str">
        <v>Gambia</v>
      </c>
      <c r="F44" t="str">
        <v>Nigeria</v>
      </c>
    </row>
    <row r="45" spans="5:6" x14ac:dyDescent="0.3">
      <c r="E45" t="str">
        <v>Switzerland</v>
      </c>
      <c r="F45" t="str">
        <v>Northern Ireland</v>
      </c>
    </row>
    <row r="46" spans="5:6" x14ac:dyDescent="0.3">
      <c r="E46" t="str">
        <v>Mali</v>
      </c>
      <c r="F46" t="str">
        <v>Norway</v>
      </c>
    </row>
    <row r="47" spans="5:6" x14ac:dyDescent="0.3">
      <c r="E47" t="str">
        <v>Jamaica</v>
      </c>
      <c r="F47" t="str">
        <v>Paraguay</v>
      </c>
    </row>
    <row r="48" spans="5:6" x14ac:dyDescent="0.3">
      <c r="E48" t="str">
        <v>Morocco</v>
      </c>
      <c r="F48" t="str">
        <v>Poland</v>
      </c>
    </row>
    <row r="49" spans="5:6" x14ac:dyDescent="0.3">
      <c r="E49" t="str">
        <v>Zimbabwe</v>
      </c>
      <c r="F49" t="str">
        <v>Portugal</v>
      </c>
    </row>
    <row r="50" spans="5:6" x14ac:dyDescent="0.3">
      <c r="E50" t="str">
        <v>Paraguay</v>
      </c>
      <c r="F50" t="str">
        <v>Romania</v>
      </c>
    </row>
    <row r="51" spans="5:6" x14ac:dyDescent="0.3">
      <c r="E51" t="str">
        <v>Northern Ireland</v>
      </c>
      <c r="F51" t="str">
        <v>Scotland</v>
      </c>
    </row>
    <row r="52" spans="5:6" x14ac:dyDescent="0.3">
      <c r="E52" t="str">
        <v>Canada</v>
      </c>
      <c r="F52" t="str">
        <v>Senegal</v>
      </c>
    </row>
    <row r="53" spans="5:6" x14ac:dyDescent="0.3">
      <c r="E53" t="str">
        <v>Zambia</v>
      </c>
      <c r="F53" t="str">
        <v>Serbia</v>
      </c>
    </row>
    <row r="54" spans="5:6" x14ac:dyDescent="0.3">
      <c r="E54" t="str">
        <v>Gabon</v>
      </c>
      <c r="F54" t="str">
        <v>Slovakia</v>
      </c>
    </row>
    <row r="55" spans="5:6" x14ac:dyDescent="0.3">
      <c r="E55" t="str">
        <v>United States</v>
      </c>
      <c r="F55" t="str">
        <v>South Korea</v>
      </c>
    </row>
    <row r="56" spans="5:6" x14ac:dyDescent="0.3">
      <c r="E56" t="str">
        <v>Ecuador</v>
      </c>
      <c r="F56" t="str">
        <v>Spain</v>
      </c>
    </row>
    <row r="57" spans="5:6" x14ac:dyDescent="0.3">
      <c r="E57" t="str">
        <v>Kosovo</v>
      </c>
      <c r="F57" t="str">
        <v>Sweden</v>
      </c>
    </row>
    <row r="58" spans="5:6" x14ac:dyDescent="0.3">
      <c r="E58" t="str">
        <v>Slovakia</v>
      </c>
      <c r="F58" t="str">
        <v>Switzerland</v>
      </c>
    </row>
    <row r="59" spans="5:6" x14ac:dyDescent="0.3">
      <c r="E59" t="str">
        <v>Australia</v>
      </c>
      <c r="F59" t="str">
        <v>Turkiye</v>
      </c>
    </row>
    <row r="60" spans="5:6" x14ac:dyDescent="0.3">
      <c r="E60" t="str">
        <v>Bangladesh</v>
      </c>
      <c r="F60" t="str">
        <v>Ukraine</v>
      </c>
    </row>
    <row r="61" spans="5:6" x14ac:dyDescent="0.3">
      <c r="E61" t="str">
        <v>Greece</v>
      </c>
      <c r="F61" t="str">
        <v>United States</v>
      </c>
    </row>
    <row r="62" spans="5:6" x14ac:dyDescent="0.3">
      <c r="E62" t="str">
        <v>Uzbekistan</v>
      </c>
      <c r="F62" t="str">
        <v>Uruguay</v>
      </c>
    </row>
    <row r="63" spans="5:6" x14ac:dyDescent="0.3">
      <c r="E63" t="str">
        <v>Austria</v>
      </c>
      <c r="F63" t="str">
        <v>Uzbekistan</v>
      </c>
    </row>
    <row r="64" spans="5:6" x14ac:dyDescent="0.3">
      <c r="E64" t="str">
        <v>Albania</v>
      </c>
      <c r="F64" t="str">
        <v>Wales</v>
      </c>
    </row>
    <row r="65" spans="5:6" x14ac:dyDescent="0.3">
      <c r="E65" t="str">
        <v>Chile</v>
      </c>
      <c r="F65" t="str">
        <v>Zambia</v>
      </c>
    </row>
    <row r="66" spans="5:6" x14ac:dyDescent="0.3">
      <c r="F66" t="str">
        <v>Zimbabwe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6B7F-C120-4BE2-9448-30A64E2F4971}">
  <dimension ref="C2:AA9"/>
  <sheetViews>
    <sheetView showGridLines="0" tabSelected="1" zoomScale="80" zoomScaleNormal="80" workbookViewId="0">
      <selection activeCell="E9" sqref="E9:F9"/>
    </sheetView>
  </sheetViews>
  <sheetFormatPr defaultRowHeight="14.4" x14ac:dyDescent="0.3"/>
  <cols>
    <col min="3" max="3" width="9.109375" customWidth="1"/>
    <col min="4" max="4" width="12.77734375" customWidth="1"/>
    <col min="5" max="5" width="13" customWidth="1"/>
  </cols>
  <sheetData>
    <row r="2" spans="3:27" x14ac:dyDescent="0.3">
      <c r="C2" s="6" t="s">
        <v>781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spans="3:27" x14ac:dyDescent="0.3"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spans="3:27" x14ac:dyDescent="0.3"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spans="3:27" x14ac:dyDescent="0.3"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spans="3:27" x14ac:dyDescent="0.3"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3:27" ht="23.4" x14ac:dyDescent="0.45">
      <c r="E7" s="10" t="s">
        <v>767</v>
      </c>
      <c r="F7" s="10"/>
      <c r="N7" s="10" t="s">
        <v>777</v>
      </c>
      <c r="O7" s="10"/>
      <c r="W7" s="10" t="s">
        <v>3</v>
      </c>
      <c r="X7" s="10"/>
    </row>
    <row r="9" spans="3:27" ht="18" x14ac:dyDescent="0.3">
      <c r="E9" s="8" t="s">
        <v>780</v>
      </c>
      <c r="F9" s="9"/>
      <c r="N9" s="8" t="s">
        <v>780</v>
      </c>
      <c r="O9" s="9"/>
      <c r="W9" s="8" t="s">
        <v>780</v>
      </c>
      <c r="X9" s="9"/>
    </row>
  </sheetData>
  <sheetProtection sheet="1" objects="1" selectLockedCells="1"/>
  <mergeCells count="7">
    <mergeCell ref="C2:AA5"/>
    <mergeCell ref="E9:F9"/>
    <mergeCell ref="N9:O9"/>
    <mergeCell ref="W9:X9"/>
    <mergeCell ref="E7:F7"/>
    <mergeCell ref="N7:O7"/>
    <mergeCell ref="W7:X7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B1E59ED-599B-454C-A335-4E5389F349A2}">
          <x14:formula1>
            <xm:f>'Data Validation'!$L$2:$L$6</xm:f>
          </x14:formula1>
          <xm:sqref>W9</xm:sqref>
        </x14:dataValidation>
        <x14:dataValidation type="list" allowBlank="1" showInputMessage="1" showErrorMessage="1" xr:uid="{B93AC8E3-B551-4526-8D7D-97099B70CFA4}">
          <x14:formula1>
            <xm:f>'Data Validation'!$B$2:$B$22</xm:f>
          </x14:formula1>
          <xm:sqref>E9</xm:sqref>
        </x14:dataValidation>
        <x14:dataValidation type="list" allowBlank="1" showInputMessage="1" showErrorMessage="1" xr:uid="{5E5F130A-CC9E-4DD6-AAC0-2AB8A0D0B606}">
          <x14:formula1>
            <xm:f>'Data Validation'!$F$2:$F$65</xm:f>
          </x14:formula1>
          <xm:sqref>N9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69C3-4557-450E-9F7D-D3AF350C7C16}">
  <dimension ref="A1:P22"/>
  <sheetViews>
    <sheetView workbookViewId="0">
      <selection activeCell="I13" sqref="I13"/>
    </sheetView>
  </sheetViews>
  <sheetFormatPr defaultRowHeight="14.4" x14ac:dyDescent="0.3"/>
  <cols>
    <col min="1" max="1" width="25.88671875" customWidth="1"/>
    <col min="2" max="2" width="15.77734375" customWidth="1"/>
    <col min="5" max="5" width="22.44140625" customWidth="1"/>
    <col min="6" max="6" width="9.5546875" bestFit="1" customWidth="1"/>
    <col min="10" max="10" width="17.109375" customWidth="1"/>
  </cols>
  <sheetData>
    <row r="1" spans="1:16" x14ac:dyDescent="0.3">
      <c r="A1" t="s">
        <v>767</v>
      </c>
      <c r="B1" t="s">
        <v>788</v>
      </c>
      <c r="E1" t="s">
        <v>767</v>
      </c>
      <c r="F1" t="s">
        <v>788</v>
      </c>
      <c r="J1" t="s">
        <v>767</v>
      </c>
      <c r="K1" t="s">
        <v>788</v>
      </c>
    </row>
    <row r="2" spans="1:16" x14ac:dyDescent="0.3">
      <c r="A2" t="str" cm="1">
        <f t="array" ref="A2:A21">_xlfn.ANCHORARRAY('Data Validation'!B3)</f>
        <v>Arsenal</v>
      </c>
      <c r="B2" s="3" cm="1">
        <f t="array" ref="B2">MAX(
  IF(
    (score[Club]=A2) *
    ((score[Nationality]=country) + (country="All")) *
    ((score[Position]=position) + (position="All")),
    score[Overall Score]
  )
)</f>
        <v>8.364549392314311</v>
      </c>
      <c r="E2" t="str" cm="1">
        <f t="array" ref="E2:F6">INDEX(
    _xlfn.SORTBY(
        A2:B22,
        INDEX(A2:B22,,2),
        -1
    ),
    _xlfn.SEQUENCE(5),
    {1,2}
)</f>
        <v>Liverpool</v>
      </c>
      <c r="F2" s="3">
        <v>9.9724256700128144</v>
      </c>
      <c r="J2" t="str" cm="1">
        <f t="array" ref="J2:K6">_xlfn.SORTBY(_xlfn.ANCHORARRAY(E2),F2:F6,1)</f>
        <v>Everton</v>
      </c>
      <c r="K2" s="3">
        <v>9.0443680908276072</v>
      </c>
    </row>
    <row r="3" spans="1:16" x14ac:dyDescent="0.3">
      <c r="A3" t="str">
        <v>Aston Villa</v>
      </c>
      <c r="B3" s="3" cm="1">
        <f t="array" ref="B3">MAX(
  IF(
    (score[Club]=A3) *
    ((score[Nationality]=country) + (country="All")) *
    ((score[Position]=position) + (position="All")),
    score[Overall Score]
  )
)</f>
        <v>8.4951830419274117</v>
      </c>
      <c r="E3" t="str">
        <v>Newcastle</v>
      </c>
      <c r="F3" s="3">
        <v>9.689733271845526</v>
      </c>
      <c r="J3" t="str">
        <v>Brentford</v>
      </c>
      <c r="K3" s="3">
        <v>9.0915552613397068</v>
      </c>
    </row>
    <row r="4" spans="1:16" x14ac:dyDescent="0.3">
      <c r="A4" t="str">
        <v>Bournemouth</v>
      </c>
      <c r="B4" s="3" cm="1">
        <f t="array" ref="B4">MAX(
  IF(
    (score[Club]=A4) *
    ((score[Nationality]=country) + (country="All")) *
    ((score[Position]=position) + (position="All")),
    score[Overall Score]
  )
)</f>
        <v>7.9954344118338891</v>
      </c>
      <c r="E4" t="str">
        <v>Manchester City</v>
      </c>
      <c r="F4" s="3">
        <v>9.3973902599677999</v>
      </c>
      <c r="J4" t="str">
        <v>Manchester City</v>
      </c>
      <c r="K4" s="3">
        <v>9.3973902599677999</v>
      </c>
      <c r="O4" cm="1">
        <f t="array" ref="O4">MAX(
IF(
  (score[Club]=A2)*
  (score[Nationality]=country)*
  (score[Position]=position),
   score[Overall Score]
  )
)</f>
        <v>0</v>
      </c>
      <c r="P4" cm="1">
        <f t="array" ref="P4">MAX(
IF(
  (score[Club]=A2)*
  (OR(score[Nationality]=country, country="All"))*
  (OR(score[Position]=position, position="All")),
   score[Overall Score]
  )
)</f>
        <v>8.364549392314311</v>
      </c>
    </row>
    <row r="5" spans="1:16" x14ac:dyDescent="0.3">
      <c r="A5" t="str">
        <v>Brentford</v>
      </c>
      <c r="B5" s="3" cm="1">
        <f t="array" ref="B5">MAX(
  IF(
    (score[Club]=A5) *
    ((score[Nationality]=country) + (country="All")) *
    ((score[Position]=position) + (position="All")),
    score[Overall Score]
  )
)</f>
        <v>9.0915552613397068</v>
      </c>
      <c r="E5" t="str">
        <v>Brentford</v>
      </c>
      <c r="F5" s="3">
        <v>9.0915552613397068</v>
      </c>
      <c r="J5" t="str">
        <v>Newcastle</v>
      </c>
      <c r="K5" s="3">
        <v>9.689733271845526</v>
      </c>
    </row>
    <row r="6" spans="1:16" x14ac:dyDescent="0.3">
      <c r="A6" t="str">
        <v>Brighton</v>
      </c>
      <c r="B6" s="3" cm="1">
        <f t="array" ref="B6">MAX(
  IF(
    (score[Club]=A6) *
    ((score[Nationality]=country) + (country="All")) *
    ((score[Position]=position) + (position="All")),
    score[Overall Score]
  )
)</f>
        <v>6.9702782044599969</v>
      </c>
      <c r="E6" t="str">
        <v>Everton</v>
      </c>
      <c r="F6" s="3">
        <v>9.0443680908276072</v>
      </c>
      <c r="J6" t="str">
        <v>Liverpool</v>
      </c>
      <c r="K6" s="3">
        <v>9.9724256700128144</v>
      </c>
    </row>
    <row r="7" spans="1:16" x14ac:dyDescent="0.3">
      <c r="A7" t="str">
        <v>Chelsea</v>
      </c>
      <c r="B7" s="3" cm="1">
        <f t="array" ref="B7">MAX(
  IF(
    (score[Club]=A7) *
    ((score[Nationality]=country) + (country="All")) *
    ((score[Position]=position) + (position="All")),
    score[Overall Score]
  )
)</f>
        <v>8.4491499601787492</v>
      </c>
    </row>
    <row r="8" spans="1:16" x14ac:dyDescent="0.3">
      <c r="A8" t="str">
        <v>Crystal Palace</v>
      </c>
      <c r="B8" s="3" cm="1">
        <f t="array" ref="B8">MAX(
  IF(
    (score[Club]=A8) *
    ((score[Nationality]=country) + (country="All")) *
    ((score[Position]=position) + (position="All")),
    score[Overall Score]
  )
)</f>
        <v>8.3615529271164704</v>
      </c>
    </row>
    <row r="9" spans="1:16" x14ac:dyDescent="0.3">
      <c r="A9" t="str">
        <v>Everton</v>
      </c>
      <c r="B9" s="3" cm="1">
        <f t="array" ref="B9">MAX(
  IF(
    (score[Club]=A9) *
    ((score[Nationality]=country) + (country="All")) *
    ((score[Position]=position) + (position="All")),
    score[Overall Score]
  )
)</f>
        <v>9.0443680908276072</v>
      </c>
    </row>
    <row r="10" spans="1:16" x14ac:dyDescent="0.3">
      <c r="A10" t="str">
        <v>Fulham</v>
      </c>
      <c r="B10" s="3" cm="1">
        <f t="array" ref="B10">MAX(
  IF(
    (score[Club]=A10) *
    ((score[Nationality]=country) + (country="All")) *
    ((score[Position]=position) + (position="All")),
    score[Overall Score]
  )
)</f>
        <v>7.5748313424176601</v>
      </c>
    </row>
    <row r="11" spans="1:16" x14ac:dyDescent="0.3">
      <c r="A11" t="str">
        <v>Ipswich Town</v>
      </c>
      <c r="B11" s="3" cm="1">
        <f t="array" ref="B11">MAX(
  IF(
    (score[Club]=A11) *
    ((score[Nationality]=country) + (country="All")) *
    ((score[Position]=position) + (position="All")),
    score[Overall Score]
  )
)</f>
        <v>7.214130666547657</v>
      </c>
    </row>
    <row r="12" spans="1:16" x14ac:dyDescent="0.3">
      <c r="A12" t="str">
        <v>Leicester City</v>
      </c>
      <c r="B12" s="3" cm="1">
        <f t="array" ref="B12">MAX(
  IF(
    (score[Club]=A12) *
    ((score[Nationality]=country) + (country="All")) *
    ((score[Position]=position) + (position="All")),
    score[Overall Score]
  )
)</f>
        <v>7.177993563615086</v>
      </c>
    </row>
    <row r="13" spans="1:16" x14ac:dyDescent="0.3">
      <c r="A13" t="str">
        <v>Liverpool</v>
      </c>
      <c r="B13" s="3" cm="1">
        <f t="array" ref="B13">MAX(
  IF(
    (score[Club]=A13) *
    ((score[Nationality]=country) + (country="All")) *
    ((score[Position]=position) + (position="All")),
    score[Overall Score]
  )
)</f>
        <v>9.9724256700128144</v>
      </c>
    </row>
    <row r="14" spans="1:16" x14ac:dyDescent="0.3">
      <c r="A14" t="str">
        <v>Manchester City</v>
      </c>
      <c r="B14" s="3" cm="1">
        <f t="array" ref="B14">MAX(
  IF(
    (score[Club]=A14) *
    ((score[Nationality]=country) + (country="All")) *
    ((score[Position]=position) + (position="All")),
    score[Overall Score]
  )
)</f>
        <v>9.3973902599677999</v>
      </c>
    </row>
    <row r="15" spans="1:16" x14ac:dyDescent="0.3">
      <c r="A15" t="str">
        <v>Manchester Utd</v>
      </c>
      <c r="B15" s="3" cm="1">
        <f t="array" ref="B15">MAX(
  IF(
    (score[Club]=A15) *
    ((score[Nationality]=country) + (country="All")) *
    ((score[Position]=position) + (position="All")),
    score[Overall Score]
  )
)</f>
        <v>8.7278284946688665</v>
      </c>
    </row>
    <row r="16" spans="1:16" x14ac:dyDescent="0.3">
      <c r="A16" t="str">
        <v>Newcastle</v>
      </c>
      <c r="B16" s="3" cm="1">
        <f t="array" ref="B16">MAX(
  IF(
    (score[Club]=A16) *
    ((score[Nationality]=country) + (country="All")) *
    ((score[Position]=position) + (position="All")),
    score[Overall Score]
  )
)</f>
        <v>9.689733271845526</v>
      </c>
    </row>
    <row r="17" spans="1:2" x14ac:dyDescent="0.3">
      <c r="A17" t="str">
        <v>Notts Forest</v>
      </c>
      <c r="B17" s="3" cm="1">
        <f t="array" ref="B17">MAX(
  IF(
    (score[Club]=A17) *
    ((score[Nationality]=country) + (country="All")) *
    ((score[Position]=position) + (position="All")),
    score[Overall Score]
  )
)</f>
        <v>8.8675827234139604</v>
      </c>
    </row>
    <row r="18" spans="1:2" x14ac:dyDescent="0.3">
      <c r="A18" t="str">
        <v>Southampton</v>
      </c>
      <c r="B18" s="3" cm="1">
        <f t="array" ref="B18">MAX(
  IF(
    (score[Club]=A18) *
    ((score[Nationality]=country) + (country="All")) *
    ((score[Position]=position) + (position="All")),
    score[Overall Score]
  )
)</f>
        <v>5.886547050019713</v>
      </c>
    </row>
    <row r="19" spans="1:2" x14ac:dyDescent="0.3">
      <c r="A19" t="str">
        <v>Tottenham</v>
      </c>
      <c r="B19" s="3" cm="1">
        <f t="array" ref="B19">MAX(
  IF(
    (score[Club]=A19) *
    ((score[Nationality]=country) + (country="All")) *
    ((score[Position]=position) + (position="All")),
    score[Overall Score]
  )
)</f>
        <v>6.1964871164863355</v>
      </c>
    </row>
    <row r="20" spans="1:2" x14ac:dyDescent="0.3">
      <c r="A20" t="str">
        <v>West Ham</v>
      </c>
      <c r="B20" s="3" cm="1">
        <f t="array" ref="B20">MAX(
  IF(
    (score[Club]=A20) *
    ((score[Nationality]=country) + (country="All")) *
    ((score[Position]=position) + (position="All")),
    score[Overall Score]
  )
)</f>
        <v>7.2085834081592246</v>
      </c>
    </row>
    <row r="21" spans="1:2" x14ac:dyDescent="0.3">
      <c r="A21" t="str">
        <v>Wolves</v>
      </c>
      <c r="B21" s="3" cm="1">
        <f t="array" ref="B21">MAX(
  IF(
    (score[Club]=A21) *
    ((score[Nationality]=country) + (country="All")) *
    ((score[Position]=position) + (position="All")),
    score[Overall Score]
  )
)</f>
        <v>7.4121926849344959</v>
      </c>
    </row>
    <row r="22" spans="1:2" x14ac:dyDescent="0.3">
      <c r="B22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48075-BEEA-494A-A55D-B684EE24C78C}">
  <dimension ref="A1:B5"/>
  <sheetViews>
    <sheetView workbookViewId="0">
      <selection activeCell="C12" sqref="C12"/>
    </sheetView>
  </sheetViews>
  <sheetFormatPr defaultRowHeight="14.4" x14ac:dyDescent="0.3"/>
  <cols>
    <col min="1" max="1" width="11.21875" customWidth="1"/>
    <col min="2" max="2" width="12" customWidth="1"/>
  </cols>
  <sheetData>
    <row r="1" spans="1:2" x14ac:dyDescent="0.3">
      <c r="A1" t="s">
        <v>771</v>
      </c>
      <c r="B1" t="s">
        <v>788</v>
      </c>
    </row>
    <row r="2" spans="1:2" x14ac:dyDescent="0.3">
      <c r="A2" t="str" cm="1">
        <f t="array" ref="A2:A5">'Data Validation'!K2:K5</f>
        <v>Forward</v>
      </c>
      <c r="B2" s="3" cm="1">
        <f t="array" ref="B2">MAX(
  IF(
    (score[Position]=A2) *
    ((score[Nationality]=country) + (country="All")) *
    ((score[Club]=team) + (team="All")),
    score[Overall Score]
  )
)</f>
        <v>9.689733271845526</v>
      </c>
    </row>
    <row r="3" spans="1:2" x14ac:dyDescent="0.3">
      <c r="A3" t="str">
        <v>Midfielder</v>
      </c>
      <c r="B3" s="3" cm="1">
        <f t="array" ref="B3">MAX(
  IF(
    (score[Position]=A3) *
    ((score[Nationality]=country) + (country="All")) *
    ((score[Club]=team) + (team="All")),
    score[Overall Score]
  )
)</f>
        <v>9.9724256700128144</v>
      </c>
    </row>
    <row r="4" spans="1:2" x14ac:dyDescent="0.3">
      <c r="A4" t="str">
        <v>Defender</v>
      </c>
      <c r="B4" s="3" cm="1">
        <f t="array" ref="B4">MAX(
  IF(
    (score[Position]=A4) *
    ((score[Nationality]=country) + (country="All")) *
    ((score[Club]=team) + (team="All")),
    score[Overall Score]
  )
)</f>
        <v>9.5536258000372829</v>
      </c>
    </row>
    <row r="5" spans="1:2" x14ac:dyDescent="0.3">
      <c r="A5" t="str">
        <v>Goalkeeper</v>
      </c>
      <c r="B5" s="3" cm="1">
        <f t="array" ref="B5">MAX(
  IF(
    (score[Position]=A5) *
    ((score[Nationality]=country) + (country="All")) *
    ((score[Club]=team) + (team="All")),
    score[Overall Score]
  )
)</f>
        <v>9.0443680908276072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F5A30-6648-4585-8403-0E1B49ADEC68}">
  <dimension ref="A1:B65"/>
  <sheetViews>
    <sheetView workbookViewId="0">
      <selection activeCell="E4" sqref="E4"/>
    </sheetView>
  </sheetViews>
  <sheetFormatPr defaultRowHeight="14.4" x14ac:dyDescent="0.3"/>
  <cols>
    <col min="1" max="1" width="14.5546875" customWidth="1"/>
    <col min="2" max="2" width="10.77734375" customWidth="1"/>
  </cols>
  <sheetData>
    <row r="1" spans="1:2" x14ac:dyDescent="0.3">
      <c r="A1" t="s">
        <v>777</v>
      </c>
      <c r="B1" t="s">
        <v>789</v>
      </c>
    </row>
    <row r="2" spans="1:2" x14ac:dyDescent="0.3">
      <c r="A2" t="str" cm="1">
        <f t="array" ref="A2:A65">_xlfn.ANCHORARRAY('Data Validation'!F3)</f>
        <v>Albania</v>
      </c>
      <c r="B2" s="3" cm="1">
        <f t="array" ref="B2">MAX(
  IF(
    (score[Nationality]=A2) *
    ((score[Position]=position) + (position="All")) *
    ((score[Club]=team) + (team="All")),
    score[Overall Score]
  )
)</f>
        <v>1.1703935384910364</v>
      </c>
    </row>
    <row r="3" spans="1:2" x14ac:dyDescent="0.3">
      <c r="A3" t="str">
        <v>Algeria</v>
      </c>
      <c r="B3" s="3" cm="1">
        <f t="array" ref="B3">MAX(
  IF(
    (score[Nationality]=A3) *
    ((score[Position]=position) + (position="All")) *
    ((score[Club]=team) + (team="All")),
    score[Overall Score]
  )
)</f>
        <v>5.3164978089718238</v>
      </c>
    </row>
    <row r="4" spans="1:2" x14ac:dyDescent="0.3">
      <c r="A4" t="str">
        <v>Argentina</v>
      </c>
      <c r="B4" s="3" cm="1">
        <f t="array" ref="B4">MAX(
  IF(
    (score[Nationality]=A4) *
    ((score[Position]=position) + (position="All")) *
    ((score[Club]=team) + (team="All")),
    score[Overall Score]
  )
)</f>
        <v>7.2623942624888045</v>
      </c>
    </row>
    <row r="5" spans="1:2" x14ac:dyDescent="0.3">
      <c r="A5" t="str">
        <v>Australia</v>
      </c>
      <c r="B5" s="3" cm="1">
        <f t="array" ref="B5">MAX(
  IF(
    (score[Nationality]=A5) *
    ((score[Position]=position) + (position="All")) *
    ((score[Club]=team) + (team="All")),
    score[Overall Score]
  )
)</f>
        <v>2.7580546238806938</v>
      </c>
    </row>
    <row r="6" spans="1:2" x14ac:dyDescent="0.3">
      <c r="A6" t="str">
        <v>Austria</v>
      </c>
      <c r="B6" s="3" cm="1">
        <f t="array" ref="B6">MAX(
  IF(
    (score[Nationality]=A6) *
    ((score[Position]=position) + (position="All")) *
    ((score[Club]=team) + (team="All")),
    score[Overall Score]
  )
)</f>
        <v>1.6323453440719062</v>
      </c>
    </row>
    <row r="7" spans="1:2" x14ac:dyDescent="0.3">
      <c r="A7" t="str">
        <v>Bangladesh</v>
      </c>
      <c r="B7" s="3" cm="1">
        <f t="array" ref="B7">MAX(
  IF(
    (score[Nationality]=A7) *
    ((score[Position]=position) + (position="All")) *
    ((score[Club]=team) + (team="All")),
    score[Overall Score]
  )
)</f>
        <v>0.61424819954460874</v>
      </c>
    </row>
    <row r="8" spans="1:2" x14ac:dyDescent="0.3">
      <c r="A8" t="str">
        <v>Belgium</v>
      </c>
      <c r="B8" s="3" cm="1">
        <f t="array" ref="B8">MAX(
  IF(
    (score[Nationality]=A8) *
    ((score[Position]=position) + (position="All")) *
    ((score[Club]=team) + (team="All")),
    score[Overall Score]
  )
)</f>
        <v>8.527885668758092</v>
      </c>
    </row>
    <row r="9" spans="1:2" x14ac:dyDescent="0.3">
      <c r="A9" t="str">
        <v>Brazil</v>
      </c>
      <c r="B9" s="3" cm="1">
        <f t="array" ref="B9">MAX(
  IF(
    (score[Nationality]=A9) *
    ((score[Position]=position) + (position="All")) *
    ((score[Club]=team) + (team="All")),
    score[Overall Score]
  )
)</f>
        <v>8.1091375985027803</v>
      </c>
    </row>
    <row r="10" spans="1:2" x14ac:dyDescent="0.3">
      <c r="A10" t="str">
        <v>Burkina Faso</v>
      </c>
      <c r="B10" s="3" cm="1">
        <f t="array" ref="B10">MAX(
  IF(
    (score[Nationality]=A10) *
    ((score[Position]=position) + (position="All")) *
    ((score[Club]=team) + (team="All")),
    score[Overall Score]
  )
)</f>
        <v>4.8875613700952165</v>
      </c>
    </row>
    <row r="11" spans="1:2" x14ac:dyDescent="0.3">
      <c r="A11" t="str">
        <v>Cameroon</v>
      </c>
      <c r="B11" s="3" cm="1">
        <f t="array" ref="B11">MAX(
  IF(
    (score[Nationality]=A11) *
    ((score[Position]=position) + (position="All")) *
    ((score[Club]=team) + (team="All")),
    score[Overall Score]
  )
)</f>
        <v>8.8532144138456985</v>
      </c>
    </row>
    <row r="12" spans="1:2" x14ac:dyDescent="0.3">
      <c r="A12" t="str">
        <v>Canada</v>
      </c>
      <c r="B12" s="3" cm="1">
        <f t="array" ref="B12">MAX(
  IF(
    (score[Nationality]=A12) *
    ((score[Position]=position) + (position="All")) *
    ((score[Club]=team) + (team="All")),
    score[Overall Score]
  )
)</f>
        <v>0.98466337905249279</v>
      </c>
    </row>
    <row r="13" spans="1:2" x14ac:dyDescent="0.3">
      <c r="A13" t="str">
        <v>Chile</v>
      </c>
      <c r="B13" s="3" cm="1">
        <f t="array" ref="B13">MAX(
  IF(
    (score[Nationality]=A13) *
    ((score[Position]=position) + (position="All")) *
    ((score[Club]=team) + (team="All")),
    score[Overall Score]
  )
)</f>
        <v>1.4490281372830984</v>
      </c>
    </row>
    <row r="14" spans="1:2" x14ac:dyDescent="0.3">
      <c r="A14" t="str">
        <v>Colombia</v>
      </c>
      <c r="B14" s="3" cm="1">
        <f t="array" ref="B14">MAX(
  IF(
    (score[Nationality]=A14) *
    ((score[Position]=position) + (position="All")) *
    ((score[Club]=team) + (team="All")),
    score[Overall Score]
  )
)</f>
        <v>8.1062057218503831</v>
      </c>
    </row>
    <row r="15" spans="1:2" x14ac:dyDescent="0.3">
      <c r="A15" t="str">
        <v>Cote D’Ivoire</v>
      </c>
      <c r="B15" s="3" cm="1">
        <f t="array" ref="B15">MAX(
  IF(
    (score[Nationality]=A15) *
    ((score[Position]=position) + (position="All")) *
    ((score[Club]=team) + (team="All")),
    score[Overall Score]
  )
)</f>
        <v>5.2405518553755375</v>
      </c>
    </row>
    <row r="16" spans="1:2" x14ac:dyDescent="0.3">
      <c r="A16" t="str">
        <v>Croatia</v>
      </c>
      <c r="B16" s="3" cm="1">
        <f t="array" ref="B16">MAX(
  IF(
    (score[Nationality]=A16) *
    ((score[Position]=position) + (position="All")) *
    ((score[Club]=team) + (team="All")),
    score[Overall Score]
  )
)</f>
        <v>8.4797008487781333</v>
      </c>
    </row>
    <row r="17" spans="1:2" x14ac:dyDescent="0.3">
      <c r="A17" t="str">
        <v>Czech Republic</v>
      </c>
      <c r="B17" s="3" cm="1">
        <f t="array" ref="B17">MAX(
  IF(
    (score[Nationality]=A17) *
    ((score[Position]=position) + (position="All")) *
    ((score[Club]=team) + (team="All")),
    score[Overall Score]
  )
)</f>
        <v>5.8977682350892948</v>
      </c>
    </row>
    <row r="18" spans="1:2" x14ac:dyDescent="0.3">
      <c r="A18" t="str">
        <v>Denmark</v>
      </c>
      <c r="B18" s="3" cm="1">
        <f t="array" ref="B18">MAX(
  IF(
    (score[Nationality]=A18) *
    ((score[Position]=position) + (position="All")) *
    ((score[Club]=team) + (team="All")),
    score[Overall Score]
  )
)</f>
        <v>6.310014163463002</v>
      </c>
    </row>
    <row r="19" spans="1:2" x14ac:dyDescent="0.3">
      <c r="A19" t="str">
        <v>DR Congo</v>
      </c>
      <c r="B19" s="3" cm="1">
        <f t="array" ref="B19">MAX(
  IF(
    (score[Nationality]=A19) *
    ((score[Position]=position) + (position="All")) *
    ((score[Club]=team) + (team="All")),
    score[Overall Score]
  )
)</f>
        <v>9.0915552613397068</v>
      </c>
    </row>
    <row r="20" spans="1:2" x14ac:dyDescent="0.3">
      <c r="A20" t="str">
        <v>Ecuador</v>
      </c>
      <c r="B20" s="3" cm="1">
        <f t="array" ref="B20">MAX(
  IF(
    (score[Nationality]=A20) *
    ((score[Position]=position) + (position="All")) *
    ((score[Club]=team) + (team="All")),
    score[Overall Score]
  )
)</f>
        <v>7.425712475405069</v>
      </c>
    </row>
    <row r="21" spans="1:2" x14ac:dyDescent="0.3">
      <c r="A21" t="str">
        <v>Egypt</v>
      </c>
      <c r="B21" s="3" cm="1">
        <f t="array" ref="B21">MAX(
  IF(
    (score[Nationality]=A21) *
    ((score[Position]=position) + (position="All")) *
    ((score[Club]=team) + (team="All")),
    score[Overall Score]
  )
)</f>
        <v>9.9724256700128144</v>
      </c>
    </row>
    <row r="22" spans="1:2" x14ac:dyDescent="0.3">
      <c r="A22" t="str">
        <v>England</v>
      </c>
      <c r="B22" s="3" cm="1">
        <f t="array" ref="B22">MAX(
  IF(
    (score[Nationality]=A22) *
    ((score[Position]=position) + (position="All")) *
    ((score[Club]=team) + (team="All")),
    score[Overall Score]
  )
)</f>
        <v>9.0443680908276072</v>
      </c>
    </row>
    <row r="23" spans="1:2" x14ac:dyDescent="0.3">
      <c r="A23" t="str">
        <v>France</v>
      </c>
      <c r="B23" s="3" cm="1">
        <f t="array" ref="B23">MAX(
  IF(
    (score[Nationality]=A23) *
    ((score[Position]=position) + (position="All")) *
    ((score[Club]=team) + (team="All")),
    score[Overall Score]
  )
)</f>
        <v>8.364549392314311</v>
      </c>
    </row>
    <row r="24" spans="1:2" x14ac:dyDescent="0.3">
      <c r="A24" t="str">
        <v>Gabon</v>
      </c>
      <c r="B24" s="3" cm="1">
        <f t="array" ref="B24">MAX(
  IF(
    (score[Nationality]=A24) *
    ((score[Position]=position) + (position="All")) *
    ((score[Club]=team) + (team="All")),
    score[Overall Score]
  )
)</f>
        <v>3.1519476743398602</v>
      </c>
    </row>
    <row r="25" spans="1:2" x14ac:dyDescent="0.3">
      <c r="A25" t="str">
        <v>Gambia</v>
      </c>
      <c r="B25" s="3" cm="1">
        <f t="array" ref="B25">MAX(
  IF(
    (score[Nationality]=A25) *
    ((score[Position]=position) + (position="All")) *
    ((score[Club]=team) + (team="All")),
    score[Overall Score]
  )
)</f>
        <v>4.2132183581407681</v>
      </c>
    </row>
    <row r="26" spans="1:2" x14ac:dyDescent="0.3">
      <c r="A26" t="str">
        <v>Germany</v>
      </c>
      <c r="B26" s="3" cm="1">
        <f t="array" ref="B26">MAX(
  IF(
    (score[Nationality]=A26) *
    ((score[Position]=position) + (position="All")) *
    ((score[Club]=team) + (team="All")),
    score[Overall Score]
  )
)</f>
        <v>5.6035250323141561</v>
      </c>
    </row>
    <row r="27" spans="1:2" x14ac:dyDescent="0.3">
      <c r="A27" t="str">
        <v>Ghana</v>
      </c>
      <c r="B27" s="3" cm="1">
        <f t="array" ref="B27">MAX(
  IF(
    (score[Nationality]=A27) *
    ((score[Position]=position) + (position="All")) *
    ((score[Club]=team) + (team="All")),
    score[Overall Score]
  )
)</f>
        <v>7.9954344118338891</v>
      </c>
    </row>
    <row r="28" spans="1:2" x14ac:dyDescent="0.3">
      <c r="A28" t="str">
        <v>Greece</v>
      </c>
      <c r="B28" s="3" cm="1">
        <f t="array" ref="B28">MAX(
  IF(
    (score[Nationality]=A28) *
    ((score[Position]=position) + (position="All")) *
    ((score[Club]=team) + (team="All")),
    score[Overall Score]
  )
)</f>
        <v>4.1886450159454052</v>
      </c>
    </row>
    <row r="29" spans="1:2" x14ac:dyDescent="0.3">
      <c r="A29" t="str">
        <v>Guinea-Bissau</v>
      </c>
      <c r="B29" s="3" cm="1">
        <f t="array" ref="B29">MAX(
  IF(
    (score[Nationality]=A29) *
    ((score[Position]=position) + (position="All")) *
    ((score[Club]=team) + (team="All")),
    score[Overall Score]
  )
)</f>
        <v>4.646474657767464</v>
      </c>
    </row>
    <row r="30" spans="1:2" x14ac:dyDescent="0.3">
      <c r="A30" t="str">
        <v>Hungary</v>
      </c>
      <c r="B30" s="3" cm="1">
        <f t="array" ref="B30">MAX(
  IF(
    (score[Nationality]=A30) *
    ((score[Position]=position) + (position="All")) *
    ((score[Club]=team) + (team="All")),
    score[Overall Score]
  )
)</f>
        <v>7.1123398747296038</v>
      </c>
    </row>
    <row r="31" spans="1:2" x14ac:dyDescent="0.3">
      <c r="A31" t="str">
        <v>Iceland</v>
      </c>
      <c r="B31" s="3" cm="1">
        <f t="array" ref="B31">MAX(
  IF(
    (score[Nationality]=A31) *
    ((score[Position]=position) + (position="All")) *
    ((score[Club]=team) + (team="All")),
    score[Overall Score]
  )
)</f>
        <v>1.5486914486518588</v>
      </c>
    </row>
    <row r="32" spans="1:2" x14ac:dyDescent="0.3">
      <c r="A32" t="str">
        <v>Iraq</v>
      </c>
      <c r="B32" s="3" cm="1">
        <f t="array" ref="B32">MAX(
  IF(
    (score[Nationality]=A32) *
    ((score[Position]=position) + (position="All")) *
    ((score[Club]=team) + (team="All")),
    score[Overall Score]
  )
)</f>
        <v>0.86922394784776147</v>
      </c>
    </row>
    <row r="33" spans="1:2" x14ac:dyDescent="0.3">
      <c r="A33" t="str">
        <v>Ireland</v>
      </c>
      <c r="B33" s="3" cm="1">
        <f t="array" ref="B33">MAX(
  IF(
    (score[Nationality]=A33) *
    ((score[Position]=position) + (position="All")) *
    ((score[Club]=team) + (team="All")),
    score[Overall Score]
  )
)</f>
        <v>7.7662772652630032</v>
      </c>
    </row>
    <row r="34" spans="1:2" x14ac:dyDescent="0.3">
      <c r="A34" t="str">
        <v>Italy</v>
      </c>
      <c r="B34" s="3" cm="1">
        <f t="array" ref="B34">MAX(
  IF(
    (score[Nationality]=A34) *
    ((score[Position]=position) + (position="All")) *
    ((score[Club]=team) + (team="All")),
    score[Overall Score]
  )
)</f>
        <v>6.123950767660272</v>
      </c>
    </row>
    <row r="35" spans="1:2" x14ac:dyDescent="0.3">
      <c r="A35" t="str">
        <v>Jamaica</v>
      </c>
      <c r="B35" s="3" cm="1">
        <f t="array" ref="B35">MAX(
  IF(
    (score[Nationality]=A35) *
    ((score[Position]=position) + (position="All")) *
    ((score[Club]=team) + (team="All")),
    score[Overall Score]
  )
)</f>
        <v>4.0315573110003742</v>
      </c>
    </row>
    <row r="36" spans="1:2" x14ac:dyDescent="0.3">
      <c r="A36" t="str">
        <v>Japan</v>
      </c>
      <c r="B36" s="3" cm="1">
        <f t="array" ref="B36">MAX(
  IF(
    (score[Nationality]=A36) *
    ((score[Position]=position) + (position="All")) *
    ((score[Club]=team) + (team="All")),
    score[Overall Score]
  )
)</f>
        <v>6.9542157577380426</v>
      </c>
    </row>
    <row r="37" spans="1:2" x14ac:dyDescent="0.3">
      <c r="A37" t="str">
        <v>Kosovo</v>
      </c>
      <c r="B37" s="3" cm="1">
        <f t="array" ref="B37">MAX(
  IF(
    (score[Nationality]=A37) *
    ((score[Position]=position) + (position="All")) *
    ((score[Club]=team) + (team="All")),
    score[Overall Score]
  )
)</f>
        <v>2.8351842584721529</v>
      </c>
    </row>
    <row r="38" spans="1:2" x14ac:dyDescent="0.3">
      <c r="A38" t="str">
        <v>Mali</v>
      </c>
      <c r="B38" s="3" cm="1">
        <f t="array" ref="B38">MAX(
  IF(
    (score[Nationality]=A38) *
    ((score[Position]=position) + (position="All")) *
    ((score[Club]=team) + (team="All")),
    score[Overall Score]
  )
)</f>
        <v>5.0764862342477315</v>
      </c>
    </row>
    <row r="39" spans="1:2" x14ac:dyDescent="0.3">
      <c r="A39" t="str">
        <v>Mexico</v>
      </c>
      <c r="B39" s="3" cm="1">
        <f t="array" ref="B39">MAX(
  IF(
    (score[Nationality]=A39) *
    ((score[Position]=position) + (position="All")) *
    ((score[Club]=team) + (team="All")),
    score[Overall Score]
  )
)</f>
        <v>7.5748313424176601</v>
      </c>
    </row>
    <row r="40" spans="1:2" x14ac:dyDescent="0.3">
      <c r="A40" t="str">
        <v>Morocco</v>
      </c>
      <c r="B40" s="3" cm="1">
        <f t="array" ref="B40">MAX(
  IF(
    (score[Nationality]=A40) *
    ((score[Position]=position) + (position="All")) *
    ((score[Club]=team) + (team="All")),
    score[Overall Score]
  )
)</f>
        <v>6.3382780746003249</v>
      </c>
    </row>
    <row r="41" spans="1:2" x14ac:dyDescent="0.3">
      <c r="A41" t="str">
        <v>Netherlands</v>
      </c>
      <c r="B41" s="3" cm="1">
        <f t="array" ref="B41">MAX(
  IF(
    (score[Nationality]=A41) *
    ((score[Position]=position) + (position="All")) *
    ((score[Club]=team) + (team="All")),
    score[Overall Score]
  )
)</f>
        <v>9.5536258000372829</v>
      </c>
    </row>
    <row r="42" spans="1:2" x14ac:dyDescent="0.3">
      <c r="A42" t="str">
        <v>New Zealand</v>
      </c>
      <c r="B42" s="3" cm="1">
        <f t="array" ref="B42">MAX(
  IF(
    (score[Nationality]=A42) *
    ((score[Position]=position) + (position="All")) *
    ((score[Club]=team) + (team="All")),
    score[Overall Score]
  )
)</f>
        <v>8.8675827234139604</v>
      </c>
    </row>
    <row r="43" spans="1:2" x14ac:dyDescent="0.3">
      <c r="A43" t="str">
        <v>Nigeria</v>
      </c>
      <c r="B43" s="3" cm="1">
        <f t="array" ref="B43">MAX(
  IF(
    (score[Nationality]=A43) *
    ((score[Position]=position) + (position="All")) *
    ((score[Club]=team) + (team="All")),
    score[Overall Score]
  )
)</f>
        <v>7.0147497750987551</v>
      </c>
    </row>
    <row r="44" spans="1:2" x14ac:dyDescent="0.3">
      <c r="A44" t="str">
        <v>Northern Ireland</v>
      </c>
      <c r="B44" s="3" cm="1">
        <f t="array" ref="B44">MAX(
  IF(
    (score[Nationality]=A44) *
    ((score[Position]=position) + (position="All")) *
    ((score[Club]=team) + (team="All")),
    score[Overall Score]
  )
)</f>
        <v>1.4165412178051457</v>
      </c>
    </row>
    <row r="45" spans="1:2" x14ac:dyDescent="0.3">
      <c r="A45" t="str">
        <v>Norway</v>
      </c>
      <c r="B45" s="3" cm="1">
        <f t="array" ref="B45">MAX(
  IF(
    (score[Nationality]=A45) *
    ((score[Position]=position) + (position="All")) *
    ((score[Club]=team) + (team="All")),
    score[Overall Score]
  )
)</f>
        <v>9.3973902599677999</v>
      </c>
    </row>
    <row r="46" spans="1:2" x14ac:dyDescent="0.3">
      <c r="A46" t="str">
        <v>Paraguay</v>
      </c>
      <c r="B46" s="3" cm="1">
        <f t="array" ref="B46">MAX(
  IF(
    (score[Nationality]=A46) *
    ((score[Position]=position) + (position="All")) *
    ((score[Club]=team) + (team="All")),
    score[Overall Score]
  )
)</f>
        <v>2.6258054558148922</v>
      </c>
    </row>
    <row r="47" spans="1:2" x14ac:dyDescent="0.3">
      <c r="A47" t="str">
        <v>Poland</v>
      </c>
      <c r="B47" s="3" cm="1">
        <f t="array" ref="B47">MAX(
  IF(
    (score[Nationality]=A47) *
    ((score[Position]=position) + (position="All")) *
    ((score[Club]=team) + (team="All")),
    score[Overall Score]
  )
)</f>
        <v>5.5734463394050717</v>
      </c>
    </row>
    <row r="48" spans="1:2" x14ac:dyDescent="0.3">
      <c r="A48" t="str">
        <v>Portugal</v>
      </c>
      <c r="B48" s="3" cm="1">
        <f t="array" ref="B48">MAX(
  IF(
    (score[Nationality]=A48) *
    ((score[Position]=position) + (position="All")) *
    ((score[Club]=team) + (team="All")),
    score[Overall Score]
  )
)</f>
        <v>8.7278284946688665</v>
      </c>
    </row>
    <row r="49" spans="1:2" x14ac:dyDescent="0.3">
      <c r="A49" t="str">
        <v>Romania</v>
      </c>
      <c r="B49" s="3" cm="1">
        <f t="array" ref="B49">MAX(
  IF(
    (score[Nationality]=A49) *
    ((score[Position]=position) + (position="All")) *
    ((score[Club]=team) + (team="All")),
    score[Overall Score]
  )
)</f>
        <v>2.4400401639180065</v>
      </c>
    </row>
    <row r="50" spans="1:2" x14ac:dyDescent="0.3">
      <c r="A50" t="str">
        <v>Scotland</v>
      </c>
      <c r="B50" s="3" cm="1">
        <f t="array" ref="B50">MAX(
  IF(
    (score[Nationality]=A50) *
    ((score[Position]=position) + (position="All")) *
    ((score[Club]=team) + (team="All")),
    score[Overall Score]
  )
)</f>
        <v>5.3514804979280051</v>
      </c>
    </row>
    <row r="51" spans="1:2" x14ac:dyDescent="0.3">
      <c r="A51" t="str">
        <v>Senegal</v>
      </c>
      <c r="B51" s="3" cm="1">
        <f t="array" ref="B51">MAX(
  IF(
    (score[Nationality]=A51) *
    ((score[Position]=position) + (position="All")) *
    ((score[Club]=team) + (team="All")),
    score[Overall Score]
  )
)</f>
        <v>6.7920938375002891</v>
      </c>
    </row>
    <row r="52" spans="1:2" x14ac:dyDescent="0.3">
      <c r="A52" t="str">
        <v>Serbia</v>
      </c>
      <c r="B52" s="3" cm="1">
        <f t="array" ref="B52">MAX(
  IF(
    (score[Nationality]=A52) *
    ((score[Position]=position) + (position="All")) *
    ((score[Club]=team) + (team="All")),
    score[Overall Score]
  )
)</f>
        <v>7.882857021438598</v>
      </c>
    </row>
    <row r="53" spans="1:2" x14ac:dyDescent="0.3">
      <c r="A53" t="str">
        <v>Slovakia</v>
      </c>
      <c r="B53" s="3" cm="1">
        <f t="array" ref="B53">MAX(
  IF(
    (score[Nationality]=A53) *
    ((score[Position]=position) + (position="All")) *
    ((score[Club]=team) + (team="All")),
    score[Overall Score]
  )
)</f>
        <v>4.3261248077926941</v>
      </c>
    </row>
    <row r="54" spans="1:2" x14ac:dyDescent="0.3">
      <c r="A54" t="str">
        <v>South Korea</v>
      </c>
      <c r="B54" s="3" cm="1">
        <f t="array" ref="B54">MAX(
  IF(
    (score[Nationality]=A54) *
    ((score[Position]=position) + (position="All")) *
    ((score[Club]=team) + (team="All")),
    score[Overall Score]
  )
)</f>
        <v>5.2267588087546697</v>
      </c>
    </row>
    <row r="55" spans="1:2" x14ac:dyDescent="0.3">
      <c r="A55" t="str">
        <v>Spain</v>
      </c>
      <c r="B55" s="3" cm="1">
        <f t="array" ref="B55">MAX(
  IF(
    (score[Nationality]=A55) *
    ((score[Position]=position) + (position="All")) *
    ((score[Club]=team) + (team="All")),
    score[Overall Score]
  )
)</f>
        <v>7.8895059667129486</v>
      </c>
    </row>
    <row r="56" spans="1:2" x14ac:dyDescent="0.3">
      <c r="A56" t="str">
        <v>Sweden</v>
      </c>
      <c r="B56" s="3" cm="1">
        <f t="array" ref="B56">MAX(
  IF(
    (score[Nationality]=A56) *
    ((score[Position]=position) + (position="All")) *
    ((score[Club]=team) + (team="All")),
    score[Overall Score]
  )
)</f>
        <v>9.689733271845526</v>
      </c>
    </row>
    <row r="57" spans="1:2" x14ac:dyDescent="0.3">
      <c r="A57" t="str">
        <v>Switzerland</v>
      </c>
      <c r="B57" s="3" cm="1">
        <f t="array" ref="B57">MAX(
  IF(
    (score[Nationality]=A57) *
    ((score[Position]=position) + (position="All")) *
    ((score[Club]=team) + (team="All")),
    score[Overall Score]
  )
)</f>
        <v>7.2061233640390432</v>
      </c>
    </row>
    <row r="58" spans="1:2" x14ac:dyDescent="0.3">
      <c r="A58" t="str">
        <v>Turkiye</v>
      </c>
      <c r="B58" s="3" cm="1">
        <f t="array" ref="B58">MAX(
  IF(
    (score[Nationality]=A58) *
    ((score[Position]=position) + (position="All")) *
    ((score[Club]=team) + (team="All")),
    score[Overall Score]
  )
)</f>
        <v>1.9551835153887638</v>
      </c>
    </row>
    <row r="59" spans="1:2" x14ac:dyDescent="0.3">
      <c r="A59" t="str">
        <v>Ukraine</v>
      </c>
      <c r="B59" s="3" cm="1">
        <f t="array" ref="B59">MAX(
  IF(
    (score[Nationality]=A59) *
    ((score[Position]=position) + (position="All")) *
    ((score[Club]=team) + (team="All")),
    score[Overall Score]
  )
)</f>
        <v>7.1058358888213657</v>
      </c>
    </row>
    <row r="60" spans="1:2" x14ac:dyDescent="0.3">
      <c r="A60" t="str">
        <v>United States</v>
      </c>
      <c r="B60" s="3" cm="1">
        <f t="array" ref="B60">MAX(
  IF(
    (score[Nationality]=A60) *
    ((score[Position]=position) + (position="All")) *
    ((score[Club]=team) + (team="All")),
    score[Overall Score]
  )
)</f>
        <v>7.1298730736406846</v>
      </c>
    </row>
    <row r="61" spans="1:2" x14ac:dyDescent="0.3">
      <c r="A61" t="str">
        <v>Uruguay</v>
      </c>
      <c r="B61" s="3" cm="1">
        <f t="array" ref="B61">MAX(
  IF(
    (score[Nationality]=A61) *
    ((score[Position]=position) + (position="All")) *
    ((score[Club]=team) + (team="All")),
    score[Overall Score]
  )
)</f>
        <v>3.8641461986576524</v>
      </c>
    </row>
    <row r="62" spans="1:2" x14ac:dyDescent="0.3">
      <c r="A62" t="str">
        <v>Uzbekistan</v>
      </c>
      <c r="B62" s="3" cm="1">
        <f t="array" ref="B62">MAX(
  IF(
    (score[Nationality]=A62) *
    ((score[Position]=position) + (position="All")) *
    ((score[Club]=team) + (team="All")),
    score[Overall Score]
  )
)</f>
        <v>1.3565992473795361</v>
      </c>
    </row>
    <row r="63" spans="1:2" x14ac:dyDescent="0.3">
      <c r="A63" t="str">
        <v>Wales</v>
      </c>
      <c r="B63" s="3" cm="1">
        <f t="array" ref="B63">MAX(
  IF(
    (score[Nationality]=A63) *
    ((score[Position]=position) + (position="All")) *
    ((score[Club]=team) + (team="All")),
    score[Overall Score]
  )
)</f>
        <v>6.2676330169815024</v>
      </c>
    </row>
    <row r="64" spans="1:2" x14ac:dyDescent="0.3">
      <c r="A64" t="str">
        <v>Zambia</v>
      </c>
      <c r="B64" s="3" cm="1">
        <f t="array" ref="B64">MAX(
  IF(
    (score[Nationality]=A64) *
    ((score[Position]=position) + (position="All")) *
    ((score[Club]=team) + (team="All")),
    score[Overall Score]
  )
)</f>
        <v>2.0389366989642941</v>
      </c>
    </row>
    <row r="65" spans="1:2" x14ac:dyDescent="0.3">
      <c r="A65" t="str">
        <v>Zimbabwe</v>
      </c>
      <c r="B65" s="3" cm="1">
        <f t="array" ref="B65">MAX(
  IF(
    (score[Nationality]=A65) *
    ((score[Position]=position) + (position="All")) *
    ((score[Club]=team) + (team="All")),
    score[Overall Score]
  )
)</f>
        <v>2.546380710546158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A9034-0F2F-4960-9596-21A12B081852}">
  <dimension ref="A1:F2"/>
  <sheetViews>
    <sheetView workbookViewId="0">
      <selection activeCell="F2" sqref="F2"/>
    </sheetView>
  </sheetViews>
  <sheetFormatPr defaultRowHeight="14.4" x14ac:dyDescent="0.3"/>
  <cols>
    <col min="1" max="1" width="13.88671875" customWidth="1"/>
    <col min="2" max="2" width="9.44140625" customWidth="1"/>
    <col min="5" max="5" width="15" customWidth="1"/>
  </cols>
  <sheetData>
    <row r="1" spans="1:6" x14ac:dyDescent="0.3">
      <c r="A1" t="s">
        <v>704</v>
      </c>
      <c r="B1" t="s">
        <v>778</v>
      </c>
      <c r="E1" t="s">
        <v>779</v>
      </c>
      <c r="F1" t="s">
        <v>778</v>
      </c>
    </row>
    <row r="2" spans="1:6" x14ac:dyDescent="0.3">
      <c r="A2" t="str">
        <f>IF(high_score=0,"No Player Match",_xlfn.XLOOKUP(B2,'Score Table'!K:K,'Score Table'!A:A,FALSE))</f>
        <v>Mohamed Salah</v>
      </c>
      <c r="B2" s="3" cm="1">
        <f t="array" ref="B2">IFERROR(MAX(
IF(
  ((score[Club]=team) + (team="All"))*
  ((score[Nationality]=country) + (country="All"))*
  ((score[Position]=position) + (position="All")),
   score[Overall Score]
  )
),"N/A")</f>
        <v>9.9724256700128144</v>
      </c>
      <c r="E2" t="str">
        <f>IF(F2=0,"No Player Match",_xlfn.XLOOKUP(F2,'Score Table'!K:K,'Score Table'!A:A,FALSE))</f>
        <v>Josko Gvardiol</v>
      </c>
      <c r="F2" s="3" cm="1">
        <f t="array" ref="F2">IFERROR(MAX(
IF(
  ((score[Club]=team) + (team="All"))*
  ((score[Nationality]=country) + (country="All"))*
  ((score[Position]=position) + (position="All"))*
  (score[Age]&lt;23),
   score[Overall Score]
  )
),"N/A")</f>
        <v>8.4797008487781333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434811-B986-4164-93AF-5FDB424D11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Player Data 2nd Source</vt:lpstr>
      <vt:lpstr>epl_player_stats_24_25 </vt:lpstr>
      <vt:lpstr>Score Table</vt:lpstr>
      <vt:lpstr>Data Validation</vt:lpstr>
      <vt:lpstr>Dashboard</vt:lpstr>
      <vt:lpstr>Team</vt:lpstr>
      <vt:lpstr>Position</vt:lpstr>
      <vt:lpstr>Country</vt:lpstr>
      <vt:lpstr>Best Player</vt:lpstr>
      <vt:lpstr>best_player</vt:lpstr>
      <vt:lpstr>country</vt:lpstr>
      <vt:lpstr>high_score</vt:lpstr>
      <vt:lpstr>position</vt:lpstr>
      <vt:lpstr>team</vt:lpstr>
      <vt:lpstr>young_player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Wilmott</cp:lastModifiedBy>
  <dcterms:created xsi:type="dcterms:W3CDTF">2025-08-28T13:21:57Z</dcterms:created>
  <dcterms:modified xsi:type="dcterms:W3CDTF">2025-09-18T08:59:37Z</dcterms:modified>
</cp:coreProperties>
</file>