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ml.chartshapes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Ex4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6311tom6311/Desktop/ntu-thesis/img_src/"/>
    </mc:Choice>
  </mc:AlternateContent>
  <xr:revisionPtr revIDLastSave="0" documentId="13_ncr:1_{D70F8670-73E7-F843-99A4-9C9A49F1D0D2}" xr6:coauthVersionLast="36" xr6:coauthVersionMax="36" xr10:uidLastSave="{00000000-0000-0000-0000-000000000000}"/>
  <bookViews>
    <workbookView xWindow="0" yWindow="460" windowWidth="28800" windowHeight="16220" firstSheet="3" activeTab="14" xr2:uid="{E697E83A-201A-3E47-BD96-3119B5C03217}"/>
  </bookViews>
  <sheets>
    <sheet name="exp3" sheetId="1" r:id="rId1"/>
    <sheet name="exp4" sheetId="2" r:id="rId2"/>
    <sheet name="exp5" sheetId="3" r:id="rId3"/>
    <sheet name="exp4(II)" sheetId="4" r:id="rId4"/>
    <sheet name="exp3(II)" sheetId="5" r:id="rId5"/>
    <sheet name="exp6" sheetId="6" r:id="rId6"/>
    <sheet name="exp4(III)" sheetId="8" r:id="rId7"/>
    <sheet name="exp5 (II)" sheetId="9" r:id="rId8"/>
    <sheet name="exp7" sheetId="10" r:id="rId9"/>
    <sheet name="exp7 (II)" sheetId="11" r:id="rId10"/>
    <sheet name="exp8" sheetId="12" r:id="rId11"/>
    <sheet name="exp3(III)" sheetId="13" r:id="rId12"/>
    <sheet name="exp4(IV)" sheetId="14" r:id="rId13"/>
    <sheet name="exp5 (III)" sheetId="15" r:id="rId14"/>
    <sheet name="exp6(II)" sheetId="16" r:id="rId15"/>
  </sheets>
  <definedNames>
    <definedName name="_xlchart.v1.0" hidden="1">'exp7 (II)'!$A$3:$A$32</definedName>
    <definedName name="_xlchart.v1.1" hidden="1">'exp7 (II)'!$D$2</definedName>
    <definedName name="_xlchart.v1.10" hidden="1">'exp8'!$E$2</definedName>
    <definedName name="_xlchart.v1.11" hidden="1">'exp8'!$E$3:$E$62</definedName>
    <definedName name="_xlchart.v1.12" hidden="1">'exp3(III)'!$B$2:$B$62</definedName>
    <definedName name="_xlchart.v1.13" hidden="1">'exp3(III)'!$C$1</definedName>
    <definedName name="_xlchart.v1.14" hidden="1">'exp3(III)'!$C$2:$C$62</definedName>
    <definedName name="_xlchart.v1.15" hidden="1">'exp3(III)'!$D$1</definedName>
    <definedName name="_xlchart.v1.16" hidden="1">'exp3(III)'!$D$2:$D$62</definedName>
    <definedName name="_xlchart.v1.17" hidden="1">'exp3(III)'!$E$1</definedName>
    <definedName name="_xlchart.v1.18" hidden="1">'exp3(III)'!$E$2:$E$62</definedName>
    <definedName name="_xlchart.v1.19" hidden="1">'exp3(III)'!$F$1</definedName>
    <definedName name="_xlchart.v1.2" hidden="1">'exp7 (II)'!$D$3:$D$32</definedName>
    <definedName name="_xlchart.v1.20" hidden="1">'exp3(III)'!$F$2:$F$62</definedName>
    <definedName name="_xlchart.v1.21" hidden="1">'exp3(III)'!$G$1</definedName>
    <definedName name="_xlchart.v1.22" hidden="1">'exp3(III)'!$G$2:$G$62</definedName>
    <definedName name="_xlchart.v1.23" hidden="1">'exp6(II)'!$B$2:$B$62</definedName>
    <definedName name="_xlchart.v1.24" hidden="1">'exp6(II)'!$C$1</definedName>
    <definedName name="_xlchart.v1.25" hidden="1">'exp6(II)'!$C$2:$C$62</definedName>
    <definedName name="_xlchart.v1.26" hidden="1">'exp6(II)'!$D$1</definedName>
    <definedName name="_xlchart.v1.27" hidden="1">'exp6(II)'!$D$2:$D$62</definedName>
    <definedName name="_xlchart.v1.28" hidden="1">'exp6(II)'!$E$1</definedName>
    <definedName name="_xlchart.v1.29" hidden="1">'exp6(II)'!$E$2:$E$62</definedName>
    <definedName name="_xlchart.v1.3" hidden="1">'exp7 (II)'!$E$2</definedName>
    <definedName name="_xlchart.v1.30" hidden="1">'exp6(II)'!$F$1</definedName>
    <definedName name="_xlchart.v1.31" hidden="1">'exp6(II)'!$F$2:$F$62</definedName>
    <definedName name="_xlchart.v1.32" hidden="1">'exp6(II)'!$G$1</definedName>
    <definedName name="_xlchart.v1.33" hidden="1">'exp6(II)'!$G$2:$G$62</definedName>
    <definedName name="_xlchart.v1.4" hidden="1">'exp7 (II)'!$E$3:$E$32</definedName>
    <definedName name="_xlchart.v1.5" hidden="1">'exp8'!$A$3:$A$62</definedName>
    <definedName name="_xlchart.v1.6" hidden="1">'exp8'!$C$2</definedName>
    <definedName name="_xlchart.v1.7" hidden="1">'exp8'!$C$3:$C$62</definedName>
    <definedName name="_xlchart.v1.8" hidden="1">'exp8'!$D$2</definedName>
    <definedName name="_xlchart.v1.9" hidden="1">'exp8'!$D$3:$D$62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6" l="1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M28" i="15"/>
  <c r="K26" i="15" l="1"/>
  <c r="L26" i="15"/>
  <c r="M26" i="15"/>
  <c r="N26" i="15"/>
  <c r="O26" i="15"/>
  <c r="K27" i="15"/>
  <c r="L27" i="15"/>
  <c r="M27" i="15"/>
  <c r="N27" i="15"/>
  <c r="O27" i="15"/>
  <c r="K28" i="15"/>
  <c r="L28" i="15"/>
  <c r="N28" i="15"/>
  <c r="O28" i="15"/>
  <c r="K29" i="15"/>
  <c r="L29" i="15"/>
  <c r="M29" i="15"/>
  <c r="N29" i="15"/>
  <c r="O29" i="15"/>
  <c r="K30" i="15"/>
  <c r="L30" i="15"/>
  <c r="M30" i="15"/>
  <c r="N30" i="15"/>
  <c r="O30" i="15"/>
  <c r="K31" i="15"/>
  <c r="L31" i="15"/>
  <c r="M31" i="15"/>
  <c r="N31" i="15"/>
  <c r="O31" i="15"/>
  <c r="J27" i="15"/>
  <c r="J28" i="15"/>
  <c r="J29" i="15"/>
  <c r="J30" i="15"/>
  <c r="J31" i="15"/>
  <c r="J26" i="15"/>
  <c r="C26" i="15"/>
  <c r="D26" i="15"/>
  <c r="E26" i="15"/>
  <c r="F26" i="15"/>
  <c r="G26" i="15"/>
  <c r="C27" i="15"/>
  <c r="D27" i="15"/>
  <c r="E27" i="15"/>
  <c r="F27" i="15"/>
  <c r="G27" i="15"/>
  <c r="C28" i="15"/>
  <c r="D28" i="15"/>
  <c r="E28" i="15"/>
  <c r="F28" i="15"/>
  <c r="G28" i="15"/>
  <c r="C29" i="15"/>
  <c r="D29" i="15"/>
  <c r="E29" i="15"/>
  <c r="F29" i="15"/>
  <c r="G29" i="15"/>
  <c r="C30" i="15"/>
  <c r="D30" i="15"/>
  <c r="E30" i="15"/>
  <c r="F30" i="15"/>
  <c r="G30" i="15"/>
  <c r="C31" i="15"/>
  <c r="D31" i="15"/>
  <c r="E31" i="15"/>
  <c r="F31" i="15"/>
  <c r="G31" i="15"/>
  <c r="B27" i="15"/>
  <c r="B28" i="15"/>
  <c r="B29" i="15"/>
  <c r="B30" i="15"/>
  <c r="B31" i="15"/>
  <c r="B26" i="15"/>
  <c r="B62" i="13" l="1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4" i="13" l="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3" i="13"/>
  <c r="H23" i="11" l="1"/>
  <c r="H13" i="11"/>
  <c r="H3" i="11"/>
  <c r="G23" i="11"/>
  <c r="F23" i="11"/>
  <c r="G13" i="11"/>
  <c r="F13" i="11"/>
  <c r="G3" i="11"/>
  <c r="F3" i="11"/>
  <c r="I62" i="12"/>
  <c r="G62" i="12"/>
  <c r="H62" i="12"/>
  <c r="F62" i="12"/>
  <c r="I23" i="11" l="1"/>
  <c r="O15" i="9"/>
  <c r="O16" i="9"/>
  <c r="O17" i="9"/>
  <c r="O18" i="9"/>
  <c r="O19" i="9"/>
  <c r="N15" i="9"/>
  <c r="N16" i="9"/>
  <c r="N17" i="9"/>
  <c r="N18" i="9"/>
  <c r="N19" i="9"/>
  <c r="O3" i="9"/>
  <c r="O4" i="9"/>
  <c r="O5" i="9"/>
  <c r="O6" i="9"/>
  <c r="O7" i="9"/>
  <c r="N3" i="9"/>
  <c r="N4" i="9"/>
  <c r="N5" i="9"/>
  <c r="N6" i="9"/>
  <c r="N7" i="9"/>
  <c r="O14" i="9"/>
  <c r="O2" i="9"/>
  <c r="N14" i="9"/>
  <c r="N2" i="9"/>
  <c r="M15" i="9" l="1"/>
  <c r="M16" i="9"/>
  <c r="M17" i="9"/>
  <c r="M18" i="9"/>
  <c r="M19" i="9"/>
  <c r="M14" i="9"/>
  <c r="M3" i="9"/>
  <c r="M4" i="9"/>
  <c r="M5" i="9"/>
  <c r="M6" i="9"/>
  <c r="M7" i="9"/>
  <c r="M2" i="9"/>
  <c r="L15" i="9"/>
  <c r="L16" i="9"/>
  <c r="L17" i="9"/>
  <c r="L18" i="9"/>
  <c r="L19" i="9"/>
  <c r="L14" i="9"/>
  <c r="L3" i="9"/>
  <c r="L4" i="9"/>
  <c r="L5" i="9"/>
  <c r="L6" i="9"/>
  <c r="L7" i="9"/>
  <c r="L2" i="9"/>
  <c r="K15" i="9" l="1"/>
  <c r="K16" i="9"/>
  <c r="K17" i="9"/>
  <c r="K18" i="9"/>
  <c r="K19" i="9"/>
  <c r="K14" i="9"/>
  <c r="K3" i="9"/>
  <c r="K4" i="9"/>
  <c r="K5" i="9"/>
  <c r="K6" i="9"/>
  <c r="K7" i="9"/>
  <c r="K2" i="9"/>
  <c r="J19" i="9"/>
  <c r="J18" i="9"/>
  <c r="J17" i="9"/>
  <c r="J16" i="9"/>
  <c r="J15" i="9"/>
  <c r="J14" i="9"/>
  <c r="J3" i="9"/>
  <c r="J4" i="9"/>
  <c r="J5" i="9"/>
  <c r="J6" i="9"/>
  <c r="J7" i="9"/>
  <c r="J2" i="9"/>
  <c r="B7" i="6" l="1"/>
  <c r="B6" i="6"/>
  <c r="B5" i="6"/>
  <c r="B4" i="6"/>
  <c r="B3" i="6"/>
  <c r="B2" i="6"/>
  <c r="B7" i="5" l="1"/>
  <c r="B6" i="5"/>
  <c r="B5" i="5"/>
  <c r="B4" i="5"/>
  <c r="B3" i="5"/>
  <c r="B2" i="5"/>
  <c r="G19" i="1" l="1"/>
  <c r="G20" i="1"/>
  <c r="G21" i="1"/>
  <c r="G22" i="1"/>
  <c r="F19" i="1"/>
  <c r="F20" i="1"/>
  <c r="F21" i="1"/>
  <c r="F22" i="1"/>
  <c r="E19" i="1"/>
  <c r="E20" i="1"/>
  <c r="E21" i="1"/>
  <c r="E22" i="1"/>
  <c r="E18" i="1"/>
  <c r="F18" i="1"/>
  <c r="G18" i="1"/>
  <c r="D19" i="1"/>
  <c r="D20" i="1"/>
  <c r="D21" i="1"/>
  <c r="D22" i="1"/>
  <c r="D18" i="1"/>
  <c r="C19" i="1"/>
  <c r="C20" i="1"/>
  <c r="C21" i="1"/>
  <c r="C22" i="1"/>
  <c r="C18" i="1"/>
  <c r="B22" i="1"/>
  <c r="B21" i="1"/>
  <c r="B20" i="1"/>
  <c r="B19" i="1"/>
  <c r="B18" i="1"/>
  <c r="C10" i="1"/>
  <c r="C11" i="1"/>
  <c r="C12" i="1"/>
  <c r="C13" i="1"/>
  <c r="C14" i="1"/>
  <c r="G11" i="1"/>
  <c r="G12" i="1"/>
  <c r="G13" i="1"/>
  <c r="G14" i="1"/>
  <c r="G10" i="1"/>
  <c r="F11" i="1"/>
  <c r="F12" i="1"/>
  <c r="F13" i="1"/>
  <c r="F14" i="1"/>
  <c r="F10" i="1"/>
  <c r="E11" i="1"/>
  <c r="E12" i="1"/>
  <c r="E13" i="1"/>
  <c r="E14" i="1"/>
  <c r="E10" i="1"/>
  <c r="D11" i="1"/>
  <c r="D12" i="1"/>
  <c r="D13" i="1"/>
  <c r="D14" i="1"/>
  <c r="D10" i="1"/>
  <c r="B14" i="1"/>
  <c r="B13" i="1"/>
  <c r="B12" i="1"/>
  <c r="B11" i="1"/>
  <c r="B10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<sst xmlns="http://schemas.openxmlformats.org/spreadsheetml/2006/main" count="353" uniqueCount="76">
  <si>
    <t>M</t>
  </si>
  <si>
    <t>K=1</t>
  </si>
  <si>
    <t>K=2</t>
  </si>
  <si>
    <t>n</t>
  </si>
  <si>
    <t>K=5</t>
  </si>
  <si>
    <t>K=10</t>
  </si>
  <si>
    <t>K=20</t>
  </si>
  <si>
    <t>log(n)/HK</t>
  </si>
  <si>
    <t>Scaled</t>
  </si>
  <si>
    <t>K = 1</t>
  </si>
  <si>
    <t>K = 2</t>
  </si>
  <si>
    <t>K = 5</t>
  </si>
  <si>
    <t>𝛼</t>
  </si>
  <si>
    <t>K = 3</t>
  </si>
  <si>
    <t>Upload</t>
  </si>
  <si>
    <t>Download</t>
  </si>
  <si>
    <t>K=3</t>
  </si>
  <si>
    <t>K=4</t>
  </si>
  <si>
    <t>alpha = 0.9</t>
  </si>
  <si>
    <t>S = 1</t>
  </si>
  <si>
    <t>S = 4</t>
  </si>
  <si>
    <t>S = 16</t>
  </si>
  <si>
    <t>S = 64</t>
  </si>
  <si>
    <t>S = 256</t>
  </si>
  <si>
    <t>S = 1024</t>
  </si>
  <si>
    <t>p = 1</t>
  </si>
  <si>
    <t>p = 2</t>
  </si>
  <si>
    <t>p = 4</t>
  </si>
  <si>
    <t>p = 8</t>
  </si>
  <si>
    <t>p = 16</t>
  </si>
  <si>
    <t>p = 32</t>
  </si>
  <si>
    <t>Upload Time</t>
  </si>
  <si>
    <t>Download Time</t>
  </si>
  <si>
    <t>Download Speed</t>
  </si>
  <si>
    <t>Upload Speed</t>
  </si>
  <si>
    <t>STATIC Fee</t>
  </si>
  <si>
    <t>N = 1</t>
  </si>
  <si>
    <t>N = 2</t>
  </si>
  <si>
    <t>N = 4</t>
  </si>
  <si>
    <t>Round1</t>
  </si>
  <si>
    <t>Round2</t>
  </si>
  <si>
    <t>Round3</t>
  </si>
  <si>
    <t>TRANSFER Fee</t>
  </si>
  <si>
    <t>STATIC Fee (w.o. SR)</t>
  </si>
  <si>
    <t>STATIC Fee (w.o. PD)</t>
  </si>
  <si>
    <t>TRANSFER Fee (w.o. SR)</t>
  </si>
  <si>
    <t>TRANSFER Fee (w.o. PD)</t>
  </si>
  <si>
    <t>Round4</t>
  </si>
  <si>
    <t>Round5</t>
  </si>
  <si>
    <t>With PD</t>
  </si>
  <si>
    <t>Without PD</t>
  </si>
  <si>
    <t>Static Fee</t>
  </si>
  <si>
    <t>Transfer Fee</t>
  </si>
  <si>
    <t>N=3-&gt;4</t>
  </si>
  <si>
    <t>1 Month</t>
  </si>
  <si>
    <t>2 Month</t>
  </si>
  <si>
    <t>3 Month</t>
  </si>
  <si>
    <t>4 Month</t>
  </si>
  <si>
    <t>5 Month</t>
  </si>
  <si>
    <t>6 Month</t>
  </si>
  <si>
    <t>7 Month</t>
  </si>
  <si>
    <t>8 Month</t>
  </si>
  <si>
    <t>9 Month</t>
  </si>
  <si>
    <t>10 Month</t>
  </si>
  <si>
    <t>11 Month</t>
  </si>
  <si>
    <t>12 Month</t>
  </si>
  <si>
    <t>No Migration</t>
  </si>
  <si>
    <t>Migration With SR</t>
  </si>
  <si>
    <t>Migration Without SR</t>
  </si>
  <si>
    <t>alpha = 0.99</t>
  </si>
  <si>
    <t>alpha = 0.999</t>
  </si>
  <si>
    <t>alpha = 0.9999</t>
  </si>
  <si>
    <t>Download (Full Procedure)</t>
  </si>
  <si>
    <t>Upload (Full Procedure)</t>
  </si>
  <si>
    <t>Download (W/O IDA)</t>
  </si>
  <si>
    <t>Upload (W/O 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</si>
</sst>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</font>
    <font>
      <b/>
      <sz val="18"/>
      <color rgb="FFFFFFFF"/>
      <name val="Calibri"/>
    </font>
    <font>
      <sz val="18"/>
      <color rgb="FF000000"/>
      <name val="Calibri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9" fontId="4" fillId="3" borderId="2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4" fillId="4" borderId="3" xfId="0" applyNumberFormat="1" applyFont="1" applyFill="1" applyBorder="1" applyAlignment="1">
      <alignment horizontal="center" vertical="center" wrapText="1" readingOrder="1"/>
    </xf>
    <xf numFmtId="10" fontId="4" fillId="4" borderId="3" xfId="0" applyNumberFormat="1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10" fontId="4" fillId="3" borderId="3" xfId="0" applyNumberFormat="1" applyFont="1" applyFill="1" applyBorder="1" applyAlignment="1">
      <alignment horizontal="center" vertical="center" wrapText="1" readingOrder="1"/>
    </xf>
    <xf numFmtId="9" fontId="4" fillId="3" borderId="3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'exp3'!$C$2:$C$6</c:f>
              <c:numCache>
                <c:formatCode>General</c:formatCode>
                <c:ptCount val="5"/>
                <c:pt idx="0">
                  <c:v>1.52</c:v>
                </c:pt>
                <c:pt idx="1">
                  <c:v>1.5</c:v>
                </c:pt>
                <c:pt idx="2">
                  <c:v>2.4159999999999999</c:v>
                </c:pt>
                <c:pt idx="3">
                  <c:v>2.7040000000000002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4-F64D-9D6E-E1AAAE3F86E7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'exp3'!$D$2:$D$6</c:f>
              <c:numCache>
                <c:formatCode>General</c:formatCode>
                <c:ptCount val="5"/>
                <c:pt idx="0">
                  <c:v>1.1200000000000001</c:v>
                </c:pt>
                <c:pt idx="1">
                  <c:v>1.36</c:v>
                </c:pt>
                <c:pt idx="2">
                  <c:v>1.8240000000000001</c:v>
                </c:pt>
                <c:pt idx="3">
                  <c:v>2.2200000000000002</c:v>
                </c:pt>
                <c:pt idx="4">
                  <c:v>2.6059999999999999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4-F64D-9D6E-E1AAAE3F86E7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'exp3'!$E$2:$E$6</c:f>
              <c:numCache>
                <c:formatCode>General</c:formatCode>
                <c:ptCount val="5"/>
                <c:pt idx="0">
                  <c:v>1</c:v>
                </c:pt>
                <c:pt idx="1">
                  <c:v>1.04</c:v>
                </c:pt>
                <c:pt idx="2">
                  <c:v>1.4079999999999999</c:v>
                </c:pt>
                <c:pt idx="3">
                  <c:v>1.6679999999999999</c:v>
                </c:pt>
                <c:pt idx="4">
                  <c:v>1.996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F-714C-A7C7-16C66549ADBA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1.056</c:v>
                </c:pt>
                <c:pt idx="3">
                  <c:v>1.3520000000000001</c:v>
                </c:pt>
                <c:pt idx="4">
                  <c:v>1.5960000000000001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F-714C-A7C7-16C66549ADBA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1.08</c:v>
                </c:pt>
                <c:pt idx="3">
                  <c:v>1.3080000000000001</c:v>
                </c:pt>
                <c:pt idx="4">
                  <c:v>1.6419999999999999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F-714C-A7C7-16C66549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'exp6'!$C$1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'exp6'!$C$2:$C$7</c:f>
              <c:numCache>
                <c:formatCode>General</c:formatCode>
                <c:ptCount val="6"/>
                <c:pt idx="0">
                  <c:v>1.2609999999999999</c:v>
                </c:pt>
                <c:pt idx="1">
                  <c:v>1.4590000000000001</c:v>
                </c:pt>
                <c:pt idx="2">
                  <c:v>1.9990000000000001</c:v>
                </c:pt>
                <c:pt idx="3">
                  <c:v>2.3849999999999998</c:v>
                </c:pt>
                <c:pt idx="4">
                  <c:v>2.698</c:v>
                </c:pt>
                <c:pt idx="5">
                  <c:v>3.2679999999999998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A-5E4C-AAF5-F016CA90FB21}"/>
            </c:ext>
          </c:extLst>
        </c:ser>
        <c:ser>
          <c:idx val="1"/>
          <c:order val="1"/>
          <c:tx>
            <c:strRef>
              <c:f>'exp6'!$D$1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'exp6'!$D$2:$D$7</c:f>
              <c:numCache>
                <c:formatCode>General</c:formatCode>
                <c:ptCount val="6"/>
                <c:pt idx="0">
                  <c:v>1</c:v>
                </c:pt>
                <c:pt idx="1">
                  <c:v>1.0049999999999999</c:v>
                </c:pt>
                <c:pt idx="2">
                  <c:v>1.373</c:v>
                </c:pt>
                <c:pt idx="3">
                  <c:v>1.663</c:v>
                </c:pt>
                <c:pt idx="4">
                  <c:v>1.95</c:v>
                </c:pt>
                <c:pt idx="5">
                  <c:v>2.496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A-5E4C-AAF5-F016CA90FB21}"/>
            </c:ext>
          </c:extLst>
        </c:ser>
        <c:ser>
          <c:idx val="2"/>
          <c:order val="2"/>
          <c:tx>
            <c:strRef>
              <c:f>'exp6'!$E$1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1.1619999999999999</c:v>
                </c:pt>
                <c:pt idx="3">
                  <c:v>1.377</c:v>
                </c:pt>
                <c:pt idx="4">
                  <c:v>1.744</c:v>
                </c:pt>
                <c:pt idx="5">
                  <c:v>2.117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A-5E4C-AAF5-F016CA90FB21}"/>
            </c:ext>
          </c:extLst>
        </c:ser>
        <c:ser>
          <c:idx val="3"/>
          <c:order val="3"/>
          <c:tx>
            <c:strRef>
              <c:f>'exp6'!$F$1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1.0269999999999999</c:v>
                </c:pt>
                <c:pt idx="3">
                  <c:v>1.2430000000000001</c:v>
                </c:pt>
                <c:pt idx="4">
                  <c:v>1.4750000000000001</c:v>
                </c:pt>
                <c:pt idx="5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A-5E4C-AAF5-F016CA90FB21}"/>
            </c:ext>
          </c:extLst>
        </c:ser>
        <c:ser>
          <c:idx val="4"/>
          <c:order val="4"/>
          <c:tx>
            <c:strRef>
              <c:f>'exp6'!$G$1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'exp6'!$G$2:$G$7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1.006</c:v>
                </c:pt>
                <c:pt idx="3">
                  <c:v>1.135</c:v>
                </c:pt>
                <c:pt idx="4">
                  <c:v>1.3640000000000001</c:v>
                </c:pt>
                <c:pt idx="5">
                  <c:v>1.7230000000000001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5A-5E4C-AAF5-F016CA9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'exp4(III)'!$B$21:$D$21</c:f>
              <c:numCache>
                <c:formatCode>General</c:formatCode>
                <c:ptCount val="3"/>
                <c:pt idx="0">
                  <c:v>0.874108</c:v>
                </c:pt>
                <c:pt idx="1">
                  <c:v>0.99990000000000001</c:v>
                </c:pt>
                <c:pt idx="2">
                  <c:v>0.99752399999999997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DE49-8EA4-904FD8CC386F}"/>
            </c:ext>
          </c:extLst>
        </c:ser>
        <c:ser>
          <c:idx val="1"/>
          <c:order val="1"/>
          <c:tx>
            <c:strRef>
              <c:f>'exp4(III)'!$A$22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'exp4(III)'!$B$22:$D$22</c:f>
              <c:numCache>
                <c:formatCode>General</c:formatCode>
                <c:ptCount val="3"/>
                <c:pt idx="0">
                  <c:v>0.99027799999999999</c:v>
                </c:pt>
                <c:pt idx="1">
                  <c:v>0.99714999999999998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D-DE49-8EA4-904FD8CC386F}"/>
            </c:ext>
          </c:extLst>
        </c:ser>
        <c:ser>
          <c:idx val="2"/>
          <c:order val="2"/>
          <c:tx>
            <c:strRef>
              <c:f>'exp4(III)'!$A$23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'exp4(III)'!$B$23:$D$23</c:f>
              <c:numCache>
                <c:formatCode>General</c:formatCode>
                <c:ptCount val="3"/>
                <c:pt idx="0">
                  <c:v>0.99504400000000004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D-DE49-8EA4-904FD8CC386F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'exp4(III)'!$B$2:$D$2</c:f>
              <c:numCache>
                <c:formatCode>General</c:formatCode>
                <c:ptCount val="3"/>
                <c:pt idx="0">
                  <c:v>0.224135</c:v>
                </c:pt>
                <c:pt idx="1">
                  <c:v>0.95991000000000004</c:v>
                </c:pt>
                <c:pt idx="2">
                  <c:v>0.98021499999999995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5942-A639-DB12764743EF}"/>
            </c:ext>
          </c:extLst>
        </c:ser>
        <c:ser>
          <c:idx val="1"/>
          <c:order val="1"/>
          <c:tx>
            <c:strRef>
              <c:f>'exp4(III)'!$A$3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'exp4(III)'!$B$3:$D$3</c:f>
              <c:numCache>
                <c:formatCode>General</c:formatCode>
                <c:ptCount val="3"/>
                <c:pt idx="0">
                  <c:v>0.80356399999999994</c:v>
                </c:pt>
                <c:pt idx="1">
                  <c:v>0.99141800000000002</c:v>
                </c:pt>
                <c:pt idx="2">
                  <c:v>0.99987000000000004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C-5942-A639-DB12764743EF}"/>
            </c:ext>
          </c:extLst>
        </c:ser>
        <c:ser>
          <c:idx val="2"/>
          <c:order val="2"/>
          <c:tx>
            <c:strRef>
              <c:f>'exp4(III)'!$A$4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'exp4(III)'!$B$4:$D$4</c:f>
              <c:numCache>
                <c:formatCode>General</c:formatCode>
                <c:ptCount val="3"/>
                <c:pt idx="0">
                  <c:v>0.91386999999999996</c:v>
                </c:pt>
                <c:pt idx="1">
                  <c:v>0.99791300000000005</c:v>
                </c:pt>
                <c:pt idx="2">
                  <c:v>0.99994000000000005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C-5942-A639-DB12764743E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(II)'!$J$2:$J$7</c:f>
              <c:numCache>
                <c:formatCode>General</c:formatCode>
                <c:ptCount val="6"/>
                <c:pt idx="0">
                  <c:v>4.2824718427476336</c:v>
                </c:pt>
                <c:pt idx="1">
                  <c:v>7.4031300433823422</c:v>
                </c:pt>
                <c:pt idx="2">
                  <c:v>11.101243339253998</c:v>
                </c:pt>
                <c:pt idx="3">
                  <c:v>13.513513513513514</c:v>
                </c:pt>
                <c:pt idx="4">
                  <c:v>11.828999976342001</c:v>
                </c:pt>
                <c:pt idx="5">
                  <c:v>8.7095875139353396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7-D14F-BC26-23D2F1585109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(II)'!$K$2:$K$7</c:f>
              <c:numCache>
                <c:formatCode>General</c:formatCode>
                <c:ptCount val="6"/>
                <c:pt idx="0">
                  <c:v>4.6829359667043251</c:v>
                </c:pt>
                <c:pt idx="1">
                  <c:v>8.8758118594160162</c:v>
                </c:pt>
                <c:pt idx="2">
                  <c:v>15.611522865026677</c:v>
                </c:pt>
                <c:pt idx="3">
                  <c:v>24.576817916500261</c:v>
                </c:pt>
                <c:pt idx="4">
                  <c:v>30.050560067313253</c:v>
                </c:pt>
                <c:pt idx="5">
                  <c:v>24.67019039219435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7-D14F-BC26-23D2F1585109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(II)'!$L$2:$L$7</c:f>
              <c:numCache>
                <c:formatCode>General</c:formatCode>
                <c:ptCount val="6"/>
                <c:pt idx="0">
                  <c:v>4.8487537339191844</c:v>
                </c:pt>
                <c:pt idx="1">
                  <c:v>9.4306926607992043</c:v>
                </c:pt>
                <c:pt idx="2">
                  <c:v>16.842619406276611</c:v>
                </c:pt>
                <c:pt idx="3">
                  <c:v>31.010155826033028</c:v>
                </c:pt>
                <c:pt idx="4">
                  <c:v>39.499540817837996</c:v>
                </c:pt>
                <c:pt idx="5">
                  <c:v>32.771573936767247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7-D14F-BC26-23D2F1585109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(II)'!$M$2:$M$7</c:f>
              <c:numCache>
                <c:formatCode>General</c:formatCode>
                <c:ptCount val="6"/>
                <c:pt idx="0">
                  <c:v>4.8952081266573915</c:v>
                </c:pt>
                <c:pt idx="1">
                  <c:v>9.595783612680588</c:v>
                </c:pt>
                <c:pt idx="2">
                  <c:v>18.596034279464689</c:v>
                </c:pt>
                <c:pt idx="3">
                  <c:v>29.472782576059348</c:v>
                </c:pt>
                <c:pt idx="4">
                  <c:v>38.828542861857755</c:v>
                </c:pt>
                <c:pt idx="5">
                  <c:v>35.866759471906803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1-6145-82AE-D2FC20771AE5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(II)'!$N$2:$N$7</c:f>
              <c:numCache>
                <c:formatCode>General</c:formatCode>
                <c:ptCount val="6"/>
                <c:pt idx="0">
                  <c:v>4.8890343885893914</c:v>
                </c:pt>
                <c:pt idx="1">
                  <c:v>9.4968244807657598</c:v>
                </c:pt>
                <c:pt idx="2">
                  <c:v>17.634807251901165</c:v>
                </c:pt>
                <c:pt idx="3">
                  <c:v>29.719127543931194</c:v>
                </c:pt>
                <c:pt idx="4">
                  <c:v>33.659426559075712</c:v>
                </c:pt>
                <c:pt idx="5">
                  <c:v>31.721854846244419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1-6145-82AE-D2FC20771AE5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(II)'!$O$2:$O$7</c:f>
              <c:numCache>
                <c:formatCode>General</c:formatCode>
                <c:ptCount val="6"/>
                <c:pt idx="0">
                  <c:v>4.6527541019184513</c:v>
                </c:pt>
                <c:pt idx="1">
                  <c:v>8.6090729439183971</c:v>
                </c:pt>
                <c:pt idx="2">
                  <c:v>13.481782149409479</c:v>
                </c:pt>
                <c:pt idx="3">
                  <c:v>18.935409487568432</c:v>
                </c:pt>
                <c:pt idx="4">
                  <c:v>22.981722775024174</c:v>
                </c:pt>
                <c:pt idx="5">
                  <c:v>23.175759368806382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1-6145-82AE-D2FC2077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(II)'!$J$14:$J$19</c:f>
              <c:numCache>
                <c:formatCode>General</c:formatCode>
                <c:ptCount val="6"/>
                <c:pt idx="0">
                  <c:v>8.2697253624207132</c:v>
                </c:pt>
                <c:pt idx="1">
                  <c:v>14.060742407199099</c:v>
                </c:pt>
                <c:pt idx="2">
                  <c:v>20.833333333333332</c:v>
                </c:pt>
                <c:pt idx="3">
                  <c:v>20.557519940794343</c:v>
                </c:pt>
                <c:pt idx="4">
                  <c:v>13.488541484009335</c:v>
                </c:pt>
                <c:pt idx="5">
                  <c:v>14.962668142983256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D-8041-AFAE-AAB6B496173E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(II)'!$K$14:$K$19</c:f>
              <c:numCache>
                <c:formatCode>General</c:formatCode>
                <c:ptCount val="6"/>
                <c:pt idx="0">
                  <c:v>9.3364797270013327</c:v>
                </c:pt>
                <c:pt idx="1">
                  <c:v>17.236995764008292</c:v>
                </c:pt>
                <c:pt idx="2">
                  <c:v>29.532064438964603</c:v>
                </c:pt>
                <c:pt idx="3">
                  <c:v>45.347360783602397</c:v>
                </c:pt>
                <c:pt idx="4">
                  <c:v>29.700911817992814</c:v>
                </c:pt>
                <c:pt idx="5">
                  <c:v>23.120050864111903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D-8041-AFAE-AAB6B496173E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(II)'!$L$14:$L$19</c:f>
              <c:numCache>
                <c:formatCode>General</c:formatCode>
                <c:ptCount val="6"/>
                <c:pt idx="0">
                  <c:v>9.6935211533836139</c:v>
                </c:pt>
                <c:pt idx="1">
                  <c:v>18.966851870072322</c:v>
                </c:pt>
                <c:pt idx="2">
                  <c:v>35.537944529710835</c:v>
                </c:pt>
                <c:pt idx="3">
                  <c:v>53.437536529565989</c:v>
                </c:pt>
                <c:pt idx="4">
                  <c:v>41.376920470972799</c:v>
                </c:pt>
                <c:pt idx="5">
                  <c:v>29.278504453992493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D-8041-AFAE-AAB6B496173E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(II)'!$M$14:$M$19</c:f>
              <c:numCache>
                <c:formatCode>General</c:formatCode>
                <c:ptCount val="6"/>
                <c:pt idx="0">
                  <c:v>9.8350432734220412</c:v>
                </c:pt>
                <c:pt idx="1">
                  <c:v>19.427731873015489</c:v>
                </c:pt>
                <c:pt idx="2">
                  <c:v>34.700816607810829</c:v>
                </c:pt>
                <c:pt idx="3">
                  <c:v>53.936205267713198</c:v>
                </c:pt>
                <c:pt idx="4">
                  <c:v>54.795927977602169</c:v>
                </c:pt>
                <c:pt idx="5">
                  <c:v>50.951925266263615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7-6341-A64D-4602F4FB5A2F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(II)'!$N$14:$N$19</c:f>
              <c:numCache>
                <c:formatCode>General</c:formatCode>
                <c:ptCount val="6"/>
                <c:pt idx="0">
                  <c:v>9.8461576331375511</c:v>
                </c:pt>
                <c:pt idx="1">
                  <c:v>19.515113464376302</c:v>
                </c:pt>
                <c:pt idx="2">
                  <c:v>35.537584396557243</c:v>
                </c:pt>
                <c:pt idx="3">
                  <c:v>42.27017942865578</c:v>
                </c:pt>
                <c:pt idx="4">
                  <c:v>43.862700153553718</c:v>
                </c:pt>
                <c:pt idx="5">
                  <c:v>46.910890381526634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7-6341-A64D-4602F4FB5A2F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(II)'!$O$14:$O$19</c:f>
              <c:numCache>
                <c:formatCode>General</c:formatCode>
                <c:ptCount val="6"/>
                <c:pt idx="0">
                  <c:v>9.622539264635213</c:v>
                </c:pt>
                <c:pt idx="1">
                  <c:v>17.64494291025246</c:v>
                </c:pt>
                <c:pt idx="2">
                  <c:v>27.115702703435559</c:v>
                </c:pt>
                <c:pt idx="3">
                  <c:v>32.074026853978985</c:v>
                </c:pt>
                <c:pt idx="4">
                  <c:v>19.91442282430895</c:v>
                </c:pt>
                <c:pt idx="5">
                  <c:v>30.169051573404428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7-6341-A64D-4602F4FB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3D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C84A-BD38-FD4C3D1C7F0B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4-C84A-BD38-FD4C3D1C7F0B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4-C84A-BD38-FD4C3D1C7F0B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3D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  <c:max val="1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1866736728289833"/>
          <c:h val="0.31680421829935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3DChart>
        <c:wireframe val="0"/>
        <c:ser>
          <c:idx val="0"/>
          <c:order val="0"/>
          <c:tx>
            <c:strRef>
              <c:f>'exp4(IV)'!$A$2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'exp4(IV)'!$B$2:$D$2</c:f>
              <c:numCache>
                <c:formatCode>General</c:formatCode>
                <c:ptCount val="3"/>
                <c:pt idx="0">
                  <c:v>0.763826</c:v>
                </c:pt>
                <c:pt idx="1">
                  <c:v>0.98035399999999995</c:v>
                </c:pt>
                <c:pt idx="2">
                  <c:v>0.99948599999999999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E-AF49-9CCD-D43F7FB6C0B4}"/>
            </c:ext>
          </c:extLst>
        </c:ser>
        <c:ser>
          <c:idx val="1"/>
          <c:order val="1"/>
          <c:tx>
            <c:strRef>
              <c:f>'exp4(IV)'!$A$3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'exp4(IV)'!$B$3:$D$3</c:f>
              <c:numCache>
                <c:formatCode>General</c:formatCode>
                <c:ptCount val="3"/>
                <c:pt idx="0">
                  <c:v>0.92159999999999997</c:v>
                </c:pt>
                <c:pt idx="1">
                  <c:v>0.99570700000000001</c:v>
                </c:pt>
                <c:pt idx="2">
                  <c:v>0.99998699999999996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E-AF49-9CCD-D43F7FB6C0B4}"/>
            </c:ext>
          </c:extLst>
        </c:ser>
        <c:ser>
          <c:idx val="2"/>
          <c:order val="2"/>
          <c:tx>
            <c:strRef>
              <c:f>'exp4(IV)'!$A$4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'exp4(IV)'!$B$4:$D$4</c:f>
              <c:numCache>
                <c:formatCode>General</c:formatCode>
                <c:ptCount val="3"/>
                <c:pt idx="0">
                  <c:v>0.97996399999999995</c:v>
                </c:pt>
                <c:pt idx="1">
                  <c:v>0.99801799999999996</c:v>
                </c:pt>
                <c:pt idx="2">
                  <c:v>0.99997000000000003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E-AF49-9CCD-D43F7FB6C0B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3D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1858492790168822"/>
          <c:h val="0.23760307589143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3D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6546-B4D8-D12C583F4228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E-6546-B4D8-D12C583F4228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E-6546-B4D8-D12C583F4228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3D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2937481464608402"/>
          <c:h val="0.15840210914967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3DChart>
        <c:wireframe val="0"/>
        <c:ser>
          <c:idx val="0"/>
          <c:order val="0"/>
          <c:tx>
            <c:strRef>
              <c:f>'exp4(IV)'!$A$21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'exp4(IV)'!$B$21:$D$21</c:f>
              <c:numCache>
                <c:formatCode>General</c:formatCode>
                <c:ptCount val="3"/>
                <c:pt idx="0">
                  <c:v>0.966167</c:v>
                </c:pt>
                <c:pt idx="1">
                  <c:v>0.99973999999999996</c:v>
                </c:pt>
                <c:pt idx="2">
                  <c:v>0.99994700000000003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C-C544-9249-A056310B68D0}"/>
            </c:ext>
          </c:extLst>
        </c:ser>
        <c:ser>
          <c:idx val="1"/>
          <c:order val="1"/>
          <c:tx>
            <c:strRef>
              <c:f>'exp4(IV)'!$A$22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'exp4(IV)'!$B$22:$D$22</c:f>
              <c:numCache>
                <c:formatCode>General</c:formatCode>
                <c:ptCount val="3"/>
                <c:pt idx="0">
                  <c:v>0.99449500000000002</c:v>
                </c:pt>
                <c:pt idx="1">
                  <c:v>0.999996</c:v>
                </c:pt>
                <c:pt idx="2">
                  <c:v>0.99999970000000005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C-C544-9249-A056310B68D0}"/>
            </c:ext>
          </c:extLst>
        </c:ser>
        <c:ser>
          <c:idx val="2"/>
          <c:order val="2"/>
          <c:tx>
            <c:strRef>
              <c:f>'exp4(IV)'!$A$23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'exp4(IV)'!$B$1:$D$1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'exp4(IV)'!$B$23:$D$23</c:f>
              <c:numCache>
                <c:formatCode>General</c:formatCode>
                <c:ptCount val="3"/>
                <c:pt idx="0">
                  <c:v>0.99917</c:v>
                </c:pt>
                <c:pt idx="1">
                  <c:v>0.99999800000000005</c:v>
                </c:pt>
                <c:pt idx="2">
                  <c:v>0.99999939999999998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C-C544-9249-A056310B68D0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3D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  <c:min val="0.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5078970937245542"/>
          <c:h val="0.15840210914967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(III)'!$B$1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(III)'!$B$26:$B$31</c:f>
              <c:numCache>
                <c:formatCode>General</c:formatCode>
                <c:ptCount val="6"/>
                <c:pt idx="0">
                  <c:v>4.1267725343951831</c:v>
                </c:pt>
                <c:pt idx="1">
                  <c:v>6.9749489180975308</c:v>
                </c:pt>
                <c:pt idx="2">
                  <c:v>10.335502029508801</c:v>
                </c:pt>
                <c:pt idx="3">
                  <c:v>12.270947258607066</c:v>
                </c:pt>
                <c:pt idx="4">
                  <c:v>11.742842328445732</c:v>
                </c:pt>
                <c:pt idx="5">
                  <c:v>9.0033891569444968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5-404E-9AE7-90514B38A377}"/>
            </c:ext>
          </c:extLst>
        </c:ser>
        <c:ser>
          <c:idx val="1"/>
          <c:order val="1"/>
          <c:tx>
            <c:strRef>
              <c:f>'exp5 (III)'!$C$1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(III)'!$C$26:$C$31</c:f>
              <c:numCache>
                <c:formatCode>General</c:formatCode>
                <c:ptCount val="6"/>
                <c:pt idx="0">
                  <c:v>4.6524895947450302</c:v>
                </c:pt>
                <c:pt idx="1">
                  <c:v>8.7201810724938742</c:v>
                </c:pt>
                <c:pt idx="2">
                  <c:v>15.489275523529734</c:v>
                </c:pt>
                <c:pt idx="3">
                  <c:v>23.711366980447036</c:v>
                </c:pt>
                <c:pt idx="4">
                  <c:v>26.964833864724636</c:v>
                </c:pt>
                <c:pt idx="5">
                  <c:v>23.565851090821166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25-404E-9AE7-90514B38A377}"/>
            </c:ext>
          </c:extLst>
        </c:ser>
        <c:ser>
          <c:idx val="2"/>
          <c:order val="2"/>
          <c:tx>
            <c:strRef>
              <c:f>'exp5 (III)'!$D$1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(III)'!$D$26:$D$31</c:f>
              <c:numCache>
                <c:formatCode>General</c:formatCode>
                <c:ptCount val="6"/>
                <c:pt idx="0">
                  <c:v>4.8339349864454366</c:v>
                </c:pt>
                <c:pt idx="1">
                  <c:v>9.3968022410162035</c:v>
                </c:pt>
                <c:pt idx="2">
                  <c:v>17.8041711221612</c:v>
                </c:pt>
                <c:pt idx="3">
                  <c:v>29.989385150798736</c:v>
                </c:pt>
                <c:pt idx="4">
                  <c:v>36.8025265287962</c:v>
                </c:pt>
                <c:pt idx="5">
                  <c:v>35.00386060348373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25-404E-9AE7-90514B38A377}"/>
            </c:ext>
          </c:extLst>
        </c:ser>
        <c:ser>
          <c:idx val="3"/>
          <c:order val="3"/>
          <c:tx>
            <c:strRef>
              <c:f>'exp5 (III)'!$E$1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(III)'!$E$26:$E$31</c:f>
              <c:numCache>
                <c:formatCode>General</c:formatCode>
                <c:ptCount val="6"/>
                <c:pt idx="0">
                  <c:v>4.8914607052318537</c:v>
                </c:pt>
                <c:pt idx="1">
                  <c:v>9.6148888377518364</c:v>
                </c:pt>
                <c:pt idx="2">
                  <c:v>18.253329504070532</c:v>
                </c:pt>
                <c:pt idx="3">
                  <c:v>31.679247607557432</c:v>
                </c:pt>
                <c:pt idx="4">
                  <c:v>36.020281130014496</c:v>
                </c:pt>
                <c:pt idx="5">
                  <c:v>34.512410765639835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25-404E-9AE7-90514B38A377}"/>
            </c:ext>
          </c:extLst>
        </c:ser>
        <c:ser>
          <c:idx val="4"/>
          <c:order val="4"/>
          <c:tx>
            <c:strRef>
              <c:f>'exp5 (III)'!$F$1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(III)'!$F$26:$F$31</c:f>
              <c:numCache>
                <c:formatCode>General</c:formatCode>
                <c:ptCount val="6"/>
                <c:pt idx="0">
                  <c:v>4.8977925235896835</c:v>
                </c:pt>
                <c:pt idx="1">
                  <c:v>9.6100960172292229</c:v>
                </c:pt>
                <c:pt idx="2">
                  <c:v>18.204595249882033</c:v>
                </c:pt>
                <c:pt idx="3">
                  <c:v>29.980316616843101</c:v>
                </c:pt>
                <c:pt idx="4">
                  <c:v>33.434981973125197</c:v>
                </c:pt>
                <c:pt idx="5">
                  <c:v>34.791351660618538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25-404E-9AE7-90514B38A377}"/>
            </c:ext>
          </c:extLst>
        </c:ser>
        <c:ser>
          <c:idx val="5"/>
          <c:order val="5"/>
          <c:tx>
            <c:strRef>
              <c:f>'exp5 (III)'!$G$1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(III)'!$G$26:$G$31</c:f>
              <c:numCache>
                <c:formatCode>General</c:formatCode>
                <c:ptCount val="6"/>
                <c:pt idx="0">
                  <c:v>4.7219501390830496</c:v>
                </c:pt>
                <c:pt idx="1">
                  <c:v>9.006273565049753</c:v>
                </c:pt>
                <c:pt idx="2">
                  <c:v>16.892043984949368</c:v>
                </c:pt>
                <c:pt idx="3">
                  <c:v>26.248069516666632</c:v>
                </c:pt>
                <c:pt idx="4">
                  <c:v>30.772984767979167</c:v>
                </c:pt>
                <c:pt idx="5">
                  <c:v>31.812340772036766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25-404E-9AE7-90514B38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'exp3'!$C$10:$C$14</c:f>
              <c:numCache>
                <c:formatCode>General</c:formatCode>
                <c:ptCount val="5"/>
                <c:pt idx="0">
                  <c:v>0.69897000433601886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4-4D4D-B506-ACD302699E42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'exp3'!$D$10:$D$14</c:f>
              <c:numCache>
                <c:formatCode>General</c:formatCode>
                <c:ptCount val="5"/>
                <c:pt idx="0">
                  <c:v>0.46598000289067926</c:v>
                </c:pt>
                <c:pt idx="1">
                  <c:v>0.66666666666666663</c:v>
                </c:pt>
                <c:pt idx="2">
                  <c:v>0.93196000578135851</c:v>
                </c:pt>
                <c:pt idx="3">
                  <c:v>1.1326466695573458</c:v>
                </c:pt>
                <c:pt idx="4">
                  <c:v>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4-4D4D-B506-ACD302699E42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'exp3'!$E$10:$E$14</c:f>
              <c:numCache>
                <c:formatCode>General</c:formatCode>
                <c:ptCount val="5"/>
                <c:pt idx="0">
                  <c:v>0.30616294539466443</c:v>
                </c:pt>
                <c:pt idx="1">
                  <c:v>0.43802014892685065</c:v>
                </c:pt>
                <c:pt idx="2">
                  <c:v>0.61232589078932886</c:v>
                </c:pt>
                <c:pt idx="3">
                  <c:v>0.74418309432151508</c:v>
                </c:pt>
                <c:pt idx="4">
                  <c:v>0.8760402978537013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4-4D4D-B506-ACD302699E42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'exp3'!$F$10:$F$14</c:f>
              <c:numCache>
                <c:formatCode>General</c:formatCode>
                <c:ptCount val="5"/>
                <c:pt idx="0">
                  <c:v>0.23863776180813209</c:v>
                </c:pt>
                <c:pt idx="1">
                  <c:v>0.34141345168999659</c:v>
                </c:pt>
                <c:pt idx="2">
                  <c:v>0.47727552361626419</c:v>
                </c:pt>
                <c:pt idx="3">
                  <c:v>0.58005121349812871</c:v>
                </c:pt>
                <c:pt idx="4">
                  <c:v>0.68282690337999319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4-4D4D-B506-ACD302699E42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'exp3'!$G$10:$G$14</c:f>
              <c:numCache>
                <c:formatCode>General</c:formatCode>
                <c:ptCount val="5"/>
                <c:pt idx="0">
                  <c:v>0.19426626023791521</c:v>
                </c:pt>
                <c:pt idx="1">
                  <c:v>0.27793218454697055</c:v>
                </c:pt>
                <c:pt idx="2">
                  <c:v>0.38853252047583042</c:v>
                </c:pt>
                <c:pt idx="3">
                  <c:v>0.47219844478488571</c:v>
                </c:pt>
                <c:pt idx="4">
                  <c:v>0.5558643690939411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04-4D4D-B506-ACD30269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(III)'!$J$26:$J$31</c:f>
              <c:numCache>
                <c:formatCode>0.000</c:formatCode>
                <c:ptCount val="6"/>
                <c:pt idx="0">
                  <c:v>8.3390950168329194</c:v>
                </c:pt>
                <c:pt idx="1">
                  <c:v>14.235886062996235</c:v>
                </c:pt>
                <c:pt idx="2">
                  <c:v>21.225838961571966</c:v>
                </c:pt>
                <c:pt idx="3">
                  <c:v>25.748032151389566</c:v>
                </c:pt>
                <c:pt idx="4">
                  <c:v>25.351359873634234</c:v>
                </c:pt>
                <c:pt idx="5">
                  <c:v>21.84488630126037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6-2D42-B55B-15577D12F6B0}"/>
            </c:ext>
          </c:extLst>
        </c:ser>
        <c:ser>
          <c:idx val="1"/>
          <c:order val="1"/>
          <c:tx>
            <c:strRef>
              <c:f>'exp5 (III)'!$K$1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(III)'!$K$26:$K$31</c:f>
              <c:numCache>
                <c:formatCode>0.000</c:formatCode>
                <c:ptCount val="6"/>
                <c:pt idx="0">
                  <c:v>9.3212936265377095</c:v>
                </c:pt>
                <c:pt idx="1">
                  <c:v>17.584998449015799</c:v>
                </c:pt>
                <c:pt idx="2">
                  <c:v>31.198191053437</c:v>
                </c:pt>
                <c:pt idx="3">
                  <c:v>49.01896896496536</c:v>
                </c:pt>
                <c:pt idx="4">
                  <c:v>54.316971684735364</c:v>
                </c:pt>
                <c:pt idx="5">
                  <c:v>40.91307637345593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6-2D42-B55B-15577D12F6B0}"/>
            </c:ext>
          </c:extLst>
        </c:ser>
        <c:ser>
          <c:idx val="2"/>
          <c:order val="2"/>
          <c:tx>
            <c:strRef>
              <c:f>'exp5 (III)'!$L$1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(III)'!$L$26:$L$31</c:f>
              <c:numCache>
                <c:formatCode>0.000</c:formatCode>
                <c:ptCount val="6"/>
                <c:pt idx="0">
                  <c:v>9.7004834553782793</c:v>
                </c:pt>
                <c:pt idx="1">
                  <c:v>19.002502027958396</c:v>
                </c:pt>
                <c:pt idx="2">
                  <c:v>36.224428333432996</c:v>
                </c:pt>
                <c:pt idx="3">
                  <c:v>58.630868537354331</c:v>
                </c:pt>
                <c:pt idx="4">
                  <c:v>70.068145707492064</c:v>
                </c:pt>
                <c:pt idx="5">
                  <c:v>61.054408550975602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B6-2D42-B55B-15577D12F6B0}"/>
            </c:ext>
          </c:extLst>
        </c:ser>
        <c:ser>
          <c:idx val="3"/>
          <c:order val="3"/>
          <c:tx>
            <c:strRef>
              <c:f>'exp5 (III)'!$M$1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(III)'!$M$26:$M$31</c:f>
              <c:numCache>
                <c:formatCode>0.000</c:formatCode>
                <c:ptCount val="6"/>
                <c:pt idx="0">
                  <c:v>9.8275322221085304</c:v>
                </c:pt>
                <c:pt idx="1">
                  <c:v>19.530615543977834</c:v>
                </c:pt>
                <c:pt idx="2">
                  <c:v>37.36258743635517</c:v>
                </c:pt>
                <c:pt idx="3">
                  <c:v>56.841508786133168</c:v>
                </c:pt>
                <c:pt idx="4">
                  <c:v>65.442616148809591</c:v>
                </c:pt>
                <c:pt idx="5">
                  <c:v>63.976182360570839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B6-2D42-B55B-15577D12F6B0}"/>
            </c:ext>
          </c:extLst>
        </c:ser>
        <c:ser>
          <c:idx val="4"/>
          <c:order val="4"/>
          <c:tx>
            <c:strRef>
              <c:f>'exp5 (III)'!$N$1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(III)'!$N$26:$N$31</c:f>
              <c:numCache>
                <c:formatCode>0.000</c:formatCode>
                <c:ptCount val="6"/>
                <c:pt idx="0">
                  <c:v>9.8729659515812038</c:v>
                </c:pt>
                <c:pt idx="1">
                  <c:v>19.609631110042468</c:v>
                </c:pt>
                <c:pt idx="2">
                  <c:v>36.886687865557029</c:v>
                </c:pt>
                <c:pt idx="3">
                  <c:v>48.620072885471565</c:v>
                </c:pt>
                <c:pt idx="4">
                  <c:v>53.585840403948936</c:v>
                </c:pt>
                <c:pt idx="5">
                  <c:v>55.174911446615937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B6-2D42-B55B-15577D12F6B0}"/>
            </c:ext>
          </c:extLst>
        </c:ser>
        <c:ser>
          <c:idx val="5"/>
          <c:order val="5"/>
          <c:tx>
            <c:strRef>
              <c:f>'exp5 (III)'!$O$1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(III)'!$A$26:$A$31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(III)'!$O$26:$O$31</c:f>
              <c:numCache>
                <c:formatCode>0.000</c:formatCode>
                <c:ptCount val="6"/>
                <c:pt idx="0">
                  <c:v>9.8583131857383961</c:v>
                </c:pt>
                <c:pt idx="1">
                  <c:v>19.320639727683034</c:v>
                </c:pt>
                <c:pt idx="2">
                  <c:v>35.761041448685496</c:v>
                </c:pt>
                <c:pt idx="3">
                  <c:v>46.606172675855966</c:v>
                </c:pt>
                <c:pt idx="4">
                  <c:v>47.547979711398966</c:v>
                </c:pt>
                <c:pt idx="5">
                  <c:v>48.561587786817462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B6-2D42-B55B-15577D1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58955901289824E-2"/>
          <c:y val="0.92189705453484982"/>
          <c:w val="0.89884401849232654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(III)'!$J$51:$J$56</c:f>
              <c:numCache>
                <c:formatCode>General</c:formatCode>
                <c:ptCount val="6"/>
                <c:pt idx="0">
                  <c:v>8.7461772217782396</c:v>
                </c:pt>
                <c:pt idx="1">
                  <c:v>15.169856727208201</c:v>
                </c:pt>
                <c:pt idx="2">
                  <c:v>23.146881541403602</c:v>
                </c:pt>
                <c:pt idx="3" formatCode="0.000">
                  <c:v>28.3835694484874</c:v>
                </c:pt>
                <c:pt idx="4" formatCode="0.000">
                  <c:v>27.739214157333699</c:v>
                </c:pt>
                <c:pt idx="5" formatCode="0.000">
                  <c:v>24.6837095658863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A-0E46-AEFC-035D8DF11097}"/>
            </c:ext>
          </c:extLst>
        </c:ser>
        <c:ser>
          <c:idx val="1"/>
          <c:order val="1"/>
          <c:tx>
            <c:strRef>
              <c:f>'exp5 (III)'!$K$1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(III)'!$K$51:$K$56</c:f>
              <c:numCache>
                <c:formatCode>0.000</c:formatCode>
                <c:ptCount val="6"/>
                <c:pt idx="0">
                  <c:v>9.6337135484679095</c:v>
                </c:pt>
                <c:pt idx="1">
                  <c:v>18.522996166698</c:v>
                </c:pt>
                <c:pt idx="2">
                  <c:v>33.6673712449428</c:v>
                </c:pt>
                <c:pt idx="3">
                  <c:v>54.854626074188197</c:v>
                </c:pt>
                <c:pt idx="4">
                  <c:v>60.949870363151398</c:v>
                </c:pt>
                <c:pt idx="5">
                  <c:v>45.3294080790359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5A-0E46-AEFC-035D8DF11097}"/>
            </c:ext>
          </c:extLst>
        </c:ser>
        <c:ser>
          <c:idx val="2"/>
          <c:order val="2"/>
          <c:tx>
            <c:strRef>
              <c:f>'exp5 (III)'!$L$1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(III)'!$L$51:$L$56</c:f>
              <c:numCache>
                <c:formatCode>0.000</c:formatCode>
                <c:ptCount val="6"/>
                <c:pt idx="0">
                  <c:v>9.9001521876818597</c:v>
                </c:pt>
                <c:pt idx="1">
                  <c:v>19.602585576673601</c:v>
                </c:pt>
                <c:pt idx="2">
                  <c:v>38.059094576702797</c:v>
                </c:pt>
                <c:pt idx="3">
                  <c:v>67.270879836608998</c:v>
                </c:pt>
                <c:pt idx="4">
                  <c:v>81.789530965818798</c:v>
                </c:pt>
                <c:pt idx="5">
                  <c:v>72.969808086104194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5A-0E46-AEFC-035D8DF11097}"/>
            </c:ext>
          </c:extLst>
        </c:ser>
        <c:ser>
          <c:idx val="3"/>
          <c:order val="3"/>
          <c:tx>
            <c:strRef>
              <c:f>'exp5 (III)'!$M$1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(III)'!$M$51:$M$56</c:f>
              <c:numCache>
                <c:formatCode>0.000</c:formatCode>
                <c:ptCount val="6"/>
                <c:pt idx="0">
                  <c:v>9.9733619878660402</c:v>
                </c:pt>
                <c:pt idx="1">
                  <c:v>19.892917091720101</c:v>
                </c:pt>
                <c:pt idx="2">
                  <c:v>39.168701507192502</c:v>
                </c:pt>
                <c:pt idx="3">
                  <c:v>58.500245195077703</c:v>
                </c:pt>
                <c:pt idx="4">
                  <c:v>66.968370663529299</c:v>
                </c:pt>
                <c:pt idx="5">
                  <c:v>70.079736907880303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5A-0E46-AEFC-035D8DF11097}"/>
            </c:ext>
          </c:extLst>
        </c:ser>
        <c:ser>
          <c:idx val="4"/>
          <c:order val="4"/>
          <c:tx>
            <c:strRef>
              <c:f>'exp5 (III)'!$N$1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(III)'!$N$51:$N$56</c:f>
              <c:numCache>
                <c:formatCode>0.000</c:formatCode>
                <c:ptCount val="6"/>
                <c:pt idx="0">
                  <c:v>9.9931462514625498</c:v>
                </c:pt>
                <c:pt idx="1">
                  <c:v>19.962747791669599</c:v>
                </c:pt>
                <c:pt idx="2">
                  <c:v>38.243294671839102</c:v>
                </c:pt>
                <c:pt idx="3">
                  <c:v>49.863386428527697</c:v>
                </c:pt>
                <c:pt idx="4">
                  <c:v>54.660604503809601</c:v>
                </c:pt>
                <c:pt idx="5">
                  <c:v>57.790303177675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5A-0E46-AEFC-035D8DF11097}"/>
            </c:ext>
          </c:extLst>
        </c:ser>
        <c:ser>
          <c:idx val="5"/>
          <c:order val="5"/>
          <c:tx>
            <c:strRef>
              <c:f>'exp5 (III)'!$O$1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(III)'!$O$51:$O$56</c:f>
              <c:numCache>
                <c:formatCode>0.000</c:formatCode>
                <c:ptCount val="6"/>
                <c:pt idx="0">
                  <c:v>9.9975363976505704</c:v>
                </c:pt>
                <c:pt idx="1">
                  <c:v>19.986060414908401</c:v>
                </c:pt>
                <c:pt idx="2">
                  <c:v>37.890204103530998</c:v>
                </c:pt>
                <c:pt idx="4">
                  <c:v>60.053738773945199</c:v>
                </c:pt>
                <c:pt idx="5">
                  <c:v>58.720124578788003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5A-0E46-AEFC-035D8DF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58955901289824E-2"/>
          <c:y val="0.92189705453484982"/>
          <c:w val="0.89884401849232654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(III)'!$B$1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(III)'!$B$51:$B$56</c:f>
              <c:numCache>
                <c:formatCode>General</c:formatCode>
                <c:ptCount val="6"/>
                <c:pt idx="0">
                  <c:v>4.3042289573661598</c:v>
                </c:pt>
                <c:pt idx="1">
                  <c:v>7.4384107818070202</c:v>
                </c:pt>
                <c:pt idx="2">
                  <c:v>11.2269587169309</c:v>
                </c:pt>
                <c:pt idx="3">
                  <c:v>13.398761683134399</c:v>
                </c:pt>
                <c:pt idx="4">
                  <c:v>12.933411283786199</c:v>
                </c:pt>
                <c:pt idx="5">
                  <c:v>9.7863039104980096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0-BA4E-A82C-F5A3626BD08D}"/>
            </c:ext>
          </c:extLst>
        </c:ser>
        <c:ser>
          <c:idx val="1"/>
          <c:order val="1"/>
          <c:tx>
            <c:strRef>
              <c:f>'exp5 (III)'!$C$1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(III)'!$C$51:$C$56</c:f>
              <c:numCache>
                <c:formatCode>General</c:formatCode>
                <c:ptCount val="6"/>
                <c:pt idx="0">
                  <c:v>4.7870374585683502</c:v>
                </c:pt>
                <c:pt idx="1">
                  <c:v>9.1115780549212797</c:v>
                </c:pt>
                <c:pt idx="2">
                  <c:v>16.436732721397199</c:v>
                </c:pt>
                <c:pt idx="3">
                  <c:v>26.021523598917302</c:v>
                </c:pt>
                <c:pt idx="4">
                  <c:v>31.639120336117799</c:v>
                </c:pt>
                <c:pt idx="5">
                  <c:v>27.161393601089198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E0-BA4E-A82C-F5A3626BD08D}"/>
            </c:ext>
          </c:extLst>
        </c:ser>
        <c:ser>
          <c:idx val="2"/>
          <c:order val="2"/>
          <c:tx>
            <c:strRef>
              <c:f>'exp5 (III)'!$D$1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(III)'!$D$51:$D$56</c:f>
              <c:numCache>
                <c:formatCode>General</c:formatCode>
                <c:ptCount val="6"/>
                <c:pt idx="0">
                  <c:v>4.9308781794742096</c:v>
                </c:pt>
                <c:pt idx="1">
                  <c:v>9.7136390371594103</c:v>
                </c:pt>
                <c:pt idx="2">
                  <c:v>18.3686251260389</c:v>
                </c:pt>
                <c:pt idx="3">
                  <c:v>33.209816152967001</c:v>
                </c:pt>
                <c:pt idx="4">
                  <c:v>39.213070609646302</c:v>
                </c:pt>
                <c:pt idx="5">
                  <c:v>36.812193373032798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E0-BA4E-A82C-F5A3626BD08D}"/>
            </c:ext>
          </c:extLst>
        </c:ser>
        <c:ser>
          <c:idx val="3"/>
          <c:order val="3"/>
          <c:tx>
            <c:strRef>
              <c:f>'exp5 (III)'!$E$1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(III)'!$E$51:$E$56</c:f>
              <c:numCache>
                <c:formatCode>General</c:formatCode>
                <c:ptCount val="6"/>
                <c:pt idx="0">
                  <c:v>4.9801773899287403</c:v>
                </c:pt>
                <c:pt idx="1">
                  <c:v>9.8985572801913495</c:v>
                </c:pt>
                <c:pt idx="2">
                  <c:v>19.3996567858388</c:v>
                </c:pt>
                <c:pt idx="3">
                  <c:v>33.199749473385999</c:v>
                </c:pt>
                <c:pt idx="4">
                  <c:v>39.633978689368703</c:v>
                </c:pt>
                <c:pt idx="5">
                  <c:v>38.807472482515202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E0-BA4E-A82C-F5A3626BD08D}"/>
            </c:ext>
          </c:extLst>
        </c:ser>
        <c:ser>
          <c:idx val="4"/>
          <c:order val="4"/>
          <c:tx>
            <c:strRef>
              <c:f>'exp5 (III)'!$F$1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(III)'!$F$51:$F$56</c:f>
              <c:numCache>
                <c:formatCode>General</c:formatCode>
                <c:ptCount val="6"/>
                <c:pt idx="0">
                  <c:v>4.9923130195279999</c:v>
                </c:pt>
                <c:pt idx="1">
                  <c:v>9.9683726327862399</c:v>
                </c:pt>
                <c:pt idx="2">
                  <c:v>19.365797276004301</c:v>
                </c:pt>
                <c:pt idx="3">
                  <c:v>33.966546898850403</c:v>
                </c:pt>
                <c:pt idx="4">
                  <c:v>37.702271219833797</c:v>
                </c:pt>
                <c:pt idx="5">
                  <c:v>38.110726367225801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E0-BA4E-A82C-F5A3626BD08D}"/>
            </c:ext>
          </c:extLst>
        </c:ser>
        <c:ser>
          <c:idx val="5"/>
          <c:order val="5"/>
          <c:tx>
            <c:strRef>
              <c:f>'exp5 (III)'!$G$1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(III)'!$A$51:$A$56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(III)'!$G$51:$G$56</c:f>
              <c:numCache>
                <c:formatCode>General</c:formatCode>
                <c:ptCount val="6"/>
                <c:pt idx="0">
                  <c:v>4.9956495994770798</c:v>
                </c:pt>
                <c:pt idx="1">
                  <c:v>9.9798748774774992</c:v>
                </c:pt>
                <c:pt idx="2">
                  <c:v>19.7455285840737</c:v>
                </c:pt>
                <c:pt idx="3">
                  <c:v>34.666436309972198</c:v>
                </c:pt>
                <c:pt idx="4">
                  <c:v>44.481539395606397</c:v>
                </c:pt>
                <c:pt idx="5">
                  <c:v>44.035175137211503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E0-BA4E-A82C-F5A3626B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258955901289824E-2"/>
          <c:y val="0.92189705453484982"/>
          <c:w val="0.89884401849232654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'exp3'!$C$18:$C$22</c:f>
              <c:numCache>
                <c:formatCode>General</c:formatCode>
                <c:ptCount val="5"/>
                <c:pt idx="0">
                  <c:v>1.1533005071544311</c:v>
                </c:pt>
                <c:pt idx="1">
                  <c:v>1.65</c:v>
                </c:pt>
                <c:pt idx="2">
                  <c:v>2.3066010143088622</c:v>
                </c:pt>
                <c:pt idx="3">
                  <c:v>2.8033005071544306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6-F34F-8F90-FED5E869A325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'exp3'!$D$18:$D$22</c:f>
              <c:numCache>
                <c:formatCode>General</c:formatCode>
                <c:ptCount val="5"/>
                <c:pt idx="0">
                  <c:v>0.76886700476962078</c:v>
                </c:pt>
                <c:pt idx="1">
                  <c:v>1.0999999999999999</c:v>
                </c:pt>
                <c:pt idx="2">
                  <c:v>1.5377340095392416</c:v>
                </c:pt>
                <c:pt idx="3">
                  <c:v>1.8688670047696205</c:v>
                </c:pt>
                <c:pt idx="4">
                  <c:v>2.1999999999999997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6-F34F-8F90-FED5E869A325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'exp3'!$E$18:$E$22</c:f>
              <c:numCache>
                <c:formatCode>General</c:formatCode>
                <c:ptCount val="5"/>
                <c:pt idx="0">
                  <c:v>0.50516885990119631</c:v>
                </c:pt>
                <c:pt idx="1">
                  <c:v>0.72273324572930353</c:v>
                </c:pt>
                <c:pt idx="2">
                  <c:v>1.0103377198023926</c:v>
                </c:pt>
                <c:pt idx="3">
                  <c:v>1.2279021056304997</c:v>
                </c:pt>
                <c:pt idx="4">
                  <c:v>1.4454664914586071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6-F34F-8F90-FED5E869A325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'exp3'!$F$18:$F$22</c:f>
              <c:numCache>
                <c:formatCode>General</c:formatCode>
                <c:ptCount val="5"/>
                <c:pt idx="0">
                  <c:v>0.39375230698341795</c:v>
                </c:pt>
                <c:pt idx="1">
                  <c:v>0.56333219528849432</c:v>
                </c:pt>
                <c:pt idx="2">
                  <c:v>0.78750461396683591</c:v>
                </c:pt>
                <c:pt idx="3">
                  <c:v>0.95708450227191233</c:v>
                </c:pt>
                <c:pt idx="4">
                  <c:v>1.1266643905769886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96-F34F-8F90-FED5E869A325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'exp3'!$G$18:$G$22</c:f>
              <c:numCache>
                <c:formatCode>General</c:formatCode>
                <c:ptCount val="5"/>
                <c:pt idx="0">
                  <c:v>0.32053932939256008</c:v>
                </c:pt>
                <c:pt idx="1">
                  <c:v>0.45858810450250137</c:v>
                </c:pt>
                <c:pt idx="2">
                  <c:v>0.64107865878512016</c:v>
                </c:pt>
                <c:pt idx="3">
                  <c:v>0.77912743389506134</c:v>
                </c:pt>
                <c:pt idx="4">
                  <c:v>0.91717620900500274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96-F34F-8F90-FED5E869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'exp4'!$B$2:$B$5</c:f>
              <c:numCache>
                <c:formatCode>0%</c:formatCode>
                <c:ptCount val="4"/>
                <c:pt idx="0">
                  <c:v>1</c:v>
                </c:pt>
                <c:pt idx="1">
                  <c:v>0.19</c:v>
                </c:pt>
                <c:pt idx="2" formatCode="0.00%">
                  <c:v>0.1188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D04B-B470-45F886251868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'exp4'!$C$2:$C$5</c:f>
              <c:numCache>
                <c:formatCode>0.00%</c:formatCode>
                <c:ptCount val="4"/>
                <c:pt idx="0" formatCode="0%">
                  <c:v>1</c:v>
                </c:pt>
                <c:pt idx="1">
                  <c:v>0.82179999999999997</c:v>
                </c:pt>
                <c:pt idx="2" formatCode="0%">
                  <c:v>0.53</c:v>
                </c:pt>
                <c:pt idx="3" formatCode="0%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0-D04B-B470-45F886251868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'exp4'!$D$2:$D$5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10-D04B-B470-45F88625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11712"/>
        <c:axId val="1522913392"/>
      </c:scatterChart>
      <c:valAx>
        <c:axId val="1522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3392"/>
        <c:crosses val="autoZero"/>
        <c:crossBetween val="midCat"/>
      </c:valAx>
      <c:valAx>
        <c:axId val="1522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layout>
        <c:manualLayout>
          <c:xMode val="edge"/>
          <c:yMode val="edge"/>
          <c:x val="1.3709647884412023E-2"/>
          <c:y val="3.21543408360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'exp4'!$B$22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'exp4'!$B$23:$B$27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0.4158</c:v>
                </c:pt>
                <c:pt idx="2" formatCode="0%">
                  <c:v>0.17</c:v>
                </c:pt>
                <c:pt idx="3" formatCode="0%">
                  <c:v>0.06</c:v>
                </c:pt>
                <c:pt idx="4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C-8941-ACA8-0DDF5432CB25}"/>
            </c:ext>
          </c:extLst>
        </c:ser>
        <c:ser>
          <c:idx val="1"/>
          <c:order val="1"/>
          <c:tx>
            <c:strRef>
              <c:f>'exp4'!$C$22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'exp4'!$C$23:$C$27</c:f>
              <c:numCache>
                <c:formatCode>0%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0.56000000000000005</c:v>
                </c:pt>
                <c:pt idx="3" formatCode="0.00%">
                  <c:v>0.33660000000000001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C-8941-ACA8-0DDF5432CB25}"/>
            </c:ext>
          </c:extLst>
        </c:ser>
        <c:ser>
          <c:idx val="2"/>
          <c:order val="2"/>
          <c:tx>
            <c:strRef>
              <c:f>'exp4'!$D$22</c:f>
              <c:strCache>
                <c:ptCount val="1"/>
                <c:pt idx="0">
                  <c:v>K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'exp4'!$D$23:$D$27</c:f>
              <c:numCache>
                <c:formatCode>0%</c:formatCode>
                <c:ptCount val="5"/>
                <c:pt idx="0">
                  <c:v>1</c:v>
                </c:pt>
                <c:pt idx="1">
                  <c:v>0.94</c:v>
                </c:pt>
                <c:pt idx="2" formatCode="0.00%">
                  <c:v>0.83330000000000004</c:v>
                </c:pt>
                <c:pt idx="3" formatCode="0.00%">
                  <c:v>0.63370000000000004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C-8941-ACA8-0DDF5432CB25}"/>
            </c:ext>
          </c:extLst>
        </c:ser>
        <c:ser>
          <c:idx val="3"/>
          <c:order val="3"/>
          <c:tx>
            <c:strRef>
              <c:f>'exp4'!$E$22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'exp4'!$E$23:$E$27</c:f>
              <c:numCache>
                <c:formatCode>0%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C-8941-ACA8-0DDF5432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20992"/>
        <c:axId val="493422672"/>
      </c:scatterChart>
      <c:valAx>
        <c:axId val="4934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2672"/>
        <c:crosses val="autoZero"/>
        <c:crossBetween val="midCat"/>
      </c:valAx>
      <c:valAx>
        <c:axId val="4934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'exp5'!$B$2:$B$6</c:f>
              <c:numCache>
                <c:formatCode>General</c:formatCode>
                <c:ptCount val="5"/>
                <c:pt idx="0">
                  <c:v>0.47299999999999998</c:v>
                </c:pt>
                <c:pt idx="1">
                  <c:v>0.46500000000000002</c:v>
                </c:pt>
                <c:pt idx="2">
                  <c:v>0.77200000000000002</c:v>
                </c:pt>
                <c:pt idx="3">
                  <c:v>1.153</c:v>
                </c:pt>
                <c:pt idx="4">
                  <c:v>1.645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F-814A-8103-BF107C5A2039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'exp5'!$C$2:$C$6</c:f>
              <c:numCache>
                <c:formatCode>General</c:formatCode>
                <c:ptCount val="5"/>
                <c:pt idx="0">
                  <c:v>1.4850000000000001</c:v>
                </c:pt>
                <c:pt idx="1">
                  <c:v>1.016</c:v>
                </c:pt>
                <c:pt idx="2">
                  <c:v>1.123</c:v>
                </c:pt>
                <c:pt idx="3">
                  <c:v>1.643</c:v>
                </c:pt>
                <c:pt idx="4">
                  <c:v>2.173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F-814A-8103-BF107C5A2039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'exp5'!$D$2:$D$6</c:f>
              <c:numCache>
                <c:formatCode>General</c:formatCode>
                <c:ptCount val="5"/>
                <c:pt idx="0">
                  <c:v>11.802</c:v>
                </c:pt>
                <c:pt idx="1">
                  <c:v>7.718</c:v>
                </c:pt>
                <c:pt idx="2">
                  <c:v>6.4290000000000003</c:v>
                </c:pt>
                <c:pt idx="3">
                  <c:v>6.5880000000000001</c:v>
                </c:pt>
                <c:pt idx="4">
                  <c:v>7.7560000000000002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F-904D-9D08-2D2CD4E9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6.8733280881195916E-2"/>
          <c:h val="0.14889810097267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'exp5'!$B$24:$B$28</c:f>
              <c:numCache>
                <c:formatCode>General</c:formatCode>
                <c:ptCount val="5"/>
                <c:pt idx="0">
                  <c:v>0.30499999999999999</c:v>
                </c:pt>
                <c:pt idx="1">
                  <c:v>0.24099999999999999</c:v>
                </c:pt>
                <c:pt idx="2">
                  <c:v>0.219</c:v>
                </c:pt>
                <c:pt idx="3">
                  <c:v>0.23300000000000001</c:v>
                </c:pt>
                <c:pt idx="4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E-EC42-9EBE-EDD19828BC13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'exp5'!$C$24:$C$28</c:f>
              <c:numCache>
                <c:formatCode>General</c:formatCode>
                <c:ptCount val="5"/>
                <c:pt idx="0">
                  <c:v>1.534</c:v>
                </c:pt>
                <c:pt idx="1">
                  <c:v>0.89900000000000002</c:v>
                </c:pt>
                <c:pt idx="2">
                  <c:v>0.49</c:v>
                </c:pt>
                <c:pt idx="3">
                  <c:v>0.46300000000000002</c:v>
                </c:pt>
                <c:pt idx="4">
                  <c:v>0.54200000000000004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E-EC42-9EBE-EDD19828BC13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'exp5'!$D$24:$D$28</c:f>
              <c:numCache>
                <c:formatCode>General</c:formatCode>
                <c:ptCount val="5"/>
                <c:pt idx="0">
                  <c:v>11.254</c:v>
                </c:pt>
                <c:pt idx="1">
                  <c:v>6.92</c:v>
                </c:pt>
                <c:pt idx="2">
                  <c:v>3.9540000000000002</c:v>
                </c:pt>
                <c:pt idx="3">
                  <c:v>3.3919999999999999</c:v>
                </c:pt>
                <c:pt idx="4">
                  <c:v>4.2560000000000002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E-EC42-9EBE-EDD19828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7.5908733280881199E-2"/>
          <c:h val="0.19853080129689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'exp4(II)'!$A$2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0.99999899999999997</c:v>
                </c:pt>
                <c:pt idx="3">
                  <c:v>0.99998200000000004</c:v>
                </c:pt>
                <c:pt idx="4">
                  <c:v>0.99860599999999999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7444-BC50-6A8A0A277DA3}"/>
            </c:ext>
          </c:extLst>
        </c:ser>
        <c:ser>
          <c:idx val="1"/>
          <c:order val="1"/>
          <c:tx>
            <c:strRef>
              <c:f>'exp4(II)'!$A$3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'exp4(II)'!$B$3:$F$3</c:f>
              <c:numCache>
                <c:formatCode>General</c:formatCode>
                <c:ptCount val="5"/>
                <c:pt idx="0">
                  <c:v>1</c:v>
                </c:pt>
                <c:pt idx="1">
                  <c:v>0.99999899999999997</c:v>
                </c:pt>
                <c:pt idx="2">
                  <c:v>0.99998500000000001</c:v>
                </c:pt>
                <c:pt idx="3">
                  <c:v>0.99983999999999995</c:v>
                </c:pt>
                <c:pt idx="4">
                  <c:v>0.99865999999999999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7444-BC50-6A8A0A277DA3}"/>
            </c:ext>
          </c:extLst>
        </c:ser>
        <c:ser>
          <c:idx val="2"/>
          <c:order val="2"/>
          <c:tx>
            <c:strRef>
              <c:f>'exp4(II)'!$A$4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'exp4(II)'!$B$4:$F$4</c:f>
              <c:numCache>
                <c:formatCode>General</c:formatCode>
                <c:ptCount val="5"/>
                <c:pt idx="0">
                  <c:v>1</c:v>
                </c:pt>
                <c:pt idx="1">
                  <c:v>0.99999300000000002</c:v>
                </c:pt>
                <c:pt idx="2">
                  <c:v>0.99907599999999996</c:v>
                </c:pt>
                <c:pt idx="3">
                  <c:v>0.999</c:v>
                </c:pt>
                <c:pt idx="4">
                  <c:v>0.97619999999999996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7-7444-BC50-6A8A0A277DA3}"/>
            </c:ext>
          </c:extLst>
        </c:ser>
        <c:ser>
          <c:idx val="3"/>
          <c:order val="3"/>
          <c:tx>
            <c:strRef>
              <c:f>'exp4(II)'!$A$5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'exp4(II)'!$B$5:$F$5</c:f>
              <c:numCache>
                <c:formatCode>General</c:formatCode>
                <c:ptCount val="5"/>
                <c:pt idx="0">
                  <c:v>1</c:v>
                </c:pt>
                <c:pt idx="1">
                  <c:v>0.99997999999999998</c:v>
                </c:pt>
                <c:pt idx="2">
                  <c:v>0.999749</c:v>
                </c:pt>
                <c:pt idx="3">
                  <c:v>0.99765000000000004</c:v>
                </c:pt>
                <c:pt idx="4">
                  <c:v>0.97185999999999995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7-7444-BC50-6A8A0A277DA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𝛼_2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5173709536307964"/>
              <c:y val="0.43310987168270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4562554680669"/>
          <c:y val="0.30952391367745696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'exp3(II)'!$C$1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'exp3(II)'!$C$2:$C$7</c:f>
              <c:numCache>
                <c:formatCode>General</c:formatCode>
                <c:ptCount val="6"/>
                <c:pt idx="0">
                  <c:v>2.86</c:v>
                </c:pt>
                <c:pt idx="1">
                  <c:v>3.73</c:v>
                </c:pt>
                <c:pt idx="2">
                  <c:v>5.5439999999999996</c:v>
                </c:pt>
                <c:pt idx="3">
                  <c:v>7.7380000000000004</c:v>
                </c:pt>
                <c:pt idx="4">
                  <c:v>10.986000000000001</c:v>
                </c:pt>
                <c:pt idx="5">
                  <c:v>12.741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D-DE41-84F0-3B324F3CB55E}"/>
            </c:ext>
          </c:extLst>
        </c:ser>
        <c:ser>
          <c:idx val="1"/>
          <c:order val="1"/>
          <c:tx>
            <c:strRef>
              <c:f>'exp3(II)'!$D$1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'exp3(II)'!$D$2:$D$7</c:f>
              <c:numCache>
                <c:formatCode>General</c:formatCode>
                <c:ptCount val="6"/>
                <c:pt idx="0">
                  <c:v>2</c:v>
                </c:pt>
                <c:pt idx="1">
                  <c:v>2.33</c:v>
                </c:pt>
                <c:pt idx="2">
                  <c:v>3.2719999999999998</c:v>
                </c:pt>
                <c:pt idx="3">
                  <c:v>4.4240000000000004</c:v>
                </c:pt>
                <c:pt idx="4">
                  <c:v>5.3949999999999996</c:v>
                </c:pt>
                <c:pt idx="5">
                  <c:v>6.9640000000000004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CD-DE41-84F0-3B324F3CB55E}"/>
            </c:ext>
          </c:extLst>
        </c:ser>
        <c:ser>
          <c:idx val="2"/>
          <c:order val="2"/>
          <c:tx>
            <c:strRef>
              <c:f>'exp3(II)'!$E$1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'exp3(II)'!$E$2:$E$7</c:f>
              <c:numCache>
                <c:formatCode>General</c:formatCode>
                <c:ptCount val="6"/>
                <c:pt idx="0">
                  <c:v>3</c:v>
                </c:pt>
                <c:pt idx="1">
                  <c:v>3.13</c:v>
                </c:pt>
                <c:pt idx="2">
                  <c:v>4.2320000000000002</c:v>
                </c:pt>
                <c:pt idx="3">
                  <c:v>5.758</c:v>
                </c:pt>
                <c:pt idx="4">
                  <c:v>7.7</c:v>
                </c:pt>
                <c:pt idx="5">
                  <c:v>10.531000000000001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CD-DE41-84F0-3B324F3CB55E}"/>
            </c:ext>
          </c:extLst>
        </c:ser>
        <c:ser>
          <c:idx val="3"/>
          <c:order val="3"/>
          <c:tx>
            <c:strRef>
              <c:f>'exp3(II)'!$F$1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'exp3(II)'!$F$2:$F$7</c:f>
              <c:numCache>
                <c:formatCode>General</c:formatCode>
                <c:ptCount val="6"/>
                <c:pt idx="0">
                  <c:v>4</c:v>
                </c:pt>
                <c:pt idx="1">
                  <c:v>4.01</c:v>
                </c:pt>
                <c:pt idx="2">
                  <c:v>5.4480000000000004</c:v>
                </c:pt>
                <c:pt idx="3">
                  <c:v>6.9340000000000002</c:v>
                </c:pt>
                <c:pt idx="4">
                  <c:v>9.8810000000000002</c:v>
                </c:pt>
                <c:pt idx="5">
                  <c:v>13.662000000000001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CD-DE41-84F0-3B324F3CB55E}"/>
            </c:ext>
          </c:extLst>
        </c:ser>
        <c:ser>
          <c:idx val="4"/>
          <c:order val="4"/>
          <c:tx>
            <c:strRef>
              <c:f>'exp3(II)'!$G$1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'exp3(II)'!$G$2:$G$7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5.7519999999999998</c:v>
                </c:pt>
                <c:pt idx="3">
                  <c:v>7.7380000000000004</c:v>
                </c:pt>
                <c:pt idx="4">
                  <c:v>10.897</c:v>
                </c:pt>
                <c:pt idx="5">
                  <c:v>16.757999999999999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CD-DE41-84F0-3B324F3C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Size</a:t>
                </a:r>
              </a:p>
            </c:rich>
          </c:tx>
          <c:layout>
            <c:manualLayout>
              <c:xMode val="edge"/>
              <c:yMode val="edge"/>
              <c:x val="0.86825707597361157"/>
              <c:y val="0.90885355546772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NODE_LOOKUP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Cost -- Prioritized Download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Prioritized Download</a:t>
          </a:r>
        </a:p>
      </cx:txPr>
    </cx:title>
    <cx:plotArea>
      <cx:plotAreaRegion>
        <cx:series layoutId="boxWhisker" uniqueId="{6134E43B-5C3E-5E4A-87DF-F9875B09C909}">
          <cx:tx>
            <cx:txData>
              <cx:f>_xlchart.v1.1</cx:f>
              <cx:v>With PD</cx:v>
            </cx:txData>
          </cx:tx>
          <cx:dataId val="0"/>
          <cx:layoutPr>
            <cx:statistics quartileMethod="exclusive"/>
          </cx:layoutPr>
        </cx:series>
        <cx:series layoutId="boxWhisker" uniqueId="{68381D44-EC78-744F-9846-A6FCE60E1041}">
          <cx:tx>
            <cx:txData>
              <cx:f>_xlchart.v1.3</cx:f>
              <cx:v>Without PD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Transfer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Transfer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  <cx:data id="1">
      <cx:strDim type="cat">
        <cx:f>_xlchart.v1.5</cx:f>
      </cx:strDim>
      <cx:numDim type="val">
        <cx:f>_xlchart.v1.11</cx:f>
      </cx:numDim>
    </cx:data>
    <cx:data id="2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Cost -- Storage Release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Storage Release</a:t>
          </a:r>
        </a:p>
      </cx:txPr>
    </cx:title>
    <cx:plotArea>
      <cx:plotAreaRegion>
        <cx:series layoutId="boxWhisker" uniqueId="{88DBC12D-3386-1541-A5DF-3AF96DF5FB9C}">
          <cx:tx>
            <cx:txData>
              <cx:f>_xlchart.v1.8</cx:f>
              <cx:v>Migration With SR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56E95DEE-9DD5-F345-8C3C-CCE66C9C8F9A}">
          <cx:tx>
            <cx:txData>
              <cx:f>_xlchart.v1.10</cx:f>
              <cx:v>Migration Without SR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818DD514-1DC1-8C46-A9ED-6D6FD2BDF811}">
          <cx:tx>
            <cx:txData>
              <cx:f>_xlchart.v1.6</cx:f>
              <cx:v>No Migration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Static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Static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  <cx:data id="2">
      <cx:strDim type="cat">
        <cx:f>_xlchart.v1.12</cx:f>
      </cx:strDim>
      <cx:numDim type="val">
        <cx:f>_xlchart.v1.18</cx:f>
      </cx:numDim>
    </cx:data>
    <cx:data id="3">
      <cx:strDim type="cat">
        <cx:f>_xlchart.v1.12</cx:f>
      </cx:strDim>
      <cx:numDim type="val">
        <cx:f>_xlchart.v1.20</cx:f>
      </cx:numDim>
    </cx:data>
    <cx:data id="4">
      <cx:strDim type="cat">
        <cx:f>_xlchart.v1.12</cx:f>
      </cx:strDim>
      <cx:numDim type="val">
        <cx:f>_xlchart.v1.22</cx:f>
      </cx:numDim>
    </cx:data>
  </cx:chartData>
  <cx:chart>
    <cx:title pos="t" align="ctr" overlay="0">
      <cx:tx>
        <cx:txData>
          <cx:v>NODE_LOOKUP Efficiency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NODE_LOOKUP Efficiency</a:t>
          </a:r>
        </a:p>
      </cx:txPr>
    </cx:title>
    <cx:plotArea>
      <cx:plotAreaRegion>
        <cx:series layoutId="boxWhisker" uniqueId="{A5AA13A6-A85F-5B44-B65F-F97A864255A0}" formatIdx="1">
          <cx:tx>
            <cx:txData>
              <cx:f>_xlchart.v1.13</cx:f>
              <cx:v>K=1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67832875-EC24-1340-A8BD-B2A91D8AACE2}" formatIdx="2">
          <cx:tx>
            <cx:txData>
              <cx:f>_xlchart.v1.15</cx:f>
              <cx:v>K=2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4531035B-DE32-CA47-95B7-97D11E90A937}" formatIdx="3">
          <cx:tx>
            <cx:txData>
              <cx:f>_xlchart.v1.17</cx:f>
              <cx:v>K=3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A5F62C4-D924-7B4E-AADD-F2192CA3FF33}" formatIdx="4">
          <cx:tx>
            <cx:txData>
              <cx:f>_xlchart.v1.19</cx:f>
              <cx:v>K=4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0-34E6-4A48-A896-7BEED96F1E0A}">
          <cx:tx>
            <cx:txData>
              <cx:f>_xlchart.v1.21</cx:f>
              <cx:v>K=5</cx:v>
            </cx:txData>
          </cx:tx>
          <cx:dataId val="4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tle>
          <cx:tx>
            <cx:txData>
              <cx:v>Network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Network Size</a:t>
              </a:r>
            </a:p>
          </cx:txPr>
        </cx:title>
        <cx:tickLabels/>
      </cx:axis>
      <cx:axis id="1">
        <cx:valScaling/>
        <cx:title>
          <cx:tx>
            <cx:txData>
              <cx:v>NODE_LOOKUP 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NODE_LOOKUP Steps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  <cx:data id="1">
      <cx:strDim type="cat">
        <cx:f>_xlchart.v1.23</cx:f>
      </cx:strDim>
      <cx:numDim type="val">
        <cx:f>_xlchart.v1.27</cx:f>
      </cx:numDim>
    </cx:data>
    <cx:data id="2">
      <cx:strDim type="cat">
        <cx:f>_xlchart.v1.23</cx:f>
      </cx:strDim>
      <cx:numDim type="val">
        <cx:f>_xlchart.v1.29</cx:f>
      </cx:numDim>
    </cx:data>
    <cx:data id="3">
      <cx:strDim type="cat">
        <cx:f>_xlchart.v1.23</cx:f>
      </cx:strDim>
      <cx:numDim type="val">
        <cx:f>_xlchart.v1.31</cx:f>
      </cx:numDim>
    </cx:data>
    <cx:data id="4">
      <cx:strDim type="cat">
        <cx:f>_xlchart.v1.23</cx:f>
      </cx:strDim>
      <cx:numDim type="val">
        <cx:f>_xlchart.v1.33</cx:f>
      </cx:numDim>
    </cx:data>
  </cx:chartData>
  <cx:chart>
    <cx:title pos="t" align="ctr" overlay="0">
      <cx:tx>
        <cx:txData>
          <cx:v>VALUE_LOOKUP Efficiency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VALUE_LOOKUP Efficiency</a:t>
          </a:r>
        </a:p>
      </cx:txPr>
    </cx:title>
    <cx:plotArea>
      <cx:plotAreaRegion>
        <cx:series layoutId="boxWhisker" uniqueId="{A5AA13A6-A85F-5B44-B65F-F97A864255A0}" formatIdx="1">
          <cx:tx>
            <cx:txData>
              <cx:f>_xlchart.v1.24</cx:f>
              <cx:v>K=1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67832875-EC24-1340-A8BD-B2A91D8AACE2}" formatIdx="2">
          <cx:tx>
            <cx:txData>
              <cx:f>_xlchart.v1.26</cx:f>
              <cx:v>K=2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4531035B-DE32-CA47-95B7-97D11E90A937}" formatIdx="3">
          <cx:tx>
            <cx:txData>
              <cx:f>_xlchart.v1.28</cx:f>
              <cx:v>K=3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A5F62C4-D924-7B4E-AADD-F2192CA3FF33}" formatIdx="4">
          <cx:tx>
            <cx:txData>
              <cx:f>_xlchart.v1.30</cx:f>
              <cx:v>K=4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0-34E6-4A48-A896-7BEED96F1E0A}">
          <cx:tx>
            <cx:txData>
              <cx:f>_xlchart.v1.32</cx:f>
              <cx:v>K=5</cx:v>
            </cx:txData>
          </cx:tx>
          <cx:dataId val="4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tle>
          <cx:tx>
            <cx:txData>
              <cx:v>Network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Network Size</a:t>
              </a:r>
            </a:p>
          </cx:txPr>
        </cx:title>
        <cx:tickLabels/>
      </cx:axis>
      <cx:axis id="1">
        <cx:valScaling/>
        <cx:title>
          <cx:tx>
            <cx:txData>
              <cx:v>VALUE_LOOKUP Steps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VALUE_LOOKUP Steps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0</xdr:row>
      <xdr:rowOff>0</xdr:rowOff>
    </xdr:from>
    <xdr:to>
      <xdr:col>13</xdr:col>
      <xdr:colOff>6350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5CF92-D644-934C-B400-EE4E1AEC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13</xdr:row>
      <xdr:rowOff>101600</xdr:rowOff>
    </xdr:from>
    <xdr:to>
      <xdr:col>13</xdr:col>
      <xdr:colOff>12700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4FDFA-E8BC-6E49-AF58-756CBD0E5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27</xdr:row>
      <xdr:rowOff>127000</xdr:rowOff>
    </xdr:from>
    <xdr:to>
      <xdr:col>13</xdr:col>
      <xdr:colOff>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55AD-8534-824F-9F2C-A798AE15F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700128</xdr:colOff>
      <xdr:row>19</xdr:row>
      <xdr:rowOff>0</xdr:rowOff>
    </xdr:from>
    <xdr:to>
      <xdr:col>10</xdr:col>
      <xdr:colOff>395132</xdr:colOff>
      <xdr:row>32</xdr:row>
      <xdr:rowOff>63566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D7220-A9D9-7240-9389-3B83AC79E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700128</xdr:colOff>
      <xdr:row>0</xdr:row>
      <xdr:rowOff>0</xdr:rowOff>
    </xdr:from>
    <xdr:to>
      <xdr:col>10</xdr:col>
      <xdr:colOff>395132</xdr:colOff>
      <xdr:row>13</xdr:row>
      <xdr:rowOff>63567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E3DEC-EB56-6B49-BDFD-D831669DA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20</xdr:row>
      <xdr:rowOff>50800</xdr:rowOff>
    </xdr:from>
    <xdr:to>
      <xdr:col>6</xdr:col>
      <xdr:colOff>45720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79EB3-541F-9246-816F-EEA8B7BF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457200</xdr:colOff>
      <xdr:row>33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E9A60-A36B-CF4A-B98E-242775B7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492618</xdr:colOff>
      <xdr:row>1</xdr:row>
      <xdr:rowOff>21514</xdr:rowOff>
    </xdr:from>
    <xdr:to>
      <xdr:col>14</xdr:col>
      <xdr:colOff>75994</xdr:colOff>
      <xdr:row>15</xdr:row>
      <xdr:rowOff>200194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4170AE-659E-6548-B022-7692A8504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7018" y="224714"/>
              <a:ext cx="4536376" cy="3023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213076</xdr:colOff>
      <xdr:row>3</xdr:row>
      <xdr:rowOff>33866</xdr:rowOff>
    </xdr:from>
    <xdr:to>
      <xdr:col>11</xdr:col>
      <xdr:colOff>647701</xdr:colOff>
      <xdr:row>18</xdr:row>
      <xdr:rowOff>11289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BBC9BC-F9FA-7B4B-9429-23352D0C7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7276" y="643466"/>
              <a:ext cx="4536725" cy="3025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0</xdr:row>
      <xdr:rowOff>190500</xdr:rowOff>
    </xdr:from>
    <xdr:to>
      <xdr:col>17</xdr:col>
      <xdr:colOff>215900</xdr:colOff>
      <xdr:row>20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12BE4B-9930-A84C-94E5-BD26163EF7A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190500"/>
              <a:ext cx="775335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1628</xdr:colOff>
      <xdr:row>19</xdr:row>
      <xdr:rowOff>0</xdr:rowOff>
    </xdr:from>
    <xdr:to>
      <xdr:col>11</xdr:col>
      <xdr:colOff>584200</xdr:colOff>
      <xdr:row>32</xdr:row>
      <xdr:rowOff>63566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C13DD-8920-744D-827B-9BE5A3484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1628</xdr:colOff>
      <xdr:row>0</xdr:row>
      <xdr:rowOff>0</xdr:rowOff>
    </xdr:from>
    <xdr:to>
      <xdr:col>11</xdr:col>
      <xdr:colOff>587960</xdr:colOff>
      <xdr:row>13</xdr:row>
      <xdr:rowOff>63567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735A4-0B88-2344-B359-CA634223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1628</xdr:colOff>
      <xdr:row>37</xdr:row>
      <xdr:rowOff>0</xdr:rowOff>
    </xdr:from>
    <xdr:to>
      <xdr:col>11</xdr:col>
      <xdr:colOff>584200</xdr:colOff>
      <xdr:row>50</xdr:row>
      <xdr:rowOff>63566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94E9C-8617-A143-A2FA-7D7B32993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1628</xdr:colOff>
      <xdr:row>56</xdr:row>
      <xdr:rowOff>0</xdr:rowOff>
    </xdr:from>
    <xdr:to>
      <xdr:col>11</xdr:col>
      <xdr:colOff>584200</xdr:colOff>
      <xdr:row>69</xdr:row>
      <xdr:rowOff>63566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7F970-CA10-294C-85C6-A1A616EA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0</xdr:row>
      <xdr:rowOff>12700</xdr:rowOff>
    </xdr:from>
    <xdr:to>
      <xdr:col>20</xdr:col>
      <xdr:colOff>693420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9F1AC-E06E-0640-9550-2016E33D5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15</xdr:row>
      <xdr:rowOff>12700</xdr:rowOff>
    </xdr:from>
    <xdr:to>
      <xdr:col>21</xdr:col>
      <xdr:colOff>50800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733BC-7C02-8E4C-B8B0-8C4EBC58E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317500</xdr:colOff>
      <xdr:row>45</xdr:row>
      <xdr:rowOff>12700</xdr:rowOff>
    </xdr:from>
    <xdr:to>
      <xdr:col>21</xdr:col>
      <xdr:colOff>101600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25D71C-B76C-264F-8336-907EF7FF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30</xdr:row>
      <xdr:rowOff>25400</xdr:rowOff>
    </xdr:from>
    <xdr:to>
      <xdr:col>21</xdr:col>
      <xdr:colOff>101600</xdr:colOff>
      <xdr:row>43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BD7C5B-D6AF-7B46-9A14-8EEF8B41A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0</xdr:row>
      <xdr:rowOff>50800</xdr:rowOff>
    </xdr:from>
    <xdr:to>
      <xdr:col>9</xdr:col>
      <xdr:colOff>755650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8BDC-60ED-BD4A-B217-18EDB366E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21</xdr:row>
      <xdr:rowOff>0</xdr:rowOff>
    </xdr:from>
    <xdr:to>
      <xdr:col>10</xdr:col>
      <xdr:colOff>25400</xdr:colOff>
      <xdr:row>28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1B2D-5BC7-D742-BEA9-CFC9901C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0</xdr:row>
      <xdr:rowOff>190500</xdr:rowOff>
    </xdr:from>
    <xdr:to>
      <xdr:col>17</xdr:col>
      <xdr:colOff>215900</xdr:colOff>
      <xdr:row>20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ED8FF8-81F4-AB4C-BE7E-19A49427D07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50" y="190500"/>
              <a:ext cx="7753350" cy="392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0.81845</cdr:x>
      <cdr:y>0.90032</cdr:y>
    </cdr:from>
    <cdr:to>
      <cdr:x>1</cdr:x>
      <cdr:y>0.97749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D0B8B8-5472-024F-966B-787BAD55610D}"/>
            </a:ext>
          </a:extLst>
        </cdr:cNvPr>
        <cdr:cNvSpPr txBox="1"/>
      </cdr:nvSpPr>
      <cdr:spPr>
        <a:xfrm xmlns:a="http://schemas.openxmlformats.org/drawingml/2006/main">
          <a:off x="6927850" y="3556000"/>
          <a:ext cx="1536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On-to-Off Probability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114300</xdr:rowOff>
    </xdr:from>
    <xdr:to>
      <xdr:col>17</xdr:col>
      <xdr:colOff>444500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A4174-3AB7-8D4C-AE01-75E7A4FF8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20</xdr:row>
      <xdr:rowOff>38100</xdr:rowOff>
    </xdr:from>
    <xdr:to>
      <xdr:col>17</xdr:col>
      <xdr:colOff>450850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EBDA0-E1BA-7349-9D8F-8C46B87C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Upload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Download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184183</xdr:colOff>
      <xdr:row>6</xdr:row>
      <xdr:rowOff>51331</xdr:rowOff>
    </xdr:from>
    <xdr:to>
      <xdr:col>6</xdr:col>
      <xdr:colOff>95084</xdr:colOff>
      <xdr:row>19</xdr:row>
      <xdr:rowOff>114898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BCD20-A410-2342-8096-3D061D18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10</xdr:row>
      <xdr:rowOff>190500</xdr:rowOff>
    </xdr:from>
    <xdr:to>
      <xdr:col>9</xdr:col>
      <xdr:colOff>698500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8B332-D1B3-2B43-B69B-B453A49B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0</xdr:rowOff>
    </xdr:from>
    <xdr:to>
      <xdr:col>18</xdr:col>
      <xdr:colOff>12700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E7F2B-ED63-624F-8AA8-770B533F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C0A2-532F-F34A-B5EA-8D7563EBBD64}">
  <dimension ref="A1:G22"/>
  <sheetViews>
    <sheetView topLeftCell="A3" workbookViewId="0">
      <selection activeCell="F34" sqref="F34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1" t="s">
        <v>6</v>
      </c>
    </row>
    <row r="2" spans="1:7">
      <c r="A2">
        <v>1</v>
      </c>
      <c r="B2">
        <f>A2*5</f>
        <v>5</v>
      </c>
      <c r="C2">
        <v>1.52</v>
      </c>
      <c r="D2">
        <v>1.1200000000000001</v>
      </c>
      <c r="E2">
        <v>1</v>
      </c>
      <c r="F2">
        <v>1</v>
      </c>
      <c r="G2">
        <v>1</v>
      </c>
    </row>
    <row r="3" spans="1:7">
      <c r="A3">
        <v>2</v>
      </c>
      <c r="B3">
        <f t="shared" ref="B3:B6" si="0">A3*5</f>
        <v>10</v>
      </c>
      <c r="C3">
        <v>1.5</v>
      </c>
      <c r="D3">
        <v>1.36</v>
      </c>
      <c r="E3">
        <v>1.04</v>
      </c>
      <c r="F3">
        <v>1</v>
      </c>
      <c r="G3">
        <v>1</v>
      </c>
    </row>
    <row r="4" spans="1:7">
      <c r="A4">
        <v>5</v>
      </c>
      <c r="B4">
        <f t="shared" si="0"/>
        <v>25</v>
      </c>
      <c r="C4">
        <v>2.4159999999999999</v>
      </c>
      <c r="D4">
        <v>1.8240000000000001</v>
      </c>
      <c r="E4">
        <v>1.4079999999999999</v>
      </c>
      <c r="F4">
        <v>1.056</v>
      </c>
      <c r="G4">
        <v>1.08</v>
      </c>
    </row>
    <row r="5" spans="1:7">
      <c r="A5">
        <v>10</v>
      </c>
      <c r="B5">
        <f t="shared" si="0"/>
        <v>50</v>
      </c>
      <c r="C5">
        <v>2.7040000000000002</v>
      </c>
      <c r="D5">
        <v>2.2200000000000002</v>
      </c>
      <c r="E5">
        <v>1.6679999999999999</v>
      </c>
      <c r="F5">
        <v>1.3520000000000001</v>
      </c>
      <c r="G5">
        <v>1.3080000000000001</v>
      </c>
    </row>
    <row r="6" spans="1:7">
      <c r="A6">
        <v>20</v>
      </c>
      <c r="B6">
        <f t="shared" si="0"/>
        <v>100</v>
      </c>
      <c r="C6">
        <v>3.3</v>
      </c>
      <c r="D6">
        <v>2.6059999999999999</v>
      </c>
      <c r="E6">
        <v>1.996</v>
      </c>
      <c r="F6">
        <v>1.5960000000000001</v>
      </c>
      <c r="G6">
        <v>1.6419999999999999</v>
      </c>
    </row>
    <row r="8" spans="1:7">
      <c r="A8" t="s">
        <v>7</v>
      </c>
    </row>
    <row r="9" spans="1:7">
      <c r="A9" t="s">
        <v>0</v>
      </c>
      <c r="B9" t="s">
        <v>3</v>
      </c>
      <c r="C9" t="s">
        <v>1</v>
      </c>
      <c r="D9" t="s">
        <v>2</v>
      </c>
      <c r="E9" t="s">
        <v>4</v>
      </c>
      <c r="F9" t="s">
        <v>5</v>
      </c>
      <c r="G9" s="1" t="s">
        <v>6</v>
      </c>
    </row>
    <row r="10" spans="1:7">
      <c r="A10">
        <v>1</v>
      </c>
      <c r="B10">
        <f>A10*5</f>
        <v>5</v>
      </c>
      <c r="C10">
        <f>LOG(B10)/1</f>
        <v>0.69897000433601886</v>
      </c>
      <c r="D10">
        <f>LOG(B10)/1.5</f>
        <v>0.46598000289067926</v>
      </c>
      <c r="E10">
        <f>LOG(B10)/2.283</f>
        <v>0.30616294539466443</v>
      </c>
      <c r="F10">
        <f>LOG(B10)/2.929</f>
        <v>0.23863776180813209</v>
      </c>
      <c r="G10">
        <f>LOG(B10)/3.598</f>
        <v>0.19426626023791521</v>
      </c>
    </row>
    <row r="11" spans="1:7">
      <c r="A11">
        <v>2</v>
      </c>
      <c r="B11">
        <f t="shared" ref="B11:B14" si="1">A11*5</f>
        <v>10</v>
      </c>
      <c r="C11">
        <f t="shared" ref="C11:C14" si="2">LOG(B11)/1</f>
        <v>1</v>
      </c>
      <c r="D11">
        <f t="shared" ref="D11:D14" si="3">LOG(B11)/1.5</f>
        <v>0.66666666666666663</v>
      </c>
      <c r="E11">
        <f t="shared" ref="E11:E14" si="4">LOG(B11)/2.283</f>
        <v>0.43802014892685065</v>
      </c>
      <c r="F11">
        <f t="shared" ref="F11:F14" si="5">LOG(B11)/2.929</f>
        <v>0.34141345168999659</v>
      </c>
      <c r="G11">
        <f t="shared" ref="G11:G14" si="6">LOG(B11)/3.598</f>
        <v>0.27793218454697055</v>
      </c>
    </row>
    <row r="12" spans="1:7">
      <c r="A12">
        <v>5</v>
      </c>
      <c r="B12">
        <f t="shared" si="1"/>
        <v>25</v>
      </c>
      <c r="C12">
        <f t="shared" si="2"/>
        <v>1.3979400086720377</v>
      </c>
      <c r="D12">
        <f t="shared" si="3"/>
        <v>0.93196000578135851</v>
      </c>
      <c r="E12">
        <f t="shared" si="4"/>
        <v>0.61232589078932886</v>
      </c>
      <c r="F12">
        <f t="shared" si="5"/>
        <v>0.47727552361626419</v>
      </c>
      <c r="G12">
        <f t="shared" si="6"/>
        <v>0.38853252047583042</v>
      </c>
    </row>
    <row r="13" spans="1:7">
      <c r="A13">
        <v>10</v>
      </c>
      <c r="B13">
        <f t="shared" si="1"/>
        <v>50</v>
      </c>
      <c r="C13">
        <f t="shared" si="2"/>
        <v>1.6989700043360187</v>
      </c>
      <c r="D13">
        <f t="shared" si="3"/>
        <v>1.1326466695573458</v>
      </c>
      <c r="E13">
        <f t="shared" si="4"/>
        <v>0.74418309432151508</v>
      </c>
      <c r="F13">
        <f t="shared" si="5"/>
        <v>0.58005121349812871</v>
      </c>
      <c r="G13">
        <f t="shared" si="6"/>
        <v>0.47219844478488571</v>
      </c>
    </row>
    <row r="14" spans="1:7">
      <c r="A14">
        <v>20</v>
      </c>
      <c r="B14">
        <f t="shared" si="1"/>
        <v>100</v>
      </c>
      <c r="C14">
        <f t="shared" si="2"/>
        <v>2</v>
      </c>
      <c r="D14">
        <f t="shared" si="3"/>
        <v>1.3333333333333333</v>
      </c>
      <c r="E14">
        <f t="shared" si="4"/>
        <v>0.8760402978537013</v>
      </c>
      <c r="F14">
        <f t="shared" si="5"/>
        <v>0.68282690337999319</v>
      </c>
      <c r="G14">
        <f t="shared" si="6"/>
        <v>0.5558643690939411</v>
      </c>
    </row>
    <row r="16" spans="1:7">
      <c r="A16" t="s">
        <v>8</v>
      </c>
    </row>
    <row r="17" spans="1:7">
      <c r="A17" t="s">
        <v>0</v>
      </c>
      <c r="B17" t="s">
        <v>3</v>
      </c>
      <c r="C17" t="s">
        <v>1</v>
      </c>
      <c r="D17" t="s">
        <v>2</v>
      </c>
      <c r="E17" t="s">
        <v>4</v>
      </c>
      <c r="F17" t="s">
        <v>5</v>
      </c>
      <c r="G17" s="1" t="s">
        <v>6</v>
      </c>
    </row>
    <row r="18" spans="1:7">
      <c r="A18">
        <v>1</v>
      </c>
      <c r="B18">
        <f>A18*5</f>
        <v>5</v>
      </c>
      <c r="C18">
        <f>C10*1.65</f>
        <v>1.1533005071544311</v>
      </c>
      <c r="D18">
        <f>D10*1.65</f>
        <v>0.76886700476962078</v>
      </c>
      <c r="E18">
        <f t="shared" ref="E18:G18" si="7">E10*1.65</f>
        <v>0.50516885990119631</v>
      </c>
      <c r="F18">
        <f t="shared" si="7"/>
        <v>0.39375230698341795</v>
      </c>
      <c r="G18">
        <f t="shared" si="7"/>
        <v>0.32053932939256008</v>
      </c>
    </row>
    <row r="19" spans="1:7">
      <c r="A19">
        <v>2</v>
      </c>
      <c r="B19">
        <f t="shared" ref="B19:B22" si="8">A19*5</f>
        <v>10</v>
      </c>
      <c r="C19">
        <f t="shared" ref="C19:G22" si="9">C11*1.65</f>
        <v>1.65</v>
      </c>
      <c r="D19">
        <f t="shared" si="9"/>
        <v>1.0999999999999999</v>
      </c>
      <c r="E19">
        <f t="shared" si="9"/>
        <v>0.72273324572930353</v>
      </c>
      <c r="F19">
        <f t="shared" si="9"/>
        <v>0.56333219528849432</v>
      </c>
      <c r="G19">
        <f t="shared" si="9"/>
        <v>0.45858810450250137</v>
      </c>
    </row>
    <row r="20" spans="1:7">
      <c r="A20">
        <v>5</v>
      </c>
      <c r="B20">
        <f t="shared" si="8"/>
        <v>25</v>
      </c>
      <c r="C20">
        <f t="shared" si="9"/>
        <v>2.3066010143088622</v>
      </c>
      <c r="D20">
        <f t="shared" si="9"/>
        <v>1.5377340095392416</v>
      </c>
      <c r="E20">
        <f t="shared" si="9"/>
        <v>1.0103377198023926</v>
      </c>
      <c r="F20">
        <f t="shared" si="9"/>
        <v>0.78750461396683591</v>
      </c>
      <c r="G20">
        <f t="shared" si="9"/>
        <v>0.64107865878512016</v>
      </c>
    </row>
    <row r="21" spans="1:7">
      <c r="A21">
        <v>10</v>
      </c>
      <c r="B21">
        <f t="shared" si="8"/>
        <v>50</v>
      </c>
      <c r="C21">
        <f t="shared" si="9"/>
        <v>2.8033005071544306</v>
      </c>
      <c r="D21">
        <f t="shared" si="9"/>
        <v>1.8688670047696205</v>
      </c>
      <c r="E21">
        <f t="shared" si="9"/>
        <v>1.2279021056304997</v>
      </c>
      <c r="F21">
        <f t="shared" si="9"/>
        <v>0.95708450227191233</v>
      </c>
      <c r="G21">
        <f t="shared" si="9"/>
        <v>0.77912743389506134</v>
      </c>
    </row>
    <row r="22" spans="1:7">
      <c r="A22">
        <v>20</v>
      </c>
      <c r="B22">
        <f t="shared" si="8"/>
        <v>100</v>
      </c>
      <c r="C22">
        <f t="shared" si="9"/>
        <v>3.3</v>
      </c>
      <c r="D22">
        <f t="shared" si="9"/>
        <v>2.1999999999999997</v>
      </c>
      <c r="E22">
        <f t="shared" si="9"/>
        <v>1.4454664914586071</v>
      </c>
      <c r="F22">
        <f t="shared" si="9"/>
        <v>1.1266643905769886</v>
      </c>
      <c r="G22">
        <f t="shared" si="9"/>
        <v>0.91717620900500274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90E7-F9B4-DB44-95B7-4F0C3FC7A9B6}">
  <dimension ref="A1:I32"/>
  <sheetViews>
    <sheetView topLeftCell="A9" zoomScale="111" zoomScaleNormal="90" workbookViewId="0">
      <selection activeCell="G18" sqref="G18"/>
    </sheetView>
  </sheetViews>
  <sheetFormatPr baseColWidth="10" defaultRowHeight="16"/>
  <cols>
    <col min="1" max="1" width="5.5" bestFit="1" customWidth="1"/>
    <col min="2" max="2" width="9" bestFit="1" customWidth="1"/>
    <col min="3" max="3" width="11.33203125" bestFit="1" customWidth="1"/>
    <col min="4" max="4" width="9" bestFit="1" customWidth="1"/>
    <col min="5" max="5" width="11.33203125" bestFit="1" customWidth="1"/>
  </cols>
  <sheetData>
    <row r="1" spans="1:8">
      <c r="A1" s="17"/>
      <c r="B1" s="20" t="s">
        <v>51</v>
      </c>
      <c r="C1" s="20"/>
      <c r="D1" s="20" t="s">
        <v>52</v>
      </c>
      <c r="E1" s="20"/>
    </row>
    <row r="2" spans="1:8">
      <c r="A2" s="17"/>
      <c r="B2" t="s">
        <v>49</v>
      </c>
      <c r="C2" t="s">
        <v>50</v>
      </c>
      <c r="D2" t="s">
        <v>49</v>
      </c>
      <c r="E2" t="s">
        <v>50</v>
      </c>
    </row>
    <row r="3" spans="1:8">
      <c r="A3" t="s">
        <v>36</v>
      </c>
      <c r="B3">
        <v>29.896999999999998</v>
      </c>
      <c r="C3">
        <v>30.004999999999999</v>
      </c>
      <c r="D3">
        <v>14.638999999999999</v>
      </c>
      <c r="E3">
        <v>42.037999999999997</v>
      </c>
      <c r="F3">
        <f>AVERAGE(D3:D12)</f>
        <v>25.124000000000002</v>
      </c>
      <c r="G3">
        <f>AVERAGE(E3:E12)</f>
        <v>53.236400000000003</v>
      </c>
      <c r="H3">
        <f>1-(F3/G3)</f>
        <v>0.5280672622491378</v>
      </c>
    </row>
    <row r="4" spans="1:8">
      <c r="A4" t="s">
        <v>36</v>
      </c>
      <c r="B4">
        <v>29.562000000000001</v>
      </c>
      <c r="C4">
        <v>29.879000000000001</v>
      </c>
      <c r="D4">
        <v>21.332000000000001</v>
      </c>
      <c r="E4">
        <v>60.442</v>
      </c>
    </row>
    <row r="5" spans="1:8">
      <c r="A5" t="s">
        <v>36</v>
      </c>
      <c r="B5">
        <v>29.966999999999999</v>
      </c>
      <c r="C5">
        <v>30.353000000000002</v>
      </c>
      <c r="D5">
        <v>22.219000000000001</v>
      </c>
      <c r="E5">
        <v>65.775000000000006</v>
      </c>
    </row>
    <row r="6" spans="1:8">
      <c r="A6" t="s">
        <v>36</v>
      </c>
      <c r="B6">
        <v>62.194000000000003</v>
      </c>
      <c r="C6">
        <v>23.085000000000001</v>
      </c>
      <c r="D6">
        <v>49.265999999999998</v>
      </c>
      <c r="E6">
        <v>23.405000000000001</v>
      </c>
    </row>
    <row r="7" spans="1:8">
      <c r="A7" t="s">
        <v>36</v>
      </c>
      <c r="B7">
        <v>22.722000000000001</v>
      </c>
      <c r="C7">
        <v>58.975999999999999</v>
      </c>
      <c r="D7">
        <v>12.22</v>
      </c>
      <c r="E7">
        <v>82.278000000000006</v>
      </c>
    </row>
    <row r="8" spans="1:8">
      <c r="A8" t="s">
        <v>36</v>
      </c>
      <c r="B8">
        <v>29.863</v>
      </c>
      <c r="C8">
        <v>45.924999999999997</v>
      </c>
      <c r="D8">
        <v>30.7</v>
      </c>
      <c r="E8">
        <v>50.512</v>
      </c>
    </row>
    <row r="9" spans="1:8">
      <c r="A9" t="s">
        <v>36</v>
      </c>
      <c r="B9">
        <v>29.704000000000001</v>
      </c>
      <c r="C9">
        <v>35.884</v>
      </c>
      <c r="D9">
        <v>15.363</v>
      </c>
      <c r="E9">
        <v>67.063000000000002</v>
      </c>
    </row>
    <row r="10" spans="1:8">
      <c r="A10" t="s">
        <v>36</v>
      </c>
      <c r="B10">
        <v>29.741</v>
      </c>
      <c r="C10">
        <v>31.279</v>
      </c>
      <c r="D10">
        <v>29.14</v>
      </c>
      <c r="E10">
        <v>41.591999999999999</v>
      </c>
    </row>
    <row r="11" spans="1:8">
      <c r="A11" t="s">
        <v>36</v>
      </c>
      <c r="B11">
        <v>49.622</v>
      </c>
      <c r="C11">
        <v>45.415999999999997</v>
      </c>
      <c r="D11">
        <v>30.634</v>
      </c>
      <c r="E11">
        <v>47.905000000000001</v>
      </c>
    </row>
    <row r="12" spans="1:8">
      <c r="A12" t="s">
        <v>36</v>
      </c>
      <c r="B12">
        <v>46.225999999999999</v>
      </c>
      <c r="C12">
        <v>45.753</v>
      </c>
      <c r="D12">
        <v>25.727</v>
      </c>
      <c r="E12">
        <v>51.353999999999999</v>
      </c>
    </row>
    <row r="13" spans="1:8">
      <c r="A13" t="s">
        <v>37</v>
      </c>
      <c r="B13">
        <v>52.173000000000002</v>
      </c>
      <c r="C13">
        <v>60.645000000000003</v>
      </c>
      <c r="D13">
        <v>31.597000000000001</v>
      </c>
      <c r="E13">
        <v>70.13</v>
      </c>
      <c r="F13">
        <f>AVERAGE(D13:D22)</f>
        <v>62.789100000000005</v>
      </c>
      <c r="G13">
        <f>AVERAGE(E13:E22)</f>
        <v>108.2574</v>
      </c>
      <c r="H13">
        <f>1-(F13/G13)</f>
        <v>0.42000177355081503</v>
      </c>
    </row>
    <row r="14" spans="1:8">
      <c r="A14" t="s">
        <v>37</v>
      </c>
      <c r="B14">
        <v>124.071</v>
      </c>
      <c r="C14">
        <v>89.738</v>
      </c>
      <c r="D14">
        <v>97.619</v>
      </c>
      <c r="E14">
        <v>118.06100000000001</v>
      </c>
    </row>
    <row r="15" spans="1:8">
      <c r="A15" t="s">
        <v>37</v>
      </c>
      <c r="B15">
        <v>91.855999999999995</v>
      </c>
      <c r="C15">
        <v>85.522999999999996</v>
      </c>
      <c r="D15">
        <v>54.076999999999998</v>
      </c>
      <c r="E15">
        <v>102.152</v>
      </c>
    </row>
    <row r="16" spans="1:8">
      <c r="A16" t="s">
        <v>37</v>
      </c>
      <c r="B16">
        <v>106.452</v>
      </c>
      <c r="C16">
        <v>55.792000000000002</v>
      </c>
      <c r="D16">
        <v>92.805999999999997</v>
      </c>
      <c r="E16">
        <v>92.126000000000005</v>
      </c>
    </row>
    <row r="17" spans="1:9">
      <c r="A17" t="s">
        <v>37</v>
      </c>
      <c r="B17">
        <v>76.201999999999998</v>
      </c>
      <c r="C17">
        <v>92.066999999999993</v>
      </c>
      <c r="D17">
        <v>52.01</v>
      </c>
      <c r="E17">
        <v>124.913</v>
      </c>
    </row>
    <row r="18" spans="1:9">
      <c r="A18" t="s">
        <v>37</v>
      </c>
      <c r="B18">
        <v>92.468000000000004</v>
      </c>
      <c r="C18">
        <v>75.174999999999997</v>
      </c>
      <c r="D18">
        <v>61.780999999999999</v>
      </c>
      <c r="E18">
        <v>155.935</v>
      </c>
    </row>
    <row r="19" spans="1:9">
      <c r="A19" t="s">
        <v>37</v>
      </c>
      <c r="B19">
        <v>79.174999999999997</v>
      </c>
      <c r="C19">
        <v>75.777000000000001</v>
      </c>
      <c r="D19">
        <v>55.195999999999998</v>
      </c>
      <c r="E19">
        <v>120.256</v>
      </c>
    </row>
    <row r="20" spans="1:9">
      <c r="A20" t="s">
        <v>37</v>
      </c>
      <c r="B20">
        <v>107.464</v>
      </c>
      <c r="C20">
        <v>65.004000000000005</v>
      </c>
      <c r="D20">
        <v>70.277000000000001</v>
      </c>
      <c r="E20">
        <v>88.117999999999995</v>
      </c>
    </row>
    <row r="21" spans="1:9">
      <c r="A21" t="s">
        <v>37</v>
      </c>
      <c r="B21">
        <v>62.101999999999997</v>
      </c>
      <c r="C21">
        <v>80.343000000000004</v>
      </c>
      <c r="D21">
        <v>39.814</v>
      </c>
      <c r="E21">
        <v>98.667000000000002</v>
      </c>
    </row>
    <row r="22" spans="1:9">
      <c r="A22" t="s">
        <v>37</v>
      </c>
      <c r="B22" s="18">
        <v>91.513999999999996</v>
      </c>
      <c r="C22" s="18">
        <v>75.564999999999998</v>
      </c>
      <c r="D22" s="18">
        <v>72.713999999999999</v>
      </c>
      <c r="E22" s="18">
        <v>112.21599999999999</v>
      </c>
      <c r="F22" s="18"/>
      <c r="G22" s="18"/>
      <c r="H22" s="18"/>
      <c r="I22" s="18"/>
    </row>
    <row r="23" spans="1:9">
      <c r="A23" t="s">
        <v>38</v>
      </c>
      <c r="B23">
        <v>188.81200000000001</v>
      </c>
      <c r="C23">
        <v>224.09800000000001</v>
      </c>
      <c r="D23">
        <v>150.185</v>
      </c>
      <c r="E23">
        <v>311.18099999999998</v>
      </c>
      <c r="F23">
        <f>AVERAGE(D23:D32)</f>
        <v>129.05000000000001</v>
      </c>
      <c r="G23">
        <f>AVERAGE(E23:E32)</f>
        <v>248.32510000000002</v>
      </c>
      <c r="H23">
        <f>1-(F23/G23)</f>
        <v>0.4803183407557271</v>
      </c>
      <c r="I23">
        <f>(H3+H13+H23)/3</f>
        <v>0.47612912551855996</v>
      </c>
    </row>
    <row r="24" spans="1:9">
      <c r="A24" t="s">
        <v>38</v>
      </c>
      <c r="B24">
        <v>146.51599999999999</v>
      </c>
      <c r="C24">
        <v>166.72499999999999</v>
      </c>
      <c r="D24">
        <v>98.015000000000001</v>
      </c>
      <c r="E24">
        <v>241.447</v>
      </c>
    </row>
    <row r="25" spans="1:9">
      <c r="A25" t="s">
        <v>38</v>
      </c>
      <c r="B25">
        <v>156.291</v>
      </c>
      <c r="C25">
        <v>185.92400000000001</v>
      </c>
      <c r="D25">
        <v>126.483</v>
      </c>
      <c r="E25">
        <v>245.34399999999999</v>
      </c>
    </row>
    <row r="26" spans="1:9">
      <c r="A26" t="s">
        <v>38</v>
      </c>
      <c r="B26">
        <v>171.45599999999999</v>
      </c>
      <c r="C26">
        <v>181.51499999999999</v>
      </c>
      <c r="D26">
        <v>116.203</v>
      </c>
      <c r="E26">
        <v>251.42599999999999</v>
      </c>
    </row>
    <row r="27" spans="1:9">
      <c r="A27" t="s">
        <v>38</v>
      </c>
      <c r="B27">
        <v>160.73400000000001</v>
      </c>
      <c r="C27">
        <v>139.24199999999999</v>
      </c>
      <c r="D27">
        <v>105.039</v>
      </c>
      <c r="E27">
        <v>133.12799999999999</v>
      </c>
    </row>
    <row r="28" spans="1:9">
      <c r="A28" t="s">
        <v>38</v>
      </c>
      <c r="B28">
        <v>228.89500000000001</v>
      </c>
      <c r="C28">
        <v>228.053</v>
      </c>
      <c r="D28">
        <v>163.61099999999999</v>
      </c>
      <c r="E28">
        <v>285.10399999999998</v>
      </c>
    </row>
    <row r="29" spans="1:9">
      <c r="A29" t="s">
        <v>38</v>
      </c>
      <c r="B29">
        <v>198.59899999999999</v>
      </c>
      <c r="C29">
        <v>263.07900000000001</v>
      </c>
      <c r="D29">
        <v>141.47499999999999</v>
      </c>
      <c r="E29">
        <v>323.03199999999998</v>
      </c>
    </row>
    <row r="30" spans="1:9" ht="17" customHeight="1">
      <c r="A30" t="s">
        <v>38</v>
      </c>
      <c r="B30">
        <v>141.00700000000001</v>
      </c>
      <c r="C30">
        <v>146.214</v>
      </c>
      <c r="D30">
        <v>98.409000000000006</v>
      </c>
      <c r="E30">
        <v>188.76400000000001</v>
      </c>
    </row>
    <row r="31" spans="1:9">
      <c r="A31" t="s">
        <v>38</v>
      </c>
      <c r="B31">
        <v>199.13499999999999</v>
      </c>
      <c r="C31">
        <v>167.136</v>
      </c>
      <c r="D31">
        <v>143.005</v>
      </c>
      <c r="E31">
        <v>223.31800000000001</v>
      </c>
    </row>
    <row r="32" spans="1:9">
      <c r="A32" t="s">
        <v>38</v>
      </c>
      <c r="B32">
        <v>225.59899999999999</v>
      </c>
      <c r="C32">
        <v>164.86099999999999</v>
      </c>
      <c r="D32">
        <v>148.07499999999999</v>
      </c>
      <c r="E32">
        <v>280.50700000000001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8D62-75DC-1342-B58F-E47EC786F526}">
  <dimension ref="A1:K62"/>
  <sheetViews>
    <sheetView topLeftCell="A30" zoomScale="150" zoomScaleNormal="90" workbookViewId="0">
      <selection activeCell="I63" sqref="I63"/>
    </sheetView>
  </sheetViews>
  <sheetFormatPr baseColWidth="10" defaultRowHeight="16"/>
  <cols>
    <col min="1" max="1" width="9" bestFit="1" customWidth="1"/>
    <col min="2" max="2" width="5.6640625" bestFit="1" customWidth="1"/>
    <col min="3" max="3" width="12" bestFit="1" customWidth="1"/>
    <col min="4" max="4" width="16.5" bestFit="1" customWidth="1"/>
    <col min="5" max="5" width="19.1640625" bestFit="1" customWidth="1"/>
    <col min="6" max="6" width="12" bestFit="1" customWidth="1"/>
    <col min="7" max="7" width="10.5" bestFit="1" customWidth="1"/>
  </cols>
  <sheetData>
    <row r="1" spans="1:7">
      <c r="A1" s="17" t="s">
        <v>53</v>
      </c>
      <c r="B1" s="17"/>
      <c r="C1" s="20" t="s">
        <v>51</v>
      </c>
      <c r="D1" s="20"/>
      <c r="E1" s="20"/>
      <c r="F1" s="18"/>
      <c r="G1" s="18"/>
    </row>
    <row r="2" spans="1:7">
      <c r="A2" s="17"/>
      <c r="B2" s="17"/>
      <c r="C2" t="s">
        <v>66</v>
      </c>
      <c r="D2" t="s">
        <v>67</v>
      </c>
      <c r="E2" t="s">
        <v>68</v>
      </c>
    </row>
    <row r="3" spans="1:7">
      <c r="A3" t="s">
        <v>54</v>
      </c>
      <c r="B3" s="23">
        <v>2.0833333333333332E-2</v>
      </c>
      <c r="C3">
        <v>121.46599999999999</v>
      </c>
      <c r="D3">
        <v>122.318</v>
      </c>
      <c r="E3">
        <v>120.376</v>
      </c>
    </row>
    <row r="4" spans="1:7">
      <c r="A4" t="s">
        <v>54</v>
      </c>
      <c r="B4" s="24"/>
      <c r="C4">
        <v>122.072</v>
      </c>
      <c r="D4">
        <v>108.91</v>
      </c>
      <c r="E4">
        <v>121.06100000000001</v>
      </c>
    </row>
    <row r="5" spans="1:7">
      <c r="A5" t="s">
        <v>54</v>
      </c>
      <c r="B5" s="24"/>
      <c r="C5">
        <v>121.983</v>
      </c>
      <c r="D5">
        <v>92.884</v>
      </c>
      <c r="E5">
        <v>115.992</v>
      </c>
    </row>
    <row r="6" spans="1:7">
      <c r="A6" t="s">
        <v>54</v>
      </c>
      <c r="B6" s="24"/>
      <c r="C6">
        <v>123.60599999999999</v>
      </c>
      <c r="D6">
        <v>122.286</v>
      </c>
      <c r="E6">
        <v>120.884</v>
      </c>
    </row>
    <row r="7" spans="1:7">
      <c r="A7" t="s">
        <v>54</v>
      </c>
      <c r="B7" s="24"/>
      <c r="C7">
        <v>122.94</v>
      </c>
      <c r="D7">
        <v>123.139</v>
      </c>
      <c r="E7">
        <v>122.65600000000001</v>
      </c>
    </row>
    <row r="8" spans="1:7">
      <c r="A8" t="s">
        <v>55</v>
      </c>
      <c r="B8" s="23">
        <v>4.1666666666666664E-2</v>
      </c>
      <c r="C8">
        <v>202.25700000000001</v>
      </c>
      <c r="D8">
        <v>205.44900000000001</v>
      </c>
      <c r="E8">
        <v>203.47300000000001</v>
      </c>
    </row>
    <row r="9" spans="1:7">
      <c r="A9" t="s">
        <v>55</v>
      </c>
      <c r="B9" s="24"/>
      <c r="C9">
        <v>203.05</v>
      </c>
      <c r="D9">
        <v>190.273</v>
      </c>
      <c r="E9">
        <v>204.11799999999999</v>
      </c>
    </row>
    <row r="10" spans="1:7">
      <c r="A10" t="s">
        <v>55</v>
      </c>
      <c r="B10" s="24"/>
      <c r="C10">
        <v>203.69499999999999</v>
      </c>
      <c r="D10">
        <v>175.97300000000001</v>
      </c>
      <c r="E10">
        <v>198.745</v>
      </c>
    </row>
    <row r="11" spans="1:7">
      <c r="A11" t="s">
        <v>55</v>
      </c>
      <c r="B11" s="24"/>
      <c r="C11">
        <v>205.625</v>
      </c>
      <c r="D11">
        <v>205.53200000000001</v>
      </c>
      <c r="E11">
        <v>203.357</v>
      </c>
    </row>
    <row r="12" spans="1:7">
      <c r="A12" t="s">
        <v>55</v>
      </c>
      <c r="B12" s="24"/>
      <c r="C12">
        <v>204.60900000000001</v>
      </c>
      <c r="D12">
        <v>204.875</v>
      </c>
      <c r="E12">
        <v>206.547</v>
      </c>
    </row>
    <row r="13" spans="1:7">
      <c r="A13" t="s">
        <v>56</v>
      </c>
      <c r="B13" s="23">
        <v>6.25E-2</v>
      </c>
      <c r="C13">
        <v>283.04199999999997</v>
      </c>
      <c r="D13">
        <v>288.61099999999999</v>
      </c>
      <c r="E13">
        <v>290.976</v>
      </c>
    </row>
    <row r="14" spans="1:7">
      <c r="A14" t="s">
        <v>56</v>
      </c>
      <c r="B14" s="24"/>
      <c r="C14">
        <v>284.03199999999998</v>
      </c>
      <c r="D14">
        <v>269.77600000000001</v>
      </c>
      <c r="E14">
        <v>292.02100000000002</v>
      </c>
    </row>
    <row r="15" spans="1:7">
      <c r="A15" t="s">
        <v>56</v>
      </c>
      <c r="B15" s="24"/>
      <c r="C15">
        <v>285.40499999999997</v>
      </c>
      <c r="D15">
        <v>261.39699999999999</v>
      </c>
      <c r="E15">
        <v>284.68099999999998</v>
      </c>
    </row>
    <row r="16" spans="1:7">
      <c r="A16" t="s">
        <v>56</v>
      </c>
      <c r="B16" s="24"/>
      <c r="C16">
        <v>287.64299999999997</v>
      </c>
      <c r="D16">
        <v>287.12900000000002</v>
      </c>
      <c r="E16">
        <v>289.37599999999998</v>
      </c>
    </row>
    <row r="17" spans="1:11">
      <c r="A17" t="s">
        <v>56</v>
      </c>
      <c r="B17" s="24"/>
      <c r="C17">
        <v>286.27499999999998</v>
      </c>
      <c r="D17">
        <v>288.59699999999998</v>
      </c>
      <c r="E17">
        <v>294.13299999999998</v>
      </c>
    </row>
    <row r="18" spans="1:11">
      <c r="A18" t="s">
        <v>57</v>
      </c>
      <c r="B18" s="23">
        <v>8.3333333333333329E-2</v>
      </c>
      <c r="C18">
        <v>363.82600000000002</v>
      </c>
      <c r="D18">
        <v>371.06</v>
      </c>
      <c r="E18">
        <v>388.47899999999998</v>
      </c>
    </row>
    <row r="19" spans="1:11">
      <c r="A19" t="s">
        <v>57</v>
      </c>
      <c r="B19" s="24"/>
      <c r="C19">
        <v>365.012</v>
      </c>
      <c r="D19">
        <v>351.19299999999998</v>
      </c>
      <c r="E19">
        <v>389.25200000000001</v>
      </c>
    </row>
    <row r="20" spans="1:11">
      <c r="A20" t="s">
        <v>57</v>
      </c>
      <c r="B20" s="24"/>
      <c r="C20">
        <v>367.11</v>
      </c>
      <c r="D20">
        <v>348.77499999999998</v>
      </c>
      <c r="E20">
        <v>379.49900000000002</v>
      </c>
    </row>
    <row r="21" spans="1:11">
      <c r="A21" t="s">
        <v>57</v>
      </c>
      <c r="B21" s="24"/>
      <c r="C21">
        <v>369.64699999999999</v>
      </c>
      <c r="D21" s="18">
        <v>368.34399999999999</v>
      </c>
      <c r="E21">
        <v>384.6</v>
      </c>
    </row>
    <row r="22" spans="1:11">
      <c r="A22" t="s">
        <v>57</v>
      </c>
      <c r="B22" s="24"/>
      <c r="C22" s="18">
        <v>367.94299999999998</v>
      </c>
      <c r="D22" s="18">
        <v>374.226</v>
      </c>
      <c r="E22" s="18">
        <v>388.88499999999999</v>
      </c>
      <c r="G22" s="18"/>
      <c r="H22" s="18"/>
      <c r="I22" s="18"/>
      <c r="J22" s="18"/>
      <c r="K22" s="18"/>
    </row>
    <row r="23" spans="1:11">
      <c r="A23" t="s">
        <v>58</v>
      </c>
      <c r="B23" s="23">
        <v>0.10416666666666667</v>
      </c>
      <c r="C23">
        <v>444.61</v>
      </c>
      <c r="D23">
        <v>453.72800000000001</v>
      </c>
      <c r="E23">
        <v>490.87700000000001</v>
      </c>
    </row>
    <row r="24" spans="1:11">
      <c r="A24" t="s">
        <v>58</v>
      </c>
      <c r="B24" s="24"/>
      <c r="C24">
        <v>445.99</v>
      </c>
      <c r="D24">
        <v>434.05500000000001</v>
      </c>
      <c r="E24">
        <v>491.03399999999999</v>
      </c>
    </row>
    <row r="25" spans="1:11">
      <c r="A25" t="s">
        <v>58</v>
      </c>
      <c r="B25" s="24"/>
      <c r="C25">
        <v>448.81200000000001</v>
      </c>
      <c r="D25">
        <v>433.24299999999999</v>
      </c>
      <c r="E25">
        <v>481.10599999999999</v>
      </c>
    </row>
    <row r="26" spans="1:11">
      <c r="A26" t="s">
        <v>58</v>
      </c>
      <c r="B26" s="24"/>
      <c r="C26">
        <v>451.66</v>
      </c>
      <c r="D26">
        <v>449.47800000000001</v>
      </c>
      <c r="E26">
        <v>486.58</v>
      </c>
    </row>
    <row r="27" spans="1:11">
      <c r="A27" t="s">
        <v>58</v>
      </c>
      <c r="B27" s="24"/>
      <c r="C27">
        <v>449.61200000000002</v>
      </c>
      <c r="D27">
        <v>456.15199999999999</v>
      </c>
      <c r="E27">
        <v>490.49400000000003</v>
      </c>
    </row>
    <row r="28" spans="1:11">
      <c r="A28" t="s">
        <v>59</v>
      </c>
      <c r="B28" s="23">
        <v>0.125</v>
      </c>
      <c r="C28">
        <v>525.39</v>
      </c>
      <c r="D28">
        <v>536.45100000000002</v>
      </c>
      <c r="E28">
        <v>593.34500000000003</v>
      </c>
    </row>
    <row r="29" spans="1:11">
      <c r="A29" t="s">
        <v>59</v>
      </c>
      <c r="B29" s="24"/>
      <c r="C29">
        <v>526.95799999999997</v>
      </c>
      <c r="D29">
        <v>514.94600000000003</v>
      </c>
      <c r="E29">
        <v>593.07799999999997</v>
      </c>
    </row>
    <row r="30" spans="1:11" ht="17" customHeight="1">
      <c r="A30" t="s">
        <v>59</v>
      </c>
      <c r="B30" s="24"/>
      <c r="C30">
        <v>530.51599999999996</v>
      </c>
      <c r="D30">
        <v>515.21100000000001</v>
      </c>
      <c r="E30">
        <v>582.84299999999996</v>
      </c>
    </row>
    <row r="31" spans="1:11">
      <c r="A31" t="s">
        <v>59</v>
      </c>
      <c r="B31" s="24"/>
      <c r="C31">
        <v>533.67100000000005</v>
      </c>
      <c r="D31">
        <v>531.22900000000004</v>
      </c>
      <c r="E31">
        <v>588.78</v>
      </c>
    </row>
    <row r="32" spans="1:11">
      <c r="A32" t="s">
        <v>59</v>
      </c>
      <c r="B32" s="24"/>
      <c r="C32">
        <v>531.27800000000002</v>
      </c>
      <c r="D32">
        <v>538.279</v>
      </c>
      <c r="E32">
        <v>593.36500000000001</v>
      </c>
    </row>
    <row r="33" spans="1:5">
      <c r="A33" t="s">
        <v>60</v>
      </c>
      <c r="B33" s="23">
        <v>0.14583333333333334</v>
      </c>
      <c r="C33">
        <v>606.16999999999996</v>
      </c>
      <c r="D33">
        <v>619.17999999999995</v>
      </c>
      <c r="E33">
        <v>695.80700000000002</v>
      </c>
    </row>
    <row r="34" spans="1:5">
      <c r="A34" t="s">
        <v>60</v>
      </c>
      <c r="B34" s="24"/>
      <c r="C34">
        <v>607.93399999999997</v>
      </c>
      <c r="D34">
        <v>595.84100000000001</v>
      </c>
      <c r="E34">
        <v>695.12099999999998</v>
      </c>
    </row>
    <row r="35" spans="1:5">
      <c r="A35" t="s">
        <v>60</v>
      </c>
      <c r="B35" s="24"/>
      <c r="C35">
        <v>612.22500000000002</v>
      </c>
      <c r="D35">
        <v>597.18299999999999</v>
      </c>
      <c r="E35">
        <v>684.57899999999995</v>
      </c>
    </row>
    <row r="36" spans="1:5">
      <c r="A36" t="s">
        <v>60</v>
      </c>
      <c r="B36" s="24"/>
      <c r="C36">
        <v>615.68100000000004</v>
      </c>
      <c r="D36">
        <v>612.97699999999998</v>
      </c>
      <c r="E36">
        <v>690.98500000000001</v>
      </c>
    </row>
    <row r="37" spans="1:5">
      <c r="A37" t="s">
        <v>60</v>
      </c>
      <c r="B37" s="24"/>
      <c r="C37">
        <v>612.95399999999995</v>
      </c>
      <c r="D37">
        <v>620.40200000000004</v>
      </c>
      <c r="E37">
        <v>696.23699999999997</v>
      </c>
    </row>
    <row r="38" spans="1:5">
      <c r="A38" t="s">
        <v>61</v>
      </c>
      <c r="B38" s="23">
        <v>0.16666666666666666</v>
      </c>
      <c r="C38">
        <v>686.95299999999997</v>
      </c>
      <c r="D38">
        <v>701.90899999999999</v>
      </c>
      <c r="E38">
        <v>798.27599999999995</v>
      </c>
    </row>
    <row r="39" spans="1:5">
      <c r="A39" t="s">
        <v>61</v>
      </c>
      <c r="B39" s="24"/>
      <c r="C39">
        <v>688.91</v>
      </c>
      <c r="D39">
        <v>676.73500000000001</v>
      </c>
      <c r="E39">
        <v>797.16300000000001</v>
      </c>
    </row>
    <row r="40" spans="1:5">
      <c r="A40" t="s">
        <v>61</v>
      </c>
      <c r="B40" s="24"/>
      <c r="C40">
        <v>693.93200000000002</v>
      </c>
      <c r="D40">
        <v>679.154</v>
      </c>
      <c r="E40">
        <v>786.29899999999998</v>
      </c>
    </row>
    <row r="41" spans="1:5">
      <c r="A41" t="s">
        <v>61</v>
      </c>
      <c r="B41" s="24"/>
      <c r="C41">
        <v>697.69799999999998</v>
      </c>
      <c r="D41">
        <v>694.72699999999998</v>
      </c>
      <c r="E41">
        <v>793.178</v>
      </c>
    </row>
    <row r="42" spans="1:5">
      <c r="A42" t="s">
        <v>61</v>
      </c>
      <c r="B42" s="24"/>
      <c r="C42">
        <v>694.625</v>
      </c>
      <c r="D42">
        <v>702.52099999999996</v>
      </c>
      <c r="E42">
        <v>799.10900000000004</v>
      </c>
    </row>
    <row r="43" spans="1:5">
      <c r="A43" t="s">
        <v>62</v>
      </c>
      <c r="B43" s="23">
        <v>0.1875</v>
      </c>
      <c r="C43">
        <v>767.726</v>
      </c>
      <c r="D43">
        <v>784.63300000000004</v>
      </c>
      <c r="E43">
        <v>900.74300000000005</v>
      </c>
    </row>
    <row r="44" spans="1:5">
      <c r="A44" t="s">
        <v>62</v>
      </c>
      <c r="B44" s="24"/>
      <c r="C44">
        <v>769.88599999999997</v>
      </c>
      <c r="D44">
        <v>777.524</v>
      </c>
      <c r="E44">
        <v>899.20399999999995</v>
      </c>
    </row>
    <row r="45" spans="1:5">
      <c r="A45" t="s">
        <v>62</v>
      </c>
      <c r="B45" s="24"/>
      <c r="C45">
        <v>775.64200000000005</v>
      </c>
      <c r="D45">
        <v>761.12199999999996</v>
      </c>
      <c r="E45">
        <v>888.02099999999996</v>
      </c>
    </row>
    <row r="46" spans="1:5">
      <c r="A46" t="s">
        <v>62</v>
      </c>
      <c r="B46" s="24"/>
      <c r="C46">
        <v>779.70600000000002</v>
      </c>
      <c r="D46">
        <v>776.47799999999995</v>
      </c>
      <c r="E46">
        <v>895.37900000000002</v>
      </c>
    </row>
    <row r="47" spans="1:5">
      <c r="A47" t="s">
        <v>62</v>
      </c>
      <c r="B47" s="24"/>
      <c r="C47">
        <v>776.29600000000005</v>
      </c>
      <c r="D47">
        <v>784.649</v>
      </c>
      <c r="E47">
        <v>901.97</v>
      </c>
    </row>
    <row r="48" spans="1:5">
      <c r="A48" t="s">
        <v>63</v>
      </c>
      <c r="B48" s="23">
        <v>0.20833333333333334</v>
      </c>
      <c r="C48">
        <v>848.51199999999994</v>
      </c>
      <c r="D48">
        <v>867.36300000000006</v>
      </c>
      <c r="E48">
        <v>1003.199</v>
      </c>
    </row>
    <row r="49" spans="1:9">
      <c r="A49" t="s">
        <v>63</v>
      </c>
      <c r="B49" s="24"/>
      <c r="C49">
        <v>850.86300000000006</v>
      </c>
      <c r="D49">
        <v>838.52099999999996</v>
      </c>
      <c r="E49">
        <v>1001.2430000000001</v>
      </c>
    </row>
    <row r="50" spans="1:9">
      <c r="A50" t="s">
        <v>63</v>
      </c>
      <c r="B50" s="24"/>
      <c r="C50">
        <v>857.34500000000003</v>
      </c>
      <c r="D50">
        <v>843.09199999999998</v>
      </c>
      <c r="E50">
        <v>989.76</v>
      </c>
    </row>
    <row r="51" spans="1:9">
      <c r="A51" t="s">
        <v>63</v>
      </c>
      <c r="B51" s="24"/>
      <c r="C51">
        <v>861.71799999999996</v>
      </c>
      <c r="D51">
        <v>858.23099999999999</v>
      </c>
      <c r="E51">
        <v>997.58600000000001</v>
      </c>
    </row>
    <row r="52" spans="1:9">
      <c r="A52" t="s">
        <v>63</v>
      </c>
      <c r="B52" s="24"/>
      <c r="C52">
        <v>857.97</v>
      </c>
      <c r="D52">
        <v>866.77099999999996</v>
      </c>
      <c r="E52">
        <v>1004.841</v>
      </c>
    </row>
    <row r="53" spans="1:9">
      <c r="A53" t="s">
        <v>64</v>
      </c>
      <c r="B53" s="22">
        <v>0.22916666666666666</v>
      </c>
      <c r="C53">
        <v>929.3</v>
      </c>
      <c r="D53">
        <v>950.09299999999996</v>
      </c>
      <c r="E53">
        <v>1105.6610000000001</v>
      </c>
    </row>
    <row r="54" spans="1:9">
      <c r="A54" t="s">
        <v>64</v>
      </c>
      <c r="B54" s="22"/>
      <c r="C54">
        <v>931.83900000000006</v>
      </c>
      <c r="D54">
        <v>919.40899999999999</v>
      </c>
      <c r="E54">
        <v>1103.279</v>
      </c>
    </row>
    <row r="55" spans="1:9">
      <c r="A55" t="s">
        <v>64</v>
      </c>
      <c r="B55" s="22"/>
      <c r="C55">
        <v>939.05200000000002</v>
      </c>
      <c r="D55">
        <v>925.06600000000003</v>
      </c>
      <c r="E55">
        <v>1091.4929999999999</v>
      </c>
    </row>
    <row r="56" spans="1:9">
      <c r="A56" t="s">
        <v>64</v>
      </c>
      <c r="B56" s="22"/>
      <c r="C56">
        <v>943.73199999999997</v>
      </c>
      <c r="D56">
        <v>919.43</v>
      </c>
      <c r="E56">
        <v>1099.7809999999999</v>
      </c>
    </row>
    <row r="57" spans="1:9">
      <c r="A57" t="s">
        <v>64</v>
      </c>
      <c r="B57" s="22"/>
      <c r="C57">
        <v>939.63699999999994</v>
      </c>
      <c r="D57">
        <v>948.9</v>
      </c>
      <c r="E57">
        <v>1107.7090000000001</v>
      </c>
    </row>
    <row r="58" spans="1:9">
      <c r="A58" t="s">
        <v>65</v>
      </c>
      <c r="B58" s="22">
        <v>0.25</v>
      </c>
      <c r="C58">
        <v>1010.082</v>
      </c>
      <c r="D58">
        <v>1032.826</v>
      </c>
      <c r="E58">
        <v>1208.123</v>
      </c>
    </row>
    <row r="59" spans="1:9">
      <c r="A59" t="s">
        <v>65</v>
      </c>
      <c r="B59" s="22"/>
      <c r="C59">
        <v>1012.809</v>
      </c>
      <c r="D59">
        <v>1000.3049999999999</v>
      </c>
      <c r="E59">
        <v>1205.319</v>
      </c>
    </row>
    <row r="60" spans="1:9">
      <c r="A60" t="s">
        <v>65</v>
      </c>
      <c r="B60" s="22"/>
      <c r="C60">
        <v>1020.7619999999999</v>
      </c>
      <c r="D60">
        <v>1007.033</v>
      </c>
      <c r="E60">
        <v>1193.223</v>
      </c>
    </row>
    <row r="61" spans="1:9">
      <c r="A61" t="s">
        <v>65</v>
      </c>
      <c r="B61" s="22"/>
      <c r="C61">
        <v>1025.739</v>
      </c>
      <c r="D61">
        <v>1001.18</v>
      </c>
      <c r="E61">
        <v>1201.9839999999999</v>
      </c>
    </row>
    <row r="62" spans="1:9">
      <c r="A62" t="s">
        <v>65</v>
      </c>
      <c r="B62" s="22"/>
      <c r="C62">
        <v>1021.3049999999999</v>
      </c>
      <c r="D62">
        <v>1031.0250000000001</v>
      </c>
      <c r="E62">
        <v>1210.5719999999999</v>
      </c>
      <c r="F62">
        <f>(C62-C3)/11</f>
        <v>81.803545454545443</v>
      </c>
      <c r="G62">
        <f t="shared" ref="G62:H62" si="0">(D62-D3)/11</f>
        <v>82.609727272727284</v>
      </c>
      <c r="H62">
        <f t="shared" si="0"/>
        <v>99.108727272727265</v>
      </c>
      <c r="I62">
        <f>H62/F62</f>
        <v>1.2115456209388569</v>
      </c>
    </row>
  </sheetData>
  <mergeCells count="13">
    <mergeCell ref="B53:B57"/>
    <mergeCell ref="B58:B62"/>
    <mergeCell ref="C1:E1"/>
    <mergeCell ref="B23:B27"/>
    <mergeCell ref="B28:B32"/>
    <mergeCell ref="B33:B37"/>
    <mergeCell ref="B38:B42"/>
    <mergeCell ref="B43:B47"/>
    <mergeCell ref="B48:B52"/>
    <mergeCell ref="B3:B7"/>
    <mergeCell ref="B8:B12"/>
    <mergeCell ref="B13:B17"/>
    <mergeCell ref="B18:B2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FA14-2BA6-7147-8061-27485626EA68}">
  <dimension ref="A1:G62"/>
  <sheetViews>
    <sheetView workbookViewId="0">
      <selection activeCell="K31" sqref="K31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f>A3*10</f>
        <v>10</v>
      </c>
      <c r="C3">
        <v>3.9849999999999999</v>
      </c>
      <c r="D3">
        <v>3.1030000000000002</v>
      </c>
      <c r="E3">
        <v>3.6360000000000001</v>
      </c>
      <c r="F3">
        <v>4.5229999999999997</v>
      </c>
      <c r="G3">
        <v>5.3810000000000002</v>
      </c>
    </row>
    <row r="4" spans="1:7">
      <c r="A4">
        <v>2</v>
      </c>
      <c r="B4">
        <f t="shared" ref="B4:B17" si="0">A4*10</f>
        <v>20</v>
      </c>
      <c r="C4">
        <v>6.2335000000000003</v>
      </c>
      <c r="D4">
        <v>4.0380000000000003</v>
      </c>
      <c r="E4">
        <v>4.8</v>
      </c>
      <c r="F4">
        <v>5.734</v>
      </c>
      <c r="G4">
        <v>6.6444999999999999</v>
      </c>
    </row>
    <row r="5" spans="1:7">
      <c r="A5">
        <v>3</v>
      </c>
      <c r="B5">
        <f t="shared" si="0"/>
        <v>30</v>
      </c>
      <c r="C5">
        <v>8.4990000000000006</v>
      </c>
      <c r="D5">
        <v>4.6176666666666604</v>
      </c>
      <c r="E5">
        <v>5.9359999999999999</v>
      </c>
      <c r="F5">
        <v>6.7026666666666603</v>
      </c>
      <c r="G5">
        <v>7.3443333333333296</v>
      </c>
    </row>
    <row r="6" spans="1:7">
      <c r="A6">
        <v>4</v>
      </c>
      <c r="B6">
        <f t="shared" si="0"/>
        <v>40</v>
      </c>
      <c r="C6">
        <v>9.6325000000000003</v>
      </c>
      <c r="D6">
        <v>5.2712500000000002</v>
      </c>
      <c r="E6">
        <v>6.6384999999999996</v>
      </c>
      <c r="F6">
        <v>7.9775</v>
      </c>
      <c r="G6">
        <v>9.0839999999999996</v>
      </c>
    </row>
    <row r="7" spans="1:7">
      <c r="A7">
        <v>5</v>
      </c>
      <c r="B7">
        <f t="shared" si="0"/>
        <v>50</v>
      </c>
      <c r="C7">
        <v>11.4274</v>
      </c>
      <c r="D7">
        <v>5.6352000000000002</v>
      </c>
      <c r="E7">
        <v>7.6006</v>
      </c>
      <c r="F7">
        <v>8.5963999999999992</v>
      </c>
      <c r="G7">
        <v>9.9358000000000004</v>
      </c>
    </row>
    <row r="8" spans="1:7">
      <c r="A8">
        <v>6</v>
      </c>
      <c r="B8">
        <f t="shared" si="0"/>
        <v>60</v>
      </c>
      <c r="C8">
        <v>12.8128333333333</v>
      </c>
      <c r="D8">
        <v>6.1038333333333297</v>
      </c>
      <c r="E8">
        <v>8.1661666666666601</v>
      </c>
      <c r="F8">
        <v>9.5869999999999997</v>
      </c>
      <c r="G8">
        <v>10.6815</v>
      </c>
    </row>
    <row r="9" spans="1:7">
      <c r="A9">
        <v>7</v>
      </c>
      <c r="B9">
        <f t="shared" si="0"/>
        <v>70</v>
      </c>
      <c r="C9">
        <v>13.7211428571428</v>
      </c>
      <c r="D9">
        <v>6.5092857142857099</v>
      </c>
      <c r="E9">
        <v>8.7287142857142808</v>
      </c>
      <c r="F9">
        <v>10.7021428571428</v>
      </c>
      <c r="G9">
        <v>11.4091428571428</v>
      </c>
    </row>
    <row r="10" spans="1:7">
      <c r="A10">
        <v>8</v>
      </c>
      <c r="B10">
        <f t="shared" si="0"/>
        <v>80</v>
      </c>
      <c r="C10">
        <v>14.570125000000001</v>
      </c>
      <c r="D10">
        <v>6.8722500000000002</v>
      </c>
      <c r="E10">
        <v>9.1913750000000007</v>
      </c>
      <c r="F10">
        <v>11.336124999999999</v>
      </c>
      <c r="G10" s="1">
        <v>13.126749999999999</v>
      </c>
    </row>
    <row r="11" spans="1:7">
      <c r="A11">
        <v>9</v>
      </c>
      <c r="B11">
        <f t="shared" si="0"/>
        <v>90</v>
      </c>
      <c r="C11">
        <v>15.610777777777701</v>
      </c>
      <c r="D11">
        <v>7.1546666666666603</v>
      </c>
      <c r="E11">
        <v>9.8155555555555498</v>
      </c>
      <c r="F11">
        <v>11.892777777777701</v>
      </c>
      <c r="G11">
        <v>13.833555555555501</v>
      </c>
    </row>
    <row r="12" spans="1:7">
      <c r="A12">
        <v>10</v>
      </c>
      <c r="B12">
        <f t="shared" si="0"/>
        <v>100</v>
      </c>
      <c r="C12">
        <v>16.940799999999999</v>
      </c>
      <c r="D12">
        <v>5.4885000000000002</v>
      </c>
      <c r="E12">
        <v>10.4224</v>
      </c>
      <c r="F12">
        <v>12.39</v>
      </c>
      <c r="G12">
        <v>14.4902</v>
      </c>
    </row>
    <row r="13" spans="1:7">
      <c r="A13">
        <v>11</v>
      </c>
      <c r="B13">
        <f t="shared" si="0"/>
        <v>110</v>
      </c>
      <c r="C13">
        <v>17.979636363636299</v>
      </c>
      <c r="D13">
        <v>7.6371818181818103</v>
      </c>
      <c r="E13">
        <v>10.8921818181818</v>
      </c>
      <c r="F13">
        <v>13.0714545454545</v>
      </c>
      <c r="G13">
        <v>15.154454545454501</v>
      </c>
    </row>
    <row r="14" spans="1:7">
      <c r="A14">
        <v>12</v>
      </c>
      <c r="B14">
        <f t="shared" si="0"/>
        <v>120</v>
      </c>
      <c r="C14">
        <v>18.946916666666599</v>
      </c>
      <c r="D14">
        <v>7.8845833333333299</v>
      </c>
      <c r="E14">
        <v>11.329666666666601</v>
      </c>
      <c r="F14">
        <v>13.778083333333299</v>
      </c>
      <c r="G14">
        <v>15.667249999999999</v>
      </c>
    </row>
    <row r="15" spans="1:7">
      <c r="A15">
        <v>13</v>
      </c>
      <c r="B15">
        <f t="shared" si="0"/>
        <v>130</v>
      </c>
      <c r="C15">
        <v>19.573384615384601</v>
      </c>
      <c r="D15">
        <v>6.9859999999999998</v>
      </c>
      <c r="E15">
        <v>11.6768461538461</v>
      </c>
      <c r="F15">
        <v>14.5083846153846</v>
      </c>
      <c r="G15">
        <v>16.258076923076899</v>
      </c>
    </row>
    <row r="16" spans="1:7">
      <c r="A16">
        <v>14</v>
      </c>
      <c r="B16">
        <f t="shared" si="0"/>
        <v>140</v>
      </c>
      <c r="C16">
        <v>20.189285714285699</v>
      </c>
      <c r="D16">
        <v>8.4790714285714195</v>
      </c>
      <c r="E16">
        <v>12.028857142857101</v>
      </c>
      <c r="F16">
        <v>15.105071428571399</v>
      </c>
      <c r="G16">
        <v>17.012</v>
      </c>
    </row>
    <row r="17" spans="1:7">
      <c r="A17">
        <v>15</v>
      </c>
      <c r="B17">
        <f t="shared" si="0"/>
        <v>150</v>
      </c>
      <c r="C17">
        <v>20.934933333333301</v>
      </c>
      <c r="D17">
        <v>8.7126000000000001</v>
      </c>
      <c r="E17">
        <v>12.4547333333333</v>
      </c>
      <c r="F17">
        <v>15.6692</v>
      </c>
      <c r="G17">
        <v>17.8991333333333</v>
      </c>
    </row>
    <row r="18" spans="1:7">
      <c r="A18">
        <v>1</v>
      </c>
      <c r="B18">
        <f>A18*10</f>
        <v>10</v>
      </c>
      <c r="C18">
        <v>3.9449999999999998</v>
      </c>
      <c r="D18">
        <v>3.0990000000000002</v>
      </c>
      <c r="E18">
        <v>3.6549999999999998</v>
      </c>
      <c r="F18">
        <v>4.4509999999999996</v>
      </c>
      <c r="G18">
        <v>5.3949999999999996</v>
      </c>
    </row>
    <row r="19" spans="1:7">
      <c r="A19">
        <v>2</v>
      </c>
      <c r="B19">
        <f t="shared" ref="B19:B32" si="1">A19*10</f>
        <v>20</v>
      </c>
      <c r="C19">
        <v>6.2205000000000004</v>
      </c>
      <c r="D19">
        <v>4.0640000000000001</v>
      </c>
      <c r="E19">
        <v>4.8220000000000001</v>
      </c>
      <c r="F19">
        <v>5.7709999999999999</v>
      </c>
      <c r="G19">
        <v>6.6825000000000001</v>
      </c>
    </row>
    <row r="20" spans="1:7">
      <c r="A20">
        <v>3</v>
      </c>
      <c r="B20">
        <f t="shared" si="1"/>
        <v>30</v>
      </c>
      <c r="C20">
        <v>8.4619999999999997</v>
      </c>
      <c r="D20">
        <v>4.6253333333333302</v>
      </c>
      <c r="E20">
        <v>5.9256666666666602</v>
      </c>
      <c r="F20">
        <v>6.7703333333333298</v>
      </c>
      <c r="G20">
        <v>7.3230000000000004</v>
      </c>
    </row>
    <row r="21" spans="1:7">
      <c r="A21">
        <v>4</v>
      </c>
      <c r="B21">
        <f t="shared" si="1"/>
        <v>40</v>
      </c>
      <c r="C21">
        <v>9.74</v>
      </c>
      <c r="D21">
        <v>5.2977499999999997</v>
      </c>
      <c r="E21">
        <v>6.5594999999999999</v>
      </c>
      <c r="F21">
        <v>7.8529999999999998</v>
      </c>
      <c r="G21">
        <v>8.9612499999999997</v>
      </c>
    </row>
    <row r="22" spans="1:7">
      <c r="A22">
        <v>5</v>
      </c>
      <c r="B22">
        <f t="shared" si="1"/>
        <v>50</v>
      </c>
      <c r="C22">
        <v>11.2926</v>
      </c>
      <c r="D22">
        <v>5.6294000000000004</v>
      </c>
      <c r="E22">
        <v>7.5968</v>
      </c>
      <c r="F22">
        <v>8.5603999999999996</v>
      </c>
      <c r="G22">
        <v>9.9649999999999999</v>
      </c>
    </row>
    <row r="23" spans="1:7">
      <c r="A23">
        <v>6</v>
      </c>
      <c r="B23">
        <f t="shared" si="1"/>
        <v>60</v>
      </c>
      <c r="C23">
        <v>12.683999999999999</v>
      </c>
      <c r="D23">
        <v>6.0833333333333304</v>
      </c>
      <c r="E23">
        <v>8.3071666666666601</v>
      </c>
      <c r="F23">
        <v>9.6771666666666594</v>
      </c>
      <c r="G23">
        <v>10.6231666666666</v>
      </c>
    </row>
    <row r="24" spans="1:7">
      <c r="A24">
        <v>7</v>
      </c>
      <c r="B24">
        <f t="shared" si="1"/>
        <v>70</v>
      </c>
      <c r="C24">
        <v>13.698285714285699</v>
      </c>
      <c r="E24">
        <v>8.6947142857142801</v>
      </c>
      <c r="F24">
        <v>10.497</v>
      </c>
      <c r="G24">
        <v>11.446999999999999</v>
      </c>
    </row>
    <row r="25" spans="1:7">
      <c r="A25">
        <v>8</v>
      </c>
      <c r="B25">
        <f t="shared" si="1"/>
        <v>80</v>
      </c>
      <c r="C25">
        <v>14.631125000000001</v>
      </c>
      <c r="D25">
        <v>6.8654999999999999</v>
      </c>
      <c r="E25">
        <v>9.2053750000000001</v>
      </c>
      <c r="F25">
        <v>11.2865</v>
      </c>
      <c r="G25" s="1">
        <v>12.945</v>
      </c>
    </row>
    <row r="26" spans="1:7">
      <c r="A26">
        <v>9</v>
      </c>
      <c r="B26">
        <f t="shared" si="1"/>
        <v>90</v>
      </c>
      <c r="C26">
        <v>15.646000000000001</v>
      </c>
      <c r="D26">
        <v>7.14</v>
      </c>
      <c r="E26">
        <v>9.8334444444444404</v>
      </c>
      <c r="F26">
        <v>11.9475555555555</v>
      </c>
      <c r="G26">
        <v>13.868</v>
      </c>
    </row>
    <row r="27" spans="1:7">
      <c r="A27">
        <v>10</v>
      </c>
      <c r="B27">
        <f t="shared" si="1"/>
        <v>100</v>
      </c>
      <c r="C27">
        <v>16.8748</v>
      </c>
      <c r="D27">
        <v>7.3856000000000002</v>
      </c>
      <c r="E27">
        <v>10.4152</v>
      </c>
      <c r="F27">
        <v>12.4268</v>
      </c>
      <c r="G27">
        <v>14.4655</v>
      </c>
    </row>
    <row r="28" spans="1:7">
      <c r="A28">
        <v>11</v>
      </c>
      <c r="B28">
        <f t="shared" si="1"/>
        <v>110</v>
      </c>
      <c r="C28">
        <v>18.059090909090902</v>
      </c>
      <c r="D28">
        <v>7.6295454545454504</v>
      </c>
      <c r="E28">
        <v>10.9325454545454</v>
      </c>
      <c r="F28">
        <v>13.0780909090909</v>
      </c>
      <c r="G28">
        <v>15.1498181818181</v>
      </c>
    </row>
    <row r="29" spans="1:7">
      <c r="A29">
        <v>12</v>
      </c>
      <c r="B29">
        <f t="shared" si="1"/>
        <v>120</v>
      </c>
      <c r="C29">
        <v>19.0571666666666</v>
      </c>
      <c r="D29">
        <v>7.968</v>
      </c>
      <c r="E29">
        <v>11.3348333333333</v>
      </c>
      <c r="F29">
        <v>13.9288333333333</v>
      </c>
      <c r="G29">
        <v>15.7535833333333</v>
      </c>
    </row>
    <row r="30" spans="1:7">
      <c r="A30">
        <v>13</v>
      </c>
      <c r="B30">
        <f t="shared" si="1"/>
        <v>130</v>
      </c>
      <c r="C30">
        <v>19.567923076923002</v>
      </c>
      <c r="D30">
        <v>8.1746923076923004</v>
      </c>
      <c r="E30">
        <v>11.6190769230769</v>
      </c>
      <c r="F30">
        <v>14.427846153846099</v>
      </c>
      <c r="G30">
        <v>16.379692307692299</v>
      </c>
    </row>
    <row r="31" spans="1:7">
      <c r="A31">
        <v>14</v>
      </c>
      <c r="B31">
        <f t="shared" si="1"/>
        <v>140</v>
      </c>
      <c r="C31">
        <v>20.1394285714285</v>
      </c>
      <c r="D31">
        <v>8.4613571428571408</v>
      </c>
      <c r="E31">
        <v>12.1277857142857</v>
      </c>
      <c r="F31">
        <v>15.1064285714285</v>
      </c>
      <c r="G31">
        <v>17.128285714285699</v>
      </c>
    </row>
    <row r="32" spans="1:7">
      <c r="A32">
        <v>15</v>
      </c>
      <c r="B32">
        <f t="shared" si="1"/>
        <v>150</v>
      </c>
      <c r="C32">
        <v>20.9472666666666</v>
      </c>
      <c r="D32">
        <v>8.6449999999999996</v>
      </c>
      <c r="E32">
        <v>12.4441333333333</v>
      </c>
      <c r="F32">
        <v>15.6858666666666</v>
      </c>
      <c r="G32">
        <v>17.971466666666601</v>
      </c>
    </row>
    <row r="33" spans="1:7">
      <c r="A33">
        <v>1</v>
      </c>
      <c r="B33">
        <f>A33*10</f>
        <v>10</v>
      </c>
      <c r="C33">
        <v>3.9089999999999998</v>
      </c>
      <c r="D33">
        <v>3.081</v>
      </c>
      <c r="E33">
        <v>3.6749999999999998</v>
      </c>
      <c r="F33">
        <v>4.51</v>
      </c>
      <c r="G33">
        <v>5.407</v>
      </c>
    </row>
    <row r="34" spans="1:7">
      <c r="A34">
        <v>2</v>
      </c>
      <c r="B34">
        <f t="shared" ref="B34:B47" si="2">A34*10</f>
        <v>20</v>
      </c>
      <c r="C34">
        <v>6.1630000000000003</v>
      </c>
      <c r="D34">
        <v>4.0415000000000001</v>
      </c>
      <c r="E34">
        <v>4.7865000000000002</v>
      </c>
      <c r="F34">
        <v>5.7060000000000004</v>
      </c>
      <c r="G34">
        <v>6.6680000000000001</v>
      </c>
    </row>
    <row r="35" spans="1:7">
      <c r="A35">
        <v>3</v>
      </c>
      <c r="B35">
        <f t="shared" si="2"/>
        <v>30</v>
      </c>
      <c r="C35">
        <v>8.3936666666666593</v>
      </c>
      <c r="D35">
        <v>4.6050000000000004</v>
      </c>
      <c r="E35">
        <v>6.0166666666666604</v>
      </c>
      <c r="F35">
        <v>6.8129999999999997</v>
      </c>
      <c r="G35">
        <v>7.3436666666666603</v>
      </c>
    </row>
    <row r="36" spans="1:7">
      <c r="A36">
        <v>4</v>
      </c>
      <c r="B36">
        <f t="shared" si="2"/>
        <v>40</v>
      </c>
      <c r="C36">
        <v>9.73</v>
      </c>
      <c r="D36">
        <v>5.3220000000000001</v>
      </c>
      <c r="E36">
        <v>6.6185</v>
      </c>
      <c r="F36">
        <v>8.0762499999999999</v>
      </c>
      <c r="G36">
        <v>9.1425000000000001</v>
      </c>
    </row>
    <row r="37" spans="1:7">
      <c r="A37">
        <v>5</v>
      </c>
      <c r="B37">
        <f t="shared" si="2"/>
        <v>50</v>
      </c>
      <c r="C37">
        <v>11.3764</v>
      </c>
      <c r="D37">
        <v>5.7054</v>
      </c>
      <c r="E37">
        <v>7.5696000000000003</v>
      </c>
      <c r="F37">
        <v>8.5085999999999995</v>
      </c>
      <c r="G37">
        <v>10.005599999999999</v>
      </c>
    </row>
    <row r="38" spans="1:7">
      <c r="A38">
        <v>6</v>
      </c>
      <c r="B38">
        <f t="shared" si="2"/>
        <v>60</v>
      </c>
      <c r="C38">
        <v>12.8206666666666</v>
      </c>
      <c r="D38">
        <v>6.0830000000000002</v>
      </c>
      <c r="E38">
        <v>8.2799999999999994</v>
      </c>
      <c r="F38">
        <v>9.7379999999999995</v>
      </c>
      <c r="G38">
        <v>10.5541666666666</v>
      </c>
    </row>
    <row r="39" spans="1:7">
      <c r="A39">
        <v>7</v>
      </c>
      <c r="B39">
        <f t="shared" si="2"/>
        <v>70</v>
      </c>
      <c r="C39">
        <v>13.6557142857142</v>
      </c>
      <c r="D39">
        <v>6.5497142857142796</v>
      </c>
      <c r="E39">
        <v>8.6818571428571403</v>
      </c>
      <c r="F39">
        <v>10.600142857142799</v>
      </c>
      <c r="G39">
        <v>11.4897142857142</v>
      </c>
    </row>
    <row r="40" spans="1:7">
      <c r="A40">
        <v>8</v>
      </c>
      <c r="B40">
        <f t="shared" si="2"/>
        <v>80</v>
      </c>
      <c r="C40">
        <v>14.4885</v>
      </c>
      <c r="D40">
        <v>6.9027500000000002</v>
      </c>
      <c r="E40">
        <v>9.2360000000000007</v>
      </c>
      <c r="F40">
        <v>11.27375</v>
      </c>
      <c r="G40" s="1">
        <v>13.005125</v>
      </c>
    </row>
    <row r="41" spans="1:7">
      <c r="A41">
        <v>9</v>
      </c>
      <c r="B41">
        <f t="shared" si="2"/>
        <v>90</v>
      </c>
      <c r="C41">
        <v>15.765333333333301</v>
      </c>
      <c r="D41">
        <v>6.3018888888888798</v>
      </c>
      <c r="E41">
        <v>9.8213333333333299</v>
      </c>
      <c r="F41">
        <v>11.907111111111099</v>
      </c>
      <c r="G41">
        <v>13.8651111111111</v>
      </c>
    </row>
    <row r="42" spans="1:7">
      <c r="A42">
        <v>10</v>
      </c>
      <c r="B42">
        <f t="shared" si="2"/>
        <v>100</v>
      </c>
      <c r="C42">
        <v>16.877099999999999</v>
      </c>
      <c r="D42">
        <v>7.4260000000000002</v>
      </c>
      <c r="E42">
        <v>10.3842</v>
      </c>
      <c r="F42">
        <v>12.4377</v>
      </c>
      <c r="G42">
        <v>14.5283</v>
      </c>
    </row>
    <row r="43" spans="1:7">
      <c r="A43">
        <v>11</v>
      </c>
      <c r="B43">
        <f t="shared" si="2"/>
        <v>110</v>
      </c>
      <c r="C43">
        <v>18.002636363636299</v>
      </c>
      <c r="D43">
        <v>7.6139090909090896</v>
      </c>
      <c r="E43">
        <v>10.9634545454545</v>
      </c>
      <c r="F43">
        <v>13.0453636363636</v>
      </c>
      <c r="G43">
        <v>15.086</v>
      </c>
    </row>
    <row r="44" spans="1:7">
      <c r="A44">
        <v>12</v>
      </c>
      <c r="B44">
        <f t="shared" si="2"/>
        <v>120</v>
      </c>
      <c r="C44">
        <v>18.895583333333299</v>
      </c>
      <c r="D44">
        <v>7.88225</v>
      </c>
      <c r="E44">
        <v>11.257999999999999</v>
      </c>
      <c r="F44">
        <v>13.8689166666666</v>
      </c>
      <c r="G44">
        <v>15.8128333333333</v>
      </c>
    </row>
    <row r="45" spans="1:7">
      <c r="A45">
        <v>13</v>
      </c>
      <c r="B45">
        <f t="shared" si="2"/>
        <v>130</v>
      </c>
      <c r="C45">
        <v>19.620076923076901</v>
      </c>
      <c r="D45">
        <v>8.1416923076922991</v>
      </c>
      <c r="E45">
        <v>11.6842307692307</v>
      </c>
      <c r="F45">
        <v>14.507307692307601</v>
      </c>
      <c r="G45">
        <v>16.219000000000001</v>
      </c>
    </row>
    <row r="46" spans="1:7">
      <c r="A46">
        <v>14</v>
      </c>
      <c r="B46">
        <f t="shared" si="2"/>
        <v>140</v>
      </c>
      <c r="C46">
        <v>20.324285714285701</v>
      </c>
      <c r="D46">
        <v>8.4535</v>
      </c>
      <c r="E46">
        <v>12.090714285714199</v>
      </c>
      <c r="F46">
        <v>15.1179285714285</v>
      </c>
      <c r="G46">
        <v>16.915571428571401</v>
      </c>
    </row>
    <row r="47" spans="1:7">
      <c r="A47">
        <v>15</v>
      </c>
      <c r="B47">
        <f t="shared" si="2"/>
        <v>150</v>
      </c>
      <c r="C47">
        <v>20.8547333333333</v>
      </c>
      <c r="D47">
        <v>8.7390000000000008</v>
      </c>
      <c r="E47">
        <v>12.4075333333333</v>
      </c>
      <c r="F47">
        <v>15.5947333333333</v>
      </c>
      <c r="G47">
        <v>17.991800000000001</v>
      </c>
    </row>
    <row r="48" spans="1:7">
      <c r="A48">
        <v>1</v>
      </c>
      <c r="B48">
        <f>A48*10</f>
        <v>10</v>
      </c>
      <c r="D48">
        <v>2.9055555555555501</v>
      </c>
    </row>
    <row r="49" spans="1:4">
      <c r="A49">
        <v>2</v>
      </c>
      <c r="B49">
        <f t="shared" ref="B49:B62" si="3">A49*10</f>
        <v>20</v>
      </c>
      <c r="D49">
        <v>4.0155000000000003</v>
      </c>
    </row>
    <row r="50" spans="1:4">
      <c r="A50">
        <v>3</v>
      </c>
      <c r="B50">
        <f t="shared" si="3"/>
        <v>30</v>
      </c>
      <c r="D50">
        <v>4.5750000000000002</v>
      </c>
    </row>
    <row r="51" spans="1:4">
      <c r="A51">
        <v>4</v>
      </c>
      <c r="B51">
        <f t="shared" si="3"/>
        <v>40</v>
      </c>
      <c r="D51">
        <v>5.3247499999999999</v>
      </c>
    </row>
    <row r="52" spans="1:4">
      <c r="A52">
        <v>5</v>
      </c>
      <c r="B52">
        <f t="shared" si="3"/>
        <v>50</v>
      </c>
      <c r="D52">
        <v>5.6680000000000001</v>
      </c>
    </row>
    <row r="53" spans="1:4">
      <c r="A53">
        <v>6</v>
      </c>
      <c r="B53">
        <f t="shared" si="3"/>
        <v>60</v>
      </c>
      <c r="D53">
        <v>6.09033333333333</v>
      </c>
    </row>
    <row r="54" spans="1:4">
      <c r="A54">
        <v>7</v>
      </c>
      <c r="B54">
        <f t="shared" si="3"/>
        <v>70</v>
      </c>
      <c r="D54">
        <v>6.52457142857142</v>
      </c>
    </row>
    <row r="55" spans="1:4">
      <c r="A55">
        <v>8</v>
      </c>
      <c r="B55">
        <f t="shared" si="3"/>
        <v>80</v>
      </c>
      <c r="D55">
        <v>6.852125</v>
      </c>
    </row>
    <row r="56" spans="1:4">
      <c r="A56">
        <v>9</v>
      </c>
      <c r="B56">
        <f t="shared" si="3"/>
        <v>90</v>
      </c>
      <c r="D56">
        <v>7.1369999999999996</v>
      </c>
    </row>
    <row r="57" spans="1:4">
      <c r="A57">
        <v>10</v>
      </c>
      <c r="B57">
        <f t="shared" si="3"/>
        <v>100</v>
      </c>
      <c r="D57">
        <v>7.3886000000000003</v>
      </c>
    </row>
    <row r="58" spans="1:4">
      <c r="A58">
        <v>11</v>
      </c>
      <c r="B58">
        <f t="shared" si="3"/>
        <v>110</v>
      </c>
      <c r="D58">
        <v>7.59027272727272</v>
      </c>
    </row>
    <row r="59" spans="1:4">
      <c r="A59">
        <v>12</v>
      </c>
      <c r="B59">
        <f t="shared" si="3"/>
        <v>120</v>
      </c>
      <c r="D59">
        <v>7.8834999999999997</v>
      </c>
    </row>
    <row r="60" spans="1:4">
      <c r="A60">
        <v>13</v>
      </c>
      <c r="B60">
        <f t="shared" si="3"/>
        <v>130</v>
      </c>
      <c r="D60">
        <v>8.2215384615384597</v>
      </c>
    </row>
    <row r="61" spans="1:4">
      <c r="A61">
        <v>14</v>
      </c>
      <c r="B61">
        <f t="shared" si="3"/>
        <v>140</v>
      </c>
      <c r="D61">
        <v>8.4364285714285696</v>
      </c>
    </row>
    <row r="62" spans="1:4">
      <c r="A62">
        <v>15</v>
      </c>
      <c r="B62">
        <f t="shared" si="3"/>
        <v>150</v>
      </c>
      <c r="D62">
        <v>8.6921999999999997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5E10-EEA2-154A-AD53-21D845C67DB2}">
  <dimension ref="A1:D60"/>
  <sheetViews>
    <sheetView workbookViewId="0">
      <selection activeCell="P25" sqref="P25"/>
    </sheetView>
  </sheetViews>
  <sheetFormatPr baseColWidth="10" defaultRowHeight="16"/>
  <cols>
    <col min="1" max="1" width="13.1640625" bestFit="1" customWidth="1"/>
    <col min="2" max="2" width="11.1640625" bestFit="1" customWidth="1"/>
    <col min="3" max="4" width="12.1640625" bestFit="1" customWidth="1"/>
    <col min="5" max="6" width="9.1640625" bestFit="1" customWidth="1"/>
  </cols>
  <sheetData>
    <row r="1" spans="1:4">
      <c r="A1" t="s">
        <v>18</v>
      </c>
      <c r="B1">
        <v>1</v>
      </c>
      <c r="C1">
        <v>2</v>
      </c>
      <c r="D1">
        <v>3</v>
      </c>
    </row>
    <row r="2" spans="1:4">
      <c r="A2">
        <v>0</v>
      </c>
      <c r="B2">
        <v>0.763826</v>
      </c>
      <c r="C2">
        <v>0.98035399999999995</v>
      </c>
      <c r="D2">
        <v>0.99948599999999999</v>
      </c>
    </row>
    <row r="3" spans="1:4">
      <c r="A3">
        <v>1</v>
      </c>
      <c r="B3">
        <v>0.92159999999999997</v>
      </c>
      <c r="C3">
        <v>0.99570700000000001</v>
      </c>
      <c r="D3">
        <v>0.99998699999999996</v>
      </c>
    </row>
    <row r="4" spans="1:4">
      <c r="A4">
        <v>2</v>
      </c>
      <c r="B4">
        <v>0.97996399999999995</v>
      </c>
      <c r="C4">
        <v>0.99801799999999996</v>
      </c>
      <c r="D4">
        <v>0.99997000000000003</v>
      </c>
    </row>
    <row r="20" spans="1:4">
      <c r="A20" t="s">
        <v>69</v>
      </c>
      <c r="B20">
        <v>1</v>
      </c>
      <c r="C20">
        <v>2</v>
      </c>
      <c r="D20">
        <v>3</v>
      </c>
    </row>
    <row r="21" spans="1:4">
      <c r="A21">
        <v>0</v>
      </c>
      <c r="B21">
        <v>0.966167</v>
      </c>
      <c r="C21">
        <v>0.99973999999999996</v>
      </c>
      <c r="D21">
        <v>0.99994700000000003</v>
      </c>
    </row>
    <row r="22" spans="1:4">
      <c r="A22">
        <v>1</v>
      </c>
      <c r="B22">
        <v>0.99449500000000002</v>
      </c>
      <c r="C22">
        <v>0.999996</v>
      </c>
      <c r="D22">
        <v>0.99999970000000005</v>
      </c>
    </row>
    <row r="23" spans="1:4">
      <c r="A23">
        <v>2</v>
      </c>
      <c r="B23">
        <v>0.99917</v>
      </c>
      <c r="C23">
        <v>0.99999800000000005</v>
      </c>
      <c r="D23">
        <v>0.99999939999999998</v>
      </c>
    </row>
    <row r="38" spans="1:4">
      <c r="A38" t="s">
        <v>70</v>
      </c>
      <c r="B38">
        <v>1</v>
      </c>
      <c r="C38">
        <v>2</v>
      </c>
      <c r="D38">
        <v>3</v>
      </c>
    </row>
    <row r="39" spans="1:4">
      <c r="A39">
        <v>0</v>
      </c>
      <c r="B39">
        <v>0.99696200000000001</v>
      </c>
      <c r="C39">
        <v>0.99999820100000003</v>
      </c>
      <c r="D39">
        <v>0.99999780100000002</v>
      </c>
    </row>
    <row r="40" spans="1:4">
      <c r="A40">
        <v>1</v>
      </c>
      <c r="B40">
        <v>0.99960400000000005</v>
      </c>
      <c r="C40">
        <v>1</v>
      </c>
      <c r="D40">
        <v>0.99999910045999996</v>
      </c>
    </row>
    <row r="41" spans="1:4">
      <c r="A41">
        <v>2</v>
      </c>
      <c r="B41">
        <v>0.99989399999999995</v>
      </c>
      <c r="C41">
        <v>1</v>
      </c>
      <c r="D41">
        <v>1</v>
      </c>
    </row>
    <row r="57" spans="1:4">
      <c r="A57" t="s">
        <v>71</v>
      </c>
      <c r="B57">
        <v>1</v>
      </c>
      <c r="C57">
        <v>2</v>
      </c>
      <c r="D57">
        <v>3</v>
      </c>
    </row>
    <row r="58" spans="1:4">
      <c r="A58">
        <v>0</v>
      </c>
      <c r="B58">
        <v>0.99977700000000003</v>
      </c>
      <c r="C58">
        <v>0.99999870079999997</v>
      </c>
      <c r="D58">
        <v>0.99999930036999995</v>
      </c>
    </row>
    <row r="59" spans="1:4">
      <c r="A59">
        <v>1</v>
      </c>
      <c r="B59">
        <v>0.99989954999999997</v>
      </c>
      <c r="C59">
        <v>0.99999990006999995</v>
      </c>
      <c r="D59">
        <v>0.99999920026010003</v>
      </c>
    </row>
    <row r="60" spans="1:4">
      <c r="A60">
        <v>2</v>
      </c>
      <c r="B60">
        <v>0.99997380000000002</v>
      </c>
      <c r="C60">
        <v>1</v>
      </c>
      <c r="D60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6D22-F5F9-204B-8FD3-7687A6A79B1E}">
  <dimension ref="A1:O56"/>
  <sheetViews>
    <sheetView workbookViewId="0">
      <selection activeCell="H33" sqref="H33"/>
    </sheetView>
  </sheetViews>
  <sheetFormatPr baseColWidth="10" defaultRowHeight="16"/>
  <cols>
    <col min="1" max="1" width="20.6640625" bestFit="1" customWidth="1"/>
    <col min="2" max="7" width="9.33203125" customWidth="1"/>
    <col min="8" max="8" width="12.5" customWidth="1"/>
    <col min="9" max="9" width="23.1640625" bestFit="1" customWidth="1"/>
    <col min="10" max="10" width="12.5" customWidth="1"/>
    <col min="11" max="15" width="8.5" customWidth="1"/>
  </cols>
  <sheetData>
    <row r="1" spans="1:15">
      <c r="A1" t="s">
        <v>73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72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15">
      <c r="A2">
        <v>1</v>
      </c>
      <c r="B2">
        <v>4.1398847197000297</v>
      </c>
      <c r="C2">
        <v>4.6561320150910204</v>
      </c>
      <c r="D2">
        <v>4.8367615063409497</v>
      </c>
      <c r="E2">
        <v>4.8896653850853502</v>
      </c>
      <c r="F2">
        <v>4.9001789840854704</v>
      </c>
      <c r="G2">
        <v>4.7259479211811604</v>
      </c>
      <c r="I2">
        <v>1</v>
      </c>
      <c r="J2" s="19">
        <v>8.3005643506346196</v>
      </c>
      <c r="K2" s="19">
        <v>9.3011568917277891</v>
      </c>
      <c r="L2" s="19">
        <v>9.7049160216911297</v>
      </c>
      <c r="M2" s="19">
        <v>9.8266581581747996</v>
      </c>
      <c r="N2" s="19">
        <v>9.8714894886163904</v>
      </c>
      <c r="O2" s="19">
        <v>9.8734765328444691</v>
      </c>
    </row>
    <row r="3" spans="1:15">
      <c r="A3">
        <v>2</v>
      </c>
      <c r="B3">
        <v>6.9694404828230496</v>
      </c>
      <c r="C3">
        <v>8.7501411423725699</v>
      </c>
      <c r="D3">
        <v>9.3541965833240006</v>
      </c>
      <c r="E3">
        <v>9.6300654874990297</v>
      </c>
      <c r="F3">
        <v>9.6500765396703994</v>
      </c>
      <c r="G3">
        <v>9.0367683474734797</v>
      </c>
      <c r="I3">
        <v>2</v>
      </c>
      <c r="J3" s="19">
        <v>14.228519805628601</v>
      </c>
      <c r="K3" s="19">
        <v>17.5825291045619</v>
      </c>
      <c r="L3" s="19">
        <v>18.965107811016999</v>
      </c>
      <c r="M3" s="19">
        <v>19.494908781087101</v>
      </c>
      <c r="N3" s="19">
        <v>19.610030664911701</v>
      </c>
      <c r="O3" s="19">
        <v>19.402098807525601</v>
      </c>
    </row>
    <row r="4" spans="1:15">
      <c r="A4">
        <v>4</v>
      </c>
      <c r="B4">
        <v>10.2554429311412</v>
      </c>
      <c r="C4">
        <v>15.435088736784801</v>
      </c>
      <c r="D4">
        <v>17.774940184805999</v>
      </c>
      <c r="E4">
        <v>18.1135514990203</v>
      </c>
      <c r="F4">
        <v>18.274696080978199</v>
      </c>
      <c r="G4">
        <v>16.867280981171699</v>
      </c>
      <c r="I4">
        <v>4</v>
      </c>
      <c r="J4" s="19">
        <v>21.267828053207701</v>
      </c>
      <c r="K4" s="19">
        <v>31.1490832697691</v>
      </c>
      <c r="L4" s="19">
        <v>36.2503154883576</v>
      </c>
      <c r="M4" s="19">
        <v>37.760418352575599</v>
      </c>
      <c r="N4" s="19">
        <v>37.488426989264703</v>
      </c>
      <c r="O4" s="19">
        <v>35.938240706888998</v>
      </c>
    </row>
    <row r="5" spans="1:15">
      <c r="A5">
        <v>8</v>
      </c>
      <c r="B5">
        <v>12.178298600453999</v>
      </c>
      <c r="C5">
        <v>23.8469606560055</v>
      </c>
      <c r="D5">
        <v>30.2072763393911</v>
      </c>
      <c r="E5">
        <v>32.161928317504803</v>
      </c>
      <c r="F5">
        <v>29.1418556517472</v>
      </c>
      <c r="G5">
        <v>26.2305805147166</v>
      </c>
      <c r="I5">
        <v>8</v>
      </c>
      <c r="J5" s="19">
        <v>25.893161066671201</v>
      </c>
      <c r="K5" s="19">
        <v>49.183758609692603</v>
      </c>
      <c r="L5" s="19">
        <v>58.226421311909696</v>
      </c>
      <c r="M5" s="19">
        <v>57.328681047561503</v>
      </c>
      <c r="N5" s="19">
        <v>48.712420528852199</v>
      </c>
      <c r="O5" s="19">
        <v>46.630793504193299</v>
      </c>
    </row>
    <row r="6" spans="1:15">
      <c r="A6">
        <v>16</v>
      </c>
      <c r="B6">
        <v>11.6794244365019</v>
      </c>
      <c r="C6">
        <v>27.820652721817499</v>
      </c>
      <c r="D6">
        <v>35.448035395244503</v>
      </c>
      <c r="E6">
        <v>36.241851859587499</v>
      </c>
      <c r="F6">
        <v>32.455320523717099</v>
      </c>
      <c r="G6">
        <v>30.511156636829298</v>
      </c>
      <c r="I6">
        <v>16</v>
      </c>
      <c r="J6" s="19">
        <v>25.5999912106507</v>
      </c>
      <c r="K6" s="19">
        <v>54.702728517867698</v>
      </c>
      <c r="L6" s="19">
        <v>70.289602901570206</v>
      </c>
      <c r="M6" s="19">
        <v>63.488037382045697</v>
      </c>
      <c r="N6" s="19">
        <v>54.054992608007502</v>
      </c>
      <c r="O6" s="19">
        <v>45.528401549396797</v>
      </c>
    </row>
    <row r="7" spans="1:15">
      <c r="A7">
        <v>32</v>
      </c>
      <c r="B7">
        <v>8.8924036574277494</v>
      </c>
      <c r="C7">
        <v>22.707904961080999</v>
      </c>
      <c r="D7">
        <v>34.5452842225626</v>
      </c>
      <c r="E7">
        <v>35.3160054462113</v>
      </c>
      <c r="F7">
        <v>34.251622620795899</v>
      </c>
      <c r="G7">
        <v>32.045325525240798</v>
      </c>
      <c r="I7">
        <v>32</v>
      </c>
      <c r="J7" s="19">
        <v>21.937612800881102</v>
      </c>
      <c r="K7" s="19">
        <v>38.268599033026703</v>
      </c>
      <c r="L7" s="19">
        <v>61.395539748249597</v>
      </c>
      <c r="M7" s="19">
        <v>67.241954455658401</v>
      </c>
      <c r="N7" s="19">
        <v>56.188932811878502</v>
      </c>
      <c r="O7" s="19">
        <v>48.708232086455602</v>
      </c>
    </row>
    <row r="9" spans="1:15">
      <c r="A9" t="s">
        <v>73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I9" t="s">
        <v>72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</row>
    <row r="10" spans="1:15">
      <c r="A10">
        <v>1</v>
      </c>
      <c r="B10">
        <v>4.11343064928929</v>
      </c>
      <c r="C10">
        <v>4.64435433622989</v>
      </c>
      <c r="D10">
        <v>4.8378317231298302</v>
      </c>
      <c r="E10">
        <v>4.8968346864723102</v>
      </c>
      <c r="F10">
        <v>4.9023387505889398</v>
      </c>
      <c r="G10">
        <v>4.7414637520755898</v>
      </c>
      <c r="I10">
        <v>1</v>
      </c>
      <c r="J10" s="19">
        <v>8.3572520111576303</v>
      </c>
      <c r="K10" s="19">
        <v>9.3369762679363895</v>
      </c>
      <c r="L10" s="19">
        <v>9.7008031631632203</v>
      </c>
      <c r="M10" s="19">
        <v>9.8247514757284495</v>
      </c>
      <c r="N10" s="19">
        <v>9.8762546178701207</v>
      </c>
      <c r="O10" s="19">
        <v>9.8463406539091007</v>
      </c>
    </row>
    <row r="11" spans="1:15">
      <c r="A11">
        <v>2</v>
      </c>
      <c r="B11">
        <v>7.0232034084768697</v>
      </c>
      <c r="C11">
        <v>8.6140570271618202</v>
      </c>
      <c r="D11">
        <v>9.4278654568395801</v>
      </c>
      <c r="E11">
        <v>9.6326956813095101</v>
      </c>
      <c r="F11">
        <v>9.6148407564156404</v>
      </c>
      <c r="G11">
        <v>9.0742798453721694</v>
      </c>
      <c r="I11">
        <v>2</v>
      </c>
      <c r="J11" s="19">
        <v>14.2185836560485</v>
      </c>
      <c r="K11" s="19">
        <v>17.554410237143301</v>
      </c>
      <c r="L11" s="19">
        <v>19.028927058095999</v>
      </c>
      <c r="M11" s="19">
        <v>19.550497123449301</v>
      </c>
      <c r="N11" s="19">
        <v>19.624485991154799</v>
      </c>
      <c r="O11" s="19">
        <v>19.255997021463401</v>
      </c>
    </row>
    <row r="12" spans="1:15">
      <c r="A12">
        <v>4</v>
      </c>
      <c r="B12">
        <v>10.3690748795087</v>
      </c>
      <c r="C12">
        <v>15.530977735874099</v>
      </c>
      <c r="D12">
        <v>17.861508675149601</v>
      </c>
      <c r="E12">
        <v>18.493032006563599</v>
      </c>
      <c r="F12">
        <v>18.338849918368901</v>
      </c>
      <c r="G12">
        <v>17.070389224527201</v>
      </c>
      <c r="I12">
        <v>4</v>
      </c>
      <c r="J12" s="19">
        <v>21.296241458155201</v>
      </c>
      <c r="K12" s="19">
        <v>31.177025981724299</v>
      </c>
      <c r="L12" s="19">
        <v>36.293361543118003</v>
      </c>
      <c r="M12" s="19">
        <v>37.131267037794302</v>
      </c>
      <c r="N12" s="19">
        <v>36.505723819024098</v>
      </c>
      <c r="O12" s="19">
        <v>35.288955140085001</v>
      </c>
    </row>
    <row r="13" spans="1:15">
      <c r="A13">
        <v>8</v>
      </c>
      <c r="B13">
        <v>12.3070459976833</v>
      </c>
      <c r="C13">
        <v>23.759354244687898</v>
      </c>
      <c r="D13">
        <v>29.931350715032998</v>
      </c>
      <c r="E13">
        <v>30.7647736320286</v>
      </c>
      <c r="F13">
        <v>30.353318796236501</v>
      </c>
      <c r="G13">
        <v>26.047686460490699</v>
      </c>
      <c r="I13">
        <v>8</v>
      </c>
      <c r="J13" s="19">
        <v>25.865095421276902</v>
      </c>
      <c r="K13" s="19">
        <v>48.948721137194497</v>
      </c>
      <c r="L13" s="19">
        <v>61.619522125396003</v>
      </c>
      <c r="M13" s="19">
        <v>56.426807305565198</v>
      </c>
      <c r="N13" s="19">
        <v>48.204739922593902</v>
      </c>
      <c r="O13" s="19">
        <v>45.8421155255282</v>
      </c>
    </row>
    <row r="14" spans="1:15">
      <c r="A14">
        <v>16</v>
      </c>
      <c r="B14">
        <v>11.7515238241924</v>
      </c>
      <c r="C14">
        <v>27.133938015353301</v>
      </c>
      <c r="D14">
        <v>37.1110732717639</v>
      </c>
      <c r="E14">
        <v>35.347787871976998</v>
      </c>
      <c r="F14">
        <v>34.808685236567101</v>
      </c>
      <c r="G14">
        <v>30.535670100032799</v>
      </c>
      <c r="I14">
        <v>16</v>
      </c>
      <c r="J14" s="19">
        <v>25.539147438976599</v>
      </c>
      <c r="K14" s="19">
        <v>54.609974153472699</v>
      </c>
      <c r="L14" s="19">
        <v>70.513396159571101</v>
      </c>
      <c r="M14" s="19">
        <v>67.650125360888396</v>
      </c>
      <c r="N14" s="19">
        <v>53.593001481783297</v>
      </c>
      <c r="O14" s="19">
        <v>44.955323380723897</v>
      </c>
    </row>
    <row r="15" spans="1:15">
      <c r="A15">
        <v>32</v>
      </c>
      <c r="B15">
        <v>8.9142852139011808</v>
      </c>
      <c r="C15">
        <v>23.816906953168001</v>
      </c>
      <c r="D15">
        <v>35.246881258605796</v>
      </c>
      <c r="E15">
        <v>34.002418569238898</v>
      </c>
      <c r="F15">
        <v>35.294679285415</v>
      </c>
      <c r="G15">
        <v>31.414942670781201</v>
      </c>
      <c r="I15">
        <v>32</v>
      </c>
      <c r="J15" s="19">
        <v>21.8658666321212</v>
      </c>
      <c r="K15" s="19">
        <v>42.913607108285198</v>
      </c>
      <c r="L15" s="19">
        <v>59.712017799385599</v>
      </c>
      <c r="M15" s="19">
        <v>60.314627442149302</v>
      </c>
      <c r="N15" s="19">
        <v>53.818500285358802</v>
      </c>
      <c r="O15" s="19">
        <v>47.9797191755545</v>
      </c>
    </row>
    <row r="17" spans="1:15">
      <c r="A17" t="s">
        <v>73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24</v>
      </c>
      <c r="I17" t="s">
        <v>72</v>
      </c>
      <c r="J17" t="s">
        <v>19</v>
      </c>
      <c r="K17" t="s">
        <v>20</v>
      </c>
      <c r="L17" t="s">
        <v>21</v>
      </c>
      <c r="M17" t="s">
        <v>22</v>
      </c>
      <c r="N17" t="s">
        <v>23</v>
      </c>
      <c r="O17" t="s">
        <v>24</v>
      </c>
    </row>
    <row r="18" spans="1:15">
      <c r="A18">
        <v>1</v>
      </c>
      <c r="B18">
        <v>4.1270022341962296</v>
      </c>
      <c r="C18">
        <v>4.6569824329141802</v>
      </c>
      <c r="D18">
        <v>4.8272117298655299</v>
      </c>
      <c r="E18">
        <v>4.8878820441378998</v>
      </c>
      <c r="F18">
        <v>4.8908598360946396</v>
      </c>
      <c r="G18">
        <v>4.6984387439923996</v>
      </c>
      <c r="I18">
        <v>1</v>
      </c>
      <c r="J18" s="19">
        <v>8.3594686887065102</v>
      </c>
      <c r="K18" s="19">
        <v>9.32574771994895</v>
      </c>
      <c r="L18" s="19">
        <v>9.6957311812804896</v>
      </c>
      <c r="M18" s="19">
        <v>9.8311870324223403</v>
      </c>
      <c r="N18" s="19">
        <v>9.8711537482571003</v>
      </c>
      <c r="O18" s="19">
        <v>9.8551223704616202</v>
      </c>
    </row>
    <row r="19" spans="1:15">
      <c r="A19">
        <v>2</v>
      </c>
      <c r="B19">
        <v>6.9322028629926704</v>
      </c>
      <c r="C19">
        <v>8.7963450479472307</v>
      </c>
      <c r="D19">
        <v>9.4083446828850299</v>
      </c>
      <c r="E19">
        <v>9.5819053444469695</v>
      </c>
      <c r="F19">
        <v>9.5653707556016307</v>
      </c>
      <c r="G19">
        <v>8.9077725023036098</v>
      </c>
      <c r="I19">
        <v>2</v>
      </c>
      <c r="J19" s="19">
        <v>14.2605547273116</v>
      </c>
      <c r="K19" s="19">
        <v>17.618056005342201</v>
      </c>
      <c r="L19" s="19">
        <v>19.013471214762198</v>
      </c>
      <c r="M19" s="19">
        <v>19.546440727397101</v>
      </c>
      <c r="N19" s="19">
        <v>19.5943766740609</v>
      </c>
      <c r="O19" s="19">
        <v>19.3038233540601</v>
      </c>
    </row>
    <row r="20" spans="1:15">
      <c r="A20">
        <v>4</v>
      </c>
      <c r="B20">
        <v>10.3819882778765</v>
      </c>
      <c r="C20">
        <v>15.501760097930299</v>
      </c>
      <c r="D20">
        <v>17.776064506528002</v>
      </c>
      <c r="E20">
        <v>18.1534050066277</v>
      </c>
      <c r="F20">
        <v>18.000239750298999</v>
      </c>
      <c r="G20">
        <v>16.738461749149199</v>
      </c>
      <c r="I20">
        <v>4</v>
      </c>
      <c r="J20" s="19">
        <v>21.113447373353001</v>
      </c>
      <c r="K20" s="19">
        <v>31.268463908817601</v>
      </c>
      <c r="L20" s="19">
        <v>36.1296079688234</v>
      </c>
      <c r="M20" s="19">
        <v>37.196076918695603</v>
      </c>
      <c r="N20" s="19">
        <v>36.6659127883823</v>
      </c>
      <c r="O20" s="19">
        <v>36.055928499082498</v>
      </c>
    </row>
    <row r="21" spans="1:15">
      <c r="A21">
        <v>8</v>
      </c>
      <c r="B21">
        <v>12.327497177683901</v>
      </c>
      <c r="C21">
        <v>23.527786040647701</v>
      </c>
      <c r="D21">
        <v>29.829528397972101</v>
      </c>
      <c r="E21">
        <v>32.111040873138897</v>
      </c>
      <c r="F21">
        <v>30.4457754025456</v>
      </c>
      <c r="G21">
        <v>26.465941574792598</v>
      </c>
      <c r="I21">
        <v>8</v>
      </c>
      <c r="J21" s="19">
        <v>25.485839966220599</v>
      </c>
      <c r="K21" s="19">
        <v>48.924427148009002</v>
      </c>
      <c r="L21" s="19">
        <v>56.046662174757301</v>
      </c>
      <c r="M21" s="19">
        <v>56.769038005272797</v>
      </c>
      <c r="N21" s="19">
        <v>48.943058204968601</v>
      </c>
      <c r="O21" s="19">
        <v>47.345608997846398</v>
      </c>
    </row>
    <row r="22" spans="1:15">
      <c r="A22">
        <v>16</v>
      </c>
      <c r="B22">
        <v>11.7975787246429</v>
      </c>
      <c r="C22">
        <v>25.939910857003099</v>
      </c>
      <c r="D22">
        <v>37.848470919380198</v>
      </c>
      <c r="E22">
        <v>36.471203658478998</v>
      </c>
      <c r="F22">
        <v>33.040940159091399</v>
      </c>
      <c r="G22">
        <v>31.272127567075401</v>
      </c>
      <c r="I22">
        <v>16</v>
      </c>
      <c r="J22" s="19">
        <v>24.914940971275399</v>
      </c>
      <c r="K22" s="19">
        <v>53.638212382865703</v>
      </c>
      <c r="L22" s="19">
        <v>69.4014380613349</v>
      </c>
      <c r="M22" s="19">
        <v>65.189685703494703</v>
      </c>
      <c r="N22" s="19">
        <v>53.109527122056001</v>
      </c>
      <c r="O22" s="19">
        <v>52.160214204076198</v>
      </c>
    </row>
    <row r="23" spans="1:15">
      <c r="A23">
        <v>32</v>
      </c>
      <c r="B23">
        <v>9.2034785995045603</v>
      </c>
      <c r="C23">
        <v>24.172741358214498</v>
      </c>
      <c r="D23">
        <v>35.219416329282801</v>
      </c>
      <c r="E23">
        <v>34.2188082814693</v>
      </c>
      <c r="F23">
        <v>34.827753075644701</v>
      </c>
      <c r="G23">
        <v>31.976754120088302</v>
      </c>
      <c r="I23">
        <v>32</v>
      </c>
      <c r="J23" s="19">
        <v>21.731179470778802</v>
      </c>
      <c r="K23" s="19">
        <v>41.557022979055901</v>
      </c>
      <c r="L23" s="19">
        <v>62.055668105291602</v>
      </c>
      <c r="M23" s="19">
        <v>64.371965183904805</v>
      </c>
      <c r="N23" s="19">
        <v>55.5173012426105</v>
      </c>
      <c r="O23" s="19">
        <v>48.996812098442298</v>
      </c>
    </row>
    <row r="25" spans="1:15">
      <c r="A25" t="s">
        <v>73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24</v>
      </c>
      <c r="I25" t="s">
        <v>72</v>
      </c>
      <c r="J25" t="s">
        <v>19</v>
      </c>
      <c r="K25" t="s">
        <v>20</v>
      </c>
      <c r="L25" t="s">
        <v>21</v>
      </c>
      <c r="M25" t="s">
        <v>22</v>
      </c>
      <c r="N25" t="s">
        <v>23</v>
      </c>
      <c r="O25" t="s">
        <v>24</v>
      </c>
    </row>
    <row r="26" spans="1:15">
      <c r="A26">
        <v>1</v>
      </c>
      <c r="B26">
        <f>(B2+B10+B18)/3</f>
        <v>4.1267725343951831</v>
      </c>
      <c r="C26">
        <f t="shared" ref="C26:G26" si="0">(C2+C10+C18)/3</f>
        <v>4.6524895947450302</v>
      </c>
      <c r="D26">
        <f t="shared" si="0"/>
        <v>4.8339349864454366</v>
      </c>
      <c r="E26">
        <f t="shared" si="0"/>
        <v>4.8914607052318537</v>
      </c>
      <c r="F26">
        <f t="shared" si="0"/>
        <v>4.8977925235896835</v>
      </c>
      <c r="G26">
        <f t="shared" si="0"/>
        <v>4.7219501390830496</v>
      </c>
      <c r="I26">
        <v>1</v>
      </c>
      <c r="J26" s="19">
        <f>(J2+J10+J18)/3</f>
        <v>8.3390950168329194</v>
      </c>
      <c r="K26" s="19">
        <f t="shared" ref="K26:O26" si="1">(K2+K10+K18)/3</f>
        <v>9.3212936265377095</v>
      </c>
      <c r="L26" s="19">
        <f t="shared" si="1"/>
        <v>9.7004834553782793</v>
      </c>
      <c r="M26" s="19">
        <f t="shared" si="1"/>
        <v>9.8275322221085304</v>
      </c>
      <c r="N26" s="19">
        <f t="shared" si="1"/>
        <v>9.8729659515812038</v>
      </c>
      <c r="O26" s="19">
        <f t="shared" si="1"/>
        <v>9.8583131857383961</v>
      </c>
    </row>
    <row r="27" spans="1:15">
      <c r="A27">
        <v>2</v>
      </c>
      <c r="B27">
        <f t="shared" ref="B27:G31" si="2">(B3+B11+B19)/3</f>
        <v>6.9749489180975308</v>
      </c>
      <c r="C27">
        <f t="shared" si="2"/>
        <v>8.7201810724938742</v>
      </c>
      <c r="D27">
        <f t="shared" si="2"/>
        <v>9.3968022410162035</v>
      </c>
      <c r="E27">
        <f t="shared" si="2"/>
        <v>9.6148888377518364</v>
      </c>
      <c r="F27">
        <f t="shared" si="2"/>
        <v>9.6100960172292229</v>
      </c>
      <c r="G27">
        <f t="shared" si="2"/>
        <v>9.006273565049753</v>
      </c>
      <c r="I27">
        <v>2</v>
      </c>
      <c r="J27" s="19">
        <f t="shared" ref="J27:O31" si="3">(J3+J11+J19)/3</f>
        <v>14.235886062996235</v>
      </c>
      <c r="K27" s="19">
        <f t="shared" si="3"/>
        <v>17.584998449015799</v>
      </c>
      <c r="L27" s="19">
        <f t="shared" si="3"/>
        <v>19.002502027958396</v>
      </c>
      <c r="M27" s="19">
        <f t="shared" si="3"/>
        <v>19.530615543977834</v>
      </c>
      <c r="N27" s="19">
        <f t="shared" si="3"/>
        <v>19.609631110042468</v>
      </c>
      <c r="O27" s="19">
        <f t="shared" si="3"/>
        <v>19.320639727683034</v>
      </c>
    </row>
    <row r="28" spans="1:15">
      <c r="A28">
        <v>4</v>
      </c>
      <c r="B28">
        <f t="shared" si="2"/>
        <v>10.335502029508801</v>
      </c>
      <c r="C28">
        <f t="shared" si="2"/>
        <v>15.489275523529734</v>
      </c>
      <c r="D28">
        <f t="shared" si="2"/>
        <v>17.8041711221612</v>
      </c>
      <c r="E28">
        <f t="shared" si="2"/>
        <v>18.253329504070532</v>
      </c>
      <c r="F28">
        <f t="shared" si="2"/>
        <v>18.204595249882033</v>
      </c>
      <c r="G28">
        <f t="shared" si="2"/>
        <v>16.892043984949368</v>
      </c>
      <c r="I28">
        <v>4</v>
      </c>
      <c r="J28" s="19">
        <f t="shared" si="3"/>
        <v>21.225838961571966</v>
      </c>
      <c r="K28" s="19">
        <f t="shared" si="3"/>
        <v>31.198191053437</v>
      </c>
      <c r="L28" s="19">
        <f t="shared" si="3"/>
        <v>36.224428333432996</v>
      </c>
      <c r="M28" s="19">
        <f t="shared" si="3"/>
        <v>37.36258743635517</v>
      </c>
      <c r="N28" s="19">
        <f t="shared" si="3"/>
        <v>36.886687865557029</v>
      </c>
      <c r="O28" s="19">
        <f t="shared" si="3"/>
        <v>35.761041448685496</v>
      </c>
    </row>
    <row r="29" spans="1:15">
      <c r="A29">
        <v>8</v>
      </c>
      <c r="B29">
        <f t="shared" si="2"/>
        <v>12.270947258607066</v>
      </c>
      <c r="C29">
        <f t="shared" si="2"/>
        <v>23.711366980447036</v>
      </c>
      <c r="D29">
        <f t="shared" si="2"/>
        <v>29.989385150798736</v>
      </c>
      <c r="E29">
        <f t="shared" si="2"/>
        <v>31.679247607557432</v>
      </c>
      <c r="F29">
        <f t="shared" si="2"/>
        <v>29.980316616843101</v>
      </c>
      <c r="G29">
        <f t="shared" si="2"/>
        <v>26.248069516666632</v>
      </c>
      <c r="I29">
        <v>8</v>
      </c>
      <c r="J29" s="19">
        <f t="shared" si="3"/>
        <v>25.748032151389566</v>
      </c>
      <c r="K29" s="19">
        <f t="shared" si="3"/>
        <v>49.01896896496536</v>
      </c>
      <c r="L29" s="19">
        <f t="shared" si="3"/>
        <v>58.630868537354331</v>
      </c>
      <c r="M29" s="19">
        <f t="shared" si="3"/>
        <v>56.841508786133168</v>
      </c>
      <c r="N29" s="19">
        <f t="shared" si="3"/>
        <v>48.620072885471565</v>
      </c>
      <c r="O29" s="19">
        <f t="shared" si="3"/>
        <v>46.606172675855966</v>
      </c>
    </row>
    <row r="30" spans="1:15">
      <c r="A30">
        <v>16</v>
      </c>
      <c r="B30">
        <f t="shared" si="2"/>
        <v>11.742842328445732</v>
      </c>
      <c r="C30">
        <f t="shared" si="2"/>
        <v>26.964833864724636</v>
      </c>
      <c r="D30">
        <f t="shared" si="2"/>
        <v>36.8025265287962</v>
      </c>
      <c r="E30">
        <f t="shared" si="2"/>
        <v>36.020281130014496</v>
      </c>
      <c r="F30">
        <f t="shared" si="2"/>
        <v>33.434981973125197</v>
      </c>
      <c r="G30">
        <f t="shared" si="2"/>
        <v>30.772984767979167</v>
      </c>
      <c r="I30">
        <v>16</v>
      </c>
      <c r="J30" s="19">
        <f t="shared" si="3"/>
        <v>25.351359873634234</v>
      </c>
      <c r="K30" s="19">
        <f t="shared" si="3"/>
        <v>54.316971684735364</v>
      </c>
      <c r="L30" s="19">
        <f t="shared" si="3"/>
        <v>70.068145707492064</v>
      </c>
      <c r="M30" s="19">
        <f t="shared" si="3"/>
        <v>65.442616148809591</v>
      </c>
      <c r="N30" s="19">
        <f t="shared" si="3"/>
        <v>53.585840403948936</v>
      </c>
      <c r="O30" s="19">
        <f t="shared" si="3"/>
        <v>47.547979711398966</v>
      </c>
    </row>
    <row r="31" spans="1:15">
      <c r="A31">
        <v>32</v>
      </c>
      <c r="B31">
        <f t="shared" si="2"/>
        <v>9.0033891569444968</v>
      </c>
      <c r="C31">
        <f t="shared" si="2"/>
        <v>23.565851090821166</v>
      </c>
      <c r="D31">
        <f t="shared" si="2"/>
        <v>35.00386060348373</v>
      </c>
      <c r="E31">
        <f t="shared" si="2"/>
        <v>34.512410765639835</v>
      </c>
      <c r="F31">
        <f t="shared" si="2"/>
        <v>34.791351660618538</v>
      </c>
      <c r="G31">
        <f t="shared" si="2"/>
        <v>31.812340772036766</v>
      </c>
      <c r="I31">
        <v>32</v>
      </c>
      <c r="J31" s="19">
        <f t="shared" si="3"/>
        <v>21.84488630126037</v>
      </c>
      <c r="K31" s="19">
        <f t="shared" si="3"/>
        <v>40.91307637345593</v>
      </c>
      <c r="L31" s="19">
        <f t="shared" si="3"/>
        <v>61.054408550975602</v>
      </c>
      <c r="M31" s="19">
        <f t="shared" si="3"/>
        <v>63.976182360570839</v>
      </c>
      <c r="N31" s="19">
        <f t="shared" si="3"/>
        <v>55.174911446615937</v>
      </c>
      <c r="O31" s="19">
        <f t="shared" si="3"/>
        <v>48.561587786817462</v>
      </c>
    </row>
    <row r="50" spans="1:15">
      <c r="A50" t="s">
        <v>75</v>
      </c>
      <c r="B50" t="s">
        <v>19</v>
      </c>
      <c r="C50" t="s">
        <v>20</v>
      </c>
      <c r="D50" t="s">
        <v>21</v>
      </c>
      <c r="E50" t="s">
        <v>22</v>
      </c>
      <c r="F50" t="s">
        <v>23</v>
      </c>
      <c r="G50" t="s">
        <v>24</v>
      </c>
      <c r="I50" t="s">
        <v>74</v>
      </c>
      <c r="J50" t="s">
        <v>19</v>
      </c>
      <c r="K50" t="s">
        <v>20</v>
      </c>
      <c r="L50" t="s">
        <v>21</v>
      </c>
      <c r="M50" t="s">
        <v>22</v>
      </c>
      <c r="N50" t="s">
        <v>23</v>
      </c>
      <c r="O50" t="s">
        <v>24</v>
      </c>
    </row>
    <row r="51" spans="1:15">
      <c r="A51">
        <v>1</v>
      </c>
      <c r="B51">
        <v>4.3042289573661598</v>
      </c>
      <c r="C51">
        <v>4.7870374585683502</v>
      </c>
      <c r="D51">
        <v>4.9308781794742096</v>
      </c>
      <c r="E51">
        <v>4.9801773899287403</v>
      </c>
      <c r="F51">
        <v>4.9923130195279999</v>
      </c>
      <c r="G51">
        <v>4.9956495994770798</v>
      </c>
      <c r="I51">
        <v>1</v>
      </c>
      <c r="J51">
        <v>8.7461772217782396</v>
      </c>
      <c r="K51" s="19">
        <v>9.6337135484679095</v>
      </c>
      <c r="L51" s="19">
        <v>9.9001521876818597</v>
      </c>
      <c r="M51" s="19">
        <v>9.9733619878660402</v>
      </c>
      <c r="N51" s="19">
        <v>9.9931462514625498</v>
      </c>
      <c r="O51" s="19">
        <v>9.9975363976505704</v>
      </c>
    </row>
    <row r="52" spans="1:15">
      <c r="A52">
        <v>2</v>
      </c>
      <c r="B52">
        <v>7.4384107818070202</v>
      </c>
      <c r="C52">
        <v>9.1115780549212797</v>
      </c>
      <c r="D52">
        <v>9.7136390371594103</v>
      </c>
      <c r="E52">
        <v>9.8985572801913495</v>
      </c>
      <c r="F52">
        <v>9.9683726327862399</v>
      </c>
      <c r="G52">
        <v>9.9798748774774992</v>
      </c>
      <c r="I52">
        <v>2</v>
      </c>
      <c r="J52">
        <v>15.169856727208201</v>
      </c>
      <c r="K52" s="19">
        <v>18.522996166698</v>
      </c>
      <c r="L52" s="19">
        <v>19.602585576673601</v>
      </c>
      <c r="M52" s="19">
        <v>19.892917091720101</v>
      </c>
      <c r="N52" s="19">
        <v>19.962747791669599</v>
      </c>
      <c r="O52" s="19">
        <v>19.986060414908401</v>
      </c>
    </row>
    <row r="53" spans="1:15">
      <c r="A53">
        <v>4</v>
      </c>
      <c r="B53">
        <v>11.2269587169309</v>
      </c>
      <c r="C53">
        <v>16.436732721397199</v>
      </c>
      <c r="D53">
        <v>18.3686251260389</v>
      </c>
      <c r="E53">
        <v>19.3996567858388</v>
      </c>
      <c r="F53">
        <v>19.365797276004301</v>
      </c>
      <c r="G53">
        <v>19.7455285840737</v>
      </c>
      <c r="I53">
        <v>4</v>
      </c>
      <c r="J53">
        <v>23.146881541403602</v>
      </c>
      <c r="K53" s="19">
        <v>33.6673712449428</v>
      </c>
      <c r="L53" s="19">
        <v>38.059094576702797</v>
      </c>
      <c r="M53" s="19">
        <v>39.168701507192502</v>
      </c>
      <c r="N53" s="19">
        <v>38.243294671839102</v>
      </c>
      <c r="O53" s="19">
        <v>37.890204103530998</v>
      </c>
    </row>
    <row r="54" spans="1:15">
      <c r="A54">
        <v>8</v>
      </c>
      <c r="B54">
        <v>13.398761683134399</v>
      </c>
      <c r="C54">
        <v>26.021523598917302</v>
      </c>
      <c r="D54">
        <v>33.209816152967001</v>
      </c>
      <c r="E54">
        <v>33.199749473385999</v>
      </c>
      <c r="F54">
        <v>33.966546898850403</v>
      </c>
      <c r="G54">
        <v>34.666436309972198</v>
      </c>
      <c r="I54">
        <v>8</v>
      </c>
      <c r="J54" s="19">
        <v>28.3835694484874</v>
      </c>
      <c r="K54" s="19">
        <v>54.854626074188197</v>
      </c>
      <c r="L54" s="19">
        <v>67.270879836608998</v>
      </c>
      <c r="M54" s="19">
        <v>58.500245195077703</v>
      </c>
      <c r="N54" s="19">
        <v>49.863386428527697</v>
      </c>
      <c r="O54" s="19"/>
    </row>
    <row r="55" spans="1:15">
      <c r="A55">
        <v>16</v>
      </c>
      <c r="B55">
        <v>12.933411283786199</v>
      </c>
      <c r="C55">
        <v>31.639120336117799</v>
      </c>
      <c r="D55">
        <v>39.213070609646302</v>
      </c>
      <c r="E55">
        <v>39.633978689368703</v>
      </c>
      <c r="F55">
        <v>37.702271219833797</v>
      </c>
      <c r="G55">
        <v>44.481539395606397</v>
      </c>
      <c r="I55">
        <v>16</v>
      </c>
      <c r="J55" s="19">
        <v>27.739214157333699</v>
      </c>
      <c r="K55" s="19">
        <v>60.949870363151398</v>
      </c>
      <c r="L55" s="19">
        <v>81.789530965818798</v>
      </c>
      <c r="M55" s="19">
        <v>66.968370663529299</v>
      </c>
      <c r="N55" s="19">
        <v>54.660604503809601</v>
      </c>
      <c r="O55" s="19">
        <v>60.053738773945199</v>
      </c>
    </row>
    <row r="56" spans="1:15">
      <c r="A56">
        <v>32</v>
      </c>
      <c r="B56">
        <v>9.7863039104980096</v>
      </c>
      <c r="C56">
        <v>27.161393601089198</v>
      </c>
      <c r="D56">
        <v>36.812193373032798</v>
      </c>
      <c r="E56">
        <v>38.807472482515202</v>
      </c>
      <c r="F56">
        <v>38.110726367225801</v>
      </c>
      <c r="G56">
        <v>44.035175137211503</v>
      </c>
      <c r="I56">
        <v>32</v>
      </c>
      <c r="J56" s="19">
        <v>24.6837095658863</v>
      </c>
      <c r="K56" s="19">
        <v>45.3294080790359</v>
      </c>
      <c r="L56" s="19">
        <v>72.969808086104194</v>
      </c>
      <c r="M56" s="19">
        <v>70.079736907880303</v>
      </c>
      <c r="N56" s="19">
        <v>57.790303177675</v>
      </c>
      <c r="O56" s="19">
        <v>58.720124578788003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1B65-4AC3-184D-B851-FD31148E4E98}">
  <dimension ref="A1:G62"/>
  <sheetViews>
    <sheetView tabSelected="1" workbookViewId="0">
      <selection activeCell="G26" sqref="G26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f>A3*10</f>
        <v>10</v>
      </c>
      <c r="C3">
        <v>1.55477528089887</v>
      </c>
      <c r="D3">
        <v>1.1100000000000001</v>
      </c>
      <c r="E3">
        <v>1</v>
      </c>
      <c r="F3">
        <v>1</v>
      </c>
      <c r="G3">
        <v>1</v>
      </c>
    </row>
    <row r="4" spans="1:7">
      <c r="A4">
        <v>2</v>
      </c>
      <c r="B4">
        <f t="shared" ref="B4:B17" si="0">A4*10</f>
        <v>20</v>
      </c>
      <c r="C4">
        <v>1.9360119047619</v>
      </c>
      <c r="D4">
        <v>1.3996913580246899</v>
      </c>
      <c r="E4">
        <v>1.1206395348837199</v>
      </c>
      <c r="F4">
        <v>1.02729885057471</v>
      </c>
      <c r="G4">
        <v>1.00598802395209</v>
      </c>
    </row>
    <row r="5" spans="1:7">
      <c r="A5">
        <v>3</v>
      </c>
      <c r="B5">
        <f t="shared" si="0"/>
        <v>30</v>
      </c>
      <c r="C5">
        <v>2.3306451612903198</v>
      </c>
      <c r="D5">
        <v>1.56989247311827</v>
      </c>
      <c r="E5">
        <v>1.26149425287356</v>
      </c>
      <c r="F5">
        <v>1.0799418604651101</v>
      </c>
      <c r="G5">
        <v>1.04242424242424</v>
      </c>
    </row>
    <row r="6" spans="1:7">
      <c r="A6">
        <v>4</v>
      </c>
      <c r="B6">
        <f t="shared" si="0"/>
        <v>40</v>
      </c>
      <c r="C6">
        <v>2.4527027027027</v>
      </c>
      <c r="D6">
        <v>1.73224852071005</v>
      </c>
      <c r="E6">
        <v>1.3338815789473599</v>
      </c>
      <c r="F6">
        <v>1.19444444444444</v>
      </c>
      <c r="G6">
        <v>1.0610795454545401</v>
      </c>
    </row>
    <row r="7" spans="1:7">
      <c r="A7">
        <v>5</v>
      </c>
      <c r="B7">
        <f t="shared" si="0"/>
        <v>50</v>
      </c>
      <c r="C7">
        <v>2.64873417721518</v>
      </c>
      <c r="D7">
        <v>1.8594771241829999</v>
      </c>
      <c r="E7">
        <v>1.4739583333333299</v>
      </c>
      <c r="F7">
        <v>1.27272727272727</v>
      </c>
      <c r="G7">
        <v>1.1365030674846599</v>
      </c>
    </row>
    <row r="8" spans="1:7">
      <c r="A8">
        <v>6</v>
      </c>
      <c r="B8">
        <f t="shared" si="0"/>
        <v>60</v>
      </c>
      <c r="C8">
        <v>2.7321428571428501</v>
      </c>
      <c r="D8">
        <v>1.94760479041916</v>
      </c>
      <c r="E8">
        <v>1.5584415584415501</v>
      </c>
      <c r="F8">
        <v>1.3265306122448901</v>
      </c>
      <c r="G8">
        <v>1.18585526315789</v>
      </c>
    </row>
    <row r="9" spans="1:7">
      <c r="A9">
        <v>7</v>
      </c>
      <c r="B9">
        <f t="shared" si="0"/>
        <v>70</v>
      </c>
      <c r="C9">
        <v>2.8317901234567899</v>
      </c>
      <c r="D9">
        <v>2.0189873417721498</v>
      </c>
      <c r="E9">
        <v>1.63425925925925</v>
      </c>
      <c r="F9">
        <v>1.3795811518324601</v>
      </c>
      <c r="G9">
        <v>1.2468152866241999</v>
      </c>
    </row>
    <row r="10" spans="1:7">
      <c r="A10">
        <v>8</v>
      </c>
      <c r="B10">
        <f t="shared" si="0"/>
        <v>80</v>
      </c>
      <c r="C10">
        <v>2.8571428571428501</v>
      </c>
      <c r="D10">
        <v>2.1040372670807401</v>
      </c>
      <c r="E10">
        <v>1.6763803680981499</v>
      </c>
      <c r="F10">
        <v>1.4308823529411701</v>
      </c>
      <c r="G10" s="1">
        <v>1.28527607361963</v>
      </c>
    </row>
    <row r="11" spans="1:7">
      <c r="A11">
        <v>9</v>
      </c>
      <c r="B11">
        <f t="shared" si="0"/>
        <v>90</v>
      </c>
      <c r="C11">
        <v>2.9242857142857099</v>
      </c>
      <c r="D11">
        <v>2.2633333333333301</v>
      </c>
      <c r="E11">
        <v>1.73941798941798</v>
      </c>
      <c r="F11">
        <v>1.48484848484848</v>
      </c>
      <c r="G11">
        <v>1.34666666666666</v>
      </c>
    </row>
    <row r="12" spans="1:7">
      <c r="A12">
        <v>10</v>
      </c>
      <c r="B12">
        <f t="shared" si="0"/>
        <v>100</v>
      </c>
      <c r="C12">
        <v>3.1465517241379302</v>
      </c>
      <c r="D12">
        <v>2.203125</v>
      </c>
      <c r="E12">
        <v>1.7678571428571399</v>
      </c>
      <c r="F12">
        <v>1.4880952380952299</v>
      </c>
      <c r="G12">
        <v>1.3836206896551699</v>
      </c>
    </row>
    <row r="13" spans="1:7">
      <c r="A13">
        <v>11</v>
      </c>
      <c r="B13">
        <f t="shared" si="0"/>
        <v>110</v>
      </c>
      <c r="C13">
        <v>3.2308823529411699</v>
      </c>
      <c r="D13">
        <v>2.2466666666666599</v>
      </c>
      <c r="E13">
        <v>1.84738372093023</v>
      </c>
      <c r="F13">
        <v>1.6013888888888801</v>
      </c>
      <c r="G13">
        <v>1.3678010471204101</v>
      </c>
    </row>
    <row r="14" spans="1:7">
      <c r="A14">
        <v>12</v>
      </c>
      <c r="B14">
        <f t="shared" si="0"/>
        <v>120</v>
      </c>
      <c r="C14">
        <v>3.2161290322580598</v>
      </c>
      <c r="D14">
        <v>2.3670886075949298</v>
      </c>
      <c r="E14">
        <v>1.8735795454545401</v>
      </c>
      <c r="F14">
        <v>1.65189873417721</v>
      </c>
      <c r="G14">
        <v>1.43711656441717</v>
      </c>
    </row>
    <row r="15" spans="1:7">
      <c r="A15">
        <v>13</v>
      </c>
      <c r="B15">
        <f t="shared" si="0"/>
        <v>130</v>
      </c>
      <c r="C15">
        <v>3.3012048192771002</v>
      </c>
      <c r="D15">
        <v>2.3361486486486398</v>
      </c>
      <c r="E15">
        <v>1.91875</v>
      </c>
      <c r="F15">
        <v>1.6482758620689599</v>
      </c>
      <c r="G15">
        <v>1.4859550561797701</v>
      </c>
    </row>
    <row r="16" spans="1:7">
      <c r="A16">
        <v>14</v>
      </c>
      <c r="B16">
        <f t="shared" si="0"/>
        <v>140</v>
      </c>
      <c r="C16">
        <v>3.3003144654088001</v>
      </c>
      <c r="D16">
        <v>2.3410493827160401</v>
      </c>
      <c r="E16">
        <v>1.88439306358381</v>
      </c>
      <c r="F16">
        <v>1.63888888888888</v>
      </c>
      <c r="G16">
        <v>1.54020100502512</v>
      </c>
    </row>
    <row r="17" spans="1:7">
      <c r="A17">
        <v>15</v>
      </c>
      <c r="B17">
        <f t="shared" si="0"/>
        <v>150</v>
      </c>
      <c r="C17">
        <v>3.3886986301369801</v>
      </c>
      <c r="D17">
        <v>2.4308510638297798</v>
      </c>
      <c r="E17">
        <v>1.9342857142857099</v>
      </c>
      <c r="F17">
        <v>1.7095808383233499</v>
      </c>
      <c r="G17">
        <v>1.49548192771084</v>
      </c>
    </row>
    <row r="18" spans="1:7">
      <c r="A18">
        <v>1</v>
      </c>
      <c r="B18">
        <f>A18*10</f>
        <v>10</v>
      </c>
      <c r="C18">
        <v>1.51875</v>
      </c>
      <c r="D18">
        <v>1.11549707602339</v>
      </c>
      <c r="E18">
        <v>1</v>
      </c>
      <c r="F18">
        <v>1</v>
      </c>
      <c r="G18">
        <v>1</v>
      </c>
    </row>
    <row r="19" spans="1:7">
      <c r="A19">
        <v>2</v>
      </c>
      <c r="B19">
        <f t="shared" ref="B19:B32" si="1">A19*10</f>
        <v>20</v>
      </c>
      <c r="C19">
        <v>1.9203910614525099</v>
      </c>
      <c r="D19">
        <v>1.4078947368421</v>
      </c>
      <c r="E19">
        <v>1.1162790697674401</v>
      </c>
      <c r="F19">
        <v>1.0349162011173101</v>
      </c>
      <c r="G19">
        <v>1.0028735632183901</v>
      </c>
    </row>
    <row r="20" spans="1:7">
      <c r="A20">
        <v>3</v>
      </c>
      <c r="B20">
        <f t="shared" si="1"/>
        <v>30</v>
      </c>
      <c r="C20">
        <v>2.2821637426900501</v>
      </c>
      <c r="D20">
        <v>1.5950292397660799</v>
      </c>
      <c r="E20">
        <v>1.25920245398773</v>
      </c>
      <c r="F20">
        <v>1.0855978260869501</v>
      </c>
      <c r="G20">
        <v>1.03955696202531</v>
      </c>
    </row>
    <row r="21" spans="1:7">
      <c r="A21">
        <v>4</v>
      </c>
      <c r="B21">
        <f t="shared" si="1"/>
        <v>40</v>
      </c>
      <c r="C21">
        <v>2.4602649006622501</v>
      </c>
      <c r="D21">
        <v>1.6631736526946099</v>
      </c>
      <c r="E21">
        <v>1.3556547619047601</v>
      </c>
      <c r="F21">
        <v>1.1916167664670601</v>
      </c>
      <c r="G21">
        <v>1.0610465116279</v>
      </c>
    </row>
    <row r="22" spans="1:7">
      <c r="A22">
        <v>5</v>
      </c>
      <c r="B22">
        <f t="shared" si="1"/>
        <v>50</v>
      </c>
      <c r="C22">
        <v>2.6320754716981098</v>
      </c>
      <c r="D22">
        <v>1.83516483516483</v>
      </c>
      <c r="E22">
        <v>1.5030303030303001</v>
      </c>
      <c r="F22">
        <v>1.28422619047619</v>
      </c>
      <c r="G22">
        <v>1.1671686746987899</v>
      </c>
    </row>
    <row r="23" spans="1:7">
      <c r="A23">
        <v>6</v>
      </c>
      <c r="B23">
        <f t="shared" si="1"/>
        <v>60</v>
      </c>
      <c r="C23">
        <v>2.79635761589403</v>
      </c>
      <c r="D23">
        <v>1.9043209876543199</v>
      </c>
      <c r="E23">
        <v>1.5467032967032901</v>
      </c>
      <c r="F23">
        <v>1.38620689655172</v>
      </c>
      <c r="G23">
        <v>1.2155172413793101</v>
      </c>
    </row>
    <row r="24" spans="1:7">
      <c r="A24">
        <v>7</v>
      </c>
      <c r="B24">
        <f t="shared" si="1"/>
        <v>70</v>
      </c>
      <c r="C24">
        <v>2.7624223602484399</v>
      </c>
      <c r="D24">
        <v>2.01433121019108</v>
      </c>
      <c r="E24">
        <v>1.6330049261083699</v>
      </c>
      <c r="F24">
        <v>1.35751295336787</v>
      </c>
      <c r="G24">
        <v>1.2681818181818101</v>
      </c>
    </row>
    <row r="25" spans="1:7">
      <c r="A25">
        <v>8</v>
      </c>
      <c r="B25">
        <f t="shared" si="1"/>
        <v>80</v>
      </c>
      <c r="C25">
        <v>2.9359375000000001</v>
      </c>
      <c r="D25">
        <v>2.0656249999999998</v>
      </c>
      <c r="E25">
        <v>1.68870967741935</v>
      </c>
      <c r="F25">
        <v>1.44427710843373</v>
      </c>
      <c r="G25" s="1">
        <v>1.2708333333333299</v>
      </c>
    </row>
    <row r="26" spans="1:7">
      <c r="A26">
        <v>9</v>
      </c>
      <c r="B26">
        <f t="shared" si="1"/>
        <v>90</v>
      </c>
      <c r="C26">
        <v>3.0187861271676302</v>
      </c>
      <c r="D26">
        <v>2.11350574712643</v>
      </c>
      <c r="E26">
        <v>1.71875</v>
      </c>
      <c r="F26">
        <v>1.4948453608247401</v>
      </c>
      <c r="G26">
        <v>1.33766233766233</v>
      </c>
    </row>
    <row r="27" spans="1:7">
      <c r="A27">
        <v>10</v>
      </c>
      <c r="B27">
        <f t="shared" si="1"/>
        <v>100</v>
      </c>
      <c r="C27">
        <v>3.0773809523809499</v>
      </c>
      <c r="D27">
        <v>2.2102941176470501</v>
      </c>
      <c r="E27">
        <v>1.77373417721518</v>
      </c>
      <c r="F27">
        <v>1.5297619047619</v>
      </c>
    </row>
    <row r="28" spans="1:7">
      <c r="A28">
        <v>11</v>
      </c>
      <c r="B28">
        <f t="shared" si="1"/>
        <v>110</v>
      </c>
      <c r="C28">
        <v>3.0542857142857098</v>
      </c>
      <c r="D28">
        <v>2.2527322404371501</v>
      </c>
      <c r="E28">
        <v>1.7680412371134</v>
      </c>
      <c r="F28">
        <v>1.57369942196531</v>
      </c>
    </row>
    <row r="29" spans="1:7">
      <c r="A29">
        <v>12</v>
      </c>
      <c r="B29">
        <f t="shared" si="1"/>
        <v>120</v>
      </c>
      <c r="C29">
        <v>3.2814569536423801</v>
      </c>
      <c r="D29">
        <v>2.3125</v>
      </c>
      <c r="E29">
        <v>1.8234463276836099</v>
      </c>
      <c r="F29">
        <v>1.5833333333333299</v>
      </c>
    </row>
    <row r="30" spans="1:7">
      <c r="A30">
        <v>13</v>
      </c>
      <c r="B30">
        <f t="shared" si="1"/>
        <v>130</v>
      </c>
      <c r="C30">
        <v>3.2244318181818099</v>
      </c>
      <c r="D30">
        <v>2.4129746835443</v>
      </c>
      <c r="E30">
        <v>1.89488636363636</v>
      </c>
      <c r="F30">
        <v>1.6286982248520701</v>
      </c>
    </row>
    <row r="31" spans="1:7">
      <c r="A31">
        <v>14</v>
      </c>
      <c r="B31">
        <f t="shared" si="1"/>
        <v>140</v>
      </c>
      <c r="C31">
        <v>3.3074866310160398</v>
      </c>
      <c r="D31">
        <v>2.3928571428571401</v>
      </c>
      <c r="E31">
        <v>2.00322580645161</v>
      </c>
      <c r="F31">
        <v>1.67628205128205</v>
      </c>
    </row>
    <row r="32" spans="1:7">
      <c r="A32">
        <v>15</v>
      </c>
      <c r="B32">
        <f t="shared" si="1"/>
        <v>150</v>
      </c>
      <c r="C32">
        <v>3.3160377358490498</v>
      </c>
      <c r="D32">
        <v>2.41290322580645</v>
      </c>
      <c r="E32">
        <v>1.9851351351351301</v>
      </c>
      <c r="F32">
        <v>1.6982142857142799</v>
      </c>
    </row>
    <row r="33" spans="1:7">
      <c r="A33">
        <v>1</v>
      </c>
      <c r="B33">
        <f>A33*10</f>
        <v>10</v>
      </c>
    </row>
    <row r="34" spans="1:7">
      <c r="A34">
        <v>2</v>
      </c>
      <c r="B34">
        <f t="shared" ref="B34:B47" si="2">A34*10</f>
        <v>20</v>
      </c>
    </row>
    <row r="35" spans="1:7">
      <c r="A35">
        <v>3</v>
      </c>
      <c r="B35">
        <f t="shared" si="2"/>
        <v>30</v>
      </c>
    </row>
    <row r="36" spans="1:7">
      <c r="A36">
        <v>4</v>
      </c>
      <c r="B36">
        <f t="shared" si="2"/>
        <v>40</v>
      </c>
    </row>
    <row r="37" spans="1:7">
      <c r="A37">
        <v>5</v>
      </c>
      <c r="B37">
        <f t="shared" si="2"/>
        <v>50</v>
      </c>
    </row>
    <row r="38" spans="1:7">
      <c r="A38">
        <v>6</v>
      </c>
      <c r="B38">
        <f t="shared" si="2"/>
        <v>60</v>
      </c>
    </row>
    <row r="39" spans="1:7">
      <c r="A39">
        <v>7</v>
      </c>
      <c r="B39">
        <f t="shared" si="2"/>
        <v>70</v>
      </c>
    </row>
    <row r="40" spans="1:7">
      <c r="A40">
        <v>8</v>
      </c>
      <c r="B40">
        <f t="shared" si="2"/>
        <v>80</v>
      </c>
      <c r="G40" s="1"/>
    </row>
    <row r="41" spans="1:7">
      <c r="A41">
        <v>9</v>
      </c>
      <c r="B41">
        <f t="shared" si="2"/>
        <v>90</v>
      </c>
    </row>
    <row r="42" spans="1:7">
      <c r="A42">
        <v>10</v>
      </c>
      <c r="B42">
        <f t="shared" si="2"/>
        <v>100</v>
      </c>
    </row>
    <row r="43" spans="1:7">
      <c r="A43">
        <v>11</v>
      </c>
      <c r="B43">
        <f t="shared" si="2"/>
        <v>110</v>
      </c>
    </row>
    <row r="44" spans="1:7">
      <c r="A44">
        <v>12</v>
      </c>
      <c r="B44">
        <f t="shared" si="2"/>
        <v>120</v>
      </c>
    </row>
    <row r="45" spans="1:7">
      <c r="A45">
        <v>13</v>
      </c>
      <c r="B45">
        <f t="shared" si="2"/>
        <v>130</v>
      </c>
    </row>
    <row r="46" spans="1:7">
      <c r="A46">
        <v>14</v>
      </c>
      <c r="B46">
        <f t="shared" si="2"/>
        <v>140</v>
      </c>
    </row>
    <row r="47" spans="1:7">
      <c r="A47">
        <v>15</v>
      </c>
      <c r="B47">
        <f t="shared" si="2"/>
        <v>150</v>
      </c>
    </row>
    <row r="48" spans="1:7">
      <c r="A48">
        <v>1</v>
      </c>
      <c r="B48">
        <f>A48*10</f>
        <v>10</v>
      </c>
    </row>
    <row r="49" spans="1:2">
      <c r="A49">
        <v>2</v>
      </c>
      <c r="B49">
        <f t="shared" ref="B49:B62" si="3">A49*10</f>
        <v>20</v>
      </c>
    </row>
    <row r="50" spans="1:2">
      <c r="A50">
        <v>3</v>
      </c>
      <c r="B50">
        <f t="shared" si="3"/>
        <v>30</v>
      </c>
    </row>
    <row r="51" spans="1:2">
      <c r="A51">
        <v>4</v>
      </c>
      <c r="B51">
        <f t="shared" si="3"/>
        <v>40</v>
      </c>
    </row>
    <row r="52" spans="1:2">
      <c r="A52">
        <v>5</v>
      </c>
      <c r="B52">
        <f t="shared" si="3"/>
        <v>50</v>
      </c>
    </row>
    <row r="53" spans="1:2">
      <c r="A53">
        <v>6</v>
      </c>
      <c r="B53">
        <f t="shared" si="3"/>
        <v>60</v>
      </c>
    </row>
    <row r="54" spans="1:2">
      <c r="A54">
        <v>7</v>
      </c>
      <c r="B54">
        <f t="shared" si="3"/>
        <v>70</v>
      </c>
    </row>
    <row r="55" spans="1:2">
      <c r="A55">
        <v>8</v>
      </c>
      <c r="B55">
        <f t="shared" si="3"/>
        <v>80</v>
      </c>
    </row>
    <row r="56" spans="1:2">
      <c r="A56">
        <v>9</v>
      </c>
      <c r="B56">
        <f t="shared" si="3"/>
        <v>90</v>
      </c>
    </row>
    <row r="57" spans="1:2">
      <c r="A57">
        <v>10</v>
      </c>
      <c r="B57">
        <f t="shared" si="3"/>
        <v>100</v>
      </c>
    </row>
    <row r="58" spans="1:2">
      <c r="A58">
        <v>11</v>
      </c>
      <c r="B58">
        <f t="shared" si="3"/>
        <v>110</v>
      </c>
    </row>
    <row r="59" spans="1:2">
      <c r="A59">
        <v>12</v>
      </c>
      <c r="B59">
        <f t="shared" si="3"/>
        <v>120</v>
      </c>
    </row>
    <row r="60" spans="1:2">
      <c r="A60">
        <v>13</v>
      </c>
      <c r="B60">
        <f t="shared" si="3"/>
        <v>130</v>
      </c>
    </row>
    <row r="61" spans="1:2">
      <c r="A61">
        <v>14</v>
      </c>
      <c r="B61">
        <f t="shared" si="3"/>
        <v>140</v>
      </c>
    </row>
    <row r="62" spans="1:2">
      <c r="A62">
        <v>15</v>
      </c>
      <c r="B62">
        <f t="shared" si="3"/>
        <v>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A5DC-56C2-2842-B1B3-677BD845E8B5}">
  <dimension ref="A1:E27"/>
  <sheetViews>
    <sheetView topLeftCell="A3" workbookViewId="0">
      <selection activeCell="K35" sqref="K35"/>
    </sheetView>
  </sheetViews>
  <sheetFormatPr baseColWidth="10" defaultRowHeight="16"/>
  <sheetData>
    <row r="1" spans="1:4" ht="26" thickBot="1">
      <c r="A1" s="2" t="s">
        <v>12</v>
      </c>
      <c r="B1" s="3" t="s">
        <v>9</v>
      </c>
      <c r="C1" s="3" t="s">
        <v>10</v>
      </c>
      <c r="D1" s="3" t="s">
        <v>11</v>
      </c>
    </row>
    <row r="2" spans="1:4" ht="26" thickTop="1" thickBot="1">
      <c r="A2" s="4">
        <v>0</v>
      </c>
      <c r="B2" s="5">
        <v>1</v>
      </c>
      <c r="C2" s="5">
        <v>1</v>
      </c>
      <c r="D2" s="5">
        <v>1</v>
      </c>
    </row>
    <row r="3" spans="1:4" ht="25" thickBot="1">
      <c r="A3" s="6">
        <v>0.1</v>
      </c>
      <c r="B3" s="7">
        <v>0.19</v>
      </c>
      <c r="C3" s="8">
        <v>0.82179999999999997</v>
      </c>
      <c r="D3" s="7">
        <v>1</v>
      </c>
    </row>
    <row r="4" spans="1:4" ht="25" thickBot="1">
      <c r="A4" s="9">
        <v>0.2</v>
      </c>
      <c r="B4" s="10">
        <v>0.1188</v>
      </c>
      <c r="C4" s="11">
        <v>0.53</v>
      </c>
      <c r="D4" s="11">
        <v>0.98</v>
      </c>
    </row>
    <row r="5" spans="1:4" ht="25" thickBot="1">
      <c r="A5" s="6">
        <v>0.5</v>
      </c>
      <c r="B5" s="7">
        <v>0.01</v>
      </c>
      <c r="C5" s="7">
        <v>0.01</v>
      </c>
      <c r="D5" s="7">
        <v>0.45</v>
      </c>
    </row>
    <row r="21" spans="1:5" ht="17" thickBot="1"/>
    <row r="22" spans="1:5" ht="26" thickBot="1">
      <c r="A22" s="2" t="s">
        <v>12</v>
      </c>
      <c r="B22" s="3" t="s">
        <v>9</v>
      </c>
      <c r="C22" s="3" t="s">
        <v>10</v>
      </c>
      <c r="D22" s="3" t="s">
        <v>13</v>
      </c>
      <c r="E22" s="3" t="s">
        <v>11</v>
      </c>
    </row>
    <row r="23" spans="1:5" ht="26" thickTop="1" thickBot="1">
      <c r="A23" s="4">
        <v>0</v>
      </c>
      <c r="B23" s="5">
        <v>1</v>
      </c>
      <c r="C23" s="5">
        <v>1</v>
      </c>
      <c r="D23" s="5">
        <v>1</v>
      </c>
      <c r="E23" s="5">
        <v>1</v>
      </c>
    </row>
    <row r="24" spans="1:5" ht="25" thickBot="1">
      <c r="A24" s="6">
        <v>0.1</v>
      </c>
      <c r="B24" s="8">
        <v>0.4158</v>
      </c>
      <c r="C24" s="7">
        <v>0.9</v>
      </c>
      <c r="D24" s="7">
        <v>0.94</v>
      </c>
      <c r="E24" s="7">
        <v>0.97</v>
      </c>
    </row>
    <row r="25" spans="1:5" ht="25" thickBot="1">
      <c r="A25" s="9">
        <v>0.2</v>
      </c>
      <c r="B25" s="11">
        <v>0.17</v>
      </c>
      <c r="C25" s="11">
        <v>0.56000000000000005</v>
      </c>
      <c r="D25" s="10">
        <v>0.83330000000000004</v>
      </c>
      <c r="E25" s="11">
        <v>0.98</v>
      </c>
    </row>
    <row r="26" spans="1:5" ht="25" thickBot="1">
      <c r="A26" s="6">
        <v>0.3</v>
      </c>
      <c r="B26" s="7">
        <v>0.06</v>
      </c>
      <c r="C26" s="8">
        <v>0.33660000000000001</v>
      </c>
      <c r="D26" s="8">
        <v>0.63370000000000004</v>
      </c>
      <c r="E26" s="7">
        <v>0.95</v>
      </c>
    </row>
    <row r="27" spans="1:5" ht="25" thickBot="1">
      <c r="A27" s="6">
        <v>0.5</v>
      </c>
      <c r="B27" s="11">
        <v>0</v>
      </c>
      <c r="C27" s="11">
        <v>0.01</v>
      </c>
      <c r="D27" s="11">
        <v>0.16</v>
      </c>
      <c r="E27" s="11">
        <v>0.28999999999999998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902-FB81-E942-B6C0-C9BD0A182A62}">
  <dimension ref="A1:E28"/>
  <sheetViews>
    <sheetView workbookViewId="0">
      <selection activeCell="G28" sqref="G28"/>
    </sheetView>
  </sheetViews>
  <sheetFormatPr baseColWidth="10" defaultRowHeight="16"/>
  <cols>
    <col min="1" max="1" width="16" customWidth="1"/>
  </cols>
  <sheetData>
    <row r="1" spans="1:5" ht="26" thickBot="1">
      <c r="A1" s="3" t="s">
        <v>14</v>
      </c>
      <c r="B1" s="12">
        <v>1</v>
      </c>
      <c r="C1" s="12">
        <v>10</v>
      </c>
      <c r="D1" s="12">
        <v>100</v>
      </c>
      <c r="E1" s="12">
        <v>1000</v>
      </c>
    </row>
    <row r="2" spans="1:5" ht="26" thickTop="1" thickBot="1">
      <c r="A2" s="4">
        <v>1</v>
      </c>
      <c r="B2" s="16">
        <v>0.47299999999999998</v>
      </c>
      <c r="C2" s="16">
        <v>1.4850000000000001</v>
      </c>
      <c r="D2" s="16">
        <v>11.802</v>
      </c>
      <c r="E2" s="13"/>
    </row>
    <row r="3" spans="1:5" ht="26" thickTop="1" thickBot="1">
      <c r="A3" s="6">
        <v>2</v>
      </c>
      <c r="B3" s="4">
        <v>0.46500000000000002</v>
      </c>
      <c r="C3" s="4">
        <v>1.016</v>
      </c>
      <c r="D3" s="4">
        <v>7.718</v>
      </c>
      <c r="E3" s="14"/>
    </row>
    <row r="4" spans="1:5" ht="25" thickBot="1">
      <c r="A4" s="9">
        <v>5</v>
      </c>
      <c r="B4" s="6">
        <v>0.77200000000000002</v>
      </c>
      <c r="C4" s="6">
        <v>1.123</v>
      </c>
      <c r="D4" s="6">
        <v>6.4290000000000003</v>
      </c>
      <c r="E4" s="15"/>
    </row>
    <row r="5" spans="1:5" ht="25" thickBot="1">
      <c r="A5" s="6">
        <v>10</v>
      </c>
      <c r="B5" s="9">
        <v>1.153</v>
      </c>
      <c r="C5" s="9">
        <v>1.643</v>
      </c>
      <c r="D5" s="9">
        <v>6.5880000000000001</v>
      </c>
      <c r="E5" s="14"/>
    </row>
    <row r="6" spans="1:5" ht="25" thickBot="1">
      <c r="A6" s="9">
        <v>20</v>
      </c>
      <c r="B6" s="6">
        <v>1.645</v>
      </c>
      <c r="C6" s="6">
        <v>2.173</v>
      </c>
      <c r="D6" s="6">
        <v>7.7560000000000002</v>
      </c>
      <c r="E6" s="15"/>
    </row>
    <row r="22" spans="1:5" ht="17" thickBot="1"/>
    <row r="23" spans="1:5" ht="26" thickBot="1">
      <c r="A23" s="3" t="s">
        <v>15</v>
      </c>
      <c r="B23" s="12">
        <v>1</v>
      </c>
      <c r="C23" s="12">
        <v>10</v>
      </c>
      <c r="D23" s="12">
        <v>100</v>
      </c>
      <c r="E23" s="12">
        <v>1000</v>
      </c>
    </row>
    <row r="24" spans="1:5" ht="26" thickTop="1" thickBot="1">
      <c r="A24" s="4">
        <v>1</v>
      </c>
      <c r="B24" s="16">
        <v>0.30499999999999999</v>
      </c>
      <c r="C24" s="16">
        <v>1.534</v>
      </c>
      <c r="D24" s="16">
        <v>11.254</v>
      </c>
      <c r="E24" s="13"/>
    </row>
    <row r="25" spans="1:5" ht="26" thickTop="1" thickBot="1">
      <c r="A25" s="6">
        <v>2</v>
      </c>
      <c r="B25" s="4">
        <v>0.24099999999999999</v>
      </c>
      <c r="C25" s="4">
        <v>0.89900000000000002</v>
      </c>
      <c r="D25" s="4">
        <v>6.92</v>
      </c>
      <c r="E25" s="14"/>
    </row>
    <row r="26" spans="1:5" ht="25" thickBot="1">
      <c r="A26" s="9">
        <v>5</v>
      </c>
      <c r="B26" s="6">
        <v>0.219</v>
      </c>
      <c r="C26" s="6">
        <v>0.49</v>
      </c>
      <c r="D26" s="6">
        <v>3.9540000000000002</v>
      </c>
      <c r="E26" s="15"/>
    </row>
    <row r="27" spans="1:5" ht="25" thickBot="1">
      <c r="A27" s="6">
        <v>10</v>
      </c>
      <c r="B27" s="9">
        <v>0.23300000000000001</v>
      </c>
      <c r="C27" s="9">
        <v>0.46300000000000002</v>
      </c>
      <c r="D27" s="9">
        <v>3.3919999999999999</v>
      </c>
      <c r="E27" s="14"/>
    </row>
    <row r="28" spans="1:5" ht="25" thickBot="1">
      <c r="A28" s="9">
        <v>20</v>
      </c>
      <c r="B28" s="6">
        <v>0.27400000000000002</v>
      </c>
      <c r="C28" s="6">
        <v>0.54200000000000004</v>
      </c>
      <c r="D28" s="6">
        <v>4.2560000000000002</v>
      </c>
      <c r="E2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7705-EC3C-0F44-8E49-41FF097D2E13}">
  <dimension ref="A1:F5"/>
  <sheetViews>
    <sheetView zoomScale="191" workbookViewId="0">
      <selection sqref="A1:F5"/>
    </sheetView>
  </sheetViews>
  <sheetFormatPr baseColWidth="10" defaultRowHeight="16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6">
      <c r="B1">
        <v>0</v>
      </c>
      <c r="C1">
        <v>1E-4</v>
      </c>
      <c r="D1">
        <v>1E-3</v>
      </c>
      <c r="E1">
        <v>0.01</v>
      </c>
      <c r="F1">
        <v>0.1</v>
      </c>
    </row>
    <row r="2" spans="1:6">
      <c r="A2">
        <v>1E-3</v>
      </c>
      <c r="B2">
        <v>1</v>
      </c>
      <c r="C2">
        <v>1</v>
      </c>
      <c r="D2">
        <v>0.99999899999999997</v>
      </c>
      <c r="E2">
        <v>0.99998200000000004</v>
      </c>
      <c r="F2">
        <v>0.99860599999999999</v>
      </c>
    </row>
    <row r="3" spans="1:6">
      <c r="A3">
        <v>0.01</v>
      </c>
      <c r="B3">
        <v>1</v>
      </c>
      <c r="C3">
        <v>0.99999899999999997</v>
      </c>
      <c r="D3">
        <v>0.99998500000000001</v>
      </c>
      <c r="E3">
        <v>0.99983999999999995</v>
      </c>
      <c r="F3">
        <v>0.99865999999999999</v>
      </c>
    </row>
    <row r="4" spans="1:6">
      <c r="A4">
        <v>0.1</v>
      </c>
      <c r="B4">
        <v>1</v>
      </c>
      <c r="C4">
        <v>0.99999300000000002</v>
      </c>
      <c r="D4">
        <v>0.99907599999999996</v>
      </c>
      <c r="E4">
        <v>0.999</v>
      </c>
      <c r="F4">
        <v>0.97619999999999996</v>
      </c>
    </row>
    <row r="5" spans="1:6">
      <c r="A5">
        <v>0.2</v>
      </c>
      <c r="B5">
        <v>1</v>
      </c>
      <c r="C5">
        <v>0.99997999999999998</v>
      </c>
      <c r="D5">
        <v>0.999749</v>
      </c>
      <c r="E5">
        <v>0.99765000000000004</v>
      </c>
      <c r="F5">
        <v>0.97185999999999995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FC75-A422-4048-95B9-FEE2F6AACD67}">
  <dimension ref="A1:G17"/>
  <sheetViews>
    <sheetView workbookViewId="0">
      <selection activeCell="J6" sqref="J6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A2*5</f>
        <v>5</v>
      </c>
      <c r="C2">
        <v>2.86</v>
      </c>
      <c r="D2">
        <v>2</v>
      </c>
      <c r="E2">
        <v>3</v>
      </c>
      <c r="F2">
        <v>4</v>
      </c>
      <c r="G2">
        <v>4</v>
      </c>
    </row>
    <row r="3" spans="1:7">
      <c r="A3">
        <v>2</v>
      </c>
      <c r="B3">
        <f t="shared" ref="B3:B7" si="0">A3*5</f>
        <v>10</v>
      </c>
      <c r="C3">
        <v>3.73</v>
      </c>
      <c r="D3">
        <v>2.33</v>
      </c>
      <c r="E3">
        <v>3.13</v>
      </c>
      <c r="F3">
        <v>4.01</v>
      </c>
      <c r="G3">
        <v>5</v>
      </c>
    </row>
    <row r="4" spans="1:7">
      <c r="A4">
        <v>5</v>
      </c>
      <c r="B4">
        <f t="shared" si="0"/>
        <v>25</v>
      </c>
      <c r="C4">
        <v>5.5439999999999996</v>
      </c>
      <c r="D4">
        <v>3.2719999999999998</v>
      </c>
      <c r="E4">
        <v>4.2320000000000002</v>
      </c>
      <c r="F4">
        <v>5.4480000000000004</v>
      </c>
      <c r="G4">
        <v>5.7519999999999998</v>
      </c>
    </row>
    <row r="5" spans="1:7">
      <c r="A5">
        <v>10</v>
      </c>
      <c r="B5">
        <f t="shared" si="0"/>
        <v>50</v>
      </c>
      <c r="C5">
        <v>7.7380000000000004</v>
      </c>
      <c r="D5">
        <v>4.4240000000000004</v>
      </c>
      <c r="E5">
        <v>5.758</v>
      </c>
      <c r="F5">
        <v>6.9340000000000002</v>
      </c>
      <c r="G5">
        <v>7.7380000000000004</v>
      </c>
    </row>
    <row r="6" spans="1:7">
      <c r="A6">
        <v>20</v>
      </c>
      <c r="B6">
        <f t="shared" si="0"/>
        <v>100</v>
      </c>
      <c r="C6">
        <v>10.986000000000001</v>
      </c>
      <c r="D6">
        <v>5.3949999999999996</v>
      </c>
      <c r="E6">
        <v>7.7</v>
      </c>
      <c r="F6">
        <v>9.8810000000000002</v>
      </c>
      <c r="G6">
        <v>10.897</v>
      </c>
    </row>
    <row r="7" spans="1:7">
      <c r="A7">
        <v>50</v>
      </c>
      <c r="B7">
        <f t="shared" si="0"/>
        <v>250</v>
      </c>
      <c r="C7">
        <v>12.741</v>
      </c>
      <c r="D7">
        <v>6.9640000000000004</v>
      </c>
      <c r="E7">
        <v>10.531000000000001</v>
      </c>
      <c r="F7">
        <v>13.662000000000001</v>
      </c>
      <c r="G7">
        <v>16.757999999999999</v>
      </c>
    </row>
    <row r="9" spans="1:7">
      <c r="G9" s="1"/>
    </row>
    <row r="17" spans="7:7">
      <c r="G1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996A-A39B-7A45-A6E2-AA9403ECE45B}">
  <dimension ref="A1:G17"/>
  <sheetViews>
    <sheetView workbookViewId="0">
      <selection activeCell="C2" sqref="C2:G7"/>
    </sheetView>
  </sheetViews>
  <sheetFormatPr baseColWidth="10" defaultRowHeight="16"/>
  <sheetData>
    <row r="1" spans="1:7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>
      <c r="A2">
        <v>1</v>
      </c>
      <c r="B2">
        <f>A2*5</f>
        <v>5</v>
      </c>
      <c r="C2">
        <v>1.2609999999999999</v>
      </c>
      <c r="D2">
        <v>1</v>
      </c>
      <c r="E2">
        <v>1</v>
      </c>
      <c r="F2">
        <v>1</v>
      </c>
      <c r="G2">
        <v>1</v>
      </c>
    </row>
    <row r="3" spans="1:7">
      <c r="A3">
        <v>2</v>
      </c>
      <c r="B3">
        <f t="shared" ref="B3:B7" si="0">A3*5</f>
        <v>10</v>
      </c>
      <c r="C3">
        <v>1.4590000000000001</v>
      </c>
      <c r="D3">
        <v>1.0049999999999999</v>
      </c>
      <c r="E3">
        <v>1</v>
      </c>
      <c r="F3">
        <v>1</v>
      </c>
      <c r="G3">
        <v>1</v>
      </c>
    </row>
    <row r="4" spans="1:7">
      <c r="A4">
        <v>5</v>
      </c>
      <c r="B4">
        <f t="shared" si="0"/>
        <v>25</v>
      </c>
      <c r="C4">
        <v>1.9990000000000001</v>
      </c>
      <c r="D4">
        <v>1.373</v>
      </c>
      <c r="E4">
        <v>1.1619999999999999</v>
      </c>
      <c r="F4">
        <v>1.0269999999999999</v>
      </c>
      <c r="G4">
        <v>1.006</v>
      </c>
    </row>
    <row r="5" spans="1:7">
      <c r="A5">
        <v>10</v>
      </c>
      <c r="B5">
        <f t="shared" si="0"/>
        <v>50</v>
      </c>
      <c r="C5">
        <v>2.3849999999999998</v>
      </c>
      <c r="D5">
        <v>1.663</v>
      </c>
      <c r="E5">
        <v>1.377</v>
      </c>
      <c r="F5">
        <v>1.2430000000000001</v>
      </c>
      <c r="G5">
        <v>1.135</v>
      </c>
    </row>
    <row r="6" spans="1:7">
      <c r="A6">
        <v>20</v>
      </c>
      <c r="B6">
        <f t="shared" si="0"/>
        <v>100</v>
      </c>
      <c r="C6">
        <v>2.698</v>
      </c>
      <c r="D6">
        <v>1.95</v>
      </c>
      <c r="E6">
        <v>1.744</v>
      </c>
      <c r="F6">
        <v>1.4750000000000001</v>
      </c>
      <c r="G6">
        <v>1.3640000000000001</v>
      </c>
    </row>
    <row r="7" spans="1:7">
      <c r="A7">
        <v>50</v>
      </c>
      <c r="B7">
        <f t="shared" si="0"/>
        <v>250</v>
      </c>
      <c r="C7">
        <v>3.2679999999999998</v>
      </c>
      <c r="D7">
        <v>2.496</v>
      </c>
      <c r="E7">
        <v>2.117</v>
      </c>
      <c r="F7">
        <v>1.86</v>
      </c>
      <c r="G7">
        <v>1.7230000000000001</v>
      </c>
    </row>
    <row r="9" spans="1:7">
      <c r="G9" s="1"/>
    </row>
    <row r="17" spans="7:7">
      <c r="G1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BEA2-7E70-374F-B25A-995CBBA4B938}">
  <dimension ref="A1:D23"/>
  <sheetViews>
    <sheetView workbookViewId="0">
      <selection activeCell="E27" sqref="E27"/>
    </sheetView>
  </sheetViews>
  <sheetFormatPr baseColWidth="10" defaultRowHeight="16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4">
      <c r="A1" t="s">
        <v>18</v>
      </c>
      <c r="B1">
        <v>1</v>
      </c>
      <c r="C1">
        <v>2</v>
      </c>
      <c r="D1">
        <v>3</v>
      </c>
    </row>
    <row r="2" spans="1:4">
      <c r="A2">
        <v>0</v>
      </c>
      <c r="B2">
        <v>0.224135</v>
      </c>
      <c r="C2">
        <v>0.95991000000000004</v>
      </c>
      <c r="D2">
        <v>0.98021499999999995</v>
      </c>
    </row>
    <row r="3" spans="1:4">
      <c r="A3">
        <v>1</v>
      </c>
      <c r="B3">
        <v>0.80356399999999994</v>
      </c>
      <c r="C3">
        <v>0.99141800000000002</v>
      </c>
      <c r="D3">
        <v>0.99987000000000004</v>
      </c>
    </row>
    <row r="4" spans="1:4">
      <c r="A4">
        <v>2</v>
      </c>
      <c r="B4">
        <v>0.91386999999999996</v>
      </c>
      <c r="C4">
        <v>0.99791300000000005</v>
      </c>
      <c r="D4">
        <v>0.99994000000000005</v>
      </c>
    </row>
    <row r="20" spans="1:4">
      <c r="A20" t="s">
        <v>18</v>
      </c>
      <c r="B20">
        <v>1</v>
      </c>
      <c r="C20">
        <v>2</v>
      </c>
      <c r="D20">
        <v>3</v>
      </c>
    </row>
    <row r="21" spans="1:4">
      <c r="A21">
        <v>0</v>
      </c>
      <c r="B21">
        <v>0.874108</v>
      </c>
      <c r="C21">
        <v>0.99990000000000001</v>
      </c>
      <c r="D21">
        <v>0.99752399999999997</v>
      </c>
    </row>
    <row r="22" spans="1:4">
      <c r="A22">
        <v>1</v>
      </c>
      <c r="B22">
        <v>0.99027799999999999</v>
      </c>
      <c r="C22">
        <v>0.99714999999999998</v>
      </c>
      <c r="D22">
        <v>1</v>
      </c>
    </row>
    <row r="23" spans="1:4">
      <c r="A23">
        <v>2</v>
      </c>
      <c r="B23">
        <v>0.99504400000000004</v>
      </c>
      <c r="C23">
        <v>1</v>
      </c>
      <c r="D2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755-9EF6-AC4B-82D1-3BBA1E1B1860}">
  <dimension ref="A1:T19"/>
  <sheetViews>
    <sheetView topLeftCell="A3" workbookViewId="0">
      <selection activeCell="J2" sqref="J2:O7"/>
    </sheetView>
  </sheetViews>
  <sheetFormatPr baseColWidth="10" defaultRowHeight="16"/>
  <cols>
    <col min="1" max="1" width="16" customWidth="1"/>
  </cols>
  <sheetData>
    <row r="1" spans="1:20">
      <c r="A1" t="s">
        <v>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20">
      <c r="A2" t="s">
        <v>25</v>
      </c>
      <c r="B2">
        <v>0.23351</v>
      </c>
      <c r="C2">
        <v>0.85416499999999995</v>
      </c>
      <c r="D2">
        <v>3.299817</v>
      </c>
      <c r="E2">
        <v>13.074009999999999</v>
      </c>
      <c r="F2">
        <v>52.362077999999997</v>
      </c>
      <c r="G2">
        <v>220.08470199999999</v>
      </c>
      <c r="I2">
        <v>1</v>
      </c>
      <c r="J2">
        <f>1/B2</f>
        <v>4.2824718427476336</v>
      </c>
      <c r="K2">
        <f>4/C2</f>
        <v>4.6829359667043251</v>
      </c>
      <c r="L2">
        <f>16/D2</f>
        <v>4.8487537339191844</v>
      </c>
      <c r="M2">
        <f>64/E2</f>
        <v>4.8952081266573915</v>
      </c>
      <c r="N2">
        <f>256/F2</f>
        <v>4.8890343885893914</v>
      </c>
      <c r="O2">
        <f>1024/G2</f>
        <v>4.6527541019184513</v>
      </c>
    </row>
    <row r="3" spans="1:20">
      <c r="A3" t="s">
        <v>26</v>
      </c>
      <c r="B3">
        <v>0.135078</v>
      </c>
      <c r="C3">
        <v>0.45066299999999998</v>
      </c>
      <c r="D3">
        <v>1.696588</v>
      </c>
      <c r="E3">
        <v>6.6695960000000003</v>
      </c>
      <c r="F3">
        <v>26.956378999999998</v>
      </c>
      <c r="G3">
        <v>118.944282</v>
      </c>
      <c r="I3">
        <v>2</v>
      </c>
      <c r="J3">
        <f t="shared" ref="J3:J7" si="0">1/B3</f>
        <v>7.4031300433823422</v>
      </c>
      <c r="K3">
        <f t="shared" ref="K3:K7" si="1">4/C3</f>
        <v>8.8758118594160162</v>
      </c>
      <c r="L3">
        <f t="shared" ref="L3:L7" si="2">16/D3</f>
        <v>9.4306926607992043</v>
      </c>
      <c r="M3">
        <f t="shared" ref="M3:M7" si="3">64/E3</f>
        <v>9.595783612680588</v>
      </c>
      <c r="N3">
        <f t="shared" ref="N3:N7" si="4">256/F3</f>
        <v>9.4968244807657598</v>
      </c>
      <c r="O3">
        <f t="shared" ref="O3:O6" si="5">1024/G3</f>
        <v>8.6090729439183971</v>
      </c>
    </row>
    <row r="4" spans="1:20">
      <c r="A4" t="s">
        <v>27</v>
      </c>
      <c r="B4">
        <v>9.0079999999999993E-2</v>
      </c>
      <c r="C4">
        <v>0.25622099999999998</v>
      </c>
      <c r="D4">
        <v>0.94997100000000001</v>
      </c>
      <c r="E4">
        <v>3.4415939999999998</v>
      </c>
      <c r="F4">
        <v>14.516745</v>
      </c>
      <c r="G4">
        <v>75.954350000000005</v>
      </c>
      <c r="I4">
        <v>4</v>
      </c>
      <c r="J4">
        <f t="shared" si="0"/>
        <v>11.101243339253998</v>
      </c>
      <c r="K4">
        <f t="shared" si="1"/>
        <v>15.611522865026677</v>
      </c>
      <c r="L4">
        <f t="shared" si="2"/>
        <v>16.842619406276611</v>
      </c>
      <c r="M4">
        <f t="shared" si="3"/>
        <v>18.596034279464689</v>
      </c>
      <c r="N4">
        <f t="shared" si="4"/>
        <v>17.634807251901165</v>
      </c>
      <c r="O4">
        <f t="shared" si="5"/>
        <v>13.481782149409479</v>
      </c>
      <c r="S4">
        <v>15.029423</v>
      </c>
      <c r="T4">
        <v>81.359673000000001</v>
      </c>
    </row>
    <row r="5" spans="1:20">
      <c r="A5" t="s">
        <v>28</v>
      </c>
      <c r="B5">
        <v>7.3999999999999996E-2</v>
      </c>
      <c r="C5">
        <v>0.16275500000000001</v>
      </c>
      <c r="D5">
        <v>0.51595999999999997</v>
      </c>
      <c r="E5">
        <v>2.1714950000000002</v>
      </c>
      <c r="F5">
        <v>8.6139810000000008</v>
      </c>
      <c r="G5">
        <v>54.078577000000003</v>
      </c>
      <c r="I5">
        <v>8</v>
      </c>
      <c r="J5">
        <f t="shared" si="0"/>
        <v>13.513513513513514</v>
      </c>
      <c r="K5">
        <f t="shared" si="1"/>
        <v>24.576817916500261</v>
      </c>
      <c r="L5">
        <f t="shared" si="2"/>
        <v>31.010155826033028</v>
      </c>
      <c r="M5">
        <f t="shared" si="3"/>
        <v>29.472782576059348</v>
      </c>
      <c r="N5">
        <f t="shared" si="4"/>
        <v>29.719127543931194</v>
      </c>
      <c r="O5">
        <f t="shared" si="5"/>
        <v>18.935409487568432</v>
      </c>
      <c r="S5">
        <v>9.3975000000000009</v>
      </c>
      <c r="T5">
        <v>46.545827000000003</v>
      </c>
    </row>
    <row r="6" spans="1:20">
      <c r="A6" t="s">
        <v>29</v>
      </c>
      <c r="B6">
        <v>8.4538000000000002E-2</v>
      </c>
      <c r="C6">
        <v>0.13310900000000001</v>
      </c>
      <c r="D6">
        <v>0.40506799999999998</v>
      </c>
      <c r="E6">
        <v>1.648272</v>
      </c>
      <c r="F6">
        <v>7.6055960000000002</v>
      </c>
      <c r="G6">
        <v>44.557147000000001</v>
      </c>
      <c r="I6">
        <v>16</v>
      </c>
      <c r="J6">
        <f t="shared" si="0"/>
        <v>11.828999976342001</v>
      </c>
      <c r="K6">
        <f t="shared" si="1"/>
        <v>30.050560067313253</v>
      </c>
      <c r="L6">
        <f t="shared" si="2"/>
        <v>39.499540817837996</v>
      </c>
      <c r="M6">
        <f t="shared" si="3"/>
        <v>38.828542861857755</v>
      </c>
      <c r="N6">
        <f t="shared" si="4"/>
        <v>33.659426559075712</v>
      </c>
      <c r="O6">
        <f t="shared" si="5"/>
        <v>22.981722775024174</v>
      </c>
      <c r="S6">
        <v>8.2266829999999995</v>
      </c>
      <c r="T6">
        <v>41.478853000000001</v>
      </c>
    </row>
    <row r="7" spans="1:20">
      <c r="A7" t="s">
        <v>30</v>
      </c>
      <c r="B7">
        <v>0.114816</v>
      </c>
      <c r="C7">
        <v>0.16213900000000001</v>
      </c>
      <c r="D7">
        <v>0.488228</v>
      </c>
      <c r="E7">
        <v>1.7843819999999999</v>
      </c>
      <c r="F7">
        <v>8.0701459999999994</v>
      </c>
      <c r="G7">
        <v>44.184097000000001</v>
      </c>
      <c r="I7">
        <v>32</v>
      </c>
      <c r="J7">
        <f t="shared" si="0"/>
        <v>8.7095875139353396</v>
      </c>
      <c r="K7">
        <f t="shared" si="1"/>
        <v>24.67019039219435</v>
      </c>
      <c r="L7">
        <f t="shared" si="2"/>
        <v>32.771573936767247</v>
      </c>
      <c r="M7">
        <f t="shared" si="3"/>
        <v>35.866759471906803</v>
      </c>
      <c r="N7">
        <f t="shared" si="4"/>
        <v>31.721854846244419</v>
      </c>
      <c r="O7">
        <f>1024/G7</f>
        <v>23.175759368806382</v>
      </c>
      <c r="S7">
        <v>7.452267</v>
      </c>
      <c r="T7">
        <v>46.065942</v>
      </c>
    </row>
    <row r="13" spans="1:20">
      <c r="A13" t="s">
        <v>32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I13" t="s">
        <v>33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</row>
    <row r="14" spans="1:20">
      <c r="A14" t="s">
        <v>25</v>
      </c>
      <c r="B14">
        <v>0.120923</v>
      </c>
      <c r="C14">
        <v>0.428427</v>
      </c>
      <c r="D14">
        <v>1.650587</v>
      </c>
      <c r="E14">
        <v>6.5073429999999997</v>
      </c>
      <c r="F14">
        <v>25.99999</v>
      </c>
      <c r="G14">
        <v>106.41681699999999</v>
      </c>
      <c r="I14">
        <v>1</v>
      </c>
      <c r="J14">
        <f>1/B14</f>
        <v>8.2697253624207132</v>
      </c>
      <c r="K14">
        <f>4/C14</f>
        <v>9.3364797270013327</v>
      </c>
      <c r="L14">
        <f>16/D14</f>
        <v>9.6935211533836139</v>
      </c>
      <c r="M14">
        <f>64/E14</f>
        <v>9.8350432734220412</v>
      </c>
      <c r="N14">
        <f>256/F14</f>
        <v>9.8461576331375511</v>
      </c>
      <c r="O14">
        <f>1024/G14</f>
        <v>9.622539264635213</v>
      </c>
    </row>
    <row r="15" spans="1:20">
      <c r="A15" t="s">
        <v>26</v>
      </c>
      <c r="B15">
        <v>7.1120000000000003E-2</v>
      </c>
      <c r="C15">
        <v>0.23205899999999999</v>
      </c>
      <c r="D15">
        <v>0.84357700000000002</v>
      </c>
      <c r="E15">
        <v>3.29426</v>
      </c>
      <c r="F15">
        <v>13.118038</v>
      </c>
      <c r="G15">
        <v>58.033625000000001</v>
      </c>
      <c r="I15">
        <v>2</v>
      </c>
      <c r="J15">
        <f t="shared" ref="J15:J19" si="6">1/B15</f>
        <v>14.060742407199099</v>
      </c>
      <c r="K15">
        <f t="shared" ref="K15:K19" si="7">4/C15</f>
        <v>17.236995764008292</v>
      </c>
      <c r="L15">
        <f t="shared" ref="L15:L19" si="8">16/D15</f>
        <v>18.966851870072322</v>
      </c>
      <c r="M15">
        <f t="shared" ref="M15:M19" si="9">64/E15</f>
        <v>19.427731873015489</v>
      </c>
      <c r="N15">
        <f t="shared" ref="N15:N19" si="10">256/F15</f>
        <v>19.515113464376302</v>
      </c>
      <c r="O15">
        <f t="shared" ref="O15:O18" si="11">1024/G15</f>
        <v>17.64494291025246</v>
      </c>
    </row>
    <row r="16" spans="1:20">
      <c r="A16" t="s">
        <v>27</v>
      </c>
      <c r="B16">
        <v>4.8000000000000001E-2</v>
      </c>
      <c r="C16">
        <v>0.13544600000000001</v>
      </c>
      <c r="D16">
        <v>0.45022299999999998</v>
      </c>
      <c r="E16">
        <v>1.8443369999999999</v>
      </c>
      <c r="F16">
        <v>7.2036410000000002</v>
      </c>
      <c r="G16">
        <v>37.764096000000002</v>
      </c>
      <c r="I16">
        <v>4</v>
      </c>
      <c r="J16">
        <f t="shared" si="6"/>
        <v>20.833333333333332</v>
      </c>
      <c r="K16">
        <f t="shared" si="7"/>
        <v>29.532064438964603</v>
      </c>
      <c r="L16">
        <f t="shared" si="8"/>
        <v>35.537944529710835</v>
      </c>
      <c r="M16">
        <f t="shared" si="9"/>
        <v>34.700816607810829</v>
      </c>
      <c r="N16">
        <f t="shared" si="10"/>
        <v>35.537584396557243</v>
      </c>
      <c r="O16">
        <f t="shared" si="11"/>
        <v>27.115702703435559</v>
      </c>
      <c r="S16">
        <v>7.4803269999999999</v>
      </c>
      <c r="T16">
        <v>39.547317</v>
      </c>
    </row>
    <row r="17" spans="1:20">
      <c r="A17" t="s">
        <v>28</v>
      </c>
      <c r="B17">
        <v>4.8644E-2</v>
      </c>
      <c r="C17">
        <v>8.8207999999999995E-2</v>
      </c>
      <c r="D17">
        <v>0.29941499999999999</v>
      </c>
      <c r="E17">
        <v>1.1865870000000001</v>
      </c>
      <c r="F17">
        <v>6.056279</v>
      </c>
      <c r="G17">
        <v>31.926144000000001</v>
      </c>
      <c r="I17">
        <v>8</v>
      </c>
      <c r="J17">
        <f t="shared" si="6"/>
        <v>20.557519940794343</v>
      </c>
      <c r="K17">
        <f t="shared" si="7"/>
        <v>45.347360783602397</v>
      </c>
      <c r="L17">
        <f t="shared" si="8"/>
        <v>53.437536529565989</v>
      </c>
      <c r="M17">
        <f t="shared" si="9"/>
        <v>53.936205267713198</v>
      </c>
      <c r="N17">
        <f t="shared" si="10"/>
        <v>42.27017942865578</v>
      </c>
      <c r="O17">
        <f t="shared" si="11"/>
        <v>32.074026853978985</v>
      </c>
      <c r="S17">
        <v>5.8951630000000002</v>
      </c>
      <c r="T17">
        <v>43.086528999999999</v>
      </c>
    </row>
    <row r="18" spans="1:20">
      <c r="A18" t="s">
        <v>29</v>
      </c>
      <c r="B18">
        <v>7.4136999999999995E-2</v>
      </c>
      <c r="C18">
        <v>0.13467599999999999</v>
      </c>
      <c r="D18">
        <v>0.386689</v>
      </c>
      <c r="E18">
        <v>1.16797</v>
      </c>
      <c r="F18">
        <v>5.8363940000000003</v>
      </c>
      <c r="G18">
        <v>51.420019000000003</v>
      </c>
      <c r="I18">
        <v>16</v>
      </c>
      <c r="J18">
        <f t="shared" si="6"/>
        <v>13.488541484009335</v>
      </c>
      <c r="K18">
        <f t="shared" si="7"/>
        <v>29.700911817992814</v>
      </c>
      <c r="L18">
        <f t="shared" si="8"/>
        <v>41.376920470972799</v>
      </c>
      <c r="M18">
        <f t="shared" si="9"/>
        <v>54.795927977602169</v>
      </c>
      <c r="N18">
        <f t="shared" si="10"/>
        <v>43.862700153553718</v>
      </c>
      <c r="O18">
        <f t="shared" si="11"/>
        <v>19.91442282430895</v>
      </c>
      <c r="S18">
        <v>10.453037999999999</v>
      </c>
      <c r="T18">
        <v>30.672281999999999</v>
      </c>
    </row>
    <row r="19" spans="1:20">
      <c r="A19" t="s">
        <v>30</v>
      </c>
      <c r="B19">
        <v>6.6833000000000004E-2</v>
      </c>
      <c r="C19">
        <v>0.17301</v>
      </c>
      <c r="D19">
        <v>0.54647599999999996</v>
      </c>
      <c r="E19">
        <v>1.256086</v>
      </c>
      <c r="F19">
        <v>5.4571550000000002</v>
      </c>
      <c r="G19">
        <v>33.942067999999999</v>
      </c>
      <c r="I19">
        <v>32</v>
      </c>
      <c r="J19">
        <f t="shared" si="6"/>
        <v>14.962668142983256</v>
      </c>
      <c r="K19">
        <f t="shared" si="7"/>
        <v>23.120050864111903</v>
      </c>
      <c r="L19">
        <f t="shared" si="8"/>
        <v>29.278504453992493</v>
      </c>
      <c r="M19">
        <f t="shared" si="9"/>
        <v>50.951925266263615</v>
      </c>
      <c r="N19">
        <f t="shared" si="10"/>
        <v>46.910890381526634</v>
      </c>
      <c r="O19">
        <f>1024/G19</f>
        <v>30.169051573404428</v>
      </c>
      <c r="S19">
        <v>5.1790580000000004</v>
      </c>
      <c r="T19">
        <v>41.974471000000001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E0A7-2692-D549-86FC-80F295E33452}">
  <dimension ref="B1:Q28"/>
  <sheetViews>
    <sheetView zoomScaleNormal="100" workbookViewId="0">
      <selection activeCell="F31" sqref="F31"/>
    </sheetView>
  </sheetViews>
  <sheetFormatPr baseColWidth="10" defaultRowHeight="16"/>
  <cols>
    <col min="2" max="2" width="30.1640625" bestFit="1" customWidth="1"/>
    <col min="3" max="3" width="8.6640625" customWidth="1"/>
    <col min="4" max="4" width="9.1640625" bestFit="1" customWidth="1"/>
    <col min="5" max="5" width="8.6640625" customWidth="1"/>
  </cols>
  <sheetData>
    <row r="1" spans="2:17">
      <c r="C1" s="20" t="s">
        <v>39</v>
      </c>
      <c r="D1" s="20"/>
      <c r="E1" s="20"/>
      <c r="F1" s="20" t="s">
        <v>40</v>
      </c>
      <c r="G1" s="20"/>
      <c r="H1" s="20"/>
      <c r="I1" s="20" t="s">
        <v>41</v>
      </c>
      <c r="J1" s="20"/>
      <c r="K1" s="20"/>
      <c r="L1" s="20" t="s">
        <v>47</v>
      </c>
      <c r="M1" s="20"/>
      <c r="N1" s="20"/>
      <c r="O1" s="20" t="s">
        <v>48</v>
      </c>
      <c r="P1" s="20"/>
      <c r="Q1" s="20"/>
    </row>
    <row r="2" spans="2:17">
      <c r="C2" t="s">
        <v>9</v>
      </c>
      <c r="D2" t="s">
        <v>10</v>
      </c>
      <c r="E2" t="s">
        <v>13</v>
      </c>
      <c r="F2" t="s">
        <v>9</v>
      </c>
      <c r="G2" t="s">
        <v>10</v>
      </c>
      <c r="H2" t="s">
        <v>13</v>
      </c>
      <c r="I2" t="s">
        <v>9</v>
      </c>
      <c r="J2" t="s">
        <v>10</v>
      </c>
      <c r="K2" t="s">
        <v>13</v>
      </c>
      <c r="L2" t="s">
        <v>9</v>
      </c>
      <c r="M2" t="s">
        <v>10</v>
      </c>
      <c r="N2" t="s">
        <v>13</v>
      </c>
      <c r="O2" t="s">
        <v>9</v>
      </c>
      <c r="P2" t="s">
        <v>10</v>
      </c>
      <c r="Q2" t="s">
        <v>13</v>
      </c>
    </row>
    <row r="3" spans="2:17">
      <c r="B3" t="s">
        <v>35</v>
      </c>
      <c r="C3" s="20" t="s">
        <v>39</v>
      </c>
      <c r="D3" s="20"/>
      <c r="E3" s="20"/>
      <c r="F3" s="20" t="s">
        <v>40</v>
      </c>
      <c r="G3" s="20"/>
      <c r="H3" s="20"/>
      <c r="I3" s="20" t="s">
        <v>41</v>
      </c>
      <c r="J3" s="20"/>
      <c r="K3" s="20"/>
      <c r="L3" s="20" t="s">
        <v>47</v>
      </c>
      <c r="M3" s="20"/>
      <c r="N3" s="20"/>
      <c r="O3" s="20" t="s">
        <v>48</v>
      </c>
      <c r="P3" s="20"/>
      <c r="Q3" s="20"/>
    </row>
    <row r="4" spans="2:17">
      <c r="B4" t="s">
        <v>36</v>
      </c>
      <c r="C4">
        <v>14.239000000000001</v>
      </c>
      <c r="D4">
        <v>31.626999999999999</v>
      </c>
      <c r="F4">
        <v>39.951999999999998</v>
      </c>
      <c r="G4">
        <v>51.241</v>
      </c>
      <c r="I4">
        <v>28.686</v>
      </c>
      <c r="J4">
        <v>68.531999999999996</v>
      </c>
      <c r="L4">
        <v>10.874000000000001</v>
      </c>
      <c r="M4">
        <v>38.843000000000004</v>
      </c>
      <c r="O4">
        <v>15.478999999999999</v>
      </c>
      <c r="P4">
        <v>29.946999999999999</v>
      </c>
    </row>
    <row r="5" spans="2:17">
      <c r="B5" t="s">
        <v>37</v>
      </c>
      <c r="C5">
        <v>41.204000000000001</v>
      </c>
      <c r="D5">
        <v>131.00399999999999</v>
      </c>
      <c r="F5">
        <v>67.433000000000007</v>
      </c>
      <c r="G5">
        <v>133.89400000000001</v>
      </c>
      <c r="I5">
        <v>55.148000000000003</v>
      </c>
      <c r="J5">
        <v>119.26300000000001</v>
      </c>
      <c r="L5">
        <v>57.576000000000001</v>
      </c>
      <c r="M5">
        <v>114.791</v>
      </c>
      <c r="O5">
        <v>78.42</v>
      </c>
      <c r="P5">
        <v>139.75700000000001</v>
      </c>
    </row>
    <row r="6" spans="2:17">
      <c r="B6" t="s">
        <v>38</v>
      </c>
      <c r="C6">
        <v>89.245999999999995</v>
      </c>
      <c r="D6">
        <v>303.56</v>
      </c>
      <c r="F6">
        <v>155.76</v>
      </c>
      <c r="G6">
        <v>258.83300000000003</v>
      </c>
      <c r="I6">
        <v>144.10300000000001</v>
      </c>
      <c r="J6">
        <v>325.25599999999997</v>
      </c>
      <c r="L6">
        <v>137.624</v>
      </c>
      <c r="M6">
        <v>233.83199999999999</v>
      </c>
      <c r="O6">
        <v>141.01900000000001</v>
      </c>
      <c r="P6">
        <v>307.63400000000001</v>
      </c>
    </row>
    <row r="7" spans="2:17">
      <c r="B7" t="s">
        <v>42</v>
      </c>
      <c r="C7" s="20" t="s">
        <v>39</v>
      </c>
      <c r="D7" s="20"/>
      <c r="E7" s="20"/>
      <c r="F7" s="20" t="s">
        <v>40</v>
      </c>
      <c r="G7" s="20"/>
      <c r="H7" s="20"/>
      <c r="I7" s="20" t="s">
        <v>41</v>
      </c>
      <c r="J7" s="20"/>
      <c r="K7" s="20"/>
      <c r="L7" s="20" t="s">
        <v>47</v>
      </c>
      <c r="M7" s="20"/>
      <c r="N7" s="20"/>
      <c r="O7" s="20" t="s">
        <v>48</v>
      </c>
      <c r="P7" s="20"/>
      <c r="Q7" s="20"/>
    </row>
    <row r="8" spans="2:17">
      <c r="B8" t="s">
        <v>36</v>
      </c>
      <c r="C8">
        <v>12.798</v>
      </c>
      <c r="D8">
        <v>10.269</v>
      </c>
      <c r="F8">
        <v>31.509</v>
      </c>
      <c r="G8">
        <v>13.766</v>
      </c>
      <c r="I8">
        <v>23.521000000000001</v>
      </c>
      <c r="J8">
        <v>24.027999999999999</v>
      </c>
      <c r="L8">
        <v>10.034000000000001</v>
      </c>
      <c r="M8">
        <v>12.544</v>
      </c>
      <c r="O8">
        <v>12.962999999999999</v>
      </c>
      <c r="P8">
        <v>9.8569999999999993</v>
      </c>
    </row>
    <row r="9" spans="2:17">
      <c r="B9" t="s">
        <v>37</v>
      </c>
      <c r="C9">
        <v>34.258000000000003</v>
      </c>
      <c r="D9">
        <v>45.505000000000003</v>
      </c>
      <c r="F9">
        <v>55.36</v>
      </c>
      <c r="G9">
        <v>46.920999999999999</v>
      </c>
      <c r="I9">
        <v>42.82</v>
      </c>
      <c r="J9">
        <v>37.665999999999997</v>
      </c>
      <c r="L9">
        <v>46.905999999999999</v>
      </c>
      <c r="M9">
        <v>39.726999999999997</v>
      </c>
      <c r="O9">
        <v>61.765999999999998</v>
      </c>
      <c r="P9">
        <v>54.005000000000003</v>
      </c>
    </row>
    <row r="10" spans="2:17">
      <c r="B10" t="s">
        <v>38</v>
      </c>
      <c r="C10">
        <v>75.596999999999994</v>
      </c>
      <c r="D10">
        <v>101.845</v>
      </c>
      <c r="F10">
        <v>124.69799999999999</v>
      </c>
      <c r="G10">
        <v>76.525000000000006</v>
      </c>
      <c r="I10">
        <v>115.947</v>
      </c>
      <c r="J10">
        <v>99.364999999999995</v>
      </c>
      <c r="L10">
        <v>108.111</v>
      </c>
      <c r="M10">
        <v>78.048000000000002</v>
      </c>
      <c r="O10">
        <v>109.92100000000001</v>
      </c>
      <c r="P10">
        <v>107.376</v>
      </c>
    </row>
    <row r="11" spans="2:17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2:17">
      <c r="B12" t="s">
        <v>43</v>
      </c>
      <c r="C12" s="20" t="s">
        <v>39</v>
      </c>
      <c r="D12" s="20"/>
      <c r="E12" s="20"/>
      <c r="F12" s="20" t="s">
        <v>40</v>
      </c>
      <c r="G12" s="20"/>
      <c r="H12" s="20"/>
      <c r="I12" s="20" t="s">
        <v>41</v>
      </c>
      <c r="J12" s="20"/>
      <c r="K12" s="20"/>
      <c r="L12" s="20" t="s">
        <v>47</v>
      </c>
      <c r="M12" s="20"/>
      <c r="N12" s="20"/>
      <c r="O12" s="20" t="s">
        <v>48</v>
      </c>
      <c r="P12" s="20"/>
      <c r="Q12" s="20"/>
    </row>
    <row r="13" spans="2:17">
      <c r="B13" t="s">
        <v>36</v>
      </c>
      <c r="C13">
        <v>22.523</v>
      </c>
      <c r="D13">
        <v>58.481000000000002</v>
      </c>
      <c r="F13">
        <v>28.667000000000002</v>
      </c>
      <c r="G13">
        <v>89.95</v>
      </c>
      <c r="I13">
        <v>23.667000000000002</v>
      </c>
      <c r="J13">
        <v>31.273</v>
      </c>
      <c r="L13">
        <v>26.247</v>
      </c>
      <c r="M13">
        <v>127.977</v>
      </c>
      <c r="O13">
        <v>14.731999999999999</v>
      </c>
      <c r="P13">
        <v>79.855000000000004</v>
      </c>
    </row>
    <row r="14" spans="2:17">
      <c r="B14" t="s">
        <v>37</v>
      </c>
      <c r="C14">
        <v>63.634</v>
      </c>
      <c r="D14">
        <v>112.902</v>
      </c>
      <c r="F14">
        <v>76.722999999999999</v>
      </c>
      <c r="G14">
        <v>128.06200000000001</v>
      </c>
      <c r="I14">
        <v>66.771000000000001</v>
      </c>
      <c r="J14">
        <v>110.738</v>
      </c>
      <c r="L14">
        <v>60.902000000000001</v>
      </c>
      <c r="M14">
        <v>89.619</v>
      </c>
      <c r="O14">
        <v>48.601999999999997</v>
      </c>
      <c r="P14">
        <v>219.50200000000001</v>
      </c>
    </row>
    <row r="15" spans="2:17">
      <c r="B15" t="s">
        <v>38</v>
      </c>
      <c r="C15">
        <v>161.84800000000001</v>
      </c>
      <c r="D15">
        <v>279.69499999999999</v>
      </c>
      <c r="F15">
        <v>120.27200000000001</v>
      </c>
      <c r="G15">
        <v>258.17099999999999</v>
      </c>
      <c r="I15">
        <v>150.61699999999999</v>
      </c>
      <c r="J15">
        <v>328.51900000000001</v>
      </c>
      <c r="L15">
        <v>107.886</v>
      </c>
      <c r="M15">
        <v>277.39299999999997</v>
      </c>
      <c r="O15">
        <v>155.995</v>
      </c>
      <c r="P15">
        <v>306.65699999999998</v>
      </c>
    </row>
    <row r="16" spans="2:17">
      <c r="B16" t="s">
        <v>45</v>
      </c>
      <c r="C16" s="20" t="s">
        <v>39</v>
      </c>
      <c r="D16" s="20"/>
      <c r="E16" s="20"/>
      <c r="F16" s="20" t="s">
        <v>40</v>
      </c>
      <c r="G16" s="20"/>
      <c r="H16" s="20"/>
      <c r="I16" s="20" t="s">
        <v>41</v>
      </c>
      <c r="J16" s="20"/>
      <c r="K16" s="20"/>
      <c r="L16" s="20" t="s">
        <v>47</v>
      </c>
      <c r="M16" s="20"/>
      <c r="N16" s="20"/>
      <c r="O16" s="20" t="s">
        <v>48</v>
      </c>
      <c r="P16" s="20"/>
      <c r="Q16" s="20"/>
    </row>
    <row r="17" spans="2:17">
      <c r="B17" t="s">
        <v>36</v>
      </c>
      <c r="C17">
        <v>18.648</v>
      </c>
      <c r="D17">
        <v>20.689</v>
      </c>
      <c r="F17">
        <v>22.016999999999999</v>
      </c>
      <c r="G17">
        <v>26.821000000000002</v>
      </c>
      <c r="I17">
        <v>18.041</v>
      </c>
      <c r="J17">
        <v>8.92</v>
      </c>
      <c r="L17">
        <v>20.071999999999999</v>
      </c>
      <c r="M17">
        <v>40.659999999999997</v>
      </c>
      <c r="O17">
        <v>12.114000000000001</v>
      </c>
      <c r="P17">
        <v>25.033999999999999</v>
      </c>
    </row>
    <row r="18" spans="2:17">
      <c r="B18" t="s">
        <v>37</v>
      </c>
      <c r="C18">
        <v>50.430999999999997</v>
      </c>
      <c r="D18">
        <v>37.676000000000002</v>
      </c>
      <c r="F18">
        <v>59.043999999999997</v>
      </c>
      <c r="G18">
        <v>38.761000000000003</v>
      </c>
      <c r="I18">
        <v>53.341000000000001</v>
      </c>
      <c r="J18">
        <v>31.678000000000001</v>
      </c>
      <c r="L18">
        <v>47.472999999999999</v>
      </c>
      <c r="M18">
        <v>28.73</v>
      </c>
      <c r="O18">
        <v>39.005000000000003</v>
      </c>
      <c r="P18">
        <v>75.936999999999998</v>
      </c>
    </row>
    <row r="19" spans="2:17">
      <c r="B19" t="s">
        <v>38</v>
      </c>
      <c r="C19">
        <v>125.53</v>
      </c>
      <c r="D19">
        <v>94.581000000000003</v>
      </c>
      <c r="F19">
        <v>96.63</v>
      </c>
      <c r="G19">
        <v>82.707999999999998</v>
      </c>
      <c r="I19">
        <v>119.669</v>
      </c>
      <c r="J19">
        <v>106.152</v>
      </c>
      <c r="L19">
        <v>88.063999999999993</v>
      </c>
      <c r="M19">
        <v>84.128</v>
      </c>
      <c r="O19">
        <v>123.94499999999999</v>
      </c>
      <c r="P19">
        <v>99.728999999999999</v>
      </c>
    </row>
    <row r="20" spans="2:17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2:17">
      <c r="B21" t="s">
        <v>44</v>
      </c>
      <c r="C21" s="20" t="s">
        <v>39</v>
      </c>
      <c r="D21" s="20"/>
      <c r="E21" s="20"/>
      <c r="F21" s="20" t="s">
        <v>40</v>
      </c>
      <c r="G21" s="20"/>
      <c r="H21" s="20"/>
      <c r="I21" s="20" t="s">
        <v>41</v>
      </c>
      <c r="J21" s="20"/>
      <c r="K21" s="20"/>
      <c r="L21" s="20" t="s">
        <v>47</v>
      </c>
      <c r="M21" s="20"/>
      <c r="N21" s="20"/>
      <c r="O21" s="20" t="s">
        <v>48</v>
      </c>
      <c r="P21" s="20"/>
      <c r="Q21" s="20"/>
    </row>
    <row r="22" spans="2:17">
      <c r="B22" t="s">
        <v>36</v>
      </c>
      <c r="C22">
        <v>23.64</v>
      </c>
      <c r="D22">
        <v>50.856999999999999</v>
      </c>
      <c r="F22">
        <v>39.545000000000002</v>
      </c>
      <c r="G22">
        <v>46.003999999999998</v>
      </c>
      <c r="I22">
        <v>26.585000000000001</v>
      </c>
      <c r="J22">
        <v>81.906000000000006</v>
      </c>
      <c r="L22">
        <v>18.177</v>
      </c>
      <c r="M22">
        <v>51.378999999999998</v>
      </c>
      <c r="O22">
        <v>52.456000000000003</v>
      </c>
      <c r="P22">
        <v>54.088000000000001</v>
      </c>
    </row>
    <row r="23" spans="2:17">
      <c r="B23" t="s">
        <v>37</v>
      </c>
      <c r="C23">
        <v>27.306000000000001</v>
      </c>
      <c r="D23">
        <v>95.248999999999995</v>
      </c>
      <c r="F23">
        <v>51.207000000000001</v>
      </c>
      <c r="G23">
        <v>122.857</v>
      </c>
      <c r="I23">
        <v>41.56</v>
      </c>
      <c r="J23">
        <v>89.113</v>
      </c>
      <c r="L23">
        <v>34.338000000000001</v>
      </c>
      <c r="M23">
        <v>156.40100000000001</v>
      </c>
      <c r="O23">
        <v>41.463000000000001</v>
      </c>
      <c r="P23">
        <v>119.556</v>
      </c>
    </row>
    <row r="24" spans="2:17">
      <c r="B24" t="s">
        <v>38</v>
      </c>
      <c r="C24">
        <v>172.08699999999999</v>
      </c>
      <c r="D24">
        <v>373.755</v>
      </c>
      <c r="F24">
        <v>111.94499999999999</v>
      </c>
      <c r="G24">
        <v>259.06299999999999</v>
      </c>
      <c r="I24">
        <v>125.729</v>
      </c>
      <c r="J24">
        <v>356.77699999999999</v>
      </c>
      <c r="M24">
        <v>300.04399999999998</v>
      </c>
      <c r="P24">
        <v>275.31599999999997</v>
      </c>
    </row>
    <row r="25" spans="2:17">
      <c r="B25" t="s">
        <v>46</v>
      </c>
      <c r="C25" s="20" t="s">
        <v>39</v>
      </c>
      <c r="D25" s="20"/>
      <c r="E25" s="20"/>
      <c r="F25" s="20" t="s">
        <v>40</v>
      </c>
      <c r="G25" s="20"/>
      <c r="H25" s="20"/>
      <c r="I25" s="20" t="s">
        <v>41</v>
      </c>
      <c r="J25" s="20"/>
      <c r="K25" s="20"/>
      <c r="L25" s="20" t="s">
        <v>47</v>
      </c>
      <c r="M25" s="20"/>
      <c r="N25" s="20"/>
      <c r="O25" s="20" t="s">
        <v>48</v>
      </c>
      <c r="P25" s="20"/>
      <c r="Q25" s="20"/>
    </row>
    <row r="26" spans="2:17">
      <c r="B26" t="s">
        <v>36</v>
      </c>
      <c r="C26">
        <v>18.97</v>
      </c>
      <c r="D26">
        <v>27.036000000000001</v>
      </c>
      <c r="F26">
        <v>29.536999999999999</v>
      </c>
      <c r="G26">
        <v>18.57</v>
      </c>
      <c r="I26">
        <v>20.504000000000001</v>
      </c>
      <c r="J26">
        <v>36.402999999999999</v>
      </c>
      <c r="L26">
        <v>14.798</v>
      </c>
      <c r="M26">
        <v>20.631</v>
      </c>
      <c r="O26">
        <v>42.018000000000001</v>
      </c>
      <c r="P26">
        <v>18.725999999999999</v>
      </c>
    </row>
    <row r="27" spans="2:17">
      <c r="B27" t="s">
        <v>37</v>
      </c>
      <c r="C27">
        <v>24.254999999999999</v>
      </c>
      <c r="D27">
        <v>34.637999999999998</v>
      </c>
      <c r="F27">
        <v>40.372999999999998</v>
      </c>
      <c r="G27">
        <v>53.558</v>
      </c>
      <c r="I27">
        <v>34.453000000000003</v>
      </c>
      <c r="J27">
        <v>40.360999999999997</v>
      </c>
      <c r="L27">
        <v>29.395</v>
      </c>
      <c r="M27">
        <v>69.7</v>
      </c>
      <c r="O27">
        <v>33.377000000000002</v>
      </c>
      <c r="P27">
        <v>42.539000000000001</v>
      </c>
    </row>
    <row r="28" spans="2:17">
      <c r="B28" t="s">
        <v>38</v>
      </c>
      <c r="C28">
        <v>136.726</v>
      </c>
      <c r="D28">
        <v>173.214</v>
      </c>
      <c r="F28">
        <v>90.584000000000003</v>
      </c>
      <c r="G28">
        <v>117.855</v>
      </c>
      <c r="I28">
        <v>98.86</v>
      </c>
      <c r="J28">
        <v>171.26400000000001</v>
      </c>
      <c r="M28">
        <v>137.553</v>
      </c>
      <c r="P28">
        <v>117.602</v>
      </c>
    </row>
  </sheetData>
  <mergeCells count="37">
    <mergeCell ref="O1:Q1"/>
    <mergeCell ref="O7:Q7"/>
    <mergeCell ref="O12:Q12"/>
    <mergeCell ref="O16:Q16"/>
    <mergeCell ref="O21:Q21"/>
    <mergeCell ref="B11:Q11"/>
    <mergeCell ref="B20:Q20"/>
    <mergeCell ref="C3:E3"/>
    <mergeCell ref="F3:H3"/>
    <mergeCell ref="I3:K3"/>
    <mergeCell ref="L3:N3"/>
    <mergeCell ref="O3:Q3"/>
    <mergeCell ref="L16:N16"/>
    <mergeCell ref="C16:E16"/>
    <mergeCell ref="F16:H16"/>
    <mergeCell ref="I16:K16"/>
    <mergeCell ref="L21:N21"/>
    <mergeCell ref="O25:Q25"/>
    <mergeCell ref="C25:E25"/>
    <mergeCell ref="F25:H25"/>
    <mergeCell ref="I25:K25"/>
    <mergeCell ref="L25:N25"/>
    <mergeCell ref="C21:E21"/>
    <mergeCell ref="F21:H21"/>
    <mergeCell ref="I21:K21"/>
    <mergeCell ref="L1:N1"/>
    <mergeCell ref="L7:N7"/>
    <mergeCell ref="L12:N12"/>
    <mergeCell ref="C1:E1"/>
    <mergeCell ref="F1:H1"/>
    <mergeCell ref="I1:K1"/>
    <mergeCell ref="C7:E7"/>
    <mergeCell ref="F7:H7"/>
    <mergeCell ref="I7:K7"/>
    <mergeCell ref="C12:E12"/>
    <mergeCell ref="F12:H12"/>
    <mergeCell ref="I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exp3</vt:lpstr>
      <vt:lpstr>exp4</vt:lpstr>
      <vt:lpstr>exp5</vt:lpstr>
      <vt:lpstr>exp4(II)</vt:lpstr>
      <vt:lpstr>exp3(II)</vt:lpstr>
      <vt:lpstr>exp6</vt:lpstr>
      <vt:lpstr>exp4(III)</vt:lpstr>
      <vt:lpstr>exp5 (II)</vt:lpstr>
      <vt:lpstr>exp7</vt:lpstr>
      <vt:lpstr>exp7 (II)</vt:lpstr>
      <vt:lpstr>exp8</vt:lpstr>
      <vt:lpstr>exp3(III)</vt:lpstr>
      <vt:lpstr>exp4(IV)</vt:lpstr>
      <vt:lpstr>exp5 (III)</vt:lpstr>
      <vt:lpstr>exp6(II)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2019-04-11T03:56:00Z</dcterms:created>
  <dcterms:modified xsi:type="dcterms:W3CDTF">2019-08-06T09:15:02Z</dcterms:modified>
</cp:coreProperties>
</file>