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om\OneDrive\CursoDjango\webHillel\Enterprise\"/>
    </mc:Choice>
  </mc:AlternateContent>
  <bookViews>
    <workbookView xWindow="0" yWindow="0" windowWidth="20490" windowHeight="7650" tabRatio="651" firstSheet="1" activeTab="6"/>
  </bookViews>
  <sheets>
    <sheet name="Perfil" sheetId="1" r:id="rId1"/>
    <sheet name="Actividad" sheetId="2" r:id="rId2"/>
    <sheet name="As-Item" sheetId="7" r:id="rId3"/>
    <sheet name="As-Detalle" sheetId="3" r:id="rId4"/>
    <sheet name="Subscripcion" sheetId="4" r:id="rId5"/>
    <sheet name="Dia" sheetId="14" r:id="rId6"/>
    <sheet name="Modalidad" sheetId="15" r:id="rId7"/>
    <sheet name="Usuario" sheetId="18" r:id="rId8"/>
    <sheet name="Pivot" sheetId="8" r:id="rId9"/>
    <sheet name="Últimas 12 fechas" sheetId="6" r:id="rId10"/>
    <sheet name="niveles graf" sheetId="10" r:id="rId11"/>
  </sheets>
  <definedNames>
    <definedName name="_xlnm._FilterDatabase" localSheetId="4" hidden="1">Subscripcion!$A$2:$E$12</definedName>
    <definedName name="actividades_2021_07_27_00_40_18.584392" localSheetId="1">Actividad!$A$1:$J$11</definedName>
    <definedName name="asistenciasDETALLE_historico_2021_07_27_00_40_17.580920" localSheetId="3">'As-Detalle'!$A$1:$F$34</definedName>
    <definedName name="asistenciasITEM_historico_2021_07_27_00_40_16.884358" localSheetId="2">'As-Item'!$A$1:$F$17</definedName>
    <definedName name="perfiles_2021_07_27_00_36_29.405986" localSheetId="0">Perfil!$A$1:$M$5</definedName>
    <definedName name="Rango">'Últimas 12 fechas'!$D$7:$D$11</definedName>
    <definedName name="RTA">'Últimas 12 fechas'!$E$7:$E$11</definedName>
    <definedName name="SegmentaciónDeDatos_Actividad">#N/A</definedName>
  </definedNames>
  <calcPr calcId="162913"/>
  <pivotCaches>
    <pivotCache cacheId="0" r:id="rId12"/>
    <pivotCache cacheId="1" r:id="rId13"/>
  </pivotCaches>
  <extLs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4" l="1"/>
  <c r="B13" i="6" l="1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U9" i="6"/>
  <c r="T9" i="6" s="1"/>
  <c r="U10" i="6"/>
  <c r="T10" i="6" s="1"/>
  <c r="U11" i="6"/>
  <c r="U12" i="6"/>
  <c r="T12" i="6" s="1"/>
  <c r="U13" i="6"/>
  <c r="U14" i="6"/>
  <c r="U15" i="6"/>
  <c r="U16" i="6"/>
  <c r="T16" i="6" s="1"/>
  <c r="U17" i="6"/>
  <c r="U18" i="6"/>
  <c r="U19" i="6"/>
  <c r="U20" i="6"/>
  <c r="T20" i="6" s="1"/>
  <c r="U21" i="6"/>
  <c r="U22" i="6"/>
  <c r="U23" i="6"/>
  <c r="U24" i="6"/>
  <c r="U25" i="6"/>
  <c r="U26" i="6"/>
  <c r="U27" i="6"/>
  <c r="U28" i="6"/>
  <c r="T28" i="6" s="1"/>
  <c r="U29" i="6"/>
  <c r="U30" i="6"/>
  <c r="U31" i="6"/>
  <c r="U32" i="6"/>
  <c r="T32" i="6" s="1"/>
  <c r="U33" i="6"/>
  <c r="U34" i="6"/>
  <c r="U35" i="6"/>
  <c r="U36" i="6"/>
  <c r="T36" i="6" s="1"/>
  <c r="U37" i="6"/>
  <c r="U38" i="6"/>
  <c r="U39" i="6"/>
  <c r="U40" i="6"/>
  <c r="U41" i="6"/>
  <c r="U42" i="6"/>
  <c r="U43" i="6"/>
  <c r="U44" i="6"/>
  <c r="T44" i="6" s="1"/>
  <c r="U45" i="6"/>
  <c r="U46" i="6"/>
  <c r="U47" i="6"/>
  <c r="U48" i="6"/>
  <c r="T48" i="6" s="1"/>
  <c r="U49" i="6"/>
  <c r="U50" i="6"/>
  <c r="U51" i="6"/>
  <c r="U52" i="6"/>
  <c r="T52" i="6" s="1"/>
  <c r="U53" i="6"/>
  <c r="U54" i="6"/>
  <c r="U55" i="6"/>
  <c r="U56" i="6"/>
  <c r="U57" i="6"/>
  <c r="U58" i="6"/>
  <c r="U59" i="6"/>
  <c r="U60" i="6"/>
  <c r="T60" i="6" s="1"/>
  <c r="U61" i="6"/>
  <c r="U62" i="6"/>
  <c r="U63" i="6"/>
  <c r="U64" i="6"/>
  <c r="T64" i="6" s="1"/>
  <c r="U65" i="6"/>
  <c r="U66" i="6"/>
  <c r="U67" i="6"/>
  <c r="U68" i="6"/>
  <c r="T68" i="6" s="1"/>
  <c r="U69" i="6"/>
  <c r="U70" i="6"/>
  <c r="U71" i="6"/>
  <c r="U72" i="6"/>
  <c r="T72" i="6" s="1"/>
  <c r="U73" i="6"/>
  <c r="U74" i="6"/>
  <c r="U75" i="6"/>
  <c r="U76" i="6"/>
  <c r="T76" i="6" s="1"/>
  <c r="U77" i="6"/>
  <c r="U78" i="6"/>
  <c r="U79" i="6"/>
  <c r="U80" i="6"/>
  <c r="U81" i="6"/>
  <c r="U82" i="6"/>
  <c r="U83" i="6"/>
  <c r="U84" i="6"/>
  <c r="T84" i="6" s="1"/>
  <c r="U85" i="6"/>
  <c r="U86" i="6"/>
  <c r="U87" i="6"/>
  <c r="U8" i="6"/>
  <c r="T8" i="6" s="1"/>
  <c r="T24" i="6"/>
  <c r="T40" i="6"/>
  <c r="T56" i="6"/>
  <c r="T11" i="6"/>
  <c r="T13" i="6"/>
  <c r="T14" i="6"/>
  <c r="T15" i="6"/>
  <c r="T17" i="6"/>
  <c r="T18" i="6"/>
  <c r="T19" i="6"/>
  <c r="T21" i="6"/>
  <c r="T22" i="6"/>
  <c r="T23" i="6"/>
  <c r="T25" i="6"/>
  <c r="T26" i="6"/>
  <c r="T27" i="6"/>
  <c r="T29" i="6"/>
  <c r="T30" i="6"/>
  <c r="T31" i="6"/>
  <c r="T33" i="6"/>
  <c r="T34" i="6"/>
  <c r="T35" i="6"/>
  <c r="T37" i="6"/>
  <c r="T38" i="6"/>
  <c r="T39" i="6"/>
  <c r="T41" i="6"/>
  <c r="T42" i="6"/>
  <c r="T43" i="6"/>
  <c r="T45" i="6"/>
  <c r="T46" i="6"/>
  <c r="T47" i="6"/>
  <c r="T49" i="6"/>
  <c r="T50" i="6"/>
  <c r="T51" i="6"/>
  <c r="T53" i="6"/>
  <c r="T54" i="6"/>
  <c r="T55" i="6"/>
  <c r="T57" i="6"/>
  <c r="T58" i="6"/>
  <c r="T59" i="6"/>
  <c r="T61" i="6"/>
  <c r="T62" i="6"/>
  <c r="T63" i="6"/>
  <c r="T65" i="6"/>
  <c r="T66" i="6"/>
  <c r="T67" i="6"/>
  <c r="T69" i="6"/>
  <c r="T70" i="6"/>
  <c r="T71" i="6"/>
  <c r="T73" i="6"/>
  <c r="T74" i="6"/>
  <c r="T75" i="6"/>
  <c r="T77" i="6"/>
  <c r="T78" i="6"/>
  <c r="T80" i="6"/>
  <c r="T81" i="6"/>
  <c r="T82" i="6"/>
  <c r="T85" i="6"/>
  <c r="T86" i="6"/>
  <c r="P86" i="6" l="1"/>
  <c r="P78" i="6"/>
  <c r="P59" i="6"/>
  <c r="B11" i="6"/>
  <c r="P11" i="6" s="1"/>
  <c r="B12" i="6"/>
  <c r="B10" i="6"/>
  <c r="P10" i="6" s="1"/>
  <c r="B9" i="6"/>
  <c r="P9" i="6" s="1"/>
  <c r="P82" i="6"/>
  <c r="P81" i="6"/>
  <c r="P69" i="6"/>
  <c r="P41" i="6"/>
  <c r="P37" i="6"/>
  <c r="P33" i="6"/>
  <c r="P29" i="6"/>
  <c r="P25" i="6"/>
  <c r="P21" i="6"/>
  <c r="P17" i="6"/>
  <c r="P80" i="6"/>
  <c r="P68" i="6"/>
  <c r="P49" i="6"/>
  <c r="P45" i="6"/>
  <c r="P40" i="6"/>
  <c r="P36" i="6"/>
  <c r="P32" i="6"/>
  <c r="P28" i="6"/>
  <c r="P24" i="6"/>
  <c r="P20" i="6"/>
  <c r="P16" i="6"/>
  <c r="P12" i="6"/>
  <c r="T87" i="6"/>
  <c r="T83" i="6"/>
  <c r="T79" i="6"/>
  <c r="P73" i="6"/>
  <c r="P65" i="6"/>
  <c r="P51" i="6"/>
  <c r="P85" i="6"/>
  <c r="P77" i="6"/>
  <c r="P72" i="6"/>
  <c r="P61" i="6"/>
  <c r="P48" i="6"/>
  <c r="P67" i="6"/>
  <c r="P64" i="6"/>
  <c r="P57" i="6"/>
  <c r="P53" i="6"/>
  <c r="P44" i="6"/>
  <c r="P84" i="6"/>
  <c r="P76" i="6"/>
  <c r="P60" i="6"/>
  <c r="P56" i="6"/>
  <c r="P52" i="6"/>
  <c r="P70" i="6"/>
  <c r="P62" i="6"/>
  <c r="P43" i="6"/>
  <c r="P47" i="6"/>
  <c r="P39" i="6"/>
  <c r="P35" i="6"/>
  <c r="P31" i="6"/>
  <c r="P27" i="6"/>
  <c r="P23" i="6"/>
  <c r="P19" i="6"/>
  <c r="P15" i="6"/>
  <c r="P74" i="6"/>
  <c r="P71" i="6"/>
  <c r="P66" i="6"/>
  <c r="P63" i="6"/>
  <c r="P58" i="6"/>
  <c r="P54" i="6"/>
  <c r="P50" i="6"/>
  <c r="P42" i="6"/>
  <c r="P38" i="6"/>
  <c r="P34" i="6"/>
  <c r="P30" i="6"/>
  <c r="P26" i="6"/>
  <c r="P22" i="6"/>
  <c r="P18" i="6"/>
  <c r="P14" i="6"/>
  <c r="P55" i="6"/>
  <c r="P46" i="6"/>
  <c r="P13" i="6"/>
  <c r="G34" i="3"/>
  <c r="G2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30" i="3"/>
  <c r="G31" i="3"/>
  <c r="G32" i="3"/>
  <c r="G33" i="3"/>
  <c r="G35" i="3"/>
  <c r="G36" i="3"/>
  <c r="G37" i="3"/>
  <c r="E4" i="4"/>
  <c r="E5" i="4"/>
  <c r="E6" i="4"/>
  <c r="E7" i="4"/>
  <c r="E8" i="4"/>
  <c r="E9" i="4"/>
  <c r="E10" i="4"/>
  <c r="E11" i="4"/>
  <c r="E12" i="4"/>
  <c r="E3" i="4"/>
  <c r="D4" i="4"/>
  <c r="D5" i="4"/>
  <c r="D6" i="4"/>
  <c r="D7" i="4"/>
  <c r="D8" i="4"/>
  <c r="D9" i="4"/>
  <c r="D10" i="4"/>
  <c r="D11" i="4"/>
  <c r="D12" i="4"/>
  <c r="D3" i="4"/>
  <c r="B4" i="4"/>
  <c r="B5" i="4"/>
  <c r="B6" i="4"/>
  <c r="B7" i="4"/>
  <c r="B8" i="4"/>
  <c r="B9" i="4"/>
  <c r="B10" i="4"/>
  <c r="B11" i="4"/>
  <c r="B12" i="4"/>
  <c r="A4" i="4"/>
  <c r="A5" i="4"/>
  <c r="A6" i="4"/>
  <c r="A7" i="4"/>
  <c r="A8" i="4"/>
  <c r="A9" i="4"/>
  <c r="A10" i="4"/>
  <c r="A11" i="4"/>
  <c r="A12" i="4"/>
  <c r="B3" i="4"/>
  <c r="A3" i="4"/>
  <c r="C7" i="4"/>
  <c r="G3" i="3"/>
  <c r="G4" i="3"/>
  <c r="G5" i="3"/>
  <c r="G6" i="3"/>
  <c r="G7" i="3"/>
  <c r="G8" i="3"/>
  <c r="G9" i="3"/>
  <c r="G2" i="3"/>
  <c r="Q5" i="6"/>
  <c r="Q6" i="6"/>
  <c r="R6" i="6" s="1" a="1"/>
  <c r="R6" i="6" s="1"/>
  <c r="S1" i="6" a="1"/>
  <c r="S1" i="6"/>
  <c r="B2" i="6"/>
  <c r="R2" i="6" s="1"/>
  <c r="I7" i="6" a="1"/>
  <c r="I7" i="6" s="1"/>
  <c r="M7" i="6" a="1"/>
  <c r="M7" i="6" s="1"/>
  <c r="J7" i="6" a="1"/>
  <c r="J7" i="6" s="1"/>
  <c r="N7" i="6" a="1"/>
  <c r="N7" i="6" s="1"/>
  <c r="K7" i="6" a="1"/>
  <c r="K7" i="6" s="1"/>
  <c r="L7" i="6" a="1"/>
  <c r="L7" i="6" s="1"/>
  <c r="H7" i="6" a="1"/>
  <c r="H7" i="6" s="1"/>
  <c r="A1" i="10"/>
  <c r="C5" i="10" s="1"/>
  <c r="F7" i="6" a="1"/>
  <c r="F7" i="6" s="1"/>
  <c r="E7" i="6" a="1"/>
  <c r="E7" i="6" s="1"/>
  <c r="D7" i="6" a="1"/>
  <c r="D7" i="6" s="1"/>
  <c r="C7" i="6" a="1"/>
  <c r="C7" i="6" s="1"/>
  <c r="G7" i="6" a="1"/>
  <c r="G7" i="6" s="1"/>
  <c r="C4" i="10"/>
  <c r="C7" i="10" s="1"/>
  <c r="C9" i="4" l="1"/>
  <c r="C5" i="4"/>
  <c r="C11" i="4"/>
  <c r="C3" i="4"/>
  <c r="C10" i="4"/>
  <c r="C12" i="4"/>
  <c r="C8" i="4"/>
  <c r="C4" i="4"/>
  <c r="C6" i="4"/>
  <c r="P79" i="6"/>
  <c r="P83" i="6"/>
  <c r="P87" i="6"/>
  <c r="P75" i="6"/>
  <c r="D10" i="10"/>
  <c r="O72" i="6"/>
  <c r="O78" i="6"/>
  <c r="O25" i="6"/>
  <c r="O39" i="6"/>
  <c r="O43" i="6"/>
  <c r="O70" i="6"/>
  <c r="O81" i="6"/>
  <c r="O41" i="6"/>
  <c r="O66" i="6"/>
  <c r="O15" i="6"/>
  <c r="O31" i="6"/>
  <c r="O86" i="6"/>
  <c r="O61" i="6"/>
  <c r="O73" i="6"/>
  <c r="O17" i="6"/>
  <c r="O54" i="6"/>
  <c r="O13" i="6"/>
  <c r="O42" i="6"/>
  <c r="O50" i="6"/>
  <c r="O82" i="6"/>
  <c r="O60" i="6"/>
  <c r="O68" i="6"/>
  <c r="O21" i="6"/>
  <c r="O84" i="6"/>
  <c r="O71" i="6"/>
  <c r="O18" i="6"/>
  <c r="O38" i="6"/>
  <c r="O67" i="6"/>
  <c r="O30" i="6"/>
  <c r="O24" i="6"/>
  <c r="O80" i="6"/>
  <c r="O20" i="6"/>
  <c r="O53" i="6"/>
  <c r="O36" i="6"/>
  <c r="O59" i="6"/>
  <c r="O76" i="6"/>
  <c r="O48" i="6"/>
  <c r="O77" i="6"/>
  <c r="O35" i="6"/>
  <c r="O27" i="6"/>
  <c r="O47" i="6"/>
  <c r="O62" i="6"/>
  <c r="O51" i="6"/>
  <c r="O29" i="6"/>
  <c r="O16" i="6"/>
  <c r="O32" i="6"/>
  <c r="O19" i="6"/>
  <c r="O55" i="6"/>
  <c r="O52" i="6"/>
  <c r="O85" i="6"/>
  <c r="O45" i="6"/>
  <c r="O64" i="6"/>
  <c r="O33" i="6"/>
  <c r="O49" i="6"/>
  <c r="O74" i="6"/>
  <c r="O46" i="6"/>
  <c r="O23" i="6"/>
  <c r="O58" i="6"/>
  <c r="O56" i="6"/>
  <c r="O65" i="6"/>
  <c r="O12" i="6"/>
  <c r="O69" i="6"/>
  <c r="O37" i="6"/>
  <c r="O22" i="6"/>
  <c r="O40" i="6"/>
  <c r="O26" i="6"/>
  <c r="O34" i="6"/>
  <c r="O63" i="6"/>
  <c r="O44" i="6"/>
  <c r="O28" i="6"/>
  <c r="O14" i="6"/>
  <c r="O57" i="6"/>
  <c r="G13" i="18"/>
  <c r="G29" i="18"/>
  <c r="G45" i="18"/>
  <c r="G61" i="18"/>
  <c r="G77" i="18"/>
  <c r="G93" i="18"/>
  <c r="G109" i="18"/>
  <c r="G125" i="18"/>
  <c r="G141" i="18"/>
  <c r="G157" i="18"/>
  <c r="G173" i="18"/>
  <c r="G189" i="18"/>
  <c r="G205" i="18"/>
  <c r="G221" i="18"/>
  <c r="G237" i="18"/>
  <c r="G253" i="18"/>
  <c r="G269" i="18"/>
  <c r="G285" i="18"/>
  <c r="G301" i="18"/>
  <c r="G317" i="18"/>
  <c r="G333" i="18"/>
  <c r="G349" i="18"/>
  <c r="G365" i="18"/>
  <c r="G381" i="18"/>
  <c r="G397" i="18"/>
  <c r="G413" i="18"/>
  <c r="G429" i="18"/>
  <c r="G445" i="18"/>
  <c r="G461" i="18"/>
  <c r="G477" i="18"/>
  <c r="G10" i="18"/>
  <c r="G26" i="18"/>
  <c r="G42" i="18"/>
  <c r="G58" i="18"/>
  <c r="G74" i="18"/>
  <c r="G90" i="18"/>
  <c r="G106" i="18"/>
  <c r="G122" i="18"/>
  <c r="G138" i="18"/>
  <c r="G154" i="18"/>
  <c r="G170" i="18"/>
  <c r="G186" i="18"/>
  <c r="G202" i="18"/>
  <c r="G218" i="18"/>
  <c r="G234" i="18"/>
  <c r="G250" i="18"/>
  <c r="G266" i="18"/>
  <c r="G282" i="18"/>
  <c r="G298" i="18"/>
  <c r="G314" i="18"/>
  <c r="G330" i="18"/>
  <c r="G346" i="18"/>
  <c r="G362" i="18"/>
  <c r="G378" i="18"/>
  <c r="G394" i="18"/>
  <c r="G410" i="18"/>
  <c r="G426" i="18"/>
  <c r="G442" i="18"/>
  <c r="G458" i="18"/>
  <c r="G474" i="18"/>
  <c r="G11" i="18"/>
  <c r="G27" i="18"/>
  <c r="G43" i="18"/>
  <c r="G59" i="18"/>
  <c r="G75" i="18"/>
  <c r="G91" i="18"/>
  <c r="G107" i="18"/>
  <c r="G123" i="18"/>
  <c r="G139" i="18"/>
  <c r="G155" i="18"/>
  <c r="G171" i="18"/>
  <c r="G187" i="18"/>
  <c r="G203" i="18"/>
  <c r="G219" i="18"/>
  <c r="G235" i="18"/>
  <c r="G251" i="18"/>
  <c r="G267" i="18"/>
  <c r="G283" i="18"/>
  <c r="G299" i="18"/>
  <c r="G315" i="18"/>
  <c r="G331" i="18"/>
  <c r="G347" i="18"/>
  <c r="G363" i="18"/>
  <c r="G379" i="18"/>
  <c r="G395" i="18"/>
  <c r="G411" i="18"/>
  <c r="G427" i="18"/>
  <c r="G443" i="18"/>
  <c r="G459" i="18"/>
  <c r="G475" i="18"/>
  <c r="G491" i="18"/>
  <c r="G507" i="18"/>
  <c r="G48" i="18"/>
  <c r="G112" i="18"/>
  <c r="G176" i="18"/>
  <c r="G240" i="18"/>
  <c r="G304" i="18"/>
  <c r="G368" i="18"/>
  <c r="G432" i="18"/>
  <c r="G489" i="18"/>
  <c r="G510" i="18"/>
  <c r="G527" i="18"/>
  <c r="G543" i="18"/>
  <c r="G559" i="18"/>
  <c r="G575" i="18"/>
  <c r="G591" i="18"/>
  <c r="G607" i="18"/>
  <c r="G623" i="18"/>
  <c r="G639" i="18"/>
  <c r="G655" i="18"/>
  <c r="G671" i="18"/>
  <c r="G687" i="18"/>
  <c r="G703" i="18"/>
  <c r="G719" i="18"/>
  <c r="G735" i="18"/>
  <c r="G751" i="18"/>
  <c r="G767" i="18"/>
  <c r="G783" i="18"/>
  <c r="G799" i="18"/>
  <c r="G815" i="18"/>
  <c r="G831" i="18"/>
  <c r="G847" i="18"/>
  <c r="G863" i="18"/>
  <c r="G879" i="18"/>
  <c r="G68" i="18"/>
  <c r="G132" i="18"/>
  <c r="G196" i="18"/>
  <c r="G17" i="18"/>
  <c r="G37" i="18"/>
  <c r="G57" i="18"/>
  <c r="G81" i="18"/>
  <c r="G101" i="18"/>
  <c r="G121" i="18"/>
  <c r="G145" i="18"/>
  <c r="G165" i="18"/>
  <c r="G185" i="18"/>
  <c r="G209" i="18"/>
  <c r="G229" i="18"/>
  <c r="G249" i="18"/>
  <c r="G273" i="18"/>
  <c r="G293" i="18"/>
  <c r="G313" i="18"/>
  <c r="G337" i="18"/>
  <c r="G357" i="18"/>
  <c r="G377" i="18"/>
  <c r="G401" i="18"/>
  <c r="G421" i="18"/>
  <c r="G441" i="18"/>
  <c r="G465" i="18"/>
  <c r="G485" i="18"/>
  <c r="G22" i="18"/>
  <c r="G46" i="18"/>
  <c r="G66" i="18"/>
  <c r="G86" i="18"/>
  <c r="G110" i="18"/>
  <c r="G130" i="18"/>
  <c r="G150" i="18"/>
  <c r="G174" i="18"/>
  <c r="G194" i="18"/>
  <c r="G214" i="18"/>
  <c r="G238" i="18"/>
  <c r="G258" i="18"/>
  <c r="G278" i="18"/>
  <c r="G302" i="18"/>
  <c r="G322" i="18"/>
  <c r="G342" i="18"/>
  <c r="G366" i="18"/>
  <c r="G386" i="18"/>
  <c r="G406" i="18"/>
  <c r="G430" i="18"/>
  <c r="G450" i="18"/>
  <c r="G470" i="18"/>
  <c r="G15" i="18"/>
  <c r="G35" i="18"/>
  <c r="G55" i="18"/>
  <c r="G79" i="18"/>
  <c r="G99" i="18"/>
  <c r="G119" i="18"/>
  <c r="G143" i="18"/>
  <c r="G163" i="18"/>
  <c r="G183" i="18"/>
  <c r="G207" i="18"/>
  <c r="G227" i="18"/>
  <c r="G247" i="18"/>
  <c r="G271" i="18"/>
  <c r="G291" i="18"/>
  <c r="G311" i="18"/>
  <c r="G335" i="18"/>
  <c r="G355" i="18"/>
  <c r="G375" i="18"/>
  <c r="G399" i="18"/>
  <c r="G419" i="18"/>
  <c r="G439" i="18"/>
  <c r="G463" i="18"/>
  <c r="G483" i="18"/>
  <c r="G503" i="18"/>
  <c r="G64" i="18"/>
  <c r="G144" i="18"/>
  <c r="G224" i="18"/>
  <c r="G320" i="18"/>
  <c r="G400" i="18"/>
  <c r="G480" i="18"/>
  <c r="G515" i="18"/>
  <c r="G535" i="18"/>
  <c r="G555" i="18"/>
  <c r="G579" i="18"/>
  <c r="G599" i="18"/>
  <c r="G619" i="18"/>
  <c r="G643" i="18"/>
  <c r="G663" i="18"/>
  <c r="G683" i="18"/>
  <c r="G707" i="18"/>
  <c r="G727" i="18"/>
  <c r="G747" i="18"/>
  <c r="G771" i="18"/>
  <c r="G791" i="18"/>
  <c r="G811" i="18"/>
  <c r="G835" i="18"/>
  <c r="G855" i="18"/>
  <c r="G875" i="18"/>
  <c r="G84" i="18"/>
  <c r="G164" i="18"/>
  <c r="G244" i="18"/>
  <c r="G308" i="18"/>
  <c r="G372" i="18"/>
  <c r="G436" i="18"/>
  <c r="G490" i="18"/>
  <c r="G512" i="18"/>
  <c r="G528" i="18"/>
  <c r="G544" i="18"/>
  <c r="G560" i="18"/>
  <c r="G576" i="18"/>
  <c r="G592" i="18"/>
  <c r="G608" i="18"/>
  <c r="G624" i="18"/>
  <c r="G640" i="18"/>
  <c r="G656" i="18"/>
  <c r="G672" i="18"/>
  <c r="G688" i="18"/>
  <c r="G704" i="18"/>
  <c r="G720" i="18"/>
  <c r="G736" i="18"/>
  <c r="G752" i="18"/>
  <c r="G768" i="18"/>
  <c r="G784" i="18"/>
  <c r="G800" i="18"/>
  <c r="G816" i="18"/>
  <c r="G832" i="18"/>
  <c r="G848" i="18"/>
  <c r="G864" i="18"/>
  <c r="G880" i="18"/>
  <c r="G56" i="18"/>
  <c r="G120" i="18"/>
  <c r="G184" i="18"/>
  <c r="G33" i="18"/>
  <c r="G65" i="18"/>
  <c r="G89" i="18"/>
  <c r="G117" i="18"/>
  <c r="G149" i="18"/>
  <c r="G177" i="18"/>
  <c r="G201" i="18"/>
  <c r="G233" i="18"/>
  <c r="G261" i="18"/>
  <c r="G289" i="18"/>
  <c r="G321" i="18"/>
  <c r="G345" i="18"/>
  <c r="G373" i="18"/>
  <c r="G405" i="18"/>
  <c r="G433" i="18"/>
  <c r="G457" i="18"/>
  <c r="G6" i="18"/>
  <c r="G34" i="18"/>
  <c r="G62" i="18"/>
  <c r="G94" i="18"/>
  <c r="G118" i="18"/>
  <c r="G146" i="18"/>
  <c r="G178" i="18"/>
  <c r="G206" i="18"/>
  <c r="G230" i="18"/>
  <c r="G262" i="18"/>
  <c r="G290" i="18"/>
  <c r="G318" i="18"/>
  <c r="G350" i="18"/>
  <c r="G374" i="18"/>
  <c r="G402" i="18"/>
  <c r="G434" i="18"/>
  <c r="G462" i="18"/>
  <c r="G7" i="18"/>
  <c r="G39" i="18"/>
  <c r="G67" i="18"/>
  <c r="G95" i="18"/>
  <c r="G127" i="18"/>
  <c r="G151" i="18"/>
  <c r="G179" i="18"/>
  <c r="G211" i="18"/>
  <c r="G239" i="18"/>
  <c r="G263" i="18"/>
  <c r="G295" i="18"/>
  <c r="G323" i="18"/>
  <c r="G351" i="18"/>
  <c r="G383" i="18"/>
  <c r="G407" i="18"/>
  <c r="G435" i="18"/>
  <c r="G467" i="18"/>
  <c r="G495" i="18"/>
  <c r="G32" i="18"/>
  <c r="G160" i="18"/>
  <c r="G272" i="18"/>
  <c r="G384" i="18"/>
  <c r="G494" i="18"/>
  <c r="G523" i="18"/>
  <c r="G551" i="18"/>
  <c r="G583" i="18"/>
  <c r="G611" i="18"/>
  <c r="G635" i="18"/>
  <c r="G9" i="18"/>
  <c r="G41" i="18"/>
  <c r="G69" i="18"/>
  <c r="G97" i="18"/>
  <c r="G129" i="18"/>
  <c r="G153" i="18"/>
  <c r="G181" i="18"/>
  <c r="G213" i="18"/>
  <c r="G241" i="18"/>
  <c r="G265" i="18"/>
  <c r="G297" i="18"/>
  <c r="G325" i="18"/>
  <c r="G353" i="18"/>
  <c r="G385" i="18"/>
  <c r="G409" i="18"/>
  <c r="G437" i="18"/>
  <c r="G469" i="18"/>
  <c r="G14" i="18"/>
  <c r="G38" i="18"/>
  <c r="G70" i="18"/>
  <c r="G98" i="18"/>
  <c r="G126" i="18"/>
  <c r="G158" i="18"/>
  <c r="G182" i="18"/>
  <c r="G210" i="18"/>
  <c r="G242" i="18"/>
  <c r="G270" i="18"/>
  <c r="G294" i="18"/>
  <c r="G326" i="18"/>
  <c r="G354" i="18"/>
  <c r="G382" i="18"/>
  <c r="G414" i="18"/>
  <c r="G438" i="18"/>
  <c r="G466" i="18"/>
  <c r="G19" i="18"/>
  <c r="G47" i="18"/>
  <c r="G71" i="18"/>
  <c r="G103" i="18"/>
  <c r="G131" i="18"/>
  <c r="G159" i="18"/>
  <c r="G191" i="18"/>
  <c r="G215" i="18"/>
  <c r="G243" i="18"/>
  <c r="G275" i="18"/>
  <c r="G303" i="18"/>
  <c r="G327" i="18"/>
  <c r="G359" i="18"/>
  <c r="G387" i="18"/>
  <c r="G415" i="18"/>
  <c r="G447" i="18"/>
  <c r="G471" i="18"/>
  <c r="G499" i="18"/>
  <c r="G80" i="18"/>
  <c r="G192" i="18"/>
  <c r="G288" i="18"/>
  <c r="G416" i="18"/>
  <c r="G500" i="18"/>
  <c r="G531" i="18"/>
  <c r="G563" i="18"/>
  <c r="G587" i="18"/>
  <c r="G615" i="18"/>
  <c r="G647" i="18"/>
  <c r="G675" i="18"/>
  <c r="G699" i="18"/>
  <c r="G731" i="18"/>
  <c r="G759" i="18"/>
  <c r="G787" i="18"/>
  <c r="G819" i="18"/>
  <c r="G843" i="18"/>
  <c r="G871" i="18"/>
  <c r="G100" i="18"/>
  <c r="G212" i="18"/>
  <c r="G292" i="18"/>
  <c r="G388" i="18"/>
  <c r="G468" i="18"/>
  <c r="G506" i="18"/>
  <c r="G532" i="18"/>
  <c r="G552" i="18"/>
  <c r="G572" i="18"/>
  <c r="G596" i="18"/>
  <c r="G616" i="18"/>
  <c r="G636" i="18"/>
  <c r="G660" i="18"/>
  <c r="G680" i="18"/>
  <c r="G700" i="18"/>
  <c r="G724" i="18"/>
  <c r="G744" i="18"/>
  <c r="G764" i="18"/>
  <c r="G788" i="18"/>
  <c r="G808" i="18"/>
  <c r="G828" i="18"/>
  <c r="G852" i="18"/>
  <c r="G872" i="18"/>
  <c r="G40" i="18"/>
  <c r="G136" i="18"/>
  <c r="G216" i="18"/>
  <c r="G280" i="18"/>
  <c r="G344" i="18"/>
  <c r="G408" i="18"/>
  <c r="G472" i="18"/>
  <c r="G502" i="18"/>
  <c r="G521" i="18"/>
  <c r="G537" i="18"/>
  <c r="G553" i="18"/>
  <c r="G569" i="18"/>
  <c r="G585" i="18"/>
  <c r="G601" i="18"/>
  <c r="G617" i="18"/>
  <c r="G633" i="18"/>
  <c r="G649" i="18"/>
  <c r="G665" i="18"/>
  <c r="G681" i="18"/>
  <c r="G697" i="18"/>
  <c r="G713" i="18"/>
  <c r="G729" i="18"/>
  <c r="G745" i="18"/>
  <c r="G761" i="18"/>
  <c r="G777" i="18"/>
  <c r="G793" i="18"/>
  <c r="G809" i="18"/>
  <c r="G825" i="18"/>
  <c r="G841" i="18"/>
  <c r="G857" i="18"/>
  <c r="G873" i="18"/>
  <c r="G889" i="18"/>
  <c r="G905" i="18"/>
  <c r="G921" i="18"/>
  <c r="G25" i="18"/>
  <c r="G85" i="18"/>
  <c r="G137" i="18"/>
  <c r="G197" i="18"/>
  <c r="G257" i="18"/>
  <c r="G309" i="18"/>
  <c r="G369" i="18"/>
  <c r="G425" i="18"/>
  <c r="G481" i="18"/>
  <c r="G54" i="18"/>
  <c r="G114" i="18"/>
  <c r="G166" i="18"/>
  <c r="G226" i="18"/>
  <c r="G286" i="18"/>
  <c r="G338" i="18"/>
  <c r="G398" i="18"/>
  <c r="G454" i="18"/>
  <c r="G31" i="18"/>
  <c r="G87" i="18"/>
  <c r="G147" i="18"/>
  <c r="G199" i="18"/>
  <c r="G259" i="18"/>
  <c r="G319" i="18"/>
  <c r="G371" i="18"/>
  <c r="G431" i="18"/>
  <c r="G487" i="18"/>
  <c r="G128" i="18"/>
  <c r="G352" i="18"/>
  <c r="G519" i="18"/>
  <c r="G571" i="18"/>
  <c r="G631" i="18"/>
  <c r="G679" i="18"/>
  <c r="G715" i="18"/>
  <c r="G755" i="18"/>
  <c r="G795" i="18"/>
  <c r="G827" i="18"/>
  <c r="G867" i="18"/>
  <c r="G116" i="18"/>
  <c r="G260" i="18"/>
  <c r="G356" i="18"/>
  <c r="G484" i="18"/>
  <c r="G520" i="18"/>
  <c r="G548" i="18"/>
  <c r="G580" i="18"/>
  <c r="G604" i="18"/>
  <c r="G632" i="18"/>
  <c r="G664" i="18"/>
  <c r="G692" i="18"/>
  <c r="G716" i="18"/>
  <c r="G748" i="18"/>
  <c r="G776" i="18"/>
  <c r="G804" i="18"/>
  <c r="G836" i="18"/>
  <c r="G860" i="18"/>
  <c r="G24" i="18"/>
  <c r="G152" i="18"/>
  <c r="G248" i="18"/>
  <c r="G328" i="18"/>
  <c r="G424" i="18"/>
  <c r="G492" i="18"/>
  <c r="G517" i="18"/>
  <c r="G541" i="18"/>
  <c r="G561" i="18"/>
  <c r="G581" i="18"/>
  <c r="G605" i="18"/>
  <c r="G625" i="18"/>
  <c r="G645" i="18"/>
  <c r="G669" i="18"/>
  <c r="G689" i="18"/>
  <c r="G709" i="18"/>
  <c r="G733" i="18"/>
  <c r="G753" i="18"/>
  <c r="G773" i="18"/>
  <c r="G797" i="18"/>
  <c r="G817" i="18"/>
  <c r="G837" i="18"/>
  <c r="G861" i="18"/>
  <c r="G881" i="18"/>
  <c r="G901" i="18"/>
  <c r="G925" i="18"/>
  <c r="G941" i="18"/>
  <c r="G957" i="18"/>
  <c r="G973" i="18"/>
  <c r="G989" i="18"/>
  <c r="G1005" i="18"/>
  <c r="G1021" i="18"/>
  <c r="G1037" i="18"/>
  <c r="G1053" i="18"/>
  <c r="G1069" i="18"/>
  <c r="G1085" i="18"/>
  <c r="G156" i="18"/>
  <c r="G412" i="18"/>
  <c r="G538" i="18"/>
  <c r="G602" i="18"/>
  <c r="G666" i="18"/>
  <c r="G730" i="18"/>
  <c r="G794" i="18"/>
  <c r="G858" i="18"/>
  <c r="G895" i="18"/>
  <c r="G916" i="18"/>
  <c r="G938" i="18"/>
  <c r="G959" i="18"/>
  <c r="G980" i="18"/>
  <c r="G1002" i="18"/>
  <c r="G1023" i="18"/>
  <c r="G1044" i="18"/>
  <c r="G1066" i="18"/>
  <c r="G1087" i="18"/>
  <c r="G1104" i="18"/>
  <c r="G1120" i="18"/>
  <c r="G1136" i="18"/>
  <c r="G1152" i="18"/>
  <c r="G1168" i="18"/>
  <c r="G1184" i="18"/>
  <c r="G1200" i="18"/>
  <c r="G1216" i="18"/>
  <c r="G1232" i="18"/>
  <c r="G1248" i="18"/>
  <c r="G1264" i="18"/>
  <c r="G1280" i="18"/>
  <c r="G1296" i="18"/>
  <c r="G1312" i="18"/>
  <c r="G236" i="18"/>
  <c r="G488" i="18"/>
  <c r="G558" i="18"/>
  <c r="G622" i="18"/>
  <c r="G686" i="18"/>
  <c r="G750" i="18"/>
  <c r="G49" i="18"/>
  <c r="G105" i="18"/>
  <c r="G161" i="18"/>
  <c r="G217" i="18"/>
  <c r="G277" i="18"/>
  <c r="G329" i="18"/>
  <c r="G389" i="18"/>
  <c r="G449" i="18"/>
  <c r="G18" i="18"/>
  <c r="G78" i="18"/>
  <c r="G134" i="18"/>
  <c r="G190" i="18"/>
  <c r="G246" i="18"/>
  <c r="G306" i="18"/>
  <c r="G358" i="18"/>
  <c r="G418" i="18"/>
  <c r="G478" i="18"/>
  <c r="G51" i="18"/>
  <c r="G111" i="18"/>
  <c r="G167" i="18"/>
  <c r="G223" i="18"/>
  <c r="G279" i="18"/>
  <c r="G339" i="18"/>
  <c r="G391" i="18"/>
  <c r="G451" i="18"/>
  <c r="G511" i="18"/>
  <c r="G208" i="18"/>
  <c r="G448" i="18"/>
  <c r="G539" i="18"/>
  <c r="G595" i="18"/>
  <c r="G651" i="18"/>
  <c r="G691" i="18"/>
  <c r="G723" i="18"/>
  <c r="G763" i="18"/>
  <c r="G803" i="18"/>
  <c r="G839" i="18"/>
  <c r="G20" i="18"/>
  <c r="G148" i="18"/>
  <c r="G276" i="18"/>
  <c r="G404" i="18"/>
  <c r="G496" i="18"/>
  <c r="G524" i="18"/>
  <c r="G556" i="18"/>
  <c r="G584" i="18"/>
  <c r="G612" i="18"/>
  <c r="G644" i="18"/>
  <c r="G668" i="18"/>
  <c r="G696" i="18"/>
  <c r="G728" i="18"/>
  <c r="G756" i="18"/>
  <c r="G780" i="18"/>
  <c r="G812" i="18"/>
  <c r="G840" i="18"/>
  <c r="G868" i="18"/>
  <c r="G72" i="18"/>
  <c r="G168" i="18"/>
  <c r="G264" i="18"/>
  <c r="G360" i="18"/>
  <c r="G440" i="18"/>
  <c r="G497" i="18"/>
  <c r="G525" i="18"/>
  <c r="G545" i="18"/>
  <c r="G565" i="18"/>
  <c r="G589" i="18"/>
  <c r="G609" i="18"/>
  <c r="G629" i="18"/>
  <c r="G653" i="18"/>
  <c r="G673" i="18"/>
  <c r="G693" i="18"/>
  <c r="G717" i="18"/>
  <c r="G737" i="18"/>
  <c r="G757" i="18"/>
  <c r="G781" i="18"/>
  <c r="G801" i="18"/>
  <c r="G821" i="18"/>
  <c r="G845" i="18"/>
  <c r="G865" i="18"/>
  <c r="G885" i="18"/>
  <c r="G909" i="18"/>
  <c r="G929" i="18"/>
  <c r="G945" i="18"/>
  <c r="G961" i="18"/>
  <c r="G977" i="18"/>
  <c r="G993" i="18"/>
  <c r="G1009" i="18"/>
  <c r="G1025" i="18"/>
  <c r="G1041" i="18"/>
  <c r="G1057" i="18"/>
  <c r="G1073" i="18"/>
  <c r="G1089" i="18"/>
  <c r="G220" i="18"/>
  <c r="G476" i="18"/>
  <c r="G554" i="18"/>
  <c r="G618" i="18"/>
  <c r="G682" i="18"/>
  <c r="G746" i="18"/>
  <c r="G810" i="18"/>
  <c r="G874" i="18"/>
  <c r="G900" i="18"/>
  <c r="G922" i="18"/>
  <c r="G943" i="18"/>
  <c r="G964" i="18"/>
  <c r="G986" i="18"/>
  <c r="G1007" i="18"/>
  <c r="G1028" i="18"/>
  <c r="G1050" i="18"/>
  <c r="G1071" i="18"/>
  <c r="G1092" i="18"/>
  <c r="G1108" i="18"/>
  <c r="G1124" i="18"/>
  <c r="G1140" i="18"/>
  <c r="G1156" i="18"/>
  <c r="G1172" i="18"/>
  <c r="G1188" i="18"/>
  <c r="G1204" i="18"/>
  <c r="G1220" i="18"/>
  <c r="G1236" i="18"/>
  <c r="G1252" i="18"/>
  <c r="G1268" i="18"/>
  <c r="G1284" i="18"/>
  <c r="G1300" i="18"/>
  <c r="G44" i="18"/>
  <c r="G300" i="18"/>
  <c r="G509" i="18"/>
  <c r="G574" i="18"/>
  <c r="G638" i="18"/>
  <c r="G702" i="18"/>
  <c r="G53" i="18"/>
  <c r="G113" i="18"/>
  <c r="G169" i="18"/>
  <c r="G225" i="18"/>
  <c r="G281" i="18"/>
  <c r="G341" i="18"/>
  <c r="G393" i="18"/>
  <c r="G453" i="18"/>
  <c r="G30" i="18"/>
  <c r="G82" i="18"/>
  <c r="G142" i="18"/>
  <c r="G198" i="18"/>
  <c r="G254" i="18"/>
  <c r="G310" i="18"/>
  <c r="G370" i="18"/>
  <c r="G422" i="18"/>
  <c r="G482" i="18"/>
  <c r="G63" i="18"/>
  <c r="G115" i="18"/>
  <c r="G175" i="18"/>
  <c r="G231" i="18"/>
  <c r="G287" i="18"/>
  <c r="G343" i="18"/>
  <c r="G403" i="18"/>
  <c r="G455" i="18"/>
  <c r="G16" i="18"/>
  <c r="G256" i="18"/>
  <c r="G464" i="18"/>
  <c r="G547" i="18"/>
  <c r="G603" i="18"/>
  <c r="G659" i="18"/>
  <c r="G695" i="18"/>
  <c r="G739" i="18"/>
  <c r="G775" i="18"/>
  <c r="G807" i="18"/>
  <c r="G851" i="18"/>
  <c r="G36" i="18"/>
  <c r="G180" i="18"/>
  <c r="G324" i="18"/>
  <c r="G420" i="18"/>
  <c r="G501" i="18"/>
  <c r="G536" i="18"/>
  <c r="G564" i="18"/>
  <c r="G588" i="18"/>
  <c r="G620" i="18"/>
  <c r="G648" i="18"/>
  <c r="G676" i="18"/>
  <c r="G708" i="18"/>
  <c r="G732" i="18"/>
  <c r="G760" i="18"/>
  <c r="G792" i="18"/>
  <c r="G820" i="18"/>
  <c r="G844" i="18"/>
  <c r="G876" i="18"/>
  <c r="G88" i="18"/>
  <c r="G200" i="18"/>
  <c r="G296" i="18"/>
  <c r="G376" i="18"/>
  <c r="G456" i="18"/>
  <c r="G508" i="18"/>
  <c r="G529" i="18"/>
  <c r="G549" i="18"/>
  <c r="G573" i="18"/>
  <c r="G593" i="18"/>
  <c r="G613" i="18"/>
  <c r="G637" i="18"/>
  <c r="G657" i="18"/>
  <c r="G677" i="18"/>
  <c r="G701" i="18"/>
  <c r="G721" i="18"/>
  <c r="G741" i="18"/>
  <c r="G765" i="18"/>
  <c r="G785" i="18"/>
  <c r="G805" i="18"/>
  <c r="G829" i="18"/>
  <c r="G849" i="18"/>
  <c r="G869" i="18"/>
  <c r="G893" i="18"/>
  <c r="G913" i="18"/>
  <c r="G933" i="18"/>
  <c r="G949" i="18"/>
  <c r="G965" i="18"/>
  <c r="G981" i="18"/>
  <c r="G997" i="18"/>
  <c r="G1013" i="18"/>
  <c r="G1029" i="18"/>
  <c r="G1045" i="18"/>
  <c r="G1061" i="18"/>
  <c r="G1077" i="18"/>
  <c r="G28" i="18"/>
  <c r="G284" i="18"/>
  <c r="G504" i="18"/>
  <c r="G570" i="18"/>
  <c r="G634" i="18"/>
  <c r="G698" i="18"/>
  <c r="G762" i="18"/>
  <c r="G826" i="18"/>
  <c r="G884" i="18"/>
  <c r="G906" i="18"/>
  <c r="G927" i="18"/>
  <c r="G948" i="18"/>
  <c r="G970" i="18"/>
  <c r="G991" i="18"/>
  <c r="G1012" i="18"/>
  <c r="G1034" i="18"/>
  <c r="G1055" i="18"/>
  <c r="G1076" i="18"/>
  <c r="G1096" i="18"/>
  <c r="G1112" i="18"/>
  <c r="G21" i="18"/>
  <c r="G73" i="18"/>
  <c r="G133" i="18"/>
  <c r="G193" i="18"/>
  <c r="G245" i="18"/>
  <c r="G305" i="18"/>
  <c r="G361" i="18"/>
  <c r="G417" i="18"/>
  <c r="G473" i="18"/>
  <c r="G50" i="18"/>
  <c r="G102" i="18"/>
  <c r="G162" i="18"/>
  <c r="G222" i="18"/>
  <c r="G274" i="18"/>
  <c r="G334" i="18"/>
  <c r="G390" i="18"/>
  <c r="G446" i="18"/>
  <c r="G23" i="18"/>
  <c r="G83" i="18"/>
  <c r="G135" i="18"/>
  <c r="G195" i="18"/>
  <c r="G255" i="18"/>
  <c r="G307" i="18"/>
  <c r="G367" i="18"/>
  <c r="G423" i="18"/>
  <c r="G479" i="18"/>
  <c r="G96" i="18"/>
  <c r="G336" i="18"/>
  <c r="G505" i="18"/>
  <c r="G567" i="18"/>
  <c r="G627" i="18"/>
  <c r="G667" i="18"/>
  <c r="G711" i="18"/>
  <c r="G743" i="18"/>
  <c r="G779" i="18"/>
  <c r="G823" i="18"/>
  <c r="G859" i="18"/>
  <c r="G52" i="18"/>
  <c r="G228" i="18"/>
  <c r="G340" i="18"/>
  <c r="G452" i="18"/>
  <c r="G516" i="18"/>
  <c r="G540" i="18"/>
  <c r="G568" i="18"/>
  <c r="G600" i="18"/>
  <c r="G628" i="18"/>
  <c r="G652" i="18"/>
  <c r="G684" i="18"/>
  <c r="G712" i="18"/>
  <c r="G740" i="18"/>
  <c r="G772" i="18"/>
  <c r="G796" i="18"/>
  <c r="G824" i="18"/>
  <c r="G856" i="18"/>
  <c r="G8" i="18"/>
  <c r="G104" i="18"/>
  <c r="G232" i="18"/>
  <c r="G312" i="18"/>
  <c r="G392" i="18"/>
  <c r="G486" i="18"/>
  <c r="G513" i="18"/>
  <c r="G533" i="18"/>
  <c r="G557" i="18"/>
  <c r="G577" i="18"/>
  <c r="G597" i="18"/>
  <c r="G621" i="18"/>
  <c r="G641" i="18"/>
  <c r="G661" i="18"/>
  <c r="G685" i="18"/>
  <c r="G705" i="18"/>
  <c r="G725" i="18"/>
  <c r="G749" i="18"/>
  <c r="G769" i="18"/>
  <c r="G789" i="18"/>
  <c r="G813" i="18"/>
  <c r="G833" i="18"/>
  <c r="G853" i="18"/>
  <c r="G877" i="18"/>
  <c r="G897" i="18"/>
  <c r="G917" i="18"/>
  <c r="G937" i="18"/>
  <c r="G953" i="18"/>
  <c r="G969" i="18"/>
  <c r="G985" i="18"/>
  <c r="G1001" i="18"/>
  <c r="G1017" i="18"/>
  <c r="G1033" i="18"/>
  <c r="G1049" i="18"/>
  <c r="G1065" i="18"/>
  <c r="G1081" i="18"/>
  <c r="G92" i="18"/>
  <c r="G348" i="18"/>
  <c r="G522" i="18"/>
  <c r="G586" i="18"/>
  <c r="G650" i="18"/>
  <c r="G714" i="18"/>
  <c r="G778" i="18"/>
  <c r="G842" i="18"/>
  <c r="G890" i="18"/>
  <c r="G911" i="18"/>
  <c r="G932" i="18"/>
  <c r="G954" i="18"/>
  <c r="G975" i="18"/>
  <c r="G996" i="18"/>
  <c r="G1018" i="18"/>
  <c r="G1039" i="18"/>
  <c r="G1060" i="18"/>
  <c r="G1082" i="18"/>
  <c r="G1100" i="18"/>
  <c r="G1116" i="18"/>
  <c r="G1132" i="18"/>
  <c r="G1148" i="18"/>
  <c r="G1164" i="18"/>
  <c r="G1180" i="18"/>
  <c r="G1196" i="18"/>
  <c r="G1212" i="18"/>
  <c r="G1228" i="18"/>
  <c r="G1244" i="18"/>
  <c r="G1260" i="18"/>
  <c r="G1276" i="18"/>
  <c r="G1292" i="18"/>
  <c r="G1308" i="18"/>
  <c r="G172" i="18"/>
  <c r="G428" i="18"/>
  <c r="G542" i="18"/>
  <c r="G606" i="18"/>
  <c r="G670" i="18"/>
  <c r="G1128" i="18"/>
  <c r="G1192" i="18"/>
  <c r="G1256" i="18"/>
  <c r="G108" i="18"/>
  <c r="G654" i="18"/>
  <c r="G782" i="18"/>
  <c r="G846" i="18"/>
  <c r="G891" i="18"/>
  <c r="G912" i="18"/>
  <c r="G934" i="18"/>
  <c r="G955" i="18"/>
  <c r="G976" i="18"/>
  <c r="G998" i="18"/>
  <c r="G1019" i="18"/>
  <c r="G1040" i="18"/>
  <c r="G1062" i="18"/>
  <c r="G1083" i="18"/>
  <c r="G1101" i="18"/>
  <c r="G1117" i="18"/>
  <c r="G1133" i="18"/>
  <c r="G1149" i="18"/>
  <c r="G1165" i="18"/>
  <c r="G1181" i="18"/>
  <c r="G1197" i="18"/>
  <c r="G1213" i="18"/>
  <c r="G1229" i="18"/>
  <c r="G1245" i="18"/>
  <c r="G1261" i="18"/>
  <c r="G1277" i="18"/>
  <c r="G1293" i="18"/>
  <c r="G1309" i="18"/>
  <c r="G188" i="18"/>
  <c r="G444" i="18"/>
  <c r="G546" i="18"/>
  <c r="G610" i="18"/>
  <c r="G674" i="18"/>
  <c r="G738" i="18"/>
  <c r="G802" i="18"/>
  <c r="G866" i="18"/>
  <c r="G898" i="18"/>
  <c r="G919" i="18"/>
  <c r="G940" i="18"/>
  <c r="G962" i="18"/>
  <c r="G983" i="18"/>
  <c r="G1004" i="18"/>
  <c r="G1026" i="18"/>
  <c r="G1047" i="18"/>
  <c r="G1068" i="18"/>
  <c r="G1090" i="18"/>
  <c r="G1106" i="18"/>
  <c r="G1122" i="18"/>
  <c r="G1138" i="18"/>
  <c r="G1154" i="18"/>
  <c r="G1170" i="18"/>
  <c r="G1186" i="18"/>
  <c r="G1202" i="18"/>
  <c r="G1218" i="18"/>
  <c r="G1234" i="18"/>
  <c r="G1250" i="18"/>
  <c r="G1266" i="18"/>
  <c r="G1282" i="18"/>
  <c r="G1298" i="18"/>
  <c r="G1314" i="18"/>
  <c r="G1330" i="18"/>
  <c r="G1346" i="18"/>
  <c r="G1362" i="18"/>
  <c r="G1378" i="18"/>
  <c r="G12" i="18"/>
  <c r="G268" i="18"/>
  <c r="G498" i="18"/>
  <c r="G566" i="18"/>
  <c r="G630" i="18"/>
  <c r="G694" i="18"/>
  <c r="G806" i="18"/>
  <c r="G942" i="18"/>
  <c r="G1027" i="18"/>
  <c r="G1107" i="18"/>
  <c r="G1171" i="18"/>
  <c r="G1235" i="18"/>
  <c r="G1299" i="18"/>
  <c r="G1352" i="18"/>
  <c r="G758" i="18"/>
  <c r="G926" i="18"/>
  <c r="G1011" i="18"/>
  <c r="G1095" i="18"/>
  <c r="G1159" i="18"/>
  <c r="G1223" i="18"/>
  <c r="G1287" i="18"/>
  <c r="G1327" i="18"/>
  <c r="G1348" i="18"/>
  <c r="G1369" i="18"/>
  <c r="G774" i="18"/>
  <c r="G931" i="18"/>
  <c r="G1016" i="18"/>
  <c r="G1099" i="18"/>
  <c r="G1163" i="18"/>
  <c r="G1227" i="18"/>
  <c r="G1291" i="18"/>
  <c r="G1328" i="18"/>
  <c r="G1349" i="18"/>
  <c r="G1371" i="18"/>
  <c r="G790" i="18"/>
  <c r="G936" i="18"/>
  <c r="G1022" i="18"/>
  <c r="G1103" i="18"/>
  <c r="G1167" i="18"/>
  <c r="G1231" i="18"/>
  <c r="G1295" i="18"/>
  <c r="G1329" i="18"/>
  <c r="G1351" i="18"/>
  <c r="G1372" i="18"/>
  <c r="G1315" i="18"/>
  <c r="G1357" i="18"/>
  <c r="G947" i="18"/>
  <c r="G1239" i="18"/>
  <c r="G1332" i="18"/>
  <c r="G1375" i="18"/>
  <c r="G952" i="18"/>
  <c r="G1115" i="18"/>
  <c r="G1179" i="18"/>
  <c r="G1307" i="18"/>
  <c r="G1355" i="18"/>
  <c r="G854" i="18"/>
  <c r="G1043" i="18"/>
  <c r="G1183" i="18"/>
  <c r="G1311" i="18"/>
  <c r="G1356" i="18"/>
  <c r="G1331" i="18"/>
  <c r="G1368" i="18"/>
  <c r="G950" i="18"/>
  <c r="G1177" i="18"/>
  <c r="G1241" i="18"/>
  <c r="G1289" i="18"/>
  <c r="G380" i="18"/>
  <c r="G658" i="18"/>
  <c r="G850" i="18"/>
  <c r="G935" i="18"/>
  <c r="G999" i="18"/>
  <c r="G1063" i="18"/>
  <c r="G1118" i="18"/>
  <c r="G1166" i="18"/>
  <c r="G1230" i="18"/>
  <c r="G1278" i="18"/>
  <c r="G1326" i="18"/>
  <c r="G1374" i="18"/>
  <c r="G460" i="18"/>
  <c r="G678" i="18"/>
  <c r="G920" i="18"/>
  <c r="G1155" i="18"/>
  <c r="G1341" i="18"/>
  <c r="G990" i="18"/>
  <c r="G1207" i="18"/>
  <c r="G1343" i="18"/>
  <c r="G910" i="18"/>
  <c r="G1147" i="18"/>
  <c r="G1323" i="18"/>
  <c r="G1387" i="18"/>
  <c r="G1086" i="18"/>
  <c r="G1279" i="18"/>
  <c r="G1367" i="18"/>
  <c r="G1389" i="18"/>
  <c r="G1144" i="18"/>
  <c r="G1208" i="18"/>
  <c r="G1272" i="18"/>
  <c r="G364" i="18"/>
  <c r="G718" i="18"/>
  <c r="G798" i="18"/>
  <c r="G862" i="18"/>
  <c r="G896" i="18"/>
  <c r="G918" i="18"/>
  <c r="G939" i="18"/>
  <c r="G960" i="18"/>
  <c r="G982" i="18"/>
  <c r="G1003" i="18"/>
  <c r="G1024" i="18"/>
  <c r="G1046" i="18"/>
  <c r="G1067" i="18"/>
  <c r="G1088" i="18"/>
  <c r="G1105" i="18"/>
  <c r="G1121" i="18"/>
  <c r="G1137" i="18"/>
  <c r="G1153" i="18"/>
  <c r="G1169" i="18"/>
  <c r="G1185" i="18"/>
  <c r="G1201" i="18"/>
  <c r="G1217" i="18"/>
  <c r="G1233" i="18"/>
  <c r="G1249" i="18"/>
  <c r="G1265" i="18"/>
  <c r="G1281" i="18"/>
  <c r="G1297" i="18"/>
  <c r="G1313" i="18"/>
  <c r="G252" i="18"/>
  <c r="G493" i="18"/>
  <c r="G562" i="18"/>
  <c r="G626" i="18"/>
  <c r="G690" i="18"/>
  <c r="G754" i="18"/>
  <c r="G818" i="18"/>
  <c r="G882" i="18"/>
  <c r="G903" i="18"/>
  <c r="G924" i="18"/>
  <c r="G946" i="18"/>
  <c r="G967" i="18"/>
  <c r="G988" i="18"/>
  <c r="G1010" i="18"/>
  <c r="G1031" i="18"/>
  <c r="G1052" i="18"/>
  <c r="G1074" i="18"/>
  <c r="G1094" i="18"/>
  <c r="G1110" i="18"/>
  <c r="G1126" i="18"/>
  <c r="G1142" i="18"/>
  <c r="G1158" i="18"/>
  <c r="G1174" i="18"/>
  <c r="G1190" i="18"/>
  <c r="G1206" i="18"/>
  <c r="G1222" i="18"/>
  <c r="G1238" i="18"/>
  <c r="G1254" i="18"/>
  <c r="G1270" i="18"/>
  <c r="G1286" i="18"/>
  <c r="G1302" i="18"/>
  <c r="G1318" i="18"/>
  <c r="G1334" i="18"/>
  <c r="G1350" i="18"/>
  <c r="G1366" i="18"/>
  <c r="G1382" i="18"/>
  <c r="G76" i="18"/>
  <c r="G332" i="18"/>
  <c r="G518" i="18"/>
  <c r="G582" i="18"/>
  <c r="G646" i="18"/>
  <c r="G710" i="18"/>
  <c r="G870" i="18"/>
  <c r="G963" i="18"/>
  <c r="G1048" i="18"/>
  <c r="G1123" i="18"/>
  <c r="G1187" i="18"/>
  <c r="G1251" i="18"/>
  <c r="G1320" i="18"/>
  <c r="G1363" i="18"/>
  <c r="G822" i="18"/>
  <c r="G1032" i="18"/>
  <c r="G1111" i="18"/>
  <c r="G1175" i="18"/>
  <c r="G1303" i="18"/>
  <c r="G1353" i="18"/>
  <c r="G838" i="18"/>
  <c r="G1038" i="18"/>
  <c r="G1243" i="18"/>
  <c r="G1333" i="18"/>
  <c r="G1376" i="18"/>
  <c r="G958" i="18"/>
  <c r="G1119" i="18"/>
  <c r="G1247" i="18"/>
  <c r="G1335" i="18"/>
  <c r="G1377" i="18"/>
  <c r="G928" i="18"/>
  <c r="G1209" i="18"/>
  <c r="G1257" i="18"/>
  <c r="G1305" i="18"/>
  <c r="G530" i="18"/>
  <c r="G722" i="18"/>
  <c r="G892" i="18"/>
  <c r="G956" i="18"/>
  <c r="G1020" i="18"/>
  <c r="G1102" i="18"/>
  <c r="G1150" i="18"/>
  <c r="G1198" i="18"/>
  <c r="G1246" i="18"/>
  <c r="G1294" i="18"/>
  <c r="G1342" i="18"/>
  <c r="G1390" i="18"/>
  <c r="G550" i="18"/>
  <c r="G742" i="18"/>
  <c r="G1091" i="18"/>
  <c r="G1283" i="18"/>
  <c r="G904" i="18"/>
  <c r="G1075" i="18"/>
  <c r="G1271" i="18"/>
  <c r="G1364" i="18"/>
  <c r="G995" i="18"/>
  <c r="G1211" i="18"/>
  <c r="G1365" i="18"/>
  <c r="G1000" i="18"/>
  <c r="G1151" i="18"/>
  <c r="G1324" i="18"/>
  <c r="G1388" i="18"/>
  <c r="G1160" i="18"/>
  <c r="G1224" i="18"/>
  <c r="G1288" i="18"/>
  <c r="G526" i="18"/>
  <c r="G734" i="18"/>
  <c r="G814" i="18"/>
  <c r="G878" i="18"/>
  <c r="G902" i="18"/>
  <c r="G923" i="18"/>
  <c r="G944" i="18"/>
  <c r="G966" i="18"/>
  <c r="G987" i="18"/>
  <c r="G1008" i="18"/>
  <c r="G1030" i="18"/>
  <c r="G1051" i="18"/>
  <c r="G1072" i="18"/>
  <c r="G1093" i="18"/>
  <c r="G1109" i="18"/>
  <c r="G1125" i="18"/>
  <c r="G1141" i="18"/>
  <c r="G1157" i="18"/>
  <c r="G1173" i="18"/>
  <c r="G1189" i="18"/>
  <c r="G1205" i="18"/>
  <c r="G1221" i="18"/>
  <c r="G1237" i="18"/>
  <c r="G1253" i="18"/>
  <c r="G1269" i="18"/>
  <c r="G1285" i="18"/>
  <c r="G1301" i="18"/>
  <c r="G60" i="18"/>
  <c r="G316" i="18"/>
  <c r="G514" i="18"/>
  <c r="G578" i="18"/>
  <c r="G642" i="18"/>
  <c r="G706" i="18"/>
  <c r="G770" i="18"/>
  <c r="G834" i="18"/>
  <c r="G887" i="18"/>
  <c r="G908" i="18"/>
  <c r="G930" i="18"/>
  <c r="G951" i="18"/>
  <c r="G972" i="18"/>
  <c r="G994" i="18"/>
  <c r="G1015" i="18"/>
  <c r="G1036" i="18"/>
  <c r="G1058" i="18"/>
  <c r="G1079" i="18"/>
  <c r="G1098" i="18"/>
  <c r="G1114" i="18"/>
  <c r="G1130" i="18"/>
  <c r="G1146" i="18"/>
  <c r="G1162" i="18"/>
  <c r="G1178" i="18"/>
  <c r="G1194" i="18"/>
  <c r="G1210" i="18"/>
  <c r="G1226" i="18"/>
  <c r="G1242" i="18"/>
  <c r="G1258" i="18"/>
  <c r="G1274" i="18"/>
  <c r="G1290" i="18"/>
  <c r="G1306" i="18"/>
  <c r="G1322" i="18"/>
  <c r="G1338" i="18"/>
  <c r="G1354" i="18"/>
  <c r="G1370" i="18"/>
  <c r="G1386" i="18"/>
  <c r="G140" i="18"/>
  <c r="G396" i="18"/>
  <c r="G534" i="18"/>
  <c r="G598" i="18"/>
  <c r="G662" i="18"/>
  <c r="G726" i="18"/>
  <c r="G899" i="18"/>
  <c r="G984" i="18"/>
  <c r="G1070" i="18"/>
  <c r="G1139" i="18"/>
  <c r="G1203" i="18"/>
  <c r="G1267" i="18"/>
  <c r="G1325" i="18"/>
  <c r="G1373" i="18"/>
  <c r="G883" i="18"/>
  <c r="G968" i="18"/>
  <c r="G1054" i="18"/>
  <c r="G1127" i="18"/>
  <c r="G1191" i="18"/>
  <c r="G1255" i="18"/>
  <c r="G1316" i="18"/>
  <c r="G1337" i="18"/>
  <c r="G1359" i="18"/>
  <c r="G1380" i="18"/>
  <c r="G888" i="18"/>
  <c r="G974" i="18"/>
  <c r="G1059" i="18"/>
  <c r="G1131" i="18"/>
  <c r="G1195" i="18"/>
  <c r="G1259" i="18"/>
  <c r="G1317" i="18"/>
  <c r="G1339" i="18"/>
  <c r="G1360" i="18"/>
  <c r="G1381" i="18"/>
  <c r="G894" i="18"/>
  <c r="G979" i="18"/>
  <c r="G1064" i="18"/>
  <c r="G1135" i="18"/>
  <c r="G1199" i="18"/>
  <c r="G1263" i="18"/>
  <c r="G1319" i="18"/>
  <c r="G1340" i="18"/>
  <c r="G1361" i="18"/>
  <c r="G1383" i="18"/>
  <c r="G1336" i="18"/>
  <c r="G1379" i="18"/>
  <c r="G1176" i="18"/>
  <c r="G1240" i="18"/>
  <c r="G1304" i="18"/>
  <c r="G590" i="18"/>
  <c r="G766" i="18"/>
  <c r="G830" i="18"/>
  <c r="G886" i="18"/>
  <c r="G907" i="18"/>
  <c r="G971" i="18"/>
  <c r="G992" i="18"/>
  <c r="G1014" i="18"/>
  <c r="G1035" i="18"/>
  <c r="G1056" i="18"/>
  <c r="G1078" i="18"/>
  <c r="G1097" i="18"/>
  <c r="G1113" i="18"/>
  <c r="G1129" i="18"/>
  <c r="G1145" i="18"/>
  <c r="G1161" i="18"/>
  <c r="G1193" i="18"/>
  <c r="G1225" i="18"/>
  <c r="G1273" i="18"/>
  <c r="G124" i="18"/>
  <c r="G594" i="18"/>
  <c r="G786" i="18"/>
  <c r="G914" i="18"/>
  <c r="G978" i="18"/>
  <c r="G1042" i="18"/>
  <c r="G1084" i="18"/>
  <c r="G1134" i="18"/>
  <c r="G1182" i="18"/>
  <c r="G1214" i="18"/>
  <c r="G1262" i="18"/>
  <c r="G1310" i="18"/>
  <c r="G1358" i="18"/>
  <c r="G204" i="18"/>
  <c r="G614" i="18"/>
  <c r="G1006" i="18"/>
  <c r="G1219" i="18"/>
  <c r="G1384" i="18"/>
  <c r="G1143" i="18"/>
  <c r="G1321" i="18"/>
  <c r="G1385" i="18"/>
  <c r="G1080" i="18"/>
  <c r="G1275" i="18"/>
  <c r="G1344" i="18"/>
  <c r="G915" i="18"/>
  <c r="G1215" i="18"/>
  <c r="G1345" i="18"/>
  <c r="G1347" i="18"/>
  <c r="N80" i="6"/>
  <c r="J81" i="6"/>
  <c r="M40" i="6"/>
  <c r="J20" i="6"/>
  <c r="J48" i="6"/>
  <c r="M62" i="6"/>
  <c r="K27" i="6"/>
  <c r="I54" i="6"/>
  <c r="J59" i="6"/>
  <c r="I21" i="6"/>
  <c r="I62" i="6"/>
  <c r="K64" i="6"/>
  <c r="H78" i="6"/>
  <c r="I67" i="6"/>
  <c r="C69" i="6"/>
  <c r="N51" i="6"/>
  <c r="I57" i="6"/>
  <c r="F73" i="6"/>
  <c r="J39" i="6"/>
  <c r="N30" i="6"/>
  <c r="F38" i="6"/>
  <c r="H41" i="6"/>
  <c r="H17" i="6"/>
  <c r="K16" i="6"/>
  <c r="J53" i="6"/>
  <c r="J84" i="6"/>
  <c r="M39" i="6"/>
  <c r="L15" i="6"/>
  <c r="L38" i="6"/>
  <c r="I10" i="6"/>
  <c r="K85" i="6"/>
  <c r="C41" i="6"/>
  <c r="I80" i="6"/>
  <c r="H28" i="6"/>
  <c r="I51" i="6"/>
  <c r="J57" i="6"/>
  <c r="J60" i="6"/>
  <c r="K68" i="6"/>
  <c r="C39" i="6"/>
  <c r="K11" i="6"/>
  <c r="C30" i="6"/>
  <c r="I74" i="6"/>
  <c r="N37" i="6"/>
  <c r="N20" i="6"/>
  <c r="C47" i="6"/>
  <c r="J67" i="6"/>
  <c r="J74" i="6"/>
  <c r="K31" i="6"/>
  <c r="N67" i="6"/>
  <c r="L34" i="6"/>
  <c r="N56" i="6"/>
  <c r="H55" i="6"/>
  <c r="I58" i="6"/>
  <c r="N17" i="6"/>
  <c r="J36" i="6"/>
  <c r="C48" i="6"/>
  <c r="I65" i="6"/>
  <c r="D67" i="6"/>
  <c r="J29" i="6"/>
  <c r="G20" i="6"/>
  <c r="C65" i="6"/>
  <c r="C59" i="6"/>
  <c r="E71" i="6"/>
  <c r="M18" i="6"/>
  <c r="J40" i="6"/>
  <c r="H21" i="6"/>
  <c r="K32" i="6"/>
  <c r="F72" i="6"/>
  <c r="M60" i="6"/>
  <c r="K71" i="6"/>
  <c r="F23" i="6"/>
  <c r="M46" i="6"/>
  <c r="L18" i="6"/>
  <c r="L69" i="6"/>
  <c r="J69" i="6"/>
  <c r="G17" i="6"/>
  <c r="I40" i="6"/>
  <c r="F51" i="6"/>
  <c r="G64" i="6"/>
  <c r="J56" i="6"/>
  <c r="K43" i="6"/>
  <c r="J23" i="6"/>
  <c r="G46" i="6"/>
  <c r="G10" i="6"/>
  <c r="K33" i="6"/>
  <c r="H51" i="6"/>
  <c r="J38" i="6"/>
  <c r="H70" i="6"/>
  <c r="C22" i="6"/>
  <c r="C35" i="6"/>
  <c r="F84" i="6"/>
  <c r="I85" i="6"/>
  <c r="N86" i="6"/>
  <c r="I35" i="6"/>
  <c r="N54" i="6"/>
  <c r="N71" i="6"/>
  <c r="I81" i="6"/>
  <c r="D80" i="6"/>
  <c r="K20" i="6"/>
  <c r="N61" i="6"/>
  <c r="M86" i="6"/>
  <c r="K47" i="6"/>
  <c r="C15" i="6"/>
  <c r="H38" i="6"/>
  <c r="N10" i="6"/>
  <c r="N73" i="6"/>
  <c r="L37" i="6"/>
  <c r="M73" i="6"/>
  <c r="C28" i="6"/>
  <c r="I77" i="6"/>
  <c r="C44" i="6"/>
  <c r="G86" i="6"/>
  <c r="K59" i="6"/>
  <c r="G15" i="6"/>
  <c r="H34" i="6"/>
  <c r="G58" i="6"/>
  <c r="K17" i="6"/>
  <c r="K53" i="6"/>
  <c r="E14" i="6"/>
  <c r="E31" i="6"/>
  <c r="D65" i="6"/>
  <c r="G66" i="6"/>
  <c r="G40" i="6"/>
  <c r="L64" i="6"/>
  <c r="F65" i="6"/>
  <c r="C23" i="6"/>
  <c r="K34" i="6"/>
  <c r="C74" i="6"/>
  <c r="I37" i="6"/>
  <c r="K49" i="6"/>
  <c r="L12" i="6"/>
  <c r="N44" i="6"/>
  <c r="L70" i="6"/>
  <c r="G35" i="6"/>
  <c r="F66" i="6"/>
  <c r="F30" i="6"/>
  <c r="G13" i="6"/>
  <c r="J24" i="6"/>
  <c r="H29" i="6"/>
  <c r="M49" i="6"/>
  <c r="H20" i="6"/>
  <c r="F48" i="6"/>
  <c r="G76" i="6"/>
  <c r="F70" i="6"/>
  <c r="F35" i="6"/>
  <c r="F74" i="6"/>
  <c r="J26" i="6"/>
  <c r="G47" i="6"/>
  <c r="C40" i="6"/>
  <c r="M78" i="6"/>
  <c r="E72" i="6"/>
  <c r="J71" i="6"/>
  <c r="L86" i="6"/>
  <c r="D81" i="6"/>
  <c r="E36" i="6"/>
  <c r="F64" i="6"/>
  <c r="G62" i="6"/>
  <c r="G23" i="6"/>
  <c r="F34" i="6"/>
  <c r="C54" i="6"/>
  <c r="H33" i="6"/>
  <c r="C45" i="6"/>
  <c r="L51" i="6"/>
  <c r="F44" i="6"/>
  <c r="H69" i="6"/>
  <c r="M31" i="6"/>
  <c r="H58" i="6"/>
  <c r="E26" i="6"/>
  <c r="I13" i="6"/>
  <c r="C20" i="6"/>
  <c r="I29" i="6"/>
  <c r="D45" i="6"/>
  <c r="L20" i="6"/>
  <c r="D48" i="6"/>
  <c r="M76" i="6"/>
  <c r="K70" i="6"/>
  <c r="K35" i="6"/>
  <c r="L58" i="6"/>
  <c r="N26" i="6"/>
  <c r="F81" i="6"/>
  <c r="F36" i="6"/>
  <c r="H43" i="6"/>
  <c r="L48" i="6"/>
  <c r="K50" i="6"/>
  <c r="K42" i="6"/>
  <c r="J55" i="6"/>
  <c r="M13" i="6"/>
  <c r="C9" i="6"/>
  <c r="N13" i="6"/>
  <c r="J35" i="6"/>
  <c r="L55" i="6"/>
  <c r="H9" i="6"/>
  <c r="J64" i="6"/>
  <c r="C11" i="6"/>
  <c r="G44" i="6"/>
  <c r="K9" i="6"/>
  <c r="E86" i="6"/>
  <c r="M26" i="6"/>
  <c r="K55" i="6"/>
  <c r="G79" i="6"/>
  <c r="J79" i="6"/>
  <c r="I75" i="6"/>
  <c r="H75" i="6"/>
  <c r="M83" i="6"/>
  <c r="J75" i="6"/>
  <c r="N83" i="6"/>
  <c r="H79" i="6"/>
  <c r="K83" i="6"/>
  <c r="F83" i="6"/>
  <c r="J83" i="6"/>
  <c r="D87" i="6"/>
  <c r="M37" i="6"/>
  <c r="M50" i="6"/>
  <c r="G26" i="6"/>
  <c r="E19" i="6"/>
  <c r="G9" i="6"/>
  <c r="J15" i="6"/>
  <c r="M9" i="6"/>
  <c r="L30" i="6"/>
  <c r="H19" i="6"/>
  <c r="I66" i="6"/>
  <c r="H83" i="6"/>
  <c r="D79" i="6"/>
  <c r="L79" i="6"/>
  <c r="K79" i="6"/>
  <c r="F79" i="6"/>
  <c r="C87" i="6"/>
  <c r="G83" i="6"/>
  <c r="N74" i="6"/>
  <c r="F46" i="6"/>
  <c r="K73" i="6"/>
  <c r="M19" i="6"/>
  <c r="F21" i="6"/>
  <c r="M56" i="6"/>
  <c r="J42" i="6"/>
  <c r="N12" i="6"/>
  <c r="N32" i="6"/>
  <c r="L76" i="6"/>
  <c r="F15" i="6"/>
  <c r="I69" i="6"/>
  <c r="K15" i="6"/>
  <c r="N53" i="6"/>
  <c r="L71" i="6"/>
  <c r="N45" i="6"/>
  <c r="L63" i="6"/>
  <c r="K69" i="6"/>
  <c r="N43" i="6"/>
  <c r="N42" i="6"/>
  <c r="D51" i="6"/>
  <c r="J58" i="6"/>
  <c r="M25" i="6"/>
  <c r="E45" i="6"/>
  <c r="G65" i="6"/>
  <c r="N58" i="6"/>
  <c r="E24" i="6"/>
  <c r="C50" i="6"/>
  <c r="C37" i="6"/>
  <c r="N36" i="6"/>
  <c r="M12" i="6"/>
  <c r="C57" i="6"/>
  <c r="C58" i="6"/>
  <c r="I15" i="6"/>
  <c r="C46" i="6"/>
  <c r="J45" i="6"/>
  <c r="K81" i="6"/>
  <c r="J77" i="6"/>
  <c r="C53" i="6"/>
  <c r="N84" i="6"/>
  <c r="N41" i="6"/>
  <c r="L68" i="6"/>
  <c r="F77" i="6"/>
  <c r="K44" i="6"/>
  <c r="N62" i="6"/>
  <c r="H31" i="6"/>
  <c r="M22" i="6"/>
  <c r="H66" i="6"/>
  <c r="K37" i="6"/>
  <c r="K40" i="6"/>
  <c r="C61" i="6"/>
  <c r="H76" i="6"/>
  <c r="K78" i="6"/>
  <c r="L31" i="6"/>
  <c r="I11" i="6"/>
  <c r="F26" i="6"/>
  <c r="L13" i="6"/>
  <c r="J49" i="6"/>
  <c r="M33" i="6"/>
  <c r="I45" i="6"/>
  <c r="M20" i="6"/>
  <c r="N77" i="6"/>
  <c r="M53" i="6"/>
  <c r="K56" i="6"/>
  <c r="F43" i="6"/>
  <c r="F31" i="6"/>
  <c r="J66" i="6"/>
  <c r="I26" i="6"/>
  <c r="J13" i="6"/>
  <c r="M21" i="6"/>
  <c r="H64" i="6"/>
  <c r="L46" i="6"/>
  <c r="I82" i="6"/>
  <c r="C18" i="6"/>
  <c r="K46" i="6"/>
  <c r="K39" i="6"/>
  <c r="I18" i="6"/>
  <c r="I9" i="6"/>
  <c r="N76" i="6"/>
  <c r="M69" i="6"/>
  <c r="K80" i="6"/>
  <c r="F28" i="6"/>
  <c r="M67" i="6"/>
  <c r="C60" i="6"/>
  <c r="C42" i="6"/>
  <c r="D17" i="6"/>
  <c r="H85" i="6"/>
  <c r="I86" i="6"/>
  <c r="E39" i="6"/>
  <c r="H54" i="6"/>
  <c r="D10" i="6"/>
  <c r="H81" i="6"/>
  <c r="C64" i="6"/>
  <c r="L24" i="6"/>
  <c r="F67" i="6"/>
  <c r="I52" i="6"/>
  <c r="J47" i="6"/>
  <c r="M15" i="6"/>
  <c r="K38" i="6"/>
  <c r="H10" i="6"/>
  <c r="L80" i="6"/>
  <c r="J37" i="6"/>
  <c r="H80" i="6"/>
  <c r="L32" i="6"/>
  <c r="H77" i="6"/>
  <c r="L53" i="6"/>
  <c r="F86" i="6"/>
  <c r="I59" i="6"/>
  <c r="I19" i="6"/>
  <c r="C34" i="6"/>
  <c r="I63" i="6"/>
  <c r="N21" i="6"/>
  <c r="E57" i="6"/>
  <c r="J18" i="6"/>
  <c r="F39" i="6"/>
  <c r="E48" i="6"/>
  <c r="K54" i="6"/>
  <c r="F49" i="6"/>
  <c r="N48" i="6"/>
  <c r="G70" i="6"/>
  <c r="F27" i="6"/>
  <c r="D38" i="6"/>
  <c r="E13" i="6"/>
  <c r="H37" i="6"/>
  <c r="N49" i="6"/>
  <c r="G12" i="6"/>
  <c r="I53" i="6"/>
  <c r="I72" i="6"/>
  <c r="M35" i="6"/>
  <c r="E63" i="6"/>
  <c r="E30" i="6"/>
  <c r="F13" i="6"/>
  <c r="C32" i="6"/>
  <c r="C29" i="6"/>
  <c r="H49" i="6"/>
  <c r="F24" i="6"/>
  <c r="K48" i="6"/>
  <c r="E84" i="6"/>
  <c r="N78" i="6"/>
  <c r="G39" i="6"/>
  <c r="N59" i="6"/>
  <c r="C26" i="6"/>
  <c r="E58" i="6"/>
  <c r="H45" i="6"/>
  <c r="K52" i="6"/>
  <c r="J54" i="6"/>
  <c r="F11" i="6"/>
  <c r="H86" i="6"/>
  <c r="D37" i="6"/>
  <c r="D28" i="6"/>
  <c r="L84" i="6"/>
  <c r="G71" i="6"/>
  <c r="N15" i="6"/>
  <c r="G22" i="6"/>
  <c r="M68" i="6"/>
  <c r="J25" i="6"/>
  <c r="K36" i="6"/>
  <c r="E77" i="6"/>
  <c r="M65" i="6"/>
  <c r="E43" i="6"/>
  <c r="E27" i="6"/>
  <c r="E50" i="6"/>
  <c r="L22" i="6"/>
  <c r="N50" i="6"/>
  <c r="L81" i="6"/>
  <c r="L21" i="6"/>
  <c r="E40" i="6"/>
  <c r="E12" i="6"/>
  <c r="L67" i="6"/>
  <c r="L60" i="6"/>
  <c r="K62" i="6"/>
  <c r="N27" i="6"/>
  <c r="F50" i="6"/>
  <c r="F18" i="6"/>
  <c r="F41" i="6"/>
  <c r="L16" i="6"/>
  <c r="D54" i="6"/>
  <c r="E65" i="6"/>
  <c r="G30" i="6"/>
  <c r="H82" i="6"/>
  <c r="G37" i="6"/>
  <c r="I24" i="6"/>
  <c r="M84" i="6"/>
  <c r="K63" i="6"/>
  <c r="D11" i="6"/>
  <c r="D22" i="6"/>
  <c r="C49" i="6"/>
  <c r="L25" i="6"/>
  <c r="J32" i="6"/>
  <c r="L72" i="6"/>
  <c r="F60" i="6"/>
  <c r="H50" i="6"/>
  <c r="D23" i="6"/>
  <c r="J50" i="6"/>
  <c r="H18" i="6"/>
  <c r="N34" i="6"/>
  <c r="M81" i="6"/>
  <c r="F17" i="6"/>
  <c r="L40" i="6"/>
  <c r="J12" i="6"/>
  <c r="E64" i="6"/>
  <c r="G60" i="6"/>
  <c r="C62" i="6"/>
  <c r="H23" i="6"/>
  <c r="L50" i="6"/>
  <c r="K14" i="6"/>
  <c r="D12" i="6"/>
  <c r="C78" i="6"/>
  <c r="G72" i="6"/>
  <c r="C77" i="6"/>
  <c r="I48" i="6"/>
  <c r="H67" i="6"/>
  <c r="I60" i="6"/>
  <c r="J70" i="6"/>
  <c r="C71" i="6"/>
  <c r="H74" i="6"/>
  <c r="L83" i="6"/>
  <c r="C83" i="6"/>
  <c r="M79" i="6"/>
  <c r="I79" i="6"/>
  <c r="L87" i="6"/>
  <c r="I31" i="6"/>
  <c r="F25" i="6"/>
  <c r="N52" i="6"/>
  <c r="J10" i="6"/>
  <c r="I20" i="6"/>
  <c r="M47" i="6"/>
  <c r="L14" i="6"/>
  <c r="M17" i="6"/>
  <c r="C81" i="6"/>
  <c r="F55" i="6"/>
  <c r="J14" i="6"/>
  <c r="K86" i="6"/>
  <c r="J62" i="6"/>
  <c r="M64" i="6"/>
  <c r="K25" i="6"/>
  <c r="I44" i="6"/>
  <c r="D53" i="6"/>
  <c r="K26" i="6"/>
  <c r="F40" i="6"/>
  <c r="L62" i="6"/>
  <c r="K22" i="6"/>
  <c r="C16" i="6"/>
  <c r="N69" i="6"/>
  <c r="C70" i="6"/>
  <c r="F69" i="6"/>
  <c r="M59" i="6"/>
  <c r="D46" i="6"/>
  <c r="I70" i="6"/>
  <c r="C21" i="6"/>
  <c r="K28" i="6"/>
  <c r="N85" i="6"/>
  <c r="M82" i="6"/>
  <c r="I55" i="6"/>
  <c r="J11" i="6"/>
  <c r="M38" i="6"/>
  <c r="J51" i="6"/>
  <c r="I73" i="6"/>
  <c r="M61" i="6"/>
  <c r="C52" i="6"/>
  <c r="N22" i="6"/>
  <c r="N33" i="6"/>
  <c r="F45" i="6"/>
  <c r="K61" i="6"/>
  <c r="C76" i="6"/>
  <c r="M43" i="6"/>
  <c r="I27" i="6"/>
  <c r="C14" i="6"/>
  <c r="C36" i="6"/>
  <c r="N29" i="6"/>
  <c r="L28" i="6"/>
  <c r="K67" i="6"/>
  <c r="H60" i="6"/>
  <c r="I64" i="6"/>
  <c r="J27" i="6"/>
  <c r="L54" i="6"/>
  <c r="K18" i="6"/>
  <c r="M58" i="6"/>
  <c r="M28" i="6"/>
  <c r="N25" i="6"/>
  <c r="M36" i="6"/>
  <c r="N16" i="6"/>
  <c r="F61" i="6"/>
  <c r="L44" i="6"/>
  <c r="M52" i="6"/>
  <c r="H42" i="6"/>
  <c r="M27" i="6"/>
  <c r="I50" i="6"/>
  <c r="F22" i="6"/>
  <c r="M63" i="6"/>
  <c r="H68" i="6"/>
  <c r="H84" i="6"/>
  <c r="F10" i="6"/>
  <c r="K58" i="6"/>
  <c r="H63" i="6"/>
  <c r="L61" i="6"/>
  <c r="M23" i="6"/>
  <c r="I39" i="6"/>
  <c r="L9" i="6"/>
  <c r="C72" i="6"/>
  <c r="K41" i="6"/>
  <c r="J68" i="6"/>
  <c r="M51" i="6"/>
  <c r="L57" i="6"/>
  <c r="C82" i="6"/>
  <c r="K65" i="6"/>
  <c r="I49" i="6"/>
  <c r="H48" i="6"/>
  <c r="N70" i="6"/>
  <c r="D27" i="6"/>
  <c r="D42" i="6"/>
  <c r="C13" i="6"/>
  <c r="E41" i="6"/>
  <c r="I68" i="6"/>
  <c r="F12" i="6"/>
  <c r="H53" i="6"/>
  <c r="J78" i="6"/>
  <c r="L35" i="6"/>
  <c r="K74" i="6"/>
  <c r="J34" i="6"/>
  <c r="L47" i="6"/>
  <c r="H40" i="6"/>
  <c r="L33" i="6"/>
  <c r="N68" i="6"/>
  <c r="C24" i="6"/>
  <c r="J61" i="6"/>
  <c r="D84" i="6"/>
  <c r="I78" i="6"/>
  <c r="D47" i="6"/>
  <c r="K66" i="6"/>
  <c r="I30" i="6"/>
  <c r="H71" i="6"/>
  <c r="L49" i="6"/>
  <c r="D56" i="6"/>
  <c r="D82" i="6"/>
  <c r="E15" i="6"/>
  <c r="L66" i="6"/>
  <c r="D41" i="6"/>
  <c r="G32" i="6"/>
  <c r="F53" i="6"/>
  <c r="G43" i="6"/>
  <c r="H15" i="6"/>
  <c r="H26" i="6"/>
  <c r="J33" i="6"/>
  <c r="E29" i="6"/>
  <c r="I36" i="6"/>
  <c r="M85" i="6"/>
  <c r="I76" i="6"/>
  <c r="H61" i="6"/>
  <c r="H27" i="6"/>
  <c r="M54" i="6"/>
  <c r="H22" i="6"/>
  <c r="C66" i="6"/>
  <c r="G81" i="6"/>
  <c r="J21" i="6"/>
  <c r="G45" i="6"/>
  <c r="H16" i="6"/>
  <c r="E67" i="6"/>
  <c r="N65" i="6"/>
  <c r="F62" i="6"/>
  <c r="L27" i="6"/>
  <c r="F54" i="6"/>
  <c r="E18" i="6"/>
  <c r="I41" i="6"/>
  <c r="N24" i="6"/>
  <c r="F59" i="6"/>
  <c r="J44" i="6"/>
  <c r="C38" i="6"/>
  <c r="N64" i="6"/>
  <c r="I25" i="6"/>
  <c r="C12" i="6"/>
  <c r="C56" i="6"/>
  <c r="H47" i="6"/>
  <c r="D55" i="6"/>
  <c r="I14" i="6"/>
  <c r="G24" i="6"/>
  <c r="C17" i="6"/>
  <c r="I28" i="6"/>
  <c r="M48" i="6"/>
  <c r="L56" i="6"/>
  <c r="M55" i="6"/>
  <c r="C19" i="6"/>
  <c r="E42" i="6"/>
  <c r="M14" i="6"/>
  <c r="G25" i="6"/>
  <c r="L41" i="6"/>
  <c r="K77" i="6"/>
  <c r="L36" i="6"/>
  <c r="C51" i="6"/>
  <c r="N57" i="6"/>
  <c r="G52" i="6"/>
  <c r="I43" i="6"/>
  <c r="F19" i="6"/>
  <c r="F42" i="6"/>
  <c r="M10" i="6"/>
  <c r="M29" i="6"/>
  <c r="D61" i="6"/>
  <c r="M30" i="6"/>
  <c r="E55" i="6"/>
  <c r="N14" i="6"/>
  <c r="N38" i="6"/>
  <c r="D21" i="6"/>
  <c r="H12" i="6"/>
  <c r="I56" i="6"/>
  <c r="H39" i="6"/>
  <c r="F58" i="6"/>
  <c r="F14" i="6"/>
  <c r="M16" i="6"/>
  <c r="I17" i="6"/>
  <c r="M24" i="6"/>
  <c r="C85" i="6"/>
  <c r="H52" i="6"/>
  <c r="C55" i="6"/>
  <c r="G19" i="6"/>
  <c r="G42" i="6"/>
  <c r="C10" i="6"/>
  <c r="J17" i="6"/>
  <c r="J41" i="6"/>
  <c r="C80" i="6"/>
  <c r="I32" i="6"/>
  <c r="F85" i="6"/>
  <c r="G53" i="6"/>
  <c r="L52" i="6"/>
  <c r="C63" i="6"/>
  <c r="K19" i="6"/>
  <c r="L42" i="6"/>
  <c r="D71" i="6"/>
  <c r="C25" i="6"/>
  <c r="C67" i="6"/>
  <c r="J22" i="6"/>
  <c r="I47" i="6"/>
  <c r="D74" i="6"/>
  <c r="I84" i="6"/>
  <c r="M42" i="6"/>
  <c r="K76" i="6"/>
  <c r="J9" i="6"/>
  <c r="L65" i="6"/>
  <c r="I38" i="6"/>
  <c r="J52" i="6"/>
  <c r="D35" i="6"/>
  <c r="J43" i="6"/>
  <c r="K10" i="6"/>
  <c r="E46" i="6"/>
  <c r="M77" i="6"/>
  <c r="G27" i="6"/>
  <c r="E61" i="6"/>
  <c r="E9" i="6"/>
  <c r="M87" i="6"/>
  <c r="E87" i="6"/>
  <c r="F87" i="6"/>
  <c r="H87" i="6"/>
  <c r="E83" i="6"/>
  <c r="I83" i="6"/>
  <c r="G87" i="6"/>
  <c r="E79" i="6"/>
  <c r="N87" i="6"/>
  <c r="F75" i="6"/>
  <c r="D75" i="6"/>
  <c r="C75" i="6"/>
  <c r="J30" i="6"/>
  <c r="K60" i="6"/>
  <c r="C68" i="6"/>
  <c r="K24" i="6"/>
  <c r="M72" i="6"/>
  <c r="M70" i="6"/>
  <c r="K30" i="6"/>
  <c r="C33" i="6"/>
  <c r="K45" i="6"/>
  <c r="N72" i="6"/>
  <c r="C86" i="6"/>
  <c r="F16" i="6"/>
  <c r="N55" i="6"/>
  <c r="I12" i="6"/>
  <c r="M57" i="6"/>
  <c r="K23" i="6"/>
  <c r="L29" i="6"/>
  <c r="K12" i="6"/>
  <c r="J82" i="6"/>
  <c r="N46" i="6"/>
  <c r="N40" i="6"/>
  <c r="J19" i="6"/>
  <c r="N66" i="6"/>
  <c r="F68" i="6"/>
  <c r="H72" i="6"/>
  <c r="F32" i="6"/>
  <c r="N19" i="6"/>
  <c r="I33" i="6"/>
  <c r="K84" i="6"/>
  <c r="C31" i="6"/>
  <c r="M71" i="6"/>
  <c r="I16" i="6"/>
  <c r="G31" i="6"/>
  <c r="E22" i="6"/>
  <c r="D57" i="6"/>
  <c r="F20" i="6"/>
  <c r="D18" i="6"/>
  <c r="G48" i="6"/>
  <c r="H46" i="6"/>
  <c r="L17" i="6"/>
  <c r="F52" i="6"/>
  <c r="L10" i="6"/>
  <c r="H62" i="6"/>
  <c r="J72" i="6"/>
  <c r="D66" i="6"/>
  <c r="G57" i="6"/>
  <c r="D34" i="6"/>
  <c r="H73" i="6"/>
  <c r="E82" i="6"/>
  <c r="K13" i="6"/>
  <c r="C27" i="6"/>
  <c r="I61" i="6"/>
  <c r="G54" i="6"/>
  <c r="F57" i="6"/>
  <c r="E34" i="6"/>
  <c r="D68" i="6"/>
  <c r="K82" i="6"/>
  <c r="M74" i="6"/>
  <c r="N23" i="6"/>
  <c r="L23" i="6"/>
  <c r="D15" i="6"/>
  <c r="N9" i="6"/>
  <c r="F9" i="6"/>
  <c r="I87" i="6"/>
  <c r="N75" i="6"/>
  <c r="N79" i="6"/>
  <c r="N28" i="6"/>
  <c r="M80" i="6"/>
  <c r="D39" i="6"/>
  <c r="H57" i="6"/>
  <c r="G75" i="6"/>
  <c r="M75" i="6"/>
  <c r="I23" i="6"/>
  <c r="M34" i="6"/>
  <c r="E16" i="6"/>
  <c r="M44" i="6"/>
  <c r="D73" i="6"/>
  <c r="N11" i="6"/>
  <c r="H30" i="6"/>
  <c r="D14" i="6"/>
  <c r="E75" i="6"/>
  <c r="J65" i="6"/>
  <c r="M32" i="6"/>
  <c r="G56" i="6"/>
  <c r="G14" i="6"/>
  <c r="H36" i="6"/>
  <c r="C43" i="6"/>
  <c r="F29" i="6"/>
  <c r="N18" i="6"/>
  <c r="J80" i="6"/>
  <c r="N81" i="6"/>
  <c r="F82" i="6"/>
  <c r="I71" i="6"/>
  <c r="J28" i="6"/>
  <c r="G55" i="6"/>
  <c r="F76" i="6"/>
  <c r="J86" i="6"/>
  <c r="F78" i="6"/>
  <c r="M41" i="6"/>
  <c r="G82" i="6"/>
  <c r="N63" i="6"/>
  <c r="N47" i="6"/>
  <c r="G63" i="6"/>
  <c r="E85" i="6"/>
  <c r="K87" i="6"/>
  <c r="J63" i="6"/>
  <c r="K57" i="6"/>
  <c r="L73" i="6"/>
  <c r="H11" i="6"/>
  <c r="I34" i="6"/>
  <c r="J46" i="6"/>
  <c r="G33" i="6"/>
  <c r="M66" i="6"/>
  <c r="J85" i="6"/>
  <c r="L75" i="6"/>
  <c r="D62" i="6"/>
  <c r="F47" i="6"/>
  <c r="K21" i="6"/>
  <c r="E59" i="6"/>
  <c r="D25" i="6"/>
  <c r="K51" i="6"/>
  <c r="E23" i="6"/>
  <c r="L77" i="6"/>
  <c r="F71" i="6"/>
  <c r="N35" i="6"/>
  <c r="C73" i="6"/>
  <c r="L39" i="6"/>
  <c r="E68" i="6"/>
  <c r="K72" i="6"/>
  <c r="L11" i="6"/>
  <c r="D44" i="6"/>
  <c r="F63" i="6"/>
  <c r="N31" i="6"/>
  <c r="J73" i="6"/>
  <c r="N39" i="6"/>
  <c r="M45" i="6"/>
  <c r="G61" i="6"/>
  <c r="M11" i="6"/>
  <c r="N60" i="6"/>
  <c r="N82" i="6"/>
  <c r="J76" i="6"/>
  <c r="J31" i="6"/>
  <c r="E54" i="6"/>
  <c r="C79" i="6"/>
  <c r="K75" i="6"/>
  <c r="J87" i="6"/>
  <c r="K29" i="6"/>
  <c r="H32" i="6"/>
  <c r="G69" i="6"/>
  <c r="I42" i="6"/>
  <c r="I46" i="6"/>
  <c r="F33" i="6"/>
  <c r="D13" i="6"/>
  <c r="J16" i="6"/>
  <c r="E44" i="6"/>
  <c r="I22" i="6"/>
  <c r="C84" i="6"/>
  <c r="D83" i="6"/>
  <c r="C2" i="18" l="1"/>
  <c r="S71" i="6"/>
  <c r="R71" i="6"/>
  <c r="S55" i="6"/>
  <c r="R55" i="6"/>
  <c r="R54" i="6"/>
  <c r="S54" i="6"/>
  <c r="S27" i="6"/>
  <c r="R27" i="6"/>
  <c r="S23" i="6"/>
  <c r="R23" i="6"/>
  <c r="R12" i="6"/>
  <c r="S12" i="6"/>
  <c r="R15" i="6"/>
  <c r="S15" i="6"/>
  <c r="R22" i="6"/>
  <c r="S22" i="6"/>
  <c r="R42" i="6"/>
  <c r="S42" i="6"/>
  <c r="S48" i="6"/>
  <c r="R48" i="6"/>
  <c r="R39" i="6"/>
  <c r="S39" i="6"/>
  <c r="R61" i="6"/>
  <c r="S61" i="6"/>
  <c r="R46" i="6"/>
  <c r="S46" i="6"/>
  <c r="R57" i="6"/>
  <c r="S57" i="6"/>
  <c r="S75" i="6"/>
  <c r="R75" i="6"/>
  <c r="R79" i="6"/>
  <c r="S79" i="6"/>
  <c r="R87" i="6"/>
  <c r="S87" i="6"/>
  <c r="R83" i="6"/>
  <c r="S83" i="6"/>
  <c r="D13" i="10"/>
  <c r="D11" i="10"/>
  <c r="D12" i="10"/>
  <c r="O87" i="6"/>
  <c r="O75" i="6"/>
  <c r="O79" i="6"/>
  <c r="O83" i="6"/>
  <c r="D69" i="6"/>
  <c r="D59" i="6"/>
  <c r="E76" i="6"/>
  <c r="E69" i="6"/>
  <c r="G80" i="6"/>
  <c r="H59" i="6"/>
  <c r="L43" i="6"/>
  <c r="D86" i="6"/>
  <c r="D9" i="6"/>
  <c r="E62" i="6"/>
  <c r="G74" i="6"/>
  <c r="G11" i="6"/>
  <c r="L82" i="6"/>
  <c r="D49" i="6"/>
  <c r="D78" i="6"/>
  <c r="E47" i="6"/>
  <c r="E21" i="6"/>
  <c r="G85" i="6"/>
  <c r="H56" i="6"/>
  <c r="F37" i="6"/>
  <c r="D50" i="6"/>
  <c r="E81" i="6"/>
  <c r="G51" i="6"/>
  <c r="L45" i="6"/>
  <c r="D33" i="6"/>
  <c r="L74" i="6"/>
  <c r="E49" i="6"/>
  <c r="F56" i="6"/>
  <c r="D20" i="6"/>
  <c r="D85" i="6"/>
  <c r="E25" i="6"/>
  <c r="E38" i="6"/>
  <c r="G36" i="6"/>
  <c r="H14" i="6"/>
  <c r="L78" i="6"/>
  <c r="D77" i="6"/>
  <c r="E17" i="6"/>
  <c r="E11" i="6"/>
  <c r="G84" i="6"/>
  <c r="G34" i="6"/>
  <c r="L26" i="6"/>
  <c r="D76" i="6"/>
  <c r="D72" i="6"/>
  <c r="E28" i="6"/>
  <c r="E56" i="6"/>
  <c r="G73" i="6"/>
  <c r="H24" i="6"/>
  <c r="D60" i="6"/>
  <c r="D30" i="6"/>
  <c r="E53" i="6"/>
  <c r="E51" i="6"/>
  <c r="G18" i="6"/>
  <c r="L85" i="6"/>
  <c r="E74" i="6"/>
  <c r="D40" i="6"/>
  <c r="G21" i="6"/>
  <c r="D24" i="6"/>
  <c r="D63" i="6"/>
  <c r="E70" i="6"/>
  <c r="E20" i="6"/>
  <c r="G59" i="6"/>
  <c r="H65" i="6"/>
  <c r="D29" i="6"/>
  <c r="D64" i="6"/>
  <c r="E52" i="6"/>
  <c r="E37" i="6"/>
  <c r="G28" i="6"/>
  <c r="H25" i="6"/>
  <c r="D58" i="6"/>
  <c r="G50" i="6"/>
  <c r="E10" i="6"/>
  <c r="D36" i="6"/>
  <c r="E33" i="6"/>
  <c r="E60" i="6"/>
  <c r="G67" i="6"/>
  <c r="G29" i="6"/>
  <c r="L19" i="6"/>
  <c r="D16" i="6"/>
  <c r="D26" i="6"/>
  <c r="E32" i="6"/>
  <c r="E35" i="6"/>
  <c r="G38" i="6"/>
  <c r="H13" i="6"/>
  <c r="D70" i="6"/>
  <c r="D43" i="6"/>
  <c r="E73" i="6"/>
  <c r="E80" i="6"/>
  <c r="G78" i="6"/>
  <c r="G77" i="6"/>
  <c r="L59" i="6"/>
  <c r="D32" i="6"/>
  <c r="D31" i="6"/>
  <c r="E78" i="6"/>
  <c r="E66" i="6"/>
  <c r="G49" i="6"/>
  <c r="H44" i="6"/>
  <c r="D52" i="6"/>
  <c r="G68" i="6"/>
  <c r="G16" i="6"/>
  <c r="F80" i="6"/>
  <c r="G41" i="6"/>
  <c r="D19" i="6"/>
  <c r="H35" i="6"/>
  <c r="Q46" i="6" l="1"/>
  <c r="Q23" i="6"/>
  <c r="Q71" i="6"/>
  <c r="Q39" i="6"/>
  <c r="Q15" i="6"/>
  <c r="Q54" i="6"/>
  <c r="Q42" i="6"/>
  <c r="Q61" i="6"/>
  <c r="Q48" i="6"/>
  <c r="Q57" i="6"/>
  <c r="Q22" i="6"/>
  <c r="Q12" i="6"/>
  <c r="Q27" i="6"/>
  <c r="Q55" i="6"/>
  <c r="S45" i="6"/>
  <c r="R45" i="6"/>
  <c r="R44" i="6"/>
  <c r="S44" i="6"/>
  <c r="R68" i="6"/>
  <c r="S68" i="6"/>
  <c r="S18" i="6"/>
  <c r="R18" i="6"/>
  <c r="R66" i="6"/>
  <c r="S66" i="6"/>
  <c r="S51" i="6"/>
  <c r="R51" i="6"/>
  <c r="R81" i="6"/>
  <c r="S81" i="6"/>
  <c r="S10" i="6"/>
  <c r="R10" i="6"/>
  <c r="S53" i="6"/>
  <c r="R53" i="6"/>
  <c r="R52" i="6"/>
  <c r="S52" i="6"/>
  <c r="R31" i="6"/>
  <c r="S31" i="6"/>
  <c r="S19" i="6"/>
  <c r="R19" i="6"/>
  <c r="S30" i="6"/>
  <c r="R30" i="6"/>
  <c r="R50" i="6"/>
  <c r="S50" i="6"/>
  <c r="S32" i="6"/>
  <c r="R32" i="6"/>
  <c r="R40" i="6"/>
  <c r="S40" i="6"/>
  <c r="R60" i="6"/>
  <c r="S60" i="6"/>
  <c r="R41" i="6"/>
  <c r="S41" i="6"/>
  <c r="R56" i="6"/>
  <c r="S56" i="6"/>
  <c r="R21" i="6"/>
  <c r="S21" i="6"/>
  <c r="S80" i="6"/>
  <c r="R80" i="6"/>
  <c r="S74" i="6"/>
  <c r="R74" i="6"/>
  <c r="R28" i="6"/>
  <c r="S28" i="6"/>
  <c r="R47" i="6"/>
  <c r="S47" i="6"/>
  <c r="R73" i="6"/>
  <c r="S73" i="6"/>
  <c r="S33" i="6"/>
  <c r="R33" i="6"/>
  <c r="R72" i="6"/>
  <c r="S72" i="6"/>
  <c r="R78" i="6"/>
  <c r="S78" i="6"/>
  <c r="R43" i="6"/>
  <c r="S43" i="6"/>
  <c r="S58" i="6"/>
  <c r="R58" i="6"/>
  <c r="S76" i="6"/>
  <c r="R76" i="6"/>
  <c r="R49" i="6"/>
  <c r="S49" i="6"/>
  <c r="R70" i="6"/>
  <c r="S70" i="6"/>
  <c r="R82" i="6"/>
  <c r="S82" i="6"/>
  <c r="R13" i="6"/>
  <c r="S13" i="6"/>
  <c r="R34" i="6"/>
  <c r="S34" i="6"/>
  <c r="S84" i="6"/>
  <c r="R84" i="6"/>
  <c r="R35" i="6"/>
  <c r="S35" i="6"/>
  <c r="S37" i="6"/>
  <c r="R37" i="6"/>
  <c r="S11" i="6"/>
  <c r="R11" i="6"/>
  <c r="R62" i="6"/>
  <c r="S62" i="6"/>
  <c r="R17" i="6"/>
  <c r="S17" i="6"/>
  <c r="S9" i="6"/>
  <c r="R9" i="6"/>
  <c r="R26" i="6"/>
  <c r="S26" i="6"/>
  <c r="R64" i="6"/>
  <c r="S64" i="6"/>
  <c r="S77" i="6"/>
  <c r="R77" i="6"/>
  <c r="R86" i="6"/>
  <c r="S86" i="6"/>
  <c r="S16" i="6"/>
  <c r="R16" i="6"/>
  <c r="R29" i="6"/>
  <c r="S29" i="6"/>
  <c r="S65" i="6"/>
  <c r="R65" i="6"/>
  <c r="R14" i="6"/>
  <c r="S14" i="6"/>
  <c r="S67" i="6"/>
  <c r="R67" i="6"/>
  <c r="S38" i="6"/>
  <c r="R38" i="6"/>
  <c r="R25" i="6"/>
  <c r="S25" i="6"/>
  <c r="R63" i="6"/>
  <c r="S63" i="6"/>
  <c r="S85" i="6"/>
  <c r="R85" i="6"/>
  <c r="S59" i="6"/>
  <c r="R59" i="6"/>
  <c r="S36" i="6"/>
  <c r="R36" i="6"/>
  <c r="S24" i="6"/>
  <c r="R24" i="6"/>
  <c r="S20" i="6"/>
  <c r="R20" i="6"/>
  <c r="S69" i="6"/>
  <c r="R69" i="6"/>
  <c r="Q83" i="6"/>
  <c r="Q79" i="6"/>
  <c r="Q75" i="6"/>
  <c r="Q87" i="6"/>
  <c r="B8" i="6"/>
  <c r="O11" i="6"/>
  <c r="O9" i="6"/>
  <c r="O10" i="6"/>
  <c r="L8" i="6"/>
  <c r="Q35" i="6" l="1"/>
  <c r="Q34" i="6"/>
  <c r="Q82" i="6"/>
  <c r="Q49" i="6"/>
  <c r="Q25" i="6"/>
  <c r="Q78" i="6"/>
  <c r="Q47" i="6"/>
  <c r="Q21" i="6"/>
  <c r="Q41" i="6"/>
  <c r="Q40" i="6"/>
  <c r="Q62" i="6"/>
  <c r="Q73" i="6"/>
  <c r="Q28" i="6"/>
  <c r="Q56" i="6"/>
  <c r="Q60" i="6"/>
  <c r="Q26" i="6"/>
  <c r="Q17" i="6"/>
  <c r="Q50" i="6"/>
  <c r="Q13" i="6"/>
  <c r="Q70" i="6"/>
  <c r="Q43" i="6"/>
  <c r="Q72" i="6"/>
  <c r="Q31" i="6"/>
  <c r="Q52" i="6"/>
  <c r="Q81" i="6"/>
  <c r="Q66" i="6"/>
  <c r="Q68" i="6"/>
  <c r="Q44" i="6"/>
  <c r="Q69" i="6"/>
  <c r="Q24" i="6"/>
  <c r="Q59" i="6"/>
  <c r="Q38" i="6"/>
  <c r="Q14" i="6"/>
  <c r="Q86" i="6"/>
  <c r="Q64" i="6"/>
  <c r="Q20" i="6"/>
  <c r="Q36" i="6"/>
  <c r="Q85" i="6"/>
  <c r="Q67" i="6"/>
  <c r="Q65" i="6"/>
  <c r="Q16" i="6"/>
  <c r="Q77" i="6"/>
  <c r="Q11" i="6"/>
  <c r="Q58" i="6"/>
  <c r="Q33" i="6"/>
  <c r="Q74" i="6"/>
  <c r="Q19" i="6"/>
  <c r="Q10" i="6"/>
  <c r="Q51" i="6"/>
  <c r="Q18" i="6"/>
  <c r="Q9" i="6"/>
  <c r="Q37" i="6"/>
  <c r="Q84" i="6"/>
  <c r="Q76" i="6"/>
  <c r="Q80" i="6"/>
  <c r="Q32" i="6"/>
  <c r="Q30" i="6"/>
  <c r="Q53" i="6"/>
  <c r="Q45" i="6"/>
  <c r="Q63" i="6"/>
  <c r="Q29" i="6"/>
  <c r="L6" i="6"/>
  <c r="L5" i="6"/>
  <c r="P8" i="6"/>
  <c r="J8" i="6"/>
  <c r="I8" i="6"/>
  <c r="N8" i="6"/>
  <c r="E8" i="6"/>
  <c r="G8" i="6"/>
  <c r="F8" i="6"/>
  <c r="K8" i="6"/>
  <c r="H8" i="6"/>
  <c r="D8" i="6"/>
  <c r="M8" i="6"/>
  <c r="C8" i="6"/>
  <c r="D6" i="6" l="1"/>
  <c r="D5" i="6"/>
  <c r="K5" i="6"/>
  <c r="K6" i="6"/>
  <c r="N6" i="6"/>
  <c r="N5" i="6"/>
  <c r="C6" i="6"/>
  <c r="R8" i="6"/>
  <c r="S8" i="6"/>
  <c r="C3" i="10" s="1"/>
  <c r="C5" i="6"/>
  <c r="H6" i="6" a="1"/>
  <c r="H6" i="6" s="1"/>
  <c r="H5" i="6" a="1"/>
  <c r="H5" i="6" s="1"/>
  <c r="E5" i="6"/>
  <c r="E6" i="6"/>
  <c r="I5" i="6"/>
  <c r="I6" i="6"/>
  <c r="M5" i="6"/>
  <c r="M6" i="6"/>
  <c r="G5" i="6"/>
  <c r="G6" i="6"/>
  <c r="F5" i="6"/>
  <c r="F6" i="6"/>
  <c r="J6" i="6"/>
  <c r="J5" i="6"/>
  <c r="L4" i="6"/>
  <c r="O8" i="6"/>
  <c r="P7" i="6" l="1"/>
  <c r="H4" i="6"/>
  <c r="Q8" i="6"/>
  <c r="N4" i="6"/>
  <c r="G4" i="6"/>
  <c r="F4" i="6"/>
  <c r="I4" i="6"/>
  <c r="K4" i="6"/>
  <c r="C4" i="6"/>
  <c r="C2" i="10"/>
  <c r="C6" i="10" s="1"/>
  <c r="C12" i="10" s="1"/>
  <c r="M4" i="6"/>
  <c r="E4" i="6"/>
  <c r="D4" i="6"/>
  <c r="J4" i="6"/>
  <c r="C10" i="10" l="1"/>
  <c r="C13" i="10"/>
  <c r="C11" i="10"/>
</calcChain>
</file>

<file path=xl/connections.xml><?xml version="1.0" encoding="utf-8"?>
<connections xmlns="http://schemas.openxmlformats.org/spreadsheetml/2006/main">
  <connection id="1" name="actividades-2021-07-27 00_40_18.584392" type="6" refreshedVersion="6" background="1" saveData="1">
    <textPr codePage="65001" sourceFile="C:\Users\Tom\Downloads\actividades-2021-07-27 12_42_40.546726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sistenciasDETALLE-historico-2021-07-27 00_40_17.580920" type="6" refreshedVersion="6" background="1" saveData="1">
    <textPr codePage="65001" sourceFile="C:\Users\Tom\Downloads\asistenciasDETALLE-historico-2021-07-27 12_51_06.197297.csv" decimal="," thousands="." comma="1">
      <textFields count="6">
        <textField/>
        <textField/>
        <textField/>
        <textField/>
        <textField/>
        <textField/>
      </textFields>
    </textPr>
  </connection>
  <connection id="3" name="asistenciasITEM-historico-2021-07-27 00_40_16.884358" type="6" refreshedVersion="6" background="1" saveData="1">
    <textPr codePage="65001" sourceFile="C:\Users\Tom\Downloads\asistenciasITEM-historico-2021-07-27 12_51_05.771968.csv" decimal="," thousands="." comma="1">
      <textFields count="6">
        <textField/>
        <textField/>
        <textField/>
        <textField/>
        <textField/>
        <textField/>
      </textFields>
    </textPr>
  </connection>
  <connection id="4" name="perfiles-2021-07-27 00_36_29.405986" type="6" refreshedVersion="6" background="1" saveData="1">
    <textPr codePage="65001" sourceFile="C:\Users\Tom\Downloads\perfiles-2021-07-27 00_40_19.833412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<sst xmlns="http://schemas.openxmlformats.org/spreadsheetml/2006/main" count="359" uniqueCount="105">
  <si>
    <t>Usuario</t>
  </si>
  <si>
    <t>Nombre</t>
  </si>
  <si>
    <t>Apellido</t>
  </si>
  <si>
    <t>Fecha de nacimiento</t>
  </si>
  <si>
    <t>Instagram</t>
  </si>
  <si>
    <t>Onward</t>
  </si>
  <si>
    <t>Taglit</t>
  </si>
  <si>
    <t>Cómo conoció Hillel</t>
  </si>
  <si>
    <t>Estudios</t>
  </si>
  <si>
    <t>Experiencia comunitaria</t>
  </si>
  <si>
    <t>Intereses</t>
  </si>
  <si>
    <t>Tom</t>
  </si>
  <si>
    <t>Apkiewicz</t>
  </si>
  <si>
    <t>http://www.instagram.com/tomiapi</t>
  </si>
  <si>
    <t>NO</t>
  </si>
  <si>
    <t>Por taglit</t>
  </si>
  <si>
    <t>Estoy recibido de ing. en sistemas de información</t>
  </si>
  <si>
    <t>No</t>
  </si>
  <si>
    <t>Titulo</t>
  </si>
  <si>
    <t>Dia</t>
  </si>
  <si>
    <t>Hora Desde</t>
  </si>
  <si>
    <t>Hora Hasta</t>
  </si>
  <si>
    <t>Cupo</t>
  </si>
  <si>
    <t>Modalidad</t>
  </si>
  <si>
    <t>Nuevo</t>
  </si>
  <si>
    <t>Activa</t>
  </si>
  <si>
    <t>Qanotados</t>
  </si>
  <si>
    <t>Categorias</t>
  </si>
  <si>
    <t>Entrenamiento Funcional</t>
  </si>
  <si>
    <t>Lunes</t>
  </si>
  <si>
    <t>Presencial</t>
  </si>
  <si>
    <t>False</t>
  </si>
  <si>
    <t>True</t>
  </si>
  <si>
    <t>Actualidad Israeli</t>
  </si>
  <si>
    <t>Online</t>
  </si>
  <si>
    <t>Yoga en el jardín</t>
  </si>
  <si>
    <t>Martes</t>
  </si>
  <si>
    <t>Krav Maga</t>
  </si>
  <si>
    <t>Speaking Club</t>
  </si>
  <si>
    <t>Miércoles</t>
  </si>
  <si>
    <t>Mosaiquismo y Vitrofusión</t>
  </si>
  <si>
    <t>Yoga Online</t>
  </si>
  <si>
    <t>Jueves</t>
  </si>
  <si>
    <t>Coworking - 3 días</t>
  </si>
  <si>
    <t>Membresías de Coworking</t>
  </si>
  <si>
    <t>Trabajo</t>
  </si>
  <si>
    <t>Coworking - 2 días</t>
  </si>
  <si>
    <t>Actividad</t>
  </si>
  <si>
    <t>Celular</t>
  </si>
  <si>
    <t>Anotados</t>
  </si>
  <si>
    <t>Asistentes</t>
  </si>
  <si>
    <t>Anotados/Cupo</t>
  </si>
  <si>
    <t>Edad</t>
  </si>
  <si>
    <t>Usuario anotado</t>
  </si>
  <si>
    <t>Ian</t>
  </si>
  <si>
    <t>Michael</t>
  </si>
  <si>
    <t>Jackson</t>
  </si>
  <si>
    <t>Si</t>
  </si>
  <si>
    <t>Torneo de Ajedrez - Jueves 24/07</t>
  </si>
  <si>
    <t>Eventos</t>
  </si>
  <si>
    <t>Deporte</t>
  </si>
  <si>
    <t>por un amigo</t>
  </si>
  <si>
    <t>Rafa</t>
  </si>
  <si>
    <t>Górgory</t>
  </si>
  <si>
    <t>Lorem impsum</t>
  </si>
  <si>
    <t>Moe</t>
  </si>
  <si>
    <t>Szyslak</t>
  </si>
  <si>
    <t>AA</t>
  </si>
  <si>
    <t>Total general</t>
  </si>
  <si>
    <t>Asistencias</t>
  </si>
  <si>
    <t>% Asistencia</t>
  </si>
  <si>
    <t>% Asist.</t>
  </si>
  <si>
    <t>Asis</t>
  </si>
  <si>
    <t>Suma de Asis</t>
  </si>
  <si>
    <t>-----------------------</t>
  </si>
  <si>
    <t>As.</t>
  </si>
  <si>
    <t>An.</t>
  </si>
  <si>
    <t>Control</t>
  </si>
  <si>
    <t>Fecha</t>
  </si>
  <si>
    <t>Asistencia</t>
  </si>
  <si>
    <t>Nivel Max</t>
  </si>
  <si>
    <t>Resto:</t>
  </si>
  <si>
    <t>Nivel 1</t>
  </si>
  <si>
    <t>Nivel 2</t>
  </si>
  <si>
    <t>Nivel 3</t>
  </si>
  <si>
    <t>Cupo máximo:</t>
  </si>
  <si>
    <t>Subscripciones</t>
  </si>
  <si>
    <t>% Asistencia:</t>
  </si>
  <si>
    <t>% Anotados</t>
  </si>
  <si>
    <t>Promedio poblacional</t>
  </si>
  <si>
    <t>Buscar usuario:</t>
  </si>
  <si>
    <t>Mike</t>
  </si>
  <si>
    <t>Deporte, Trabajo, Idiomas</t>
  </si>
  <si>
    <t>Salud, Deporte</t>
  </si>
  <si>
    <t>Interes general, Actualidad</t>
  </si>
  <si>
    <t>Meditación, Salud</t>
  </si>
  <si>
    <t>Defensa personal, Interes general, Deporte</t>
  </si>
  <si>
    <t>Idiomas, Social, Educación</t>
  </si>
  <si>
    <t>Social, Arte</t>
  </si>
  <si>
    <t>Qasistentes</t>
  </si>
  <si>
    <t>Musico de Pop</t>
  </si>
  <si>
    <t>Asistio?</t>
  </si>
  <si>
    <t>Total Fechas</t>
  </si>
  <si>
    <t>Anotaciones</t>
  </si>
  <si>
    <t>Faltas: "0" Asistiencias: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</si>
</sst>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"/>
    <numFmt numFmtId="165" formatCode="0;\-0;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7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18" fillId="33" borderId="0" xfId="0" applyFont="1" applyFill="1"/>
    <xf numFmtId="0" fontId="19" fillId="33" borderId="0" xfId="0" applyFont="1" applyFill="1"/>
    <xf numFmtId="0" fontId="19" fillId="33" borderId="0" xfId="0" applyFont="1" applyFill="1" applyAlignment="1"/>
    <xf numFmtId="9" fontId="18" fillId="33" borderId="0" xfId="1" applyFont="1" applyFill="1" applyAlignment="1">
      <alignment horizontal="right" vertical="center"/>
    </xf>
    <xf numFmtId="165" fontId="18" fillId="33" borderId="0" xfId="0" applyNumberFormat="1" applyFont="1" applyFill="1"/>
    <xf numFmtId="0" fontId="23" fillId="33" borderId="0" xfId="0" applyFont="1" applyFill="1"/>
    <xf numFmtId="165" fontId="25" fillId="33" borderId="0" xfId="0" applyNumberFormat="1" applyFont="1" applyFill="1"/>
    <xf numFmtId="0" fontId="16" fillId="33" borderId="0" xfId="0" applyFont="1" applyFill="1"/>
    <xf numFmtId="0" fontId="18" fillId="34" borderId="0" xfId="0" applyFont="1" applyFill="1"/>
    <xf numFmtId="164" fontId="19" fillId="34" borderId="0" xfId="0" applyNumberFormat="1" applyFont="1" applyFill="1" applyAlignment="1">
      <alignment horizontal="left"/>
    </xf>
    <xf numFmtId="0" fontId="19" fillId="33" borderId="0" xfId="0" applyFont="1" applyFill="1" applyProtection="1"/>
    <xf numFmtId="0" fontId="19" fillId="33" borderId="10" xfId="0" applyFont="1" applyFill="1" applyBorder="1"/>
    <xf numFmtId="0" fontId="20" fillId="34" borderId="0" xfId="0" applyFont="1" applyFill="1" applyAlignment="1"/>
    <xf numFmtId="0" fontId="19" fillId="33" borderId="0" xfId="0" quotePrefix="1" applyFont="1" applyFill="1"/>
    <xf numFmtId="0" fontId="0" fillId="33" borderId="0" xfId="0" applyFill="1" applyBorder="1"/>
    <xf numFmtId="0" fontId="16" fillId="33" borderId="0" xfId="0" applyFont="1" applyFill="1" applyBorder="1"/>
    <xf numFmtId="9" fontId="0" fillId="33" borderId="0" xfId="0" applyNumberFormat="1" applyFont="1" applyFill="1" applyBorder="1"/>
    <xf numFmtId="9" fontId="0" fillId="33" borderId="0" xfId="0" applyNumberFormat="1" applyFill="1" applyBorder="1"/>
    <xf numFmtId="9" fontId="0" fillId="33" borderId="0" xfId="1" applyNumberFormat="1" applyFont="1" applyFill="1" applyBorder="1"/>
    <xf numFmtId="9" fontId="0" fillId="33" borderId="0" xfId="1" applyFont="1" applyFill="1" applyBorder="1"/>
    <xf numFmtId="0" fontId="24" fillId="34" borderId="0" xfId="0" applyFont="1" applyFill="1"/>
    <xf numFmtId="165" fontId="25" fillId="33" borderId="0" xfId="0" applyNumberFormat="1" applyFont="1" applyFill="1" applyBorder="1"/>
    <xf numFmtId="165" fontId="25" fillId="33" borderId="11" xfId="0" applyNumberFormat="1" applyFont="1" applyFill="1" applyBorder="1"/>
    <xf numFmtId="165" fontId="19" fillId="34" borderId="0" xfId="0" applyNumberFormat="1" applyFont="1" applyFill="1"/>
    <xf numFmtId="165" fontId="25" fillId="34" borderId="0" xfId="0" applyNumberFormat="1" applyFont="1" applyFill="1"/>
    <xf numFmtId="165" fontId="19" fillId="34" borderId="0" xfId="0" applyNumberFormat="1" applyFont="1" applyFill="1" applyAlignment="1">
      <alignment horizontal="left" vertical="center"/>
    </xf>
    <xf numFmtId="0" fontId="30" fillId="33" borderId="0" xfId="0" applyFont="1" applyFill="1"/>
    <xf numFmtId="9" fontId="30" fillId="33" borderId="0" xfId="1" applyFont="1" applyFill="1"/>
    <xf numFmtId="0" fontId="31" fillId="0" borderId="0" xfId="0" pivotButton="1" applyFont="1"/>
    <xf numFmtId="0" fontId="31" fillId="0" borderId="0" xfId="0" applyFont="1"/>
    <xf numFmtId="0" fontId="31" fillId="0" borderId="0" xfId="0" quotePrefix="1" applyFont="1"/>
    <xf numFmtId="14" fontId="31" fillId="0" borderId="0" xfId="0" applyNumberFormat="1" applyFont="1"/>
    <xf numFmtId="0" fontId="31" fillId="0" borderId="0" xfId="0" applyFont="1" applyAlignment="1">
      <alignment horizontal="left"/>
    </xf>
    <xf numFmtId="0" fontId="31" fillId="0" borderId="0" xfId="0" applyNumberFormat="1" applyFont="1"/>
    <xf numFmtId="0" fontId="27" fillId="34" borderId="0" xfId="0" applyFont="1" applyFill="1"/>
    <xf numFmtId="0" fontId="17" fillId="34" borderId="0" xfId="0" applyFont="1" applyFill="1"/>
    <xf numFmtId="0" fontId="13" fillId="34" borderId="0" xfId="0" applyFont="1" applyFill="1"/>
    <xf numFmtId="14" fontId="0" fillId="33" borderId="0" xfId="0" applyNumberFormat="1" applyFill="1"/>
    <xf numFmtId="17" fontId="0" fillId="33" borderId="0" xfId="0" applyNumberFormat="1" applyFill="1"/>
    <xf numFmtId="14" fontId="13" fillId="34" borderId="0" xfId="0" applyNumberFormat="1" applyFont="1" applyFill="1"/>
    <xf numFmtId="0" fontId="21" fillId="33" borderId="0" xfId="43" applyFill="1"/>
    <xf numFmtId="0" fontId="32" fillId="34" borderId="0" xfId="0" applyFont="1" applyFill="1"/>
    <xf numFmtId="0" fontId="32" fillId="34" borderId="0" xfId="0" applyNumberFormat="1" applyFont="1" applyFill="1"/>
    <xf numFmtId="0" fontId="33" fillId="34" borderId="0" xfId="0" applyFont="1" applyFill="1"/>
    <xf numFmtId="0" fontId="33" fillId="0" borderId="0" xfId="0" applyNumberFormat="1" applyFont="1"/>
    <xf numFmtId="0" fontId="26" fillId="33" borderId="0" xfId="0" applyFont="1" applyFill="1" applyBorder="1" applyAlignment="1">
      <alignment horizontal="center"/>
    </xf>
    <xf numFmtId="0" fontId="26" fillId="33" borderId="0" xfId="0" applyFont="1" applyFill="1" applyAlignment="1">
      <alignment horizontal="center"/>
    </xf>
    <xf numFmtId="0" fontId="13" fillId="33" borderId="0" xfId="0" applyFont="1" applyFill="1" applyBorder="1"/>
    <xf numFmtId="9" fontId="28" fillId="33" borderId="0" xfId="1" applyFont="1" applyFill="1" applyBorder="1" applyAlignment="1">
      <alignment horizontal="left"/>
    </xf>
    <xf numFmtId="0" fontId="13" fillId="34" borderId="0" xfId="0" applyFont="1" applyFill="1" applyBorder="1" applyAlignment="1">
      <alignment horizontal="center"/>
    </xf>
    <xf numFmtId="0" fontId="32" fillId="34" borderId="0" xfId="0" applyFont="1" applyFill="1" applyAlignment="1">
      <alignment horizontal="left"/>
    </xf>
    <xf numFmtId="0" fontId="28" fillId="33" borderId="13" xfId="0" applyFont="1" applyFill="1" applyBorder="1"/>
    <xf numFmtId="0" fontId="21" fillId="33" borderId="0" xfId="43" applyFill="1" applyBorder="1"/>
    <xf numFmtId="0" fontId="18" fillId="33" borderId="13" xfId="0" applyFont="1" applyFill="1" applyBorder="1" applyAlignment="1"/>
    <xf numFmtId="0" fontId="18" fillId="33" borderId="0" xfId="0" applyFont="1" applyFill="1" applyBorder="1" applyAlignment="1">
      <alignment horizontal="center" vertical="center"/>
    </xf>
    <xf numFmtId="0" fontId="18" fillId="33" borderId="13" xfId="0" applyNumberFormat="1" applyFont="1" applyFill="1" applyBorder="1"/>
    <xf numFmtId="0" fontId="21" fillId="33" borderId="0" xfId="43" applyFill="1" applyBorder="1" applyAlignment="1">
      <alignment vertical="center"/>
    </xf>
    <xf numFmtId="0" fontId="34" fillId="33" borderId="13" xfId="0" applyFont="1" applyFill="1" applyBorder="1" applyAlignment="1">
      <alignment vertical="center"/>
    </xf>
    <xf numFmtId="0" fontId="13" fillId="34" borderId="0" xfId="0" applyFont="1" applyFill="1" applyBorder="1" applyAlignment="1">
      <alignment wrapText="1"/>
    </xf>
    <xf numFmtId="0" fontId="37" fillId="33" borderId="0" xfId="0" applyFont="1" applyFill="1"/>
    <xf numFmtId="0" fontId="35" fillId="33" borderId="0" xfId="0" applyFont="1" applyFill="1"/>
    <xf numFmtId="9" fontId="30" fillId="33" borderId="0" xfId="1" applyNumberFormat="1" applyFont="1" applyFill="1"/>
    <xf numFmtId="0" fontId="18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 vertical="center"/>
    </xf>
    <xf numFmtId="0" fontId="36" fillId="33" borderId="12" xfId="0" applyFont="1" applyFill="1" applyBorder="1" applyAlignment="1">
      <alignment horizontal="center"/>
    </xf>
    <xf numFmtId="0" fontId="34" fillId="33" borderId="0" xfId="0" applyFont="1" applyFill="1" applyBorder="1" applyAlignment="1">
      <alignment horizontal="center"/>
    </xf>
    <xf numFmtId="0" fontId="35" fillId="33" borderId="0" xfId="0" applyNumberFormat="1" applyFont="1" applyFill="1" applyBorder="1" applyAlignment="1">
      <alignment horizontal="center" vertical="center"/>
    </xf>
    <xf numFmtId="0" fontId="29" fillId="34" borderId="0" xfId="0" applyFont="1" applyFill="1" applyAlignment="1">
      <alignment horizontal="center"/>
    </xf>
    <xf numFmtId="9" fontId="18" fillId="33" borderId="0" xfId="1" applyFont="1" applyFill="1" applyAlignment="1">
      <alignment horizontal="center"/>
    </xf>
    <xf numFmtId="0" fontId="13" fillId="34" borderId="0" xfId="0" applyFont="1" applyFill="1" applyBorder="1"/>
    <xf numFmtId="0" fontId="30" fillId="33" borderId="0" xfId="0" applyFont="1" applyFill="1" applyBorder="1"/>
    <xf numFmtId="0" fontId="30" fillId="33" borderId="0" xfId="0" applyFont="1" applyFill="1" applyAlignment="1">
      <alignment horizontal="left"/>
    </xf>
    <xf numFmtId="0" fontId="30" fillId="33" borderId="0" xfId="0" applyNumberFormat="1" applyFont="1" applyFill="1"/>
    <xf numFmtId="9" fontId="26" fillId="33" borderId="0" xfId="1" applyFont="1" applyFill="1" applyAlignment="1">
      <alignment horizontal="center"/>
    </xf>
    <xf numFmtId="9" fontId="28" fillId="34" borderId="0" xfId="1" applyFont="1" applyFill="1" applyBorder="1" applyAlignment="1">
      <alignment horizontal="center" vertical="center"/>
    </xf>
    <xf numFmtId="0" fontId="38" fillId="33" borderId="0" xfId="0" applyFont="1" applyFill="1"/>
    <xf numFmtId="49" fontId="18" fillId="33" borderId="0" xfId="0" applyNumberFormat="1" applyFont="1" applyFill="1"/>
    <xf numFmtId="49" fontId="22" fillId="33" borderId="0" xfId="0" applyNumberFormat="1" applyFont="1" applyFill="1"/>
    <xf numFmtId="49" fontId="23" fillId="33" borderId="10" xfId="0" applyNumberFormat="1" applyFont="1" applyFill="1" applyBorder="1"/>
    <xf numFmtId="49" fontId="23" fillId="33" borderId="0" xfId="0" applyNumberFormat="1" applyFont="1" applyFill="1" applyBorder="1"/>
    <xf numFmtId="49" fontId="21" fillId="34" borderId="0" xfId="43" applyNumberFormat="1" applyFill="1"/>
    <xf numFmtId="0" fontId="19" fillId="33" borderId="0" xfId="0" applyNumberFormat="1" applyFont="1" applyFill="1"/>
    <xf numFmtId="0" fontId="28" fillId="34" borderId="0" xfId="0" applyFont="1" applyFill="1" applyAlignment="1">
      <alignment horizontal="center" vertical="center"/>
    </xf>
    <xf numFmtId="0" fontId="27" fillId="34" borderId="0" xfId="0" applyNumberFormat="1" applyFont="1" applyFill="1" applyAlignment="1">
      <alignment horizontal="center"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86"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numFmt numFmtId="166" formatCode=";;;"/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2" tint="-9.9978637043366805E-2"/>
      </font>
    </dxf>
    <dxf>
      <font>
        <color theme="2" tint="-9.9978637043366805E-2"/>
      </font>
    </dxf>
    <dxf>
      <font>
        <color theme="2" tint="-9.9978637043366805E-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9"/>
        <color theme="2" tint="-0.249977111117893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34998626667073579"/>
        <name val="Calibri"/>
        <scheme val="minor"/>
      </font>
      <numFmt numFmtId="13" formatCode="0%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34998626667073579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66" formatCode=";;;"/>
    </dxf>
    <dxf>
      <font>
        <b/>
        <color theme="1"/>
      </font>
      <border>
        <bottom style="thin">
          <color theme="0" tint="-0.34998626667073579"/>
        </bottom>
        <vertical style="thin">
          <color theme="0" tint="-0.34998626667073579"/>
        </vertical>
        <horizontal/>
      </border>
    </dxf>
    <dxf>
      <font>
        <color theme="1"/>
      </font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color theme="1"/>
      </font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  <sz val="11"/>
        <color auto="1"/>
      </font>
      <fill>
        <patternFill>
          <bgColor theme="0"/>
        </patternFill>
      </fill>
      <border diagonalUp="0" diagonalDown="0">
        <left/>
        <right/>
        <top/>
        <bottom style="thin">
          <color theme="0" tint="-0.499984740745262"/>
        </bottom>
        <vertical/>
        <horizontal/>
      </border>
    </dxf>
    <dxf>
      <border diagonalUp="1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diagonal style="thin">
          <color auto="1"/>
        </diagonal>
      </border>
    </dxf>
  </dxfs>
  <tableStyles count="3" defaultTableStyle="TableStyleMedium2" defaultPivotStyle="PivotStyleLight16">
    <tableStyle name="Filtro Hillel" pivot="0" table="0" count="10">
      <tableStyleElement type="wholeTable" dxfId="85"/>
      <tableStyleElement type="headerRow" dxfId="84"/>
    </tableStyle>
    <tableStyle name="FiltroHillel2" pivot="0" table="0" count="10">
      <tableStyleElement type="wholeTable" dxfId="83"/>
      <tableStyleElement type="headerRow" dxfId="82"/>
    </tableStyle>
    <tableStyle name="SlicerStyleOther1 2" pivot="0" table="0" count="10">
      <tableStyleElement type="wholeTable" dxfId="81"/>
      <tableStyleElement type="headerRow" dxfId="80"/>
    </tableStyle>
  </tableStyle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9847407452621"/>
              <bgColor theme="0" tint="-0.1499984740745262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 tint="-0.249977111117893"/>
              <bgColor theme="0" tint="-0.249977111117893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9847407452621"/>
              <bgColor theme="0" tint="-0.1499984740745262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0" tint="-0.249977111117893"/>
              <bgColor theme="1" tint="4.9989318521683403E-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1" tint="0.499984740745262"/>
          </font>
          <fill>
            <gradientFill degree="90">
              <stop position="0">
                <color theme="7" tint="0.80001220740379042"/>
              </stop>
              <stop position="1">
                <color theme="7" tint="0.40000610370189521"/>
              </stop>
            </gradientFill>
          </fill>
        </dxf>
        <dxf>
          <font>
            <color auto="1"/>
          </font>
          <fill>
            <gradientFill degree="90">
              <stop position="0">
                <color theme="7" tint="0.80001220740379042"/>
              </stop>
              <stop position="1">
                <color theme="7" tint="0.40000610370189521"/>
              </stop>
            </gradientFill>
          </fill>
        </dxf>
        <dxf>
          <font>
            <color auto="1"/>
          </font>
          <fill>
            <gradientFill degree="90">
              <stop position="0">
                <color theme="7" tint="0.80001220740379042"/>
              </stop>
              <stop position="1">
                <color theme="7" tint="0.40000610370189521"/>
              </stop>
            </gradientFill>
          </fill>
        </dxf>
        <dxf>
          <font>
            <color auto="1"/>
          </font>
          <fill>
            <gradientFill degree="90">
              <stop position="0">
                <color theme="7" tint="0.80001220740379042"/>
              </stop>
              <stop position="1">
                <color theme="7" tint="0.40000610370189521"/>
              </stop>
            </gradientFill>
          </fill>
        </dxf>
        <dxf>
          <font>
            <color theme="1" tint="0.499984740745262"/>
          </font>
          <fill>
            <patternFill>
              <bgColor theme="2" tint="-0.89996032593768116"/>
            </patternFill>
          </fill>
        </dxf>
        <dxf>
          <font>
            <b val="0"/>
            <i val="0"/>
            <sz val="12"/>
            <color theme="0"/>
          </font>
          <fill>
            <patternFill patternType="solid">
              <fgColor auto="1"/>
              <bgColor theme="1" tint="4.9989318521683403E-2"/>
            </patternFill>
          </fill>
        </dxf>
        <dxf>
          <font>
            <color theme="1" tint="0.499984740745262"/>
          </font>
        </dxf>
        <dxf>
          <font>
            <color auto="1"/>
          </font>
          <fill>
            <patternFill patternType="solid">
              <fgColor auto="1"/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Filtro Hillel">
        <x14:slicerStyle name="Filtro Hillel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FiltroHillel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Other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Subscripciones por actividad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Subscripcion!$B$2</c:f>
              <c:strCache>
                <c:ptCount val="1"/>
                <c:pt idx="0">
                  <c:v>Anotados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Subscripcion!$A$3:$A$13</c:f>
              <c:strCache>
                <c:ptCount val="10"/>
                <c:pt idx="0">
                  <c:v>Entrenamiento Funcional</c:v>
                </c:pt>
                <c:pt idx="1">
                  <c:v>Actualidad Israeli</c:v>
                </c:pt>
                <c:pt idx="2">
                  <c:v>Yoga en el jardín</c:v>
                </c:pt>
                <c:pt idx="3">
                  <c:v>Krav Maga</c:v>
                </c:pt>
                <c:pt idx="4">
                  <c:v>Speaking Club</c:v>
                </c:pt>
                <c:pt idx="5">
                  <c:v>Mosaiquismo y Vitrofusión</c:v>
                </c:pt>
                <c:pt idx="6">
                  <c:v>Yoga Online</c:v>
                </c:pt>
                <c:pt idx="7">
                  <c:v>Coworking - 3 días</c:v>
                </c:pt>
                <c:pt idx="8">
                  <c:v>Coworking - 2 días</c:v>
                </c:pt>
                <c:pt idx="9">
                  <c:v>Torneo de Ajedrez - Jueves 24/07</c:v>
                </c:pt>
              </c:strCache>
            </c:strRef>
          </c:cat>
          <c:val>
            <c:numRef>
              <c:f>Subscripcion!$B$3:$B$13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6-40B9-A652-BAD8D8678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162895"/>
        <c:axId val="595146671"/>
      </c:barChart>
      <c:barChart>
        <c:barDir val="col"/>
        <c:grouping val="clustered"/>
        <c:varyColors val="0"/>
        <c:ser>
          <c:idx val="1"/>
          <c:order val="1"/>
          <c:tx>
            <c:strRef>
              <c:f>Subscripcion!$C$2</c:f>
              <c:strCache>
                <c:ptCount val="1"/>
                <c:pt idx="0">
                  <c:v>Anotados/Cupo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/>
                      </a:solidFill>
                    </a:ln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Subscripcion!$A$3:$A$13</c:f>
              <c:strCache>
                <c:ptCount val="10"/>
                <c:pt idx="0">
                  <c:v>Entrenamiento Funcional</c:v>
                </c:pt>
                <c:pt idx="1">
                  <c:v>Actualidad Israeli</c:v>
                </c:pt>
                <c:pt idx="2">
                  <c:v>Yoga en el jardín</c:v>
                </c:pt>
                <c:pt idx="3">
                  <c:v>Krav Maga</c:v>
                </c:pt>
                <c:pt idx="4">
                  <c:v>Speaking Club</c:v>
                </c:pt>
                <c:pt idx="5">
                  <c:v>Mosaiquismo y Vitrofusión</c:v>
                </c:pt>
                <c:pt idx="6">
                  <c:v>Yoga Online</c:v>
                </c:pt>
                <c:pt idx="7">
                  <c:v>Coworking - 3 días</c:v>
                </c:pt>
                <c:pt idx="8">
                  <c:v>Coworking - 2 días</c:v>
                </c:pt>
                <c:pt idx="9">
                  <c:v>Torneo de Ajedrez - Jueves 24/07</c:v>
                </c:pt>
              </c:strCache>
            </c:strRef>
          </c:cat>
          <c:val>
            <c:numRef>
              <c:f>Subscripcion!$C$3:$C$13</c:f>
              <c:numCache>
                <c:formatCode>0%</c:formatCode>
                <c:ptCount val="11"/>
                <c:pt idx="0">
                  <c:v>0.8</c:v>
                </c:pt>
                <c:pt idx="1">
                  <c:v>-1</c:v>
                </c:pt>
                <c:pt idx="2">
                  <c:v>0.2</c:v>
                </c:pt>
                <c:pt idx="3">
                  <c:v>0.3</c:v>
                </c:pt>
                <c:pt idx="4">
                  <c:v>0.6</c:v>
                </c:pt>
                <c:pt idx="5">
                  <c:v>0.2</c:v>
                </c:pt>
                <c:pt idx="6">
                  <c:v>-1</c:v>
                </c:pt>
                <c:pt idx="7">
                  <c:v>0.3</c:v>
                </c:pt>
                <c:pt idx="8">
                  <c:v>0</c:v>
                </c:pt>
                <c:pt idx="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F-4CF2-958F-A87F7E55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9"/>
        <c:axId val="1266435215"/>
        <c:axId val="1348499231"/>
      </c:barChart>
      <c:catAx>
        <c:axId val="59516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46671"/>
        <c:crosses val="autoZero"/>
        <c:auto val="1"/>
        <c:lblAlgn val="ctr"/>
        <c:lblOffset val="100"/>
        <c:noMultiLvlLbl val="0"/>
      </c:catAx>
      <c:valAx>
        <c:axId val="59514667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62895"/>
        <c:crosses val="autoZero"/>
        <c:crossBetween val="between"/>
        <c:majorUnit val="1"/>
      </c:valAx>
      <c:valAx>
        <c:axId val="1348499231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35215"/>
        <c:crosses val="max"/>
        <c:crossBetween val="between"/>
      </c:valAx>
      <c:catAx>
        <c:axId val="1266435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4992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[Seguimiento de actividades.xlsx]Dia!TablaDinámica5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Subscripciones </a:t>
            </a:r>
            <a:r>
              <a:rPr lang="en-US" baseline="0"/>
              <a:t>por día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Dia!$A$3:$A$9</c:f>
              <c:strCache>
                <c:ptCount val="6"/>
                <c:pt idx="0">
                  <c:v>Lunes</c:v>
                </c:pt>
                <c:pt idx="1">
                  <c:v>Martes</c:v>
                </c:pt>
                <c:pt idx="2">
                  <c:v>Miércoles</c:v>
                </c:pt>
                <c:pt idx="3">
                  <c:v>Jueves</c:v>
                </c:pt>
                <c:pt idx="4">
                  <c:v>Eventos</c:v>
                </c:pt>
                <c:pt idx="5">
                  <c:v>Membresías de Coworking</c:v>
                </c:pt>
              </c:strCache>
            </c:strRef>
          </c:cat>
          <c:val>
            <c:numRef>
              <c:f>Dia!$B$3:$B$9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A-430C-A078-4735D6F88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185503"/>
        <c:axId val="712162623"/>
      </c:barChart>
      <c:catAx>
        <c:axId val="71218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62623"/>
        <c:crosses val="autoZero"/>
        <c:auto val="1"/>
        <c:lblAlgn val="ctr"/>
        <c:lblOffset val="100"/>
        <c:noMultiLvlLbl val="0"/>
      </c:catAx>
      <c:valAx>
        <c:axId val="71216262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8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[Seguimiento de actividades.xlsx]Modalidad!TablaDinámica5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Subscripciones por modalidad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BAFA2B50-2231-43AD-B37F-59D3E9424B89}" type="CATEGORYNAME">
                  <a:rPr lang="en-US" b="1"/>
                  <a:pPr>
                    <a:defRPr sz="1300">
                      <a:solidFill>
                        <a:schemeClr val="bg1"/>
                      </a:solidFill>
                    </a:defRPr>
                  </a:pPr>
                  <a:t>[NOMBRE DE CATEGORÍA]</a:t>
                </a:fld>
                <a:endParaRPr lang="en-US" b="1" baseline="0"/>
              </a:p>
              <a:p>
                <a:pPr>
                  <a:defRPr sz="1300">
                    <a:solidFill>
                      <a:schemeClr val="bg1"/>
                    </a:solidFill>
                  </a:defRPr>
                </a:pPr>
                <a:fld id="{C9FE0AF4-7F1C-4198-828E-2224A003F0B2}" type="VALUE">
                  <a:rPr lang="en-US" b="0"/>
                  <a:pPr>
                    <a:defRPr sz="1300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n-US" b="0" baseline="0"/>
              </a:p>
              <a:p>
                <a:pPr>
                  <a:defRPr sz="1300">
                    <a:solidFill>
                      <a:schemeClr val="bg1"/>
                    </a:solidFill>
                  </a:defRPr>
                </a:pPr>
                <a:fld id="{624FC3F8-78B8-4F2B-ACBD-E005632BA406}" type="PERCENTAGE">
                  <a:rPr lang="en-US" b="1"/>
                  <a:pPr>
                    <a:defRPr sz="1300">
                      <a:solidFill>
                        <a:schemeClr val="bg1"/>
                      </a:solidFill>
                    </a:defRPr>
                  </a:pPr>
                  <a:t>[PORCENTAJE]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tx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F2F11168-B0FC-4E2C-B927-ED2C32BECA7E}" type="CATEGORYNAME">
                  <a:rPr lang="en-US" b="1"/>
                  <a:pPr>
                    <a:defRPr sz="1300">
                      <a:solidFill>
                        <a:schemeClr val="bg1"/>
                      </a:solidFill>
                    </a:defRPr>
                  </a:pPr>
                  <a:t>[NOMBRE DE CATEGORÍA]</a:t>
                </a:fld>
                <a:endParaRPr lang="en-US" b="1" baseline="0"/>
              </a:p>
              <a:p>
                <a:pPr>
                  <a:defRPr sz="1300">
                    <a:solidFill>
                      <a:schemeClr val="bg1"/>
                    </a:solidFill>
                  </a:defRPr>
                </a:pPr>
                <a:fld id="{5DEF51C2-8F78-43CC-8049-9CB093F21101}" type="VALUE">
                  <a:rPr lang="en-US" b="0"/>
                  <a:pPr>
                    <a:defRPr sz="1300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n-US" b="0" baseline="0"/>
              </a:p>
              <a:p>
                <a:pPr>
                  <a:defRPr sz="1300">
                    <a:solidFill>
                      <a:schemeClr val="bg1"/>
                    </a:solidFill>
                  </a:defRPr>
                </a:pPr>
                <a:fld id="{2BCE4A42-B276-41C5-958E-24511778EFEB}" type="PERCENTAGE">
                  <a:rPr lang="en-US" b="1"/>
                  <a:pPr>
                    <a:defRPr sz="1300">
                      <a:solidFill>
                        <a:schemeClr val="bg1"/>
                      </a:solidFill>
                    </a:defRPr>
                  </a:pPr>
                  <a:t>[PORCENTAJE]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3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Modalidad!$B$2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dPt>
            <c:idx val="0"/>
            <c:bubble3D val="0"/>
            <c:spPr>
              <a:solidFill>
                <a:schemeClr val="tx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22-4C15-A77F-C0D622EDB00E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522-4C15-A77F-C0D622EDB00E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F2F11168-B0FC-4E2C-B927-ED2C32BECA7E}" type="CATEGORYNAME">
                      <a:rPr lang="en-US" b="1"/>
                      <a:pPr/>
                      <a:t>[NOMBRE DE CATEGORÍA]</a:t>
                    </a:fld>
                    <a:endParaRPr lang="en-US" b="1" baseline="0"/>
                  </a:p>
                  <a:p>
                    <a:fld id="{5DEF51C2-8F78-43CC-8049-9CB093F21101}" type="VALUE">
                      <a:rPr lang="en-US" b="0"/>
                      <a:pPr/>
                      <a:t>[VALOR]</a:t>
                    </a:fld>
                    <a:endParaRPr lang="en-US" b="0" baseline="0"/>
                  </a:p>
                  <a:p>
                    <a:fld id="{2BCE4A42-B276-41C5-958E-24511778EFEB}" type="PERCENTAGE">
                      <a:rPr lang="en-US" b="1"/>
                      <a:pPr/>
                      <a:t>[PORCENTAJE]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5522-4C15-A77F-C0D622EDB00E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AFA2B50-2231-43AD-B37F-59D3E9424B89}" type="CATEGORYNAME">
                      <a:rPr lang="en-US" b="1"/>
                      <a:pPr/>
                      <a:t>[NOMBRE DE CATEGORÍA]</a:t>
                    </a:fld>
                    <a:endParaRPr lang="en-US" b="1" baseline="0"/>
                  </a:p>
                  <a:p>
                    <a:fld id="{C9FE0AF4-7F1C-4198-828E-2224A003F0B2}" type="VALUE">
                      <a:rPr lang="en-US" b="0"/>
                      <a:pPr/>
                      <a:t>[VALOR]</a:t>
                    </a:fld>
                    <a:endParaRPr lang="en-US" b="0" baseline="0"/>
                  </a:p>
                  <a:p>
                    <a:fld id="{624FC3F8-78B8-4F2B-ACBD-E005632BA406}" type="PERCENTAGE">
                      <a:rPr lang="en-US" b="1"/>
                      <a:pPr/>
                      <a:t>[PORCENTAJE]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5522-4C15-A77F-C0D622EDB0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Modalidad!$A$3:$A$5</c:f>
              <c:strCache>
                <c:ptCount val="2"/>
                <c:pt idx="0">
                  <c:v>Online</c:v>
                </c:pt>
                <c:pt idx="1">
                  <c:v>Presencial</c:v>
                </c:pt>
              </c:strCache>
            </c:strRef>
          </c:cat>
          <c:val>
            <c:numRef>
              <c:f>Modalidad!$B$3:$B$5</c:f>
              <c:numCache>
                <c:formatCode>General</c:formatCode>
                <c:ptCount val="2"/>
                <c:pt idx="0">
                  <c:v>7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2-4C15-A77F-C0D622EDB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bg1"/>
                </a:solidFill>
              </a:rPr>
              <a:t>Asistencia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DC-46B1-972F-C8A7CC1A7B3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DC-46B1-972F-C8A7CC1A7B3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DC-46B1-972F-C8A7CC1A7B37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DC-46B1-972F-C8A7CC1A7B37}"/>
              </c:ext>
            </c:extLst>
          </c:dPt>
          <c:val>
            <c:numRef>
              <c:f>'niveles graf'!$C$10:$C$13</c:f>
              <c:numCache>
                <c:formatCode>0%</c:formatCode>
                <c:ptCount val="4"/>
                <c:pt idx="0">
                  <c:v>0</c:v>
                </c:pt>
                <c:pt idx="1">
                  <c:v>0.72727272727272729</c:v>
                </c:pt>
                <c:pt idx="2">
                  <c:v>0</c:v>
                </c:pt>
                <c:pt idx="3">
                  <c:v>0.27272727272727271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DC-46B1-972F-C8A7CC1A7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bg1"/>
                </a:solidFill>
              </a:rPr>
              <a:t>Subscripción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FB-47CB-903F-A671E7436FF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FB-47CB-903F-A671E7436FFA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7FB-47CB-903F-A671E7436FF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7FB-47CB-903F-A671E7436FFA}"/>
              </c:ext>
            </c:extLst>
          </c:dPt>
          <c:val>
            <c:numRef>
              <c:f>'niveles graf'!$D$10:$D$13</c:f>
              <c:numCache>
                <c:formatCode>0%</c:formatCode>
                <c:ptCount val="4"/>
                <c:pt idx="0">
                  <c:v>0</c:v>
                </c:pt>
                <c:pt idx="1">
                  <c:v>0.6</c:v>
                </c:pt>
                <c:pt idx="2">
                  <c:v>0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FB-47CB-903F-A671E7436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29307</xdr:colOff>
      <xdr:row>1</xdr:row>
      <xdr:rowOff>108437</xdr:rowOff>
    </xdr:from>
    <xdr:to>
      <xdr:col>18</xdr:col>
      <xdr:colOff>333375</xdr:colOff>
      <xdr:row>21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1</xdr:row>
      <xdr:rowOff>66675</xdr:rowOff>
    </xdr:from>
    <xdr:to>
      <xdr:col>10</xdr:col>
      <xdr:colOff>581024</xdr:colOff>
      <xdr:row>19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0</xdr:row>
      <xdr:rowOff>47625</xdr:rowOff>
    </xdr:from>
    <xdr:to>
      <xdr:col>10</xdr:col>
      <xdr:colOff>728662</xdr:colOff>
      <xdr:row>21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15736</xdr:colOff>
      <xdr:row>1</xdr:row>
      <xdr:rowOff>65016</xdr:rowOff>
    </xdr:from>
    <xdr:to>
      <xdr:col>24</xdr:col>
      <xdr:colOff>192571</xdr:colOff>
      <xdr:row>12</xdr:row>
      <xdr:rowOff>19049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ctividad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ctivi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07436" y="265041"/>
              <a:ext cx="2462835" cy="30972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390526</xdr:colOff>
      <xdr:row>0</xdr:row>
      <xdr:rowOff>190501</xdr:rowOff>
    </xdr:from>
    <xdr:to>
      <xdr:col>10</xdr:col>
      <xdr:colOff>180975</xdr:colOff>
      <xdr:row>2</xdr:row>
      <xdr:rowOff>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276224</xdr:colOff>
      <xdr:row>0</xdr:row>
      <xdr:rowOff>190500</xdr:rowOff>
    </xdr:from>
    <xdr:to>
      <xdr:col>15</xdr:col>
      <xdr:colOff>7327</xdr:colOff>
      <xdr:row>2</xdr:row>
      <xdr:rowOff>3360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absSizeAnchor xmlns:cdr="http://schemas.openxmlformats.org/drawingml/2006/chartDrawing">
    <cdr:from>
      <cdr:x>0.32747</cdr:x>
      <cdr:y>0.55462</cdr:y>
    </cdr:from>
    <cdr:ext cx="487575" cy="186977"/>
    <cdr:sp macro="" textlink="'niveles graf'!$C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8B738A9-D00D-477B-B31B-EF71A9DA1BCE}"/>
            </a:ext>
          </a:extLst>
        </cdr:cNvPr>
        <cdr:cNvSpPr txBox="1"/>
      </cdr:nvSpPr>
      <cdr:spPr>
        <a:xfrm xmlns:a="http://schemas.openxmlformats.org/drawingml/2006/main">
          <a:off x="455398" y="628649"/>
          <a:ext cx="487575" cy="186977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A56EBA56-944E-4C8C-B7F6-B0FD7C37E150}" type="TxLink">
            <a:rPr lang="en-US" sz="1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73%</a:t>
          </a:fld>
          <a:endParaRPr lang="en-US" sz="1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cdr:txBody>
    </cdr:sp>
  </cdr:absSizeAnchor>
  <cdr:absSizeAnchor xmlns:cdr="http://schemas.openxmlformats.org/drawingml/2006/chartDrawing">
    <cdr:from>
      <cdr:x>0.30571</cdr:x>
      <cdr:y>0.47821</cdr:y>
    </cdr:from>
    <cdr:ext cx="657224" cy="415631"/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4264D4F-8A26-449C-8F96-4D2CF7170853}"/>
            </a:ext>
          </a:extLst>
        </cdr:cNvPr>
        <cdr:cNvSpPr txBox="1"/>
      </cdr:nvSpPr>
      <cdr:spPr>
        <a:xfrm xmlns:a="http://schemas.openxmlformats.org/drawingml/2006/main">
          <a:off x="514351" y="806226"/>
          <a:ext cx="657224" cy="41563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10961E23-FDA1-4052-9FF8-9C24583627EE}" type="TxLink">
            <a:rPr lang="en-US" sz="1600" b="1" i="0" u="none" strike="noStrike">
              <a:solidFill>
                <a:srgbClr val="92D050"/>
              </a:solidFill>
              <a:latin typeface="Calibri"/>
              <a:ea typeface="+mn-ea"/>
              <a:cs typeface="Calibri"/>
            </a:rPr>
            <a:pPr marL="0" indent="0" algn="ctr"/>
            <a:t> </a:t>
          </a:fld>
          <a:endParaRPr lang="en-US" sz="1600" b="1" i="0" u="none" strike="noStrike">
            <a:solidFill>
              <a:srgbClr val="92D050"/>
            </a:solidFill>
            <a:latin typeface="Calibri"/>
            <a:ea typeface="+mn-ea"/>
            <a:cs typeface="Calibri"/>
          </a:endParaRPr>
        </a:p>
      </cdr:txBody>
    </cdr:sp>
  </cdr:absSizeAnchor>
  <cdr:absSizeAnchor xmlns:cdr="http://schemas.openxmlformats.org/drawingml/2006/chartDrawing">
    <cdr:from>
      <cdr:x>0.31137</cdr:x>
      <cdr:y>0.47821</cdr:y>
    </cdr:from>
    <cdr:ext cx="647700" cy="415631"/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61B8935-87B3-43BE-84FF-7F4B69FBF9E6}"/>
            </a:ext>
          </a:extLst>
        </cdr:cNvPr>
        <cdr:cNvSpPr txBox="1"/>
      </cdr:nvSpPr>
      <cdr:spPr>
        <a:xfrm xmlns:a="http://schemas.openxmlformats.org/drawingml/2006/main">
          <a:off x="523876" y="806226"/>
          <a:ext cx="647700" cy="41563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10FAE785-9894-4F94-825A-F894658D6B4E}" type="TxLink">
            <a:rPr lang="en-US" sz="1600" b="1" i="0" u="none" strike="noStrike">
              <a:solidFill>
                <a:schemeClr val="accent2"/>
              </a:solidFill>
              <a:latin typeface="Calibri"/>
              <a:ea typeface="+mn-ea"/>
              <a:cs typeface="Calibri"/>
            </a:rPr>
            <a:pPr marL="0" indent="0" algn="ctr"/>
            <a:t> </a:t>
          </a:fld>
          <a:endParaRPr lang="en-US" sz="1600" b="1" i="0" u="none" strike="noStrike">
            <a:solidFill>
              <a:schemeClr val="accent2"/>
            </a:solidFill>
            <a:latin typeface="Calibri"/>
            <a:ea typeface="+mn-ea"/>
            <a:cs typeface="Calibri"/>
          </a:endParaRPr>
        </a:p>
      </cdr:txBody>
    </cdr:sp>
  </cdr:absSizeAnchor>
</c:userShapes>
</file>

<file path=xl/drawings/drawing6.xml><?xml version="1.0" encoding="utf-8"?>
<c:userShapes xmlns:c="http://schemas.openxmlformats.org/drawingml/2006/chart">
  <cdr:absSizeAnchor xmlns:cdr="http://schemas.openxmlformats.org/drawingml/2006/chartDrawing">
    <cdr:from>
      <cdr:x>0.33638</cdr:x>
      <cdr:y>0.56</cdr:y>
    </cdr:from>
    <cdr:ext cx="475194" cy="174880"/>
    <cdr:sp macro="" textlink="'niveles graf'!$C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8B738A9-D00D-477B-B31B-EF71A9DA1BCE}"/>
            </a:ext>
          </a:extLst>
        </cdr:cNvPr>
        <cdr:cNvSpPr txBox="1"/>
      </cdr:nvSpPr>
      <cdr:spPr>
        <a:xfrm xmlns:a="http://schemas.openxmlformats.org/drawingml/2006/main">
          <a:off x="476250" y="634746"/>
          <a:ext cx="475194" cy="174880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E64D8910-C2C9-4960-8C76-19378C76DA72}" type="TxLink">
            <a:rPr lang="en-US" sz="1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60%</a:t>
          </a:fld>
          <a:endParaRPr lang="en-US" sz="1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cdr:txBody>
    </cdr:sp>
  </cdr:absSizeAnchor>
  <cdr:absSizeAnchor xmlns:cdr="http://schemas.openxmlformats.org/drawingml/2006/chartDrawing">
    <cdr:from>
      <cdr:x>0.30571</cdr:x>
      <cdr:y>0.47821</cdr:y>
    </cdr:from>
    <cdr:ext cx="657224" cy="415631"/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4264D4F-8A26-449C-8F96-4D2CF7170853}"/>
            </a:ext>
          </a:extLst>
        </cdr:cNvPr>
        <cdr:cNvSpPr txBox="1"/>
      </cdr:nvSpPr>
      <cdr:spPr>
        <a:xfrm xmlns:a="http://schemas.openxmlformats.org/drawingml/2006/main">
          <a:off x="514351" y="806226"/>
          <a:ext cx="657224" cy="41563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10961E23-FDA1-4052-9FF8-9C24583627EE}" type="TxLink">
            <a:rPr lang="en-US" sz="1600" b="1" i="0" u="none" strike="noStrike">
              <a:solidFill>
                <a:srgbClr val="92D050"/>
              </a:solidFill>
              <a:latin typeface="Calibri"/>
              <a:ea typeface="+mn-ea"/>
              <a:cs typeface="Calibri"/>
            </a:rPr>
            <a:pPr marL="0" indent="0" algn="ctr"/>
            <a:t> </a:t>
          </a:fld>
          <a:endParaRPr lang="en-US" sz="1600" b="1" i="0" u="none" strike="noStrike">
            <a:solidFill>
              <a:srgbClr val="92D050"/>
            </a:solidFill>
            <a:latin typeface="Calibri"/>
            <a:ea typeface="+mn-ea"/>
            <a:cs typeface="Calibri"/>
          </a:endParaRPr>
        </a:p>
      </cdr:txBody>
    </cdr:sp>
  </cdr:absSizeAnchor>
  <cdr:absSizeAnchor xmlns:cdr="http://schemas.openxmlformats.org/drawingml/2006/chartDrawing">
    <cdr:from>
      <cdr:x>0.31137</cdr:x>
      <cdr:y>0.47821</cdr:y>
    </cdr:from>
    <cdr:ext cx="647700" cy="415631"/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61B8935-87B3-43BE-84FF-7F4B69FBF9E6}"/>
            </a:ext>
          </a:extLst>
        </cdr:cNvPr>
        <cdr:cNvSpPr txBox="1"/>
      </cdr:nvSpPr>
      <cdr:spPr>
        <a:xfrm xmlns:a="http://schemas.openxmlformats.org/drawingml/2006/main">
          <a:off x="523876" y="806226"/>
          <a:ext cx="647700" cy="41563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fld id="{10FAE785-9894-4F94-825A-F894658D6B4E}" type="TxLink">
            <a:rPr lang="en-US" sz="1600" b="1" i="0" u="none" strike="noStrike">
              <a:solidFill>
                <a:schemeClr val="accent2"/>
              </a:solidFill>
              <a:latin typeface="Calibri"/>
              <a:ea typeface="+mn-ea"/>
              <a:cs typeface="Calibri"/>
            </a:rPr>
            <a:pPr marL="0" indent="0" algn="ctr"/>
            <a:t> </a:t>
          </a:fld>
          <a:endParaRPr lang="en-US" sz="1600" b="1" i="0" u="none" strike="noStrike">
            <a:solidFill>
              <a:schemeClr val="accent2"/>
            </a:solidFill>
            <a:latin typeface="Calibri"/>
            <a:ea typeface="+mn-ea"/>
            <a:cs typeface="Calibri"/>
          </a:endParaRPr>
        </a:p>
      </cdr:txBody>
    </cdr:sp>
  </cdr:abs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m" refreshedDate="44404.536105092593" missingItemsLimit="0" createdVersion="6" refreshedVersion="6" minRefreshableVersion="3" recordCount="11">
  <cacheSource type="worksheet">
    <worksheetSource ref="A1:J1048576" sheet="Actividad"/>
  </cacheSource>
  <cacheFields count="10">
    <cacheField name="Titulo" numFmtId="0">
      <sharedItems containsBlank="1"/>
    </cacheField>
    <cacheField name="Dia" numFmtId="0">
      <sharedItems containsBlank="1" count="7">
        <s v="Lunes"/>
        <s v="Martes"/>
        <s v="Miércoles"/>
        <s v="Jueves"/>
        <s v="Membresías de Coworking"/>
        <s v="Eventos"/>
        <m/>
      </sharedItems>
    </cacheField>
    <cacheField name="Hora Desde" numFmtId="0">
      <sharedItems containsString="0" containsBlank="1" containsNumber="1" containsInteger="1" minValue="9" maxValue="19"/>
    </cacheField>
    <cacheField name="Hora Hasta" numFmtId="0">
      <sharedItems containsString="0" containsBlank="1" containsNumber="1" containsInteger="1" minValue="18" maxValue="21"/>
    </cacheField>
    <cacheField name="Cupo" numFmtId="0">
      <sharedItems containsString="0" containsBlank="1" containsNumber="1" containsInteger="1" minValue="0" maxValue="10"/>
    </cacheField>
    <cacheField name="Modalidad" numFmtId="0">
      <sharedItems containsBlank="1" count="3">
        <s v="Presencial"/>
        <s v="Online"/>
        <m/>
      </sharedItems>
    </cacheField>
    <cacheField name="Nuevo" numFmtId="0">
      <sharedItems containsBlank="1"/>
    </cacheField>
    <cacheField name="Activa" numFmtId="0">
      <sharedItems containsBlank="1"/>
    </cacheField>
    <cacheField name="Qanotados" numFmtId="0">
      <sharedItems containsString="0" containsBlank="1" containsNumber="1" containsInteger="1" minValue="0" maxValue="4"/>
    </cacheField>
    <cacheField name="Categoria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m" refreshedDate="44404.536264120368" missingItemsLimit="0" createdVersion="6" refreshedVersion="6" minRefreshableVersion="3" recordCount="37">
  <cacheSource type="worksheet">
    <worksheetSource ref="A1:G1048576" sheet="As-Detalle"/>
  </cacheSource>
  <cacheFields count="7">
    <cacheField name="Actividad" numFmtId="0">
      <sharedItems containsBlank="1" count="5">
        <s v="Coworking - 3 días"/>
        <s v="Mosaiquismo y Vitrofusión"/>
        <s v="Speaking Club"/>
        <s v="Krav Maga"/>
        <m/>
      </sharedItems>
    </cacheField>
    <cacheField name="Dia" numFmtId="0">
      <sharedItems containsBlank="1"/>
    </cacheField>
    <cacheField name="Hora Desde" numFmtId="0">
      <sharedItems containsString="0" containsBlank="1" containsNumber="1" containsInteger="1" minValue="9" maxValue="18"/>
    </cacheField>
    <cacheField name="Fecha" numFmtId="14">
      <sharedItems containsNonDate="0" containsDate="1" containsString="0" containsBlank="1" minDate="2021-07-04T00:00:00" maxDate="2021-07-19T00:00:00" count="10">
        <d v="2021-07-18T00:00:00"/>
        <d v="2021-07-16T00:00:00"/>
        <d v="2021-07-15T00:00:00"/>
        <d v="2021-07-14T00:00:00"/>
        <d v="2021-07-13T00:00:00"/>
        <d v="2021-07-10T00:00:00"/>
        <d v="2021-07-09T00:00:00"/>
        <d v="2021-07-07T00:00:00"/>
        <d v="2021-07-04T00:00:00"/>
        <m/>
      </sharedItems>
    </cacheField>
    <cacheField name="Usuario anotado" numFmtId="0">
      <sharedItems containsBlank="1" count="5">
        <s v="Tom"/>
        <s v="Moe"/>
        <s v="Mike"/>
        <s v="Ian"/>
        <m/>
      </sharedItems>
    </cacheField>
    <cacheField name="Asistio?" numFmtId="0">
      <sharedItems containsBlank="1"/>
    </cacheField>
    <cacheField name="Asis" numFmtId="0">
      <sharedItems containsBlank="1" containsMixedTypes="1" containsNumber="1" containsInteger="1" minValue="0" maxValue="1" count="4">
        <n v="1"/>
        <n v="0"/>
        <s v=""/>
        <m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s v="Entrenamiento Funcional"/>
    <x v="0"/>
    <n v="18"/>
    <n v="19"/>
    <n v="5"/>
    <x v="0"/>
    <s v="False"/>
    <s v="True"/>
    <n v="4"/>
    <s v="Salud, Deporte"/>
  </r>
  <r>
    <s v="Actualidad Israeli"/>
    <x v="0"/>
    <n v="19"/>
    <n v="20"/>
    <n v="0"/>
    <x v="1"/>
    <s v="True"/>
    <s v="True"/>
    <n v="3"/>
    <s v="Interes general, Actualidad"/>
  </r>
  <r>
    <s v="Yoga en el jardín"/>
    <x v="1"/>
    <n v="17"/>
    <n v="18"/>
    <n v="10"/>
    <x v="0"/>
    <s v="False"/>
    <s v="True"/>
    <n v="2"/>
    <s v="Meditación, Salud"/>
  </r>
  <r>
    <s v="Krav Maga"/>
    <x v="1"/>
    <n v="18"/>
    <n v="19"/>
    <n v="10"/>
    <x v="0"/>
    <s v="True"/>
    <s v="True"/>
    <n v="3"/>
    <s v="Defensa personal, Interes general, Deporte"/>
  </r>
  <r>
    <s v="Speaking Club"/>
    <x v="2"/>
    <n v="18"/>
    <n v="19"/>
    <n v="5"/>
    <x v="0"/>
    <s v="False"/>
    <s v="True"/>
    <n v="3"/>
    <s v="Idiomas, Social, Educación"/>
  </r>
  <r>
    <s v="Mosaiquismo y Vitrofusión"/>
    <x v="2"/>
    <n v="18"/>
    <n v="20"/>
    <n v="10"/>
    <x v="0"/>
    <s v="False"/>
    <s v="True"/>
    <n v="2"/>
    <s v="Social, Arte"/>
  </r>
  <r>
    <s v="Yoga Online"/>
    <x v="3"/>
    <n v="19"/>
    <n v="20"/>
    <n v="0"/>
    <x v="1"/>
    <s v="True"/>
    <s v="True"/>
    <n v="2"/>
    <s v="Meditación, Salud"/>
  </r>
  <r>
    <s v="Coworking - 3 días"/>
    <x v="4"/>
    <n v="9"/>
    <n v="18"/>
    <n v="10"/>
    <x v="0"/>
    <s v="False"/>
    <s v="True"/>
    <n v="3"/>
    <s v="Trabajo"/>
  </r>
  <r>
    <s v="Coworking - 2 días"/>
    <x v="4"/>
    <n v="9"/>
    <n v="18"/>
    <n v="10"/>
    <x v="0"/>
    <s v="False"/>
    <s v="True"/>
    <n v="0"/>
    <s v="Trabajo"/>
  </r>
  <r>
    <s v="Torneo de Ajedrez - Jueves 24/07"/>
    <x v="5"/>
    <n v="19"/>
    <n v="21"/>
    <n v="0"/>
    <x v="1"/>
    <s v="True"/>
    <s v="True"/>
    <n v="2"/>
    <s v="Deporte"/>
  </r>
  <r>
    <m/>
    <x v="6"/>
    <m/>
    <m/>
    <m/>
    <x v="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x v="0"/>
    <s v="Membresías de Coworking"/>
    <n v="9"/>
    <x v="0"/>
    <x v="0"/>
    <s v="Si"/>
    <x v="0"/>
  </r>
  <r>
    <x v="0"/>
    <s v="Membresías de Coworking"/>
    <n v="9"/>
    <x v="0"/>
    <x v="1"/>
    <s v="No"/>
    <x v="1"/>
  </r>
  <r>
    <x v="0"/>
    <s v="Membresías de Coworking"/>
    <n v="9"/>
    <x v="0"/>
    <x v="2"/>
    <s v="No"/>
    <x v="1"/>
  </r>
  <r>
    <x v="1"/>
    <s v="Miércoles"/>
    <n v="18"/>
    <x v="0"/>
    <x v="0"/>
    <s v="No"/>
    <x v="1"/>
  </r>
  <r>
    <x v="1"/>
    <s v="Miércoles"/>
    <n v="18"/>
    <x v="0"/>
    <x v="2"/>
    <s v="No"/>
    <x v="1"/>
  </r>
  <r>
    <x v="2"/>
    <s v="Miércoles"/>
    <n v="18"/>
    <x v="0"/>
    <x v="0"/>
    <s v="Si"/>
    <x v="0"/>
  </r>
  <r>
    <x v="2"/>
    <s v="Miércoles"/>
    <n v="18"/>
    <x v="0"/>
    <x v="3"/>
    <s v="Si"/>
    <x v="0"/>
  </r>
  <r>
    <x v="2"/>
    <s v="Miércoles"/>
    <n v="18"/>
    <x v="0"/>
    <x v="2"/>
    <s v="Si"/>
    <x v="0"/>
  </r>
  <r>
    <x v="1"/>
    <s v="Miércoles"/>
    <n v="18"/>
    <x v="1"/>
    <x v="0"/>
    <s v="No"/>
    <x v="1"/>
  </r>
  <r>
    <x v="1"/>
    <s v="Miércoles"/>
    <n v="18"/>
    <x v="1"/>
    <x v="2"/>
    <s v="Si"/>
    <x v="0"/>
  </r>
  <r>
    <x v="2"/>
    <s v="Miércoles"/>
    <n v="18"/>
    <x v="1"/>
    <x v="0"/>
    <s v="Si"/>
    <x v="0"/>
  </r>
  <r>
    <x v="2"/>
    <s v="Miércoles"/>
    <n v="18"/>
    <x v="1"/>
    <x v="3"/>
    <s v="No"/>
    <x v="1"/>
  </r>
  <r>
    <x v="2"/>
    <s v="Miércoles"/>
    <n v="18"/>
    <x v="1"/>
    <x v="2"/>
    <s v="Si"/>
    <x v="0"/>
  </r>
  <r>
    <x v="0"/>
    <s v="Membresías de Coworking"/>
    <n v="9"/>
    <x v="1"/>
    <x v="0"/>
    <s v="Si"/>
    <x v="0"/>
  </r>
  <r>
    <x v="2"/>
    <s v="Miércoles"/>
    <n v="18"/>
    <x v="2"/>
    <x v="0"/>
    <s v="Si"/>
    <x v="0"/>
  </r>
  <r>
    <x v="2"/>
    <s v="Miércoles"/>
    <n v="18"/>
    <x v="2"/>
    <x v="3"/>
    <s v="No"/>
    <x v="1"/>
  </r>
  <r>
    <x v="2"/>
    <s v="Miércoles"/>
    <n v="18"/>
    <x v="2"/>
    <x v="2"/>
    <s v="No"/>
    <x v="1"/>
  </r>
  <r>
    <x v="2"/>
    <s v="Miércoles"/>
    <n v="18"/>
    <x v="3"/>
    <x v="0"/>
    <s v="Si"/>
    <x v="0"/>
  </r>
  <r>
    <x v="2"/>
    <s v="Miércoles"/>
    <n v="18"/>
    <x v="3"/>
    <x v="3"/>
    <s v="Si"/>
    <x v="0"/>
  </r>
  <r>
    <x v="2"/>
    <s v="Miércoles"/>
    <n v="18"/>
    <x v="3"/>
    <x v="2"/>
    <s v="Si"/>
    <x v="0"/>
  </r>
  <r>
    <x v="1"/>
    <s v="Miércoles"/>
    <n v="18"/>
    <x v="4"/>
    <x v="0"/>
    <s v="Si"/>
    <x v="0"/>
  </r>
  <r>
    <x v="2"/>
    <s v="Miércoles"/>
    <n v="18"/>
    <x v="4"/>
    <x v="0"/>
    <s v="Si"/>
    <x v="0"/>
  </r>
  <r>
    <x v="2"/>
    <s v="Miércoles"/>
    <n v="18"/>
    <x v="4"/>
    <x v="3"/>
    <s v="Si"/>
    <x v="0"/>
  </r>
  <r>
    <x v="2"/>
    <s v="Miércoles"/>
    <n v="18"/>
    <x v="4"/>
    <x v="2"/>
    <s v="Si"/>
    <x v="0"/>
  </r>
  <r>
    <x v="2"/>
    <s v="Miércoles"/>
    <n v="18"/>
    <x v="5"/>
    <x v="0"/>
    <s v="Si"/>
    <x v="0"/>
  </r>
  <r>
    <x v="2"/>
    <s v="Miércoles"/>
    <n v="18"/>
    <x v="5"/>
    <x v="3"/>
    <s v="No"/>
    <x v="1"/>
  </r>
  <r>
    <x v="2"/>
    <s v="Miércoles"/>
    <n v="18"/>
    <x v="6"/>
    <x v="0"/>
    <s v="Si"/>
    <x v="0"/>
  </r>
  <r>
    <x v="2"/>
    <s v="Miércoles"/>
    <n v="18"/>
    <x v="6"/>
    <x v="3"/>
    <s v="No"/>
    <x v="1"/>
  </r>
  <r>
    <x v="2"/>
    <s v="Miércoles"/>
    <n v="18"/>
    <x v="7"/>
    <x v="0"/>
    <s v="Si"/>
    <x v="0"/>
  </r>
  <r>
    <x v="2"/>
    <s v="Miércoles"/>
    <n v="18"/>
    <x v="7"/>
    <x v="3"/>
    <s v="Si"/>
    <x v="0"/>
  </r>
  <r>
    <x v="3"/>
    <s v="Martes"/>
    <n v="18"/>
    <x v="8"/>
    <x v="0"/>
    <s v="Si"/>
    <x v="0"/>
  </r>
  <r>
    <x v="3"/>
    <s v="Martes"/>
    <n v="18"/>
    <x v="8"/>
    <x v="3"/>
    <s v="No"/>
    <x v="1"/>
  </r>
  <r>
    <x v="2"/>
    <s v="Miércoles"/>
    <n v="18"/>
    <x v="8"/>
    <x v="0"/>
    <s v="No"/>
    <x v="1"/>
  </r>
  <r>
    <x v="4"/>
    <m/>
    <m/>
    <x v="9"/>
    <x v="4"/>
    <m/>
    <x v="2"/>
  </r>
  <r>
    <x v="4"/>
    <m/>
    <m/>
    <x v="9"/>
    <x v="4"/>
    <m/>
    <x v="2"/>
  </r>
  <r>
    <x v="4"/>
    <m/>
    <m/>
    <x v="9"/>
    <x v="4"/>
    <m/>
    <x v="2"/>
  </r>
  <r>
    <x v="4"/>
    <m/>
    <m/>
    <x v="9"/>
    <x v="4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Dia">
  <location ref="A2:B9" firstHeaderRow="1" firstDataRow="1" firstDataCol="1"/>
  <pivotFields count="10">
    <pivotField showAll="0"/>
    <pivotField axis="axisRow" showAll="0">
      <items count="8">
        <item x="0"/>
        <item x="1"/>
        <item x="2"/>
        <item x="3"/>
        <item x="5"/>
        <item x="4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bscripciones" fld="8" baseField="1" baseItem="0"/>
  </dataFields>
  <formats count="21"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1" type="button" dataOnly="0" labelOnly="1" outline="0" axis="axisRow" fieldPosition="0"/>
    </format>
    <format dxfId="68">
      <pivotArea dataOnly="0" labelOnly="1" outline="0" axis="axisValues" fieldPosition="0"/>
    </format>
    <format dxfId="67">
      <pivotArea dataOnly="0" labelOnly="1" fieldPosition="0">
        <references count="1">
          <reference field="1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" type="button" dataOnly="0" labelOnly="1" outline="0" axis="axisRow" fieldPosition="0"/>
    </format>
    <format dxfId="61">
      <pivotArea dataOnly="0" labelOnly="1" outline="0" axis="axisValues" fieldPosition="0"/>
    </format>
    <format dxfId="60">
      <pivotArea dataOnly="0" labelOnly="1" fieldPosition="0">
        <references count="1">
          <reference field="1" count="0"/>
        </references>
      </pivotArea>
    </format>
    <format dxfId="59">
      <pivotArea dataOnly="0" labelOnly="1" grandRow="1" outline="0" fieldPosition="0"/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" type="button" dataOnly="0" labelOnly="1" outline="0" axis="axisRow" fieldPosition="0"/>
    </format>
    <format dxfId="54">
      <pivotArea dataOnly="0" labelOnly="1" outline="0" axis="axisValues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Row="1" outline="0" fieldPosition="0"/>
    </format>
    <format dxfId="5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 rowHeaderCaption="Dia">
  <location ref="A2:B5" firstHeaderRow="1" firstDataRow="1" firstDataCol="1"/>
  <pivotFields count="10">
    <pivotField showAll="0"/>
    <pivotField showAll="0">
      <items count="8">
        <item x="0"/>
        <item x="1"/>
        <item x="2"/>
        <item x="3"/>
        <item x="5"/>
        <item x="4"/>
        <item h="1" x="6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bscripciones" fld="8" baseField="1" baseItem="0"/>
  </dataFields>
  <formats count="19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/>
    </format>
    <format dxfId="47">
      <pivotArea dataOnly="0" labelOnly="1" outline="0" axis="axisValues" fieldPosition="0"/>
    </format>
    <format dxfId="46">
      <pivotArea dataOnly="0" labelOnly="1" grandRow="1" outline="0" fieldPosition="0"/>
    </format>
    <format dxfId="45">
      <pivotArea dataOnly="0" labelOnly="1" outline="0" axis="axisValues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/>
    </format>
    <format dxfId="41">
      <pivotArea dataOnly="0" labelOnly="1" outline="0" axis="axisValues" fieldPosition="0"/>
    </format>
    <format dxfId="40">
      <pivotArea dataOnly="0" labelOnly="1" grandRow="1" outline="0" fieldPosition="0"/>
    </format>
    <format dxfId="39">
      <pivotArea dataOnly="0" labelOnly="1" outline="0" axis="axisValues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5" type="button" dataOnly="0" labelOnly="1" outline="0" axis="axisRow" fieldPosition="0"/>
    </format>
    <format dxfId="35">
      <pivotArea dataOnly="0" labelOnly="1" outline="0" axis="axisValues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12" cacheId="1" applyNumberFormats="0" applyBorderFormats="0" applyFontFormats="0" applyPatternFormats="0" applyAlignmentFormats="0" applyWidthHeightFormats="1" dataCaption="Valores" grandTotalCaption="Total Fechas" updatedVersion="6" minRefreshableVersion="3" useAutoFormatting="1" itemPrintTitles="1" createdVersion="6" indent="0" outline="1" outlineData="1" multipleFieldFilters="0" rowHeaderCaption="Usuario" colHeaderCaption="Faltas: &quot;0&quot; Asistiencias: &quot;1&quot;">
  <location ref="B4:E10" firstHeaderRow="1" firstDataRow="2" firstDataCol="1"/>
  <pivotFields count="7">
    <pivotField showAll="0" defaultSubtotal="0"/>
    <pivotField showAll="0"/>
    <pivotField showAll="0"/>
    <pivotField showAll="0" defaultSubtotal="0"/>
    <pivotField axis="axisRow" showAll="0">
      <items count="6">
        <item x="3"/>
        <item x="0"/>
        <item h="1" x="4"/>
        <item x="2"/>
        <item x="1"/>
        <item t="default"/>
      </items>
    </pivotField>
    <pivotField showAll="0" defaultSubtotal="0"/>
    <pivotField axis="axisCol" dataField="1" showAll="0">
      <items count="5">
        <item x="1"/>
        <item x="0"/>
        <item x="2"/>
        <item x="3"/>
        <item t="default"/>
      </items>
    </pivotField>
  </pivotFields>
  <rowFields count="1">
    <field x="4"/>
  </rowFields>
  <rowItems count="5">
    <i>
      <x/>
    </i>
    <i>
      <x v="1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sistencias" fld="6" subtotal="count" baseField="0" baseItem="0"/>
  </dataFields>
  <formats count="23">
    <format dxfId="31">
      <pivotArea type="origin" dataOnly="0" labelOnly="1" outline="0" fieldPosition="0"/>
    </format>
    <format dxfId="30">
      <pivotArea field="6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4" type="button" dataOnly="0" labelOnly="1" outline="0" axis="axisRow" fieldPosition="0"/>
    </format>
    <format dxfId="27">
      <pivotArea dataOnly="0" labelOnly="1" fieldPosition="0">
        <references count="1">
          <reference field="6" count="2">
            <x v="0"/>
            <x v="1"/>
          </reference>
        </references>
      </pivotArea>
    </format>
    <format dxfId="26">
      <pivotArea dataOnly="0" labelOnly="1" grandCol="1" outline="0" fieldPosition="0"/>
    </format>
    <format dxfId="25">
      <pivotArea grandRow="1" outline="0" collapsedLevelsAreSubtotals="1" fieldPosition="0"/>
    </format>
    <format dxfId="24">
      <pivotArea dataOnly="0" labelOnly="1" grandRow="1" outline="0" fieldPosition="0"/>
    </format>
    <format dxfId="23">
      <pivotArea type="origin" dataOnly="0" labelOnly="1" outline="0" fieldPosition="0"/>
    </format>
    <format dxfId="22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4" type="button" dataOnly="0" labelOnly="1" outline="0" axis="axisRow" fieldPosition="0"/>
    </format>
    <format dxfId="19">
      <pivotArea dataOnly="0" labelOnly="1" fieldPosition="0">
        <references count="1">
          <reference field="6" count="2">
            <x v="0"/>
            <x v="1"/>
          </reference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outline="0" collapsedLevelsAreSubtotals="1" fieldPosition="0"/>
    </format>
    <format dxfId="14">
      <pivotArea dataOnly="0" labelOnly="1" fieldPosition="0">
        <references count="1">
          <reference field="6" count="2">
            <x v="0"/>
            <x v="1"/>
          </reference>
        </references>
      </pivotArea>
    </format>
    <format dxfId="13">
      <pivotArea dataOnly="0" labelOnly="1" grandCol="1" outline="0" fieldPosition="0"/>
    </format>
    <format dxfId="12">
      <pivotArea field="6" type="button" dataOnly="0" labelOnly="1" outline="0" axis="axisCol" fieldPosition="0"/>
    </format>
    <format dxfId="11">
      <pivotArea type="origin" dataOnly="0" labelOnly="1" outline="0" fieldPosition="0"/>
    </format>
    <format dxfId="10">
      <pivotArea field="4" type="button" dataOnly="0" labelOnly="1" outline="0" axis="axisRow" fieldPosition="0"/>
    </format>
    <format dxfId="9">
      <pivotArea dataOnly="0" grandRow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5" cacheId="1" applyNumberFormats="0" applyBorderFormats="0" applyFontFormats="0" applyPatternFormats="0" applyAlignmentFormats="0" applyWidthHeightFormats="1" dataCaption="Valores" grandTotalCaption="-----------------------" showError="1" missingCaption="-1" updatedVersion="6" minRefreshableVersion="3" useAutoFormatting="1" itemPrintTitles="1" createdVersion="6" indent="0" outline="1" outlineData="1" multipleFieldFilters="0" rowHeaderCaption="Usuario" colHeaderCaption="Fecha">
  <location ref="A3:K8" firstHeaderRow="1" firstDataRow="2" firstDataCol="1" rowPageCount="1" colPageCount="1"/>
  <pivotFields count="7">
    <pivotField axis="axisPage" multipleItemSelectionAllowed="1" showAll="0">
      <items count="6">
        <item h="1" x="3"/>
        <item h="1" x="1"/>
        <item x="2"/>
        <item h="1" x="0"/>
        <item h="1" x="4"/>
        <item t="default"/>
      </items>
    </pivotField>
    <pivotField showAll="0"/>
    <pivotField showAll="0"/>
    <pivotField axis="axisCol" showAll="0" defaultSubtotal="0">
      <items count="10">
        <item x="8"/>
        <item x="7"/>
        <item x="6"/>
        <item x="5"/>
        <item x="4"/>
        <item x="3"/>
        <item x="2"/>
        <item x="1"/>
        <item x="0"/>
        <item x="9"/>
      </items>
    </pivotField>
    <pivotField axis="axisRow" showAll="0">
      <items count="6">
        <item x="3"/>
        <item x="0"/>
        <item x="2"/>
        <item x="4"/>
        <item x="1"/>
        <item t="default"/>
      </items>
    </pivotField>
    <pivotField showAll="0" defaultSubtotal="0"/>
    <pivotField dataField="1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hier="-1"/>
  </pageFields>
  <dataFields count="1">
    <dataField name="Suma de Asis" fld="6" baseField="4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0"/>
    </format>
    <format dxfId="2">
      <pivotArea dataOnly="0" labelOnly="1" fieldPosition="0">
        <references count="1">
          <reference field="4" count="2">
            <x v="0"/>
            <x v="1"/>
          </reference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perfiles-2021-07-27 00_36_29.405986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tividades-2021-07-27 00_40_18.584392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sistenciasITEM-historico-2021-07-27 00_40_16.884358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asistenciasDETALLE-historico-2021-07-27 00_40_17.580920" connectionId="2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ctividad" sourceName="Actividad">
  <pivotTables>
    <pivotTable tabId="8" name="TablaDinámica15"/>
  </pivotTables>
  <data>
    <tabular pivotCacheId="2">
      <items count="5">
        <i x="0"/>
        <i x="3"/>
        <i x="1"/>
        <i x="2" s="1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ctividad" cache="SegmentaciónDeDatos_Actividad" caption="Actividad" style="FiltroHillel2" rowHeight="241300"/>
</slicers>
</file>

<file path=xl/tables/table1.xml><?xml version="1.0" encoding="utf-8"?>
<table xmlns="http://schemas.openxmlformats.org/spreadsheetml/2006/main" id="1" name="Tabla1" displayName="Tabla1" ref="A2:E12" totalsRowShown="0" headerRowDxfId="78" dataDxfId="77">
  <autoFilter ref="A2:E12"/>
  <tableColumns count="5">
    <tableColumn id="1" name="Actividad" dataDxfId="76">
      <calculatedColumnFormula>IF(Actividad!A2="","",Actividad!A2)</calculatedColumnFormula>
    </tableColumn>
    <tableColumn id="2" name="Anotados" dataDxfId="75">
      <calculatedColumnFormula>IF(Actividad!I2="","",Actividad!I2)</calculatedColumnFormula>
    </tableColumn>
    <tableColumn id="3" name="Anotados/Cupo" dataDxfId="74" dataCellStyle="Porcentaje">
      <calculatedColumnFormula>IFERROR(B3/D3,-1)</calculatedColumnFormula>
    </tableColumn>
    <tableColumn id="4" name="Cupo" dataDxfId="73">
      <calculatedColumnFormula>IF(Actividad!E2="","",Actividad!E2)</calculatedColumnFormula>
    </tableColumn>
    <tableColumn id="5" name="Modalidad" dataDxfId="72">
      <calculatedColumnFormula>IF(Actividad!F2="","",Actividad!F2)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5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7.85546875" style="1" customWidth="1"/>
    <col min="2" max="2" width="8.28515625" style="1" customWidth="1"/>
    <col min="3" max="3" width="10" style="1" customWidth="1"/>
    <col min="4" max="4" width="19.42578125" style="1" customWidth="1"/>
    <col min="5" max="5" width="5.28515625" style="1" customWidth="1"/>
    <col min="6" max="6" width="11" style="1" bestFit="1" customWidth="1"/>
    <col min="7" max="7" width="33.5703125" style="1" bestFit="1" customWidth="1"/>
    <col min="8" max="8" width="8" style="1" customWidth="1"/>
    <col min="9" max="9" width="7.140625" style="1" customWidth="1"/>
    <col min="10" max="10" width="18.7109375" style="1" bestFit="1" customWidth="1"/>
    <col min="11" max="11" width="45.42578125" style="1" bestFit="1" customWidth="1"/>
    <col min="12" max="12" width="22.5703125" style="1" bestFit="1" customWidth="1"/>
    <col min="13" max="13" width="24.140625" style="1" bestFit="1" customWidth="1"/>
    <col min="14" max="16384" width="11.42578125" style="1"/>
  </cols>
  <sheetData>
    <row r="1" spans="1:13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52</v>
      </c>
      <c r="F1" s="39" t="s">
        <v>48</v>
      </c>
      <c r="G1" s="39" t="s">
        <v>4</v>
      </c>
      <c r="H1" s="39" t="s">
        <v>5</v>
      </c>
      <c r="I1" s="39" t="s">
        <v>6</v>
      </c>
      <c r="J1" s="39" t="s">
        <v>7</v>
      </c>
      <c r="K1" s="39" t="s">
        <v>8</v>
      </c>
      <c r="L1" s="39" t="s">
        <v>9</v>
      </c>
      <c r="M1" s="39" t="s">
        <v>10</v>
      </c>
    </row>
    <row r="2" spans="1:13" x14ac:dyDescent="0.25">
      <c r="A2" s="1" t="s">
        <v>91</v>
      </c>
      <c r="B2" s="1" t="s">
        <v>55</v>
      </c>
      <c r="C2" s="1" t="s">
        <v>56</v>
      </c>
      <c r="D2" s="40">
        <v>26299</v>
      </c>
      <c r="E2" s="1">
        <v>49</v>
      </c>
      <c r="F2" s="1">
        <v>1112341234</v>
      </c>
      <c r="H2" s="41">
        <v>44197</v>
      </c>
      <c r="I2" s="41" t="s">
        <v>14</v>
      </c>
      <c r="J2" s="1" t="s">
        <v>61</v>
      </c>
      <c r="K2" s="1" t="s">
        <v>100</v>
      </c>
      <c r="L2" s="1" t="s">
        <v>17</v>
      </c>
      <c r="M2" s="1" t="s">
        <v>92</v>
      </c>
    </row>
    <row r="3" spans="1:13" x14ac:dyDescent="0.25">
      <c r="A3" s="1" t="s">
        <v>62</v>
      </c>
      <c r="B3" s="1" t="s">
        <v>62</v>
      </c>
      <c r="C3" s="1" t="s">
        <v>63</v>
      </c>
      <c r="D3" s="40">
        <v>18264</v>
      </c>
      <c r="E3" s="1">
        <v>71</v>
      </c>
      <c r="F3" s="1">
        <v>1112341234</v>
      </c>
      <c r="G3" s="1" t="s">
        <v>64</v>
      </c>
      <c r="H3" s="1" t="s">
        <v>14</v>
      </c>
      <c r="I3" s="1" t="s">
        <v>14</v>
      </c>
      <c r="J3" s="1" t="s">
        <v>64</v>
      </c>
      <c r="K3" s="1" t="s">
        <v>64</v>
      </c>
      <c r="L3" s="1" t="s">
        <v>64</v>
      </c>
    </row>
    <row r="4" spans="1:13" x14ac:dyDescent="0.25">
      <c r="A4" s="1" t="s">
        <v>65</v>
      </c>
      <c r="B4" s="1" t="s">
        <v>65</v>
      </c>
      <c r="C4" s="1" t="s">
        <v>66</v>
      </c>
      <c r="D4" s="40">
        <v>18264</v>
      </c>
      <c r="E4" s="1">
        <v>71</v>
      </c>
      <c r="F4" s="1">
        <v>1112341234</v>
      </c>
      <c r="G4" s="1" t="s">
        <v>67</v>
      </c>
      <c r="H4" s="1" t="s">
        <v>14</v>
      </c>
      <c r="I4" s="1" t="s">
        <v>14</v>
      </c>
      <c r="J4" s="1" t="s">
        <v>64</v>
      </c>
      <c r="K4" s="1" t="s">
        <v>64</v>
      </c>
      <c r="L4" s="1" t="s">
        <v>64</v>
      </c>
    </row>
    <row r="5" spans="1:13" x14ac:dyDescent="0.25">
      <c r="A5" s="1" t="s">
        <v>11</v>
      </c>
      <c r="B5" s="1" t="s">
        <v>11</v>
      </c>
      <c r="C5" s="1" t="s">
        <v>12</v>
      </c>
      <c r="D5" s="40">
        <v>33687</v>
      </c>
      <c r="E5" s="1">
        <v>29</v>
      </c>
      <c r="F5" s="1">
        <v>1135614883</v>
      </c>
      <c r="G5" s="1" t="s">
        <v>13</v>
      </c>
      <c r="H5" s="1" t="s">
        <v>14</v>
      </c>
      <c r="I5" s="41">
        <v>43831</v>
      </c>
      <c r="J5" s="1" t="s">
        <v>15</v>
      </c>
      <c r="K5" s="1" t="s">
        <v>16</v>
      </c>
      <c r="L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1"/>
  <sheetViews>
    <sheetView workbookViewId="0"/>
  </sheetViews>
  <sheetFormatPr baseColWidth="10" defaultColWidth="11.42578125" defaultRowHeight="15" x14ac:dyDescent="0.25"/>
  <cols>
    <col min="1" max="1" width="30.5703125" style="1" bestFit="1" customWidth="1"/>
    <col min="2" max="2" width="24.5703125" style="1" bestFit="1" customWidth="1"/>
    <col min="3" max="3" width="11.140625" style="1" bestFit="1" customWidth="1"/>
    <col min="4" max="4" width="10.42578125" style="1" bestFit="1" customWidth="1"/>
    <col min="5" max="5" width="5.5703125" style="1" bestFit="1" customWidth="1"/>
    <col min="6" max="6" width="10.5703125" style="1" bestFit="1" customWidth="1"/>
    <col min="7" max="7" width="6.85546875" style="1" bestFit="1" customWidth="1"/>
    <col min="8" max="8" width="6.42578125" style="1" bestFit="1" customWidth="1"/>
    <col min="9" max="9" width="10.5703125" style="1" bestFit="1" customWidth="1"/>
    <col min="10" max="10" width="39.85546875" style="1" bestFit="1" customWidth="1"/>
    <col min="11" max="16384" width="11.42578125" style="1"/>
  </cols>
  <sheetData>
    <row r="1" spans="1:10" x14ac:dyDescent="0.25">
      <c r="A1" s="39" t="s">
        <v>18</v>
      </c>
      <c r="B1" s="39" t="s">
        <v>19</v>
      </c>
      <c r="C1" s="39" t="s">
        <v>20</v>
      </c>
      <c r="D1" s="39" t="s">
        <v>21</v>
      </c>
      <c r="E1" s="39" t="s">
        <v>22</v>
      </c>
      <c r="F1" s="39" t="s">
        <v>23</v>
      </c>
      <c r="G1" s="39" t="s">
        <v>24</v>
      </c>
      <c r="H1" s="39" t="s">
        <v>25</v>
      </c>
      <c r="I1" s="39" t="s">
        <v>26</v>
      </c>
      <c r="J1" s="39" t="s">
        <v>27</v>
      </c>
    </row>
    <row r="2" spans="1:10" x14ac:dyDescent="0.25">
      <c r="A2" s="1" t="s">
        <v>28</v>
      </c>
      <c r="B2" s="1" t="s">
        <v>29</v>
      </c>
      <c r="C2" s="1">
        <v>18</v>
      </c>
      <c r="D2" s="1">
        <v>19</v>
      </c>
      <c r="E2" s="1">
        <v>5</v>
      </c>
      <c r="F2" s="1" t="s">
        <v>30</v>
      </c>
      <c r="G2" s="1" t="s">
        <v>31</v>
      </c>
      <c r="H2" s="1" t="s">
        <v>32</v>
      </c>
      <c r="I2" s="1">
        <v>4</v>
      </c>
      <c r="J2" s="1" t="s">
        <v>93</v>
      </c>
    </row>
    <row r="3" spans="1:10" x14ac:dyDescent="0.25">
      <c r="A3" s="1" t="s">
        <v>33</v>
      </c>
      <c r="B3" s="1" t="s">
        <v>29</v>
      </c>
      <c r="C3" s="1">
        <v>19</v>
      </c>
      <c r="D3" s="1">
        <v>20</v>
      </c>
      <c r="E3" s="1">
        <v>0</v>
      </c>
      <c r="F3" s="1" t="s">
        <v>34</v>
      </c>
      <c r="G3" s="1" t="s">
        <v>32</v>
      </c>
      <c r="H3" s="1" t="s">
        <v>32</v>
      </c>
      <c r="I3" s="1">
        <v>3</v>
      </c>
      <c r="J3" s="1" t="s">
        <v>94</v>
      </c>
    </row>
    <row r="4" spans="1:10" x14ac:dyDescent="0.25">
      <c r="A4" s="1" t="s">
        <v>35</v>
      </c>
      <c r="B4" s="1" t="s">
        <v>36</v>
      </c>
      <c r="C4" s="1">
        <v>17</v>
      </c>
      <c r="D4" s="1">
        <v>18</v>
      </c>
      <c r="E4" s="1">
        <v>10</v>
      </c>
      <c r="F4" s="1" t="s">
        <v>30</v>
      </c>
      <c r="G4" s="1" t="s">
        <v>31</v>
      </c>
      <c r="H4" s="1" t="s">
        <v>32</v>
      </c>
      <c r="I4" s="1">
        <v>2</v>
      </c>
      <c r="J4" s="1" t="s">
        <v>95</v>
      </c>
    </row>
    <row r="5" spans="1:10" x14ac:dyDescent="0.25">
      <c r="A5" s="1" t="s">
        <v>37</v>
      </c>
      <c r="B5" s="1" t="s">
        <v>36</v>
      </c>
      <c r="C5" s="1">
        <v>18</v>
      </c>
      <c r="D5" s="1">
        <v>19</v>
      </c>
      <c r="E5" s="1">
        <v>10</v>
      </c>
      <c r="F5" s="1" t="s">
        <v>30</v>
      </c>
      <c r="G5" s="1" t="s">
        <v>32</v>
      </c>
      <c r="H5" s="1" t="s">
        <v>32</v>
      </c>
      <c r="I5" s="1">
        <v>3</v>
      </c>
      <c r="J5" s="1" t="s">
        <v>96</v>
      </c>
    </row>
    <row r="6" spans="1:10" x14ac:dyDescent="0.25">
      <c r="A6" s="1" t="s">
        <v>38</v>
      </c>
      <c r="B6" s="1" t="s">
        <v>39</v>
      </c>
      <c r="C6" s="1">
        <v>18</v>
      </c>
      <c r="D6" s="1">
        <v>19</v>
      </c>
      <c r="E6" s="1">
        <v>5</v>
      </c>
      <c r="F6" s="1" t="s">
        <v>30</v>
      </c>
      <c r="G6" s="1" t="s">
        <v>31</v>
      </c>
      <c r="H6" s="1" t="s">
        <v>32</v>
      </c>
      <c r="I6" s="1">
        <v>3</v>
      </c>
      <c r="J6" s="1" t="s">
        <v>97</v>
      </c>
    </row>
    <row r="7" spans="1:10" x14ac:dyDescent="0.25">
      <c r="A7" s="1" t="s">
        <v>40</v>
      </c>
      <c r="B7" s="1" t="s">
        <v>39</v>
      </c>
      <c r="C7" s="1">
        <v>18</v>
      </c>
      <c r="D7" s="1">
        <v>20</v>
      </c>
      <c r="E7" s="1">
        <v>10</v>
      </c>
      <c r="F7" s="1" t="s">
        <v>30</v>
      </c>
      <c r="G7" s="1" t="s">
        <v>31</v>
      </c>
      <c r="H7" s="1" t="s">
        <v>32</v>
      </c>
      <c r="I7" s="1">
        <v>2</v>
      </c>
      <c r="J7" s="1" t="s">
        <v>98</v>
      </c>
    </row>
    <row r="8" spans="1:10" x14ac:dyDescent="0.25">
      <c r="A8" s="1" t="s">
        <v>41</v>
      </c>
      <c r="B8" s="1" t="s">
        <v>42</v>
      </c>
      <c r="C8" s="1">
        <v>19</v>
      </c>
      <c r="D8" s="1">
        <v>20</v>
      </c>
      <c r="E8" s="1">
        <v>0</v>
      </c>
      <c r="F8" s="1" t="s">
        <v>34</v>
      </c>
      <c r="G8" s="1" t="s">
        <v>32</v>
      </c>
      <c r="H8" s="1" t="s">
        <v>32</v>
      </c>
      <c r="I8" s="1">
        <v>2</v>
      </c>
      <c r="J8" s="1" t="s">
        <v>95</v>
      </c>
    </row>
    <row r="9" spans="1:10" x14ac:dyDescent="0.25">
      <c r="A9" s="1" t="s">
        <v>43</v>
      </c>
      <c r="B9" s="1" t="s">
        <v>44</v>
      </c>
      <c r="C9" s="1">
        <v>9</v>
      </c>
      <c r="D9" s="1">
        <v>18</v>
      </c>
      <c r="E9" s="1">
        <v>10</v>
      </c>
      <c r="F9" s="1" t="s">
        <v>30</v>
      </c>
      <c r="G9" s="1" t="s">
        <v>31</v>
      </c>
      <c r="H9" s="1" t="s">
        <v>32</v>
      </c>
      <c r="I9" s="1">
        <v>3</v>
      </c>
      <c r="J9" s="1" t="s">
        <v>45</v>
      </c>
    </row>
    <row r="10" spans="1:10" x14ac:dyDescent="0.25">
      <c r="A10" s="1" t="s">
        <v>46</v>
      </c>
      <c r="B10" s="1" t="s">
        <v>44</v>
      </c>
      <c r="C10" s="1">
        <v>9</v>
      </c>
      <c r="D10" s="1">
        <v>18</v>
      </c>
      <c r="E10" s="1">
        <v>10</v>
      </c>
      <c r="F10" s="1" t="s">
        <v>30</v>
      </c>
      <c r="G10" s="1" t="s">
        <v>31</v>
      </c>
      <c r="H10" s="1" t="s">
        <v>32</v>
      </c>
      <c r="I10" s="1">
        <v>0</v>
      </c>
      <c r="J10" s="1" t="s">
        <v>45</v>
      </c>
    </row>
    <row r="11" spans="1:10" x14ac:dyDescent="0.25">
      <c r="A11" s="1" t="s">
        <v>58</v>
      </c>
      <c r="B11" s="1" t="s">
        <v>59</v>
      </c>
      <c r="C11" s="1">
        <v>19</v>
      </c>
      <c r="D11" s="1">
        <v>21</v>
      </c>
      <c r="E11" s="1">
        <v>0</v>
      </c>
      <c r="F11" s="1" t="s">
        <v>34</v>
      </c>
      <c r="G11" s="1" t="s">
        <v>32</v>
      </c>
      <c r="H11" s="1" t="s">
        <v>32</v>
      </c>
      <c r="I11" s="1">
        <v>2</v>
      </c>
      <c r="J11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18"/>
  <sheetViews>
    <sheetView zoomScaleNormal="100" workbookViewId="0"/>
  </sheetViews>
  <sheetFormatPr baseColWidth="10" defaultColWidth="11.42578125" defaultRowHeight="15" x14ac:dyDescent="0.25"/>
  <cols>
    <col min="1" max="1" width="25" style="1" bestFit="1" customWidth="1"/>
    <col min="2" max="2" width="24.5703125" style="1" bestFit="1" customWidth="1"/>
    <col min="3" max="3" width="11.140625" style="1" customWidth="1"/>
    <col min="4" max="4" width="9.7109375" style="1" customWidth="1"/>
    <col min="5" max="5" width="10.5703125" style="1" customWidth="1"/>
    <col min="6" max="6" width="11.42578125" style="1" customWidth="1"/>
    <col min="7" max="8" width="25.28515625" style="1" customWidth="1"/>
    <col min="9" max="9" width="30.28515625" style="1" customWidth="1"/>
    <col min="10" max="10" width="22.5703125" style="1" bestFit="1" customWidth="1"/>
    <col min="11" max="16384" width="11.42578125" style="1"/>
  </cols>
  <sheetData>
    <row r="1" spans="1:6" x14ac:dyDescent="0.25">
      <c r="A1" s="39" t="s">
        <v>47</v>
      </c>
      <c r="B1" s="39" t="s">
        <v>19</v>
      </c>
      <c r="C1" s="39" t="s">
        <v>20</v>
      </c>
      <c r="D1" s="39" t="s">
        <v>78</v>
      </c>
      <c r="E1" s="39" t="s">
        <v>26</v>
      </c>
      <c r="F1" s="39" t="s">
        <v>99</v>
      </c>
    </row>
    <row r="2" spans="1:6" x14ac:dyDescent="0.25">
      <c r="A2" s="1" t="s">
        <v>43</v>
      </c>
      <c r="B2" s="1" t="s">
        <v>44</v>
      </c>
      <c r="C2" s="1">
        <v>9</v>
      </c>
      <c r="D2" s="40">
        <v>44395</v>
      </c>
      <c r="E2" s="1">
        <v>3</v>
      </c>
      <c r="F2" s="1">
        <v>1</v>
      </c>
    </row>
    <row r="3" spans="1:6" x14ac:dyDescent="0.25">
      <c r="A3" s="1" t="s">
        <v>40</v>
      </c>
      <c r="B3" s="1" t="s">
        <v>39</v>
      </c>
      <c r="C3" s="1">
        <v>18</v>
      </c>
      <c r="D3" s="40">
        <v>44395</v>
      </c>
      <c r="E3" s="1">
        <v>2</v>
      </c>
      <c r="F3" s="1">
        <v>0</v>
      </c>
    </row>
    <row r="4" spans="1:6" x14ac:dyDescent="0.25">
      <c r="A4" s="1" t="s">
        <v>38</v>
      </c>
      <c r="B4" s="1" t="s">
        <v>39</v>
      </c>
      <c r="C4" s="1">
        <v>18</v>
      </c>
      <c r="D4" s="40">
        <v>44395</v>
      </c>
      <c r="E4" s="1">
        <v>3</v>
      </c>
      <c r="F4" s="1">
        <v>3</v>
      </c>
    </row>
    <row r="5" spans="1:6" x14ac:dyDescent="0.25">
      <c r="A5" s="40" t="s">
        <v>40</v>
      </c>
      <c r="B5" s="40" t="s">
        <v>39</v>
      </c>
      <c r="C5" s="1">
        <v>18</v>
      </c>
      <c r="D5" s="40">
        <v>44393</v>
      </c>
      <c r="E5" s="1">
        <v>2</v>
      </c>
      <c r="F5" s="1">
        <v>1</v>
      </c>
    </row>
    <row r="6" spans="1:6" x14ac:dyDescent="0.25">
      <c r="A6" s="40" t="s">
        <v>38</v>
      </c>
      <c r="B6" s="40" t="s">
        <v>39</v>
      </c>
      <c r="C6" s="1">
        <v>18</v>
      </c>
      <c r="D6" s="40">
        <v>44393</v>
      </c>
      <c r="E6" s="1">
        <v>3</v>
      </c>
      <c r="F6" s="1">
        <v>2</v>
      </c>
    </row>
    <row r="7" spans="1:6" x14ac:dyDescent="0.25">
      <c r="A7" s="40" t="s">
        <v>43</v>
      </c>
      <c r="B7" s="40" t="s">
        <v>44</v>
      </c>
      <c r="C7" s="1">
        <v>9</v>
      </c>
      <c r="D7" s="40">
        <v>44393</v>
      </c>
      <c r="E7" s="1">
        <v>1</v>
      </c>
      <c r="F7" s="1">
        <v>1</v>
      </c>
    </row>
    <row r="8" spans="1:6" x14ac:dyDescent="0.25">
      <c r="A8" s="40" t="s">
        <v>38</v>
      </c>
      <c r="B8" s="40" t="s">
        <v>39</v>
      </c>
      <c r="C8" s="1">
        <v>18</v>
      </c>
      <c r="D8" s="40">
        <v>44392</v>
      </c>
      <c r="E8" s="1">
        <v>3</v>
      </c>
      <c r="F8" s="1">
        <v>1</v>
      </c>
    </row>
    <row r="9" spans="1:6" x14ac:dyDescent="0.25">
      <c r="A9" s="40" t="s">
        <v>38</v>
      </c>
      <c r="B9" s="40" t="s">
        <v>39</v>
      </c>
      <c r="C9" s="1">
        <v>18</v>
      </c>
      <c r="D9" s="40">
        <v>44391</v>
      </c>
      <c r="E9" s="1">
        <v>3</v>
      </c>
      <c r="F9" s="1">
        <v>3</v>
      </c>
    </row>
    <row r="10" spans="1:6" x14ac:dyDescent="0.25">
      <c r="A10" s="40" t="s">
        <v>40</v>
      </c>
      <c r="B10" s="40" t="s">
        <v>39</v>
      </c>
      <c r="C10" s="1">
        <v>18</v>
      </c>
      <c r="D10" s="40">
        <v>44390</v>
      </c>
      <c r="E10" s="1">
        <v>1</v>
      </c>
      <c r="F10" s="1">
        <v>1</v>
      </c>
    </row>
    <row r="11" spans="1:6" x14ac:dyDescent="0.25">
      <c r="A11" s="40" t="s">
        <v>38</v>
      </c>
      <c r="B11" s="40" t="s">
        <v>39</v>
      </c>
      <c r="C11" s="1">
        <v>18</v>
      </c>
      <c r="D11" s="40">
        <v>44390</v>
      </c>
      <c r="E11" s="1">
        <v>3</v>
      </c>
      <c r="F11" s="1">
        <v>3</v>
      </c>
    </row>
    <row r="12" spans="1:6" x14ac:dyDescent="0.25">
      <c r="A12" s="40" t="s">
        <v>38</v>
      </c>
      <c r="B12" s="40" t="s">
        <v>39</v>
      </c>
      <c r="C12" s="1">
        <v>18</v>
      </c>
      <c r="D12" s="40">
        <v>44387</v>
      </c>
      <c r="E12" s="1">
        <v>2</v>
      </c>
      <c r="F12" s="1">
        <v>1</v>
      </c>
    </row>
    <row r="13" spans="1:6" x14ac:dyDescent="0.25">
      <c r="A13" s="40" t="s">
        <v>38</v>
      </c>
      <c r="B13" s="40" t="s">
        <v>39</v>
      </c>
      <c r="C13" s="1">
        <v>18</v>
      </c>
      <c r="D13" s="40">
        <v>44386</v>
      </c>
      <c r="E13" s="1">
        <v>2</v>
      </c>
      <c r="F13" s="1">
        <v>1</v>
      </c>
    </row>
    <row r="14" spans="1:6" x14ac:dyDescent="0.25">
      <c r="A14" s="40" t="s">
        <v>38</v>
      </c>
      <c r="B14" s="40" t="s">
        <v>39</v>
      </c>
      <c r="C14" s="1">
        <v>18</v>
      </c>
      <c r="D14" s="40">
        <v>44384</v>
      </c>
      <c r="E14" s="1">
        <v>2</v>
      </c>
      <c r="F14" s="1">
        <v>2</v>
      </c>
    </row>
    <row r="15" spans="1:6" x14ac:dyDescent="0.25">
      <c r="A15" s="40" t="s">
        <v>37</v>
      </c>
      <c r="B15" s="40" t="s">
        <v>36</v>
      </c>
      <c r="C15" s="1">
        <v>18</v>
      </c>
      <c r="D15" s="40">
        <v>44381</v>
      </c>
      <c r="E15" s="1">
        <v>2</v>
      </c>
      <c r="F15" s="1">
        <v>1</v>
      </c>
    </row>
    <row r="16" spans="1:6" x14ac:dyDescent="0.25">
      <c r="A16" s="40" t="s">
        <v>38</v>
      </c>
      <c r="B16" s="40" t="s">
        <v>39</v>
      </c>
      <c r="C16" s="1">
        <v>18</v>
      </c>
      <c r="D16" s="40">
        <v>44381</v>
      </c>
      <c r="E16" s="1">
        <v>1</v>
      </c>
      <c r="F16" s="1">
        <v>0</v>
      </c>
    </row>
    <row r="17" spans="1:6" x14ac:dyDescent="0.25">
      <c r="A17" s="40" t="s">
        <v>35</v>
      </c>
      <c r="B17" s="40" t="s">
        <v>36</v>
      </c>
      <c r="C17" s="1">
        <v>17</v>
      </c>
      <c r="D17" s="40">
        <v>44380</v>
      </c>
      <c r="E17" s="1">
        <v>0</v>
      </c>
      <c r="F17" s="1">
        <v>0</v>
      </c>
    </row>
    <row r="18" spans="1:6" x14ac:dyDescent="0.25">
      <c r="A18" s="40"/>
      <c r="B18" s="40"/>
      <c r="D18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G37"/>
  <sheetViews>
    <sheetView workbookViewId="0"/>
  </sheetViews>
  <sheetFormatPr baseColWidth="10" defaultColWidth="11.42578125" defaultRowHeight="15" x14ac:dyDescent="0.25"/>
  <cols>
    <col min="1" max="1" width="25" style="1" customWidth="1"/>
    <col min="2" max="2" width="24.5703125" style="1" customWidth="1"/>
    <col min="3" max="3" width="11.140625" style="1" bestFit="1" customWidth="1"/>
    <col min="4" max="4" width="9.7109375" style="40" bestFit="1" customWidth="1"/>
    <col min="5" max="5" width="15.5703125" style="1" bestFit="1" customWidth="1"/>
    <col min="6" max="6" width="8" style="1" bestFit="1" customWidth="1"/>
    <col min="7" max="7" width="10" style="1" bestFit="1" customWidth="1"/>
    <col min="8" max="8" width="11" style="1" bestFit="1" customWidth="1"/>
    <col min="9" max="9" width="8" style="1" bestFit="1" customWidth="1"/>
    <col min="10" max="10" width="11.42578125" style="1" bestFit="1" customWidth="1"/>
    <col min="11" max="11" width="39" style="1" bestFit="1" customWidth="1"/>
    <col min="12" max="12" width="22.5703125" style="1" customWidth="1"/>
    <col min="13" max="13" width="9.28515625" style="1" customWidth="1"/>
    <col min="14" max="16384" width="11.42578125" style="1"/>
  </cols>
  <sheetData>
    <row r="1" spans="1:7" x14ac:dyDescent="0.25">
      <c r="A1" s="39" t="s">
        <v>47</v>
      </c>
      <c r="B1" s="39" t="s">
        <v>19</v>
      </c>
      <c r="C1" s="39" t="s">
        <v>20</v>
      </c>
      <c r="D1" s="42" t="s">
        <v>78</v>
      </c>
      <c r="E1" s="39" t="s">
        <v>53</v>
      </c>
      <c r="F1" s="39" t="s">
        <v>101</v>
      </c>
      <c r="G1" s="39" t="s">
        <v>72</v>
      </c>
    </row>
    <row r="2" spans="1:7" x14ac:dyDescent="0.25">
      <c r="A2" s="1" t="s">
        <v>43</v>
      </c>
      <c r="B2" s="1" t="s">
        <v>44</v>
      </c>
      <c r="C2" s="1">
        <v>9</v>
      </c>
      <c r="D2" s="40">
        <v>44395</v>
      </c>
      <c r="E2" s="1" t="s">
        <v>11</v>
      </c>
      <c r="F2" s="41" t="s">
        <v>57</v>
      </c>
      <c r="G2" s="1">
        <f>IF(F2="","",IF(F2="SI",1,0))</f>
        <v>1</v>
      </c>
    </row>
    <row r="3" spans="1:7" x14ac:dyDescent="0.25">
      <c r="A3" s="1" t="s">
        <v>43</v>
      </c>
      <c r="B3" s="1" t="s">
        <v>44</v>
      </c>
      <c r="C3" s="1">
        <v>9</v>
      </c>
      <c r="D3" s="40">
        <v>44395</v>
      </c>
      <c r="E3" s="1" t="s">
        <v>65</v>
      </c>
      <c r="F3" s="1" t="s">
        <v>17</v>
      </c>
      <c r="G3" s="1">
        <f t="shared" ref="G3:G37" si="0">IF(F3="","",IF(F3="SI",1,0))</f>
        <v>0</v>
      </c>
    </row>
    <row r="4" spans="1:7" x14ac:dyDescent="0.25">
      <c r="A4" s="1" t="s">
        <v>43</v>
      </c>
      <c r="B4" s="1" t="s">
        <v>44</v>
      </c>
      <c r="C4" s="1">
        <v>9</v>
      </c>
      <c r="D4" s="40">
        <v>44395</v>
      </c>
      <c r="E4" s="1" t="s">
        <v>91</v>
      </c>
      <c r="F4" s="1" t="s">
        <v>17</v>
      </c>
      <c r="G4" s="1">
        <f t="shared" si="0"/>
        <v>0</v>
      </c>
    </row>
    <row r="5" spans="1:7" x14ac:dyDescent="0.25">
      <c r="A5" s="1" t="s">
        <v>40</v>
      </c>
      <c r="B5" s="1" t="s">
        <v>39</v>
      </c>
      <c r="C5" s="1">
        <v>18</v>
      </c>
      <c r="D5" s="40">
        <v>44395</v>
      </c>
      <c r="E5" s="1" t="s">
        <v>11</v>
      </c>
      <c r="F5" s="1" t="s">
        <v>17</v>
      </c>
      <c r="G5" s="1">
        <f t="shared" si="0"/>
        <v>0</v>
      </c>
    </row>
    <row r="6" spans="1:7" x14ac:dyDescent="0.25">
      <c r="A6" s="1" t="s">
        <v>40</v>
      </c>
      <c r="B6" s="1" t="s">
        <v>39</v>
      </c>
      <c r="C6" s="1">
        <v>18</v>
      </c>
      <c r="D6" s="40">
        <v>44395</v>
      </c>
      <c r="E6" s="1" t="s">
        <v>91</v>
      </c>
      <c r="F6" s="1" t="s">
        <v>17</v>
      </c>
      <c r="G6" s="1">
        <f t="shared" si="0"/>
        <v>0</v>
      </c>
    </row>
    <row r="7" spans="1:7" x14ac:dyDescent="0.25">
      <c r="A7" s="1" t="s">
        <v>38</v>
      </c>
      <c r="B7" s="1" t="s">
        <v>39</v>
      </c>
      <c r="C7" s="1">
        <v>18</v>
      </c>
      <c r="D7" s="40">
        <v>44395</v>
      </c>
      <c r="E7" s="1" t="s">
        <v>11</v>
      </c>
      <c r="F7" s="1" t="s">
        <v>57</v>
      </c>
      <c r="G7" s="1">
        <f t="shared" si="0"/>
        <v>1</v>
      </c>
    </row>
    <row r="8" spans="1:7" x14ac:dyDescent="0.25">
      <c r="A8" s="1" t="s">
        <v>38</v>
      </c>
      <c r="B8" s="1" t="s">
        <v>39</v>
      </c>
      <c r="C8" s="1">
        <v>18</v>
      </c>
      <c r="D8" s="40">
        <v>44395</v>
      </c>
      <c r="E8" s="1" t="s">
        <v>54</v>
      </c>
      <c r="F8" s="1" t="s">
        <v>57</v>
      </c>
      <c r="G8" s="1">
        <f t="shared" si="0"/>
        <v>1</v>
      </c>
    </row>
    <row r="9" spans="1:7" x14ac:dyDescent="0.25">
      <c r="A9" s="1" t="s">
        <v>38</v>
      </c>
      <c r="B9" s="1" t="s">
        <v>39</v>
      </c>
      <c r="C9" s="1">
        <v>18</v>
      </c>
      <c r="D9" s="40">
        <v>44395</v>
      </c>
      <c r="E9" s="1" t="s">
        <v>91</v>
      </c>
      <c r="F9" s="1" t="s">
        <v>57</v>
      </c>
      <c r="G9" s="1">
        <f t="shared" si="0"/>
        <v>1</v>
      </c>
    </row>
    <row r="10" spans="1:7" x14ac:dyDescent="0.25">
      <c r="A10" s="1" t="s">
        <v>40</v>
      </c>
      <c r="B10" s="1" t="s">
        <v>39</v>
      </c>
      <c r="C10" s="1">
        <v>18</v>
      </c>
      <c r="D10" s="40">
        <v>44393</v>
      </c>
      <c r="E10" s="1" t="s">
        <v>11</v>
      </c>
      <c r="F10" s="1" t="s">
        <v>17</v>
      </c>
      <c r="G10" s="1">
        <f t="shared" si="0"/>
        <v>0</v>
      </c>
    </row>
    <row r="11" spans="1:7" x14ac:dyDescent="0.25">
      <c r="A11" s="1" t="s">
        <v>40</v>
      </c>
      <c r="B11" s="1" t="s">
        <v>39</v>
      </c>
      <c r="C11" s="1">
        <v>18</v>
      </c>
      <c r="D11" s="40">
        <v>44393</v>
      </c>
      <c r="E11" s="1" t="s">
        <v>91</v>
      </c>
      <c r="F11" s="41" t="s">
        <v>57</v>
      </c>
      <c r="G11" s="1">
        <f t="shared" si="0"/>
        <v>1</v>
      </c>
    </row>
    <row r="12" spans="1:7" x14ac:dyDescent="0.25">
      <c r="A12" s="1" t="s">
        <v>38</v>
      </c>
      <c r="B12" s="1" t="s">
        <v>39</v>
      </c>
      <c r="C12" s="1">
        <v>18</v>
      </c>
      <c r="D12" s="40">
        <v>44393</v>
      </c>
      <c r="E12" s="1" t="s">
        <v>11</v>
      </c>
      <c r="F12" s="1" t="s">
        <v>57</v>
      </c>
      <c r="G12" s="1">
        <f t="shared" si="0"/>
        <v>1</v>
      </c>
    </row>
    <row r="13" spans="1:7" x14ac:dyDescent="0.25">
      <c r="A13" s="1" t="s">
        <v>38</v>
      </c>
      <c r="B13" s="1" t="s">
        <v>39</v>
      </c>
      <c r="C13" s="1">
        <v>18</v>
      </c>
      <c r="D13" s="40">
        <v>44393</v>
      </c>
      <c r="E13" s="1" t="s">
        <v>54</v>
      </c>
      <c r="F13" s="1" t="s">
        <v>17</v>
      </c>
      <c r="G13" s="1">
        <f t="shared" si="0"/>
        <v>0</v>
      </c>
    </row>
    <row r="14" spans="1:7" x14ac:dyDescent="0.25">
      <c r="A14" s="1" t="s">
        <v>38</v>
      </c>
      <c r="B14" s="1" t="s">
        <v>39</v>
      </c>
      <c r="C14" s="1">
        <v>18</v>
      </c>
      <c r="D14" s="40">
        <v>44393</v>
      </c>
      <c r="E14" s="1" t="s">
        <v>91</v>
      </c>
      <c r="F14" s="1" t="s">
        <v>57</v>
      </c>
      <c r="G14" s="1">
        <f t="shared" si="0"/>
        <v>1</v>
      </c>
    </row>
    <row r="15" spans="1:7" x14ac:dyDescent="0.25">
      <c r="A15" s="1" t="s">
        <v>43</v>
      </c>
      <c r="B15" s="1" t="s">
        <v>44</v>
      </c>
      <c r="C15" s="1">
        <v>9</v>
      </c>
      <c r="D15" s="40">
        <v>44393</v>
      </c>
      <c r="E15" s="1" t="s">
        <v>11</v>
      </c>
      <c r="F15" s="1" t="s">
        <v>57</v>
      </c>
      <c r="G15" s="1">
        <f t="shared" si="0"/>
        <v>1</v>
      </c>
    </row>
    <row r="16" spans="1:7" x14ac:dyDescent="0.25">
      <c r="A16" s="1" t="s">
        <v>38</v>
      </c>
      <c r="B16" s="1" t="s">
        <v>39</v>
      </c>
      <c r="C16" s="1">
        <v>18</v>
      </c>
      <c r="D16" s="40">
        <v>44392</v>
      </c>
      <c r="E16" s="1" t="s">
        <v>11</v>
      </c>
      <c r="F16" s="1" t="s">
        <v>57</v>
      </c>
      <c r="G16" s="1">
        <f t="shared" si="0"/>
        <v>1</v>
      </c>
    </row>
    <row r="17" spans="1:7" x14ac:dyDescent="0.25">
      <c r="A17" s="1" t="s">
        <v>38</v>
      </c>
      <c r="B17" s="1" t="s">
        <v>39</v>
      </c>
      <c r="C17" s="1">
        <v>18</v>
      </c>
      <c r="D17" s="40">
        <v>44392</v>
      </c>
      <c r="E17" s="1" t="s">
        <v>54</v>
      </c>
      <c r="F17" s="1" t="s">
        <v>17</v>
      </c>
      <c r="G17" s="1">
        <f t="shared" si="0"/>
        <v>0</v>
      </c>
    </row>
    <row r="18" spans="1:7" x14ac:dyDescent="0.25">
      <c r="A18" s="1" t="s">
        <v>38</v>
      </c>
      <c r="B18" s="1" t="s">
        <v>39</v>
      </c>
      <c r="C18" s="1">
        <v>18</v>
      </c>
      <c r="D18" s="40">
        <v>44392</v>
      </c>
      <c r="E18" s="1" t="s">
        <v>91</v>
      </c>
      <c r="F18" s="1" t="s">
        <v>17</v>
      </c>
      <c r="G18" s="1">
        <f t="shared" si="0"/>
        <v>0</v>
      </c>
    </row>
    <row r="19" spans="1:7" x14ac:dyDescent="0.25">
      <c r="A19" s="1" t="s">
        <v>38</v>
      </c>
      <c r="B19" s="1" t="s">
        <v>39</v>
      </c>
      <c r="C19" s="1">
        <v>18</v>
      </c>
      <c r="D19" s="40">
        <v>44391</v>
      </c>
      <c r="E19" s="1" t="s">
        <v>11</v>
      </c>
      <c r="F19" s="1" t="s">
        <v>57</v>
      </c>
      <c r="G19" s="1">
        <f t="shared" si="0"/>
        <v>1</v>
      </c>
    </row>
    <row r="20" spans="1:7" x14ac:dyDescent="0.25">
      <c r="A20" s="1" t="s">
        <v>38</v>
      </c>
      <c r="B20" s="1" t="s">
        <v>39</v>
      </c>
      <c r="C20" s="1">
        <v>18</v>
      </c>
      <c r="D20" s="40">
        <v>44391</v>
      </c>
      <c r="E20" s="1" t="s">
        <v>54</v>
      </c>
      <c r="F20" s="1" t="s">
        <v>57</v>
      </c>
      <c r="G20" s="1">
        <f t="shared" si="0"/>
        <v>1</v>
      </c>
    </row>
    <row r="21" spans="1:7" x14ac:dyDescent="0.25">
      <c r="A21" s="1" t="s">
        <v>38</v>
      </c>
      <c r="B21" s="1" t="s">
        <v>39</v>
      </c>
      <c r="C21" s="1">
        <v>18</v>
      </c>
      <c r="D21" s="40">
        <v>44391</v>
      </c>
      <c r="E21" s="1" t="s">
        <v>91</v>
      </c>
      <c r="F21" s="1" t="s">
        <v>57</v>
      </c>
      <c r="G21" s="1">
        <f t="shared" si="0"/>
        <v>1</v>
      </c>
    </row>
    <row r="22" spans="1:7" x14ac:dyDescent="0.25">
      <c r="A22" s="1" t="s">
        <v>40</v>
      </c>
      <c r="B22" s="1" t="s">
        <v>39</v>
      </c>
      <c r="C22" s="1">
        <v>18</v>
      </c>
      <c r="D22" s="40">
        <v>44390</v>
      </c>
      <c r="E22" s="1" t="s">
        <v>11</v>
      </c>
      <c r="F22" s="1" t="s">
        <v>57</v>
      </c>
      <c r="G22" s="1">
        <f t="shared" si="0"/>
        <v>1</v>
      </c>
    </row>
    <row r="23" spans="1:7" x14ac:dyDescent="0.25">
      <c r="A23" s="1" t="s">
        <v>38</v>
      </c>
      <c r="B23" s="1" t="s">
        <v>39</v>
      </c>
      <c r="C23" s="1">
        <v>18</v>
      </c>
      <c r="D23" s="40">
        <v>44390</v>
      </c>
      <c r="E23" s="1" t="s">
        <v>11</v>
      </c>
      <c r="F23" s="1" t="s">
        <v>57</v>
      </c>
      <c r="G23" s="1">
        <f t="shared" si="0"/>
        <v>1</v>
      </c>
    </row>
    <row r="24" spans="1:7" x14ac:dyDescent="0.25">
      <c r="A24" s="1" t="s">
        <v>38</v>
      </c>
      <c r="B24" s="1" t="s">
        <v>39</v>
      </c>
      <c r="C24" s="1">
        <v>18</v>
      </c>
      <c r="D24" s="40">
        <v>44390</v>
      </c>
      <c r="E24" s="1" t="s">
        <v>54</v>
      </c>
      <c r="F24" s="1" t="s">
        <v>57</v>
      </c>
      <c r="G24" s="1">
        <f t="shared" si="0"/>
        <v>1</v>
      </c>
    </row>
    <row r="25" spans="1:7" x14ac:dyDescent="0.25">
      <c r="A25" s="1" t="s">
        <v>38</v>
      </c>
      <c r="B25" s="1" t="s">
        <v>39</v>
      </c>
      <c r="C25" s="1">
        <v>18</v>
      </c>
      <c r="D25" s="40">
        <v>44390</v>
      </c>
      <c r="E25" s="1" t="s">
        <v>91</v>
      </c>
      <c r="F25" s="1" t="s">
        <v>57</v>
      </c>
      <c r="G25" s="1">
        <f t="shared" si="0"/>
        <v>1</v>
      </c>
    </row>
    <row r="26" spans="1:7" x14ac:dyDescent="0.25">
      <c r="A26" s="1" t="s">
        <v>38</v>
      </c>
      <c r="B26" s="1" t="s">
        <v>39</v>
      </c>
      <c r="C26" s="1">
        <v>18</v>
      </c>
      <c r="D26" s="40">
        <v>44387</v>
      </c>
      <c r="E26" s="1" t="s">
        <v>11</v>
      </c>
      <c r="F26" s="1" t="s">
        <v>57</v>
      </c>
      <c r="G26" s="1">
        <f t="shared" si="0"/>
        <v>1</v>
      </c>
    </row>
    <row r="27" spans="1:7" x14ac:dyDescent="0.25">
      <c r="A27" s="1" t="s">
        <v>38</v>
      </c>
      <c r="B27" s="1" t="s">
        <v>39</v>
      </c>
      <c r="C27" s="1">
        <v>18</v>
      </c>
      <c r="D27" s="40">
        <v>44387</v>
      </c>
      <c r="E27" s="1" t="s">
        <v>54</v>
      </c>
      <c r="F27" s="1" t="s">
        <v>17</v>
      </c>
      <c r="G27" s="1">
        <f t="shared" si="0"/>
        <v>0</v>
      </c>
    </row>
    <row r="28" spans="1:7" x14ac:dyDescent="0.25">
      <c r="A28" s="1" t="s">
        <v>38</v>
      </c>
      <c r="B28" s="1" t="s">
        <v>39</v>
      </c>
      <c r="C28" s="1">
        <v>18</v>
      </c>
      <c r="D28" s="40">
        <v>44386</v>
      </c>
      <c r="E28" s="1" t="s">
        <v>11</v>
      </c>
      <c r="F28" s="1" t="s">
        <v>57</v>
      </c>
      <c r="G28" s="1">
        <f t="shared" si="0"/>
        <v>1</v>
      </c>
    </row>
    <row r="29" spans="1:7" x14ac:dyDescent="0.25">
      <c r="A29" s="1" t="s">
        <v>38</v>
      </c>
      <c r="B29" s="1" t="s">
        <v>39</v>
      </c>
      <c r="C29" s="1">
        <v>18</v>
      </c>
      <c r="D29" s="40">
        <v>44386</v>
      </c>
      <c r="E29" s="1" t="s">
        <v>54</v>
      </c>
      <c r="F29" s="1" t="s">
        <v>17</v>
      </c>
      <c r="G29" s="1">
        <f>IF(F29="","",IF(F29="SI",1,0))</f>
        <v>0</v>
      </c>
    </row>
    <row r="30" spans="1:7" x14ac:dyDescent="0.25">
      <c r="A30" s="1" t="s">
        <v>38</v>
      </c>
      <c r="B30" s="1" t="s">
        <v>39</v>
      </c>
      <c r="C30" s="1">
        <v>18</v>
      </c>
      <c r="D30" s="40">
        <v>44384</v>
      </c>
      <c r="E30" s="1" t="s">
        <v>11</v>
      </c>
      <c r="F30" s="1" t="s">
        <v>57</v>
      </c>
      <c r="G30" s="1">
        <f t="shared" si="0"/>
        <v>1</v>
      </c>
    </row>
    <row r="31" spans="1:7" x14ac:dyDescent="0.25">
      <c r="A31" s="1" t="s">
        <v>38</v>
      </c>
      <c r="B31" s="1" t="s">
        <v>39</v>
      </c>
      <c r="C31" s="1">
        <v>18</v>
      </c>
      <c r="D31" s="40">
        <v>44384</v>
      </c>
      <c r="E31" s="1" t="s">
        <v>54</v>
      </c>
      <c r="F31" s="1" t="s">
        <v>57</v>
      </c>
      <c r="G31" s="1">
        <f t="shared" si="0"/>
        <v>1</v>
      </c>
    </row>
    <row r="32" spans="1:7" x14ac:dyDescent="0.25">
      <c r="A32" s="1" t="s">
        <v>37</v>
      </c>
      <c r="B32" s="1" t="s">
        <v>36</v>
      </c>
      <c r="C32" s="1">
        <v>18</v>
      </c>
      <c r="D32" s="40">
        <v>44381</v>
      </c>
      <c r="E32" s="1" t="s">
        <v>11</v>
      </c>
      <c r="F32" s="1" t="s">
        <v>57</v>
      </c>
      <c r="G32" s="1">
        <f t="shared" si="0"/>
        <v>1</v>
      </c>
    </row>
    <row r="33" spans="1:7" x14ac:dyDescent="0.25">
      <c r="A33" s="1" t="s">
        <v>37</v>
      </c>
      <c r="B33" s="1" t="s">
        <v>36</v>
      </c>
      <c r="C33" s="1">
        <v>18</v>
      </c>
      <c r="D33" s="40">
        <v>44381</v>
      </c>
      <c r="E33" s="1" t="s">
        <v>54</v>
      </c>
      <c r="F33" s="1" t="s">
        <v>17</v>
      </c>
      <c r="G33" s="1">
        <f t="shared" si="0"/>
        <v>0</v>
      </c>
    </row>
    <row r="34" spans="1:7" x14ac:dyDescent="0.25">
      <c r="A34" s="1" t="s">
        <v>38</v>
      </c>
      <c r="B34" s="1" t="s">
        <v>39</v>
      </c>
      <c r="C34" s="1">
        <v>18</v>
      </c>
      <c r="D34" s="40">
        <v>44381</v>
      </c>
      <c r="E34" s="1" t="s">
        <v>11</v>
      </c>
      <c r="F34" s="1" t="s">
        <v>17</v>
      </c>
      <c r="G34" s="1">
        <f>IF(F34="","",IF(F34="SI",1,0))</f>
        <v>0</v>
      </c>
    </row>
    <row r="35" spans="1:7" x14ac:dyDescent="0.25">
      <c r="E35" s="43"/>
      <c r="G35" s="1" t="str">
        <f t="shared" si="0"/>
        <v/>
      </c>
    </row>
    <row r="36" spans="1:7" x14ac:dyDescent="0.25">
      <c r="G36" s="1" t="str">
        <f t="shared" si="0"/>
        <v/>
      </c>
    </row>
    <row r="37" spans="1:7" x14ac:dyDescent="0.25">
      <c r="G37" s="1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01"/>
  <sheetViews>
    <sheetView zoomScaleNormal="100" workbookViewId="0"/>
  </sheetViews>
  <sheetFormatPr baseColWidth="10" defaultColWidth="11.42578125" defaultRowHeight="15" x14ac:dyDescent="0.25"/>
  <cols>
    <col min="1" max="1" width="9.85546875" style="1" customWidth="1"/>
    <col min="2" max="2" width="9.7109375" style="1" customWidth="1"/>
    <col min="3" max="3" width="13.85546875" style="1" customWidth="1"/>
    <col min="4" max="4" width="6.5703125" style="1" customWidth="1"/>
    <col min="5" max="5" width="12.7109375" style="63" customWidth="1"/>
    <col min="6" max="16384" width="11.42578125" style="1"/>
  </cols>
  <sheetData>
    <row r="1" spans="1:5" x14ac:dyDescent="0.25">
      <c r="C1" s="78"/>
      <c r="D1" s="78"/>
      <c r="E1" s="62"/>
    </row>
    <row r="2" spans="1:5" x14ac:dyDescent="0.25">
      <c r="A2" s="62" t="s">
        <v>47</v>
      </c>
      <c r="B2" s="62" t="s">
        <v>49</v>
      </c>
      <c r="C2" s="62" t="s">
        <v>51</v>
      </c>
      <c r="D2" s="62" t="s">
        <v>22</v>
      </c>
      <c r="E2" s="62" t="s">
        <v>23</v>
      </c>
    </row>
    <row r="3" spans="1:5" x14ac:dyDescent="0.25">
      <c r="A3" s="29" t="str">
        <f>IF(Actividad!A2="","",Actividad!A2)</f>
        <v>Entrenamiento Funcional</v>
      </c>
      <c r="B3" s="29">
        <f>IF(Actividad!I2="","",Actividad!I2)</f>
        <v>4</v>
      </c>
      <c r="C3" s="30">
        <f t="shared" ref="C3:C12" si="0">IFERROR(B3/D3,-1)</f>
        <v>0.8</v>
      </c>
      <c r="D3" s="29">
        <f>IF(Actividad!E2="","",Actividad!E2)</f>
        <v>5</v>
      </c>
      <c r="E3" s="62" t="str">
        <f>IF(Actividad!F2="","",Actividad!F2)</f>
        <v>Presencial</v>
      </c>
    </row>
    <row r="4" spans="1:5" x14ac:dyDescent="0.25">
      <c r="A4" s="29" t="str">
        <f>IF(Actividad!A3="","",Actividad!A3)</f>
        <v>Actualidad Israeli</v>
      </c>
      <c r="B4" s="29">
        <f>IF(Actividad!I3="","",Actividad!I3)</f>
        <v>3</v>
      </c>
      <c r="C4" s="30">
        <f t="shared" si="0"/>
        <v>-1</v>
      </c>
      <c r="D4" s="29">
        <f>IF(Actividad!E3="","",Actividad!E3)</f>
        <v>0</v>
      </c>
      <c r="E4" s="62" t="str">
        <f>IF(Actividad!F3="","",Actividad!F3)</f>
        <v>Online</v>
      </c>
    </row>
    <row r="5" spans="1:5" x14ac:dyDescent="0.25">
      <c r="A5" s="29" t="str">
        <f>IF(Actividad!A4="","",Actividad!A4)</f>
        <v>Yoga en el jardín</v>
      </c>
      <c r="B5" s="29">
        <f>IF(Actividad!I4="","",Actividad!I4)</f>
        <v>2</v>
      </c>
      <c r="C5" s="30">
        <f t="shared" si="0"/>
        <v>0.2</v>
      </c>
      <c r="D5" s="29">
        <f>IF(Actividad!E4="","",Actividad!E4)</f>
        <v>10</v>
      </c>
      <c r="E5" s="62" t="str">
        <f>IF(Actividad!F4="","",Actividad!F4)</f>
        <v>Presencial</v>
      </c>
    </row>
    <row r="6" spans="1:5" x14ac:dyDescent="0.25">
      <c r="A6" s="29" t="str">
        <f>IF(Actividad!A5="","",Actividad!A5)</f>
        <v>Krav Maga</v>
      </c>
      <c r="B6" s="29">
        <f>IF(Actividad!I5="","",Actividad!I5)</f>
        <v>3</v>
      </c>
      <c r="C6" s="30">
        <f t="shared" si="0"/>
        <v>0.3</v>
      </c>
      <c r="D6" s="29">
        <f>IF(Actividad!E5="","",Actividad!E5)</f>
        <v>10</v>
      </c>
      <c r="E6" s="62" t="str">
        <f>IF(Actividad!F5="","",Actividad!F5)</f>
        <v>Presencial</v>
      </c>
    </row>
    <row r="7" spans="1:5" x14ac:dyDescent="0.25">
      <c r="A7" s="29" t="str">
        <f>IF(Actividad!A6="","",Actividad!A6)</f>
        <v>Speaking Club</v>
      </c>
      <c r="B7" s="29">
        <f>IF(Actividad!I6="","",Actividad!I6)</f>
        <v>3</v>
      </c>
      <c r="C7" s="30">
        <f t="shared" si="0"/>
        <v>0.6</v>
      </c>
      <c r="D7" s="29">
        <f>IF(Actividad!E6="","",Actividad!E6)</f>
        <v>5</v>
      </c>
      <c r="E7" s="62" t="str">
        <f>IF(Actividad!F6="","",Actividad!F6)</f>
        <v>Presencial</v>
      </c>
    </row>
    <row r="8" spans="1:5" x14ac:dyDescent="0.25">
      <c r="A8" s="29" t="str">
        <f>IF(Actividad!A7="","",Actividad!A7)</f>
        <v>Mosaiquismo y Vitrofusión</v>
      </c>
      <c r="B8" s="29">
        <f>IF(Actividad!I7="","",Actividad!I7)</f>
        <v>2</v>
      </c>
      <c r="C8" s="30">
        <f t="shared" si="0"/>
        <v>0.2</v>
      </c>
      <c r="D8" s="29">
        <f>IF(Actividad!E7="","",Actividad!E7)</f>
        <v>10</v>
      </c>
      <c r="E8" s="62" t="str">
        <f>IF(Actividad!F7="","",Actividad!F7)</f>
        <v>Presencial</v>
      </c>
    </row>
    <row r="9" spans="1:5" x14ac:dyDescent="0.25">
      <c r="A9" s="29" t="str">
        <f>IF(Actividad!A8="","",Actividad!A8)</f>
        <v>Yoga Online</v>
      </c>
      <c r="B9" s="29">
        <f>IF(Actividad!I8="","",Actividad!I8)</f>
        <v>2</v>
      </c>
      <c r="C9" s="30">
        <f t="shared" si="0"/>
        <v>-1</v>
      </c>
      <c r="D9" s="29">
        <f>IF(Actividad!E8="","",Actividad!E8)</f>
        <v>0</v>
      </c>
      <c r="E9" s="62" t="str">
        <f>IF(Actividad!F8="","",Actividad!F8)</f>
        <v>Online</v>
      </c>
    </row>
    <row r="10" spans="1:5" x14ac:dyDescent="0.25">
      <c r="A10" s="29" t="str">
        <f>IF(Actividad!A9="","",Actividad!A9)</f>
        <v>Coworking - 3 días</v>
      </c>
      <c r="B10" s="29">
        <f>IF(Actividad!I9="","",Actividad!I9)</f>
        <v>3</v>
      </c>
      <c r="C10" s="30">
        <f t="shared" si="0"/>
        <v>0.3</v>
      </c>
      <c r="D10" s="29">
        <f>IF(Actividad!E9="","",Actividad!E9)</f>
        <v>10</v>
      </c>
      <c r="E10" s="62" t="str">
        <f>IF(Actividad!F9="","",Actividad!F9)</f>
        <v>Presencial</v>
      </c>
    </row>
    <row r="11" spans="1:5" x14ac:dyDescent="0.25">
      <c r="A11" s="29" t="str">
        <f>IF(Actividad!A10="","",Actividad!A10)</f>
        <v>Coworking - 2 días</v>
      </c>
      <c r="B11" s="29">
        <f>IF(Actividad!I10="","",Actividad!I10)</f>
        <v>0</v>
      </c>
      <c r="C11" s="30">
        <f t="shared" si="0"/>
        <v>0</v>
      </c>
      <c r="D11" s="29">
        <f>IF(Actividad!E10="","",Actividad!E10)</f>
        <v>10</v>
      </c>
      <c r="E11" s="62" t="str">
        <f>IF(Actividad!F10="","",Actividad!F10)</f>
        <v>Presencial</v>
      </c>
    </row>
    <row r="12" spans="1:5" x14ac:dyDescent="0.25">
      <c r="A12" s="29" t="str">
        <f>IF(Actividad!A11="","",Actividad!A11)</f>
        <v>Torneo de Ajedrez - Jueves 24/07</v>
      </c>
      <c r="B12" s="29">
        <f>IF(Actividad!I11="","",Actividad!I11)</f>
        <v>2</v>
      </c>
      <c r="C12" s="30">
        <f t="shared" si="0"/>
        <v>-1</v>
      </c>
      <c r="D12" s="29">
        <f>IF(Actividad!E11="","",Actividad!E11)</f>
        <v>0</v>
      </c>
      <c r="E12" s="62" t="str">
        <f>IF(Actividad!F11="","",Actividad!F11)</f>
        <v>Online</v>
      </c>
    </row>
    <row r="13" spans="1:5" x14ac:dyDescent="0.25">
      <c r="A13" s="29" t="str">
        <f>IF(Actividad!A12="","",Actividad!A12)</f>
        <v/>
      </c>
      <c r="B13" s="29"/>
      <c r="C13" s="30"/>
      <c r="D13" s="29"/>
      <c r="E13" s="62"/>
    </row>
    <row r="14" spans="1:5" x14ac:dyDescent="0.25">
      <c r="A14" s="29"/>
      <c r="B14" s="29"/>
      <c r="C14" s="64"/>
      <c r="D14" s="29"/>
      <c r="E14" s="62"/>
    </row>
    <row r="15" spans="1:5" x14ac:dyDescent="0.25">
      <c r="A15" s="29"/>
      <c r="B15" s="29"/>
      <c r="C15" s="64"/>
      <c r="D15" s="29"/>
      <c r="E15" s="62"/>
    </row>
    <row r="16" spans="1:5" x14ac:dyDescent="0.25">
      <c r="A16" s="29"/>
      <c r="B16" s="29"/>
      <c r="C16" s="30"/>
      <c r="D16" s="29"/>
    </row>
    <row r="17" spans="1:4" x14ac:dyDescent="0.25">
      <c r="A17" s="29"/>
      <c r="B17" s="29"/>
      <c r="C17" s="30"/>
      <c r="D17" s="29"/>
    </row>
    <row r="18" spans="1:4" x14ac:dyDescent="0.25">
      <c r="A18" s="29"/>
      <c r="B18" s="29"/>
      <c r="C18" s="30"/>
      <c r="D18" s="29"/>
    </row>
    <row r="19" spans="1:4" x14ac:dyDescent="0.25">
      <c r="A19" s="29"/>
      <c r="B19" s="29"/>
      <c r="C19" s="30"/>
      <c r="D19" s="29"/>
    </row>
    <row r="20" spans="1:4" x14ac:dyDescent="0.25">
      <c r="A20" s="29"/>
      <c r="B20" s="29"/>
      <c r="C20" s="30"/>
      <c r="D20" s="29"/>
    </row>
    <row r="21" spans="1:4" x14ac:dyDescent="0.25">
      <c r="A21" s="29"/>
      <c r="B21" s="29"/>
      <c r="C21" s="30"/>
      <c r="D21" s="29"/>
    </row>
    <row r="22" spans="1:4" x14ac:dyDescent="0.25">
      <c r="A22" s="29"/>
      <c r="B22" s="29"/>
      <c r="C22" s="30"/>
      <c r="D22" s="29"/>
    </row>
    <row r="23" spans="1:4" x14ac:dyDescent="0.25">
      <c r="A23" s="29"/>
      <c r="B23" s="29"/>
      <c r="C23" s="30"/>
      <c r="D23" s="29"/>
    </row>
    <row r="24" spans="1:4" x14ac:dyDescent="0.25">
      <c r="A24" s="29"/>
      <c r="B24" s="29"/>
      <c r="C24" s="30"/>
      <c r="D24" s="29"/>
    </row>
    <row r="25" spans="1:4" x14ac:dyDescent="0.25">
      <c r="A25" s="29"/>
      <c r="B25" s="29"/>
      <c r="C25" s="30"/>
      <c r="D25" s="29"/>
    </row>
    <row r="26" spans="1:4" x14ac:dyDescent="0.25">
      <c r="A26" s="29"/>
      <c r="B26" s="29"/>
      <c r="C26" s="30"/>
      <c r="D26" s="29"/>
    </row>
    <row r="27" spans="1:4" x14ac:dyDescent="0.25">
      <c r="A27" s="29"/>
      <c r="B27" s="29"/>
      <c r="C27" s="30"/>
      <c r="D27" s="29"/>
    </row>
    <row r="28" spans="1:4" x14ac:dyDescent="0.25">
      <c r="A28" s="29"/>
      <c r="B28" s="29"/>
      <c r="C28" s="30"/>
      <c r="D28" s="29"/>
    </row>
    <row r="29" spans="1:4" x14ac:dyDescent="0.25">
      <c r="A29" s="29"/>
      <c r="B29" s="29"/>
      <c r="C29" s="30"/>
      <c r="D29" s="29"/>
    </row>
    <row r="30" spans="1:4" x14ac:dyDescent="0.25">
      <c r="A30" s="29"/>
      <c r="B30" s="29"/>
      <c r="C30" s="30"/>
      <c r="D30" s="29"/>
    </row>
    <row r="31" spans="1:4" x14ac:dyDescent="0.25">
      <c r="A31" s="29"/>
      <c r="B31" s="29"/>
      <c r="C31" s="30"/>
      <c r="D31" s="29"/>
    </row>
    <row r="32" spans="1:4" x14ac:dyDescent="0.25">
      <c r="A32" s="29"/>
      <c r="B32" s="29"/>
      <c r="C32" s="30"/>
      <c r="D32" s="29"/>
    </row>
    <row r="33" spans="1:4" x14ac:dyDescent="0.25">
      <c r="A33" s="29"/>
      <c r="B33" s="29"/>
      <c r="C33" s="30"/>
      <c r="D33" s="29"/>
    </row>
    <row r="34" spans="1:4" x14ac:dyDescent="0.25">
      <c r="A34" s="29"/>
      <c r="B34" s="29"/>
      <c r="C34" s="30"/>
      <c r="D34" s="29"/>
    </row>
    <row r="35" spans="1:4" x14ac:dyDescent="0.25">
      <c r="A35" s="29"/>
      <c r="B35" s="29"/>
      <c r="C35" s="30"/>
      <c r="D35" s="29"/>
    </row>
    <row r="36" spans="1:4" x14ac:dyDescent="0.25">
      <c r="A36" s="29"/>
      <c r="B36" s="29"/>
      <c r="C36" s="30"/>
      <c r="D36" s="29"/>
    </row>
    <row r="37" spans="1:4" x14ac:dyDescent="0.25">
      <c r="A37" s="29"/>
      <c r="B37" s="29"/>
      <c r="C37" s="30"/>
      <c r="D37" s="29"/>
    </row>
    <row r="38" spans="1:4" x14ac:dyDescent="0.25">
      <c r="A38" s="29"/>
      <c r="B38" s="29"/>
      <c r="C38" s="30"/>
      <c r="D38" s="29"/>
    </row>
    <row r="39" spans="1:4" x14ac:dyDescent="0.25">
      <c r="A39" s="29"/>
      <c r="B39" s="29"/>
      <c r="C39" s="30"/>
      <c r="D39" s="29"/>
    </row>
    <row r="40" spans="1:4" x14ac:dyDescent="0.25">
      <c r="A40" s="29"/>
      <c r="B40" s="29"/>
      <c r="C40" s="30"/>
      <c r="D40" s="29"/>
    </row>
    <row r="41" spans="1:4" x14ac:dyDescent="0.25">
      <c r="A41" s="29"/>
      <c r="B41" s="29"/>
      <c r="C41" s="30"/>
      <c r="D41" s="29"/>
    </row>
    <row r="42" spans="1:4" x14ac:dyDescent="0.25">
      <c r="A42" s="29"/>
      <c r="B42" s="29"/>
      <c r="C42" s="30"/>
      <c r="D42" s="29"/>
    </row>
    <row r="43" spans="1:4" x14ac:dyDescent="0.25">
      <c r="A43" s="29"/>
      <c r="B43" s="29"/>
      <c r="C43" s="30"/>
      <c r="D43" s="29"/>
    </row>
    <row r="44" spans="1:4" x14ac:dyDescent="0.25">
      <c r="A44" s="29"/>
      <c r="B44" s="29"/>
      <c r="C44" s="30"/>
      <c r="D44" s="29"/>
    </row>
    <row r="45" spans="1:4" x14ac:dyDescent="0.25">
      <c r="A45" s="29"/>
      <c r="B45" s="29"/>
      <c r="C45" s="30"/>
      <c r="D45" s="29"/>
    </row>
    <row r="46" spans="1:4" x14ac:dyDescent="0.25">
      <c r="A46" s="29"/>
      <c r="B46" s="29"/>
      <c r="C46" s="30"/>
      <c r="D46" s="29"/>
    </row>
    <row r="47" spans="1:4" x14ac:dyDescent="0.25">
      <c r="A47" s="29"/>
      <c r="B47" s="29"/>
      <c r="C47" s="30"/>
      <c r="D47" s="29"/>
    </row>
    <row r="48" spans="1:4" x14ac:dyDescent="0.25">
      <c r="A48" s="29"/>
      <c r="B48" s="29"/>
      <c r="C48" s="30"/>
      <c r="D48" s="29"/>
    </row>
    <row r="49" spans="1:4" x14ac:dyDescent="0.25">
      <c r="A49" s="29"/>
      <c r="B49" s="29"/>
      <c r="C49" s="30"/>
      <c r="D49" s="29"/>
    </row>
    <row r="50" spans="1:4" x14ac:dyDescent="0.25">
      <c r="A50" s="29"/>
      <c r="B50" s="29"/>
      <c r="C50" s="30"/>
      <c r="D50" s="29"/>
    </row>
    <row r="51" spans="1:4" x14ac:dyDescent="0.25">
      <c r="A51" s="29"/>
      <c r="B51" s="29"/>
      <c r="C51" s="30"/>
      <c r="D51" s="29"/>
    </row>
    <row r="52" spans="1:4" x14ac:dyDescent="0.25">
      <c r="A52" s="29"/>
      <c r="B52" s="29"/>
      <c r="C52" s="30"/>
      <c r="D52" s="29"/>
    </row>
    <row r="53" spans="1:4" x14ac:dyDescent="0.25">
      <c r="A53" s="29"/>
      <c r="B53" s="29"/>
      <c r="C53" s="30"/>
      <c r="D53" s="29"/>
    </row>
    <row r="54" spans="1:4" x14ac:dyDescent="0.25">
      <c r="A54" s="29"/>
      <c r="B54" s="29"/>
      <c r="C54" s="30"/>
      <c r="D54" s="29"/>
    </row>
    <row r="55" spans="1:4" x14ac:dyDescent="0.25">
      <c r="A55" s="29"/>
      <c r="B55" s="29"/>
      <c r="C55" s="30"/>
      <c r="D55" s="29"/>
    </row>
    <row r="56" spans="1:4" x14ac:dyDescent="0.25">
      <c r="A56" s="29"/>
      <c r="B56" s="29"/>
      <c r="C56" s="30"/>
      <c r="D56" s="29"/>
    </row>
    <row r="57" spans="1:4" x14ac:dyDescent="0.25">
      <c r="A57" s="29"/>
      <c r="B57" s="29"/>
      <c r="C57" s="30"/>
      <c r="D57" s="29"/>
    </row>
    <row r="58" spans="1:4" x14ac:dyDescent="0.25">
      <c r="A58" s="29"/>
      <c r="B58" s="29"/>
      <c r="C58" s="30"/>
      <c r="D58" s="29"/>
    </row>
    <row r="59" spans="1:4" x14ac:dyDescent="0.25">
      <c r="A59" s="29"/>
      <c r="B59" s="29"/>
      <c r="C59" s="30"/>
      <c r="D59" s="29"/>
    </row>
    <row r="60" spans="1:4" x14ac:dyDescent="0.25">
      <c r="A60" s="29"/>
      <c r="B60" s="29"/>
      <c r="C60" s="30"/>
      <c r="D60" s="29"/>
    </row>
    <row r="61" spans="1:4" x14ac:dyDescent="0.25">
      <c r="A61" s="29"/>
      <c r="B61" s="29"/>
      <c r="C61" s="30"/>
      <c r="D61" s="29"/>
    </row>
    <row r="62" spans="1:4" x14ac:dyDescent="0.25">
      <c r="A62" s="29"/>
      <c r="B62" s="29"/>
      <c r="C62" s="30"/>
      <c r="D62" s="29"/>
    </row>
    <row r="63" spans="1:4" x14ac:dyDescent="0.25">
      <c r="A63" s="29"/>
      <c r="B63" s="29"/>
      <c r="C63" s="30"/>
      <c r="D63" s="29"/>
    </row>
    <row r="64" spans="1:4" x14ac:dyDescent="0.25">
      <c r="A64" s="29"/>
      <c r="B64" s="29"/>
      <c r="C64" s="30"/>
      <c r="D64" s="29"/>
    </row>
    <row r="65" spans="1:4" x14ac:dyDescent="0.25">
      <c r="A65" s="29"/>
      <c r="B65" s="29"/>
      <c r="C65" s="30"/>
      <c r="D65" s="29"/>
    </row>
    <row r="66" spans="1:4" x14ac:dyDescent="0.25">
      <c r="A66" s="29"/>
      <c r="B66" s="29"/>
      <c r="C66" s="30"/>
      <c r="D66" s="29"/>
    </row>
    <row r="67" spans="1:4" x14ac:dyDescent="0.25">
      <c r="A67" s="29"/>
      <c r="B67" s="29"/>
      <c r="C67" s="30"/>
      <c r="D67" s="29"/>
    </row>
    <row r="68" spans="1:4" x14ac:dyDescent="0.25">
      <c r="A68" s="29"/>
      <c r="B68" s="29"/>
      <c r="C68" s="30"/>
      <c r="D68" s="29"/>
    </row>
    <row r="69" spans="1:4" x14ac:dyDescent="0.25">
      <c r="A69" s="29"/>
      <c r="B69" s="29"/>
      <c r="C69" s="30"/>
      <c r="D69" s="29"/>
    </row>
    <row r="70" spans="1:4" x14ac:dyDescent="0.25">
      <c r="A70" s="29"/>
      <c r="B70" s="29"/>
      <c r="C70" s="30"/>
      <c r="D70" s="29"/>
    </row>
    <row r="71" spans="1:4" x14ac:dyDescent="0.25">
      <c r="A71" s="29"/>
      <c r="B71" s="29"/>
      <c r="C71" s="30"/>
      <c r="D71" s="29"/>
    </row>
    <row r="72" spans="1:4" x14ac:dyDescent="0.25">
      <c r="A72" s="29"/>
      <c r="B72" s="29"/>
      <c r="C72" s="30"/>
      <c r="D72" s="29"/>
    </row>
    <row r="73" spans="1:4" x14ac:dyDescent="0.25">
      <c r="A73" s="29"/>
      <c r="B73" s="29"/>
      <c r="C73" s="30"/>
      <c r="D73" s="29"/>
    </row>
    <row r="74" spans="1:4" x14ac:dyDescent="0.25">
      <c r="A74" s="29"/>
      <c r="B74" s="29"/>
      <c r="C74" s="30"/>
      <c r="D74" s="29"/>
    </row>
    <row r="75" spans="1:4" x14ac:dyDescent="0.25">
      <c r="A75" s="29"/>
      <c r="B75" s="29"/>
      <c r="C75" s="30"/>
      <c r="D75" s="29"/>
    </row>
    <row r="76" spans="1:4" x14ac:dyDescent="0.25">
      <c r="A76" s="29"/>
      <c r="B76" s="29"/>
      <c r="C76" s="30"/>
      <c r="D76" s="29"/>
    </row>
    <row r="77" spans="1:4" x14ac:dyDescent="0.25">
      <c r="A77" s="29"/>
      <c r="B77" s="29"/>
      <c r="C77" s="30"/>
      <c r="D77" s="29"/>
    </row>
    <row r="78" spans="1:4" x14ac:dyDescent="0.25">
      <c r="A78" s="29"/>
      <c r="B78" s="29"/>
      <c r="C78" s="30"/>
      <c r="D78" s="29"/>
    </row>
    <row r="79" spans="1:4" x14ac:dyDescent="0.25">
      <c r="A79" s="29"/>
      <c r="B79" s="29"/>
      <c r="C79" s="30"/>
      <c r="D79" s="29"/>
    </row>
    <row r="80" spans="1:4" x14ac:dyDescent="0.25">
      <c r="A80" s="29"/>
      <c r="B80" s="29"/>
      <c r="C80" s="30"/>
      <c r="D80" s="29"/>
    </row>
    <row r="81" spans="1:4" x14ac:dyDescent="0.25">
      <c r="A81" s="29"/>
      <c r="B81" s="29"/>
      <c r="C81" s="30"/>
      <c r="D81" s="29"/>
    </row>
    <row r="82" spans="1:4" x14ac:dyDescent="0.25">
      <c r="A82" s="29"/>
      <c r="B82" s="29"/>
      <c r="C82" s="30"/>
      <c r="D82" s="29"/>
    </row>
    <row r="83" spans="1:4" x14ac:dyDescent="0.25">
      <c r="A83" s="29"/>
      <c r="B83" s="29"/>
      <c r="C83" s="30"/>
      <c r="D83" s="29"/>
    </row>
    <row r="84" spans="1:4" x14ac:dyDescent="0.25">
      <c r="A84" s="29"/>
      <c r="B84" s="29"/>
      <c r="C84" s="30"/>
      <c r="D84" s="29"/>
    </row>
    <row r="85" spans="1:4" x14ac:dyDescent="0.25">
      <c r="A85" s="29"/>
      <c r="B85" s="29"/>
      <c r="C85" s="30"/>
      <c r="D85" s="29"/>
    </row>
    <row r="86" spans="1:4" x14ac:dyDescent="0.25">
      <c r="A86" s="29"/>
      <c r="B86" s="29"/>
      <c r="C86" s="30"/>
      <c r="D86" s="29"/>
    </row>
    <row r="87" spans="1:4" x14ac:dyDescent="0.25">
      <c r="A87" s="29"/>
      <c r="B87" s="29"/>
      <c r="C87" s="30"/>
      <c r="D87" s="29"/>
    </row>
    <row r="88" spans="1:4" x14ac:dyDescent="0.25">
      <c r="A88" s="29"/>
      <c r="B88" s="29"/>
      <c r="C88" s="30"/>
      <c r="D88" s="29"/>
    </row>
    <row r="89" spans="1:4" x14ac:dyDescent="0.25">
      <c r="A89" s="29"/>
      <c r="B89" s="29"/>
      <c r="C89" s="30"/>
      <c r="D89" s="29"/>
    </row>
    <row r="90" spans="1:4" x14ac:dyDescent="0.25">
      <c r="A90" s="29"/>
      <c r="B90" s="29"/>
      <c r="C90" s="30"/>
      <c r="D90" s="29"/>
    </row>
    <row r="91" spans="1:4" x14ac:dyDescent="0.25">
      <c r="A91" s="29"/>
      <c r="B91" s="29"/>
      <c r="C91" s="30"/>
      <c r="D91" s="29"/>
    </row>
    <row r="92" spans="1:4" x14ac:dyDescent="0.25">
      <c r="A92" s="29"/>
      <c r="B92" s="29"/>
      <c r="C92" s="30"/>
      <c r="D92" s="29"/>
    </row>
    <row r="93" spans="1:4" x14ac:dyDescent="0.25">
      <c r="A93" s="29"/>
      <c r="B93" s="29"/>
      <c r="C93" s="30"/>
      <c r="D93" s="29"/>
    </row>
    <row r="94" spans="1:4" x14ac:dyDescent="0.25">
      <c r="A94" s="29"/>
      <c r="B94" s="29"/>
      <c r="C94" s="30"/>
      <c r="D94" s="29"/>
    </row>
    <row r="95" spans="1:4" x14ac:dyDescent="0.25">
      <c r="A95" s="29"/>
      <c r="B95" s="29"/>
      <c r="C95" s="30"/>
      <c r="D95" s="29"/>
    </row>
    <row r="96" spans="1:4" x14ac:dyDescent="0.25">
      <c r="A96" s="29"/>
      <c r="B96" s="29"/>
      <c r="C96" s="30"/>
      <c r="D96" s="29"/>
    </row>
    <row r="97" spans="1:4" x14ac:dyDescent="0.25">
      <c r="A97" s="29"/>
      <c r="B97" s="29"/>
      <c r="C97" s="30"/>
      <c r="D97" s="29"/>
    </row>
    <row r="98" spans="1:4" x14ac:dyDescent="0.25">
      <c r="A98" s="29"/>
      <c r="B98" s="29"/>
      <c r="C98" s="30"/>
      <c r="D98" s="29"/>
    </row>
    <row r="99" spans="1:4" x14ac:dyDescent="0.25">
      <c r="A99" s="29"/>
      <c r="B99" s="29"/>
      <c r="C99" s="30"/>
      <c r="D99" s="29"/>
    </row>
    <row r="100" spans="1:4" x14ac:dyDescent="0.25">
      <c r="A100" s="29"/>
      <c r="B100" s="29"/>
      <c r="C100" s="30"/>
      <c r="D100" s="29"/>
    </row>
    <row r="101" spans="1:4" x14ac:dyDescent="0.25">
      <c r="A101" s="29"/>
      <c r="B101" s="29"/>
      <c r="C101" s="30"/>
      <c r="D101" s="29"/>
    </row>
  </sheetData>
  <conditionalFormatting sqref="C1:C1048576">
    <cfRule type="cellIs" dxfId="79" priority="1" operator="equal">
      <formula>-1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C10"/>
  <sheetViews>
    <sheetView workbookViewId="0"/>
  </sheetViews>
  <sheetFormatPr baseColWidth="10" defaultColWidth="11.42578125" defaultRowHeight="15" x14ac:dyDescent="0.25"/>
  <cols>
    <col min="1" max="1" width="21.7109375" style="17" customWidth="1"/>
    <col min="2" max="2" width="11.28515625" style="17" customWidth="1"/>
    <col min="3" max="3" width="8" style="17" customWidth="1"/>
    <col min="4" max="4" width="20.140625" style="17" bestFit="1" customWidth="1"/>
    <col min="5" max="16384" width="11.42578125" style="17"/>
  </cols>
  <sheetData>
    <row r="1" spans="1:3" x14ac:dyDescent="0.25">
      <c r="A1" s="73"/>
      <c r="B1" s="73"/>
    </row>
    <row r="2" spans="1:3" x14ac:dyDescent="0.25">
      <c r="A2" s="29" t="s">
        <v>19</v>
      </c>
      <c r="B2" s="29" t="s">
        <v>86</v>
      </c>
      <c r="C2" s="22"/>
    </row>
    <row r="3" spans="1:3" x14ac:dyDescent="0.25">
      <c r="A3" s="74" t="s">
        <v>29</v>
      </c>
      <c r="B3" s="75">
        <v>7</v>
      </c>
      <c r="C3" s="22"/>
    </row>
    <row r="4" spans="1:3" x14ac:dyDescent="0.25">
      <c r="A4" s="74" t="s">
        <v>36</v>
      </c>
      <c r="B4" s="75">
        <v>5</v>
      </c>
      <c r="C4" s="22"/>
    </row>
    <row r="5" spans="1:3" x14ac:dyDescent="0.25">
      <c r="A5" s="74" t="s">
        <v>39</v>
      </c>
      <c r="B5" s="75">
        <v>5</v>
      </c>
      <c r="C5" s="22"/>
    </row>
    <row r="6" spans="1:3" x14ac:dyDescent="0.25">
      <c r="A6" s="74" t="s">
        <v>42</v>
      </c>
      <c r="B6" s="75">
        <v>2</v>
      </c>
      <c r="C6" s="22"/>
    </row>
    <row r="7" spans="1:3" x14ac:dyDescent="0.25">
      <c r="A7" s="74" t="s">
        <v>59</v>
      </c>
      <c r="B7" s="75">
        <v>2</v>
      </c>
      <c r="C7" s="22"/>
    </row>
    <row r="8" spans="1:3" x14ac:dyDescent="0.25">
      <c r="A8" s="74" t="s">
        <v>44</v>
      </c>
      <c r="B8" s="75">
        <v>3</v>
      </c>
      <c r="C8" s="22"/>
    </row>
    <row r="9" spans="1:3" x14ac:dyDescent="0.25">
      <c r="A9" s="74" t="s">
        <v>68</v>
      </c>
      <c r="B9" s="75">
        <v>24</v>
      </c>
      <c r="C9" s="22"/>
    </row>
    <row r="10" spans="1:3" x14ac:dyDescent="0.25">
      <c r="A10"/>
      <c r="B10"/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H22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1" max="1" width="10.28515625" style="17" customWidth="1"/>
    <col min="2" max="2" width="11.28515625" style="17" customWidth="1"/>
    <col min="3" max="3" width="6" style="17" customWidth="1"/>
    <col min="4" max="4" width="7.85546875" style="17" customWidth="1"/>
    <col min="5" max="5" width="5.7109375" style="17" customWidth="1"/>
    <col min="6" max="6" width="6.5703125" style="17" customWidth="1"/>
    <col min="7" max="7" width="19.85546875" style="17" bestFit="1" customWidth="1"/>
    <col min="8" max="8" width="10.28515625" style="17" customWidth="1"/>
    <col min="9" max="16384" width="11.42578125" style="17"/>
  </cols>
  <sheetData>
    <row r="1" spans="1:8" x14ac:dyDescent="0.25">
      <c r="A1" s="73"/>
      <c r="B1" s="73"/>
    </row>
    <row r="2" spans="1:8" x14ac:dyDescent="0.25">
      <c r="A2" s="29" t="s">
        <v>19</v>
      </c>
      <c r="B2" s="29" t="s">
        <v>86</v>
      </c>
      <c r="C2" s="1"/>
      <c r="D2" s="1"/>
      <c r="E2"/>
      <c r="F2"/>
      <c r="G2"/>
      <c r="H2"/>
    </row>
    <row r="3" spans="1:8" x14ac:dyDescent="0.25">
      <c r="A3" s="74" t="s">
        <v>34</v>
      </c>
      <c r="B3" s="75">
        <v>7</v>
      </c>
      <c r="C3" s="1"/>
      <c r="D3" s="1"/>
      <c r="E3"/>
      <c r="F3"/>
      <c r="G3"/>
      <c r="H3"/>
    </row>
    <row r="4" spans="1:8" x14ac:dyDescent="0.25">
      <c r="A4" s="74" t="s">
        <v>30</v>
      </c>
      <c r="B4" s="75">
        <v>17</v>
      </c>
      <c r="C4" s="1"/>
      <c r="D4" s="1"/>
      <c r="E4"/>
      <c r="F4"/>
      <c r="G4"/>
      <c r="H4"/>
    </row>
    <row r="5" spans="1:8" x14ac:dyDescent="0.25">
      <c r="A5" s="74" t="s">
        <v>68</v>
      </c>
      <c r="B5" s="75">
        <v>24</v>
      </c>
      <c r="C5" s="1"/>
      <c r="D5" s="1"/>
      <c r="E5"/>
      <c r="F5"/>
      <c r="G5"/>
      <c r="H5"/>
    </row>
    <row r="6" spans="1:8" x14ac:dyDescent="0.25">
      <c r="A6" s="1"/>
      <c r="B6" s="1"/>
      <c r="C6" s="1"/>
      <c r="D6" s="1"/>
      <c r="E6"/>
      <c r="F6"/>
      <c r="G6"/>
      <c r="H6"/>
    </row>
    <row r="7" spans="1:8" x14ac:dyDescent="0.25">
      <c r="A7" s="1"/>
      <c r="B7" s="1"/>
      <c r="C7" s="22"/>
    </row>
    <row r="8" spans="1:8" x14ac:dyDescent="0.25">
      <c r="A8" s="1"/>
      <c r="B8" s="1"/>
      <c r="C8" s="22"/>
    </row>
    <row r="9" spans="1:8" x14ac:dyDescent="0.25">
      <c r="A9" s="1"/>
      <c r="B9" s="1"/>
      <c r="C9" s="22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G1390"/>
  <sheetViews>
    <sheetView zoomScale="130" zoomScaleNormal="130" workbookViewId="0">
      <selection activeCell="F12" sqref="F12"/>
    </sheetView>
  </sheetViews>
  <sheetFormatPr baseColWidth="10" defaultColWidth="11.42578125" defaultRowHeight="15.75" x14ac:dyDescent="0.25"/>
  <cols>
    <col min="1" max="1" width="11.42578125" style="17"/>
    <col min="2" max="2" width="11.85546875" style="17" customWidth="1"/>
    <col min="3" max="3" width="27.5703125" style="17" customWidth="1"/>
    <col min="4" max="4" width="3.28515625" style="17" customWidth="1"/>
    <col min="5" max="5" width="11.85546875" style="17" customWidth="1"/>
    <col min="6" max="6" width="11.85546875" style="48" customWidth="1"/>
    <col min="7" max="7" width="13" style="17" bestFit="1" customWidth="1"/>
    <col min="8" max="16384" width="11.42578125" style="17"/>
  </cols>
  <sheetData>
    <row r="1" spans="2:7" x14ac:dyDescent="0.25">
      <c r="C1" s="52" t="s">
        <v>70</v>
      </c>
    </row>
    <row r="2" spans="2:7" ht="30" x14ac:dyDescent="0.25">
      <c r="B2" s="61" t="s">
        <v>89</v>
      </c>
      <c r="C2" s="77">
        <f>AVERAGE(G:G)</f>
        <v>0.46736111111111112</v>
      </c>
    </row>
    <row r="3" spans="2:7" x14ac:dyDescent="0.25">
      <c r="B3" s="50"/>
      <c r="C3" s="51"/>
    </row>
    <row r="4" spans="2:7" ht="15" x14ac:dyDescent="0.25">
      <c r="B4" s="44" t="s">
        <v>69</v>
      </c>
      <c r="C4" s="44" t="s">
        <v>104</v>
      </c>
      <c r="D4" s="38"/>
      <c r="E4" s="38"/>
      <c r="F4" s="1"/>
      <c r="G4" s="85" t="s">
        <v>70</v>
      </c>
    </row>
    <row r="5" spans="2:7" ht="15.75" customHeight="1" x14ac:dyDescent="0.25">
      <c r="B5" s="44" t="s">
        <v>0</v>
      </c>
      <c r="C5" s="46">
        <v>0</v>
      </c>
      <c r="D5" s="46">
        <v>1</v>
      </c>
      <c r="E5" s="46" t="s">
        <v>102</v>
      </c>
      <c r="F5" s="1"/>
      <c r="G5" s="85"/>
    </row>
    <row r="6" spans="2:7" x14ac:dyDescent="0.25">
      <c r="B6" s="2" t="s">
        <v>54</v>
      </c>
      <c r="C6" s="47">
        <v>5</v>
      </c>
      <c r="D6" s="47">
        <v>4</v>
      </c>
      <c r="E6" s="47">
        <v>9</v>
      </c>
      <c r="F6" s="1"/>
      <c r="G6" s="76">
        <f>IFERROR(GETPIVOTDATA("Asis",$B$4,"Usuario anotado",B6,"Asis",1)/GETPIVOTDATA("Asis",$B$4,"Usuario anotado",B6),"")</f>
        <v>0.44444444444444442</v>
      </c>
    </row>
    <row r="7" spans="2:7" x14ac:dyDescent="0.25">
      <c r="B7" s="2" t="s">
        <v>11</v>
      </c>
      <c r="C7" s="47">
        <v>3</v>
      </c>
      <c r="D7" s="47">
        <v>12</v>
      </c>
      <c r="E7" s="47">
        <v>15</v>
      </c>
      <c r="F7" s="1"/>
      <c r="G7" s="76">
        <f t="shared" ref="G7:G70" si="0">IFERROR(GETPIVOTDATA("Asis",$B$4,"Usuario anotado",B7,"Asis",1)/GETPIVOTDATA("Asis",$B$4,"Usuario anotado",B7),"")</f>
        <v>0.8</v>
      </c>
    </row>
    <row r="8" spans="2:7" x14ac:dyDescent="0.25">
      <c r="B8" s="2" t="s">
        <v>91</v>
      </c>
      <c r="C8" s="47">
        <v>3</v>
      </c>
      <c r="D8" s="47">
        <v>5</v>
      </c>
      <c r="E8" s="47">
        <v>8</v>
      </c>
      <c r="F8" s="1"/>
      <c r="G8" s="76">
        <f t="shared" si="0"/>
        <v>0.625</v>
      </c>
    </row>
    <row r="9" spans="2:7" x14ac:dyDescent="0.25">
      <c r="B9" s="2" t="s">
        <v>65</v>
      </c>
      <c r="C9" s="47">
        <v>1</v>
      </c>
      <c r="D9" s="47"/>
      <c r="E9" s="47">
        <v>1</v>
      </c>
      <c r="F9" s="1"/>
      <c r="G9" s="76">
        <f t="shared" si="0"/>
        <v>0</v>
      </c>
    </row>
    <row r="10" spans="2:7" x14ac:dyDescent="0.25">
      <c r="B10" s="53" t="s">
        <v>102</v>
      </c>
      <c r="C10" s="45">
        <v>12</v>
      </c>
      <c r="D10" s="45">
        <v>21</v>
      </c>
      <c r="E10" s="45">
        <v>33</v>
      </c>
      <c r="F10" s="1"/>
      <c r="G10" s="76" t="str">
        <f t="shared" si="0"/>
        <v/>
      </c>
    </row>
    <row r="11" spans="2:7" x14ac:dyDescent="0.25">
      <c r="B11" s="1"/>
      <c r="C11" s="1"/>
      <c r="D11" s="1"/>
      <c r="E11" s="1"/>
      <c r="F11" s="1"/>
      <c r="G11" s="76" t="str">
        <f t="shared" si="0"/>
        <v/>
      </c>
    </row>
    <row r="12" spans="2:7" x14ac:dyDescent="0.25">
      <c r="B12" s="1"/>
      <c r="C12" s="1"/>
      <c r="D12" s="1"/>
      <c r="E12" s="1"/>
      <c r="F12" s="1"/>
      <c r="G12" s="76" t="str">
        <f t="shared" si="0"/>
        <v/>
      </c>
    </row>
    <row r="13" spans="2:7" x14ac:dyDescent="0.25">
      <c r="B13" s="1"/>
      <c r="C13" s="1"/>
      <c r="D13" s="1"/>
      <c r="E13" s="1"/>
      <c r="F13" s="49"/>
      <c r="G13" s="76" t="str">
        <f t="shared" si="0"/>
        <v/>
      </c>
    </row>
    <row r="14" spans="2:7" x14ac:dyDescent="0.25">
      <c r="B14" s="1"/>
      <c r="C14" s="1"/>
      <c r="D14" s="1"/>
      <c r="E14" s="1"/>
      <c r="F14" s="49"/>
      <c r="G14" s="76" t="str">
        <f t="shared" si="0"/>
        <v/>
      </c>
    </row>
    <row r="15" spans="2:7" x14ac:dyDescent="0.25">
      <c r="B15" s="1"/>
      <c r="C15" s="1"/>
      <c r="D15" s="1"/>
      <c r="E15" s="1"/>
      <c r="F15" s="49"/>
      <c r="G15" s="76" t="str">
        <f t="shared" si="0"/>
        <v/>
      </c>
    </row>
    <row r="16" spans="2:7" x14ac:dyDescent="0.25">
      <c r="B16" s="1"/>
      <c r="C16" s="1"/>
      <c r="D16" s="1"/>
      <c r="G16" s="76" t="str">
        <f t="shared" si="0"/>
        <v/>
      </c>
    </row>
    <row r="17" spans="2:7" x14ac:dyDescent="0.25">
      <c r="B17" s="1"/>
      <c r="C17" s="1"/>
      <c r="D17" s="1"/>
      <c r="G17" s="76" t="str">
        <f t="shared" si="0"/>
        <v/>
      </c>
    </row>
    <row r="18" spans="2:7" x14ac:dyDescent="0.25">
      <c r="B18" s="1"/>
      <c r="C18" s="1"/>
      <c r="D18" s="1"/>
      <c r="G18" s="76" t="str">
        <f t="shared" si="0"/>
        <v/>
      </c>
    </row>
    <row r="19" spans="2:7" x14ac:dyDescent="0.25">
      <c r="B19" s="1"/>
      <c r="C19" s="1"/>
      <c r="D19" s="1"/>
      <c r="G19" s="76" t="str">
        <f t="shared" si="0"/>
        <v/>
      </c>
    </row>
    <row r="20" spans="2:7" x14ac:dyDescent="0.25">
      <c r="B20" s="1"/>
      <c r="C20" s="1"/>
      <c r="D20" s="1"/>
      <c r="G20" s="76" t="str">
        <f t="shared" si="0"/>
        <v/>
      </c>
    </row>
    <row r="21" spans="2:7" x14ac:dyDescent="0.25">
      <c r="B21" s="1"/>
      <c r="C21" s="1"/>
      <c r="D21" s="1"/>
      <c r="G21" s="76" t="str">
        <f t="shared" si="0"/>
        <v/>
      </c>
    </row>
    <row r="22" spans="2:7" x14ac:dyDescent="0.25">
      <c r="G22" s="76" t="str">
        <f t="shared" si="0"/>
        <v/>
      </c>
    </row>
    <row r="23" spans="2:7" x14ac:dyDescent="0.25">
      <c r="G23" s="76" t="str">
        <f t="shared" si="0"/>
        <v/>
      </c>
    </row>
    <row r="24" spans="2:7" x14ac:dyDescent="0.25">
      <c r="G24" s="76" t="str">
        <f t="shared" si="0"/>
        <v/>
      </c>
    </row>
    <row r="25" spans="2:7" x14ac:dyDescent="0.25">
      <c r="G25" s="76" t="str">
        <f t="shared" si="0"/>
        <v/>
      </c>
    </row>
    <row r="26" spans="2:7" x14ac:dyDescent="0.25">
      <c r="G26" s="76" t="str">
        <f t="shared" si="0"/>
        <v/>
      </c>
    </row>
    <row r="27" spans="2:7" x14ac:dyDescent="0.25">
      <c r="G27" s="76" t="str">
        <f t="shared" si="0"/>
        <v/>
      </c>
    </row>
    <row r="28" spans="2:7" x14ac:dyDescent="0.25">
      <c r="G28" s="76" t="str">
        <f t="shared" si="0"/>
        <v/>
      </c>
    </row>
    <row r="29" spans="2:7" x14ac:dyDescent="0.25">
      <c r="G29" s="76" t="str">
        <f t="shared" si="0"/>
        <v/>
      </c>
    </row>
    <row r="30" spans="2:7" x14ac:dyDescent="0.25">
      <c r="G30" s="76" t="str">
        <f t="shared" si="0"/>
        <v/>
      </c>
    </row>
    <row r="31" spans="2:7" x14ac:dyDescent="0.25">
      <c r="G31" s="76" t="str">
        <f t="shared" si="0"/>
        <v/>
      </c>
    </row>
    <row r="32" spans="2:7" x14ac:dyDescent="0.25">
      <c r="G32" s="76" t="str">
        <f t="shared" si="0"/>
        <v/>
      </c>
    </row>
    <row r="33" spans="7:7" x14ac:dyDescent="0.25">
      <c r="G33" s="76" t="str">
        <f t="shared" si="0"/>
        <v/>
      </c>
    </row>
    <row r="34" spans="7:7" x14ac:dyDescent="0.25">
      <c r="G34" s="76" t="str">
        <f t="shared" si="0"/>
        <v/>
      </c>
    </row>
    <row r="35" spans="7:7" x14ac:dyDescent="0.25">
      <c r="G35" s="76" t="str">
        <f t="shared" si="0"/>
        <v/>
      </c>
    </row>
    <row r="36" spans="7:7" x14ac:dyDescent="0.25">
      <c r="G36" s="76" t="str">
        <f t="shared" si="0"/>
        <v/>
      </c>
    </row>
    <row r="37" spans="7:7" x14ac:dyDescent="0.25">
      <c r="G37" s="76" t="str">
        <f t="shared" si="0"/>
        <v/>
      </c>
    </row>
    <row r="38" spans="7:7" x14ac:dyDescent="0.25">
      <c r="G38" s="76" t="str">
        <f t="shared" si="0"/>
        <v/>
      </c>
    </row>
    <row r="39" spans="7:7" x14ac:dyDescent="0.25">
      <c r="G39" s="76" t="str">
        <f t="shared" si="0"/>
        <v/>
      </c>
    </row>
    <row r="40" spans="7:7" x14ac:dyDescent="0.25">
      <c r="G40" s="76" t="str">
        <f t="shared" si="0"/>
        <v/>
      </c>
    </row>
    <row r="41" spans="7:7" x14ac:dyDescent="0.25">
      <c r="G41" s="76" t="str">
        <f t="shared" si="0"/>
        <v/>
      </c>
    </row>
    <row r="42" spans="7:7" x14ac:dyDescent="0.25">
      <c r="G42" s="76" t="str">
        <f t="shared" si="0"/>
        <v/>
      </c>
    </row>
    <row r="43" spans="7:7" x14ac:dyDescent="0.25">
      <c r="G43" s="76" t="str">
        <f t="shared" si="0"/>
        <v/>
      </c>
    </row>
    <row r="44" spans="7:7" x14ac:dyDescent="0.25">
      <c r="G44" s="76" t="str">
        <f t="shared" si="0"/>
        <v/>
      </c>
    </row>
    <row r="45" spans="7:7" x14ac:dyDescent="0.25">
      <c r="G45" s="76" t="str">
        <f t="shared" si="0"/>
        <v/>
      </c>
    </row>
    <row r="46" spans="7:7" x14ac:dyDescent="0.25">
      <c r="G46" s="76" t="str">
        <f t="shared" si="0"/>
        <v/>
      </c>
    </row>
    <row r="47" spans="7:7" x14ac:dyDescent="0.25">
      <c r="G47" s="76" t="str">
        <f t="shared" si="0"/>
        <v/>
      </c>
    </row>
    <row r="48" spans="7:7" x14ac:dyDescent="0.25">
      <c r="G48" s="76" t="str">
        <f t="shared" si="0"/>
        <v/>
      </c>
    </row>
    <row r="49" spans="7:7" x14ac:dyDescent="0.25">
      <c r="G49" s="76" t="str">
        <f t="shared" si="0"/>
        <v/>
      </c>
    </row>
    <row r="50" spans="7:7" x14ac:dyDescent="0.25">
      <c r="G50" s="76" t="str">
        <f t="shared" si="0"/>
        <v/>
      </c>
    </row>
    <row r="51" spans="7:7" x14ac:dyDescent="0.25">
      <c r="G51" s="76" t="str">
        <f t="shared" si="0"/>
        <v/>
      </c>
    </row>
    <row r="52" spans="7:7" x14ac:dyDescent="0.25">
      <c r="G52" s="76" t="str">
        <f t="shared" si="0"/>
        <v/>
      </c>
    </row>
    <row r="53" spans="7:7" x14ac:dyDescent="0.25">
      <c r="G53" s="76" t="str">
        <f t="shared" si="0"/>
        <v/>
      </c>
    </row>
    <row r="54" spans="7:7" x14ac:dyDescent="0.25">
      <c r="G54" s="76" t="str">
        <f t="shared" si="0"/>
        <v/>
      </c>
    </row>
    <row r="55" spans="7:7" x14ac:dyDescent="0.25">
      <c r="G55" s="76" t="str">
        <f t="shared" si="0"/>
        <v/>
      </c>
    </row>
    <row r="56" spans="7:7" x14ac:dyDescent="0.25">
      <c r="G56" s="76" t="str">
        <f t="shared" si="0"/>
        <v/>
      </c>
    </row>
    <row r="57" spans="7:7" x14ac:dyDescent="0.25">
      <c r="G57" s="76" t="str">
        <f t="shared" si="0"/>
        <v/>
      </c>
    </row>
    <row r="58" spans="7:7" x14ac:dyDescent="0.25">
      <c r="G58" s="76" t="str">
        <f t="shared" si="0"/>
        <v/>
      </c>
    </row>
    <row r="59" spans="7:7" x14ac:dyDescent="0.25">
      <c r="G59" s="76" t="str">
        <f t="shared" si="0"/>
        <v/>
      </c>
    </row>
    <row r="60" spans="7:7" x14ac:dyDescent="0.25">
      <c r="G60" s="76" t="str">
        <f t="shared" si="0"/>
        <v/>
      </c>
    </row>
    <row r="61" spans="7:7" x14ac:dyDescent="0.25">
      <c r="G61" s="76" t="str">
        <f t="shared" si="0"/>
        <v/>
      </c>
    </row>
    <row r="62" spans="7:7" x14ac:dyDescent="0.25">
      <c r="G62" s="76" t="str">
        <f t="shared" si="0"/>
        <v/>
      </c>
    </row>
    <row r="63" spans="7:7" x14ac:dyDescent="0.25">
      <c r="G63" s="76" t="str">
        <f t="shared" si="0"/>
        <v/>
      </c>
    </row>
    <row r="64" spans="7:7" x14ac:dyDescent="0.25">
      <c r="G64" s="76" t="str">
        <f t="shared" si="0"/>
        <v/>
      </c>
    </row>
    <row r="65" spans="7:7" x14ac:dyDescent="0.25">
      <c r="G65" s="76" t="str">
        <f t="shared" si="0"/>
        <v/>
      </c>
    </row>
    <row r="66" spans="7:7" x14ac:dyDescent="0.25">
      <c r="G66" s="76" t="str">
        <f t="shared" si="0"/>
        <v/>
      </c>
    </row>
    <row r="67" spans="7:7" x14ac:dyDescent="0.25">
      <c r="G67" s="76" t="str">
        <f t="shared" si="0"/>
        <v/>
      </c>
    </row>
    <row r="68" spans="7:7" x14ac:dyDescent="0.25">
      <c r="G68" s="76" t="str">
        <f t="shared" si="0"/>
        <v/>
      </c>
    </row>
    <row r="69" spans="7:7" x14ac:dyDescent="0.25">
      <c r="G69" s="76" t="str">
        <f t="shared" si="0"/>
        <v/>
      </c>
    </row>
    <row r="70" spans="7:7" x14ac:dyDescent="0.25">
      <c r="G70" s="76" t="str">
        <f t="shared" si="0"/>
        <v/>
      </c>
    </row>
    <row r="71" spans="7:7" x14ac:dyDescent="0.25">
      <c r="G71" s="76" t="str">
        <f t="shared" ref="G71:G134" si="1">IFERROR(GETPIVOTDATA("Asis",$B$4,"Usuario anotado",B71,"Asis",1)/GETPIVOTDATA("Asis",$B$4,"Usuario anotado",B71),"")</f>
        <v/>
      </c>
    </row>
    <row r="72" spans="7:7" x14ac:dyDescent="0.25">
      <c r="G72" s="76" t="str">
        <f t="shared" si="1"/>
        <v/>
      </c>
    </row>
    <row r="73" spans="7:7" x14ac:dyDescent="0.25">
      <c r="G73" s="76" t="str">
        <f t="shared" si="1"/>
        <v/>
      </c>
    </row>
    <row r="74" spans="7:7" x14ac:dyDescent="0.25">
      <c r="G74" s="76" t="str">
        <f t="shared" si="1"/>
        <v/>
      </c>
    </row>
    <row r="75" spans="7:7" x14ac:dyDescent="0.25">
      <c r="G75" s="76" t="str">
        <f t="shared" si="1"/>
        <v/>
      </c>
    </row>
    <row r="76" spans="7:7" x14ac:dyDescent="0.25">
      <c r="G76" s="76" t="str">
        <f t="shared" si="1"/>
        <v/>
      </c>
    </row>
    <row r="77" spans="7:7" x14ac:dyDescent="0.25">
      <c r="G77" s="76" t="str">
        <f t="shared" si="1"/>
        <v/>
      </c>
    </row>
    <row r="78" spans="7:7" x14ac:dyDescent="0.25">
      <c r="G78" s="76" t="str">
        <f t="shared" si="1"/>
        <v/>
      </c>
    </row>
    <row r="79" spans="7:7" x14ac:dyDescent="0.25">
      <c r="G79" s="76" t="str">
        <f t="shared" si="1"/>
        <v/>
      </c>
    </row>
    <row r="80" spans="7:7" x14ac:dyDescent="0.25">
      <c r="G80" s="76" t="str">
        <f t="shared" si="1"/>
        <v/>
      </c>
    </row>
    <row r="81" spans="7:7" x14ac:dyDescent="0.25">
      <c r="G81" s="76" t="str">
        <f t="shared" si="1"/>
        <v/>
      </c>
    </row>
    <row r="82" spans="7:7" x14ac:dyDescent="0.25">
      <c r="G82" s="76" t="str">
        <f t="shared" si="1"/>
        <v/>
      </c>
    </row>
    <row r="83" spans="7:7" x14ac:dyDescent="0.25">
      <c r="G83" s="76" t="str">
        <f t="shared" si="1"/>
        <v/>
      </c>
    </row>
    <row r="84" spans="7:7" x14ac:dyDescent="0.25">
      <c r="G84" s="76" t="str">
        <f t="shared" si="1"/>
        <v/>
      </c>
    </row>
    <row r="85" spans="7:7" x14ac:dyDescent="0.25">
      <c r="G85" s="76" t="str">
        <f t="shared" si="1"/>
        <v/>
      </c>
    </row>
    <row r="86" spans="7:7" x14ac:dyDescent="0.25">
      <c r="G86" s="76" t="str">
        <f t="shared" si="1"/>
        <v/>
      </c>
    </row>
    <row r="87" spans="7:7" x14ac:dyDescent="0.25">
      <c r="G87" s="76" t="str">
        <f t="shared" si="1"/>
        <v/>
      </c>
    </row>
    <row r="88" spans="7:7" x14ac:dyDescent="0.25">
      <c r="G88" s="76" t="str">
        <f t="shared" si="1"/>
        <v/>
      </c>
    </row>
    <row r="89" spans="7:7" x14ac:dyDescent="0.25">
      <c r="G89" s="76" t="str">
        <f t="shared" si="1"/>
        <v/>
      </c>
    </row>
    <row r="90" spans="7:7" x14ac:dyDescent="0.25">
      <c r="G90" s="76" t="str">
        <f t="shared" si="1"/>
        <v/>
      </c>
    </row>
    <row r="91" spans="7:7" x14ac:dyDescent="0.25">
      <c r="G91" s="76" t="str">
        <f t="shared" si="1"/>
        <v/>
      </c>
    </row>
    <row r="92" spans="7:7" x14ac:dyDescent="0.25">
      <c r="G92" s="76" t="str">
        <f t="shared" si="1"/>
        <v/>
      </c>
    </row>
    <row r="93" spans="7:7" x14ac:dyDescent="0.25">
      <c r="G93" s="76" t="str">
        <f t="shared" si="1"/>
        <v/>
      </c>
    </row>
    <row r="94" spans="7:7" x14ac:dyDescent="0.25">
      <c r="G94" s="76" t="str">
        <f t="shared" si="1"/>
        <v/>
      </c>
    </row>
    <row r="95" spans="7:7" x14ac:dyDescent="0.25">
      <c r="G95" s="76" t="str">
        <f t="shared" si="1"/>
        <v/>
      </c>
    </row>
    <row r="96" spans="7:7" x14ac:dyDescent="0.25">
      <c r="G96" s="76" t="str">
        <f t="shared" si="1"/>
        <v/>
      </c>
    </row>
    <row r="97" spans="7:7" x14ac:dyDescent="0.25">
      <c r="G97" s="76" t="str">
        <f t="shared" si="1"/>
        <v/>
      </c>
    </row>
    <row r="98" spans="7:7" x14ac:dyDescent="0.25">
      <c r="G98" s="76" t="str">
        <f t="shared" si="1"/>
        <v/>
      </c>
    </row>
    <row r="99" spans="7:7" x14ac:dyDescent="0.25">
      <c r="G99" s="76" t="str">
        <f t="shared" si="1"/>
        <v/>
      </c>
    </row>
    <row r="100" spans="7:7" x14ac:dyDescent="0.25">
      <c r="G100" s="76" t="str">
        <f t="shared" si="1"/>
        <v/>
      </c>
    </row>
    <row r="101" spans="7:7" x14ac:dyDescent="0.25">
      <c r="G101" s="76" t="str">
        <f t="shared" si="1"/>
        <v/>
      </c>
    </row>
    <row r="102" spans="7:7" x14ac:dyDescent="0.25">
      <c r="G102" s="76" t="str">
        <f t="shared" si="1"/>
        <v/>
      </c>
    </row>
    <row r="103" spans="7:7" x14ac:dyDescent="0.25">
      <c r="G103" s="76" t="str">
        <f t="shared" si="1"/>
        <v/>
      </c>
    </row>
    <row r="104" spans="7:7" x14ac:dyDescent="0.25">
      <c r="G104" s="76" t="str">
        <f t="shared" si="1"/>
        <v/>
      </c>
    </row>
    <row r="105" spans="7:7" x14ac:dyDescent="0.25">
      <c r="G105" s="76" t="str">
        <f t="shared" si="1"/>
        <v/>
      </c>
    </row>
    <row r="106" spans="7:7" x14ac:dyDescent="0.25">
      <c r="G106" s="76" t="str">
        <f t="shared" si="1"/>
        <v/>
      </c>
    </row>
    <row r="107" spans="7:7" x14ac:dyDescent="0.25">
      <c r="G107" s="76" t="str">
        <f t="shared" si="1"/>
        <v/>
      </c>
    </row>
    <row r="108" spans="7:7" x14ac:dyDescent="0.25">
      <c r="G108" s="76" t="str">
        <f t="shared" si="1"/>
        <v/>
      </c>
    </row>
    <row r="109" spans="7:7" x14ac:dyDescent="0.25">
      <c r="G109" s="76" t="str">
        <f t="shared" si="1"/>
        <v/>
      </c>
    </row>
    <row r="110" spans="7:7" x14ac:dyDescent="0.25">
      <c r="G110" s="76" t="str">
        <f t="shared" si="1"/>
        <v/>
      </c>
    </row>
    <row r="111" spans="7:7" x14ac:dyDescent="0.25">
      <c r="G111" s="76" t="str">
        <f t="shared" si="1"/>
        <v/>
      </c>
    </row>
    <row r="112" spans="7:7" x14ac:dyDescent="0.25">
      <c r="G112" s="76" t="str">
        <f t="shared" si="1"/>
        <v/>
      </c>
    </row>
    <row r="113" spans="7:7" x14ac:dyDescent="0.25">
      <c r="G113" s="76" t="str">
        <f t="shared" si="1"/>
        <v/>
      </c>
    </row>
    <row r="114" spans="7:7" x14ac:dyDescent="0.25">
      <c r="G114" s="76" t="str">
        <f t="shared" si="1"/>
        <v/>
      </c>
    </row>
    <row r="115" spans="7:7" x14ac:dyDescent="0.25">
      <c r="G115" s="76" t="str">
        <f t="shared" si="1"/>
        <v/>
      </c>
    </row>
    <row r="116" spans="7:7" x14ac:dyDescent="0.25">
      <c r="G116" s="76" t="str">
        <f t="shared" si="1"/>
        <v/>
      </c>
    </row>
    <row r="117" spans="7:7" x14ac:dyDescent="0.25">
      <c r="G117" s="76" t="str">
        <f t="shared" si="1"/>
        <v/>
      </c>
    </row>
    <row r="118" spans="7:7" x14ac:dyDescent="0.25">
      <c r="G118" s="76" t="str">
        <f t="shared" si="1"/>
        <v/>
      </c>
    </row>
    <row r="119" spans="7:7" x14ac:dyDescent="0.25">
      <c r="G119" s="76" t="str">
        <f t="shared" si="1"/>
        <v/>
      </c>
    </row>
    <row r="120" spans="7:7" x14ac:dyDescent="0.25">
      <c r="G120" s="76" t="str">
        <f t="shared" si="1"/>
        <v/>
      </c>
    </row>
    <row r="121" spans="7:7" x14ac:dyDescent="0.25">
      <c r="G121" s="76" t="str">
        <f t="shared" si="1"/>
        <v/>
      </c>
    </row>
    <row r="122" spans="7:7" x14ac:dyDescent="0.25">
      <c r="G122" s="76" t="str">
        <f t="shared" si="1"/>
        <v/>
      </c>
    </row>
    <row r="123" spans="7:7" x14ac:dyDescent="0.25">
      <c r="G123" s="76" t="str">
        <f t="shared" si="1"/>
        <v/>
      </c>
    </row>
    <row r="124" spans="7:7" x14ac:dyDescent="0.25">
      <c r="G124" s="76" t="str">
        <f t="shared" si="1"/>
        <v/>
      </c>
    </row>
    <row r="125" spans="7:7" x14ac:dyDescent="0.25">
      <c r="G125" s="76" t="str">
        <f t="shared" si="1"/>
        <v/>
      </c>
    </row>
    <row r="126" spans="7:7" x14ac:dyDescent="0.25">
      <c r="G126" s="76" t="str">
        <f t="shared" si="1"/>
        <v/>
      </c>
    </row>
    <row r="127" spans="7:7" x14ac:dyDescent="0.25">
      <c r="G127" s="76" t="str">
        <f t="shared" si="1"/>
        <v/>
      </c>
    </row>
    <row r="128" spans="7:7" x14ac:dyDescent="0.25">
      <c r="G128" s="76" t="str">
        <f t="shared" si="1"/>
        <v/>
      </c>
    </row>
    <row r="129" spans="7:7" x14ac:dyDescent="0.25">
      <c r="G129" s="76" t="str">
        <f t="shared" si="1"/>
        <v/>
      </c>
    </row>
    <row r="130" spans="7:7" x14ac:dyDescent="0.25">
      <c r="G130" s="76" t="str">
        <f t="shared" si="1"/>
        <v/>
      </c>
    </row>
    <row r="131" spans="7:7" x14ac:dyDescent="0.25">
      <c r="G131" s="76" t="str">
        <f t="shared" si="1"/>
        <v/>
      </c>
    </row>
    <row r="132" spans="7:7" x14ac:dyDescent="0.25">
      <c r="G132" s="76" t="str">
        <f t="shared" si="1"/>
        <v/>
      </c>
    </row>
    <row r="133" spans="7:7" x14ac:dyDescent="0.25">
      <c r="G133" s="76" t="str">
        <f t="shared" si="1"/>
        <v/>
      </c>
    </row>
    <row r="134" spans="7:7" x14ac:dyDescent="0.25">
      <c r="G134" s="76" t="str">
        <f t="shared" si="1"/>
        <v/>
      </c>
    </row>
    <row r="135" spans="7:7" x14ac:dyDescent="0.25">
      <c r="G135" s="76" t="str">
        <f t="shared" ref="G135:G198" si="2">IFERROR(GETPIVOTDATA("Asis",$B$4,"Usuario anotado",B135,"Asis",1)/GETPIVOTDATA("Asis",$B$4,"Usuario anotado",B135),"")</f>
        <v/>
      </c>
    </row>
    <row r="136" spans="7:7" x14ac:dyDescent="0.25">
      <c r="G136" s="76" t="str">
        <f t="shared" si="2"/>
        <v/>
      </c>
    </row>
    <row r="137" spans="7:7" x14ac:dyDescent="0.25">
      <c r="G137" s="76" t="str">
        <f t="shared" si="2"/>
        <v/>
      </c>
    </row>
    <row r="138" spans="7:7" x14ac:dyDescent="0.25">
      <c r="G138" s="76" t="str">
        <f t="shared" si="2"/>
        <v/>
      </c>
    </row>
    <row r="139" spans="7:7" x14ac:dyDescent="0.25">
      <c r="G139" s="76" t="str">
        <f t="shared" si="2"/>
        <v/>
      </c>
    </row>
    <row r="140" spans="7:7" x14ac:dyDescent="0.25">
      <c r="G140" s="76" t="str">
        <f t="shared" si="2"/>
        <v/>
      </c>
    </row>
    <row r="141" spans="7:7" x14ac:dyDescent="0.25">
      <c r="G141" s="76" t="str">
        <f t="shared" si="2"/>
        <v/>
      </c>
    </row>
    <row r="142" spans="7:7" x14ac:dyDescent="0.25">
      <c r="G142" s="76" t="str">
        <f t="shared" si="2"/>
        <v/>
      </c>
    </row>
    <row r="143" spans="7:7" x14ac:dyDescent="0.25">
      <c r="G143" s="76" t="str">
        <f t="shared" si="2"/>
        <v/>
      </c>
    </row>
    <row r="144" spans="7:7" x14ac:dyDescent="0.25">
      <c r="G144" s="76" t="str">
        <f t="shared" si="2"/>
        <v/>
      </c>
    </row>
    <row r="145" spans="7:7" x14ac:dyDescent="0.25">
      <c r="G145" s="76" t="str">
        <f t="shared" si="2"/>
        <v/>
      </c>
    </row>
    <row r="146" spans="7:7" x14ac:dyDescent="0.25">
      <c r="G146" s="76" t="str">
        <f t="shared" si="2"/>
        <v/>
      </c>
    </row>
    <row r="147" spans="7:7" x14ac:dyDescent="0.25">
      <c r="G147" s="76" t="str">
        <f t="shared" si="2"/>
        <v/>
      </c>
    </row>
    <row r="148" spans="7:7" x14ac:dyDescent="0.25">
      <c r="G148" s="76" t="str">
        <f t="shared" si="2"/>
        <v/>
      </c>
    </row>
    <row r="149" spans="7:7" x14ac:dyDescent="0.25">
      <c r="G149" s="76" t="str">
        <f t="shared" si="2"/>
        <v/>
      </c>
    </row>
    <row r="150" spans="7:7" x14ac:dyDescent="0.25">
      <c r="G150" s="76" t="str">
        <f t="shared" si="2"/>
        <v/>
      </c>
    </row>
    <row r="151" spans="7:7" x14ac:dyDescent="0.25">
      <c r="G151" s="76" t="str">
        <f t="shared" si="2"/>
        <v/>
      </c>
    </row>
    <row r="152" spans="7:7" x14ac:dyDescent="0.25">
      <c r="G152" s="76" t="str">
        <f t="shared" si="2"/>
        <v/>
      </c>
    </row>
    <row r="153" spans="7:7" x14ac:dyDescent="0.25">
      <c r="G153" s="76" t="str">
        <f t="shared" si="2"/>
        <v/>
      </c>
    </row>
    <row r="154" spans="7:7" x14ac:dyDescent="0.25">
      <c r="G154" s="76" t="str">
        <f t="shared" si="2"/>
        <v/>
      </c>
    </row>
    <row r="155" spans="7:7" x14ac:dyDescent="0.25">
      <c r="G155" s="76" t="str">
        <f t="shared" si="2"/>
        <v/>
      </c>
    </row>
    <row r="156" spans="7:7" x14ac:dyDescent="0.25">
      <c r="G156" s="76" t="str">
        <f t="shared" si="2"/>
        <v/>
      </c>
    </row>
    <row r="157" spans="7:7" x14ac:dyDescent="0.25">
      <c r="G157" s="76" t="str">
        <f t="shared" si="2"/>
        <v/>
      </c>
    </row>
    <row r="158" spans="7:7" x14ac:dyDescent="0.25">
      <c r="G158" s="76" t="str">
        <f t="shared" si="2"/>
        <v/>
      </c>
    </row>
    <row r="159" spans="7:7" x14ac:dyDescent="0.25">
      <c r="G159" s="76" t="str">
        <f t="shared" si="2"/>
        <v/>
      </c>
    </row>
    <row r="160" spans="7:7" x14ac:dyDescent="0.25">
      <c r="G160" s="76" t="str">
        <f t="shared" si="2"/>
        <v/>
      </c>
    </row>
    <row r="161" spans="7:7" x14ac:dyDescent="0.25">
      <c r="G161" s="76" t="str">
        <f t="shared" si="2"/>
        <v/>
      </c>
    </row>
    <row r="162" spans="7:7" x14ac:dyDescent="0.25">
      <c r="G162" s="76" t="str">
        <f t="shared" si="2"/>
        <v/>
      </c>
    </row>
    <row r="163" spans="7:7" x14ac:dyDescent="0.25">
      <c r="G163" s="76" t="str">
        <f t="shared" si="2"/>
        <v/>
      </c>
    </row>
    <row r="164" spans="7:7" x14ac:dyDescent="0.25">
      <c r="G164" s="76" t="str">
        <f t="shared" si="2"/>
        <v/>
      </c>
    </row>
    <row r="165" spans="7:7" x14ac:dyDescent="0.25">
      <c r="G165" s="76" t="str">
        <f t="shared" si="2"/>
        <v/>
      </c>
    </row>
    <row r="166" spans="7:7" x14ac:dyDescent="0.25">
      <c r="G166" s="76" t="str">
        <f t="shared" si="2"/>
        <v/>
      </c>
    </row>
    <row r="167" spans="7:7" x14ac:dyDescent="0.25">
      <c r="G167" s="76" t="str">
        <f t="shared" si="2"/>
        <v/>
      </c>
    </row>
    <row r="168" spans="7:7" x14ac:dyDescent="0.25">
      <c r="G168" s="76" t="str">
        <f t="shared" si="2"/>
        <v/>
      </c>
    </row>
    <row r="169" spans="7:7" x14ac:dyDescent="0.25">
      <c r="G169" s="76" t="str">
        <f t="shared" si="2"/>
        <v/>
      </c>
    </row>
    <row r="170" spans="7:7" x14ac:dyDescent="0.25">
      <c r="G170" s="76" t="str">
        <f t="shared" si="2"/>
        <v/>
      </c>
    </row>
    <row r="171" spans="7:7" x14ac:dyDescent="0.25">
      <c r="G171" s="76" t="str">
        <f t="shared" si="2"/>
        <v/>
      </c>
    </row>
    <row r="172" spans="7:7" x14ac:dyDescent="0.25">
      <c r="G172" s="76" t="str">
        <f t="shared" si="2"/>
        <v/>
      </c>
    </row>
    <row r="173" spans="7:7" x14ac:dyDescent="0.25">
      <c r="G173" s="76" t="str">
        <f t="shared" si="2"/>
        <v/>
      </c>
    </row>
    <row r="174" spans="7:7" x14ac:dyDescent="0.25">
      <c r="G174" s="76" t="str">
        <f t="shared" si="2"/>
        <v/>
      </c>
    </row>
    <row r="175" spans="7:7" x14ac:dyDescent="0.25">
      <c r="G175" s="76" t="str">
        <f t="shared" si="2"/>
        <v/>
      </c>
    </row>
    <row r="176" spans="7:7" x14ac:dyDescent="0.25">
      <c r="G176" s="76" t="str">
        <f t="shared" si="2"/>
        <v/>
      </c>
    </row>
    <row r="177" spans="7:7" x14ac:dyDescent="0.25">
      <c r="G177" s="76" t="str">
        <f t="shared" si="2"/>
        <v/>
      </c>
    </row>
    <row r="178" spans="7:7" x14ac:dyDescent="0.25">
      <c r="G178" s="76" t="str">
        <f t="shared" si="2"/>
        <v/>
      </c>
    </row>
    <row r="179" spans="7:7" x14ac:dyDescent="0.25">
      <c r="G179" s="76" t="str">
        <f t="shared" si="2"/>
        <v/>
      </c>
    </row>
    <row r="180" spans="7:7" x14ac:dyDescent="0.25">
      <c r="G180" s="76" t="str">
        <f t="shared" si="2"/>
        <v/>
      </c>
    </row>
    <row r="181" spans="7:7" x14ac:dyDescent="0.25">
      <c r="G181" s="76" t="str">
        <f t="shared" si="2"/>
        <v/>
      </c>
    </row>
    <row r="182" spans="7:7" x14ac:dyDescent="0.25">
      <c r="G182" s="76" t="str">
        <f t="shared" si="2"/>
        <v/>
      </c>
    </row>
    <row r="183" spans="7:7" x14ac:dyDescent="0.25">
      <c r="G183" s="76" t="str">
        <f t="shared" si="2"/>
        <v/>
      </c>
    </row>
    <row r="184" spans="7:7" x14ac:dyDescent="0.25">
      <c r="G184" s="76" t="str">
        <f t="shared" si="2"/>
        <v/>
      </c>
    </row>
    <row r="185" spans="7:7" x14ac:dyDescent="0.25">
      <c r="G185" s="76" t="str">
        <f t="shared" si="2"/>
        <v/>
      </c>
    </row>
    <row r="186" spans="7:7" x14ac:dyDescent="0.25">
      <c r="G186" s="76" t="str">
        <f t="shared" si="2"/>
        <v/>
      </c>
    </row>
    <row r="187" spans="7:7" x14ac:dyDescent="0.25">
      <c r="G187" s="76" t="str">
        <f t="shared" si="2"/>
        <v/>
      </c>
    </row>
    <row r="188" spans="7:7" x14ac:dyDescent="0.25">
      <c r="G188" s="76" t="str">
        <f t="shared" si="2"/>
        <v/>
      </c>
    </row>
    <row r="189" spans="7:7" x14ac:dyDescent="0.25">
      <c r="G189" s="76" t="str">
        <f t="shared" si="2"/>
        <v/>
      </c>
    </row>
    <row r="190" spans="7:7" x14ac:dyDescent="0.25">
      <c r="G190" s="76" t="str">
        <f t="shared" si="2"/>
        <v/>
      </c>
    </row>
    <row r="191" spans="7:7" x14ac:dyDescent="0.25">
      <c r="G191" s="76" t="str">
        <f t="shared" si="2"/>
        <v/>
      </c>
    </row>
    <row r="192" spans="7:7" x14ac:dyDescent="0.25">
      <c r="G192" s="76" t="str">
        <f t="shared" si="2"/>
        <v/>
      </c>
    </row>
    <row r="193" spans="7:7" x14ac:dyDescent="0.25">
      <c r="G193" s="76" t="str">
        <f t="shared" si="2"/>
        <v/>
      </c>
    </row>
    <row r="194" spans="7:7" x14ac:dyDescent="0.25">
      <c r="G194" s="76" t="str">
        <f t="shared" si="2"/>
        <v/>
      </c>
    </row>
    <row r="195" spans="7:7" x14ac:dyDescent="0.25">
      <c r="G195" s="76" t="str">
        <f t="shared" si="2"/>
        <v/>
      </c>
    </row>
    <row r="196" spans="7:7" x14ac:dyDescent="0.25">
      <c r="G196" s="76" t="str">
        <f t="shared" si="2"/>
        <v/>
      </c>
    </row>
    <row r="197" spans="7:7" x14ac:dyDescent="0.25">
      <c r="G197" s="76" t="str">
        <f t="shared" si="2"/>
        <v/>
      </c>
    </row>
    <row r="198" spans="7:7" x14ac:dyDescent="0.25">
      <c r="G198" s="76" t="str">
        <f t="shared" si="2"/>
        <v/>
      </c>
    </row>
    <row r="199" spans="7:7" x14ac:dyDescent="0.25">
      <c r="G199" s="76" t="str">
        <f t="shared" ref="G199:G262" si="3">IFERROR(GETPIVOTDATA("Asis",$B$4,"Usuario anotado",B199,"Asis",1)/GETPIVOTDATA("Asis",$B$4,"Usuario anotado",B199),"")</f>
        <v/>
      </c>
    </row>
    <row r="200" spans="7:7" x14ac:dyDescent="0.25">
      <c r="G200" s="76" t="str">
        <f t="shared" si="3"/>
        <v/>
      </c>
    </row>
    <row r="201" spans="7:7" x14ac:dyDescent="0.25">
      <c r="G201" s="76" t="str">
        <f t="shared" si="3"/>
        <v/>
      </c>
    </row>
    <row r="202" spans="7:7" x14ac:dyDescent="0.25">
      <c r="G202" s="76" t="str">
        <f t="shared" si="3"/>
        <v/>
      </c>
    </row>
    <row r="203" spans="7:7" x14ac:dyDescent="0.25">
      <c r="G203" s="76" t="str">
        <f t="shared" si="3"/>
        <v/>
      </c>
    </row>
    <row r="204" spans="7:7" x14ac:dyDescent="0.25">
      <c r="G204" s="76" t="str">
        <f t="shared" si="3"/>
        <v/>
      </c>
    </row>
    <row r="205" spans="7:7" x14ac:dyDescent="0.25">
      <c r="G205" s="76" t="str">
        <f t="shared" si="3"/>
        <v/>
      </c>
    </row>
    <row r="206" spans="7:7" x14ac:dyDescent="0.25">
      <c r="G206" s="76" t="str">
        <f t="shared" si="3"/>
        <v/>
      </c>
    </row>
    <row r="207" spans="7:7" x14ac:dyDescent="0.25">
      <c r="G207" s="76" t="str">
        <f t="shared" si="3"/>
        <v/>
      </c>
    </row>
    <row r="208" spans="7:7" x14ac:dyDescent="0.25">
      <c r="G208" s="76" t="str">
        <f t="shared" si="3"/>
        <v/>
      </c>
    </row>
    <row r="209" spans="7:7" x14ac:dyDescent="0.25">
      <c r="G209" s="76" t="str">
        <f t="shared" si="3"/>
        <v/>
      </c>
    </row>
    <row r="210" spans="7:7" x14ac:dyDescent="0.25">
      <c r="G210" s="76" t="str">
        <f t="shared" si="3"/>
        <v/>
      </c>
    </row>
    <row r="211" spans="7:7" x14ac:dyDescent="0.25">
      <c r="G211" s="76" t="str">
        <f t="shared" si="3"/>
        <v/>
      </c>
    </row>
    <row r="212" spans="7:7" x14ac:dyDescent="0.25">
      <c r="G212" s="76" t="str">
        <f t="shared" si="3"/>
        <v/>
      </c>
    </row>
    <row r="213" spans="7:7" x14ac:dyDescent="0.25">
      <c r="G213" s="76" t="str">
        <f t="shared" si="3"/>
        <v/>
      </c>
    </row>
    <row r="214" spans="7:7" x14ac:dyDescent="0.25">
      <c r="G214" s="76" t="str">
        <f t="shared" si="3"/>
        <v/>
      </c>
    </row>
    <row r="215" spans="7:7" x14ac:dyDescent="0.25">
      <c r="G215" s="76" t="str">
        <f t="shared" si="3"/>
        <v/>
      </c>
    </row>
    <row r="216" spans="7:7" x14ac:dyDescent="0.25">
      <c r="G216" s="76" t="str">
        <f t="shared" si="3"/>
        <v/>
      </c>
    </row>
    <row r="217" spans="7:7" x14ac:dyDescent="0.25">
      <c r="G217" s="76" t="str">
        <f t="shared" si="3"/>
        <v/>
      </c>
    </row>
    <row r="218" spans="7:7" x14ac:dyDescent="0.25">
      <c r="G218" s="76" t="str">
        <f t="shared" si="3"/>
        <v/>
      </c>
    </row>
    <row r="219" spans="7:7" x14ac:dyDescent="0.25">
      <c r="G219" s="76" t="str">
        <f t="shared" si="3"/>
        <v/>
      </c>
    </row>
    <row r="220" spans="7:7" x14ac:dyDescent="0.25">
      <c r="G220" s="76" t="str">
        <f t="shared" si="3"/>
        <v/>
      </c>
    </row>
    <row r="221" spans="7:7" x14ac:dyDescent="0.25">
      <c r="G221" s="76" t="str">
        <f t="shared" si="3"/>
        <v/>
      </c>
    </row>
    <row r="222" spans="7:7" x14ac:dyDescent="0.25">
      <c r="G222" s="76" t="str">
        <f t="shared" si="3"/>
        <v/>
      </c>
    </row>
    <row r="223" spans="7:7" x14ac:dyDescent="0.25">
      <c r="G223" s="76" t="str">
        <f t="shared" si="3"/>
        <v/>
      </c>
    </row>
    <row r="224" spans="7:7" x14ac:dyDescent="0.25">
      <c r="G224" s="76" t="str">
        <f t="shared" si="3"/>
        <v/>
      </c>
    </row>
    <row r="225" spans="7:7" x14ac:dyDescent="0.25">
      <c r="G225" s="76" t="str">
        <f t="shared" si="3"/>
        <v/>
      </c>
    </row>
    <row r="226" spans="7:7" x14ac:dyDescent="0.25">
      <c r="G226" s="76" t="str">
        <f t="shared" si="3"/>
        <v/>
      </c>
    </row>
    <row r="227" spans="7:7" x14ac:dyDescent="0.25">
      <c r="G227" s="76" t="str">
        <f t="shared" si="3"/>
        <v/>
      </c>
    </row>
    <row r="228" spans="7:7" x14ac:dyDescent="0.25">
      <c r="G228" s="76" t="str">
        <f t="shared" si="3"/>
        <v/>
      </c>
    </row>
    <row r="229" spans="7:7" x14ac:dyDescent="0.25">
      <c r="G229" s="76" t="str">
        <f t="shared" si="3"/>
        <v/>
      </c>
    </row>
    <row r="230" spans="7:7" x14ac:dyDescent="0.25">
      <c r="G230" s="76" t="str">
        <f t="shared" si="3"/>
        <v/>
      </c>
    </row>
    <row r="231" spans="7:7" x14ac:dyDescent="0.25">
      <c r="G231" s="76" t="str">
        <f t="shared" si="3"/>
        <v/>
      </c>
    </row>
    <row r="232" spans="7:7" x14ac:dyDescent="0.25">
      <c r="G232" s="76" t="str">
        <f t="shared" si="3"/>
        <v/>
      </c>
    </row>
    <row r="233" spans="7:7" x14ac:dyDescent="0.25">
      <c r="G233" s="76" t="str">
        <f t="shared" si="3"/>
        <v/>
      </c>
    </row>
    <row r="234" spans="7:7" x14ac:dyDescent="0.25">
      <c r="G234" s="76" t="str">
        <f t="shared" si="3"/>
        <v/>
      </c>
    </row>
    <row r="235" spans="7:7" x14ac:dyDescent="0.25">
      <c r="G235" s="76" t="str">
        <f t="shared" si="3"/>
        <v/>
      </c>
    </row>
    <row r="236" spans="7:7" x14ac:dyDescent="0.25">
      <c r="G236" s="76" t="str">
        <f t="shared" si="3"/>
        <v/>
      </c>
    </row>
    <row r="237" spans="7:7" x14ac:dyDescent="0.25">
      <c r="G237" s="76" t="str">
        <f t="shared" si="3"/>
        <v/>
      </c>
    </row>
    <row r="238" spans="7:7" x14ac:dyDescent="0.25">
      <c r="G238" s="76" t="str">
        <f t="shared" si="3"/>
        <v/>
      </c>
    </row>
    <row r="239" spans="7:7" x14ac:dyDescent="0.25">
      <c r="G239" s="76" t="str">
        <f t="shared" si="3"/>
        <v/>
      </c>
    </row>
    <row r="240" spans="7:7" x14ac:dyDescent="0.25">
      <c r="G240" s="76" t="str">
        <f t="shared" si="3"/>
        <v/>
      </c>
    </row>
    <row r="241" spans="7:7" x14ac:dyDescent="0.25">
      <c r="G241" s="76" t="str">
        <f t="shared" si="3"/>
        <v/>
      </c>
    </row>
    <row r="242" spans="7:7" x14ac:dyDescent="0.25">
      <c r="G242" s="76" t="str">
        <f t="shared" si="3"/>
        <v/>
      </c>
    </row>
    <row r="243" spans="7:7" x14ac:dyDescent="0.25">
      <c r="G243" s="76" t="str">
        <f t="shared" si="3"/>
        <v/>
      </c>
    </row>
    <row r="244" spans="7:7" x14ac:dyDescent="0.25">
      <c r="G244" s="76" t="str">
        <f t="shared" si="3"/>
        <v/>
      </c>
    </row>
    <row r="245" spans="7:7" x14ac:dyDescent="0.25">
      <c r="G245" s="76" t="str">
        <f t="shared" si="3"/>
        <v/>
      </c>
    </row>
    <row r="246" spans="7:7" x14ac:dyDescent="0.25">
      <c r="G246" s="76" t="str">
        <f t="shared" si="3"/>
        <v/>
      </c>
    </row>
    <row r="247" spans="7:7" x14ac:dyDescent="0.25">
      <c r="G247" s="76" t="str">
        <f t="shared" si="3"/>
        <v/>
      </c>
    </row>
    <row r="248" spans="7:7" x14ac:dyDescent="0.25">
      <c r="G248" s="76" t="str">
        <f t="shared" si="3"/>
        <v/>
      </c>
    </row>
    <row r="249" spans="7:7" x14ac:dyDescent="0.25">
      <c r="G249" s="76" t="str">
        <f t="shared" si="3"/>
        <v/>
      </c>
    </row>
    <row r="250" spans="7:7" x14ac:dyDescent="0.25">
      <c r="G250" s="76" t="str">
        <f t="shared" si="3"/>
        <v/>
      </c>
    </row>
    <row r="251" spans="7:7" x14ac:dyDescent="0.25">
      <c r="G251" s="76" t="str">
        <f t="shared" si="3"/>
        <v/>
      </c>
    </row>
    <row r="252" spans="7:7" x14ac:dyDescent="0.25">
      <c r="G252" s="76" t="str">
        <f t="shared" si="3"/>
        <v/>
      </c>
    </row>
    <row r="253" spans="7:7" x14ac:dyDescent="0.25">
      <c r="G253" s="76" t="str">
        <f t="shared" si="3"/>
        <v/>
      </c>
    </row>
    <row r="254" spans="7:7" x14ac:dyDescent="0.25">
      <c r="G254" s="76" t="str">
        <f t="shared" si="3"/>
        <v/>
      </c>
    </row>
    <row r="255" spans="7:7" x14ac:dyDescent="0.25">
      <c r="G255" s="76" t="str">
        <f t="shared" si="3"/>
        <v/>
      </c>
    </row>
    <row r="256" spans="7:7" x14ac:dyDescent="0.25">
      <c r="G256" s="76" t="str">
        <f t="shared" si="3"/>
        <v/>
      </c>
    </row>
    <row r="257" spans="7:7" x14ac:dyDescent="0.25">
      <c r="G257" s="76" t="str">
        <f t="shared" si="3"/>
        <v/>
      </c>
    </row>
    <row r="258" spans="7:7" x14ac:dyDescent="0.25">
      <c r="G258" s="76" t="str">
        <f t="shared" si="3"/>
        <v/>
      </c>
    </row>
    <row r="259" spans="7:7" x14ac:dyDescent="0.25">
      <c r="G259" s="76" t="str">
        <f t="shared" si="3"/>
        <v/>
      </c>
    </row>
    <row r="260" spans="7:7" x14ac:dyDescent="0.25">
      <c r="G260" s="76" t="str">
        <f t="shared" si="3"/>
        <v/>
      </c>
    </row>
    <row r="261" spans="7:7" x14ac:dyDescent="0.25">
      <c r="G261" s="76" t="str">
        <f t="shared" si="3"/>
        <v/>
      </c>
    </row>
    <row r="262" spans="7:7" x14ac:dyDescent="0.25">
      <c r="G262" s="76" t="str">
        <f t="shared" si="3"/>
        <v/>
      </c>
    </row>
    <row r="263" spans="7:7" x14ac:dyDescent="0.25">
      <c r="G263" s="76" t="str">
        <f t="shared" ref="G263:G326" si="4">IFERROR(GETPIVOTDATA("Asis",$B$4,"Usuario anotado",B263,"Asis",1)/GETPIVOTDATA("Asis",$B$4,"Usuario anotado",B263),"")</f>
        <v/>
      </c>
    </row>
    <row r="264" spans="7:7" x14ac:dyDescent="0.25">
      <c r="G264" s="76" t="str">
        <f t="shared" si="4"/>
        <v/>
      </c>
    </row>
    <row r="265" spans="7:7" x14ac:dyDescent="0.25">
      <c r="G265" s="76" t="str">
        <f t="shared" si="4"/>
        <v/>
      </c>
    </row>
    <row r="266" spans="7:7" x14ac:dyDescent="0.25">
      <c r="G266" s="76" t="str">
        <f t="shared" si="4"/>
        <v/>
      </c>
    </row>
    <row r="267" spans="7:7" x14ac:dyDescent="0.25">
      <c r="G267" s="76" t="str">
        <f t="shared" si="4"/>
        <v/>
      </c>
    </row>
    <row r="268" spans="7:7" x14ac:dyDescent="0.25">
      <c r="G268" s="76" t="str">
        <f t="shared" si="4"/>
        <v/>
      </c>
    </row>
    <row r="269" spans="7:7" x14ac:dyDescent="0.25">
      <c r="G269" s="76" t="str">
        <f t="shared" si="4"/>
        <v/>
      </c>
    </row>
    <row r="270" spans="7:7" x14ac:dyDescent="0.25">
      <c r="G270" s="76" t="str">
        <f t="shared" si="4"/>
        <v/>
      </c>
    </row>
    <row r="271" spans="7:7" x14ac:dyDescent="0.25">
      <c r="G271" s="76" t="str">
        <f t="shared" si="4"/>
        <v/>
      </c>
    </row>
    <row r="272" spans="7:7" x14ac:dyDescent="0.25">
      <c r="G272" s="76" t="str">
        <f t="shared" si="4"/>
        <v/>
      </c>
    </row>
    <row r="273" spans="7:7" x14ac:dyDescent="0.25">
      <c r="G273" s="76" t="str">
        <f t="shared" si="4"/>
        <v/>
      </c>
    </row>
    <row r="274" spans="7:7" x14ac:dyDescent="0.25">
      <c r="G274" s="76" t="str">
        <f t="shared" si="4"/>
        <v/>
      </c>
    </row>
    <row r="275" spans="7:7" x14ac:dyDescent="0.25">
      <c r="G275" s="76" t="str">
        <f t="shared" si="4"/>
        <v/>
      </c>
    </row>
    <row r="276" spans="7:7" x14ac:dyDescent="0.25">
      <c r="G276" s="76" t="str">
        <f t="shared" si="4"/>
        <v/>
      </c>
    </row>
    <row r="277" spans="7:7" x14ac:dyDescent="0.25">
      <c r="G277" s="76" t="str">
        <f t="shared" si="4"/>
        <v/>
      </c>
    </row>
    <row r="278" spans="7:7" x14ac:dyDescent="0.25">
      <c r="G278" s="76" t="str">
        <f t="shared" si="4"/>
        <v/>
      </c>
    </row>
    <row r="279" spans="7:7" x14ac:dyDescent="0.25">
      <c r="G279" s="76" t="str">
        <f t="shared" si="4"/>
        <v/>
      </c>
    </row>
    <row r="280" spans="7:7" x14ac:dyDescent="0.25">
      <c r="G280" s="76" t="str">
        <f t="shared" si="4"/>
        <v/>
      </c>
    </row>
    <row r="281" spans="7:7" x14ac:dyDescent="0.25">
      <c r="G281" s="76" t="str">
        <f t="shared" si="4"/>
        <v/>
      </c>
    </row>
    <row r="282" spans="7:7" x14ac:dyDescent="0.25">
      <c r="G282" s="76" t="str">
        <f t="shared" si="4"/>
        <v/>
      </c>
    </row>
    <row r="283" spans="7:7" x14ac:dyDescent="0.25">
      <c r="G283" s="76" t="str">
        <f t="shared" si="4"/>
        <v/>
      </c>
    </row>
    <row r="284" spans="7:7" x14ac:dyDescent="0.25">
      <c r="G284" s="76" t="str">
        <f t="shared" si="4"/>
        <v/>
      </c>
    </row>
    <row r="285" spans="7:7" x14ac:dyDescent="0.25">
      <c r="G285" s="76" t="str">
        <f t="shared" si="4"/>
        <v/>
      </c>
    </row>
    <row r="286" spans="7:7" x14ac:dyDescent="0.25">
      <c r="G286" s="76" t="str">
        <f t="shared" si="4"/>
        <v/>
      </c>
    </row>
    <row r="287" spans="7:7" x14ac:dyDescent="0.25">
      <c r="G287" s="76" t="str">
        <f t="shared" si="4"/>
        <v/>
      </c>
    </row>
    <row r="288" spans="7:7" x14ac:dyDescent="0.25">
      <c r="G288" s="76" t="str">
        <f t="shared" si="4"/>
        <v/>
      </c>
    </row>
    <row r="289" spans="7:7" x14ac:dyDescent="0.25">
      <c r="G289" s="76" t="str">
        <f t="shared" si="4"/>
        <v/>
      </c>
    </row>
    <row r="290" spans="7:7" x14ac:dyDescent="0.25">
      <c r="G290" s="76" t="str">
        <f t="shared" si="4"/>
        <v/>
      </c>
    </row>
    <row r="291" spans="7:7" x14ac:dyDescent="0.25">
      <c r="G291" s="76" t="str">
        <f t="shared" si="4"/>
        <v/>
      </c>
    </row>
    <row r="292" spans="7:7" x14ac:dyDescent="0.25">
      <c r="G292" s="76" t="str">
        <f t="shared" si="4"/>
        <v/>
      </c>
    </row>
    <row r="293" spans="7:7" x14ac:dyDescent="0.25">
      <c r="G293" s="76" t="str">
        <f t="shared" si="4"/>
        <v/>
      </c>
    </row>
    <row r="294" spans="7:7" x14ac:dyDescent="0.25">
      <c r="G294" s="76" t="str">
        <f t="shared" si="4"/>
        <v/>
      </c>
    </row>
    <row r="295" spans="7:7" x14ac:dyDescent="0.25">
      <c r="G295" s="76" t="str">
        <f t="shared" si="4"/>
        <v/>
      </c>
    </row>
    <row r="296" spans="7:7" x14ac:dyDescent="0.25">
      <c r="G296" s="76" t="str">
        <f t="shared" si="4"/>
        <v/>
      </c>
    </row>
    <row r="297" spans="7:7" x14ac:dyDescent="0.25">
      <c r="G297" s="76" t="str">
        <f t="shared" si="4"/>
        <v/>
      </c>
    </row>
    <row r="298" spans="7:7" x14ac:dyDescent="0.25">
      <c r="G298" s="76" t="str">
        <f t="shared" si="4"/>
        <v/>
      </c>
    </row>
    <row r="299" spans="7:7" x14ac:dyDescent="0.25">
      <c r="G299" s="76" t="str">
        <f t="shared" si="4"/>
        <v/>
      </c>
    </row>
    <row r="300" spans="7:7" x14ac:dyDescent="0.25">
      <c r="G300" s="76" t="str">
        <f t="shared" si="4"/>
        <v/>
      </c>
    </row>
    <row r="301" spans="7:7" x14ac:dyDescent="0.25">
      <c r="G301" s="76" t="str">
        <f t="shared" si="4"/>
        <v/>
      </c>
    </row>
    <row r="302" spans="7:7" x14ac:dyDescent="0.25">
      <c r="G302" s="76" t="str">
        <f t="shared" si="4"/>
        <v/>
      </c>
    </row>
    <row r="303" spans="7:7" x14ac:dyDescent="0.25">
      <c r="G303" s="76" t="str">
        <f t="shared" si="4"/>
        <v/>
      </c>
    </row>
    <row r="304" spans="7:7" x14ac:dyDescent="0.25">
      <c r="G304" s="76" t="str">
        <f t="shared" si="4"/>
        <v/>
      </c>
    </row>
    <row r="305" spans="7:7" x14ac:dyDescent="0.25">
      <c r="G305" s="76" t="str">
        <f t="shared" si="4"/>
        <v/>
      </c>
    </row>
    <row r="306" spans="7:7" x14ac:dyDescent="0.25">
      <c r="G306" s="76" t="str">
        <f t="shared" si="4"/>
        <v/>
      </c>
    </row>
    <row r="307" spans="7:7" x14ac:dyDescent="0.25">
      <c r="G307" s="76" t="str">
        <f t="shared" si="4"/>
        <v/>
      </c>
    </row>
    <row r="308" spans="7:7" x14ac:dyDescent="0.25">
      <c r="G308" s="76" t="str">
        <f t="shared" si="4"/>
        <v/>
      </c>
    </row>
    <row r="309" spans="7:7" x14ac:dyDescent="0.25">
      <c r="G309" s="76" t="str">
        <f t="shared" si="4"/>
        <v/>
      </c>
    </row>
    <row r="310" spans="7:7" x14ac:dyDescent="0.25">
      <c r="G310" s="76" t="str">
        <f t="shared" si="4"/>
        <v/>
      </c>
    </row>
    <row r="311" spans="7:7" x14ac:dyDescent="0.25">
      <c r="G311" s="76" t="str">
        <f t="shared" si="4"/>
        <v/>
      </c>
    </row>
    <row r="312" spans="7:7" x14ac:dyDescent="0.25">
      <c r="G312" s="76" t="str">
        <f t="shared" si="4"/>
        <v/>
      </c>
    </row>
    <row r="313" spans="7:7" x14ac:dyDescent="0.25">
      <c r="G313" s="76" t="str">
        <f t="shared" si="4"/>
        <v/>
      </c>
    </row>
    <row r="314" spans="7:7" x14ac:dyDescent="0.25">
      <c r="G314" s="76" t="str">
        <f t="shared" si="4"/>
        <v/>
      </c>
    </row>
    <row r="315" spans="7:7" x14ac:dyDescent="0.25">
      <c r="G315" s="76" t="str">
        <f t="shared" si="4"/>
        <v/>
      </c>
    </row>
    <row r="316" spans="7:7" x14ac:dyDescent="0.25">
      <c r="G316" s="76" t="str">
        <f t="shared" si="4"/>
        <v/>
      </c>
    </row>
    <row r="317" spans="7:7" x14ac:dyDescent="0.25">
      <c r="G317" s="76" t="str">
        <f t="shared" si="4"/>
        <v/>
      </c>
    </row>
    <row r="318" spans="7:7" x14ac:dyDescent="0.25">
      <c r="G318" s="76" t="str">
        <f t="shared" si="4"/>
        <v/>
      </c>
    </row>
    <row r="319" spans="7:7" x14ac:dyDescent="0.25">
      <c r="G319" s="76" t="str">
        <f t="shared" si="4"/>
        <v/>
      </c>
    </row>
    <row r="320" spans="7:7" x14ac:dyDescent="0.25">
      <c r="G320" s="76" t="str">
        <f t="shared" si="4"/>
        <v/>
      </c>
    </row>
    <row r="321" spans="7:7" x14ac:dyDescent="0.25">
      <c r="G321" s="76" t="str">
        <f t="shared" si="4"/>
        <v/>
      </c>
    </row>
    <row r="322" spans="7:7" x14ac:dyDescent="0.25">
      <c r="G322" s="76" t="str">
        <f t="shared" si="4"/>
        <v/>
      </c>
    </row>
    <row r="323" spans="7:7" x14ac:dyDescent="0.25">
      <c r="G323" s="76" t="str">
        <f t="shared" si="4"/>
        <v/>
      </c>
    </row>
    <row r="324" spans="7:7" x14ac:dyDescent="0.25">
      <c r="G324" s="76" t="str">
        <f t="shared" si="4"/>
        <v/>
      </c>
    </row>
    <row r="325" spans="7:7" x14ac:dyDescent="0.25">
      <c r="G325" s="76" t="str">
        <f t="shared" si="4"/>
        <v/>
      </c>
    </row>
    <row r="326" spans="7:7" x14ac:dyDescent="0.25">
      <c r="G326" s="76" t="str">
        <f t="shared" si="4"/>
        <v/>
      </c>
    </row>
    <row r="327" spans="7:7" x14ac:dyDescent="0.25">
      <c r="G327" s="76" t="str">
        <f t="shared" ref="G327:G390" si="5">IFERROR(GETPIVOTDATA("Asis",$B$4,"Usuario anotado",B327,"Asis",1)/GETPIVOTDATA("Asis",$B$4,"Usuario anotado",B327),"")</f>
        <v/>
      </c>
    </row>
    <row r="328" spans="7:7" x14ac:dyDescent="0.25">
      <c r="G328" s="76" t="str">
        <f t="shared" si="5"/>
        <v/>
      </c>
    </row>
    <row r="329" spans="7:7" x14ac:dyDescent="0.25">
      <c r="G329" s="76" t="str">
        <f t="shared" si="5"/>
        <v/>
      </c>
    </row>
    <row r="330" spans="7:7" x14ac:dyDescent="0.25">
      <c r="G330" s="76" t="str">
        <f t="shared" si="5"/>
        <v/>
      </c>
    </row>
    <row r="331" spans="7:7" x14ac:dyDescent="0.25">
      <c r="G331" s="76" t="str">
        <f t="shared" si="5"/>
        <v/>
      </c>
    </row>
    <row r="332" spans="7:7" x14ac:dyDescent="0.25">
      <c r="G332" s="76" t="str">
        <f t="shared" si="5"/>
        <v/>
      </c>
    </row>
    <row r="333" spans="7:7" x14ac:dyDescent="0.25">
      <c r="G333" s="76" t="str">
        <f t="shared" si="5"/>
        <v/>
      </c>
    </row>
    <row r="334" spans="7:7" x14ac:dyDescent="0.25">
      <c r="G334" s="76" t="str">
        <f t="shared" si="5"/>
        <v/>
      </c>
    </row>
    <row r="335" spans="7:7" x14ac:dyDescent="0.25">
      <c r="G335" s="76" t="str">
        <f t="shared" si="5"/>
        <v/>
      </c>
    </row>
    <row r="336" spans="7:7" x14ac:dyDescent="0.25">
      <c r="G336" s="76" t="str">
        <f t="shared" si="5"/>
        <v/>
      </c>
    </row>
    <row r="337" spans="7:7" x14ac:dyDescent="0.25">
      <c r="G337" s="76" t="str">
        <f t="shared" si="5"/>
        <v/>
      </c>
    </row>
    <row r="338" spans="7:7" x14ac:dyDescent="0.25">
      <c r="G338" s="76" t="str">
        <f t="shared" si="5"/>
        <v/>
      </c>
    </row>
    <row r="339" spans="7:7" x14ac:dyDescent="0.25">
      <c r="G339" s="76" t="str">
        <f t="shared" si="5"/>
        <v/>
      </c>
    </row>
    <row r="340" spans="7:7" x14ac:dyDescent="0.25">
      <c r="G340" s="76" t="str">
        <f t="shared" si="5"/>
        <v/>
      </c>
    </row>
    <row r="341" spans="7:7" x14ac:dyDescent="0.25">
      <c r="G341" s="76" t="str">
        <f t="shared" si="5"/>
        <v/>
      </c>
    </row>
    <row r="342" spans="7:7" x14ac:dyDescent="0.25">
      <c r="G342" s="76" t="str">
        <f t="shared" si="5"/>
        <v/>
      </c>
    </row>
    <row r="343" spans="7:7" x14ac:dyDescent="0.25">
      <c r="G343" s="76" t="str">
        <f t="shared" si="5"/>
        <v/>
      </c>
    </row>
    <row r="344" spans="7:7" x14ac:dyDescent="0.25">
      <c r="G344" s="76" t="str">
        <f t="shared" si="5"/>
        <v/>
      </c>
    </row>
    <row r="345" spans="7:7" x14ac:dyDescent="0.25">
      <c r="G345" s="76" t="str">
        <f t="shared" si="5"/>
        <v/>
      </c>
    </row>
    <row r="346" spans="7:7" x14ac:dyDescent="0.25">
      <c r="G346" s="76" t="str">
        <f t="shared" si="5"/>
        <v/>
      </c>
    </row>
    <row r="347" spans="7:7" x14ac:dyDescent="0.25">
      <c r="G347" s="76" t="str">
        <f t="shared" si="5"/>
        <v/>
      </c>
    </row>
    <row r="348" spans="7:7" x14ac:dyDescent="0.25">
      <c r="G348" s="76" t="str">
        <f t="shared" si="5"/>
        <v/>
      </c>
    </row>
    <row r="349" spans="7:7" x14ac:dyDescent="0.25">
      <c r="G349" s="76" t="str">
        <f t="shared" si="5"/>
        <v/>
      </c>
    </row>
    <row r="350" spans="7:7" x14ac:dyDescent="0.25">
      <c r="G350" s="76" t="str">
        <f t="shared" si="5"/>
        <v/>
      </c>
    </row>
    <row r="351" spans="7:7" x14ac:dyDescent="0.25">
      <c r="G351" s="76" t="str">
        <f t="shared" si="5"/>
        <v/>
      </c>
    </row>
    <row r="352" spans="7:7" x14ac:dyDescent="0.25">
      <c r="G352" s="76" t="str">
        <f t="shared" si="5"/>
        <v/>
      </c>
    </row>
    <row r="353" spans="7:7" x14ac:dyDescent="0.25">
      <c r="G353" s="76" t="str">
        <f t="shared" si="5"/>
        <v/>
      </c>
    </row>
    <row r="354" spans="7:7" x14ac:dyDescent="0.25">
      <c r="G354" s="76" t="str">
        <f t="shared" si="5"/>
        <v/>
      </c>
    </row>
    <row r="355" spans="7:7" x14ac:dyDescent="0.25">
      <c r="G355" s="76" t="str">
        <f t="shared" si="5"/>
        <v/>
      </c>
    </row>
    <row r="356" spans="7:7" x14ac:dyDescent="0.25">
      <c r="G356" s="76" t="str">
        <f t="shared" si="5"/>
        <v/>
      </c>
    </row>
    <row r="357" spans="7:7" x14ac:dyDescent="0.25">
      <c r="G357" s="76" t="str">
        <f t="shared" si="5"/>
        <v/>
      </c>
    </row>
    <row r="358" spans="7:7" x14ac:dyDescent="0.25">
      <c r="G358" s="76" t="str">
        <f t="shared" si="5"/>
        <v/>
      </c>
    </row>
    <row r="359" spans="7:7" x14ac:dyDescent="0.25">
      <c r="G359" s="76" t="str">
        <f t="shared" si="5"/>
        <v/>
      </c>
    </row>
    <row r="360" spans="7:7" x14ac:dyDescent="0.25">
      <c r="G360" s="76" t="str">
        <f t="shared" si="5"/>
        <v/>
      </c>
    </row>
    <row r="361" spans="7:7" x14ac:dyDescent="0.25">
      <c r="G361" s="76" t="str">
        <f t="shared" si="5"/>
        <v/>
      </c>
    </row>
    <row r="362" spans="7:7" x14ac:dyDescent="0.25">
      <c r="G362" s="76" t="str">
        <f t="shared" si="5"/>
        <v/>
      </c>
    </row>
    <row r="363" spans="7:7" x14ac:dyDescent="0.25">
      <c r="G363" s="76" t="str">
        <f t="shared" si="5"/>
        <v/>
      </c>
    </row>
    <row r="364" spans="7:7" x14ac:dyDescent="0.25">
      <c r="G364" s="76" t="str">
        <f t="shared" si="5"/>
        <v/>
      </c>
    </row>
    <row r="365" spans="7:7" x14ac:dyDescent="0.25">
      <c r="G365" s="76" t="str">
        <f t="shared" si="5"/>
        <v/>
      </c>
    </row>
    <row r="366" spans="7:7" x14ac:dyDescent="0.25">
      <c r="G366" s="76" t="str">
        <f t="shared" si="5"/>
        <v/>
      </c>
    </row>
    <row r="367" spans="7:7" x14ac:dyDescent="0.25">
      <c r="G367" s="76" t="str">
        <f t="shared" si="5"/>
        <v/>
      </c>
    </row>
    <row r="368" spans="7:7" x14ac:dyDescent="0.25">
      <c r="G368" s="76" t="str">
        <f t="shared" si="5"/>
        <v/>
      </c>
    </row>
    <row r="369" spans="7:7" x14ac:dyDescent="0.25">
      <c r="G369" s="76" t="str">
        <f t="shared" si="5"/>
        <v/>
      </c>
    </row>
    <row r="370" spans="7:7" x14ac:dyDescent="0.25">
      <c r="G370" s="76" t="str">
        <f t="shared" si="5"/>
        <v/>
      </c>
    </row>
    <row r="371" spans="7:7" x14ac:dyDescent="0.25">
      <c r="G371" s="76" t="str">
        <f t="shared" si="5"/>
        <v/>
      </c>
    </row>
    <row r="372" spans="7:7" x14ac:dyDescent="0.25">
      <c r="G372" s="76" t="str">
        <f t="shared" si="5"/>
        <v/>
      </c>
    </row>
    <row r="373" spans="7:7" x14ac:dyDescent="0.25">
      <c r="G373" s="76" t="str">
        <f t="shared" si="5"/>
        <v/>
      </c>
    </row>
    <row r="374" spans="7:7" x14ac:dyDescent="0.25">
      <c r="G374" s="76" t="str">
        <f t="shared" si="5"/>
        <v/>
      </c>
    </row>
    <row r="375" spans="7:7" x14ac:dyDescent="0.25">
      <c r="G375" s="76" t="str">
        <f t="shared" si="5"/>
        <v/>
      </c>
    </row>
    <row r="376" spans="7:7" x14ac:dyDescent="0.25">
      <c r="G376" s="76" t="str">
        <f t="shared" si="5"/>
        <v/>
      </c>
    </row>
    <row r="377" spans="7:7" x14ac:dyDescent="0.25">
      <c r="G377" s="76" t="str">
        <f t="shared" si="5"/>
        <v/>
      </c>
    </row>
    <row r="378" spans="7:7" x14ac:dyDescent="0.25">
      <c r="G378" s="76" t="str">
        <f t="shared" si="5"/>
        <v/>
      </c>
    </row>
    <row r="379" spans="7:7" x14ac:dyDescent="0.25">
      <c r="G379" s="76" t="str">
        <f t="shared" si="5"/>
        <v/>
      </c>
    </row>
    <row r="380" spans="7:7" x14ac:dyDescent="0.25">
      <c r="G380" s="76" t="str">
        <f t="shared" si="5"/>
        <v/>
      </c>
    </row>
    <row r="381" spans="7:7" x14ac:dyDescent="0.25">
      <c r="G381" s="76" t="str">
        <f t="shared" si="5"/>
        <v/>
      </c>
    </row>
    <row r="382" spans="7:7" x14ac:dyDescent="0.25">
      <c r="G382" s="76" t="str">
        <f t="shared" si="5"/>
        <v/>
      </c>
    </row>
    <row r="383" spans="7:7" x14ac:dyDescent="0.25">
      <c r="G383" s="76" t="str">
        <f t="shared" si="5"/>
        <v/>
      </c>
    </row>
    <row r="384" spans="7:7" x14ac:dyDescent="0.25">
      <c r="G384" s="76" t="str">
        <f t="shared" si="5"/>
        <v/>
      </c>
    </row>
    <row r="385" spans="7:7" x14ac:dyDescent="0.25">
      <c r="G385" s="76" t="str">
        <f t="shared" si="5"/>
        <v/>
      </c>
    </row>
    <row r="386" spans="7:7" x14ac:dyDescent="0.25">
      <c r="G386" s="76" t="str">
        <f t="shared" si="5"/>
        <v/>
      </c>
    </row>
    <row r="387" spans="7:7" x14ac:dyDescent="0.25">
      <c r="G387" s="76" t="str">
        <f t="shared" si="5"/>
        <v/>
      </c>
    </row>
    <row r="388" spans="7:7" x14ac:dyDescent="0.25">
      <c r="G388" s="76" t="str">
        <f t="shared" si="5"/>
        <v/>
      </c>
    </row>
    <row r="389" spans="7:7" x14ac:dyDescent="0.25">
      <c r="G389" s="76" t="str">
        <f t="shared" si="5"/>
        <v/>
      </c>
    </row>
    <row r="390" spans="7:7" x14ac:dyDescent="0.25">
      <c r="G390" s="76" t="str">
        <f t="shared" si="5"/>
        <v/>
      </c>
    </row>
    <row r="391" spans="7:7" x14ac:dyDescent="0.25">
      <c r="G391" s="76" t="str">
        <f t="shared" ref="G391:G454" si="6">IFERROR(GETPIVOTDATA("Asis",$B$4,"Usuario anotado",B391,"Asis",1)/GETPIVOTDATA("Asis",$B$4,"Usuario anotado",B391),"")</f>
        <v/>
      </c>
    </row>
    <row r="392" spans="7:7" x14ac:dyDescent="0.25">
      <c r="G392" s="76" t="str">
        <f t="shared" si="6"/>
        <v/>
      </c>
    </row>
    <row r="393" spans="7:7" x14ac:dyDescent="0.25">
      <c r="G393" s="76" t="str">
        <f t="shared" si="6"/>
        <v/>
      </c>
    </row>
    <row r="394" spans="7:7" x14ac:dyDescent="0.25">
      <c r="G394" s="76" t="str">
        <f t="shared" si="6"/>
        <v/>
      </c>
    </row>
    <row r="395" spans="7:7" x14ac:dyDescent="0.25">
      <c r="G395" s="76" t="str">
        <f t="shared" si="6"/>
        <v/>
      </c>
    </row>
    <row r="396" spans="7:7" x14ac:dyDescent="0.25">
      <c r="G396" s="76" t="str">
        <f t="shared" si="6"/>
        <v/>
      </c>
    </row>
    <row r="397" spans="7:7" x14ac:dyDescent="0.25">
      <c r="G397" s="76" t="str">
        <f t="shared" si="6"/>
        <v/>
      </c>
    </row>
    <row r="398" spans="7:7" x14ac:dyDescent="0.25">
      <c r="G398" s="76" t="str">
        <f t="shared" si="6"/>
        <v/>
      </c>
    </row>
    <row r="399" spans="7:7" x14ac:dyDescent="0.25">
      <c r="G399" s="76" t="str">
        <f t="shared" si="6"/>
        <v/>
      </c>
    </row>
    <row r="400" spans="7:7" x14ac:dyDescent="0.25">
      <c r="G400" s="76" t="str">
        <f t="shared" si="6"/>
        <v/>
      </c>
    </row>
    <row r="401" spans="7:7" x14ac:dyDescent="0.25">
      <c r="G401" s="76" t="str">
        <f t="shared" si="6"/>
        <v/>
      </c>
    </row>
    <row r="402" spans="7:7" x14ac:dyDescent="0.25">
      <c r="G402" s="76" t="str">
        <f t="shared" si="6"/>
        <v/>
      </c>
    </row>
    <row r="403" spans="7:7" x14ac:dyDescent="0.25">
      <c r="G403" s="76" t="str">
        <f t="shared" si="6"/>
        <v/>
      </c>
    </row>
    <row r="404" spans="7:7" x14ac:dyDescent="0.25">
      <c r="G404" s="76" t="str">
        <f t="shared" si="6"/>
        <v/>
      </c>
    </row>
    <row r="405" spans="7:7" x14ac:dyDescent="0.25">
      <c r="G405" s="76" t="str">
        <f t="shared" si="6"/>
        <v/>
      </c>
    </row>
    <row r="406" spans="7:7" x14ac:dyDescent="0.25">
      <c r="G406" s="76" t="str">
        <f t="shared" si="6"/>
        <v/>
      </c>
    </row>
    <row r="407" spans="7:7" x14ac:dyDescent="0.25">
      <c r="G407" s="76" t="str">
        <f t="shared" si="6"/>
        <v/>
      </c>
    </row>
    <row r="408" spans="7:7" x14ac:dyDescent="0.25">
      <c r="G408" s="76" t="str">
        <f t="shared" si="6"/>
        <v/>
      </c>
    </row>
    <row r="409" spans="7:7" x14ac:dyDescent="0.25">
      <c r="G409" s="76" t="str">
        <f t="shared" si="6"/>
        <v/>
      </c>
    </row>
    <row r="410" spans="7:7" x14ac:dyDescent="0.25">
      <c r="G410" s="76" t="str">
        <f t="shared" si="6"/>
        <v/>
      </c>
    </row>
    <row r="411" spans="7:7" x14ac:dyDescent="0.25">
      <c r="G411" s="76" t="str">
        <f t="shared" si="6"/>
        <v/>
      </c>
    </row>
    <row r="412" spans="7:7" x14ac:dyDescent="0.25">
      <c r="G412" s="76" t="str">
        <f t="shared" si="6"/>
        <v/>
      </c>
    </row>
    <row r="413" spans="7:7" x14ac:dyDescent="0.25">
      <c r="G413" s="76" t="str">
        <f t="shared" si="6"/>
        <v/>
      </c>
    </row>
    <row r="414" spans="7:7" x14ac:dyDescent="0.25">
      <c r="G414" s="76" t="str">
        <f t="shared" si="6"/>
        <v/>
      </c>
    </row>
    <row r="415" spans="7:7" x14ac:dyDescent="0.25">
      <c r="G415" s="76" t="str">
        <f t="shared" si="6"/>
        <v/>
      </c>
    </row>
    <row r="416" spans="7:7" x14ac:dyDescent="0.25">
      <c r="G416" s="76" t="str">
        <f t="shared" si="6"/>
        <v/>
      </c>
    </row>
    <row r="417" spans="7:7" x14ac:dyDescent="0.25">
      <c r="G417" s="76" t="str">
        <f t="shared" si="6"/>
        <v/>
      </c>
    </row>
    <row r="418" spans="7:7" x14ac:dyDescent="0.25">
      <c r="G418" s="76" t="str">
        <f t="shared" si="6"/>
        <v/>
      </c>
    </row>
    <row r="419" spans="7:7" x14ac:dyDescent="0.25">
      <c r="G419" s="76" t="str">
        <f t="shared" si="6"/>
        <v/>
      </c>
    </row>
    <row r="420" spans="7:7" x14ac:dyDescent="0.25">
      <c r="G420" s="76" t="str">
        <f t="shared" si="6"/>
        <v/>
      </c>
    </row>
    <row r="421" spans="7:7" x14ac:dyDescent="0.25">
      <c r="G421" s="76" t="str">
        <f t="shared" si="6"/>
        <v/>
      </c>
    </row>
    <row r="422" spans="7:7" x14ac:dyDescent="0.25">
      <c r="G422" s="76" t="str">
        <f t="shared" si="6"/>
        <v/>
      </c>
    </row>
    <row r="423" spans="7:7" x14ac:dyDescent="0.25">
      <c r="G423" s="76" t="str">
        <f t="shared" si="6"/>
        <v/>
      </c>
    </row>
    <row r="424" spans="7:7" x14ac:dyDescent="0.25">
      <c r="G424" s="76" t="str">
        <f t="shared" si="6"/>
        <v/>
      </c>
    </row>
    <row r="425" spans="7:7" x14ac:dyDescent="0.25">
      <c r="G425" s="76" t="str">
        <f t="shared" si="6"/>
        <v/>
      </c>
    </row>
    <row r="426" spans="7:7" x14ac:dyDescent="0.25">
      <c r="G426" s="76" t="str">
        <f t="shared" si="6"/>
        <v/>
      </c>
    </row>
    <row r="427" spans="7:7" x14ac:dyDescent="0.25">
      <c r="G427" s="76" t="str">
        <f t="shared" si="6"/>
        <v/>
      </c>
    </row>
    <row r="428" spans="7:7" x14ac:dyDescent="0.25">
      <c r="G428" s="76" t="str">
        <f t="shared" si="6"/>
        <v/>
      </c>
    </row>
    <row r="429" spans="7:7" x14ac:dyDescent="0.25">
      <c r="G429" s="76" t="str">
        <f t="shared" si="6"/>
        <v/>
      </c>
    </row>
    <row r="430" spans="7:7" x14ac:dyDescent="0.25">
      <c r="G430" s="76" t="str">
        <f t="shared" si="6"/>
        <v/>
      </c>
    </row>
    <row r="431" spans="7:7" x14ac:dyDescent="0.25">
      <c r="G431" s="76" t="str">
        <f t="shared" si="6"/>
        <v/>
      </c>
    </row>
    <row r="432" spans="7:7" x14ac:dyDescent="0.25">
      <c r="G432" s="76" t="str">
        <f t="shared" si="6"/>
        <v/>
      </c>
    </row>
    <row r="433" spans="7:7" x14ac:dyDescent="0.25">
      <c r="G433" s="76" t="str">
        <f t="shared" si="6"/>
        <v/>
      </c>
    </row>
    <row r="434" spans="7:7" x14ac:dyDescent="0.25">
      <c r="G434" s="76" t="str">
        <f t="shared" si="6"/>
        <v/>
      </c>
    </row>
    <row r="435" spans="7:7" x14ac:dyDescent="0.25">
      <c r="G435" s="76" t="str">
        <f t="shared" si="6"/>
        <v/>
      </c>
    </row>
    <row r="436" spans="7:7" x14ac:dyDescent="0.25">
      <c r="G436" s="76" t="str">
        <f t="shared" si="6"/>
        <v/>
      </c>
    </row>
    <row r="437" spans="7:7" x14ac:dyDescent="0.25">
      <c r="G437" s="76" t="str">
        <f t="shared" si="6"/>
        <v/>
      </c>
    </row>
    <row r="438" spans="7:7" x14ac:dyDescent="0.25">
      <c r="G438" s="76" t="str">
        <f t="shared" si="6"/>
        <v/>
      </c>
    </row>
    <row r="439" spans="7:7" x14ac:dyDescent="0.25">
      <c r="G439" s="76" t="str">
        <f t="shared" si="6"/>
        <v/>
      </c>
    </row>
    <row r="440" spans="7:7" x14ac:dyDescent="0.25">
      <c r="G440" s="76" t="str">
        <f t="shared" si="6"/>
        <v/>
      </c>
    </row>
    <row r="441" spans="7:7" x14ac:dyDescent="0.25">
      <c r="G441" s="76" t="str">
        <f t="shared" si="6"/>
        <v/>
      </c>
    </row>
    <row r="442" spans="7:7" x14ac:dyDescent="0.25">
      <c r="G442" s="76" t="str">
        <f t="shared" si="6"/>
        <v/>
      </c>
    </row>
    <row r="443" spans="7:7" x14ac:dyDescent="0.25">
      <c r="G443" s="76" t="str">
        <f t="shared" si="6"/>
        <v/>
      </c>
    </row>
    <row r="444" spans="7:7" x14ac:dyDescent="0.25">
      <c r="G444" s="76" t="str">
        <f t="shared" si="6"/>
        <v/>
      </c>
    </row>
    <row r="445" spans="7:7" x14ac:dyDescent="0.25">
      <c r="G445" s="76" t="str">
        <f t="shared" si="6"/>
        <v/>
      </c>
    </row>
    <row r="446" spans="7:7" x14ac:dyDescent="0.25">
      <c r="G446" s="76" t="str">
        <f t="shared" si="6"/>
        <v/>
      </c>
    </row>
    <row r="447" spans="7:7" x14ac:dyDescent="0.25">
      <c r="G447" s="76" t="str">
        <f t="shared" si="6"/>
        <v/>
      </c>
    </row>
    <row r="448" spans="7:7" x14ac:dyDescent="0.25">
      <c r="G448" s="76" t="str">
        <f t="shared" si="6"/>
        <v/>
      </c>
    </row>
    <row r="449" spans="7:7" x14ac:dyDescent="0.25">
      <c r="G449" s="76" t="str">
        <f t="shared" si="6"/>
        <v/>
      </c>
    </row>
    <row r="450" spans="7:7" x14ac:dyDescent="0.25">
      <c r="G450" s="76" t="str">
        <f t="shared" si="6"/>
        <v/>
      </c>
    </row>
    <row r="451" spans="7:7" x14ac:dyDescent="0.25">
      <c r="G451" s="76" t="str">
        <f t="shared" si="6"/>
        <v/>
      </c>
    </row>
    <row r="452" spans="7:7" x14ac:dyDescent="0.25">
      <c r="G452" s="76" t="str">
        <f t="shared" si="6"/>
        <v/>
      </c>
    </row>
    <row r="453" spans="7:7" x14ac:dyDescent="0.25">
      <c r="G453" s="76" t="str">
        <f t="shared" si="6"/>
        <v/>
      </c>
    </row>
    <row r="454" spans="7:7" x14ac:dyDescent="0.25">
      <c r="G454" s="76" t="str">
        <f t="shared" si="6"/>
        <v/>
      </c>
    </row>
    <row r="455" spans="7:7" x14ac:dyDescent="0.25">
      <c r="G455" s="76" t="str">
        <f t="shared" ref="G455:G518" si="7">IFERROR(GETPIVOTDATA("Asis",$B$4,"Usuario anotado",B455,"Asis",1)/GETPIVOTDATA("Asis",$B$4,"Usuario anotado",B455),"")</f>
        <v/>
      </c>
    </row>
    <row r="456" spans="7:7" x14ac:dyDescent="0.25">
      <c r="G456" s="76" t="str">
        <f t="shared" si="7"/>
        <v/>
      </c>
    </row>
    <row r="457" spans="7:7" x14ac:dyDescent="0.25">
      <c r="G457" s="76" t="str">
        <f t="shared" si="7"/>
        <v/>
      </c>
    </row>
    <row r="458" spans="7:7" x14ac:dyDescent="0.25">
      <c r="G458" s="76" t="str">
        <f t="shared" si="7"/>
        <v/>
      </c>
    </row>
    <row r="459" spans="7:7" x14ac:dyDescent="0.25">
      <c r="G459" s="76" t="str">
        <f t="shared" si="7"/>
        <v/>
      </c>
    </row>
    <row r="460" spans="7:7" x14ac:dyDescent="0.25">
      <c r="G460" s="76" t="str">
        <f t="shared" si="7"/>
        <v/>
      </c>
    </row>
    <row r="461" spans="7:7" x14ac:dyDescent="0.25">
      <c r="G461" s="76" t="str">
        <f t="shared" si="7"/>
        <v/>
      </c>
    </row>
    <row r="462" spans="7:7" x14ac:dyDescent="0.25">
      <c r="G462" s="76" t="str">
        <f t="shared" si="7"/>
        <v/>
      </c>
    </row>
    <row r="463" spans="7:7" x14ac:dyDescent="0.25">
      <c r="G463" s="76" t="str">
        <f t="shared" si="7"/>
        <v/>
      </c>
    </row>
    <row r="464" spans="7:7" x14ac:dyDescent="0.25">
      <c r="G464" s="76" t="str">
        <f t="shared" si="7"/>
        <v/>
      </c>
    </row>
    <row r="465" spans="7:7" x14ac:dyDescent="0.25">
      <c r="G465" s="76" t="str">
        <f t="shared" si="7"/>
        <v/>
      </c>
    </row>
    <row r="466" spans="7:7" x14ac:dyDescent="0.25">
      <c r="G466" s="76" t="str">
        <f t="shared" si="7"/>
        <v/>
      </c>
    </row>
    <row r="467" spans="7:7" x14ac:dyDescent="0.25">
      <c r="G467" s="76" t="str">
        <f t="shared" si="7"/>
        <v/>
      </c>
    </row>
    <row r="468" spans="7:7" x14ac:dyDescent="0.25">
      <c r="G468" s="76" t="str">
        <f t="shared" si="7"/>
        <v/>
      </c>
    </row>
    <row r="469" spans="7:7" x14ac:dyDescent="0.25">
      <c r="G469" s="76" t="str">
        <f t="shared" si="7"/>
        <v/>
      </c>
    </row>
    <row r="470" spans="7:7" x14ac:dyDescent="0.25">
      <c r="G470" s="76" t="str">
        <f t="shared" si="7"/>
        <v/>
      </c>
    </row>
    <row r="471" spans="7:7" x14ac:dyDescent="0.25">
      <c r="G471" s="76" t="str">
        <f t="shared" si="7"/>
        <v/>
      </c>
    </row>
    <row r="472" spans="7:7" x14ac:dyDescent="0.25">
      <c r="G472" s="76" t="str">
        <f t="shared" si="7"/>
        <v/>
      </c>
    </row>
    <row r="473" spans="7:7" x14ac:dyDescent="0.25">
      <c r="G473" s="76" t="str">
        <f t="shared" si="7"/>
        <v/>
      </c>
    </row>
    <row r="474" spans="7:7" x14ac:dyDescent="0.25">
      <c r="G474" s="76" t="str">
        <f t="shared" si="7"/>
        <v/>
      </c>
    </row>
    <row r="475" spans="7:7" x14ac:dyDescent="0.25">
      <c r="G475" s="76" t="str">
        <f t="shared" si="7"/>
        <v/>
      </c>
    </row>
    <row r="476" spans="7:7" x14ac:dyDescent="0.25">
      <c r="G476" s="76" t="str">
        <f t="shared" si="7"/>
        <v/>
      </c>
    </row>
    <row r="477" spans="7:7" x14ac:dyDescent="0.25">
      <c r="G477" s="76" t="str">
        <f t="shared" si="7"/>
        <v/>
      </c>
    </row>
    <row r="478" spans="7:7" x14ac:dyDescent="0.25">
      <c r="G478" s="76" t="str">
        <f t="shared" si="7"/>
        <v/>
      </c>
    </row>
    <row r="479" spans="7:7" x14ac:dyDescent="0.25">
      <c r="G479" s="76" t="str">
        <f t="shared" si="7"/>
        <v/>
      </c>
    </row>
    <row r="480" spans="7:7" x14ac:dyDescent="0.25">
      <c r="G480" s="76" t="str">
        <f t="shared" si="7"/>
        <v/>
      </c>
    </row>
    <row r="481" spans="7:7" x14ac:dyDescent="0.25">
      <c r="G481" s="76" t="str">
        <f t="shared" si="7"/>
        <v/>
      </c>
    </row>
    <row r="482" spans="7:7" x14ac:dyDescent="0.25">
      <c r="G482" s="76" t="str">
        <f t="shared" si="7"/>
        <v/>
      </c>
    </row>
    <row r="483" spans="7:7" x14ac:dyDescent="0.25">
      <c r="G483" s="76" t="str">
        <f t="shared" si="7"/>
        <v/>
      </c>
    </row>
    <row r="484" spans="7:7" x14ac:dyDescent="0.25">
      <c r="G484" s="76" t="str">
        <f t="shared" si="7"/>
        <v/>
      </c>
    </row>
    <row r="485" spans="7:7" x14ac:dyDescent="0.25">
      <c r="G485" s="76" t="str">
        <f t="shared" si="7"/>
        <v/>
      </c>
    </row>
    <row r="486" spans="7:7" x14ac:dyDescent="0.25">
      <c r="G486" s="76" t="str">
        <f t="shared" si="7"/>
        <v/>
      </c>
    </row>
    <row r="487" spans="7:7" x14ac:dyDescent="0.25">
      <c r="G487" s="76" t="str">
        <f t="shared" si="7"/>
        <v/>
      </c>
    </row>
    <row r="488" spans="7:7" x14ac:dyDescent="0.25">
      <c r="G488" s="76" t="str">
        <f t="shared" si="7"/>
        <v/>
      </c>
    </row>
    <row r="489" spans="7:7" x14ac:dyDescent="0.25">
      <c r="G489" s="76" t="str">
        <f t="shared" si="7"/>
        <v/>
      </c>
    </row>
    <row r="490" spans="7:7" x14ac:dyDescent="0.25">
      <c r="G490" s="76" t="str">
        <f t="shared" si="7"/>
        <v/>
      </c>
    </row>
    <row r="491" spans="7:7" x14ac:dyDescent="0.25">
      <c r="G491" s="76" t="str">
        <f t="shared" si="7"/>
        <v/>
      </c>
    </row>
    <row r="492" spans="7:7" x14ac:dyDescent="0.25">
      <c r="G492" s="76" t="str">
        <f t="shared" si="7"/>
        <v/>
      </c>
    </row>
    <row r="493" spans="7:7" x14ac:dyDescent="0.25">
      <c r="G493" s="76" t="str">
        <f t="shared" si="7"/>
        <v/>
      </c>
    </row>
    <row r="494" spans="7:7" x14ac:dyDescent="0.25">
      <c r="G494" s="76" t="str">
        <f t="shared" si="7"/>
        <v/>
      </c>
    </row>
    <row r="495" spans="7:7" x14ac:dyDescent="0.25">
      <c r="G495" s="76" t="str">
        <f t="shared" si="7"/>
        <v/>
      </c>
    </row>
    <row r="496" spans="7:7" x14ac:dyDescent="0.25">
      <c r="G496" s="76" t="str">
        <f t="shared" si="7"/>
        <v/>
      </c>
    </row>
    <row r="497" spans="7:7" x14ac:dyDescent="0.25">
      <c r="G497" s="76" t="str">
        <f t="shared" si="7"/>
        <v/>
      </c>
    </row>
    <row r="498" spans="7:7" x14ac:dyDescent="0.25">
      <c r="G498" s="76" t="str">
        <f t="shared" si="7"/>
        <v/>
      </c>
    </row>
    <row r="499" spans="7:7" x14ac:dyDescent="0.25">
      <c r="G499" s="76" t="str">
        <f t="shared" si="7"/>
        <v/>
      </c>
    </row>
    <row r="500" spans="7:7" x14ac:dyDescent="0.25">
      <c r="G500" s="76" t="str">
        <f t="shared" si="7"/>
        <v/>
      </c>
    </row>
    <row r="501" spans="7:7" x14ac:dyDescent="0.25">
      <c r="G501" s="76" t="str">
        <f t="shared" si="7"/>
        <v/>
      </c>
    </row>
    <row r="502" spans="7:7" x14ac:dyDescent="0.25">
      <c r="G502" s="76" t="str">
        <f t="shared" si="7"/>
        <v/>
      </c>
    </row>
    <row r="503" spans="7:7" x14ac:dyDescent="0.25">
      <c r="G503" s="76" t="str">
        <f t="shared" si="7"/>
        <v/>
      </c>
    </row>
    <row r="504" spans="7:7" x14ac:dyDescent="0.25">
      <c r="G504" s="76" t="str">
        <f t="shared" si="7"/>
        <v/>
      </c>
    </row>
    <row r="505" spans="7:7" x14ac:dyDescent="0.25">
      <c r="G505" s="76" t="str">
        <f t="shared" si="7"/>
        <v/>
      </c>
    </row>
    <row r="506" spans="7:7" x14ac:dyDescent="0.25">
      <c r="G506" s="76" t="str">
        <f t="shared" si="7"/>
        <v/>
      </c>
    </row>
    <row r="507" spans="7:7" x14ac:dyDescent="0.25">
      <c r="G507" s="76" t="str">
        <f t="shared" si="7"/>
        <v/>
      </c>
    </row>
    <row r="508" spans="7:7" x14ac:dyDescent="0.25">
      <c r="G508" s="76" t="str">
        <f t="shared" si="7"/>
        <v/>
      </c>
    </row>
    <row r="509" spans="7:7" x14ac:dyDescent="0.25">
      <c r="G509" s="76" t="str">
        <f t="shared" si="7"/>
        <v/>
      </c>
    </row>
    <row r="510" spans="7:7" x14ac:dyDescent="0.25">
      <c r="G510" s="76" t="str">
        <f t="shared" si="7"/>
        <v/>
      </c>
    </row>
    <row r="511" spans="7:7" x14ac:dyDescent="0.25">
      <c r="G511" s="76" t="str">
        <f t="shared" si="7"/>
        <v/>
      </c>
    </row>
    <row r="512" spans="7:7" x14ac:dyDescent="0.25">
      <c r="G512" s="76" t="str">
        <f t="shared" si="7"/>
        <v/>
      </c>
    </row>
    <row r="513" spans="7:7" x14ac:dyDescent="0.25">
      <c r="G513" s="76" t="str">
        <f t="shared" si="7"/>
        <v/>
      </c>
    </row>
    <row r="514" spans="7:7" x14ac:dyDescent="0.25">
      <c r="G514" s="76" t="str">
        <f t="shared" si="7"/>
        <v/>
      </c>
    </row>
    <row r="515" spans="7:7" x14ac:dyDescent="0.25">
      <c r="G515" s="76" t="str">
        <f t="shared" si="7"/>
        <v/>
      </c>
    </row>
    <row r="516" spans="7:7" x14ac:dyDescent="0.25">
      <c r="G516" s="76" t="str">
        <f t="shared" si="7"/>
        <v/>
      </c>
    </row>
    <row r="517" spans="7:7" x14ac:dyDescent="0.25">
      <c r="G517" s="76" t="str">
        <f t="shared" si="7"/>
        <v/>
      </c>
    </row>
    <row r="518" spans="7:7" x14ac:dyDescent="0.25">
      <c r="G518" s="76" t="str">
        <f t="shared" si="7"/>
        <v/>
      </c>
    </row>
    <row r="519" spans="7:7" x14ac:dyDescent="0.25">
      <c r="G519" s="76" t="str">
        <f t="shared" ref="G519:G582" si="8">IFERROR(GETPIVOTDATA("Asis",$B$4,"Usuario anotado",B519,"Asis",1)/GETPIVOTDATA("Asis",$B$4,"Usuario anotado",B519),"")</f>
        <v/>
      </c>
    </row>
    <row r="520" spans="7:7" x14ac:dyDescent="0.25">
      <c r="G520" s="76" t="str">
        <f t="shared" si="8"/>
        <v/>
      </c>
    </row>
    <row r="521" spans="7:7" x14ac:dyDescent="0.25">
      <c r="G521" s="76" t="str">
        <f t="shared" si="8"/>
        <v/>
      </c>
    </row>
    <row r="522" spans="7:7" x14ac:dyDescent="0.25">
      <c r="G522" s="76" t="str">
        <f t="shared" si="8"/>
        <v/>
      </c>
    </row>
    <row r="523" spans="7:7" x14ac:dyDescent="0.25">
      <c r="G523" s="76" t="str">
        <f t="shared" si="8"/>
        <v/>
      </c>
    </row>
    <row r="524" spans="7:7" x14ac:dyDescent="0.25">
      <c r="G524" s="76" t="str">
        <f t="shared" si="8"/>
        <v/>
      </c>
    </row>
    <row r="525" spans="7:7" x14ac:dyDescent="0.25">
      <c r="G525" s="76" t="str">
        <f t="shared" si="8"/>
        <v/>
      </c>
    </row>
    <row r="526" spans="7:7" x14ac:dyDescent="0.25">
      <c r="G526" s="76" t="str">
        <f t="shared" si="8"/>
        <v/>
      </c>
    </row>
    <row r="527" spans="7:7" x14ac:dyDescent="0.25">
      <c r="G527" s="76" t="str">
        <f t="shared" si="8"/>
        <v/>
      </c>
    </row>
    <row r="528" spans="7:7" x14ac:dyDescent="0.25">
      <c r="G528" s="76" t="str">
        <f t="shared" si="8"/>
        <v/>
      </c>
    </row>
    <row r="529" spans="7:7" x14ac:dyDescent="0.25">
      <c r="G529" s="76" t="str">
        <f t="shared" si="8"/>
        <v/>
      </c>
    </row>
    <row r="530" spans="7:7" x14ac:dyDescent="0.25">
      <c r="G530" s="76" t="str">
        <f t="shared" si="8"/>
        <v/>
      </c>
    </row>
    <row r="531" spans="7:7" x14ac:dyDescent="0.25">
      <c r="G531" s="76" t="str">
        <f t="shared" si="8"/>
        <v/>
      </c>
    </row>
    <row r="532" spans="7:7" x14ac:dyDescent="0.25">
      <c r="G532" s="76" t="str">
        <f t="shared" si="8"/>
        <v/>
      </c>
    </row>
    <row r="533" spans="7:7" x14ac:dyDescent="0.25">
      <c r="G533" s="76" t="str">
        <f t="shared" si="8"/>
        <v/>
      </c>
    </row>
    <row r="534" spans="7:7" x14ac:dyDescent="0.25">
      <c r="G534" s="76" t="str">
        <f t="shared" si="8"/>
        <v/>
      </c>
    </row>
    <row r="535" spans="7:7" x14ac:dyDescent="0.25">
      <c r="G535" s="76" t="str">
        <f t="shared" si="8"/>
        <v/>
      </c>
    </row>
    <row r="536" spans="7:7" x14ac:dyDescent="0.25">
      <c r="G536" s="76" t="str">
        <f t="shared" si="8"/>
        <v/>
      </c>
    </row>
    <row r="537" spans="7:7" x14ac:dyDescent="0.25">
      <c r="G537" s="76" t="str">
        <f t="shared" si="8"/>
        <v/>
      </c>
    </row>
    <row r="538" spans="7:7" x14ac:dyDescent="0.25">
      <c r="G538" s="76" t="str">
        <f t="shared" si="8"/>
        <v/>
      </c>
    </row>
    <row r="539" spans="7:7" x14ac:dyDescent="0.25">
      <c r="G539" s="76" t="str">
        <f t="shared" si="8"/>
        <v/>
      </c>
    </row>
    <row r="540" spans="7:7" x14ac:dyDescent="0.25">
      <c r="G540" s="76" t="str">
        <f t="shared" si="8"/>
        <v/>
      </c>
    </row>
    <row r="541" spans="7:7" x14ac:dyDescent="0.25">
      <c r="G541" s="76" t="str">
        <f t="shared" si="8"/>
        <v/>
      </c>
    </row>
    <row r="542" spans="7:7" x14ac:dyDescent="0.25">
      <c r="G542" s="76" t="str">
        <f t="shared" si="8"/>
        <v/>
      </c>
    </row>
    <row r="543" spans="7:7" x14ac:dyDescent="0.25">
      <c r="G543" s="76" t="str">
        <f t="shared" si="8"/>
        <v/>
      </c>
    </row>
    <row r="544" spans="7:7" x14ac:dyDescent="0.25">
      <c r="G544" s="76" t="str">
        <f t="shared" si="8"/>
        <v/>
      </c>
    </row>
    <row r="545" spans="7:7" x14ac:dyDescent="0.25">
      <c r="G545" s="76" t="str">
        <f t="shared" si="8"/>
        <v/>
      </c>
    </row>
    <row r="546" spans="7:7" x14ac:dyDescent="0.25">
      <c r="G546" s="76" t="str">
        <f t="shared" si="8"/>
        <v/>
      </c>
    </row>
    <row r="547" spans="7:7" x14ac:dyDescent="0.25">
      <c r="G547" s="76" t="str">
        <f t="shared" si="8"/>
        <v/>
      </c>
    </row>
    <row r="548" spans="7:7" x14ac:dyDescent="0.25">
      <c r="G548" s="76" t="str">
        <f t="shared" si="8"/>
        <v/>
      </c>
    </row>
    <row r="549" spans="7:7" x14ac:dyDescent="0.25">
      <c r="G549" s="76" t="str">
        <f t="shared" si="8"/>
        <v/>
      </c>
    </row>
    <row r="550" spans="7:7" x14ac:dyDescent="0.25">
      <c r="G550" s="76" t="str">
        <f t="shared" si="8"/>
        <v/>
      </c>
    </row>
    <row r="551" spans="7:7" x14ac:dyDescent="0.25">
      <c r="G551" s="76" t="str">
        <f t="shared" si="8"/>
        <v/>
      </c>
    </row>
    <row r="552" spans="7:7" x14ac:dyDescent="0.25">
      <c r="G552" s="76" t="str">
        <f t="shared" si="8"/>
        <v/>
      </c>
    </row>
    <row r="553" spans="7:7" x14ac:dyDescent="0.25">
      <c r="G553" s="76" t="str">
        <f t="shared" si="8"/>
        <v/>
      </c>
    </row>
    <row r="554" spans="7:7" x14ac:dyDescent="0.25">
      <c r="G554" s="76" t="str">
        <f t="shared" si="8"/>
        <v/>
      </c>
    </row>
    <row r="555" spans="7:7" x14ac:dyDescent="0.25">
      <c r="G555" s="76" t="str">
        <f t="shared" si="8"/>
        <v/>
      </c>
    </row>
    <row r="556" spans="7:7" x14ac:dyDescent="0.25">
      <c r="G556" s="76" t="str">
        <f t="shared" si="8"/>
        <v/>
      </c>
    </row>
    <row r="557" spans="7:7" x14ac:dyDescent="0.25">
      <c r="G557" s="76" t="str">
        <f t="shared" si="8"/>
        <v/>
      </c>
    </row>
    <row r="558" spans="7:7" x14ac:dyDescent="0.25">
      <c r="G558" s="76" t="str">
        <f t="shared" si="8"/>
        <v/>
      </c>
    </row>
    <row r="559" spans="7:7" x14ac:dyDescent="0.25">
      <c r="G559" s="76" t="str">
        <f t="shared" si="8"/>
        <v/>
      </c>
    </row>
    <row r="560" spans="7:7" x14ac:dyDescent="0.25">
      <c r="G560" s="76" t="str">
        <f t="shared" si="8"/>
        <v/>
      </c>
    </row>
    <row r="561" spans="7:7" x14ac:dyDescent="0.25">
      <c r="G561" s="76" t="str">
        <f t="shared" si="8"/>
        <v/>
      </c>
    </row>
    <row r="562" spans="7:7" x14ac:dyDescent="0.25">
      <c r="G562" s="76" t="str">
        <f t="shared" si="8"/>
        <v/>
      </c>
    </row>
    <row r="563" spans="7:7" x14ac:dyDescent="0.25">
      <c r="G563" s="76" t="str">
        <f t="shared" si="8"/>
        <v/>
      </c>
    </row>
    <row r="564" spans="7:7" x14ac:dyDescent="0.25">
      <c r="G564" s="76" t="str">
        <f t="shared" si="8"/>
        <v/>
      </c>
    </row>
    <row r="565" spans="7:7" x14ac:dyDescent="0.25">
      <c r="G565" s="76" t="str">
        <f t="shared" si="8"/>
        <v/>
      </c>
    </row>
    <row r="566" spans="7:7" x14ac:dyDescent="0.25">
      <c r="G566" s="76" t="str">
        <f t="shared" si="8"/>
        <v/>
      </c>
    </row>
    <row r="567" spans="7:7" x14ac:dyDescent="0.25">
      <c r="G567" s="76" t="str">
        <f t="shared" si="8"/>
        <v/>
      </c>
    </row>
    <row r="568" spans="7:7" x14ac:dyDescent="0.25">
      <c r="G568" s="76" t="str">
        <f t="shared" si="8"/>
        <v/>
      </c>
    </row>
    <row r="569" spans="7:7" x14ac:dyDescent="0.25">
      <c r="G569" s="76" t="str">
        <f t="shared" si="8"/>
        <v/>
      </c>
    </row>
    <row r="570" spans="7:7" x14ac:dyDescent="0.25">
      <c r="G570" s="76" t="str">
        <f t="shared" si="8"/>
        <v/>
      </c>
    </row>
    <row r="571" spans="7:7" x14ac:dyDescent="0.25">
      <c r="G571" s="76" t="str">
        <f t="shared" si="8"/>
        <v/>
      </c>
    </row>
    <row r="572" spans="7:7" x14ac:dyDescent="0.25">
      <c r="G572" s="76" t="str">
        <f t="shared" si="8"/>
        <v/>
      </c>
    </row>
    <row r="573" spans="7:7" x14ac:dyDescent="0.25">
      <c r="G573" s="76" t="str">
        <f t="shared" si="8"/>
        <v/>
      </c>
    </row>
    <row r="574" spans="7:7" x14ac:dyDescent="0.25">
      <c r="G574" s="76" t="str">
        <f t="shared" si="8"/>
        <v/>
      </c>
    </row>
    <row r="575" spans="7:7" x14ac:dyDescent="0.25">
      <c r="G575" s="76" t="str">
        <f t="shared" si="8"/>
        <v/>
      </c>
    </row>
    <row r="576" spans="7:7" x14ac:dyDescent="0.25">
      <c r="G576" s="76" t="str">
        <f t="shared" si="8"/>
        <v/>
      </c>
    </row>
    <row r="577" spans="7:7" x14ac:dyDescent="0.25">
      <c r="G577" s="76" t="str">
        <f t="shared" si="8"/>
        <v/>
      </c>
    </row>
    <row r="578" spans="7:7" x14ac:dyDescent="0.25">
      <c r="G578" s="76" t="str">
        <f t="shared" si="8"/>
        <v/>
      </c>
    </row>
    <row r="579" spans="7:7" x14ac:dyDescent="0.25">
      <c r="G579" s="76" t="str">
        <f t="shared" si="8"/>
        <v/>
      </c>
    </row>
    <row r="580" spans="7:7" x14ac:dyDescent="0.25">
      <c r="G580" s="76" t="str">
        <f t="shared" si="8"/>
        <v/>
      </c>
    </row>
    <row r="581" spans="7:7" x14ac:dyDescent="0.25">
      <c r="G581" s="76" t="str">
        <f t="shared" si="8"/>
        <v/>
      </c>
    </row>
    <row r="582" spans="7:7" x14ac:dyDescent="0.25">
      <c r="G582" s="76" t="str">
        <f t="shared" si="8"/>
        <v/>
      </c>
    </row>
    <row r="583" spans="7:7" x14ac:dyDescent="0.25">
      <c r="G583" s="76" t="str">
        <f t="shared" ref="G583:G646" si="9">IFERROR(GETPIVOTDATA("Asis",$B$4,"Usuario anotado",B583,"Asis",1)/GETPIVOTDATA("Asis",$B$4,"Usuario anotado",B583),"")</f>
        <v/>
      </c>
    </row>
    <row r="584" spans="7:7" x14ac:dyDescent="0.25">
      <c r="G584" s="76" t="str">
        <f t="shared" si="9"/>
        <v/>
      </c>
    </row>
    <row r="585" spans="7:7" x14ac:dyDescent="0.25">
      <c r="G585" s="76" t="str">
        <f t="shared" si="9"/>
        <v/>
      </c>
    </row>
    <row r="586" spans="7:7" x14ac:dyDescent="0.25">
      <c r="G586" s="76" t="str">
        <f t="shared" si="9"/>
        <v/>
      </c>
    </row>
    <row r="587" spans="7:7" x14ac:dyDescent="0.25">
      <c r="G587" s="76" t="str">
        <f t="shared" si="9"/>
        <v/>
      </c>
    </row>
    <row r="588" spans="7:7" x14ac:dyDescent="0.25">
      <c r="G588" s="76" t="str">
        <f t="shared" si="9"/>
        <v/>
      </c>
    </row>
    <row r="589" spans="7:7" x14ac:dyDescent="0.25">
      <c r="G589" s="76" t="str">
        <f t="shared" si="9"/>
        <v/>
      </c>
    </row>
    <row r="590" spans="7:7" x14ac:dyDescent="0.25">
      <c r="G590" s="76" t="str">
        <f t="shared" si="9"/>
        <v/>
      </c>
    </row>
    <row r="591" spans="7:7" x14ac:dyDescent="0.25">
      <c r="G591" s="76" t="str">
        <f t="shared" si="9"/>
        <v/>
      </c>
    </row>
    <row r="592" spans="7:7" x14ac:dyDescent="0.25">
      <c r="G592" s="76" t="str">
        <f t="shared" si="9"/>
        <v/>
      </c>
    </row>
    <row r="593" spans="7:7" x14ac:dyDescent="0.25">
      <c r="G593" s="76" t="str">
        <f t="shared" si="9"/>
        <v/>
      </c>
    </row>
    <row r="594" spans="7:7" x14ac:dyDescent="0.25">
      <c r="G594" s="76" t="str">
        <f t="shared" si="9"/>
        <v/>
      </c>
    </row>
    <row r="595" spans="7:7" x14ac:dyDescent="0.25">
      <c r="G595" s="76" t="str">
        <f t="shared" si="9"/>
        <v/>
      </c>
    </row>
    <row r="596" spans="7:7" x14ac:dyDescent="0.25">
      <c r="G596" s="76" t="str">
        <f t="shared" si="9"/>
        <v/>
      </c>
    </row>
    <row r="597" spans="7:7" x14ac:dyDescent="0.25">
      <c r="G597" s="76" t="str">
        <f t="shared" si="9"/>
        <v/>
      </c>
    </row>
    <row r="598" spans="7:7" x14ac:dyDescent="0.25">
      <c r="G598" s="76" t="str">
        <f t="shared" si="9"/>
        <v/>
      </c>
    </row>
    <row r="599" spans="7:7" x14ac:dyDescent="0.25">
      <c r="G599" s="76" t="str">
        <f t="shared" si="9"/>
        <v/>
      </c>
    </row>
    <row r="600" spans="7:7" x14ac:dyDescent="0.25">
      <c r="G600" s="76" t="str">
        <f t="shared" si="9"/>
        <v/>
      </c>
    </row>
    <row r="601" spans="7:7" x14ac:dyDescent="0.25">
      <c r="G601" s="76" t="str">
        <f t="shared" si="9"/>
        <v/>
      </c>
    </row>
    <row r="602" spans="7:7" x14ac:dyDescent="0.25">
      <c r="G602" s="76" t="str">
        <f t="shared" si="9"/>
        <v/>
      </c>
    </row>
    <row r="603" spans="7:7" x14ac:dyDescent="0.25">
      <c r="G603" s="76" t="str">
        <f t="shared" si="9"/>
        <v/>
      </c>
    </row>
    <row r="604" spans="7:7" x14ac:dyDescent="0.25">
      <c r="G604" s="76" t="str">
        <f t="shared" si="9"/>
        <v/>
      </c>
    </row>
    <row r="605" spans="7:7" x14ac:dyDescent="0.25">
      <c r="G605" s="76" t="str">
        <f t="shared" si="9"/>
        <v/>
      </c>
    </row>
    <row r="606" spans="7:7" x14ac:dyDescent="0.25">
      <c r="G606" s="76" t="str">
        <f t="shared" si="9"/>
        <v/>
      </c>
    </row>
    <row r="607" spans="7:7" x14ac:dyDescent="0.25">
      <c r="G607" s="76" t="str">
        <f t="shared" si="9"/>
        <v/>
      </c>
    </row>
    <row r="608" spans="7:7" x14ac:dyDescent="0.25">
      <c r="G608" s="76" t="str">
        <f t="shared" si="9"/>
        <v/>
      </c>
    </row>
    <row r="609" spans="7:7" x14ac:dyDescent="0.25">
      <c r="G609" s="76" t="str">
        <f t="shared" si="9"/>
        <v/>
      </c>
    </row>
    <row r="610" spans="7:7" x14ac:dyDescent="0.25">
      <c r="G610" s="76" t="str">
        <f t="shared" si="9"/>
        <v/>
      </c>
    </row>
    <row r="611" spans="7:7" x14ac:dyDescent="0.25">
      <c r="G611" s="76" t="str">
        <f t="shared" si="9"/>
        <v/>
      </c>
    </row>
    <row r="612" spans="7:7" x14ac:dyDescent="0.25">
      <c r="G612" s="76" t="str">
        <f t="shared" si="9"/>
        <v/>
      </c>
    </row>
    <row r="613" spans="7:7" x14ac:dyDescent="0.25">
      <c r="G613" s="76" t="str">
        <f t="shared" si="9"/>
        <v/>
      </c>
    </row>
    <row r="614" spans="7:7" x14ac:dyDescent="0.25">
      <c r="G614" s="76" t="str">
        <f t="shared" si="9"/>
        <v/>
      </c>
    </row>
    <row r="615" spans="7:7" x14ac:dyDescent="0.25">
      <c r="G615" s="76" t="str">
        <f t="shared" si="9"/>
        <v/>
      </c>
    </row>
    <row r="616" spans="7:7" x14ac:dyDescent="0.25">
      <c r="G616" s="76" t="str">
        <f t="shared" si="9"/>
        <v/>
      </c>
    </row>
    <row r="617" spans="7:7" x14ac:dyDescent="0.25">
      <c r="G617" s="76" t="str">
        <f t="shared" si="9"/>
        <v/>
      </c>
    </row>
    <row r="618" spans="7:7" x14ac:dyDescent="0.25">
      <c r="G618" s="76" t="str">
        <f t="shared" si="9"/>
        <v/>
      </c>
    </row>
    <row r="619" spans="7:7" x14ac:dyDescent="0.25">
      <c r="G619" s="76" t="str">
        <f t="shared" si="9"/>
        <v/>
      </c>
    </row>
    <row r="620" spans="7:7" x14ac:dyDescent="0.25">
      <c r="G620" s="76" t="str">
        <f t="shared" si="9"/>
        <v/>
      </c>
    </row>
    <row r="621" spans="7:7" x14ac:dyDescent="0.25">
      <c r="G621" s="76" t="str">
        <f t="shared" si="9"/>
        <v/>
      </c>
    </row>
    <row r="622" spans="7:7" x14ac:dyDescent="0.25">
      <c r="G622" s="76" t="str">
        <f t="shared" si="9"/>
        <v/>
      </c>
    </row>
    <row r="623" spans="7:7" x14ac:dyDescent="0.25">
      <c r="G623" s="76" t="str">
        <f t="shared" si="9"/>
        <v/>
      </c>
    </row>
    <row r="624" spans="7:7" x14ac:dyDescent="0.25">
      <c r="G624" s="76" t="str">
        <f t="shared" si="9"/>
        <v/>
      </c>
    </row>
    <row r="625" spans="7:7" x14ac:dyDescent="0.25">
      <c r="G625" s="76" t="str">
        <f t="shared" si="9"/>
        <v/>
      </c>
    </row>
    <row r="626" spans="7:7" x14ac:dyDescent="0.25">
      <c r="G626" s="76" t="str">
        <f t="shared" si="9"/>
        <v/>
      </c>
    </row>
    <row r="627" spans="7:7" x14ac:dyDescent="0.25">
      <c r="G627" s="76" t="str">
        <f t="shared" si="9"/>
        <v/>
      </c>
    </row>
    <row r="628" spans="7:7" x14ac:dyDescent="0.25">
      <c r="G628" s="76" t="str">
        <f t="shared" si="9"/>
        <v/>
      </c>
    </row>
    <row r="629" spans="7:7" x14ac:dyDescent="0.25">
      <c r="G629" s="76" t="str">
        <f t="shared" si="9"/>
        <v/>
      </c>
    </row>
    <row r="630" spans="7:7" x14ac:dyDescent="0.25">
      <c r="G630" s="76" t="str">
        <f t="shared" si="9"/>
        <v/>
      </c>
    </row>
    <row r="631" spans="7:7" x14ac:dyDescent="0.25">
      <c r="G631" s="76" t="str">
        <f t="shared" si="9"/>
        <v/>
      </c>
    </row>
    <row r="632" spans="7:7" x14ac:dyDescent="0.25">
      <c r="G632" s="76" t="str">
        <f t="shared" si="9"/>
        <v/>
      </c>
    </row>
    <row r="633" spans="7:7" x14ac:dyDescent="0.25">
      <c r="G633" s="76" t="str">
        <f t="shared" si="9"/>
        <v/>
      </c>
    </row>
    <row r="634" spans="7:7" x14ac:dyDescent="0.25">
      <c r="G634" s="76" t="str">
        <f t="shared" si="9"/>
        <v/>
      </c>
    </row>
    <row r="635" spans="7:7" x14ac:dyDescent="0.25">
      <c r="G635" s="76" t="str">
        <f t="shared" si="9"/>
        <v/>
      </c>
    </row>
    <row r="636" spans="7:7" x14ac:dyDescent="0.25">
      <c r="G636" s="76" t="str">
        <f t="shared" si="9"/>
        <v/>
      </c>
    </row>
    <row r="637" spans="7:7" x14ac:dyDescent="0.25">
      <c r="G637" s="76" t="str">
        <f t="shared" si="9"/>
        <v/>
      </c>
    </row>
    <row r="638" spans="7:7" x14ac:dyDescent="0.25">
      <c r="G638" s="76" t="str">
        <f t="shared" si="9"/>
        <v/>
      </c>
    </row>
    <row r="639" spans="7:7" x14ac:dyDescent="0.25">
      <c r="G639" s="76" t="str">
        <f t="shared" si="9"/>
        <v/>
      </c>
    </row>
    <row r="640" spans="7:7" x14ac:dyDescent="0.25">
      <c r="G640" s="76" t="str">
        <f t="shared" si="9"/>
        <v/>
      </c>
    </row>
    <row r="641" spans="7:7" x14ac:dyDescent="0.25">
      <c r="G641" s="76" t="str">
        <f t="shared" si="9"/>
        <v/>
      </c>
    </row>
    <row r="642" spans="7:7" x14ac:dyDescent="0.25">
      <c r="G642" s="76" t="str">
        <f t="shared" si="9"/>
        <v/>
      </c>
    </row>
    <row r="643" spans="7:7" x14ac:dyDescent="0.25">
      <c r="G643" s="76" t="str">
        <f t="shared" si="9"/>
        <v/>
      </c>
    </row>
    <row r="644" spans="7:7" x14ac:dyDescent="0.25">
      <c r="G644" s="76" t="str">
        <f t="shared" si="9"/>
        <v/>
      </c>
    </row>
    <row r="645" spans="7:7" x14ac:dyDescent="0.25">
      <c r="G645" s="76" t="str">
        <f t="shared" si="9"/>
        <v/>
      </c>
    </row>
    <row r="646" spans="7:7" x14ac:dyDescent="0.25">
      <c r="G646" s="76" t="str">
        <f t="shared" si="9"/>
        <v/>
      </c>
    </row>
    <row r="647" spans="7:7" x14ac:dyDescent="0.25">
      <c r="G647" s="76" t="str">
        <f t="shared" ref="G647:G710" si="10">IFERROR(GETPIVOTDATA("Asis",$B$4,"Usuario anotado",B647,"Asis",1)/GETPIVOTDATA("Asis",$B$4,"Usuario anotado",B647),"")</f>
        <v/>
      </c>
    </row>
    <row r="648" spans="7:7" x14ac:dyDescent="0.25">
      <c r="G648" s="76" t="str">
        <f t="shared" si="10"/>
        <v/>
      </c>
    </row>
    <row r="649" spans="7:7" x14ac:dyDescent="0.25">
      <c r="G649" s="76" t="str">
        <f t="shared" si="10"/>
        <v/>
      </c>
    </row>
    <row r="650" spans="7:7" x14ac:dyDescent="0.25">
      <c r="G650" s="76" t="str">
        <f t="shared" si="10"/>
        <v/>
      </c>
    </row>
    <row r="651" spans="7:7" x14ac:dyDescent="0.25">
      <c r="G651" s="76" t="str">
        <f t="shared" si="10"/>
        <v/>
      </c>
    </row>
    <row r="652" spans="7:7" x14ac:dyDescent="0.25">
      <c r="G652" s="76" t="str">
        <f t="shared" si="10"/>
        <v/>
      </c>
    </row>
    <row r="653" spans="7:7" x14ac:dyDescent="0.25">
      <c r="G653" s="76" t="str">
        <f t="shared" si="10"/>
        <v/>
      </c>
    </row>
    <row r="654" spans="7:7" x14ac:dyDescent="0.25">
      <c r="G654" s="76" t="str">
        <f t="shared" si="10"/>
        <v/>
      </c>
    </row>
    <row r="655" spans="7:7" x14ac:dyDescent="0.25">
      <c r="G655" s="76" t="str">
        <f t="shared" si="10"/>
        <v/>
      </c>
    </row>
    <row r="656" spans="7:7" x14ac:dyDescent="0.25">
      <c r="G656" s="76" t="str">
        <f t="shared" si="10"/>
        <v/>
      </c>
    </row>
    <row r="657" spans="7:7" x14ac:dyDescent="0.25">
      <c r="G657" s="76" t="str">
        <f t="shared" si="10"/>
        <v/>
      </c>
    </row>
    <row r="658" spans="7:7" x14ac:dyDescent="0.25">
      <c r="G658" s="76" t="str">
        <f t="shared" si="10"/>
        <v/>
      </c>
    </row>
    <row r="659" spans="7:7" x14ac:dyDescent="0.25">
      <c r="G659" s="76" t="str">
        <f t="shared" si="10"/>
        <v/>
      </c>
    </row>
    <row r="660" spans="7:7" x14ac:dyDescent="0.25">
      <c r="G660" s="76" t="str">
        <f t="shared" si="10"/>
        <v/>
      </c>
    </row>
    <row r="661" spans="7:7" x14ac:dyDescent="0.25">
      <c r="G661" s="76" t="str">
        <f t="shared" si="10"/>
        <v/>
      </c>
    </row>
    <row r="662" spans="7:7" x14ac:dyDescent="0.25">
      <c r="G662" s="76" t="str">
        <f t="shared" si="10"/>
        <v/>
      </c>
    </row>
    <row r="663" spans="7:7" x14ac:dyDescent="0.25">
      <c r="G663" s="76" t="str">
        <f t="shared" si="10"/>
        <v/>
      </c>
    </row>
    <row r="664" spans="7:7" x14ac:dyDescent="0.25">
      <c r="G664" s="76" t="str">
        <f t="shared" si="10"/>
        <v/>
      </c>
    </row>
    <row r="665" spans="7:7" x14ac:dyDescent="0.25">
      <c r="G665" s="76" t="str">
        <f t="shared" si="10"/>
        <v/>
      </c>
    </row>
    <row r="666" spans="7:7" x14ac:dyDescent="0.25">
      <c r="G666" s="76" t="str">
        <f t="shared" si="10"/>
        <v/>
      </c>
    </row>
    <row r="667" spans="7:7" x14ac:dyDescent="0.25">
      <c r="G667" s="76" t="str">
        <f t="shared" si="10"/>
        <v/>
      </c>
    </row>
    <row r="668" spans="7:7" x14ac:dyDescent="0.25">
      <c r="G668" s="76" t="str">
        <f t="shared" si="10"/>
        <v/>
      </c>
    </row>
    <row r="669" spans="7:7" x14ac:dyDescent="0.25">
      <c r="G669" s="76" t="str">
        <f t="shared" si="10"/>
        <v/>
      </c>
    </row>
    <row r="670" spans="7:7" x14ac:dyDescent="0.25">
      <c r="G670" s="76" t="str">
        <f t="shared" si="10"/>
        <v/>
      </c>
    </row>
    <row r="671" spans="7:7" x14ac:dyDescent="0.25">
      <c r="G671" s="76" t="str">
        <f t="shared" si="10"/>
        <v/>
      </c>
    </row>
    <row r="672" spans="7:7" x14ac:dyDescent="0.25">
      <c r="G672" s="76" t="str">
        <f t="shared" si="10"/>
        <v/>
      </c>
    </row>
    <row r="673" spans="7:7" x14ac:dyDescent="0.25">
      <c r="G673" s="76" t="str">
        <f t="shared" si="10"/>
        <v/>
      </c>
    </row>
    <row r="674" spans="7:7" x14ac:dyDescent="0.25">
      <c r="G674" s="76" t="str">
        <f t="shared" si="10"/>
        <v/>
      </c>
    </row>
    <row r="675" spans="7:7" x14ac:dyDescent="0.25">
      <c r="G675" s="76" t="str">
        <f t="shared" si="10"/>
        <v/>
      </c>
    </row>
    <row r="676" spans="7:7" x14ac:dyDescent="0.25">
      <c r="G676" s="76" t="str">
        <f t="shared" si="10"/>
        <v/>
      </c>
    </row>
    <row r="677" spans="7:7" x14ac:dyDescent="0.25">
      <c r="G677" s="76" t="str">
        <f t="shared" si="10"/>
        <v/>
      </c>
    </row>
    <row r="678" spans="7:7" x14ac:dyDescent="0.25">
      <c r="G678" s="76" t="str">
        <f t="shared" si="10"/>
        <v/>
      </c>
    </row>
    <row r="679" spans="7:7" x14ac:dyDescent="0.25">
      <c r="G679" s="76" t="str">
        <f t="shared" si="10"/>
        <v/>
      </c>
    </row>
    <row r="680" spans="7:7" x14ac:dyDescent="0.25">
      <c r="G680" s="76" t="str">
        <f t="shared" si="10"/>
        <v/>
      </c>
    </row>
    <row r="681" spans="7:7" x14ac:dyDescent="0.25">
      <c r="G681" s="76" t="str">
        <f t="shared" si="10"/>
        <v/>
      </c>
    </row>
    <row r="682" spans="7:7" x14ac:dyDescent="0.25">
      <c r="G682" s="76" t="str">
        <f t="shared" si="10"/>
        <v/>
      </c>
    </row>
    <row r="683" spans="7:7" x14ac:dyDescent="0.25">
      <c r="G683" s="76" t="str">
        <f t="shared" si="10"/>
        <v/>
      </c>
    </row>
    <row r="684" spans="7:7" x14ac:dyDescent="0.25">
      <c r="G684" s="76" t="str">
        <f t="shared" si="10"/>
        <v/>
      </c>
    </row>
    <row r="685" spans="7:7" x14ac:dyDescent="0.25">
      <c r="G685" s="76" t="str">
        <f t="shared" si="10"/>
        <v/>
      </c>
    </row>
    <row r="686" spans="7:7" x14ac:dyDescent="0.25">
      <c r="G686" s="76" t="str">
        <f t="shared" si="10"/>
        <v/>
      </c>
    </row>
    <row r="687" spans="7:7" x14ac:dyDescent="0.25">
      <c r="G687" s="76" t="str">
        <f t="shared" si="10"/>
        <v/>
      </c>
    </row>
    <row r="688" spans="7:7" x14ac:dyDescent="0.25">
      <c r="G688" s="76" t="str">
        <f t="shared" si="10"/>
        <v/>
      </c>
    </row>
    <row r="689" spans="7:7" x14ac:dyDescent="0.25">
      <c r="G689" s="76" t="str">
        <f t="shared" si="10"/>
        <v/>
      </c>
    </row>
    <row r="690" spans="7:7" x14ac:dyDescent="0.25">
      <c r="G690" s="76" t="str">
        <f t="shared" si="10"/>
        <v/>
      </c>
    </row>
    <row r="691" spans="7:7" x14ac:dyDescent="0.25">
      <c r="G691" s="76" t="str">
        <f t="shared" si="10"/>
        <v/>
      </c>
    </row>
    <row r="692" spans="7:7" x14ac:dyDescent="0.25">
      <c r="G692" s="76" t="str">
        <f t="shared" si="10"/>
        <v/>
      </c>
    </row>
    <row r="693" spans="7:7" x14ac:dyDescent="0.25">
      <c r="G693" s="76" t="str">
        <f t="shared" si="10"/>
        <v/>
      </c>
    </row>
    <row r="694" spans="7:7" x14ac:dyDescent="0.25">
      <c r="G694" s="76" t="str">
        <f t="shared" si="10"/>
        <v/>
      </c>
    </row>
    <row r="695" spans="7:7" x14ac:dyDescent="0.25">
      <c r="G695" s="76" t="str">
        <f t="shared" si="10"/>
        <v/>
      </c>
    </row>
    <row r="696" spans="7:7" x14ac:dyDescent="0.25">
      <c r="G696" s="76" t="str">
        <f t="shared" si="10"/>
        <v/>
      </c>
    </row>
    <row r="697" spans="7:7" x14ac:dyDescent="0.25">
      <c r="G697" s="76" t="str">
        <f t="shared" si="10"/>
        <v/>
      </c>
    </row>
    <row r="698" spans="7:7" x14ac:dyDescent="0.25">
      <c r="G698" s="76" t="str">
        <f t="shared" si="10"/>
        <v/>
      </c>
    </row>
    <row r="699" spans="7:7" x14ac:dyDescent="0.25">
      <c r="G699" s="76" t="str">
        <f t="shared" si="10"/>
        <v/>
      </c>
    </row>
    <row r="700" spans="7:7" x14ac:dyDescent="0.25">
      <c r="G700" s="76" t="str">
        <f t="shared" si="10"/>
        <v/>
      </c>
    </row>
    <row r="701" spans="7:7" x14ac:dyDescent="0.25">
      <c r="G701" s="76" t="str">
        <f t="shared" si="10"/>
        <v/>
      </c>
    </row>
    <row r="702" spans="7:7" x14ac:dyDescent="0.25">
      <c r="G702" s="76" t="str">
        <f t="shared" si="10"/>
        <v/>
      </c>
    </row>
    <row r="703" spans="7:7" x14ac:dyDescent="0.25">
      <c r="G703" s="76" t="str">
        <f t="shared" si="10"/>
        <v/>
      </c>
    </row>
    <row r="704" spans="7:7" x14ac:dyDescent="0.25">
      <c r="G704" s="76" t="str">
        <f t="shared" si="10"/>
        <v/>
      </c>
    </row>
    <row r="705" spans="7:7" x14ac:dyDescent="0.25">
      <c r="G705" s="76" t="str">
        <f t="shared" si="10"/>
        <v/>
      </c>
    </row>
    <row r="706" spans="7:7" x14ac:dyDescent="0.25">
      <c r="G706" s="76" t="str">
        <f t="shared" si="10"/>
        <v/>
      </c>
    </row>
    <row r="707" spans="7:7" x14ac:dyDescent="0.25">
      <c r="G707" s="76" t="str">
        <f t="shared" si="10"/>
        <v/>
      </c>
    </row>
    <row r="708" spans="7:7" x14ac:dyDescent="0.25">
      <c r="G708" s="76" t="str">
        <f t="shared" si="10"/>
        <v/>
      </c>
    </row>
    <row r="709" spans="7:7" x14ac:dyDescent="0.25">
      <c r="G709" s="76" t="str">
        <f t="shared" si="10"/>
        <v/>
      </c>
    </row>
    <row r="710" spans="7:7" x14ac:dyDescent="0.25">
      <c r="G710" s="76" t="str">
        <f t="shared" si="10"/>
        <v/>
      </c>
    </row>
    <row r="711" spans="7:7" x14ac:dyDescent="0.25">
      <c r="G711" s="76" t="str">
        <f t="shared" ref="G711:G774" si="11">IFERROR(GETPIVOTDATA("Asis",$B$4,"Usuario anotado",B711,"Asis",1)/GETPIVOTDATA("Asis",$B$4,"Usuario anotado",B711),"")</f>
        <v/>
      </c>
    </row>
    <row r="712" spans="7:7" x14ac:dyDescent="0.25">
      <c r="G712" s="76" t="str">
        <f t="shared" si="11"/>
        <v/>
      </c>
    </row>
    <row r="713" spans="7:7" x14ac:dyDescent="0.25">
      <c r="G713" s="76" t="str">
        <f t="shared" si="11"/>
        <v/>
      </c>
    </row>
    <row r="714" spans="7:7" x14ac:dyDescent="0.25">
      <c r="G714" s="76" t="str">
        <f t="shared" si="11"/>
        <v/>
      </c>
    </row>
    <row r="715" spans="7:7" x14ac:dyDescent="0.25">
      <c r="G715" s="76" t="str">
        <f t="shared" si="11"/>
        <v/>
      </c>
    </row>
    <row r="716" spans="7:7" x14ac:dyDescent="0.25">
      <c r="G716" s="76" t="str">
        <f t="shared" si="11"/>
        <v/>
      </c>
    </row>
    <row r="717" spans="7:7" x14ac:dyDescent="0.25">
      <c r="G717" s="76" t="str">
        <f t="shared" si="11"/>
        <v/>
      </c>
    </row>
    <row r="718" spans="7:7" x14ac:dyDescent="0.25">
      <c r="G718" s="76" t="str">
        <f t="shared" si="11"/>
        <v/>
      </c>
    </row>
    <row r="719" spans="7:7" x14ac:dyDescent="0.25">
      <c r="G719" s="76" t="str">
        <f t="shared" si="11"/>
        <v/>
      </c>
    </row>
    <row r="720" spans="7:7" x14ac:dyDescent="0.25">
      <c r="G720" s="76" t="str">
        <f t="shared" si="11"/>
        <v/>
      </c>
    </row>
    <row r="721" spans="7:7" x14ac:dyDescent="0.25">
      <c r="G721" s="76" t="str">
        <f t="shared" si="11"/>
        <v/>
      </c>
    </row>
    <row r="722" spans="7:7" x14ac:dyDescent="0.25">
      <c r="G722" s="76" t="str">
        <f t="shared" si="11"/>
        <v/>
      </c>
    </row>
    <row r="723" spans="7:7" x14ac:dyDescent="0.25">
      <c r="G723" s="76" t="str">
        <f t="shared" si="11"/>
        <v/>
      </c>
    </row>
    <row r="724" spans="7:7" x14ac:dyDescent="0.25">
      <c r="G724" s="76" t="str">
        <f t="shared" si="11"/>
        <v/>
      </c>
    </row>
    <row r="725" spans="7:7" x14ac:dyDescent="0.25">
      <c r="G725" s="76" t="str">
        <f t="shared" si="11"/>
        <v/>
      </c>
    </row>
    <row r="726" spans="7:7" x14ac:dyDescent="0.25">
      <c r="G726" s="76" t="str">
        <f t="shared" si="11"/>
        <v/>
      </c>
    </row>
    <row r="727" spans="7:7" x14ac:dyDescent="0.25">
      <c r="G727" s="76" t="str">
        <f t="shared" si="11"/>
        <v/>
      </c>
    </row>
    <row r="728" spans="7:7" x14ac:dyDescent="0.25">
      <c r="G728" s="76" t="str">
        <f t="shared" si="11"/>
        <v/>
      </c>
    </row>
    <row r="729" spans="7:7" x14ac:dyDescent="0.25">
      <c r="G729" s="76" t="str">
        <f t="shared" si="11"/>
        <v/>
      </c>
    </row>
    <row r="730" spans="7:7" x14ac:dyDescent="0.25">
      <c r="G730" s="76" t="str">
        <f t="shared" si="11"/>
        <v/>
      </c>
    </row>
    <row r="731" spans="7:7" x14ac:dyDescent="0.25">
      <c r="G731" s="76" t="str">
        <f t="shared" si="11"/>
        <v/>
      </c>
    </row>
    <row r="732" spans="7:7" x14ac:dyDescent="0.25">
      <c r="G732" s="76" t="str">
        <f t="shared" si="11"/>
        <v/>
      </c>
    </row>
    <row r="733" spans="7:7" x14ac:dyDescent="0.25">
      <c r="G733" s="76" t="str">
        <f t="shared" si="11"/>
        <v/>
      </c>
    </row>
    <row r="734" spans="7:7" x14ac:dyDescent="0.25">
      <c r="G734" s="76" t="str">
        <f t="shared" si="11"/>
        <v/>
      </c>
    </row>
    <row r="735" spans="7:7" x14ac:dyDescent="0.25">
      <c r="G735" s="76" t="str">
        <f t="shared" si="11"/>
        <v/>
      </c>
    </row>
    <row r="736" spans="7:7" x14ac:dyDescent="0.25">
      <c r="G736" s="76" t="str">
        <f t="shared" si="11"/>
        <v/>
      </c>
    </row>
    <row r="737" spans="7:7" x14ac:dyDescent="0.25">
      <c r="G737" s="76" t="str">
        <f t="shared" si="11"/>
        <v/>
      </c>
    </row>
    <row r="738" spans="7:7" x14ac:dyDescent="0.25">
      <c r="G738" s="76" t="str">
        <f t="shared" si="11"/>
        <v/>
      </c>
    </row>
    <row r="739" spans="7:7" x14ac:dyDescent="0.25">
      <c r="G739" s="76" t="str">
        <f t="shared" si="11"/>
        <v/>
      </c>
    </row>
    <row r="740" spans="7:7" x14ac:dyDescent="0.25">
      <c r="G740" s="76" t="str">
        <f t="shared" si="11"/>
        <v/>
      </c>
    </row>
    <row r="741" spans="7:7" x14ac:dyDescent="0.25">
      <c r="G741" s="76" t="str">
        <f t="shared" si="11"/>
        <v/>
      </c>
    </row>
    <row r="742" spans="7:7" x14ac:dyDescent="0.25">
      <c r="G742" s="76" t="str">
        <f t="shared" si="11"/>
        <v/>
      </c>
    </row>
    <row r="743" spans="7:7" x14ac:dyDescent="0.25">
      <c r="G743" s="76" t="str">
        <f t="shared" si="11"/>
        <v/>
      </c>
    </row>
    <row r="744" spans="7:7" x14ac:dyDescent="0.25">
      <c r="G744" s="76" t="str">
        <f t="shared" si="11"/>
        <v/>
      </c>
    </row>
    <row r="745" spans="7:7" x14ac:dyDescent="0.25">
      <c r="G745" s="76" t="str">
        <f t="shared" si="11"/>
        <v/>
      </c>
    </row>
    <row r="746" spans="7:7" x14ac:dyDescent="0.25">
      <c r="G746" s="76" t="str">
        <f t="shared" si="11"/>
        <v/>
      </c>
    </row>
    <row r="747" spans="7:7" x14ac:dyDescent="0.25">
      <c r="G747" s="76" t="str">
        <f t="shared" si="11"/>
        <v/>
      </c>
    </row>
    <row r="748" spans="7:7" x14ac:dyDescent="0.25">
      <c r="G748" s="76" t="str">
        <f t="shared" si="11"/>
        <v/>
      </c>
    </row>
    <row r="749" spans="7:7" x14ac:dyDescent="0.25">
      <c r="G749" s="76" t="str">
        <f t="shared" si="11"/>
        <v/>
      </c>
    </row>
    <row r="750" spans="7:7" x14ac:dyDescent="0.25">
      <c r="G750" s="76" t="str">
        <f t="shared" si="11"/>
        <v/>
      </c>
    </row>
    <row r="751" spans="7:7" x14ac:dyDescent="0.25">
      <c r="G751" s="76" t="str">
        <f t="shared" si="11"/>
        <v/>
      </c>
    </row>
    <row r="752" spans="7:7" x14ac:dyDescent="0.25">
      <c r="G752" s="76" t="str">
        <f t="shared" si="11"/>
        <v/>
      </c>
    </row>
    <row r="753" spans="7:7" x14ac:dyDescent="0.25">
      <c r="G753" s="76" t="str">
        <f t="shared" si="11"/>
        <v/>
      </c>
    </row>
    <row r="754" spans="7:7" x14ac:dyDescent="0.25">
      <c r="G754" s="76" t="str">
        <f t="shared" si="11"/>
        <v/>
      </c>
    </row>
    <row r="755" spans="7:7" x14ac:dyDescent="0.25">
      <c r="G755" s="76" t="str">
        <f t="shared" si="11"/>
        <v/>
      </c>
    </row>
    <row r="756" spans="7:7" x14ac:dyDescent="0.25">
      <c r="G756" s="76" t="str">
        <f t="shared" si="11"/>
        <v/>
      </c>
    </row>
    <row r="757" spans="7:7" x14ac:dyDescent="0.25">
      <c r="G757" s="76" t="str">
        <f t="shared" si="11"/>
        <v/>
      </c>
    </row>
    <row r="758" spans="7:7" x14ac:dyDescent="0.25">
      <c r="G758" s="76" t="str">
        <f t="shared" si="11"/>
        <v/>
      </c>
    </row>
    <row r="759" spans="7:7" x14ac:dyDescent="0.25">
      <c r="G759" s="76" t="str">
        <f t="shared" si="11"/>
        <v/>
      </c>
    </row>
    <row r="760" spans="7:7" x14ac:dyDescent="0.25">
      <c r="G760" s="76" t="str">
        <f t="shared" si="11"/>
        <v/>
      </c>
    </row>
    <row r="761" spans="7:7" x14ac:dyDescent="0.25">
      <c r="G761" s="76" t="str">
        <f t="shared" si="11"/>
        <v/>
      </c>
    </row>
    <row r="762" spans="7:7" x14ac:dyDescent="0.25">
      <c r="G762" s="76" t="str">
        <f t="shared" si="11"/>
        <v/>
      </c>
    </row>
    <row r="763" spans="7:7" x14ac:dyDescent="0.25">
      <c r="G763" s="76" t="str">
        <f t="shared" si="11"/>
        <v/>
      </c>
    </row>
    <row r="764" spans="7:7" x14ac:dyDescent="0.25">
      <c r="G764" s="76" t="str">
        <f t="shared" si="11"/>
        <v/>
      </c>
    </row>
    <row r="765" spans="7:7" x14ac:dyDescent="0.25">
      <c r="G765" s="76" t="str">
        <f t="shared" si="11"/>
        <v/>
      </c>
    </row>
    <row r="766" spans="7:7" x14ac:dyDescent="0.25">
      <c r="G766" s="76" t="str">
        <f t="shared" si="11"/>
        <v/>
      </c>
    </row>
    <row r="767" spans="7:7" x14ac:dyDescent="0.25">
      <c r="G767" s="76" t="str">
        <f t="shared" si="11"/>
        <v/>
      </c>
    </row>
    <row r="768" spans="7:7" x14ac:dyDescent="0.25">
      <c r="G768" s="76" t="str">
        <f t="shared" si="11"/>
        <v/>
      </c>
    </row>
    <row r="769" spans="7:7" x14ac:dyDescent="0.25">
      <c r="G769" s="76" t="str">
        <f t="shared" si="11"/>
        <v/>
      </c>
    </row>
    <row r="770" spans="7:7" x14ac:dyDescent="0.25">
      <c r="G770" s="76" t="str">
        <f t="shared" si="11"/>
        <v/>
      </c>
    </row>
    <row r="771" spans="7:7" x14ac:dyDescent="0.25">
      <c r="G771" s="76" t="str">
        <f t="shared" si="11"/>
        <v/>
      </c>
    </row>
    <row r="772" spans="7:7" x14ac:dyDescent="0.25">
      <c r="G772" s="76" t="str">
        <f t="shared" si="11"/>
        <v/>
      </c>
    </row>
    <row r="773" spans="7:7" x14ac:dyDescent="0.25">
      <c r="G773" s="76" t="str">
        <f t="shared" si="11"/>
        <v/>
      </c>
    </row>
    <row r="774" spans="7:7" x14ac:dyDescent="0.25">
      <c r="G774" s="76" t="str">
        <f t="shared" si="11"/>
        <v/>
      </c>
    </row>
    <row r="775" spans="7:7" x14ac:dyDescent="0.25">
      <c r="G775" s="76" t="str">
        <f t="shared" ref="G775:G838" si="12">IFERROR(GETPIVOTDATA("Asis",$B$4,"Usuario anotado",B775,"Asis",1)/GETPIVOTDATA("Asis",$B$4,"Usuario anotado",B775),"")</f>
        <v/>
      </c>
    </row>
    <row r="776" spans="7:7" x14ac:dyDescent="0.25">
      <c r="G776" s="76" t="str">
        <f t="shared" si="12"/>
        <v/>
      </c>
    </row>
    <row r="777" spans="7:7" x14ac:dyDescent="0.25">
      <c r="G777" s="76" t="str">
        <f t="shared" si="12"/>
        <v/>
      </c>
    </row>
    <row r="778" spans="7:7" x14ac:dyDescent="0.25">
      <c r="G778" s="76" t="str">
        <f t="shared" si="12"/>
        <v/>
      </c>
    </row>
    <row r="779" spans="7:7" x14ac:dyDescent="0.25">
      <c r="G779" s="76" t="str">
        <f t="shared" si="12"/>
        <v/>
      </c>
    </row>
    <row r="780" spans="7:7" x14ac:dyDescent="0.25">
      <c r="G780" s="76" t="str">
        <f t="shared" si="12"/>
        <v/>
      </c>
    </row>
    <row r="781" spans="7:7" x14ac:dyDescent="0.25">
      <c r="G781" s="76" t="str">
        <f t="shared" si="12"/>
        <v/>
      </c>
    </row>
    <row r="782" spans="7:7" x14ac:dyDescent="0.25">
      <c r="G782" s="76" t="str">
        <f t="shared" si="12"/>
        <v/>
      </c>
    </row>
    <row r="783" spans="7:7" x14ac:dyDescent="0.25">
      <c r="G783" s="76" t="str">
        <f t="shared" si="12"/>
        <v/>
      </c>
    </row>
    <row r="784" spans="7:7" x14ac:dyDescent="0.25">
      <c r="G784" s="76" t="str">
        <f t="shared" si="12"/>
        <v/>
      </c>
    </row>
    <row r="785" spans="7:7" x14ac:dyDescent="0.25">
      <c r="G785" s="76" t="str">
        <f t="shared" si="12"/>
        <v/>
      </c>
    </row>
    <row r="786" spans="7:7" x14ac:dyDescent="0.25">
      <c r="G786" s="76" t="str">
        <f t="shared" si="12"/>
        <v/>
      </c>
    </row>
    <row r="787" spans="7:7" x14ac:dyDescent="0.25">
      <c r="G787" s="76" t="str">
        <f t="shared" si="12"/>
        <v/>
      </c>
    </row>
    <row r="788" spans="7:7" x14ac:dyDescent="0.25">
      <c r="G788" s="76" t="str">
        <f t="shared" si="12"/>
        <v/>
      </c>
    </row>
    <row r="789" spans="7:7" x14ac:dyDescent="0.25">
      <c r="G789" s="76" t="str">
        <f t="shared" si="12"/>
        <v/>
      </c>
    </row>
    <row r="790" spans="7:7" x14ac:dyDescent="0.25">
      <c r="G790" s="76" t="str">
        <f t="shared" si="12"/>
        <v/>
      </c>
    </row>
    <row r="791" spans="7:7" x14ac:dyDescent="0.25">
      <c r="G791" s="76" t="str">
        <f t="shared" si="12"/>
        <v/>
      </c>
    </row>
    <row r="792" spans="7:7" x14ac:dyDescent="0.25">
      <c r="G792" s="76" t="str">
        <f t="shared" si="12"/>
        <v/>
      </c>
    </row>
    <row r="793" spans="7:7" x14ac:dyDescent="0.25">
      <c r="G793" s="76" t="str">
        <f t="shared" si="12"/>
        <v/>
      </c>
    </row>
    <row r="794" spans="7:7" x14ac:dyDescent="0.25">
      <c r="G794" s="76" t="str">
        <f t="shared" si="12"/>
        <v/>
      </c>
    </row>
    <row r="795" spans="7:7" x14ac:dyDescent="0.25">
      <c r="G795" s="76" t="str">
        <f t="shared" si="12"/>
        <v/>
      </c>
    </row>
    <row r="796" spans="7:7" x14ac:dyDescent="0.25">
      <c r="G796" s="76" t="str">
        <f t="shared" si="12"/>
        <v/>
      </c>
    </row>
    <row r="797" spans="7:7" x14ac:dyDescent="0.25">
      <c r="G797" s="76" t="str">
        <f t="shared" si="12"/>
        <v/>
      </c>
    </row>
    <row r="798" spans="7:7" x14ac:dyDescent="0.25">
      <c r="G798" s="76" t="str">
        <f t="shared" si="12"/>
        <v/>
      </c>
    </row>
    <row r="799" spans="7:7" x14ac:dyDescent="0.25">
      <c r="G799" s="76" t="str">
        <f t="shared" si="12"/>
        <v/>
      </c>
    </row>
    <row r="800" spans="7:7" x14ac:dyDescent="0.25">
      <c r="G800" s="76" t="str">
        <f t="shared" si="12"/>
        <v/>
      </c>
    </row>
    <row r="801" spans="7:7" x14ac:dyDescent="0.25">
      <c r="G801" s="76" t="str">
        <f t="shared" si="12"/>
        <v/>
      </c>
    </row>
    <row r="802" spans="7:7" x14ac:dyDescent="0.25">
      <c r="G802" s="76" t="str">
        <f t="shared" si="12"/>
        <v/>
      </c>
    </row>
    <row r="803" spans="7:7" x14ac:dyDescent="0.25">
      <c r="G803" s="76" t="str">
        <f t="shared" si="12"/>
        <v/>
      </c>
    </row>
    <row r="804" spans="7:7" x14ac:dyDescent="0.25">
      <c r="G804" s="76" t="str">
        <f t="shared" si="12"/>
        <v/>
      </c>
    </row>
    <row r="805" spans="7:7" x14ac:dyDescent="0.25">
      <c r="G805" s="76" t="str">
        <f t="shared" si="12"/>
        <v/>
      </c>
    </row>
    <row r="806" spans="7:7" x14ac:dyDescent="0.25">
      <c r="G806" s="76" t="str">
        <f t="shared" si="12"/>
        <v/>
      </c>
    </row>
    <row r="807" spans="7:7" x14ac:dyDescent="0.25">
      <c r="G807" s="76" t="str">
        <f t="shared" si="12"/>
        <v/>
      </c>
    </row>
    <row r="808" spans="7:7" x14ac:dyDescent="0.25">
      <c r="G808" s="76" t="str">
        <f t="shared" si="12"/>
        <v/>
      </c>
    </row>
    <row r="809" spans="7:7" x14ac:dyDescent="0.25">
      <c r="G809" s="76" t="str">
        <f t="shared" si="12"/>
        <v/>
      </c>
    </row>
    <row r="810" spans="7:7" x14ac:dyDescent="0.25">
      <c r="G810" s="76" t="str">
        <f t="shared" si="12"/>
        <v/>
      </c>
    </row>
    <row r="811" spans="7:7" x14ac:dyDescent="0.25">
      <c r="G811" s="76" t="str">
        <f t="shared" si="12"/>
        <v/>
      </c>
    </row>
    <row r="812" spans="7:7" x14ac:dyDescent="0.25">
      <c r="G812" s="76" t="str">
        <f t="shared" si="12"/>
        <v/>
      </c>
    </row>
    <row r="813" spans="7:7" x14ac:dyDescent="0.25">
      <c r="G813" s="76" t="str">
        <f t="shared" si="12"/>
        <v/>
      </c>
    </row>
    <row r="814" spans="7:7" x14ac:dyDescent="0.25">
      <c r="G814" s="76" t="str">
        <f t="shared" si="12"/>
        <v/>
      </c>
    </row>
    <row r="815" spans="7:7" x14ac:dyDescent="0.25">
      <c r="G815" s="76" t="str">
        <f t="shared" si="12"/>
        <v/>
      </c>
    </row>
    <row r="816" spans="7:7" x14ac:dyDescent="0.25">
      <c r="G816" s="76" t="str">
        <f t="shared" si="12"/>
        <v/>
      </c>
    </row>
    <row r="817" spans="7:7" x14ac:dyDescent="0.25">
      <c r="G817" s="76" t="str">
        <f t="shared" si="12"/>
        <v/>
      </c>
    </row>
    <row r="818" spans="7:7" x14ac:dyDescent="0.25">
      <c r="G818" s="76" t="str">
        <f t="shared" si="12"/>
        <v/>
      </c>
    </row>
    <row r="819" spans="7:7" x14ac:dyDescent="0.25">
      <c r="G819" s="76" t="str">
        <f t="shared" si="12"/>
        <v/>
      </c>
    </row>
    <row r="820" spans="7:7" x14ac:dyDescent="0.25">
      <c r="G820" s="76" t="str">
        <f t="shared" si="12"/>
        <v/>
      </c>
    </row>
    <row r="821" spans="7:7" x14ac:dyDescent="0.25">
      <c r="G821" s="76" t="str">
        <f t="shared" si="12"/>
        <v/>
      </c>
    </row>
    <row r="822" spans="7:7" x14ac:dyDescent="0.25">
      <c r="G822" s="76" t="str">
        <f t="shared" si="12"/>
        <v/>
      </c>
    </row>
    <row r="823" spans="7:7" x14ac:dyDescent="0.25">
      <c r="G823" s="76" t="str">
        <f t="shared" si="12"/>
        <v/>
      </c>
    </row>
    <row r="824" spans="7:7" x14ac:dyDescent="0.25">
      <c r="G824" s="76" t="str">
        <f t="shared" si="12"/>
        <v/>
      </c>
    </row>
    <row r="825" spans="7:7" x14ac:dyDescent="0.25">
      <c r="G825" s="76" t="str">
        <f t="shared" si="12"/>
        <v/>
      </c>
    </row>
    <row r="826" spans="7:7" x14ac:dyDescent="0.25">
      <c r="G826" s="76" t="str">
        <f t="shared" si="12"/>
        <v/>
      </c>
    </row>
    <row r="827" spans="7:7" x14ac:dyDescent="0.25">
      <c r="G827" s="76" t="str">
        <f t="shared" si="12"/>
        <v/>
      </c>
    </row>
    <row r="828" spans="7:7" x14ac:dyDescent="0.25">
      <c r="G828" s="76" t="str">
        <f t="shared" si="12"/>
        <v/>
      </c>
    </row>
    <row r="829" spans="7:7" x14ac:dyDescent="0.25">
      <c r="G829" s="76" t="str">
        <f t="shared" si="12"/>
        <v/>
      </c>
    </row>
    <row r="830" spans="7:7" x14ac:dyDescent="0.25">
      <c r="G830" s="76" t="str">
        <f t="shared" si="12"/>
        <v/>
      </c>
    </row>
    <row r="831" spans="7:7" x14ac:dyDescent="0.25">
      <c r="G831" s="76" t="str">
        <f t="shared" si="12"/>
        <v/>
      </c>
    </row>
    <row r="832" spans="7:7" x14ac:dyDescent="0.25">
      <c r="G832" s="76" t="str">
        <f t="shared" si="12"/>
        <v/>
      </c>
    </row>
    <row r="833" spans="7:7" x14ac:dyDescent="0.25">
      <c r="G833" s="76" t="str">
        <f t="shared" si="12"/>
        <v/>
      </c>
    </row>
    <row r="834" spans="7:7" x14ac:dyDescent="0.25">
      <c r="G834" s="76" t="str">
        <f t="shared" si="12"/>
        <v/>
      </c>
    </row>
    <row r="835" spans="7:7" x14ac:dyDescent="0.25">
      <c r="G835" s="76" t="str">
        <f t="shared" si="12"/>
        <v/>
      </c>
    </row>
    <row r="836" spans="7:7" x14ac:dyDescent="0.25">
      <c r="G836" s="76" t="str">
        <f t="shared" si="12"/>
        <v/>
      </c>
    </row>
    <row r="837" spans="7:7" x14ac:dyDescent="0.25">
      <c r="G837" s="76" t="str">
        <f t="shared" si="12"/>
        <v/>
      </c>
    </row>
    <row r="838" spans="7:7" x14ac:dyDescent="0.25">
      <c r="G838" s="76" t="str">
        <f t="shared" si="12"/>
        <v/>
      </c>
    </row>
    <row r="839" spans="7:7" x14ac:dyDescent="0.25">
      <c r="G839" s="76" t="str">
        <f t="shared" ref="G839:G902" si="13">IFERROR(GETPIVOTDATA("Asis",$B$4,"Usuario anotado",B839,"Asis",1)/GETPIVOTDATA("Asis",$B$4,"Usuario anotado",B839),"")</f>
        <v/>
      </c>
    </row>
    <row r="840" spans="7:7" x14ac:dyDescent="0.25">
      <c r="G840" s="76" t="str">
        <f t="shared" si="13"/>
        <v/>
      </c>
    </row>
    <row r="841" spans="7:7" x14ac:dyDescent="0.25">
      <c r="G841" s="76" t="str">
        <f t="shared" si="13"/>
        <v/>
      </c>
    </row>
    <row r="842" spans="7:7" x14ac:dyDescent="0.25">
      <c r="G842" s="76" t="str">
        <f t="shared" si="13"/>
        <v/>
      </c>
    </row>
    <row r="843" spans="7:7" x14ac:dyDescent="0.25">
      <c r="G843" s="76" t="str">
        <f t="shared" si="13"/>
        <v/>
      </c>
    </row>
    <row r="844" spans="7:7" x14ac:dyDescent="0.25">
      <c r="G844" s="76" t="str">
        <f t="shared" si="13"/>
        <v/>
      </c>
    </row>
    <row r="845" spans="7:7" x14ac:dyDescent="0.25">
      <c r="G845" s="76" t="str">
        <f t="shared" si="13"/>
        <v/>
      </c>
    </row>
    <row r="846" spans="7:7" x14ac:dyDescent="0.25">
      <c r="G846" s="76" t="str">
        <f t="shared" si="13"/>
        <v/>
      </c>
    </row>
    <row r="847" spans="7:7" x14ac:dyDescent="0.25">
      <c r="G847" s="76" t="str">
        <f t="shared" si="13"/>
        <v/>
      </c>
    </row>
    <row r="848" spans="7:7" x14ac:dyDescent="0.25">
      <c r="G848" s="76" t="str">
        <f t="shared" si="13"/>
        <v/>
      </c>
    </row>
    <row r="849" spans="7:7" x14ac:dyDescent="0.25">
      <c r="G849" s="76" t="str">
        <f t="shared" si="13"/>
        <v/>
      </c>
    </row>
    <row r="850" spans="7:7" x14ac:dyDescent="0.25">
      <c r="G850" s="76" t="str">
        <f t="shared" si="13"/>
        <v/>
      </c>
    </row>
    <row r="851" spans="7:7" x14ac:dyDescent="0.25">
      <c r="G851" s="76" t="str">
        <f t="shared" si="13"/>
        <v/>
      </c>
    </row>
    <row r="852" spans="7:7" x14ac:dyDescent="0.25">
      <c r="G852" s="76" t="str">
        <f t="shared" si="13"/>
        <v/>
      </c>
    </row>
    <row r="853" spans="7:7" x14ac:dyDescent="0.25">
      <c r="G853" s="76" t="str">
        <f t="shared" si="13"/>
        <v/>
      </c>
    </row>
    <row r="854" spans="7:7" x14ac:dyDescent="0.25">
      <c r="G854" s="76" t="str">
        <f t="shared" si="13"/>
        <v/>
      </c>
    </row>
    <row r="855" spans="7:7" x14ac:dyDescent="0.25">
      <c r="G855" s="76" t="str">
        <f t="shared" si="13"/>
        <v/>
      </c>
    </row>
    <row r="856" spans="7:7" x14ac:dyDescent="0.25">
      <c r="G856" s="76" t="str">
        <f t="shared" si="13"/>
        <v/>
      </c>
    </row>
    <row r="857" spans="7:7" x14ac:dyDescent="0.25">
      <c r="G857" s="76" t="str">
        <f t="shared" si="13"/>
        <v/>
      </c>
    </row>
    <row r="858" spans="7:7" x14ac:dyDescent="0.25">
      <c r="G858" s="76" t="str">
        <f t="shared" si="13"/>
        <v/>
      </c>
    </row>
    <row r="859" spans="7:7" x14ac:dyDescent="0.25">
      <c r="G859" s="76" t="str">
        <f t="shared" si="13"/>
        <v/>
      </c>
    </row>
    <row r="860" spans="7:7" x14ac:dyDescent="0.25">
      <c r="G860" s="76" t="str">
        <f t="shared" si="13"/>
        <v/>
      </c>
    </row>
    <row r="861" spans="7:7" x14ac:dyDescent="0.25">
      <c r="G861" s="76" t="str">
        <f t="shared" si="13"/>
        <v/>
      </c>
    </row>
    <row r="862" spans="7:7" x14ac:dyDescent="0.25">
      <c r="G862" s="76" t="str">
        <f t="shared" si="13"/>
        <v/>
      </c>
    </row>
    <row r="863" spans="7:7" x14ac:dyDescent="0.25">
      <c r="G863" s="76" t="str">
        <f t="shared" si="13"/>
        <v/>
      </c>
    </row>
    <row r="864" spans="7:7" x14ac:dyDescent="0.25">
      <c r="G864" s="76" t="str">
        <f t="shared" si="13"/>
        <v/>
      </c>
    </row>
    <row r="865" spans="7:7" x14ac:dyDescent="0.25">
      <c r="G865" s="76" t="str">
        <f t="shared" si="13"/>
        <v/>
      </c>
    </row>
    <row r="866" spans="7:7" x14ac:dyDescent="0.25">
      <c r="G866" s="76" t="str">
        <f t="shared" si="13"/>
        <v/>
      </c>
    </row>
    <row r="867" spans="7:7" x14ac:dyDescent="0.25">
      <c r="G867" s="76" t="str">
        <f t="shared" si="13"/>
        <v/>
      </c>
    </row>
    <row r="868" spans="7:7" x14ac:dyDescent="0.25">
      <c r="G868" s="76" t="str">
        <f t="shared" si="13"/>
        <v/>
      </c>
    </row>
    <row r="869" spans="7:7" x14ac:dyDescent="0.25">
      <c r="G869" s="76" t="str">
        <f t="shared" si="13"/>
        <v/>
      </c>
    </row>
    <row r="870" spans="7:7" x14ac:dyDescent="0.25">
      <c r="G870" s="76" t="str">
        <f t="shared" si="13"/>
        <v/>
      </c>
    </row>
    <row r="871" spans="7:7" x14ac:dyDescent="0.25">
      <c r="G871" s="76" t="str">
        <f t="shared" si="13"/>
        <v/>
      </c>
    </row>
    <row r="872" spans="7:7" x14ac:dyDescent="0.25">
      <c r="G872" s="76" t="str">
        <f t="shared" si="13"/>
        <v/>
      </c>
    </row>
    <row r="873" spans="7:7" x14ac:dyDescent="0.25">
      <c r="G873" s="76" t="str">
        <f t="shared" si="13"/>
        <v/>
      </c>
    </row>
    <row r="874" spans="7:7" x14ac:dyDescent="0.25">
      <c r="G874" s="76" t="str">
        <f t="shared" si="13"/>
        <v/>
      </c>
    </row>
    <row r="875" spans="7:7" x14ac:dyDescent="0.25">
      <c r="G875" s="76" t="str">
        <f t="shared" si="13"/>
        <v/>
      </c>
    </row>
    <row r="876" spans="7:7" x14ac:dyDescent="0.25">
      <c r="G876" s="76" t="str">
        <f t="shared" si="13"/>
        <v/>
      </c>
    </row>
    <row r="877" spans="7:7" x14ac:dyDescent="0.25">
      <c r="G877" s="76" t="str">
        <f t="shared" si="13"/>
        <v/>
      </c>
    </row>
    <row r="878" spans="7:7" x14ac:dyDescent="0.25">
      <c r="G878" s="76" t="str">
        <f t="shared" si="13"/>
        <v/>
      </c>
    </row>
    <row r="879" spans="7:7" x14ac:dyDescent="0.25">
      <c r="G879" s="76" t="str">
        <f t="shared" si="13"/>
        <v/>
      </c>
    </row>
    <row r="880" spans="7:7" x14ac:dyDescent="0.25">
      <c r="G880" s="76" t="str">
        <f t="shared" si="13"/>
        <v/>
      </c>
    </row>
    <row r="881" spans="7:7" x14ac:dyDescent="0.25">
      <c r="G881" s="76" t="str">
        <f t="shared" si="13"/>
        <v/>
      </c>
    </row>
    <row r="882" spans="7:7" x14ac:dyDescent="0.25">
      <c r="G882" s="76" t="str">
        <f t="shared" si="13"/>
        <v/>
      </c>
    </row>
    <row r="883" spans="7:7" x14ac:dyDescent="0.25">
      <c r="G883" s="76" t="str">
        <f t="shared" si="13"/>
        <v/>
      </c>
    </row>
    <row r="884" spans="7:7" x14ac:dyDescent="0.25">
      <c r="G884" s="76" t="str">
        <f t="shared" si="13"/>
        <v/>
      </c>
    </row>
    <row r="885" spans="7:7" x14ac:dyDescent="0.25">
      <c r="G885" s="76" t="str">
        <f t="shared" si="13"/>
        <v/>
      </c>
    </row>
    <row r="886" spans="7:7" x14ac:dyDescent="0.25">
      <c r="G886" s="76" t="str">
        <f t="shared" si="13"/>
        <v/>
      </c>
    </row>
    <row r="887" spans="7:7" x14ac:dyDescent="0.25">
      <c r="G887" s="76" t="str">
        <f t="shared" si="13"/>
        <v/>
      </c>
    </row>
    <row r="888" spans="7:7" x14ac:dyDescent="0.25">
      <c r="G888" s="76" t="str">
        <f t="shared" si="13"/>
        <v/>
      </c>
    </row>
    <row r="889" spans="7:7" x14ac:dyDescent="0.25">
      <c r="G889" s="76" t="str">
        <f t="shared" si="13"/>
        <v/>
      </c>
    </row>
    <row r="890" spans="7:7" x14ac:dyDescent="0.25">
      <c r="G890" s="76" t="str">
        <f t="shared" si="13"/>
        <v/>
      </c>
    </row>
    <row r="891" spans="7:7" x14ac:dyDescent="0.25">
      <c r="G891" s="76" t="str">
        <f t="shared" si="13"/>
        <v/>
      </c>
    </row>
    <row r="892" spans="7:7" x14ac:dyDescent="0.25">
      <c r="G892" s="76" t="str">
        <f t="shared" si="13"/>
        <v/>
      </c>
    </row>
    <row r="893" spans="7:7" x14ac:dyDescent="0.25">
      <c r="G893" s="76" t="str">
        <f t="shared" si="13"/>
        <v/>
      </c>
    </row>
    <row r="894" spans="7:7" x14ac:dyDescent="0.25">
      <c r="G894" s="76" t="str">
        <f t="shared" si="13"/>
        <v/>
      </c>
    </row>
    <row r="895" spans="7:7" x14ac:dyDescent="0.25">
      <c r="G895" s="76" t="str">
        <f t="shared" si="13"/>
        <v/>
      </c>
    </row>
    <row r="896" spans="7:7" x14ac:dyDescent="0.25">
      <c r="G896" s="76" t="str">
        <f t="shared" si="13"/>
        <v/>
      </c>
    </row>
    <row r="897" spans="7:7" x14ac:dyDescent="0.25">
      <c r="G897" s="76" t="str">
        <f t="shared" si="13"/>
        <v/>
      </c>
    </row>
    <row r="898" spans="7:7" x14ac:dyDescent="0.25">
      <c r="G898" s="76" t="str">
        <f t="shared" si="13"/>
        <v/>
      </c>
    </row>
    <row r="899" spans="7:7" x14ac:dyDescent="0.25">
      <c r="G899" s="76" t="str">
        <f t="shared" si="13"/>
        <v/>
      </c>
    </row>
    <row r="900" spans="7:7" x14ac:dyDescent="0.25">
      <c r="G900" s="76" t="str">
        <f t="shared" si="13"/>
        <v/>
      </c>
    </row>
    <row r="901" spans="7:7" x14ac:dyDescent="0.25">
      <c r="G901" s="76" t="str">
        <f t="shared" si="13"/>
        <v/>
      </c>
    </row>
    <row r="902" spans="7:7" x14ac:dyDescent="0.25">
      <c r="G902" s="76" t="str">
        <f t="shared" si="13"/>
        <v/>
      </c>
    </row>
    <row r="903" spans="7:7" x14ac:dyDescent="0.25">
      <c r="G903" s="76" t="str">
        <f t="shared" ref="G903:G966" si="14">IFERROR(GETPIVOTDATA("Asis",$B$4,"Usuario anotado",B903,"Asis",1)/GETPIVOTDATA("Asis",$B$4,"Usuario anotado",B903),"")</f>
        <v/>
      </c>
    </row>
    <row r="904" spans="7:7" x14ac:dyDescent="0.25">
      <c r="G904" s="76" t="str">
        <f t="shared" si="14"/>
        <v/>
      </c>
    </row>
    <row r="905" spans="7:7" x14ac:dyDescent="0.25">
      <c r="G905" s="76" t="str">
        <f t="shared" si="14"/>
        <v/>
      </c>
    </row>
    <row r="906" spans="7:7" x14ac:dyDescent="0.25">
      <c r="G906" s="76" t="str">
        <f t="shared" si="14"/>
        <v/>
      </c>
    </row>
    <row r="907" spans="7:7" x14ac:dyDescent="0.25">
      <c r="G907" s="76" t="str">
        <f t="shared" si="14"/>
        <v/>
      </c>
    </row>
    <row r="908" spans="7:7" x14ac:dyDescent="0.25">
      <c r="G908" s="76" t="str">
        <f t="shared" si="14"/>
        <v/>
      </c>
    </row>
    <row r="909" spans="7:7" x14ac:dyDescent="0.25">
      <c r="G909" s="76" t="str">
        <f t="shared" si="14"/>
        <v/>
      </c>
    </row>
    <row r="910" spans="7:7" x14ac:dyDescent="0.25">
      <c r="G910" s="76" t="str">
        <f t="shared" si="14"/>
        <v/>
      </c>
    </row>
    <row r="911" spans="7:7" x14ac:dyDescent="0.25">
      <c r="G911" s="76" t="str">
        <f t="shared" si="14"/>
        <v/>
      </c>
    </row>
    <row r="912" spans="7:7" x14ac:dyDescent="0.25">
      <c r="G912" s="76" t="str">
        <f t="shared" si="14"/>
        <v/>
      </c>
    </row>
    <row r="913" spans="7:7" x14ac:dyDescent="0.25">
      <c r="G913" s="76" t="str">
        <f t="shared" si="14"/>
        <v/>
      </c>
    </row>
    <row r="914" spans="7:7" x14ac:dyDescent="0.25">
      <c r="G914" s="76" t="str">
        <f t="shared" si="14"/>
        <v/>
      </c>
    </row>
    <row r="915" spans="7:7" x14ac:dyDescent="0.25">
      <c r="G915" s="76" t="str">
        <f t="shared" si="14"/>
        <v/>
      </c>
    </row>
    <row r="916" spans="7:7" x14ac:dyDescent="0.25">
      <c r="G916" s="76" t="str">
        <f t="shared" si="14"/>
        <v/>
      </c>
    </row>
    <row r="917" spans="7:7" x14ac:dyDescent="0.25">
      <c r="G917" s="76" t="str">
        <f t="shared" si="14"/>
        <v/>
      </c>
    </row>
    <row r="918" spans="7:7" x14ac:dyDescent="0.25">
      <c r="G918" s="76" t="str">
        <f t="shared" si="14"/>
        <v/>
      </c>
    </row>
    <row r="919" spans="7:7" x14ac:dyDescent="0.25">
      <c r="G919" s="76" t="str">
        <f t="shared" si="14"/>
        <v/>
      </c>
    </row>
    <row r="920" spans="7:7" x14ac:dyDescent="0.25">
      <c r="G920" s="76" t="str">
        <f t="shared" si="14"/>
        <v/>
      </c>
    </row>
    <row r="921" spans="7:7" x14ac:dyDescent="0.25">
      <c r="G921" s="76" t="str">
        <f t="shared" si="14"/>
        <v/>
      </c>
    </row>
    <row r="922" spans="7:7" x14ac:dyDescent="0.25">
      <c r="G922" s="76" t="str">
        <f t="shared" si="14"/>
        <v/>
      </c>
    </row>
    <row r="923" spans="7:7" x14ac:dyDescent="0.25">
      <c r="G923" s="76" t="str">
        <f t="shared" si="14"/>
        <v/>
      </c>
    </row>
    <row r="924" spans="7:7" x14ac:dyDescent="0.25">
      <c r="G924" s="76" t="str">
        <f t="shared" si="14"/>
        <v/>
      </c>
    </row>
    <row r="925" spans="7:7" x14ac:dyDescent="0.25">
      <c r="G925" s="76" t="str">
        <f t="shared" si="14"/>
        <v/>
      </c>
    </row>
    <row r="926" spans="7:7" x14ac:dyDescent="0.25">
      <c r="G926" s="76" t="str">
        <f t="shared" si="14"/>
        <v/>
      </c>
    </row>
    <row r="927" spans="7:7" x14ac:dyDescent="0.25">
      <c r="G927" s="76" t="str">
        <f t="shared" si="14"/>
        <v/>
      </c>
    </row>
    <row r="928" spans="7:7" x14ac:dyDescent="0.25">
      <c r="G928" s="76" t="str">
        <f t="shared" si="14"/>
        <v/>
      </c>
    </row>
    <row r="929" spans="7:7" x14ac:dyDescent="0.25">
      <c r="G929" s="76" t="str">
        <f t="shared" si="14"/>
        <v/>
      </c>
    </row>
    <row r="930" spans="7:7" x14ac:dyDescent="0.25">
      <c r="G930" s="76" t="str">
        <f t="shared" si="14"/>
        <v/>
      </c>
    </row>
    <row r="931" spans="7:7" x14ac:dyDescent="0.25">
      <c r="G931" s="76" t="str">
        <f t="shared" si="14"/>
        <v/>
      </c>
    </row>
    <row r="932" spans="7:7" x14ac:dyDescent="0.25">
      <c r="G932" s="76" t="str">
        <f t="shared" si="14"/>
        <v/>
      </c>
    </row>
    <row r="933" spans="7:7" x14ac:dyDescent="0.25">
      <c r="G933" s="76" t="str">
        <f t="shared" si="14"/>
        <v/>
      </c>
    </row>
    <row r="934" spans="7:7" x14ac:dyDescent="0.25">
      <c r="G934" s="76" t="str">
        <f t="shared" si="14"/>
        <v/>
      </c>
    </row>
    <row r="935" spans="7:7" x14ac:dyDescent="0.25">
      <c r="G935" s="76" t="str">
        <f t="shared" si="14"/>
        <v/>
      </c>
    </row>
    <row r="936" spans="7:7" x14ac:dyDescent="0.25">
      <c r="G936" s="76" t="str">
        <f t="shared" si="14"/>
        <v/>
      </c>
    </row>
    <row r="937" spans="7:7" x14ac:dyDescent="0.25">
      <c r="G937" s="76" t="str">
        <f t="shared" si="14"/>
        <v/>
      </c>
    </row>
    <row r="938" spans="7:7" x14ac:dyDescent="0.25">
      <c r="G938" s="76" t="str">
        <f t="shared" si="14"/>
        <v/>
      </c>
    </row>
    <row r="939" spans="7:7" x14ac:dyDescent="0.25">
      <c r="G939" s="76" t="str">
        <f t="shared" si="14"/>
        <v/>
      </c>
    </row>
    <row r="940" spans="7:7" x14ac:dyDescent="0.25">
      <c r="G940" s="76" t="str">
        <f t="shared" si="14"/>
        <v/>
      </c>
    </row>
    <row r="941" spans="7:7" x14ac:dyDescent="0.25">
      <c r="G941" s="76" t="str">
        <f t="shared" si="14"/>
        <v/>
      </c>
    </row>
    <row r="942" spans="7:7" x14ac:dyDescent="0.25">
      <c r="G942" s="76" t="str">
        <f t="shared" si="14"/>
        <v/>
      </c>
    </row>
    <row r="943" spans="7:7" x14ac:dyDescent="0.25">
      <c r="G943" s="76" t="str">
        <f t="shared" si="14"/>
        <v/>
      </c>
    </row>
    <row r="944" spans="7:7" x14ac:dyDescent="0.25">
      <c r="G944" s="76" t="str">
        <f t="shared" si="14"/>
        <v/>
      </c>
    </row>
    <row r="945" spans="7:7" x14ac:dyDescent="0.25">
      <c r="G945" s="76" t="str">
        <f t="shared" si="14"/>
        <v/>
      </c>
    </row>
    <row r="946" spans="7:7" x14ac:dyDescent="0.25">
      <c r="G946" s="76" t="str">
        <f t="shared" si="14"/>
        <v/>
      </c>
    </row>
    <row r="947" spans="7:7" x14ac:dyDescent="0.25">
      <c r="G947" s="76" t="str">
        <f t="shared" si="14"/>
        <v/>
      </c>
    </row>
    <row r="948" spans="7:7" x14ac:dyDescent="0.25">
      <c r="G948" s="76" t="str">
        <f t="shared" si="14"/>
        <v/>
      </c>
    </row>
    <row r="949" spans="7:7" x14ac:dyDescent="0.25">
      <c r="G949" s="76" t="str">
        <f t="shared" si="14"/>
        <v/>
      </c>
    </row>
    <row r="950" spans="7:7" x14ac:dyDescent="0.25">
      <c r="G950" s="76" t="str">
        <f t="shared" si="14"/>
        <v/>
      </c>
    </row>
    <row r="951" spans="7:7" x14ac:dyDescent="0.25">
      <c r="G951" s="76" t="str">
        <f t="shared" si="14"/>
        <v/>
      </c>
    </row>
    <row r="952" spans="7:7" x14ac:dyDescent="0.25">
      <c r="G952" s="76" t="str">
        <f t="shared" si="14"/>
        <v/>
      </c>
    </row>
    <row r="953" spans="7:7" x14ac:dyDescent="0.25">
      <c r="G953" s="76" t="str">
        <f t="shared" si="14"/>
        <v/>
      </c>
    </row>
    <row r="954" spans="7:7" x14ac:dyDescent="0.25">
      <c r="G954" s="76" t="str">
        <f t="shared" si="14"/>
        <v/>
      </c>
    </row>
    <row r="955" spans="7:7" x14ac:dyDescent="0.25">
      <c r="G955" s="76" t="str">
        <f t="shared" si="14"/>
        <v/>
      </c>
    </row>
    <row r="956" spans="7:7" x14ac:dyDescent="0.25">
      <c r="G956" s="76" t="str">
        <f t="shared" si="14"/>
        <v/>
      </c>
    </row>
    <row r="957" spans="7:7" x14ac:dyDescent="0.25">
      <c r="G957" s="76" t="str">
        <f t="shared" si="14"/>
        <v/>
      </c>
    </row>
    <row r="958" spans="7:7" x14ac:dyDescent="0.25">
      <c r="G958" s="76" t="str">
        <f t="shared" si="14"/>
        <v/>
      </c>
    </row>
    <row r="959" spans="7:7" x14ac:dyDescent="0.25">
      <c r="G959" s="76" t="str">
        <f t="shared" si="14"/>
        <v/>
      </c>
    </row>
    <row r="960" spans="7:7" x14ac:dyDescent="0.25">
      <c r="G960" s="76" t="str">
        <f t="shared" si="14"/>
        <v/>
      </c>
    </row>
    <row r="961" spans="7:7" x14ac:dyDescent="0.25">
      <c r="G961" s="76" t="str">
        <f t="shared" si="14"/>
        <v/>
      </c>
    </row>
    <row r="962" spans="7:7" x14ac:dyDescent="0.25">
      <c r="G962" s="76" t="str">
        <f t="shared" si="14"/>
        <v/>
      </c>
    </row>
    <row r="963" spans="7:7" x14ac:dyDescent="0.25">
      <c r="G963" s="76" t="str">
        <f t="shared" si="14"/>
        <v/>
      </c>
    </row>
    <row r="964" spans="7:7" x14ac:dyDescent="0.25">
      <c r="G964" s="76" t="str">
        <f t="shared" si="14"/>
        <v/>
      </c>
    </row>
    <row r="965" spans="7:7" x14ac:dyDescent="0.25">
      <c r="G965" s="76" t="str">
        <f t="shared" si="14"/>
        <v/>
      </c>
    </row>
    <row r="966" spans="7:7" x14ac:dyDescent="0.25">
      <c r="G966" s="76" t="str">
        <f t="shared" si="14"/>
        <v/>
      </c>
    </row>
    <row r="967" spans="7:7" x14ac:dyDescent="0.25">
      <c r="G967" s="76" t="str">
        <f t="shared" ref="G967:G1030" si="15">IFERROR(GETPIVOTDATA("Asis",$B$4,"Usuario anotado",B967,"Asis",1)/GETPIVOTDATA("Asis",$B$4,"Usuario anotado",B967),"")</f>
        <v/>
      </c>
    </row>
    <row r="968" spans="7:7" x14ac:dyDescent="0.25">
      <c r="G968" s="76" t="str">
        <f t="shared" si="15"/>
        <v/>
      </c>
    </row>
    <row r="969" spans="7:7" x14ac:dyDescent="0.25">
      <c r="G969" s="76" t="str">
        <f t="shared" si="15"/>
        <v/>
      </c>
    </row>
    <row r="970" spans="7:7" x14ac:dyDescent="0.25">
      <c r="G970" s="76" t="str">
        <f t="shared" si="15"/>
        <v/>
      </c>
    </row>
    <row r="971" spans="7:7" x14ac:dyDescent="0.25">
      <c r="G971" s="76" t="str">
        <f t="shared" si="15"/>
        <v/>
      </c>
    </row>
    <row r="972" spans="7:7" x14ac:dyDescent="0.25">
      <c r="G972" s="76" t="str">
        <f t="shared" si="15"/>
        <v/>
      </c>
    </row>
    <row r="973" spans="7:7" x14ac:dyDescent="0.25">
      <c r="G973" s="76" t="str">
        <f t="shared" si="15"/>
        <v/>
      </c>
    </row>
    <row r="974" spans="7:7" x14ac:dyDescent="0.25">
      <c r="G974" s="76" t="str">
        <f t="shared" si="15"/>
        <v/>
      </c>
    </row>
    <row r="975" spans="7:7" x14ac:dyDescent="0.25">
      <c r="G975" s="76" t="str">
        <f t="shared" si="15"/>
        <v/>
      </c>
    </row>
    <row r="976" spans="7:7" x14ac:dyDescent="0.25">
      <c r="G976" s="76" t="str">
        <f t="shared" si="15"/>
        <v/>
      </c>
    </row>
    <row r="977" spans="7:7" x14ac:dyDescent="0.25">
      <c r="G977" s="76" t="str">
        <f t="shared" si="15"/>
        <v/>
      </c>
    </row>
    <row r="978" spans="7:7" x14ac:dyDescent="0.25">
      <c r="G978" s="76" t="str">
        <f t="shared" si="15"/>
        <v/>
      </c>
    </row>
    <row r="979" spans="7:7" x14ac:dyDescent="0.25">
      <c r="G979" s="76" t="str">
        <f t="shared" si="15"/>
        <v/>
      </c>
    </row>
    <row r="980" spans="7:7" x14ac:dyDescent="0.25">
      <c r="G980" s="76" t="str">
        <f t="shared" si="15"/>
        <v/>
      </c>
    </row>
    <row r="981" spans="7:7" x14ac:dyDescent="0.25">
      <c r="G981" s="76" t="str">
        <f t="shared" si="15"/>
        <v/>
      </c>
    </row>
    <row r="982" spans="7:7" x14ac:dyDescent="0.25">
      <c r="G982" s="76" t="str">
        <f t="shared" si="15"/>
        <v/>
      </c>
    </row>
    <row r="983" spans="7:7" x14ac:dyDescent="0.25">
      <c r="G983" s="76" t="str">
        <f t="shared" si="15"/>
        <v/>
      </c>
    </row>
    <row r="984" spans="7:7" x14ac:dyDescent="0.25">
      <c r="G984" s="76" t="str">
        <f t="shared" si="15"/>
        <v/>
      </c>
    </row>
    <row r="985" spans="7:7" x14ac:dyDescent="0.25">
      <c r="G985" s="76" t="str">
        <f t="shared" si="15"/>
        <v/>
      </c>
    </row>
    <row r="986" spans="7:7" x14ac:dyDescent="0.25">
      <c r="G986" s="76" t="str">
        <f t="shared" si="15"/>
        <v/>
      </c>
    </row>
    <row r="987" spans="7:7" x14ac:dyDescent="0.25">
      <c r="G987" s="76" t="str">
        <f t="shared" si="15"/>
        <v/>
      </c>
    </row>
    <row r="988" spans="7:7" x14ac:dyDescent="0.25">
      <c r="G988" s="76" t="str">
        <f t="shared" si="15"/>
        <v/>
      </c>
    </row>
    <row r="989" spans="7:7" x14ac:dyDescent="0.25">
      <c r="G989" s="76" t="str">
        <f t="shared" si="15"/>
        <v/>
      </c>
    </row>
    <row r="990" spans="7:7" x14ac:dyDescent="0.25">
      <c r="G990" s="76" t="str">
        <f t="shared" si="15"/>
        <v/>
      </c>
    </row>
    <row r="991" spans="7:7" x14ac:dyDescent="0.25">
      <c r="G991" s="76" t="str">
        <f t="shared" si="15"/>
        <v/>
      </c>
    </row>
    <row r="992" spans="7:7" x14ac:dyDescent="0.25">
      <c r="G992" s="76" t="str">
        <f t="shared" si="15"/>
        <v/>
      </c>
    </row>
    <row r="993" spans="7:7" x14ac:dyDescent="0.25">
      <c r="G993" s="76" t="str">
        <f t="shared" si="15"/>
        <v/>
      </c>
    </row>
    <row r="994" spans="7:7" x14ac:dyDescent="0.25">
      <c r="G994" s="76" t="str">
        <f t="shared" si="15"/>
        <v/>
      </c>
    </row>
    <row r="995" spans="7:7" x14ac:dyDescent="0.25">
      <c r="G995" s="76" t="str">
        <f t="shared" si="15"/>
        <v/>
      </c>
    </row>
    <row r="996" spans="7:7" x14ac:dyDescent="0.25">
      <c r="G996" s="76" t="str">
        <f t="shared" si="15"/>
        <v/>
      </c>
    </row>
    <row r="997" spans="7:7" x14ac:dyDescent="0.25">
      <c r="G997" s="76" t="str">
        <f t="shared" si="15"/>
        <v/>
      </c>
    </row>
    <row r="998" spans="7:7" x14ac:dyDescent="0.25">
      <c r="G998" s="76" t="str">
        <f t="shared" si="15"/>
        <v/>
      </c>
    </row>
    <row r="999" spans="7:7" x14ac:dyDescent="0.25">
      <c r="G999" s="76" t="str">
        <f t="shared" si="15"/>
        <v/>
      </c>
    </row>
    <row r="1000" spans="7:7" x14ac:dyDescent="0.25">
      <c r="G1000" s="76" t="str">
        <f t="shared" si="15"/>
        <v/>
      </c>
    </row>
    <row r="1001" spans="7:7" x14ac:dyDescent="0.25">
      <c r="G1001" s="76" t="str">
        <f t="shared" si="15"/>
        <v/>
      </c>
    </row>
    <row r="1002" spans="7:7" x14ac:dyDescent="0.25">
      <c r="G1002" s="76" t="str">
        <f t="shared" si="15"/>
        <v/>
      </c>
    </row>
    <row r="1003" spans="7:7" x14ac:dyDescent="0.25">
      <c r="G1003" s="76" t="str">
        <f t="shared" si="15"/>
        <v/>
      </c>
    </row>
    <row r="1004" spans="7:7" x14ac:dyDescent="0.25">
      <c r="G1004" s="76" t="str">
        <f t="shared" si="15"/>
        <v/>
      </c>
    </row>
    <row r="1005" spans="7:7" x14ac:dyDescent="0.25">
      <c r="G1005" s="76" t="str">
        <f t="shared" si="15"/>
        <v/>
      </c>
    </row>
    <row r="1006" spans="7:7" x14ac:dyDescent="0.25">
      <c r="G1006" s="76" t="str">
        <f t="shared" si="15"/>
        <v/>
      </c>
    </row>
    <row r="1007" spans="7:7" x14ac:dyDescent="0.25">
      <c r="G1007" s="76" t="str">
        <f t="shared" si="15"/>
        <v/>
      </c>
    </row>
    <row r="1008" spans="7:7" x14ac:dyDescent="0.25">
      <c r="G1008" s="76" t="str">
        <f t="shared" si="15"/>
        <v/>
      </c>
    </row>
    <row r="1009" spans="7:7" x14ac:dyDescent="0.25">
      <c r="G1009" s="76" t="str">
        <f t="shared" si="15"/>
        <v/>
      </c>
    </row>
    <row r="1010" spans="7:7" x14ac:dyDescent="0.25">
      <c r="G1010" s="76" t="str">
        <f t="shared" si="15"/>
        <v/>
      </c>
    </row>
    <row r="1011" spans="7:7" x14ac:dyDescent="0.25">
      <c r="G1011" s="76" t="str">
        <f t="shared" si="15"/>
        <v/>
      </c>
    </row>
    <row r="1012" spans="7:7" x14ac:dyDescent="0.25">
      <c r="G1012" s="76" t="str">
        <f t="shared" si="15"/>
        <v/>
      </c>
    </row>
    <row r="1013" spans="7:7" x14ac:dyDescent="0.25">
      <c r="G1013" s="76" t="str">
        <f t="shared" si="15"/>
        <v/>
      </c>
    </row>
    <row r="1014" spans="7:7" x14ac:dyDescent="0.25">
      <c r="G1014" s="76" t="str">
        <f t="shared" si="15"/>
        <v/>
      </c>
    </row>
    <row r="1015" spans="7:7" x14ac:dyDescent="0.25">
      <c r="G1015" s="76" t="str">
        <f t="shared" si="15"/>
        <v/>
      </c>
    </row>
    <row r="1016" spans="7:7" x14ac:dyDescent="0.25">
      <c r="G1016" s="76" t="str">
        <f t="shared" si="15"/>
        <v/>
      </c>
    </row>
    <row r="1017" spans="7:7" x14ac:dyDescent="0.25">
      <c r="G1017" s="76" t="str">
        <f t="shared" si="15"/>
        <v/>
      </c>
    </row>
    <row r="1018" spans="7:7" x14ac:dyDescent="0.25">
      <c r="G1018" s="76" t="str">
        <f t="shared" si="15"/>
        <v/>
      </c>
    </row>
    <row r="1019" spans="7:7" x14ac:dyDescent="0.25">
      <c r="G1019" s="76" t="str">
        <f t="shared" si="15"/>
        <v/>
      </c>
    </row>
    <row r="1020" spans="7:7" x14ac:dyDescent="0.25">
      <c r="G1020" s="76" t="str">
        <f t="shared" si="15"/>
        <v/>
      </c>
    </row>
    <row r="1021" spans="7:7" x14ac:dyDescent="0.25">
      <c r="G1021" s="76" t="str">
        <f t="shared" si="15"/>
        <v/>
      </c>
    </row>
    <row r="1022" spans="7:7" x14ac:dyDescent="0.25">
      <c r="G1022" s="76" t="str">
        <f t="shared" si="15"/>
        <v/>
      </c>
    </row>
    <row r="1023" spans="7:7" x14ac:dyDescent="0.25">
      <c r="G1023" s="76" t="str">
        <f t="shared" si="15"/>
        <v/>
      </c>
    </row>
    <row r="1024" spans="7:7" x14ac:dyDescent="0.25">
      <c r="G1024" s="76" t="str">
        <f t="shared" si="15"/>
        <v/>
      </c>
    </row>
    <row r="1025" spans="7:7" x14ac:dyDescent="0.25">
      <c r="G1025" s="76" t="str">
        <f t="shared" si="15"/>
        <v/>
      </c>
    </row>
    <row r="1026" spans="7:7" x14ac:dyDescent="0.25">
      <c r="G1026" s="76" t="str">
        <f t="shared" si="15"/>
        <v/>
      </c>
    </row>
    <row r="1027" spans="7:7" x14ac:dyDescent="0.25">
      <c r="G1027" s="76" t="str">
        <f t="shared" si="15"/>
        <v/>
      </c>
    </row>
    <row r="1028" spans="7:7" x14ac:dyDescent="0.25">
      <c r="G1028" s="76" t="str">
        <f t="shared" si="15"/>
        <v/>
      </c>
    </row>
    <row r="1029" spans="7:7" x14ac:dyDescent="0.25">
      <c r="G1029" s="76" t="str">
        <f t="shared" si="15"/>
        <v/>
      </c>
    </row>
    <row r="1030" spans="7:7" x14ac:dyDescent="0.25">
      <c r="G1030" s="76" t="str">
        <f t="shared" si="15"/>
        <v/>
      </c>
    </row>
    <row r="1031" spans="7:7" x14ac:dyDescent="0.25">
      <c r="G1031" s="76" t="str">
        <f t="shared" ref="G1031:G1094" si="16">IFERROR(GETPIVOTDATA("Asis",$B$4,"Usuario anotado",B1031,"Asis",1)/GETPIVOTDATA("Asis",$B$4,"Usuario anotado",B1031),"")</f>
        <v/>
      </c>
    </row>
    <row r="1032" spans="7:7" x14ac:dyDescent="0.25">
      <c r="G1032" s="76" t="str">
        <f t="shared" si="16"/>
        <v/>
      </c>
    </row>
    <row r="1033" spans="7:7" x14ac:dyDescent="0.25">
      <c r="G1033" s="76" t="str">
        <f t="shared" si="16"/>
        <v/>
      </c>
    </row>
    <row r="1034" spans="7:7" x14ac:dyDescent="0.25">
      <c r="G1034" s="76" t="str">
        <f t="shared" si="16"/>
        <v/>
      </c>
    </row>
    <row r="1035" spans="7:7" x14ac:dyDescent="0.25">
      <c r="G1035" s="76" t="str">
        <f t="shared" si="16"/>
        <v/>
      </c>
    </row>
    <row r="1036" spans="7:7" x14ac:dyDescent="0.25">
      <c r="G1036" s="76" t="str">
        <f t="shared" si="16"/>
        <v/>
      </c>
    </row>
    <row r="1037" spans="7:7" x14ac:dyDescent="0.25">
      <c r="G1037" s="76" t="str">
        <f t="shared" si="16"/>
        <v/>
      </c>
    </row>
    <row r="1038" spans="7:7" x14ac:dyDescent="0.25">
      <c r="G1038" s="76" t="str">
        <f t="shared" si="16"/>
        <v/>
      </c>
    </row>
    <row r="1039" spans="7:7" x14ac:dyDescent="0.25">
      <c r="G1039" s="76" t="str">
        <f t="shared" si="16"/>
        <v/>
      </c>
    </row>
    <row r="1040" spans="7:7" x14ac:dyDescent="0.25">
      <c r="G1040" s="76" t="str">
        <f t="shared" si="16"/>
        <v/>
      </c>
    </row>
    <row r="1041" spans="7:7" x14ac:dyDescent="0.25">
      <c r="G1041" s="76" t="str">
        <f t="shared" si="16"/>
        <v/>
      </c>
    </row>
    <row r="1042" spans="7:7" x14ac:dyDescent="0.25">
      <c r="G1042" s="76" t="str">
        <f t="shared" si="16"/>
        <v/>
      </c>
    </row>
    <row r="1043" spans="7:7" x14ac:dyDescent="0.25">
      <c r="G1043" s="76" t="str">
        <f t="shared" si="16"/>
        <v/>
      </c>
    </row>
    <row r="1044" spans="7:7" x14ac:dyDescent="0.25">
      <c r="G1044" s="76" t="str">
        <f t="shared" si="16"/>
        <v/>
      </c>
    </row>
    <row r="1045" spans="7:7" x14ac:dyDescent="0.25">
      <c r="G1045" s="76" t="str">
        <f t="shared" si="16"/>
        <v/>
      </c>
    </row>
    <row r="1046" spans="7:7" x14ac:dyDescent="0.25">
      <c r="G1046" s="76" t="str">
        <f t="shared" si="16"/>
        <v/>
      </c>
    </row>
    <row r="1047" spans="7:7" x14ac:dyDescent="0.25">
      <c r="G1047" s="76" t="str">
        <f t="shared" si="16"/>
        <v/>
      </c>
    </row>
    <row r="1048" spans="7:7" x14ac:dyDescent="0.25">
      <c r="G1048" s="76" t="str">
        <f t="shared" si="16"/>
        <v/>
      </c>
    </row>
    <row r="1049" spans="7:7" x14ac:dyDescent="0.25">
      <c r="G1049" s="76" t="str">
        <f t="shared" si="16"/>
        <v/>
      </c>
    </row>
    <row r="1050" spans="7:7" x14ac:dyDescent="0.25">
      <c r="G1050" s="76" t="str">
        <f t="shared" si="16"/>
        <v/>
      </c>
    </row>
    <row r="1051" spans="7:7" x14ac:dyDescent="0.25">
      <c r="G1051" s="76" t="str">
        <f t="shared" si="16"/>
        <v/>
      </c>
    </row>
    <row r="1052" spans="7:7" x14ac:dyDescent="0.25">
      <c r="G1052" s="76" t="str">
        <f t="shared" si="16"/>
        <v/>
      </c>
    </row>
    <row r="1053" spans="7:7" x14ac:dyDescent="0.25">
      <c r="G1053" s="76" t="str">
        <f t="shared" si="16"/>
        <v/>
      </c>
    </row>
    <row r="1054" spans="7:7" x14ac:dyDescent="0.25">
      <c r="G1054" s="76" t="str">
        <f t="shared" si="16"/>
        <v/>
      </c>
    </row>
    <row r="1055" spans="7:7" x14ac:dyDescent="0.25">
      <c r="G1055" s="76" t="str">
        <f t="shared" si="16"/>
        <v/>
      </c>
    </row>
    <row r="1056" spans="7:7" x14ac:dyDescent="0.25">
      <c r="G1056" s="76" t="str">
        <f t="shared" si="16"/>
        <v/>
      </c>
    </row>
    <row r="1057" spans="7:7" x14ac:dyDescent="0.25">
      <c r="G1057" s="76" t="str">
        <f t="shared" si="16"/>
        <v/>
      </c>
    </row>
    <row r="1058" spans="7:7" x14ac:dyDescent="0.25">
      <c r="G1058" s="76" t="str">
        <f t="shared" si="16"/>
        <v/>
      </c>
    </row>
    <row r="1059" spans="7:7" x14ac:dyDescent="0.25">
      <c r="G1059" s="76" t="str">
        <f t="shared" si="16"/>
        <v/>
      </c>
    </row>
    <row r="1060" spans="7:7" x14ac:dyDescent="0.25">
      <c r="G1060" s="76" t="str">
        <f t="shared" si="16"/>
        <v/>
      </c>
    </row>
    <row r="1061" spans="7:7" x14ac:dyDescent="0.25">
      <c r="G1061" s="76" t="str">
        <f t="shared" si="16"/>
        <v/>
      </c>
    </row>
    <row r="1062" spans="7:7" x14ac:dyDescent="0.25">
      <c r="G1062" s="76" t="str">
        <f t="shared" si="16"/>
        <v/>
      </c>
    </row>
    <row r="1063" spans="7:7" x14ac:dyDescent="0.25">
      <c r="G1063" s="76" t="str">
        <f t="shared" si="16"/>
        <v/>
      </c>
    </row>
    <row r="1064" spans="7:7" x14ac:dyDescent="0.25">
      <c r="G1064" s="76" t="str">
        <f t="shared" si="16"/>
        <v/>
      </c>
    </row>
    <row r="1065" spans="7:7" x14ac:dyDescent="0.25">
      <c r="G1065" s="76" t="str">
        <f t="shared" si="16"/>
        <v/>
      </c>
    </row>
    <row r="1066" spans="7:7" x14ac:dyDescent="0.25">
      <c r="G1066" s="76" t="str">
        <f t="shared" si="16"/>
        <v/>
      </c>
    </row>
    <row r="1067" spans="7:7" x14ac:dyDescent="0.25">
      <c r="G1067" s="76" t="str">
        <f t="shared" si="16"/>
        <v/>
      </c>
    </row>
    <row r="1068" spans="7:7" x14ac:dyDescent="0.25">
      <c r="G1068" s="76" t="str">
        <f t="shared" si="16"/>
        <v/>
      </c>
    </row>
    <row r="1069" spans="7:7" x14ac:dyDescent="0.25">
      <c r="G1069" s="76" t="str">
        <f t="shared" si="16"/>
        <v/>
      </c>
    </row>
    <row r="1070" spans="7:7" x14ac:dyDescent="0.25">
      <c r="G1070" s="76" t="str">
        <f t="shared" si="16"/>
        <v/>
      </c>
    </row>
    <row r="1071" spans="7:7" x14ac:dyDescent="0.25">
      <c r="G1071" s="76" t="str">
        <f t="shared" si="16"/>
        <v/>
      </c>
    </row>
    <row r="1072" spans="7:7" x14ac:dyDescent="0.25">
      <c r="G1072" s="76" t="str">
        <f t="shared" si="16"/>
        <v/>
      </c>
    </row>
    <row r="1073" spans="7:7" x14ac:dyDescent="0.25">
      <c r="G1073" s="76" t="str">
        <f t="shared" si="16"/>
        <v/>
      </c>
    </row>
    <row r="1074" spans="7:7" x14ac:dyDescent="0.25">
      <c r="G1074" s="76" t="str">
        <f t="shared" si="16"/>
        <v/>
      </c>
    </row>
    <row r="1075" spans="7:7" x14ac:dyDescent="0.25">
      <c r="G1075" s="76" t="str">
        <f t="shared" si="16"/>
        <v/>
      </c>
    </row>
    <row r="1076" spans="7:7" x14ac:dyDescent="0.25">
      <c r="G1076" s="76" t="str">
        <f t="shared" si="16"/>
        <v/>
      </c>
    </row>
    <row r="1077" spans="7:7" x14ac:dyDescent="0.25">
      <c r="G1077" s="76" t="str">
        <f t="shared" si="16"/>
        <v/>
      </c>
    </row>
    <row r="1078" spans="7:7" x14ac:dyDescent="0.25">
      <c r="G1078" s="76" t="str">
        <f t="shared" si="16"/>
        <v/>
      </c>
    </row>
    <row r="1079" spans="7:7" x14ac:dyDescent="0.25">
      <c r="G1079" s="76" t="str">
        <f t="shared" si="16"/>
        <v/>
      </c>
    </row>
    <row r="1080" spans="7:7" x14ac:dyDescent="0.25">
      <c r="G1080" s="76" t="str">
        <f t="shared" si="16"/>
        <v/>
      </c>
    </row>
    <row r="1081" spans="7:7" x14ac:dyDescent="0.25">
      <c r="G1081" s="76" t="str">
        <f t="shared" si="16"/>
        <v/>
      </c>
    </row>
    <row r="1082" spans="7:7" x14ac:dyDescent="0.25">
      <c r="G1082" s="76" t="str">
        <f t="shared" si="16"/>
        <v/>
      </c>
    </row>
    <row r="1083" spans="7:7" x14ac:dyDescent="0.25">
      <c r="G1083" s="76" t="str">
        <f t="shared" si="16"/>
        <v/>
      </c>
    </row>
    <row r="1084" spans="7:7" x14ac:dyDescent="0.25">
      <c r="G1084" s="76" t="str">
        <f t="shared" si="16"/>
        <v/>
      </c>
    </row>
    <row r="1085" spans="7:7" x14ac:dyDescent="0.25">
      <c r="G1085" s="76" t="str">
        <f t="shared" si="16"/>
        <v/>
      </c>
    </row>
    <row r="1086" spans="7:7" x14ac:dyDescent="0.25">
      <c r="G1086" s="76" t="str">
        <f t="shared" si="16"/>
        <v/>
      </c>
    </row>
    <row r="1087" spans="7:7" x14ac:dyDescent="0.25">
      <c r="G1087" s="76" t="str">
        <f t="shared" si="16"/>
        <v/>
      </c>
    </row>
    <row r="1088" spans="7:7" x14ac:dyDescent="0.25">
      <c r="G1088" s="76" t="str">
        <f t="shared" si="16"/>
        <v/>
      </c>
    </row>
    <row r="1089" spans="7:7" x14ac:dyDescent="0.25">
      <c r="G1089" s="76" t="str">
        <f t="shared" si="16"/>
        <v/>
      </c>
    </row>
    <row r="1090" spans="7:7" x14ac:dyDescent="0.25">
      <c r="G1090" s="76" t="str">
        <f t="shared" si="16"/>
        <v/>
      </c>
    </row>
    <row r="1091" spans="7:7" x14ac:dyDescent="0.25">
      <c r="G1091" s="76" t="str">
        <f t="shared" si="16"/>
        <v/>
      </c>
    </row>
    <row r="1092" spans="7:7" x14ac:dyDescent="0.25">
      <c r="G1092" s="76" t="str">
        <f t="shared" si="16"/>
        <v/>
      </c>
    </row>
    <row r="1093" spans="7:7" x14ac:dyDescent="0.25">
      <c r="G1093" s="76" t="str">
        <f t="shared" si="16"/>
        <v/>
      </c>
    </row>
    <row r="1094" spans="7:7" x14ac:dyDescent="0.25">
      <c r="G1094" s="76" t="str">
        <f t="shared" si="16"/>
        <v/>
      </c>
    </row>
    <row r="1095" spans="7:7" x14ac:dyDescent="0.25">
      <c r="G1095" s="76" t="str">
        <f t="shared" ref="G1095:G1158" si="17">IFERROR(GETPIVOTDATA("Asis",$B$4,"Usuario anotado",B1095,"Asis",1)/GETPIVOTDATA("Asis",$B$4,"Usuario anotado",B1095),"")</f>
        <v/>
      </c>
    </row>
    <row r="1096" spans="7:7" x14ac:dyDescent="0.25">
      <c r="G1096" s="76" t="str">
        <f t="shared" si="17"/>
        <v/>
      </c>
    </row>
    <row r="1097" spans="7:7" x14ac:dyDescent="0.25">
      <c r="G1097" s="76" t="str">
        <f t="shared" si="17"/>
        <v/>
      </c>
    </row>
    <row r="1098" spans="7:7" x14ac:dyDescent="0.25">
      <c r="G1098" s="76" t="str">
        <f t="shared" si="17"/>
        <v/>
      </c>
    </row>
    <row r="1099" spans="7:7" x14ac:dyDescent="0.25">
      <c r="G1099" s="76" t="str">
        <f t="shared" si="17"/>
        <v/>
      </c>
    </row>
    <row r="1100" spans="7:7" x14ac:dyDescent="0.25">
      <c r="G1100" s="76" t="str">
        <f t="shared" si="17"/>
        <v/>
      </c>
    </row>
    <row r="1101" spans="7:7" x14ac:dyDescent="0.25">
      <c r="G1101" s="76" t="str">
        <f t="shared" si="17"/>
        <v/>
      </c>
    </row>
    <row r="1102" spans="7:7" x14ac:dyDescent="0.25">
      <c r="G1102" s="76" t="str">
        <f t="shared" si="17"/>
        <v/>
      </c>
    </row>
    <row r="1103" spans="7:7" x14ac:dyDescent="0.25">
      <c r="G1103" s="76" t="str">
        <f t="shared" si="17"/>
        <v/>
      </c>
    </row>
    <row r="1104" spans="7:7" x14ac:dyDescent="0.25">
      <c r="G1104" s="76" t="str">
        <f t="shared" si="17"/>
        <v/>
      </c>
    </row>
    <row r="1105" spans="7:7" x14ac:dyDescent="0.25">
      <c r="G1105" s="76" t="str">
        <f t="shared" si="17"/>
        <v/>
      </c>
    </row>
    <row r="1106" spans="7:7" x14ac:dyDescent="0.25">
      <c r="G1106" s="76" t="str">
        <f t="shared" si="17"/>
        <v/>
      </c>
    </row>
    <row r="1107" spans="7:7" x14ac:dyDescent="0.25">
      <c r="G1107" s="76" t="str">
        <f t="shared" si="17"/>
        <v/>
      </c>
    </row>
    <row r="1108" spans="7:7" x14ac:dyDescent="0.25">
      <c r="G1108" s="76" t="str">
        <f t="shared" si="17"/>
        <v/>
      </c>
    </row>
    <row r="1109" spans="7:7" x14ac:dyDescent="0.25">
      <c r="G1109" s="76" t="str">
        <f t="shared" si="17"/>
        <v/>
      </c>
    </row>
    <row r="1110" spans="7:7" x14ac:dyDescent="0.25">
      <c r="G1110" s="76" t="str">
        <f t="shared" si="17"/>
        <v/>
      </c>
    </row>
    <row r="1111" spans="7:7" x14ac:dyDescent="0.25">
      <c r="G1111" s="76" t="str">
        <f t="shared" si="17"/>
        <v/>
      </c>
    </row>
    <row r="1112" spans="7:7" x14ac:dyDescent="0.25">
      <c r="G1112" s="76" t="str">
        <f t="shared" si="17"/>
        <v/>
      </c>
    </row>
    <row r="1113" spans="7:7" x14ac:dyDescent="0.25">
      <c r="G1113" s="76" t="str">
        <f t="shared" si="17"/>
        <v/>
      </c>
    </row>
    <row r="1114" spans="7:7" x14ac:dyDescent="0.25">
      <c r="G1114" s="76" t="str">
        <f t="shared" si="17"/>
        <v/>
      </c>
    </row>
    <row r="1115" spans="7:7" x14ac:dyDescent="0.25">
      <c r="G1115" s="76" t="str">
        <f t="shared" si="17"/>
        <v/>
      </c>
    </row>
    <row r="1116" spans="7:7" x14ac:dyDescent="0.25">
      <c r="G1116" s="76" t="str">
        <f t="shared" si="17"/>
        <v/>
      </c>
    </row>
    <row r="1117" spans="7:7" x14ac:dyDescent="0.25">
      <c r="G1117" s="76" t="str">
        <f t="shared" si="17"/>
        <v/>
      </c>
    </row>
    <row r="1118" spans="7:7" x14ac:dyDescent="0.25">
      <c r="G1118" s="76" t="str">
        <f t="shared" si="17"/>
        <v/>
      </c>
    </row>
    <row r="1119" spans="7:7" x14ac:dyDescent="0.25">
      <c r="G1119" s="76" t="str">
        <f t="shared" si="17"/>
        <v/>
      </c>
    </row>
    <row r="1120" spans="7:7" x14ac:dyDescent="0.25">
      <c r="G1120" s="76" t="str">
        <f t="shared" si="17"/>
        <v/>
      </c>
    </row>
    <row r="1121" spans="7:7" x14ac:dyDescent="0.25">
      <c r="G1121" s="76" t="str">
        <f t="shared" si="17"/>
        <v/>
      </c>
    </row>
    <row r="1122" spans="7:7" x14ac:dyDescent="0.25">
      <c r="G1122" s="76" t="str">
        <f t="shared" si="17"/>
        <v/>
      </c>
    </row>
    <row r="1123" spans="7:7" x14ac:dyDescent="0.25">
      <c r="G1123" s="76" t="str">
        <f t="shared" si="17"/>
        <v/>
      </c>
    </row>
    <row r="1124" spans="7:7" x14ac:dyDescent="0.25">
      <c r="G1124" s="76" t="str">
        <f t="shared" si="17"/>
        <v/>
      </c>
    </row>
    <row r="1125" spans="7:7" x14ac:dyDescent="0.25">
      <c r="G1125" s="76" t="str">
        <f t="shared" si="17"/>
        <v/>
      </c>
    </row>
    <row r="1126" spans="7:7" x14ac:dyDescent="0.25">
      <c r="G1126" s="76" t="str">
        <f t="shared" si="17"/>
        <v/>
      </c>
    </row>
    <row r="1127" spans="7:7" x14ac:dyDescent="0.25">
      <c r="G1127" s="76" t="str">
        <f t="shared" si="17"/>
        <v/>
      </c>
    </row>
    <row r="1128" spans="7:7" x14ac:dyDescent="0.25">
      <c r="G1128" s="76" t="str">
        <f t="shared" si="17"/>
        <v/>
      </c>
    </row>
    <row r="1129" spans="7:7" x14ac:dyDescent="0.25">
      <c r="G1129" s="76" t="str">
        <f t="shared" si="17"/>
        <v/>
      </c>
    </row>
    <row r="1130" spans="7:7" x14ac:dyDescent="0.25">
      <c r="G1130" s="76" t="str">
        <f t="shared" si="17"/>
        <v/>
      </c>
    </row>
    <row r="1131" spans="7:7" x14ac:dyDescent="0.25">
      <c r="G1131" s="76" t="str">
        <f t="shared" si="17"/>
        <v/>
      </c>
    </row>
    <row r="1132" spans="7:7" x14ac:dyDescent="0.25">
      <c r="G1132" s="76" t="str">
        <f t="shared" si="17"/>
        <v/>
      </c>
    </row>
    <row r="1133" spans="7:7" x14ac:dyDescent="0.25">
      <c r="G1133" s="76" t="str">
        <f t="shared" si="17"/>
        <v/>
      </c>
    </row>
    <row r="1134" spans="7:7" x14ac:dyDescent="0.25">
      <c r="G1134" s="76" t="str">
        <f t="shared" si="17"/>
        <v/>
      </c>
    </row>
    <row r="1135" spans="7:7" x14ac:dyDescent="0.25">
      <c r="G1135" s="76" t="str">
        <f t="shared" si="17"/>
        <v/>
      </c>
    </row>
    <row r="1136" spans="7:7" x14ac:dyDescent="0.25">
      <c r="G1136" s="76" t="str">
        <f t="shared" si="17"/>
        <v/>
      </c>
    </row>
    <row r="1137" spans="7:7" x14ac:dyDescent="0.25">
      <c r="G1137" s="76" t="str">
        <f t="shared" si="17"/>
        <v/>
      </c>
    </row>
    <row r="1138" spans="7:7" x14ac:dyDescent="0.25">
      <c r="G1138" s="76" t="str">
        <f t="shared" si="17"/>
        <v/>
      </c>
    </row>
    <row r="1139" spans="7:7" x14ac:dyDescent="0.25">
      <c r="G1139" s="76" t="str">
        <f t="shared" si="17"/>
        <v/>
      </c>
    </row>
    <row r="1140" spans="7:7" x14ac:dyDescent="0.25">
      <c r="G1140" s="76" t="str">
        <f t="shared" si="17"/>
        <v/>
      </c>
    </row>
    <row r="1141" spans="7:7" x14ac:dyDescent="0.25">
      <c r="G1141" s="76" t="str">
        <f t="shared" si="17"/>
        <v/>
      </c>
    </row>
    <row r="1142" spans="7:7" x14ac:dyDescent="0.25">
      <c r="G1142" s="76" t="str">
        <f t="shared" si="17"/>
        <v/>
      </c>
    </row>
    <row r="1143" spans="7:7" x14ac:dyDescent="0.25">
      <c r="G1143" s="76" t="str">
        <f t="shared" si="17"/>
        <v/>
      </c>
    </row>
    <row r="1144" spans="7:7" x14ac:dyDescent="0.25">
      <c r="G1144" s="76" t="str">
        <f t="shared" si="17"/>
        <v/>
      </c>
    </row>
    <row r="1145" spans="7:7" x14ac:dyDescent="0.25">
      <c r="G1145" s="76" t="str">
        <f t="shared" si="17"/>
        <v/>
      </c>
    </row>
    <row r="1146" spans="7:7" x14ac:dyDescent="0.25">
      <c r="G1146" s="76" t="str">
        <f t="shared" si="17"/>
        <v/>
      </c>
    </row>
    <row r="1147" spans="7:7" x14ac:dyDescent="0.25">
      <c r="G1147" s="76" t="str">
        <f t="shared" si="17"/>
        <v/>
      </c>
    </row>
    <row r="1148" spans="7:7" x14ac:dyDescent="0.25">
      <c r="G1148" s="76" t="str">
        <f t="shared" si="17"/>
        <v/>
      </c>
    </row>
    <row r="1149" spans="7:7" x14ac:dyDescent="0.25">
      <c r="G1149" s="76" t="str">
        <f t="shared" si="17"/>
        <v/>
      </c>
    </row>
    <row r="1150" spans="7:7" x14ac:dyDescent="0.25">
      <c r="G1150" s="76" t="str">
        <f t="shared" si="17"/>
        <v/>
      </c>
    </row>
    <row r="1151" spans="7:7" x14ac:dyDescent="0.25">
      <c r="G1151" s="76" t="str">
        <f t="shared" si="17"/>
        <v/>
      </c>
    </row>
    <row r="1152" spans="7:7" x14ac:dyDescent="0.25">
      <c r="G1152" s="76" t="str">
        <f t="shared" si="17"/>
        <v/>
      </c>
    </row>
    <row r="1153" spans="7:7" x14ac:dyDescent="0.25">
      <c r="G1153" s="76" t="str">
        <f t="shared" si="17"/>
        <v/>
      </c>
    </row>
    <row r="1154" spans="7:7" x14ac:dyDescent="0.25">
      <c r="G1154" s="76" t="str">
        <f t="shared" si="17"/>
        <v/>
      </c>
    </row>
    <row r="1155" spans="7:7" x14ac:dyDescent="0.25">
      <c r="G1155" s="76" t="str">
        <f t="shared" si="17"/>
        <v/>
      </c>
    </row>
    <row r="1156" spans="7:7" x14ac:dyDescent="0.25">
      <c r="G1156" s="76" t="str">
        <f t="shared" si="17"/>
        <v/>
      </c>
    </row>
    <row r="1157" spans="7:7" x14ac:dyDescent="0.25">
      <c r="G1157" s="76" t="str">
        <f t="shared" si="17"/>
        <v/>
      </c>
    </row>
    <row r="1158" spans="7:7" x14ac:dyDescent="0.25">
      <c r="G1158" s="76" t="str">
        <f t="shared" si="17"/>
        <v/>
      </c>
    </row>
    <row r="1159" spans="7:7" x14ac:dyDescent="0.25">
      <c r="G1159" s="76" t="str">
        <f t="shared" ref="G1159:G1222" si="18">IFERROR(GETPIVOTDATA("Asis",$B$4,"Usuario anotado",B1159,"Asis",1)/GETPIVOTDATA("Asis",$B$4,"Usuario anotado",B1159),"")</f>
        <v/>
      </c>
    </row>
    <row r="1160" spans="7:7" x14ac:dyDescent="0.25">
      <c r="G1160" s="76" t="str">
        <f t="shared" si="18"/>
        <v/>
      </c>
    </row>
    <row r="1161" spans="7:7" x14ac:dyDescent="0.25">
      <c r="G1161" s="76" t="str">
        <f t="shared" si="18"/>
        <v/>
      </c>
    </row>
    <row r="1162" spans="7:7" x14ac:dyDescent="0.25">
      <c r="G1162" s="76" t="str">
        <f t="shared" si="18"/>
        <v/>
      </c>
    </row>
    <row r="1163" spans="7:7" x14ac:dyDescent="0.25">
      <c r="G1163" s="76" t="str">
        <f t="shared" si="18"/>
        <v/>
      </c>
    </row>
    <row r="1164" spans="7:7" x14ac:dyDescent="0.25">
      <c r="G1164" s="76" t="str">
        <f t="shared" si="18"/>
        <v/>
      </c>
    </row>
    <row r="1165" spans="7:7" x14ac:dyDescent="0.25">
      <c r="G1165" s="76" t="str">
        <f t="shared" si="18"/>
        <v/>
      </c>
    </row>
    <row r="1166" spans="7:7" x14ac:dyDescent="0.25">
      <c r="G1166" s="76" t="str">
        <f t="shared" si="18"/>
        <v/>
      </c>
    </row>
    <row r="1167" spans="7:7" x14ac:dyDescent="0.25">
      <c r="G1167" s="76" t="str">
        <f t="shared" si="18"/>
        <v/>
      </c>
    </row>
    <row r="1168" spans="7:7" x14ac:dyDescent="0.25">
      <c r="G1168" s="76" t="str">
        <f t="shared" si="18"/>
        <v/>
      </c>
    </row>
    <row r="1169" spans="7:7" x14ac:dyDescent="0.25">
      <c r="G1169" s="76" t="str">
        <f t="shared" si="18"/>
        <v/>
      </c>
    </row>
    <row r="1170" spans="7:7" x14ac:dyDescent="0.25">
      <c r="G1170" s="76" t="str">
        <f t="shared" si="18"/>
        <v/>
      </c>
    </row>
    <row r="1171" spans="7:7" x14ac:dyDescent="0.25">
      <c r="G1171" s="76" t="str">
        <f t="shared" si="18"/>
        <v/>
      </c>
    </row>
    <row r="1172" spans="7:7" x14ac:dyDescent="0.25">
      <c r="G1172" s="76" t="str">
        <f t="shared" si="18"/>
        <v/>
      </c>
    </row>
    <row r="1173" spans="7:7" x14ac:dyDescent="0.25">
      <c r="G1173" s="76" t="str">
        <f t="shared" si="18"/>
        <v/>
      </c>
    </row>
    <row r="1174" spans="7:7" x14ac:dyDescent="0.25">
      <c r="G1174" s="76" t="str">
        <f t="shared" si="18"/>
        <v/>
      </c>
    </row>
    <row r="1175" spans="7:7" x14ac:dyDescent="0.25">
      <c r="G1175" s="76" t="str">
        <f t="shared" si="18"/>
        <v/>
      </c>
    </row>
    <row r="1176" spans="7:7" x14ac:dyDescent="0.25">
      <c r="G1176" s="76" t="str">
        <f t="shared" si="18"/>
        <v/>
      </c>
    </row>
    <row r="1177" spans="7:7" x14ac:dyDescent="0.25">
      <c r="G1177" s="76" t="str">
        <f t="shared" si="18"/>
        <v/>
      </c>
    </row>
    <row r="1178" spans="7:7" x14ac:dyDescent="0.25">
      <c r="G1178" s="76" t="str">
        <f t="shared" si="18"/>
        <v/>
      </c>
    </row>
    <row r="1179" spans="7:7" x14ac:dyDescent="0.25">
      <c r="G1179" s="76" t="str">
        <f t="shared" si="18"/>
        <v/>
      </c>
    </row>
    <row r="1180" spans="7:7" x14ac:dyDescent="0.25">
      <c r="G1180" s="76" t="str">
        <f t="shared" si="18"/>
        <v/>
      </c>
    </row>
    <row r="1181" spans="7:7" x14ac:dyDescent="0.25">
      <c r="G1181" s="76" t="str">
        <f t="shared" si="18"/>
        <v/>
      </c>
    </row>
    <row r="1182" spans="7:7" x14ac:dyDescent="0.25">
      <c r="G1182" s="76" t="str">
        <f t="shared" si="18"/>
        <v/>
      </c>
    </row>
    <row r="1183" spans="7:7" x14ac:dyDescent="0.25">
      <c r="G1183" s="76" t="str">
        <f t="shared" si="18"/>
        <v/>
      </c>
    </row>
    <row r="1184" spans="7:7" x14ac:dyDescent="0.25">
      <c r="G1184" s="76" t="str">
        <f t="shared" si="18"/>
        <v/>
      </c>
    </row>
    <row r="1185" spans="7:7" x14ac:dyDescent="0.25">
      <c r="G1185" s="76" t="str">
        <f t="shared" si="18"/>
        <v/>
      </c>
    </row>
    <row r="1186" spans="7:7" x14ac:dyDescent="0.25">
      <c r="G1186" s="76" t="str">
        <f t="shared" si="18"/>
        <v/>
      </c>
    </row>
    <row r="1187" spans="7:7" x14ac:dyDescent="0.25">
      <c r="G1187" s="76" t="str">
        <f t="shared" si="18"/>
        <v/>
      </c>
    </row>
    <row r="1188" spans="7:7" x14ac:dyDescent="0.25">
      <c r="G1188" s="76" t="str">
        <f t="shared" si="18"/>
        <v/>
      </c>
    </row>
    <row r="1189" spans="7:7" x14ac:dyDescent="0.25">
      <c r="G1189" s="76" t="str">
        <f t="shared" si="18"/>
        <v/>
      </c>
    </row>
    <row r="1190" spans="7:7" x14ac:dyDescent="0.25">
      <c r="G1190" s="76" t="str">
        <f t="shared" si="18"/>
        <v/>
      </c>
    </row>
    <row r="1191" spans="7:7" x14ac:dyDescent="0.25">
      <c r="G1191" s="76" t="str">
        <f t="shared" si="18"/>
        <v/>
      </c>
    </row>
    <row r="1192" spans="7:7" x14ac:dyDescent="0.25">
      <c r="G1192" s="76" t="str">
        <f t="shared" si="18"/>
        <v/>
      </c>
    </row>
    <row r="1193" spans="7:7" x14ac:dyDescent="0.25">
      <c r="G1193" s="76" t="str">
        <f t="shared" si="18"/>
        <v/>
      </c>
    </row>
    <row r="1194" spans="7:7" x14ac:dyDescent="0.25">
      <c r="G1194" s="76" t="str">
        <f t="shared" si="18"/>
        <v/>
      </c>
    </row>
    <row r="1195" spans="7:7" x14ac:dyDescent="0.25">
      <c r="G1195" s="76" t="str">
        <f t="shared" si="18"/>
        <v/>
      </c>
    </row>
    <row r="1196" spans="7:7" x14ac:dyDescent="0.25">
      <c r="G1196" s="76" t="str">
        <f t="shared" si="18"/>
        <v/>
      </c>
    </row>
    <row r="1197" spans="7:7" x14ac:dyDescent="0.25">
      <c r="G1197" s="76" t="str">
        <f t="shared" si="18"/>
        <v/>
      </c>
    </row>
    <row r="1198" spans="7:7" x14ac:dyDescent="0.25">
      <c r="G1198" s="76" t="str">
        <f t="shared" si="18"/>
        <v/>
      </c>
    </row>
    <row r="1199" spans="7:7" x14ac:dyDescent="0.25">
      <c r="G1199" s="76" t="str">
        <f t="shared" si="18"/>
        <v/>
      </c>
    </row>
    <row r="1200" spans="7:7" x14ac:dyDescent="0.25">
      <c r="G1200" s="76" t="str">
        <f t="shared" si="18"/>
        <v/>
      </c>
    </row>
    <row r="1201" spans="7:7" x14ac:dyDescent="0.25">
      <c r="G1201" s="76" t="str">
        <f t="shared" si="18"/>
        <v/>
      </c>
    </row>
    <row r="1202" spans="7:7" x14ac:dyDescent="0.25">
      <c r="G1202" s="76" t="str">
        <f t="shared" si="18"/>
        <v/>
      </c>
    </row>
    <row r="1203" spans="7:7" x14ac:dyDescent="0.25">
      <c r="G1203" s="76" t="str">
        <f t="shared" si="18"/>
        <v/>
      </c>
    </row>
    <row r="1204" spans="7:7" x14ac:dyDescent="0.25">
      <c r="G1204" s="76" t="str">
        <f t="shared" si="18"/>
        <v/>
      </c>
    </row>
    <row r="1205" spans="7:7" x14ac:dyDescent="0.25">
      <c r="G1205" s="76" t="str">
        <f t="shared" si="18"/>
        <v/>
      </c>
    </row>
    <row r="1206" spans="7:7" x14ac:dyDescent="0.25">
      <c r="G1206" s="76" t="str">
        <f t="shared" si="18"/>
        <v/>
      </c>
    </row>
    <row r="1207" spans="7:7" x14ac:dyDescent="0.25">
      <c r="G1207" s="76" t="str">
        <f t="shared" si="18"/>
        <v/>
      </c>
    </row>
    <row r="1208" spans="7:7" x14ac:dyDescent="0.25">
      <c r="G1208" s="76" t="str">
        <f t="shared" si="18"/>
        <v/>
      </c>
    </row>
    <row r="1209" spans="7:7" x14ac:dyDescent="0.25">
      <c r="G1209" s="76" t="str">
        <f t="shared" si="18"/>
        <v/>
      </c>
    </row>
    <row r="1210" spans="7:7" x14ac:dyDescent="0.25">
      <c r="G1210" s="76" t="str">
        <f t="shared" si="18"/>
        <v/>
      </c>
    </row>
    <row r="1211" spans="7:7" x14ac:dyDescent="0.25">
      <c r="G1211" s="76" t="str">
        <f t="shared" si="18"/>
        <v/>
      </c>
    </row>
    <row r="1212" spans="7:7" x14ac:dyDescent="0.25">
      <c r="G1212" s="76" t="str">
        <f t="shared" si="18"/>
        <v/>
      </c>
    </row>
    <row r="1213" spans="7:7" x14ac:dyDescent="0.25">
      <c r="G1213" s="76" t="str">
        <f t="shared" si="18"/>
        <v/>
      </c>
    </row>
    <row r="1214" spans="7:7" x14ac:dyDescent="0.25">
      <c r="G1214" s="76" t="str">
        <f t="shared" si="18"/>
        <v/>
      </c>
    </row>
    <row r="1215" spans="7:7" x14ac:dyDescent="0.25">
      <c r="G1215" s="76" t="str">
        <f t="shared" si="18"/>
        <v/>
      </c>
    </row>
    <row r="1216" spans="7:7" x14ac:dyDescent="0.25">
      <c r="G1216" s="76" t="str">
        <f t="shared" si="18"/>
        <v/>
      </c>
    </row>
    <row r="1217" spans="7:7" x14ac:dyDescent="0.25">
      <c r="G1217" s="76" t="str">
        <f t="shared" si="18"/>
        <v/>
      </c>
    </row>
    <row r="1218" spans="7:7" x14ac:dyDescent="0.25">
      <c r="G1218" s="76" t="str">
        <f t="shared" si="18"/>
        <v/>
      </c>
    </row>
    <row r="1219" spans="7:7" x14ac:dyDescent="0.25">
      <c r="G1219" s="76" t="str">
        <f t="shared" si="18"/>
        <v/>
      </c>
    </row>
    <row r="1220" spans="7:7" x14ac:dyDescent="0.25">
      <c r="G1220" s="76" t="str">
        <f t="shared" si="18"/>
        <v/>
      </c>
    </row>
    <row r="1221" spans="7:7" x14ac:dyDescent="0.25">
      <c r="G1221" s="76" t="str">
        <f t="shared" si="18"/>
        <v/>
      </c>
    </row>
    <row r="1222" spans="7:7" x14ac:dyDescent="0.25">
      <c r="G1222" s="76" t="str">
        <f t="shared" si="18"/>
        <v/>
      </c>
    </row>
    <row r="1223" spans="7:7" x14ac:dyDescent="0.25">
      <c r="G1223" s="76" t="str">
        <f t="shared" ref="G1223:G1286" si="19">IFERROR(GETPIVOTDATA("Asis",$B$4,"Usuario anotado",B1223,"Asis",1)/GETPIVOTDATA("Asis",$B$4,"Usuario anotado",B1223),"")</f>
        <v/>
      </c>
    </row>
    <row r="1224" spans="7:7" x14ac:dyDescent="0.25">
      <c r="G1224" s="76" t="str">
        <f t="shared" si="19"/>
        <v/>
      </c>
    </row>
    <row r="1225" spans="7:7" x14ac:dyDescent="0.25">
      <c r="G1225" s="76" t="str">
        <f t="shared" si="19"/>
        <v/>
      </c>
    </row>
    <row r="1226" spans="7:7" x14ac:dyDescent="0.25">
      <c r="G1226" s="76" t="str">
        <f t="shared" si="19"/>
        <v/>
      </c>
    </row>
    <row r="1227" spans="7:7" x14ac:dyDescent="0.25">
      <c r="G1227" s="76" t="str">
        <f t="shared" si="19"/>
        <v/>
      </c>
    </row>
    <row r="1228" spans="7:7" x14ac:dyDescent="0.25">
      <c r="G1228" s="76" t="str">
        <f t="shared" si="19"/>
        <v/>
      </c>
    </row>
    <row r="1229" spans="7:7" x14ac:dyDescent="0.25">
      <c r="G1229" s="76" t="str">
        <f t="shared" si="19"/>
        <v/>
      </c>
    </row>
    <row r="1230" spans="7:7" x14ac:dyDescent="0.25">
      <c r="G1230" s="76" t="str">
        <f t="shared" si="19"/>
        <v/>
      </c>
    </row>
    <row r="1231" spans="7:7" x14ac:dyDescent="0.25">
      <c r="G1231" s="76" t="str">
        <f t="shared" si="19"/>
        <v/>
      </c>
    </row>
    <row r="1232" spans="7:7" x14ac:dyDescent="0.25">
      <c r="G1232" s="76" t="str">
        <f t="shared" si="19"/>
        <v/>
      </c>
    </row>
    <row r="1233" spans="7:7" x14ac:dyDescent="0.25">
      <c r="G1233" s="76" t="str">
        <f t="shared" si="19"/>
        <v/>
      </c>
    </row>
    <row r="1234" spans="7:7" x14ac:dyDescent="0.25">
      <c r="G1234" s="76" t="str">
        <f t="shared" si="19"/>
        <v/>
      </c>
    </row>
    <row r="1235" spans="7:7" x14ac:dyDescent="0.25">
      <c r="G1235" s="76" t="str">
        <f t="shared" si="19"/>
        <v/>
      </c>
    </row>
    <row r="1236" spans="7:7" x14ac:dyDescent="0.25">
      <c r="G1236" s="76" t="str">
        <f t="shared" si="19"/>
        <v/>
      </c>
    </row>
    <row r="1237" spans="7:7" x14ac:dyDescent="0.25">
      <c r="G1237" s="76" t="str">
        <f t="shared" si="19"/>
        <v/>
      </c>
    </row>
    <row r="1238" spans="7:7" x14ac:dyDescent="0.25">
      <c r="G1238" s="76" t="str">
        <f t="shared" si="19"/>
        <v/>
      </c>
    </row>
    <row r="1239" spans="7:7" x14ac:dyDescent="0.25">
      <c r="G1239" s="76" t="str">
        <f t="shared" si="19"/>
        <v/>
      </c>
    </row>
    <row r="1240" spans="7:7" x14ac:dyDescent="0.25">
      <c r="G1240" s="76" t="str">
        <f t="shared" si="19"/>
        <v/>
      </c>
    </row>
    <row r="1241" spans="7:7" x14ac:dyDescent="0.25">
      <c r="G1241" s="76" t="str">
        <f t="shared" si="19"/>
        <v/>
      </c>
    </row>
    <row r="1242" spans="7:7" x14ac:dyDescent="0.25">
      <c r="G1242" s="76" t="str">
        <f t="shared" si="19"/>
        <v/>
      </c>
    </row>
    <row r="1243" spans="7:7" x14ac:dyDescent="0.25">
      <c r="G1243" s="76" t="str">
        <f t="shared" si="19"/>
        <v/>
      </c>
    </row>
    <row r="1244" spans="7:7" x14ac:dyDescent="0.25">
      <c r="G1244" s="76" t="str">
        <f t="shared" si="19"/>
        <v/>
      </c>
    </row>
    <row r="1245" spans="7:7" x14ac:dyDescent="0.25">
      <c r="G1245" s="76" t="str">
        <f t="shared" si="19"/>
        <v/>
      </c>
    </row>
    <row r="1246" spans="7:7" x14ac:dyDescent="0.25">
      <c r="G1246" s="76" t="str">
        <f t="shared" si="19"/>
        <v/>
      </c>
    </row>
    <row r="1247" spans="7:7" x14ac:dyDescent="0.25">
      <c r="G1247" s="76" t="str">
        <f t="shared" si="19"/>
        <v/>
      </c>
    </row>
    <row r="1248" spans="7:7" x14ac:dyDescent="0.25">
      <c r="G1248" s="76" t="str">
        <f t="shared" si="19"/>
        <v/>
      </c>
    </row>
    <row r="1249" spans="7:7" x14ac:dyDescent="0.25">
      <c r="G1249" s="76" t="str">
        <f t="shared" si="19"/>
        <v/>
      </c>
    </row>
    <row r="1250" spans="7:7" x14ac:dyDescent="0.25">
      <c r="G1250" s="76" t="str">
        <f t="shared" si="19"/>
        <v/>
      </c>
    </row>
    <row r="1251" spans="7:7" x14ac:dyDescent="0.25">
      <c r="G1251" s="76" t="str">
        <f t="shared" si="19"/>
        <v/>
      </c>
    </row>
    <row r="1252" spans="7:7" x14ac:dyDescent="0.25">
      <c r="G1252" s="76" t="str">
        <f t="shared" si="19"/>
        <v/>
      </c>
    </row>
    <row r="1253" spans="7:7" x14ac:dyDescent="0.25">
      <c r="G1253" s="76" t="str">
        <f t="shared" si="19"/>
        <v/>
      </c>
    </row>
    <row r="1254" spans="7:7" x14ac:dyDescent="0.25">
      <c r="G1254" s="76" t="str">
        <f t="shared" si="19"/>
        <v/>
      </c>
    </row>
    <row r="1255" spans="7:7" x14ac:dyDescent="0.25">
      <c r="G1255" s="76" t="str">
        <f t="shared" si="19"/>
        <v/>
      </c>
    </row>
    <row r="1256" spans="7:7" x14ac:dyDescent="0.25">
      <c r="G1256" s="76" t="str">
        <f t="shared" si="19"/>
        <v/>
      </c>
    </row>
    <row r="1257" spans="7:7" x14ac:dyDescent="0.25">
      <c r="G1257" s="76" t="str">
        <f t="shared" si="19"/>
        <v/>
      </c>
    </row>
    <row r="1258" spans="7:7" x14ac:dyDescent="0.25">
      <c r="G1258" s="76" t="str">
        <f t="shared" si="19"/>
        <v/>
      </c>
    </row>
    <row r="1259" spans="7:7" x14ac:dyDescent="0.25">
      <c r="G1259" s="76" t="str">
        <f t="shared" si="19"/>
        <v/>
      </c>
    </row>
    <row r="1260" spans="7:7" x14ac:dyDescent="0.25">
      <c r="G1260" s="76" t="str">
        <f t="shared" si="19"/>
        <v/>
      </c>
    </row>
    <row r="1261" spans="7:7" x14ac:dyDescent="0.25">
      <c r="G1261" s="76" t="str">
        <f t="shared" si="19"/>
        <v/>
      </c>
    </row>
    <row r="1262" spans="7:7" x14ac:dyDescent="0.25">
      <c r="G1262" s="76" t="str">
        <f t="shared" si="19"/>
        <v/>
      </c>
    </row>
    <row r="1263" spans="7:7" x14ac:dyDescent="0.25">
      <c r="G1263" s="76" t="str">
        <f t="shared" si="19"/>
        <v/>
      </c>
    </row>
    <row r="1264" spans="7:7" x14ac:dyDescent="0.25">
      <c r="G1264" s="76" t="str">
        <f t="shared" si="19"/>
        <v/>
      </c>
    </row>
    <row r="1265" spans="7:7" x14ac:dyDescent="0.25">
      <c r="G1265" s="76" t="str">
        <f t="shared" si="19"/>
        <v/>
      </c>
    </row>
    <row r="1266" spans="7:7" x14ac:dyDescent="0.25">
      <c r="G1266" s="76" t="str">
        <f t="shared" si="19"/>
        <v/>
      </c>
    </row>
    <row r="1267" spans="7:7" x14ac:dyDescent="0.25">
      <c r="G1267" s="76" t="str">
        <f t="shared" si="19"/>
        <v/>
      </c>
    </row>
    <row r="1268" spans="7:7" x14ac:dyDescent="0.25">
      <c r="G1268" s="76" t="str">
        <f t="shared" si="19"/>
        <v/>
      </c>
    </row>
    <row r="1269" spans="7:7" x14ac:dyDescent="0.25">
      <c r="G1269" s="76" t="str">
        <f t="shared" si="19"/>
        <v/>
      </c>
    </row>
    <row r="1270" spans="7:7" x14ac:dyDescent="0.25">
      <c r="G1270" s="76" t="str">
        <f t="shared" si="19"/>
        <v/>
      </c>
    </row>
    <row r="1271" spans="7:7" x14ac:dyDescent="0.25">
      <c r="G1271" s="76" t="str">
        <f t="shared" si="19"/>
        <v/>
      </c>
    </row>
    <row r="1272" spans="7:7" x14ac:dyDescent="0.25">
      <c r="G1272" s="76" t="str">
        <f t="shared" si="19"/>
        <v/>
      </c>
    </row>
    <row r="1273" spans="7:7" x14ac:dyDescent="0.25">
      <c r="G1273" s="76" t="str">
        <f t="shared" si="19"/>
        <v/>
      </c>
    </row>
    <row r="1274" spans="7:7" x14ac:dyDescent="0.25">
      <c r="G1274" s="76" t="str">
        <f t="shared" si="19"/>
        <v/>
      </c>
    </row>
    <row r="1275" spans="7:7" x14ac:dyDescent="0.25">
      <c r="G1275" s="76" t="str">
        <f t="shared" si="19"/>
        <v/>
      </c>
    </row>
    <row r="1276" spans="7:7" x14ac:dyDescent="0.25">
      <c r="G1276" s="76" t="str">
        <f t="shared" si="19"/>
        <v/>
      </c>
    </row>
    <row r="1277" spans="7:7" x14ac:dyDescent="0.25">
      <c r="G1277" s="76" t="str">
        <f t="shared" si="19"/>
        <v/>
      </c>
    </row>
    <row r="1278" spans="7:7" x14ac:dyDescent="0.25">
      <c r="G1278" s="76" t="str">
        <f t="shared" si="19"/>
        <v/>
      </c>
    </row>
    <row r="1279" spans="7:7" x14ac:dyDescent="0.25">
      <c r="G1279" s="76" t="str">
        <f t="shared" si="19"/>
        <v/>
      </c>
    </row>
    <row r="1280" spans="7:7" x14ac:dyDescent="0.25">
      <c r="G1280" s="76" t="str">
        <f t="shared" si="19"/>
        <v/>
      </c>
    </row>
    <row r="1281" spans="7:7" x14ac:dyDescent="0.25">
      <c r="G1281" s="76" t="str">
        <f t="shared" si="19"/>
        <v/>
      </c>
    </row>
    <row r="1282" spans="7:7" x14ac:dyDescent="0.25">
      <c r="G1282" s="76" t="str">
        <f t="shared" si="19"/>
        <v/>
      </c>
    </row>
    <row r="1283" spans="7:7" x14ac:dyDescent="0.25">
      <c r="G1283" s="76" t="str">
        <f t="shared" si="19"/>
        <v/>
      </c>
    </row>
    <row r="1284" spans="7:7" x14ac:dyDescent="0.25">
      <c r="G1284" s="76" t="str">
        <f t="shared" si="19"/>
        <v/>
      </c>
    </row>
    <row r="1285" spans="7:7" x14ac:dyDescent="0.25">
      <c r="G1285" s="76" t="str">
        <f t="shared" si="19"/>
        <v/>
      </c>
    </row>
    <row r="1286" spans="7:7" x14ac:dyDescent="0.25">
      <c r="G1286" s="76" t="str">
        <f t="shared" si="19"/>
        <v/>
      </c>
    </row>
    <row r="1287" spans="7:7" x14ac:dyDescent="0.25">
      <c r="G1287" s="76" t="str">
        <f t="shared" ref="G1287:G1350" si="20">IFERROR(GETPIVOTDATA("Asis",$B$4,"Usuario anotado",B1287,"Asis",1)/GETPIVOTDATA("Asis",$B$4,"Usuario anotado",B1287),"")</f>
        <v/>
      </c>
    </row>
    <row r="1288" spans="7:7" x14ac:dyDescent="0.25">
      <c r="G1288" s="76" t="str">
        <f t="shared" si="20"/>
        <v/>
      </c>
    </row>
    <row r="1289" spans="7:7" x14ac:dyDescent="0.25">
      <c r="G1289" s="76" t="str">
        <f t="shared" si="20"/>
        <v/>
      </c>
    </row>
    <row r="1290" spans="7:7" x14ac:dyDescent="0.25">
      <c r="G1290" s="76" t="str">
        <f t="shared" si="20"/>
        <v/>
      </c>
    </row>
    <row r="1291" spans="7:7" x14ac:dyDescent="0.25">
      <c r="G1291" s="76" t="str">
        <f t="shared" si="20"/>
        <v/>
      </c>
    </row>
    <row r="1292" spans="7:7" x14ac:dyDescent="0.25">
      <c r="G1292" s="76" t="str">
        <f t="shared" si="20"/>
        <v/>
      </c>
    </row>
    <row r="1293" spans="7:7" x14ac:dyDescent="0.25">
      <c r="G1293" s="76" t="str">
        <f t="shared" si="20"/>
        <v/>
      </c>
    </row>
    <row r="1294" spans="7:7" x14ac:dyDescent="0.25">
      <c r="G1294" s="76" t="str">
        <f t="shared" si="20"/>
        <v/>
      </c>
    </row>
    <row r="1295" spans="7:7" x14ac:dyDescent="0.25">
      <c r="G1295" s="76" t="str">
        <f t="shared" si="20"/>
        <v/>
      </c>
    </row>
    <row r="1296" spans="7:7" x14ac:dyDescent="0.25">
      <c r="G1296" s="76" t="str">
        <f t="shared" si="20"/>
        <v/>
      </c>
    </row>
    <row r="1297" spans="7:7" x14ac:dyDescent="0.25">
      <c r="G1297" s="76" t="str">
        <f t="shared" si="20"/>
        <v/>
      </c>
    </row>
    <row r="1298" spans="7:7" x14ac:dyDescent="0.25">
      <c r="G1298" s="76" t="str">
        <f t="shared" si="20"/>
        <v/>
      </c>
    </row>
    <row r="1299" spans="7:7" x14ac:dyDescent="0.25">
      <c r="G1299" s="76" t="str">
        <f t="shared" si="20"/>
        <v/>
      </c>
    </row>
    <row r="1300" spans="7:7" x14ac:dyDescent="0.25">
      <c r="G1300" s="76" t="str">
        <f t="shared" si="20"/>
        <v/>
      </c>
    </row>
    <row r="1301" spans="7:7" x14ac:dyDescent="0.25">
      <c r="G1301" s="76" t="str">
        <f t="shared" si="20"/>
        <v/>
      </c>
    </row>
    <row r="1302" spans="7:7" x14ac:dyDescent="0.25">
      <c r="G1302" s="76" t="str">
        <f t="shared" si="20"/>
        <v/>
      </c>
    </row>
    <row r="1303" spans="7:7" x14ac:dyDescent="0.25">
      <c r="G1303" s="76" t="str">
        <f t="shared" si="20"/>
        <v/>
      </c>
    </row>
    <row r="1304" spans="7:7" x14ac:dyDescent="0.25">
      <c r="G1304" s="76" t="str">
        <f t="shared" si="20"/>
        <v/>
      </c>
    </row>
    <row r="1305" spans="7:7" x14ac:dyDescent="0.25">
      <c r="G1305" s="76" t="str">
        <f t="shared" si="20"/>
        <v/>
      </c>
    </row>
    <row r="1306" spans="7:7" x14ac:dyDescent="0.25">
      <c r="G1306" s="76" t="str">
        <f t="shared" si="20"/>
        <v/>
      </c>
    </row>
    <row r="1307" spans="7:7" x14ac:dyDescent="0.25">
      <c r="G1307" s="76" t="str">
        <f t="shared" si="20"/>
        <v/>
      </c>
    </row>
    <row r="1308" spans="7:7" x14ac:dyDescent="0.25">
      <c r="G1308" s="76" t="str">
        <f t="shared" si="20"/>
        <v/>
      </c>
    </row>
    <row r="1309" spans="7:7" x14ac:dyDescent="0.25">
      <c r="G1309" s="76" t="str">
        <f t="shared" si="20"/>
        <v/>
      </c>
    </row>
    <row r="1310" spans="7:7" x14ac:dyDescent="0.25">
      <c r="G1310" s="76" t="str">
        <f t="shared" si="20"/>
        <v/>
      </c>
    </row>
    <row r="1311" spans="7:7" x14ac:dyDescent="0.25">
      <c r="G1311" s="76" t="str">
        <f t="shared" si="20"/>
        <v/>
      </c>
    </row>
    <row r="1312" spans="7:7" x14ac:dyDescent="0.25">
      <c r="G1312" s="76" t="str">
        <f t="shared" si="20"/>
        <v/>
      </c>
    </row>
    <row r="1313" spans="7:7" x14ac:dyDescent="0.25">
      <c r="G1313" s="76" t="str">
        <f t="shared" si="20"/>
        <v/>
      </c>
    </row>
    <row r="1314" spans="7:7" x14ac:dyDescent="0.25">
      <c r="G1314" s="76" t="str">
        <f t="shared" si="20"/>
        <v/>
      </c>
    </row>
    <row r="1315" spans="7:7" x14ac:dyDescent="0.25">
      <c r="G1315" s="76" t="str">
        <f t="shared" si="20"/>
        <v/>
      </c>
    </row>
    <row r="1316" spans="7:7" x14ac:dyDescent="0.25">
      <c r="G1316" s="76" t="str">
        <f t="shared" si="20"/>
        <v/>
      </c>
    </row>
    <row r="1317" spans="7:7" x14ac:dyDescent="0.25">
      <c r="G1317" s="76" t="str">
        <f t="shared" si="20"/>
        <v/>
      </c>
    </row>
    <row r="1318" spans="7:7" x14ac:dyDescent="0.25">
      <c r="G1318" s="76" t="str">
        <f t="shared" si="20"/>
        <v/>
      </c>
    </row>
    <row r="1319" spans="7:7" x14ac:dyDescent="0.25">
      <c r="G1319" s="76" t="str">
        <f t="shared" si="20"/>
        <v/>
      </c>
    </row>
    <row r="1320" spans="7:7" x14ac:dyDescent="0.25">
      <c r="G1320" s="76" t="str">
        <f t="shared" si="20"/>
        <v/>
      </c>
    </row>
    <row r="1321" spans="7:7" x14ac:dyDescent="0.25">
      <c r="G1321" s="76" t="str">
        <f t="shared" si="20"/>
        <v/>
      </c>
    </row>
    <row r="1322" spans="7:7" x14ac:dyDescent="0.25">
      <c r="G1322" s="76" t="str">
        <f t="shared" si="20"/>
        <v/>
      </c>
    </row>
    <row r="1323" spans="7:7" x14ac:dyDescent="0.25">
      <c r="G1323" s="76" t="str">
        <f t="shared" si="20"/>
        <v/>
      </c>
    </row>
    <row r="1324" spans="7:7" x14ac:dyDescent="0.25">
      <c r="G1324" s="76" t="str">
        <f t="shared" si="20"/>
        <v/>
      </c>
    </row>
    <row r="1325" spans="7:7" x14ac:dyDescent="0.25">
      <c r="G1325" s="76" t="str">
        <f t="shared" si="20"/>
        <v/>
      </c>
    </row>
    <row r="1326" spans="7:7" x14ac:dyDescent="0.25">
      <c r="G1326" s="76" t="str">
        <f t="shared" si="20"/>
        <v/>
      </c>
    </row>
    <row r="1327" spans="7:7" x14ac:dyDescent="0.25">
      <c r="G1327" s="76" t="str">
        <f t="shared" si="20"/>
        <v/>
      </c>
    </row>
    <row r="1328" spans="7:7" x14ac:dyDescent="0.25">
      <c r="G1328" s="76" t="str">
        <f t="shared" si="20"/>
        <v/>
      </c>
    </row>
    <row r="1329" spans="7:7" x14ac:dyDescent="0.25">
      <c r="G1329" s="76" t="str">
        <f t="shared" si="20"/>
        <v/>
      </c>
    </row>
    <row r="1330" spans="7:7" x14ac:dyDescent="0.25">
      <c r="G1330" s="76" t="str">
        <f t="shared" si="20"/>
        <v/>
      </c>
    </row>
    <row r="1331" spans="7:7" x14ac:dyDescent="0.25">
      <c r="G1331" s="76" t="str">
        <f t="shared" si="20"/>
        <v/>
      </c>
    </row>
    <row r="1332" spans="7:7" x14ac:dyDescent="0.25">
      <c r="G1332" s="76" t="str">
        <f t="shared" si="20"/>
        <v/>
      </c>
    </row>
    <row r="1333" spans="7:7" x14ac:dyDescent="0.25">
      <c r="G1333" s="76" t="str">
        <f t="shared" si="20"/>
        <v/>
      </c>
    </row>
    <row r="1334" spans="7:7" x14ac:dyDescent="0.25">
      <c r="G1334" s="76" t="str">
        <f t="shared" si="20"/>
        <v/>
      </c>
    </row>
    <row r="1335" spans="7:7" x14ac:dyDescent="0.25">
      <c r="G1335" s="76" t="str">
        <f t="shared" si="20"/>
        <v/>
      </c>
    </row>
    <row r="1336" spans="7:7" x14ac:dyDescent="0.25">
      <c r="G1336" s="76" t="str">
        <f t="shared" si="20"/>
        <v/>
      </c>
    </row>
    <row r="1337" spans="7:7" x14ac:dyDescent="0.25">
      <c r="G1337" s="76" t="str">
        <f t="shared" si="20"/>
        <v/>
      </c>
    </row>
    <row r="1338" spans="7:7" x14ac:dyDescent="0.25">
      <c r="G1338" s="76" t="str">
        <f t="shared" si="20"/>
        <v/>
      </c>
    </row>
    <row r="1339" spans="7:7" x14ac:dyDescent="0.25">
      <c r="G1339" s="76" t="str">
        <f t="shared" si="20"/>
        <v/>
      </c>
    </row>
    <row r="1340" spans="7:7" x14ac:dyDescent="0.25">
      <c r="G1340" s="76" t="str">
        <f t="shared" si="20"/>
        <v/>
      </c>
    </row>
    <row r="1341" spans="7:7" x14ac:dyDescent="0.25">
      <c r="G1341" s="76" t="str">
        <f t="shared" si="20"/>
        <v/>
      </c>
    </row>
    <row r="1342" spans="7:7" x14ac:dyDescent="0.25">
      <c r="G1342" s="76" t="str">
        <f t="shared" si="20"/>
        <v/>
      </c>
    </row>
    <row r="1343" spans="7:7" x14ac:dyDescent="0.25">
      <c r="G1343" s="76" t="str">
        <f t="shared" si="20"/>
        <v/>
      </c>
    </row>
    <row r="1344" spans="7:7" x14ac:dyDescent="0.25">
      <c r="G1344" s="76" t="str">
        <f t="shared" si="20"/>
        <v/>
      </c>
    </row>
    <row r="1345" spans="7:7" x14ac:dyDescent="0.25">
      <c r="G1345" s="76" t="str">
        <f t="shared" si="20"/>
        <v/>
      </c>
    </row>
    <row r="1346" spans="7:7" x14ac:dyDescent="0.25">
      <c r="G1346" s="76" t="str">
        <f t="shared" si="20"/>
        <v/>
      </c>
    </row>
    <row r="1347" spans="7:7" x14ac:dyDescent="0.25">
      <c r="G1347" s="76" t="str">
        <f t="shared" si="20"/>
        <v/>
      </c>
    </row>
    <row r="1348" spans="7:7" x14ac:dyDescent="0.25">
      <c r="G1348" s="76" t="str">
        <f t="shared" si="20"/>
        <v/>
      </c>
    </row>
    <row r="1349" spans="7:7" x14ac:dyDescent="0.25">
      <c r="G1349" s="76" t="str">
        <f t="shared" si="20"/>
        <v/>
      </c>
    </row>
    <row r="1350" spans="7:7" x14ac:dyDescent="0.25">
      <c r="G1350" s="76" t="str">
        <f t="shared" si="20"/>
        <v/>
      </c>
    </row>
    <row r="1351" spans="7:7" x14ac:dyDescent="0.25">
      <c r="G1351" s="76" t="str">
        <f t="shared" ref="G1351:G1390" si="21">IFERROR(GETPIVOTDATA("Asis",$B$4,"Usuario anotado",B1351,"Asis",1)/GETPIVOTDATA("Asis",$B$4,"Usuario anotado",B1351),"")</f>
        <v/>
      </c>
    </row>
    <row r="1352" spans="7:7" x14ac:dyDescent="0.25">
      <c r="G1352" s="76" t="str">
        <f t="shared" si="21"/>
        <v/>
      </c>
    </row>
    <row r="1353" spans="7:7" x14ac:dyDescent="0.25">
      <c r="G1353" s="76" t="str">
        <f t="shared" si="21"/>
        <v/>
      </c>
    </row>
    <row r="1354" spans="7:7" x14ac:dyDescent="0.25">
      <c r="G1354" s="76" t="str">
        <f t="shared" si="21"/>
        <v/>
      </c>
    </row>
    <row r="1355" spans="7:7" x14ac:dyDescent="0.25">
      <c r="G1355" s="76" t="str">
        <f t="shared" si="21"/>
        <v/>
      </c>
    </row>
    <row r="1356" spans="7:7" x14ac:dyDescent="0.25">
      <c r="G1356" s="76" t="str">
        <f t="shared" si="21"/>
        <v/>
      </c>
    </row>
    <row r="1357" spans="7:7" x14ac:dyDescent="0.25">
      <c r="G1357" s="76" t="str">
        <f t="shared" si="21"/>
        <v/>
      </c>
    </row>
    <row r="1358" spans="7:7" x14ac:dyDescent="0.25">
      <c r="G1358" s="76" t="str">
        <f t="shared" si="21"/>
        <v/>
      </c>
    </row>
    <row r="1359" spans="7:7" x14ac:dyDescent="0.25">
      <c r="G1359" s="76" t="str">
        <f t="shared" si="21"/>
        <v/>
      </c>
    </row>
    <row r="1360" spans="7:7" x14ac:dyDescent="0.25">
      <c r="G1360" s="76" t="str">
        <f t="shared" si="21"/>
        <v/>
      </c>
    </row>
    <row r="1361" spans="7:7" x14ac:dyDescent="0.25">
      <c r="G1361" s="76" t="str">
        <f t="shared" si="21"/>
        <v/>
      </c>
    </row>
    <row r="1362" spans="7:7" x14ac:dyDescent="0.25">
      <c r="G1362" s="76" t="str">
        <f t="shared" si="21"/>
        <v/>
      </c>
    </row>
    <row r="1363" spans="7:7" x14ac:dyDescent="0.25">
      <c r="G1363" s="76" t="str">
        <f t="shared" si="21"/>
        <v/>
      </c>
    </row>
    <row r="1364" spans="7:7" x14ac:dyDescent="0.25">
      <c r="G1364" s="76" t="str">
        <f t="shared" si="21"/>
        <v/>
      </c>
    </row>
    <row r="1365" spans="7:7" x14ac:dyDescent="0.25">
      <c r="G1365" s="76" t="str">
        <f t="shared" si="21"/>
        <v/>
      </c>
    </row>
    <row r="1366" spans="7:7" x14ac:dyDescent="0.25">
      <c r="G1366" s="76" t="str">
        <f t="shared" si="21"/>
        <v/>
      </c>
    </row>
    <row r="1367" spans="7:7" x14ac:dyDescent="0.25">
      <c r="G1367" s="76" t="str">
        <f t="shared" si="21"/>
        <v/>
      </c>
    </row>
    <row r="1368" spans="7:7" x14ac:dyDescent="0.25">
      <c r="G1368" s="76" t="str">
        <f t="shared" si="21"/>
        <v/>
      </c>
    </row>
    <row r="1369" spans="7:7" x14ac:dyDescent="0.25">
      <c r="G1369" s="76" t="str">
        <f t="shared" si="21"/>
        <v/>
      </c>
    </row>
    <row r="1370" spans="7:7" x14ac:dyDescent="0.25">
      <c r="G1370" s="76" t="str">
        <f t="shared" si="21"/>
        <v/>
      </c>
    </row>
    <row r="1371" spans="7:7" x14ac:dyDescent="0.25">
      <c r="G1371" s="76" t="str">
        <f t="shared" si="21"/>
        <v/>
      </c>
    </row>
    <row r="1372" spans="7:7" x14ac:dyDescent="0.25">
      <c r="G1372" s="76" t="str">
        <f t="shared" si="21"/>
        <v/>
      </c>
    </row>
    <row r="1373" spans="7:7" x14ac:dyDescent="0.25">
      <c r="G1373" s="76" t="str">
        <f t="shared" si="21"/>
        <v/>
      </c>
    </row>
    <row r="1374" spans="7:7" x14ac:dyDescent="0.25">
      <c r="G1374" s="76" t="str">
        <f t="shared" si="21"/>
        <v/>
      </c>
    </row>
    <row r="1375" spans="7:7" x14ac:dyDescent="0.25">
      <c r="G1375" s="76" t="str">
        <f t="shared" si="21"/>
        <v/>
      </c>
    </row>
    <row r="1376" spans="7:7" x14ac:dyDescent="0.25">
      <c r="G1376" s="76" t="str">
        <f t="shared" si="21"/>
        <v/>
      </c>
    </row>
    <row r="1377" spans="7:7" x14ac:dyDescent="0.25">
      <c r="G1377" s="76" t="str">
        <f t="shared" si="21"/>
        <v/>
      </c>
    </row>
    <row r="1378" spans="7:7" x14ac:dyDescent="0.25">
      <c r="G1378" s="76" t="str">
        <f t="shared" si="21"/>
        <v/>
      </c>
    </row>
    <row r="1379" spans="7:7" x14ac:dyDescent="0.25">
      <c r="G1379" s="76" t="str">
        <f t="shared" si="21"/>
        <v/>
      </c>
    </row>
    <row r="1380" spans="7:7" x14ac:dyDescent="0.25">
      <c r="G1380" s="76" t="str">
        <f t="shared" si="21"/>
        <v/>
      </c>
    </row>
    <row r="1381" spans="7:7" x14ac:dyDescent="0.25">
      <c r="G1381" s="76" t="str">
        <f t="shared" si="21"/>
        <v/>
      </c>
    </row>
    <row r="1382" spans="7:7" x14ac:dyDescent="0.25">
      <c r="G1382" s="76" t="str">
        <f t="shared" si="21"/>
        <v/>
      </c>
    </row>
    <row r="1383" spans="7:7" x14ac:dyDescent="0.25">
      <c r="G1383" s="76" t="str">
        <f t="shared" si="21"/>
        <v/>
      </c>
    </row>
    <row r="1384" spans="7:7" x14ac:dyDescent="0.25">
      <c r="G1384" s="76" t="str">
        <f t="shared" si="21"/>
        <v/>
      </c>
    </row>
    <row r="1385" spans="7:7" x14ac:dyDescent="0.25">
      <c r="G1385" s="76" t="str">
        <f t="shared" si="21"/>
        <v/>
      </c>
    </row>
    <row r="1386" spans="7:7" x14ac:dyDescent="0.25">
      <c r="G1386" s="76" t="str">
        <f t="shared" si="21"/>
        <v/>
      </c>
    </row>
    <row r="1387" spans="7:7" x14ac:dyDescent="0.25">
      <c r="G1387" s="76" t="str">
        <f t="shared" si="21"/>
        <v/>
      </c>
    </row>
    <row r="1388" spans="7:7" x14ac:dyDescent="0.25">
      <c r="G1388" s="76" t="str">
        <f t="shared" si="21"/>
        <v/>
      </c>
    </row>
    <row r="1389" spans="7:7" x14ac:dyDescent="0.25">
      <c r="G1389" s="76" t="str">
        <f t="shared" si="21"/>
        <v/>
      </c>
    </row>
    <row r="1390" spans="7:7" x14ac:dyDescent="0.25">
      <c r="G1390" s="76" t="str">
        <f t="shared" si="21"/>
        <v/>
      </c>
    </row>
  </sheetData>
  <mergeCells count="1">
    <mergeCell ref="G4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K15"/>
  <sheetViews>
    <sheetView workbookViewId="0"/>
  </sheetViews>
  <sheetFormatPr baseColWidth="10" defaultColWidth="10.7109375" defaultRowHeight="15" x14ac:dyDescent="0.25"/>
  <cols>
    <col min="1" max="1" width="17.5703125" bestFit="1" customWidth="1"/>
    <col min="2" max="2" width="15.7109375" customWidth="1"/>
    <col min="3" max="3" width="17.5703125" bestFit="1" customWidth="1"/>
    <col min="4" max="4" width="8.7109375" customWidth="1"/>
    <col min="5" max="10" width="9.7109375" customWidth="1"/>
    <col min="11" max="12" width="17.5703125" customWidth="1"/>
    <col min="13" max="13" width="17.5703125" bestFit="1" customWidth="1"/>
    <col min="14" max="14" width="25.28515625" bestFit="1" customWidth="1"/>
    <col min="15" max="15" width="17.5703125" bestFit="1" customWidth="1"/>
    <col min="16" max="16" width="30.28515625" bestFit="1" customWidth="1"/>
    <col min="17" max="17" width="22.5703125" bestFit="1" customWidth="1"/>
    <col min="18" max="18" width="11.5703125" bestFit="1" customWidth="1"/>
    <col min="19" max="19" width="2.5703125" bestFit="1" customWidth="1"/>
    <col min="20" max="20" width="14.5703125" bestFit="1" customWidth="1"/>
    <col min="21" max="22" width="12.5703125" bestFit="1" customWidth="1"/>
    <col min="23" max="23" width="25.28515625" bestFit="1" customWidth="1"/>
    <col min="24" max="24" width="27.28515625" bestFit="1" customWidth="1"/>
    <col min="25" max="25" width="34.7109375" bestFit="1" customWidth="1"/>
    <col min="26" max="26" width="17.85546875" bestFit="1" customWidth="1"/>
    <col min="27" max="27" width="25.28515625" bestFit="1" customWidth="1"/>
    <col min="28" max="28" width="17.85546875" bestFit="1" customWidth="1"/>
    <col min="29" max="29" width="25.28515625" bestFit="1" customWidth="1"/>
    <col min="30" max="30" width="27.28515625" bestFit="1" customWidth="1"/>
    <col min="31" max="31" width="34.7109375" bestFit="1" customWidth="1"/>
    <col min="32" max="32" width="17.85546875" bestFit="1" customWidth="1"/>
    <col min="33" max="33" width="25.28515625" bestFit="1" customWidth="1"/>
    <col min="34" max="34" width="27.28515625" bestFit="1" customWidth="1"/>
    <col min="35" max="35" width="34.7109375" bestFit="1" customWidth="1"/>
    <col min="36" max="36" width="22.85546875" bestFit="1" customWidth="1"/>
    <col min="37" max="37" width="30.28515625" bestFit="1" customWidth="1"/>
  </cols>
  <sheetData>
    <row r="1" spans="1:11" x14ac:dyDescent="0.25">
      <c r="A1" s="31" t="s">
        <v>47</v>
      </c>
      <c r="B1" s="32" t="s">
        <v>38</v>
      </c>
      <c r="C1" s="33" t="s">
        <v>74</v>
      </c>
      <c r="D1" s="32"/>
      <c r="E1" s="32"/>
      <c r="F1" s="32"/>
      <c r="G1" s="32"/>
      <c r="H1" s="32"/>
      <c r="I1" s="32"/>
      <c r="J1" s="32"/>
    </row>
    <row r="2" spans="1:1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1" x14ac:dyDescent="0.25">
      <c r="A3" s="31" t="s">
        <v>73</v>
      </c>
      <c r="B3" s="31" t="s">
        <v>78</v>
      </c>
      <c r="C3" s="32"/>
      <c r="D3" s="32"/>
      <c r="E3" s="32"/>
      <c r="F3" s="32"/>
      <c r="G3" s="32"/>
      <c r="H3" s="32"/>
      <c r="I3" s="32"/>
      <c r="J3" s="32"/>
      <c r="K3" s="32"/>
    </row>
    <row r="4" spans="1:11" x14ac:dyDescent="0.25">
      <c r="A4" s="31" t="s">
        <v>0</v>
      </c>
      <c r="B4" s="34">
        <v>44381</v>
      </c>
      <c r="C4" s="34">
        <v>44384</v>
      </c>
      <c r="D4" s="34">
        <v>44386</v>
      </c>
      <c r="E4" s="34">
        <v>44387</v>
      </c>
      <c r="F4" s="34">
        <v>44390</v>
      </c>
      <c r="G4" s="34">
        <v>44391</v>
      </c>
      <c r="H4" s="34">
        <v>44392</v>
      </c>
      <c r="I4" s="34">
        <v>44393</v>
      </c>
      <c r="J4" s="34">
        <v>44395</v>
      </c>
      <c r="K4" s="32" t="s">
        <v>74</v>
      </c>
    </row>
    <row r="5" spans="1:11" x14ac:dyDescent="0.25">
      <c r="A5" s="35" t="s">
        <v>54</v>
      </c>
      <c r="B5" s="36">
        <v>-1</v>
      </c>
      <c r="C5" s="36">
        <v>1</v>
      </c>
      <c r="D5" s="36">
        <v>0</v>
      </c>
      <c r="E5" s="36">
        <v>0</v>
      </c>
      <c r="F5" s="36">
        <v>1</v>
      </c>
      <c r="G5" s="36">
        <v>1</v>
      </c>
      <c r="H5" s="36">
        <v>0</v>
      </c>
      <c r="I5" s="36">
        <v>0</v>
      </c>
      <c r="J5" s="36">
        <v>1</v>
      </c>
      <c r="K5" s="36">
        <v>4</v>
      </c>
    </row>
    <row r="6" spans="1:11" x14ac:dyDescent="0.25">
      <c r="A6" s="35" t="s">
        <v>11</v>
      </c>
      <c r="B6" s="36">
        <v>0</v>
      </c>
      <c r="C6" s="36">
        <v>1</v>
      </c>
      <c r="D6" s="36">
        <v>1</v>
      </c>
      <c r="E6" s="36">
        <v>1</v>
      </c>
      <c r="F6" s="36">
        <v>1</v>
      </c>
      <c r="G6" s="36">
        <v>1</v>
      </c>
      <c r="H6" s="36">
        <v>1</v>
      </c>
      <c r="I6" s="36">
        <v>1</v>
      </c>
      <c r="J6" s="36">
        <v>1</v>
      </c>
      <c r="K6" s="36">
        <v>8</v>
      </c>
    </row>
    <row r="7" spans="1:11" x14ac:dyDescent="0.25">
      <c r="A7" s="35" t="s">
        <v>91</v>
      </c>
      <c r="B7" s="36">
        <v>-1</v>
      </c>
      <c r="C7" s="36">
        <v>-1</v>
      </c>
      <c r="D7" s="36">
        <v>-1</v>
      </c>
      <c r="E7" s="36">
        <v>-1</v>
      </c>
      <c r="F7" s="36">
        <v>1</v>
      </c>
      <c r="G7" s="36">
        <v>1</v>
      </c>
      <c r="H7" s="36">
        <v>0</v>
      </c>
      <c r="I7" s="36">
        <v>1</v>
      </c>
      <c r="J7" s="36">
        <v>1</v>
      </c>
      <c r="K7" s="36">
        <v>4</v>
      </c>
    </row>
    <row r="8" spans="1:11" x14ac:dyDescent="0.25">
      <c r="A8" s="35" t="s">
        <v>74</v>
      </c>
      <c r="B8" s="36">
        <v>0</v>
      </c>
      <c r="C8" s="36">
        <v>2</v>
      </c>
      <c r="D8" s="36">
        <v>1</v>
      </c>
      <c r="E8" s="36">
        <v>1</v>
      </c>
      <c r="F8" s="36">
        <v>3</v>
      </c>
      <c r="G8" s="36">
        <v>3</v>
      </c>
      <c r="H8" s="36">
        <v>1</v>
      </c>
      <c r="I8" s="36">
        <v>2</v>
      </c>
      <c r="J8" s="36">
        <v>3</v>
      </c>
      <c r="K8" s="36">
        <v>16</v>
      </c>
    </row>
    <row r="11" spans="1:1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</sheetData>
  <conditionalFormatting sqref="A1:B4 A11:B1048576 A5:A10">
    <cfRule type="cellIs" dxfId="8" priority="1" operator="equal">
      <formula>"(en blanco)"</formula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U100"/>
  <sheetViews>
    <sheetView zoomScaleNormal="100" workbookViewId="0">
      <selection activeCell="B9" sqref="B9"/>
    </sheetView>
  </sheetViews>
  <sheetFormatPr baseColWidth="10" defaultColWidth="11.42578125" defaultRowHeight="15.75" x14ac:dyDescent="0.25"/>
  <cols>
    <col min="1" max="1" width="11.42578125" style="3"/>
    <col min="2" max="2" width="21" style="79" customWidth="1"/>
    <col min="3" max="14" width="6" style="3" customWidth="1"/>
    <col min="15" max="15" width="7.28515625" style="3" customWidth="1"/>
    <col min="16" max="16" width="3.5703125" style="3" customWidth="1"/>
    <col min="17" max="17" width="12.42578125" style="65" bestFit="1" customWidth="1"/>
    <col min="18" max="18" width="5.5703125" style="9" customWidth="1"/>
    <col min="19" max="19" width="5.42578125" style="9" customWidth="1"/>
    <col min="20" max="20" width="4.28515625" style="4" customWidth="1"/>
    <col min="21" max="21" width="3.85546875" style="84" customWidth="1"/>
    <col min="22" max="16384" width="11.42578125" style="3"/>
  </cols>
  <sheetData>
    <row r="1" spans="2:21" x14ac:dyDescent="0.25">
      <c r="C1" s="13">
        <v>12</v>
      </c>
      <c r="D1" s="13">
        <v>11</v>
      </c>
      <c r="E1" s="13">
        <v>10</v>
      </c>
      <c r="F1" s="13">
        <v>9</v>
      </c>
      <c r="G1" s="13">
        <v>8</v>
      </c>
      <c r="H1" s="13">
        <v>7</v>
      </c>
      <c r="I1" s="13">
        <v>6</v>
      </c>
      <c r="J1" s="13">
        <v>5</v>
      </c>
      <c r="K1" s="13">
        <v>4</v>
      </c>
      <c r="L1" s="13">
        <v>3</v>
      </c>
      <c r="M1" s="13">
        <v>2</v>
      </c>
      <c r="N1" s="13">
        <v>1</v>
      </c>
      <c r="O1" s="8"/>
      <c r="S1" s="9">
        <f t="array" ref="S1">C2:N10</f>
        <v>0</v>
      </c>
      <c r="T1" s="16" t="s">
        <v>74</v>
      </c>
    </row>
    <row r="2" spans="2:21" ht="88.5" customHeight="1" x14ac:dyDescent="0.25">
      <c r="B2" s="86" t="str">
        <f>Pivot!B1</f>
        <v>Speaking Club</v>
      </c>
      <c r="C2" s="86"/>
      <c r="D2" s="86"/>
      <c r="E2" s="86"/>
      <c r="F2" s="86"/>
      <c r="G2" s="86"/>
      <c r="H2" s="11"/>
      <c r="I2" s="11"/>
      <c r="J2" s="11"/>
      <c r="K2" s="11"/>
      <c r="L2" s="11"/>
      <c r="M2" s="11"/>
      <c r="N2" s="11"/>
      <c r="O2" s="11"/>
      <c r="P2" s="11"/>
      <c r="Q2" s="66" t="s">
        <v>85</v>
      </c>
      <c r="R2" s="28">
        <f>IFERROR(VLOOKUP(B2,Actividad!A:J,5,FALSE),"")</f>
        <v>5</v>
      </c>
      <c r="S2" s="27"/>
    </row>
    <row r="3" spans="2:21" x14ac:dyDescent="0.25">
      <c r="O3" s="14"/>
      <c r="P3" s="56"/>
      <c r="Q3" s="57" t="s">
        <v>90</v>
      </c>
      <c r="R3" s="24"/>
      <c r="S3" s="24"/>
    </row>
    <row r="4" spans="2:21" x14ac:dyDescent="0.25">
      <c r="B4" s="80" t="s">
        <v>70</v>
      </c>
      <c r="C4" s="6" t="str">
        <f t="shared" ref="C4:N4" si="0">IFERROR(C5/C6,"")</f>
        <v/>
      </c>
      <c r="D4" s="6" t="str">
        <f t="shared" si="0"/>
        <v/>
      </c>
      <c r="E4" s="6" t="str">
        <f t="shared" si="0"/>
        <v/>
      </c>
      <c r="F4" s="6">
        <f t="shared" si="0"/>
        <v>0</v>
      </c>
      <c r="G4" s="6">
        <f t="shared" si="0"/>
        <v>1</v>
      </c>
      <c r="H4" s="6">
        <f t="shared" si="0"/>
        <v>0.5</v>
      </c>
      <c r="I4" s="6">
        <f t="shared" si="0"/>
        <v>0.5</v>
      </c>
      <c r="J4" s="6">
        <f t="shared" si="0"/>
        <v>1</v>
      </c>
      <c r="K4" s="6">
        <f t="shared" si="0"/>
        <v>1</v>
      </c>
      <c r="L4" s="6">
        <f t="shared" si="0"/>
        <v>0.33333333333333331</v>
      </c>
      <c r="M4" s="6">
        <f t="shared" si="0"/>
        <v>0.66666666666666663</v>
      </c>
      <c r="N4" s="6">
        <f t="shared" si="0"/>
        <v>1</v>
      </c>
      <c r="O4" s="4"/>
      <c r="P4" s="54"/>
      <c r="Q4" s="67"/>
      <c r="R4" s="24"/>
      <c r="S4" s="24"/>
    </row>
    <row r="5" spans="2:21" ht="16.5" thickBot="1" x14ac:dyDescent="0.3">
      <c r="B5" s="81" t="s">
        <v>69</v>
      </c>
      <c r="C5" s="25">
        <f>IFERROR(SUMIF(C8:C10,1),"")</f>
        <v>0</v>
      </c>
      <c r="D5" s="25">
        <f>IFERROR(SUMIF(D8:D10,1),"")</f>
        <v>0</v>
      </c>
      <c r="E5" s="25">
        <f>IFERROR(SUMIF(E8:E10,1),"")</f>
        <v>0</v>
      </c>
      <c r="F5" s="25">
        <f>IFERROR(SUMIF(F8:F10,1),"")</f>
        <v>0</v>
      </c>
      <c r="G5" s="25">
        <f>IFERROR(SUMIF(G8:G10,1),"")</f>
        <v>2</v>
      </c>
      <c r="H5" s="25">
        <f t="array" ref="H5">IFERROR(SUMIF(H8:H10,1),"")</f>
        <v>1</v>
      </c>
      <c r="I5" s="25">
        <f t="shared" ref="I5:N5" si="1">IFERROR(SUMIF(I8:I10,1),"")</f>
        <v>1</v>
      </c>
      <c r="J5" s="25">
        <f t="shared" si="1"/>
        <v>3</v>
      </c>
      <c r="K5" s="25">
        <f t="shared" si="1"/>
        <v>3</v>
      </c>
      <c r="L5" s="25">
        <f t="shared" si="1"/>
        <v>1</v>
      </c>
      <c r="M5" s="25">
        <f t="shared" si="1"/>
        <v>2</v>
      </c>
      <c r="N5" s="25">
        <f t="shared" si="1"/>
        <v>3</v>
      </c>
      <c r="P5" s="60"/>
      <c r="Q5" s="68" t="str">
        <f>IF(Q4="","",IFERROR(VLOOKUP(Q4,Perfil!A:C,2,FALSE) &amp; " "&amp; VLOOKUP(Q4,Perfil!A:C,3,FALSE),"Sin Datos"))</f>
        <v/>
      </c>
      <c r="R5" s="55"/>
      <c r="S5" s="24"/>
    </row>
    <row r="6" spans="2:21" ht="16.5" thickTop="1" x14ac:dyDescent="0.25">
      <c r="B6" s="82" t="s">
        <v>49</v>
      </c>
      <c r="C6" s="24">
        <f>IFERROR(COUNTIF(C8:C10,"&gt;="&amp;0),"")</f>
        <v>0</v>
      </c>
      <c r="D6" s="24">
        <f>IFERROR(COUNTIF(D8:D10,"&gt;="&amp;0),"")</f>
        <v>0</v>
      </c>
      <c r="E6" s="24">
        <f>IFERROR(COUNTIF(E8:E10,"&gt;="&amp;0),"")</f>
        <v>0</v>
      </c>
      <c r="F6" s="24">
        <f>IFERROR(COUNTIF(F8:F10,"&gt;="&amp;0),"")</f>
        <v>1</v>
      </c>
      <c r="G6" s="24">
        <f>IFERROR(COUNTIF(G8:G10,"&gt;="&amp;0),"")</f>
        <v>2</v>
      </c>
      <c r="H6" s="24">
        <f t="array" ref="H6">IFERROR(COUNTIF(H8:H10,"&gt;="&amp;0),"")</f>
        <v>2</v>
      </c>
      <c r="I6" s="24">
        <f t="shared" ref="I6:N6" si="2">IFERROR(COUNTIF(I8:I10,"&gt;="&amp;0),"")</f>
        <v>2</v>
      </c>
      <c r="J6" s="24">
        <f t="shared" si="2"/>
        <v>3</v>
      </c>
      <c r="K6" s="24">
        <f t="shared" si="2"/>
        <v>3</v>
      </c>
      <c r="L6" s="24">
        <f t="shared" si="2"/>
        <v>3</v>
      </c>
      <c r="M6" s="24">
        <f t="shared" si="2"/>
        <v>3</v>
      </c>
      <c r="N6" s="24">
        <f t="shared" si="2"/>
        <v>3</v>
      </c>
      <c r="O6" s="4"/>
      <c r="P6" s="58"/>
      <c r="Q6" s="69" t="str">
        <f>IFERROR(VLOOKUP(Q4,Perfil!A:G,6,FALSE),"")</f>
        <v/>
      </c>
      <c r="R6" s="59" t="str">
        <f t="array" ref="R6">IF(Q6="","",HYPERLINK("https://wa.me/+54"&amp;Q6,"Whatsapp"))</f>
        <v/>
      </c>
      <c r="S6" s="55"/>
    </row>
    <row r="7" spans="2:21" x14ac:dyDescent="0.25">
      <c r="B7" s="83"/>
      <c r="C7" s="12" t="str">
        <f t="array" ref="C7">IFERROR(LARGE(IF('As-Item'!$A:$A='Últimas 12 fechas'!$B$2,'As-Item'!$D:$D),'Últimas 12 fechas'!C1),"")</f>
        <v/>
      </c>
      <c r="D7" s="12" t="str">
        <f t="array" ref="D7">IFERROR(LARGE(IF('As-Item'!$A:$A='Últimas 12 fechas'!$B$2,'As-Item'!$D:$D),'Últimas 12 fechas'!D1),"")</f>
        <v/>
      </c>
      <c r="E7" s="12" t="str">
        <f t="array" ref="E7">IFERROR(LARGE(IF('As-Item'!$A:$A='Últimas 12 fechas'!$B$2,'As-Item'!$D:$D),'Últimas 12 fechas'!E1),"")</f>
        <v/>
      </c>
      <c r="F7" s="12">
        <f t="array" ref="F7">IFERROR(LARGE(IF('As-Item'!$A:$A='Últimas 12 fechas'!$B$2,'As-Item'!$D:$D),'Últimas 12 fechas'!F1),"")</f>
        <v>44381</v>
      </c>
      <c r="G7" s="12">
        <f t="array" ref="G7">IFERROR(LARGE(IF('As-Item'!$A:$A='Últimas 12 fechas'!$B$2,'As-Item'!$D:$D),'Últimas 12 fechas'!G1),"")</f>
        <v>44384</v>
      </c>
      <c r="H7" s="12">
        <f t="array" ref="H7">IFERROR(LARGE(IF('As-Item'!$A:$A='Últimas 12 fechas'!$B$2,'As-Item'!$D:$D),'Últimas 12 fechas'!H1),"")</f>
        <v>44386</v>
      </c>
      <c r="I7" s="12">
        <f t="array" ref="I7">IFERROR(LARGE(IF('As-Item'!$A:$A='Últimas 12 fechas'!$B$2,'As-Item'!$D:$D),'Últimas 12 fechas'!I1),"")</f>
        <v>44387</v>
      </c>
      <c r="J7" s="12">
        <f t="array" ref="J7">IFERROR(LARGE(IF('As-Item'!$A:$A='Últimas 12 fechas'!$B$2,'As-Item'!$D:$D),'Últimas 12 fechas'!J1),"")</f>
        <v>44390</v>
      </c>
      <c r="K7" s="12">
        <f t="array" ref="K7">IFERROR(LARGE(IF('As-Item'!$A:$A='Últimas 12 fechas'!$B$2,'As-Item'!$D:$D),'Últimas 12 fechas'!K1),"")</f>
        <v>44391</v>
      </c>
      <c r="L7" s="12">
        <f t="array" ref="L7">IFERROR(LARGE(IF('As-Item'!$A:$A='Últimas 12 fechas'!$B$2,'As-Item'!$D:$D),'Últimas 12 fechas'!L1),"")</f>
        <v>44392</v>
      </c>
      <c r="M7" s="12">
        <f t="array" ref="M7">IFERROR(LARGE(IF('As-Item'!$A:$A='Últimas 12 fechas'!$B$2,'As-Item'!$D:$D),'Últimas 12 fechas'!M1),"")</f>
        <v>44393</v>
      </c>
      <c r="N7" s="12">
        <f t="array" ref="N7">IFERROR(LARGE(IF('As-Item'!$A:$A='Últimas 12 fechas'!$B$2,'As-Item'!$D:$D),'Últimas 12 fechas'!N1),"")</f>
        <v>44395</v>
      </c>
      <c r="O7" s="23" t="s">
        <v>77</v>
      </c>
      <c r="P7" s="15">
        <f>IF(SUM(O8:O16)=COUNT(O8:O16),1,0)</f>
        <v>1</v>
      </c>
      <c r="Q7" s="70" t="s">
        <v>71</v>
      </c>
      <c r="R7" s="26" t="s">
        <v>75</v>
      </c>
      <c r="S7" s="26" t="s">
        <v>76</v>
      </c>
    </row>
    <row r="8" spans="2:21" x14ac:dyDescent="0.25">
      <c r="B8" s="79" t="str">
        <f>IF(U8="","",IF(T8="",U8,HYPERLINK("https://wa.me/+54"&amp;T8,U8)))</f>
        <v>Ian</v>
      </c>
      <c r="C8" s="5" t="str">
        <f>IFERROR(GETPIVOTDATA("Asis",Pivot!$A$3,"Fecha",DATE(YEAR(C$7),MONTH(C$7),DAY(C$7)),"Usuario anotado",$B8),"")</f>
        <v/>
      </c>
      <c r="D8" s="5" t="str">
        <f>IFERROR(GETPIVOTDATA("Asis",Pivot!$A$3,"Fecha",DATE(YEAR(D$7),MONTH(D$7),DAY(D$7)),"Usuario anotado",$B8),"")</f>
        <v/>
      </c>
      <c r="E8" s="5" t="str">
        <f>IFERROR(GETPIVOTDATA("Asis",Pivot!$A$3,"Fecha",DATE(YEAR(E$7),MONTH(E$7),DAY(E$7)),"Usuario anotado",$B8),"")</f>
        <v/>
      </c>
      <c r="F8" s="5">
        <f>IFERROR(GETPIVOTDATA("Asis",Pivot!$A$3,"Fecha",DATE(YEAR(F$7),MONTH(F$7),DAY(F$7)),"Usuario anotado",$B8),"")</f>
        <v>-1</v>
      </c>
      <c r="G8" s="5">
        <f>IFERROR(GETPIVOTDATA("Asis",Pivot!$A$3,"Fecha",DATE(YEAR(G$7),MONTH(G$7),DAY(G$7)),"Usuario anotado",$B8),"")</f>
        <v>1</v>
      </c>
      <c r="H8" s="5">
        <f>IFERROR(GETPIVOTDATA("Asis",Pivot!$A$3,"Fecha",DATE(YEAR(H$7),MONTH(H$7),DAY(H$7)),"Usuario anotado",$B8),"")</f>
        <v>0</v>
      </c>
      <c r="I8" s="5">
        <f>IFERROR(GETPIVOTDATA("Asis",Pivot!$A$3,"Fecha",DATE(YEAR(I$7),MONTH(I$7),DAY(I$7)),"Usuario anotado",$B8),"")</f>
        <v>0</v>
      </c>
      <c r="J8" s="5">
        <f>IFERROR(GETPIVOTDATA("Asis",Pivot!$A$3,"Fecha",DATE(YEAR(J$7),MONTH(J$7),DAY(J$7)),"Usuario anotado",$B8),"")</f>
        <v>1</v>
      </c>
      <c r="K8" s="5">
        <f>IFERROR(GETPIVOTDATA("Asis",Pivot!$A$3,"Fecha",DATE(YEAR(K$7),MONTH(K$7),DAY(K$7)),"Usuario anotado",$B8),"")</f>
        <v>1</v>
      </c>
      <c r="L8" s="5">
        <f>IFERROR(GETPIVOTDATA("Asis",Pivot!$A$3,"Fecha",DATE(YEAR(L$7),MONTH(L$7),DAY(L$7)),"Usuario anotado",$B8),"")</f>
        <v>0</v>
      </c>
      <c r="M8" s="5">
        <f>IFERROR(GETPIVOTDATA("Asis",Pivot!$A$3,"Fecha",DATE(YEAR(M$7),MONTH(M$7),DAY(M$7)),"Usuario anotado",$B8),"")</f>
        <v>0</v>
      </c>
      <c r="N8" s="5">
        <f>IFERROR(GETPIVOTDATA("Asis",Pivot!$A$3,"Fecha",DATE(YEAR(N$7),MONTH(N$7),DAY(N$7)),"Usuario anotado",$B8),"")</f>
        <v>1</v>
      </c>
      <c r="O8" s="5">
        <f>IFERROR(IF(P8=0,IF(GETPIVOTDATA("Asis",Pivot!$A$3,"Usuario anotado",$B8)-R8=0,1,0),1),0)</f>
        <v>1</v>
      </c>
      <c r="P8" s="5">
        <f>IF(OR(B8="",B8=$T$1),1,0)</f>
        <v>0</v>
      </c>
      <c r="Q8" s="71">
        <f>IFERROR(R8/S8,"")</f>
        <v>0.5</v>
      </c>
      <c r="R8" s="9">
        <f>SUMIF($C8:$N8,1)</f>
        <v>4</v>
      </c>
      <c r="S8" s="9">
        <f>COUNTIF($C8:$N8,"&gt;="&amp;0)</f>
        <v>8</v>
      </c>
      <c r="T8" s="4" t="str">
        <f>IFERROR(VLOOKUP(U8,Perfil!A:G,6,FALSE),"")</f>
        <v/>
      </c>
      <c r="U8" s="84" t="str">
        <f>IF(Pivot!A5="","",Pivot!A5)</f>
        <v>Ian</v>
      </c>
    </row>
    <row r="9" spans="2:21" x14ac:dyDescent="0.25">
      <c r="B9" s="79" t="str">
        <f t="shared" ref="B9:B72" si="3">IF(U9="","",IF(T9="",U9,HYPERLINK("https://wa.me/+54"&amp;T9,U9)))</f>
        <v>Tom</v>
      </c>
      <c r="C9" s="5" t="str">
        <f>IFERROR(GETPIVOTDATA("Asis",Pivot!$A$3,"Fecha",DATE(YEAR(C$7),MONTH(C$7),DAY(C$7)),"Usuario anotado",$B9),"")</f>
        <v/>
      </c>
      <c r="D9" s="5" t="str">
        <f>IFERROR(GETPIVOTDATA("Asis",Pivot!$A$3,"Fecha",DATE(YEAR(D$7),MONTH(D$7),DAY(D$7)),"Usuario anotado",$B9),"")</f>
        <v/>
      </c>
      <c r="E9" s="5" t="str">
        <f>IFERROR(GETPIVOTDATA("Asis",Pivot!$A$3,"Fecha",DATE(YEAR(E$7),MONTH(E$7),DAY(E$7)),"Usuario anotado",$B9),"")</f>
        <v/>
      </c>
      <c r="F9" s="5">
        <f>IFERROR(GETPIVOTDATA("Asis",Pivot!$A$3,"Fecha",DATE(YEAR(F$7),MONTH(F$7),DAY(F$7)),"Usuario anotado",$B9),"")</f>
        <v>0</v>
      </c>
      <c r="G9" s="5">
        <f>IFERROR(GETPIVOTDATA("Asis",Pivot!$A$3,"Fecha",DATE(YEAR(G$7),MONTH(G$7),DAY(G$7)),"Usuario anotado",$B9),"")</f>
        <v>1</v>
      </c>
      <c r="H9" s="5">
        <f>IFERROR(GETPIVOTDATA("Asis",Pivot!$A$3,"Fecha",DATE(YEAR(H$7),MONTH(H$7),DAY(H$7)),"Usuario anotado",$B9),"")</f>
        <v>1</v>
      </c>
      <c r="I9" s="5">
        <f>IFERROR(GETPIVOTDATA("Asis",Pivot!$A$3,"Fecha",DATE(YEAR(I$7),MONTH(I$7),DAY(I$7)),"Usuario anotado",$B9),"")</f>
        <v>1</v>
      </c>
      <c r="J9" s="5">
        <f>IFERROR(GETPIVOTDATA("Asis",Pivot!$A$3,"Fecha",DATE(YEAR(J$7),MONTH(J$7),DAY(J$7)),"Usuario anotado",$B9),"")</f>
        <v>1</v>
      </c>
      <c r="K9" s="5">
        <f>IFERROR(GETPIVOTDATA("Asis",Pivot!$A$3,"Fecha",DATE(YEAR(K$7),MONTH(K$7),DAY(K$7)),"Usuario anotado",$B9),"")</f>
        <v>1</v>
      </c>
      <c r="L9" s="5">
        <f>IFERROR(GETPIVOTDATA("Asis",Pivot!$A$3,"Fecha",DATE(YEAR(L$7),MONTH(L$7),DAY(L$7)),"Usuario anotado",$B9),"")</f>
        <v>1</v>
      </c>
      <c r="M9" s="5">
        <f>IFERROR(GETPIVOTDATA("Asis",Pivot!$A$3,"Fecha",DATE(YEAR(M$7),MONTH(M$7),DAY(M$7)),"Usuario anotado",$B9),"")</f>
        <v>1</v>
      </c>
      <c r="N9" s="5">
        <f>IFERROR(GETPIVOTDATA("Asis",Pivot!$A$3,"Fecha",DATE(YEAR(N$7),MONTH(N$7),DAY(N$7)),"Usuario anotado",$B9),"")</f>
        <v>1</v>
      </c>
      <c r="O9" s="5">
        <f>IFERROR(IF(P9=0,IF(GETPIVOTDATA("Asis",Pivot!$A$3,"Usuario anotado",$B9)-R9=0,1,0),1),0)</f>
        <v>1</v>
      </c>
      <c r="P9" s="5">
        <f>IF(OR(B9="",B9=$T$1),1,0)</f>
        <v>0</v>
      </c>
      <c r="Q9" s="71">
        <f>IFERROR(R9/S9,"")</f>
        <v>0.88888888888888884</v>
      </c>
      <c r="R9" s="9">
        <f>SUMIF($C9:$N9,1)</f>
        <v>8</v>
      </c>
      <c r="S9" s="9">
        <f>COUNTIF($C9:$N9,"&gt;="&amp;0)</f>
        <v>9</v>
      </c>
      <c r="T9" s="4">
        <f>IFERROR(VLOOKUP(U9,Perfil!A:G,6,FALSE),"")</f>
        <v>1135614883</v>
      </c>
      <c r="U9" s="84" t="str">
        <f>IF(Pivot!A6="","",Pivot!A6)</f>
        <v>Tom</v>
      </c>
    </row>
    <row r="10" spans="2:21" x14ac:dyDescent="0.25">
      <c r="B10" s="79" t="str">
        <f t="shared" si="3"/>
        <v>Mike</v>
      </c>
      <c r="C10" s="5" t="str">
        <f>IFERROR(GETPIVOTDATA("Asis",Pivot!$A$3,"Fecha",DATE(YEAR(C$7),MONTH(C$7),DAY(C$7)),"Usuario anotado",$B10),"")</f>
        <v/>
      </c>
      <c r="D10" s="5" t="str">
        <f>IFERROR(GETPIVOTDATA("Asis",Pivot!$A$3,"Fecha",DATE(YEAR(D$7),MONTH(D$7),DAY(D$7)),"Usuario anotado",$B10),"")</f>
        <v/>
      </c>
      <c r="E10" s="5" t="str">
        <f>IFERROR(GETPIVOTDATA("Asis",Pivot!$A$3,"Fecha",DATE(YEAR(E$7),MONTH(E$7),DAY(E$7)),"Usuario anotado",$B10),"")</f>
        <v/>
      </c>
      <c r="F10" s="5">
        <f>IFERROR(GETPIVOTDATA("Asis",Pivot!$A$3,"Fecha",DATE(YEAR(F$7),MONTH(F$7),DAY(F$7)),"Usuario anotado",$B10),"")</f>
        <v>-1</v>
      </c>
      <c r="G10" s="5">
        <f>IFERROR(GETPIVOTDATA("Asis",Pivot!$A$3,"Fecha",DATE(YEAR(G$7),MONTH(G$7),DAY(G$7)),"Usuario anotado",$B10),"")</f>
        <v>-1</v>
      </c>
      <c r="H10" s="5">
        <f>IFERROR(GETPIVOTDATA("Asis",Pivot!$A$3,"Fecha",DATE(YEAR(H$7),MONTH(H$7),DAY(H$7)),"Usuario anotado",$B10),"")</f>
        <v>-1</v>
      </c>
      <c r="I10" s="5">
        <f>IFERROR(GETPIVOTDATA("Asis",Pivot!$A$3,"Fecha",DATE(YEAR(I$7),MONTH(I$7),DAY(I$7)),"Usuario anotado",$B10),"")</f>
        <v>-1</v>
      </c>
      <c r="J10" s="5">
        <f>IFERROR(GETPIVOTDATA("Asis",Pivot!$A$3,"Fecha",DATE(YEAR(J$7),MONTH(J$7),DAY(J$7)),"Usuario anotado",$B10),"")</f>
        <v>1</v>
      </c>
      <c r="K10" s="5">
        <f>IFERROR(GETPIVOTDATA("Asis",Pivot!$A$3,"Fecha",DATE(YEAR(K$7),MONTH(K$7),DAY(K$7)),"Usuario anotado",$B10),"")</f>
        <v>1</v>
      </c>
      <c r="L10" s="5">
        <f>IFERROR(GETPIVOTDATA("Asis",Pivot!$A$3,"Fecha",DATE(YEAR(L$7),MONTH(L$7),DAY(L$7)),"Usuario anotado",$B10),"")</f>
        <v>0</v>
      </c>
      <c r="M10" s="5">
        <f>IFERROR(GETPIVOTDATA("Asis",Pivot!$A$3,"Fecha",DATE(YEAR(M$7),MONTH(M$7),DAY(M$7)),"Usuario anotado",$B10),"")</f>
        <v>1</v>
      </c>
      <c r="N10" s="5">
        <f>IFERROR(GETPIVOTDATA("Asis",Pivot!$A$3,"Fecha",DATE(YEAR(N$7),MONTH(N$7),DAY(N$7)),"Usuario anotado",$B10),"")</f>
        <v>1</v>
      </c>
      <c r="O10" s="5">
        <f>IFERROR(IF(P10=0,IF(GETPIVOTDATA("Asis",Pivot!$A$3,"Usuario anotado",$B10)-R10=0,1,0),1),0)</f>
        <v>1</v>
      </c>
      <c r="P10" s="5">
        <f t="shared" ref="P10:P73" si="4">IF(OR(B10="",B10=$T$1),1,0)</f>
        <v>0</v>
      </c>
      <c r="Q10" s="71">
        <f t="shared" ref="Q10:Q73" si="5">IFERROR(R10/S10,"")</f>
        <v>0.8</v>
      </c>
      <c r="R10" s="9">
        <f t="shared" ref="R10:R73" si="6">SUMIF($C10:$N10,1)</f>
        <v>4</v>
      </c>
      <c r="S10" s="9">
        <f t="shared" ref="S10:S73" si="7">COUNTIF($C10:$N10,"&gt;="&amp;0)</f>
        <v>5</v>
      </c>
      <c r="T10" s="4">
        <f>IFERROR(VLOOKUP(U10,Perfil!A:G,6,FALSE),"")</f>
        <v>1112341234</v>
      </c>
      <c r="U10" s="84" t="str">
        <f>IF(Pivot!A7="","",Pivot!A7)</f>
        <v>Mike</v>
      </c>
    </row>
    <row r="11" spans="2:21" x14ac:dyDescent="0.25">
      <c r="B11" s="79" t="str">
        <f t="shared" si="3"/>
        <v>-----------------------</v>
      </c>
      <c r="C11" s="5" t="str">
        <f>IFERROR(GETPIVOTDATA("Asis",Pivot!$A$3,"Fecha",DATE(YEAR(C$7),MONTH(C$7),DAY(C$7)),"Usuario anotado",$B11),"")</f>
        <v/>
      </c>
      <c r="D11" s="5" t="str">
        <f>IFERROR(GETPIVOTDATA("Asis",Pivot!$A$3,"Fecha",DATE(YEAR(D$7),MONTH(D$7),DAY(D$7)),"Usuario anotado",$B11),"")</f>
        <v/>
      </c>
      <c r="E11" s="5" t="str">
        <f>IFERROR(GETPIVOTDATA("Asis",Pivot!$A$3,"Fecha",DATE(YEAR(E$7),MONTH(E$7),DAY(E$7)),"Usuario anotado",$B11),"")</f>
        <v/>
      </c>
      <c r="F11" s="5" t="str">
        <f>IFERROR(GETPIVOTDATA("Asis",Pivot!$A$3,"Fecha",DATE(YEAR(F$7),MONTH(F$7),DAY(F$7)),"Usuario anotado",$B11),"")</f>
        <v/>
      </c>
      <c r="G11" s="5" t="str">
        <f>IFERROR(GETPIVOTDATA("Asis",Pivot!$A$3,"Fecha",DATE(YEAR(G$7),MONTH(G$7),DAY(G$7)),"Usuario anotado",$B11),"")</f>
        <v/>
      </c>
      <c r="H11" s="5" t="str">
        <f>IFERROR(GETPIVOTDATA("Asis",Pivot!$A$3,"Fecha",DATE(YEAR(H$7),MONTH(H$7),DAY(H$7)),"Usuario anotado",$B11),"")</f>
        <v/>
      </c>
      <c r="I11" s="5" t="str">
        <f>IFERROR(GETPIVOTDATA("Asis",Pivot!$A$3,"Fecha",DATE(YEAR(I$7),MONTH(I$7),DAY(I$7)),"Usuario anotado",$B11),"")</f>
        <v/>
      </c>
      <c r="J11" s="5" t="str">
        <f>IFERROR(GETPIVOTDATA("Asis",Pivot!$A$3,"Fecha",DATE(YEAR(J$7),MONTH(J$7),DAY(J$7)),"Usuario anotado",$B11),"")</f>
        <v/>
      </c>
      <c r="K11" s="5" t="str">
        <f>IFERROR(GETPIVOTDATA("Asis",Pivot!$A$3,"Fecha",DATE(YEAR(K$7),MONTH(K$7),DAY(K$7)),"Usuario anotado",$B11),"")</f>
        <v/>
      </c>
      <c r="L11" s="5" t="str">
        <f>IFERROR(GETPIVOTDATA("Asis",Pivot!$A$3,"Fecha",DATE(YEAR(L$7),MONTH(L$7),DAY(L$7)),"Usuario anotado",$B11),"")</f>
        <v/>
      </c>
      <c r="M11" s="5" t="str">
        <f>IFERROR(GETPIVOTDATA("Asis",Pivot!$A$3,"Fecha",DATE(YEAR(M$7),MONTH(M$7),DAY(M$7)),"Usuario anotado",$B11),"")</f>
        <v/>
      </c>
      <c r="N11" s="5" t="str">
        <f>IFERROR(GETPIVOTDATA("Asis",Pivot!$A$3,"Fecha",DATE(YEAR(N$7),MONTH(N$7),DAY(N$7)),"Usuario anotado",$B11),"")</f>
        <v/>
      </c>
      <c r="O11" s="5">
        <f>IFERROR(IF(P11=0,IF(GETPIVOTDATA("Asis",Pivot!$A$3,"Usuario anotado",$B11)-R11=0,1,0),1),0)</f>
        <v>1</v>
      </c>
      <c r="P11" s="5">
        <f t="shared" si="4"/>
        <v>1</v>
      </c>
      <c r="Q11" s="71" t="str">
        <f t="shared" si="5"/>
        <v/>
      </c>
      <c r="R11" s="9">
        <f t="shared" si="6"/>
        <v>0</v>
      </c>
      <c r="S11" s="9">
        <f t="shared" si="7"/>
        <v>0</v>
      </c>
      <c r="T11" s="4" t="str">
        <f>IFERROR(VLOOKUP(U11,Perfil!A:G,6,FALSE),"")</f>
        <v/>
      </c>
      <c r="U11" s="84" t="str">
        <f>IF(Pivot!A8="","",Pivot!A8)</f>
        <v>-----------------------</v>
      </c>
    </row>
    <row r="12" spans="2:21" x14ac:dyDescent="0.25">
      <c r="B12" s="79" t="str">
        <f t="shared" si="3"/>
        <v/>
      </c>
      <c r="C12" s="5" t="str">
        <f>IFERROR(GETPIVOTDATA("Asis",Pivot!$A$3,"Fecha",DATE(YEAR(C$7),MONTH(C$7),DAY(C$7)),"Usuario anotado",$B12),"")</f>
        <v/>
      </c>
      <c r="D12" s="5" t="str">
        <f>IFERROR(GETPIVOTDATA("Asis",Pivot!$A$3,"Fecha",DATE(YEAR(D$7),MONTH(D$7),DAY(D$7)),"Usuario anotado",$B12),"")</f>
        <v/>
      </c>
      <c r="E12" s="5" t="str">
        <f>IFERROR(GETPIVOTDATA("Asis",Pivot!$A$3,"Fecha",DATE(YEAR(E$7),MONTH(E$7),DAY(E$7)),"Usuario anotado",$B12),"")</f>
        <v/>
      </c>
      <c r="F12" s="5" t="str">
        <f>IFERROR(GETPIVOTDATA("Asis",Pivot!$A$3,"Fecha",DATE(YEAR(F$7),MONTH(F$7),DAY(F$7)),"Usuario anotado",$B12),"")</f>
        <v/>
      </c>
      <c r="G12" s="5" t="str">
        <f>IFERROR(GETPIVOTDATA("Asis",Pivot!$A$3,"Fecha",DATE(YEAR(G$7),MONTH(G$7),DAY(G$7)),"Usuario anotado",$B12),"")</f>
        <v/>
      </c>
      <c r="H12" s="5" t="str">
        <f>IFERROR(GETPIVOTDATA("Asis",Pivot!$A$3,"Fecha",DATE(YEAR(H$7),MONTH(H$7),DAY(H$7)),"Usuario anotado",$B12),"")</f>
        <v/>
      </c>
      <c r="I12" s="5" t="str">
        <f>IFERROR(GETPIVOTDATA("Asis",Pivot!$A$3,"Fecha",DATE(YEAR(I$7),MONTH(I$7),DAY(I$7)),"Usuario anotado",$B12),"")</f>
        <v/>
      </c>
      <c r="J12" s="5" t="str">
        <f>IFERROR(GETPIVOTDATA("Asis",Pivot!$A$3,"Fecha",DATE(YEAR(J$7),MONTH(J$7),DAY(J$7)),"Usuario anotado",$B12),"")</f>
        <v/>
      </c>
      <c r="K12" s="5" t="str">
        <f>IFERROR(GETPIVOTDATA("Asis",Pivot!$A$3,"Fecha",DATE(YEAR(K$7),MONTH(K$7),DAY(K$7)),"Usuario anotado",$B12),"")</f>
        <v/>
      </c>
      <c r="L12" s="5" t="str">
        <f>IFERROR(GETPIVOTDATA("Asis",Pivot!$A$3,"Fecha",DATE(YEAR(L$7),MONTH(L$7),DAY(L$7)),"Usuario anotado",$B12),"")</f>
        <v/>
      </c>
      <c r="M12" s="5" t="str">
        <f>IFERROR(GETPIVOTDATA("Asis",Pivot!$A$3,"Fecha",DATE(YEAR(M$7),MONTH(M$7),DAY(M$7)),"Usuario anotado",$B12),"")</f>
        <v/>
      </c>
      <c r="N12" s="5" t="str">
        <f>IFERROR(GETPIVOTDATA("Asis",Pivot!$A$3,"Fecha",DATE(YEAR(N$7),MONTH(N$7),DAY(N$7)),"Usuario anotado",$B12),"")</f>
        <v/>
      </c>
      <c r="O12" s="5">
        <f>IFERROR(IF(P12=0,IF(GETPIVOTDATA("Asis",Pivot!$A$3,"Usuario anotado",$B12)-R12=0,1,0),1),0)</f>
        <v>1</v>
      </c>
      <c r="P12" s="5">
        <f t="shared" si="4"/>
        <v>1</v>
      </c>
      <c r="Q12" s="71" t="str">
        <f t="shared" si="5"/>
        <v/>
      </c>
      <c r="R12" s="9">
        <f t="shared" si="6"/>
        <v>0</v>
      </c>
      <c r="S12" s="9">
        <f t="shared" si="7"/>
        <v>0</v>
      </c>
      <c r="T12" s="4" t="str">
        <f>IFERROR(VLOOKUP(U12,Perfil!A:G,6,FALSE),"")</f>
        <v/>
      </c>
      <c r="U12" s="84" t="str">
        <f>IF(Pivot!A9="","",Pivot!A9)</f>
        <v/>
      </c>
    </row>
    <row r="13" spans="2:21" x14ac:dyDescent="0.25">
      <c r="B13" s="79" t="str">
        <f t="shared" si="3"/>
        <v/>
      </c>
      <c r="C13" s="5" t="str">
        <f>IFERROR(GETPIVOTDATA("Asis",Pivot!$A$3,"Fecha",DATE(YEAR(C$7),MONTH(C$7),DAY(C$7)),"Usuario anotado",$B13),"")</f>
        <v/>
      </c>
      <c r="D13" s="5" t="str">
        <f>IFERROR(GETPIVOTDATA("Asis",Pivot!$A$3,"Fecha",DATE(YEAR(D$7),MONTH(D$7),DAY(D$7)),"Usuario anotado",$B13),"")</f>
        <v/>
      </c>
      <c r="E13" s="5" t="str">
        <f>IFERROR(GETPIVOTDATA("Asis",Pivot!$A$3,"Fecha",DATE(YEAR(E$7),MONTH(E$7),DAY(E$7)),"Usuario anotado",$B13),"")</f>
        <v/>
      </c>
      <c r="F13" s="5" t="str">
        <f>IFERROR(GETPIVOTDATA("Asis",Pivot!$A$3,"Fecha",DATE(YEAR(F$7),MONTH(F$7),DAY(F$7)),"Usuario anotado",$B13),"")</f>
        <v/>
      </c>
      <c r="G13" s="5" t="str">
        <f>IFERROR(GETPIVOTDATA("Asis",Pivot!$A$3,"Fecha",DATE(YEAR(G$7),MONTH(G$7),DAY(G$7)),"Usuario anotado",$B13),"")</f>
        <v/>
      </c>
      <c r="H13" s="5" t="str">
        <f>IFERROR(GETPIVOTDATA("Asis",Pivot!$A$3,"Fecha",DATE(YEAR(H$7),MONTH(H$7),DAY(H$7)),"Usuario anotado",$B13),"")</f>
        <v/>
      </c>
      <c r="I13" s="5" t="str">
        <f>IFERROR(GETPIVOTDATA("Asis",Pivot!$A$3,"Fecha",DATE(YEAR(I$7),MONTH(I$7),DAY(I$7)),"Usuario anotado",$B13),"")</f>
        <v/>
      </c>
      <c r="J13" s="5" t="str">
        <f>IFERROR(GETPIVOTDATA("Asis",Pivot!$A$3,"Fecha",DATE(YEAR(J$7),MONTH(J$7),DAY(J$7)),"Usuario anotado",$B13),"")</f>
        <v/>
      </c>
      <c r="K13" s="5" t="str">
        <f>IFERROR(GETPIVOTDATA("Asis",Pivot!$A$3,"Fecha",DATE(YEAR(K$7),MONTH(K$7),DAY(K$7)),"Usuario anotado",$B13),"")</f>
        <v/>
      </c>
      <c r="L13" s="5" t="str">
        <f>IFERROR(GETPIVOTDATA("Asis",Pivot!$A$3,"Fecha",DATE(YEAR(L$7),MONTH(L$7),DAY(L$7)),"Usuario anotado",$B13),"")</f>
        <v/>
      </c>
      <c r="M13" s="5" t="str">
        <f>IFERROR(GETPIVOTDATA("Asis",Pivot!$A$3,"Fecha",DATE(YEAR(M$7),MONTH(M$7),DAY(M$7)),"Usuario anotado",$B13),"")</f>
        <v/>
      </c>
      <c r="N13" s="5" t="str">
        <f>IFERROR(GETPIVOTDATA("Asis",Pivot!$A$3,"Fecha",DATE(YEAR(N$7),MONTH(N$7),DAY(N$7)),"Usuario anotado",$B13),"")</f>
        <v/>
      </c>
      <c r="O13" s="5">
        <f>IFERROR(IF(P13=0,IF(GETPIVOTDATA("Asis",Pivot!$A$3,"Usuario anotado",$B13)-R13=0,1,0),1),0)</f>
        <v>1</v>
      </c>
      <c r="P13" s="5">
        <f t="shared" si="4"/>
        <v>1</v>
      </c>
      <c r="Q13" s="71" t="str">
        <f t="shared" si="5"/>
        <v/>
      </c>
      <c r="R13" s="9">
        <f t="shared" si="6"/>
        <v>0</v>
      </c>
      <c r="S13" s="9">
        <f t="shared" si="7"/>
        <v>0</v>
      </c>
      <c r="T13" s="4" t="str">
        <f>IFERROR(VLOOKUP(U13,Perfil!A:G,6,FALSE),"")</f>
        <v/>
      </c>
      <c r="U13" s="84" t="str">
        <f>IF(Pivot!A10="","",Pivot!A10)</f>
        <v/>
      </c>
    </row>
    <row r="14" spans="2:21" x14ac:dyDescent="0.25">
      <c r="B14" s="79" t="str">
        <f t="shared" si="3"/>
        <v/>
      </c>
      <c r="C14" s="5" t="str">
        <f>IFERROR(GETPIVOTDATA("Asis",Pivot!$A$3,"Fecha",DATE(YEAR(C$7),MONTH(C$7),DAY(C$7)),"Usuario anotado",$B14),"")</f>
        <v/>
      </c>
      <c r="D14" s="5" t="str">
        <f>IFERROR(GETPIVOTDATA("Asis",Pivot!$A$3,"Fecha",DATE(YEAR(D$7),MONTH(D$7),DAY(D$7)),"Usuario anotado",$B14),"")</f>
        <v/>
      </c>
      <c r="E14" s="5" t="str">
        <f>IFERROR(GETPIVOTDATA("Asis",Pivot!$A$3,"Fecha",DATE(YEAR(E$7),MONTH(E$7),DAY(E$7)),"Usuario anotado",$B14),"")</f>
        <v/>
      </c>
      <c r="F14" s="5" t="str">
        <f>IFERROR(GETPIVOTDATA("Asis",Pivot!$A$3,"Fecha",DATE(YEAR(F$7),MONTH(F$7),DAY(F$7)),"Usuario anotado",$B14),"")</f>
        <v/>
      </c>
      <c r="G14" s="5" t="str">
        <f>IFERROR(GETPIVOTDATA("Asis",Pivot!$A$3,"Fecha",DATE(YEAR(G$7),MONTH(G$7),DAY(G$7)),"Usuario anotado",$B14),"")</f>
        <v/>
      </c>
      <c r="H14" s="5" t="str">
        <f>IFERROR(GETPIVOTDATA("Asis",Pivot!$A$3,"Fecha",DATE(YEAR(H$7),MONTH(H$7),DAY(H$7)),"Usuario anotado",$B14),"")</f>
        <v/>
      </c>
      <c r="I14" s="5" t="str">
        <f>IFERROR(GETPIVOTDATA("Asis",Pivot!$A$3,"Fecha",DATE(YEAR(I$7),MONTH(I$7),DAY(I$7)),"Usuario anotado",$B14),"")</f>
        <v/>
      </c>
      <c r="J14" s="5" t="str">
        <f>IFERROR(GETPIVOTDATA("Asis",Pivot!$A$3,"Fecha",DATE(YEAR(J$7),MONTH(J$7),DAY(J$7)),"Usuario anotado",$B14),"")</f>
        <v/>
      </c>
      <c r="K14" s="5" t="str">
        <f>IFERROR(GETPIVOTDATA("Asis",Pivot!$A$3,"Fecha",DATE(YEAR(K$7),MONTH(K$7),DAY(K$7)),"Usuario anotado",$B14),"")</f>
        <v/>
      </c>
      <c r="L14" s="5" t="str">
        <f>IFERROR(GETPIVOTDATA("Asis",Pivot!$A$3,"Fecha",DATE(YEAR(L$7),MONTH(L$7),DAY(L$7)),"Usuario anotado",$B14),"")</f>
        <v/>
      </c>
      <c r="M14" s="5" t="str">
        <f>IFERROR(GETPIVOTDATA("Asis",Pivot!$A$3,"Fecha",DATE(YEAR(M$7),MONTH(M$7),DAY(M$7)),"Usuario anotado",$B14),"")</f>
        <v/>
      </c>
      <c r="N14" s="5" t="str">
        <f>IFERROR(GETPIVOTDATA("Asis",Pivot!$A$3,"Fecha",DATE(YEAR(N$7),MONTH(N$7),DAY(N$7)),"Usuario anotado",$B14),"")</f>
        <v/>
      </c>
      <c r="O14" s="5">
        <f>IFERROR(IF(P14=0,IF(GETPIVOTDATA("Asis",Pivot!$A$3,"Usuario anotado",$B14)-R14=0,1,0),1),0)</f>
        <v>1</v>
      </c>
      <c r="P14" s="5">
        <f t="shared" si="4"/>
        <v>1</v>
      </c>
      <c r="Q14" s="71" t="str">
        <f t="shared" si="5"/>
        <v/>
      </c>
      <c r="R14" s="9">
        <f t="shared" si="6"/>
        <v>0</v>
      </c>
      <c r="S14" s="9">
        <f t="shared" si="7"/>
        <v>0</v>
      </c>
      <c r="T14" s="4" t="str">
        <f>IFERROR(VLOOKUP(U14,Perfil!A:G,6,FALSE),"")</f>
        <v/>
      </c>
      <c r="U14" s="84" t="str">
        <f>IF(Pivot!A11="","",Pivot!A11)</f>
        <v/>
      </c>
    </row>
    <row r="15" spans="2:21" x14ac:dyDescent="0.25">
      <c r="B15" s="79" t="str">
        <f t="shared" si="3"/>
        <v/>
      </c>
      <c r="C15" s="5" t="str">
        <f>IFERROR(GETPIVOTDATA("Asis",Pivot!$A$3,"Fecha",DATE(YEAR(C$7),MONTH(C$7),DAY(C$7)),"Usuario anotado",$B15),"")</f>
        <v/>
      </c>
      <c r="D15" s="5" t="str">
        <f>IFERROR(GETPIVOTDATA("Asis",Pivot!$A$3,"Fecha",DATE(YEAR(D$7),MONTH(D$7),DAY(D$7)),"Usuario anotado",$B15),"")</f>
        <v/>
      </c>
      <c r="E15" s="5" t="str">
        <f>IFERROR(GETPIVOTDATA("Asis",Pivot!$A$3,"Fecha",DATE(YEAR(E$7),MONTH(E$7),DAY(E$7)),"Usuario anotado",$B15),"")</f>
        <v/>
      </c>
      <c r="F15" s="5" t="str">
        <f>IFERROR(GETPIVOTDATA("Asis",Pivot!$A$3,"Fecha",DATE(YEAR(F$7),MONTH(F$7),DAY(F$7)),"Usuario anotado",$B15),"")</f>
        <v/>
      </c>
      <c r="G15" s="5" t="str">
        <f>IFERROR(GETPIVOTDATA("Asis",Pivot!$A$3,"Fecha",DATE(YEAR(G$7),MONTH(G$7),DAY(G$7)),"Usuario anotado",$B15),"")</f>
        <v/>
      </c>
      <c r="H15" s="5" t="str">
        <f>IFERROR(GETPIVOTDATA("Asis",Pivot!$A$3,"Fecha",DATE(YEAR(H$7),MONTH(H$7),DAY(H$7)),"Usuario anotado",$B15),"")</f>
        <v/>
      </c>
      <c r="I15" s="5" t="str">
        <f>IFERROR(GETPIVOTDATA("Asis",Pivot!$A$3,"Fecha",DATE(YEAR(I$7),MONTH(I$7),DAY(I$7)),"Usuario anotado",$B15),"")</f>
        <v/>
      </c>
      <c r="J15" s="5" t="str">
        <f>IFERROR(GETPIVOTDATA("Asis",Pivot!$A$3,"Fecha",DATE(YEAR(J$7),MONTH(J$7),DAY(J$7)),"Usuario anotado",$B15),"")</f>
        <v/>
      </c>
      <c r="K15" s="5" t="str">
        <f>IFERROR(GETPIVOTDATA("Asis",Pivot!$A$3,"Fecha",DATE(YEAR(K$7),MONTH(K$7),DAY(K$7)),"Usuario anotado",$B15),"")</f>
        <v/>
      </c>
      <c r="L15" s="5" t="str">
        <f>IFERROR(GETPIVOTDATA("Asis",Pivot!$A$3,"Fecha",DATE(YEAR(L$7),MONTH(L$7),DAY(L$7)),"Usuario anotado",$B15),"")</f>
        <v/>
      </c>
      <c r="M15" s="5" t="str">
        <f>IFERROR(GETPIVOTDATA("Asis",Pivot!$A$3,"Fecha",DATE(YEAR(M$7),MONTH(M$7),DAY(M$7)),"Usuario anotado",$B15),"")</f>
        <v/>
      </c>
      <c r="N15" s="5" t="str">
        <f>IFERROR(GETPIVOTDATA("Asis",Pivot!$A$3,"Fecha",DATE(YEAR(N$7),MONTH(N$7),DAY(N$7)),"Usuario anotado",$B15),"")</f>
        <v/>
      </c>
      <c r="O15" s="5">
        <f>IFERROR(IF(P15=0,IF(GETPIVOTDATA("Asis",Pivot!$A$3,"Usuario anotado",$B15)-R15=0,1,0),1),0)</f>
        <v>1</v>
      </c>
      <c r="P15" s="5">
        <f t="shared" si="4"/>
        <v>1</v>
      </c>
      <c r="Q15" s="71" t="str">
        <f t="shared" si="5"/>
        <v/>
      </c>
      <c r="R15" s="9">
        <f t="shared" si="6"/>
        <v>0</v>
      </c>
      <c r="S15" s="9">
        <f t="shared" si="7"/>
        <v>0</v>
      </c>
      <c r="T15" s="4" t="str">
        <f>IFERROR(VLOOKUP(U15,Perfil!A:G,6,FALSE),"")</f>
        <v/>
      </c>
      <c r="U15" s="84" t="str">
        <f>IF(Pivot!A12="","",Pivot!A12)</f>
        <v/>
      </c>
    </row>
    <row r="16" spans="2:21" x14ac:dyDescent="0.25">
      <c r="B16" s="79" t="str">
        <f t="shared" si="3"/>
        <v/>
      </c>
      <c r="C16" s="5" t="str">
        <f>IFERROR(GETPIVOTDATA("Asis",Pivot!$A$3,"Fecha",DATE(YEAR(C$7),MONTH(C$7),DAY(C$7)),"Usuario anotado",$B16),"")</f>
        <v/>
      </c>
      <c r="D16" s="5" t="str">
        <f>IFERROR(GETPIVOTDATA("Asis",Pivot!$A$3,"Fecha",DATE(YEAR(D$7),MONTH(D$7),DAY(D$7)),"Usuario anotado",$B16),"")</f>
        <v/>
      </c>
      <c r="E16" s="5" t="str">
        <f>IFERROR(GETPIVOTDATA("Asis",Pivot!$A$3,"Fecha",DATE(YEAR(E$7),MONTH(E$7),DAY(E$7)),"Usuario anotado",$B16),"")</f>
        <v/>
      </c>
      <c r="F16" s="5" t="str">
        <f>IFERROR(GETPIVOTDATA("Asis",Pivot!$A$3,"Fecha",DATE(YEAR(F$7),MONTH(F$7),DAY(F$7)),"Usuario anotado",$B16),"")</f>
        <v/>
      </c>
      <c r="G16" s="5" t="str">
        <f>IFERROR(GETPIVOTDATA("Asis",Pivot!$A$3,"Fecha",DATE(YEAR(G$7),MONTH(G$7),DAY(G$7)),"Usuario anotado",$B16),"")</f>
        <v/>
      </c>
      <c r="H16" s="5" t="str">
        <f>IFERROR(GETPIVOTDATA("Asis",Pivot!$A$3,"Fecha",DATE(YEAR(H$7),MONTH(H$7),DAY(H$7)),"Usuario anotado",$B16),"")</f>
        <v/>
      </c>
      <c r="I16" s="5" t="str">
        <f>IFERROR(GETPIVOTDATA("Asis",Pivot!$A$3,"Fecha",DATE(YEAR(I$7),MONTH(I$7),DAY(I$7)),"Usuario anotado",$B16),"")</f>
        <v/>
      </c>
      <c r="J16" s="5" t="str">
        <f>IFERROR(GETPIVOTDATA("Asis",Pivot!$A$3,"Fecha",DATE(YEAR(J$7),MONTH(J$7),DAY(J$7)),"Usuario anotado",$B16),"")</f>
        <v/>
      </c>
      <c r="K16" s="5" t="str">
        <f>IFERROR(GETPIVOTDATA("Asis",Pivot!$A$3,"Fecha",DATE(YEAR(K$7),MONTH(K$7),DAY(K$7)),"Usuario anotado",$B16),"")</f>
        <v/>
      </c>
      <c r="L16" s="5" t="str">
        <f>IFERROR(GETPIVOTDATA("Asis",Pivot!$A$3,"Fecha",DATE(YEAR(L$7),MONTH(L$7),DAY(L$7)),"Usuario anotado",$B16),"")</f>
        <v/>
      </c>
      <c r="M16" s="5" t="str">
        <f>IFERROR(GETPIVOTDATA("Asis",Pivot!$A$3,"Fecha",DATE(YEAR(M$7),MONTH(M$7),DAY(M$7)),"Usuario anotado",$B16),"")</f>
        <v/>
      </c>
      <c r="N16" s="5" t="str">
        <f>IFERROR(GETPIVOTDATA("Asis",Pivot!$A$3,"Fecha",DATE(YEAR(N$7),MONTH(N$7),DAY(N$7)),"Usuario anotado",$B16),"")</f>
        <v/>
      </c>
      <c r="O16" s="5">
        <f>IFERROR(IF(P16=0,IF(GETPIVOTDATA("Asis",Pivot!$A$3,"Usuario anotado",$B16)-R16=0,1,0),1),0)</f>
        <v>1</v>
      </c>
      <c r="P16" s="5">
        <f t="shared" si="4"/>
        <v>1</v>
      </c>
      <c r="Q16" s="71" t="str">
        <f t="shared" si="5"/>
        <v/>
      </c>
      <c r="R16" s="9">
        <f t="shared" si="6"/>
        <v>0</v>
      </c>
      <c r="S16" s="9">
        <f t="shared" si="7"/>
        <v>0</v>
      </c>
      <c r="T16" s="4" t="str">
        <f>IFERROR(VLOOKUP(U16,Perfil!A:G,6,FALSE),"")</f>
        <v/>
      </c>
      <c r="U16" s="84" t="str">
        <f>IF(Pivot!A13="","",Pivot!A13)</f>
        <v/>
      </c>
    </row>
    <row r="17" spans="2:21" x14ac:dyDescent="0.25">
      <c r="B17" s="79" t="str">
        <f t="shared" si="3"/>
        <v/>
      </c>
      <c r="C17" s="5" t="str">
        <f>IFERROR(GETPIVOTDATA("Asis",Pivot!$A$3,"Fecha",DATE(YEAR(C$7),MONTH(C$7),DAY(C$7)),"Usuario anotado",$B17),"")</f>
        <v/>
      </c>
      <c r="D17" s="5" t="str">
        <f>IFERROR(GETPIVOTDATA("Asis",Pivot!$A$3,"Fecha",DATE(YEAR(D$7),MONTH(D$7),DAY(D$7)),"Usuario anotado",$B17),"")</f>
        <v/>
      </c>
      <c r="E17" s="5" t="str">
        <f>IFERROR(GETPIVOTDATA("Asis",Pivot!$A$3,"Fecha",DATE(YEAR(E$7),MONTH(E$7),DAY(E$7)),"Usuario anotado",$B17),"")</f>
        <v/>
      </c>
      <c r="F17" s="5" t="str">
        <f>IFERROR(GETPIVOTDATA("Asis",Pivot!$A$3,"Fecha",DATE(YEAR(F$7),MONTH(F$7),DAY(F$7)),"Usuario anotado",$B17),"")</f>
        <v/>
      </c>
      <c r="G17" s="5" t="str">
        <f>IFERROR(GETPIVOTDATA("Asis",Pivot!$A$3,"Fecha",DATE(YEAR(G$7),MONTH(G$7),DAY(G$7)),"Usuario anotado",$B17),"")</f>
        <v/>
      </c>
      <c r="H17" s="5" t="str">
        <f>IFERROR(GETPIVOTDATA("Asis",Pivot!$A$3,"Fecha",DATE(YEAR(H$7),MONTH(H$7),DAY(H$7)),"Usuario anotado",$B17),"")</f>
        <v/>
      </c>
      <c r="I17" s="5" t="str">
        <f>IFERROR(GETPIVOTDATA("Asis",Pivot!$A$3,"Fecha",DATE(YEAR(I$7),MONTH(I$7),DAY(I$7)),"Usuario anotado",$B17),"")</f>
        <v/>
      </c>
      <c r="J17" s="5" t="str">
        <f>IFERROR(GETPIVOTDATA("Asis",Pivot!$A$3,"Fecha",DATE(YEAR(J$7),MONTH(J$7),DAY(J$7)),"Usuario anotado",$B17),"")</f>
        <v/>
      </c>
      <c r="K17" s="5" t="str">
        <f>IFERROR(GETPIVOTDATA("Asis",Pivot!$A$3,"Fecha",DATE(YEAR(K$7),MONTH(K$7),DAY(K$7)),"Usuario anotado",$B17),"")</f>
        <v/>
      </c>
      <c r="L17" s="5" t="str">
        <f>IFERROR(GETPIVOTDATA("Asis",Pivot!$A$3,"Fecha",DATE(YEAR(L$7),MONTH(L$7),DAY(L$7)),"Usuario anotado",$B17),"")</f>
        <v/>
      </c>
      <c r="M17" s="5" t="str">
        <f>IFERROR(GETPIVOTDATA("Asis",Pivot!$A$3,"Fecha",DATE(YEAR(M$7),MONTH(M$7),DAY(M$7)),"Usuario anotado",$B17),"")</f>
        <v/>
      </c>
      <c r="N17" s="5" t="str">
        <f>IFERROR(GETPIVOTDATA("Asis",Pivot!$A$3,"Fecha",DATE(YEAR(N$7),MONTH(N$7),DAY(N$7)),"Usuario anotado",$B17),"")</f>
        <v/>
      </c>
      <c r="O17" s="5">
        <f>IFERROR(IF(P17=0,IF(GETPIVOTDATA("Asis",Pivot!$A$3,"Usuario anotado",$B17)-R17=0,1,0),1),0)</f>
        <v>1</v>
      </c>
      <c r="P17" s="5">
        <f t="shared" si="4"/>
        <v>1</v>
      </c>
      <c r="Q17" s="71" t="str">
        <f t="shared" si="5"/>
        <v/>
      </c>
      <c r="R17" s="9">
        <f t="shared" si="6"/>
        <v>0</v>
      </c>
      <c r="S17" s="9">
        <f t="shared" si="7"/>
        <v>0</v>
      </c>
      <c r="T17" s="4" t="str">
        <f>IFERROR(VLOOKUP(U17,Perfil!A:G,6,FALSE),"")</f>
        <v/>
      </c>
      <c r="U17" s="84" t="str">
        <f>IF(Pivot!A14="","",Pivot!A14)</f>
        <v/>
      </c>
    </row>
    <row r="18" spans="2:21" x14ac:dyDescent="0.25">
      <c r="B18" s="79" t="str">
        <f t="shared" si="3"/>
        <v/>
      </c>
      <c r="C18" s="5" t="str">
        <f>IFERROR(GETPIVOTDATA("Asis",Pivot!$A$3,"Fecha",DATE(YEAR(C$7),MONTH(C$7),DAY(C$7)),"Usuario anotado",$B18),"")</f>
        <v/>
      </c>
      <c r="D18" s="5" t="str">
        <f>IFERROR(GETPIVOTDATA("Asis",Pivot!$A$3,"Fecha",DATE(YEAR(D$7),MONTH(D$7),DAY(D$7)),"Usuario anotado",$B18),"")</f>
        <v/>
      </c>
      <c r="E18" s="5" t="str">
        <f>IFERROR(GETPIVOTDATA("Asis",Pivot!$A$3,"Fecha",DATE(YEAR(E$7),MONTH(E$7),DAY(E$7)),"Usuario anotado",$B18),"")</f>
        <v/>
      </c>
      <c r="F18" s="5" t="str">
        <f>IFERROR(GETPIVOTDATA("Asis",Pivot!$A$3,"Fecha",DATE(YEAR(F$7),MONTH(F$7),DAY(F$7)),"Usuario anotado",$B18),"")</f>
        <v/>
      </c>
      <c r="G18" s="5" t="str">
        <f>IFERROR(GETPIVOTDATA("Asis",Pivot!$A$3,"Fecha",DATE(YEAR(G$7),MONTH(G$7),DAY(G$7)),"Usuario anotado",$B18),"")</f>
        <v/>
      </c>
      <c r="H18" s="5" t="str">
        <f>IFERROR(GETPIVOTDATA("Asis",Pivot!$A$3,"Fecha",DATE(YEAR(H$7),MONTH(H$7),DAY(H$7)),"Usuario anotado",$B18),"")</f>
        <v/>
      </c>
      <c r="I18" s="5" t="str">
        <f>IFERROR(GETPIVOTDATA("Asis",Pivot!$A$3,"Fecha",DATE(YEAR(I$7),MONTH(I$7),DAY(I$7)),"Usuario anotado",$B18),"")</f>
        <v/>
      </c>
      <c r="J18" s="5" t="str">
        <f>IFERROR(GETPIVOTDATA("Asis",Pivot!$A$3,"Fecha",DATE(YEAR(J$7),MONTH(J$7),DAY(J$7)),"Usuario anotado",$B18),"")</f>
        <v/>
      </c>
      <c r="K18" s="5" t="str">
        <f>IFERROR(GETPIVOTDATA("Asis",Pivot!$A$3,"Fecha",DATE(YEAR(K$7),MONTH(K$7),DAY(K$7)),"Usuario anotado",$B18),"")</f>
        <v/>
      </c>
      <c r="L18" s="5" t="str">
        <f>IFERROR(GETPIVOTDATA("Asis",Pivot!$A$3,"Fecha",DATE(YEAR(L$7),MONTH(L$7),DAY(L$7)),"Usuario anotado",$B18),"")</f>
        <v/>
      </c>
      <c r="M18" s="5" t="str">
        <f>IFERROR(GETPIVOTDATA("Asis",Pivot!$A$3,"Fecha",DATE(YEAR(M$7),MONTH(M$7),DAY(M$7)),"Usuario anotado",$B18),"")</f>
        <v/>
      </c>
      <c r="N18" s="5" t="str">
        <f>IFERROR(GETPIVOTDATA("Asis",Pivot!$A$3,"Fecha",DATE(YEAR(N$7),MONTH(N$7),DAY(N$7)),"Usuario anotado",$B18),"")</f>
        <v/>
      </c>
      <c r="O18" s="5">
        <f>IFERROR(IF(P18=0,IF(GETPIVOTDATA("Asis",Pivot!$A$3,"Usuario anotado",$B18)-R18=0,1,0),1),0)</f>
        <v>1</v>
      </c>
      <c r="P18" s="5">
        <f t="shared" si="4"/>
        <v>1</v>
      </c>
      <c r="Q18" s="71" t="str">
        <f t="shared" si="5"/>
        <v/>
      </c>
      <c r="R18" s="9">
        <f t="shared" si="6"/>
        <v>0</v>
      </c>
      <c r="S18" s="9">
        <f t="shared" si="7"/>
        <v>0</v>
      </c>
      <c r="T18" s="4" t="str">
        <f>IFERROR(VLOOKUP(U18,Perfil!A:G,6,FALSE),"")</f>
        <v/>
      </c>
      <c r="U18" s="84" t="str">
        <f>IF(Pivot!A15="","",Pivot!A15)</f>
        <v/>
      </c>
    </row>
    <row r="19" spans="2:21" x14ac:dyDescent="0.25">
      <c r="B19" s="79" t="str">
        <f t="shared" si="3"/>
        <v/>
      </c>
      <c r="C19" s="5" t="str">
        <f>IFERROR(GETPIVOTDATA("Asis",Pivot!$A$3,"Fecha",DATE(YEAR(C$7),MONTH(C$7),DAY(C$7)),"Usuario anotado",$B19),"")</f>
        <v/>
      </c>
      <c r="D19" s="5" t="str">
        <f>IFERROR(GETPIVOTDATA("Asis",Pivot!$A$3,"Fecha",DATE(YEAR(D$7),MONTH(D$7),DAY(D$7)),"Usuario anotado",$B19),"")</f>
        <v/>
      </c>
      <c r="E19" s="5" t="str">
        <f>IFERROR(GETPIVOTDATA("Asis",Pivot!$A$3,"Fecha",DATE(YEAR(E$7),MONTH(E$7),DAY(E$7)),"Usuario anotado",$B19),"")</f>
        <v/>
      </c>
      <c r="F19" s="5" t="str">
        <f>IFERROR(GETPIVOTDATA("Asis",Pivot!$A$3,"Fecha",DATE(YEAR(F$7),MONTH(F$7),DAY(F$7)),"Usuario anotado",$B19),"")</f>
        <v/>
      </c>
      <c r="G19" s="5" t="str">
        <f>IFERROR(GETPIVOTDATA("Asis",Pivot!$A$3,"Fecha",DATE(YEAR(G$7),MONTH(G$7),DAY(G$7)),"Usuario anotado",$B19),"")</f>
        <v/>
      </c>
      <c r="H19" s="5" t="str">
        <f>IFERROR(GETPIVOTDATA("Asis",Pivot!$A$3,"Fecha",DATE(YEAR(H$7),MONTH(H$7),DAY(H$7)),"Usuario anotado",$B19),"")</f>
        <v/>
      </c>
      <c r="I19" s="5" t="str">
        <f>IFERROR(GETPIVOTDATA("Asis",Pivot!$A$3,"Fecha",DATE(YEAR(I$7),MONTH(I$7),DAY(I$7)),"Usuario anotado",$B19),"")</f>
        <v/>
      </c>
      <c r="J19" s="5" t="str">
        <f>IFERROR(GETPIVOTDATA("Asis",Pivot!$A$3,"Fecha",DATE(YEAR(J$7),MONTH(J$7),DAY(J$7)),"Usuario anotado",$B19),"")</f>
        <v/>
      </c>
      <c r="K19" s="5" t="str">
        <f>IFERROR(GETPIVOTDATA("Asis",Pivot!$A$3,"Fecha",DATE(YEAR(K$7),MONTH(K$7),DAY(K$7)),"Usuario anotado",$B19),"")</f>
        <v/>
      </c>
      <c r="L19" s="5" t="str">
        <f>IFERROR(GETPIVOTDATA("Asis",Pivot!$A$3,"Fecha",DATE(YEAR(L$7),MONTH(L$7),DAY(L$7)),"Usuario anotado",$B19),"")</f>
        <v/>
      </c>
      <c r="M19" s="5" t="str">
        <f>IFERROR(GETPIVOTDATA("Asis",Pivot!$A$3,"Fecha",DATE(YEAR(M$7),MONTH(M$7),DAY(M$7)),"Usuario anotado",$B19),"")</f>
        <v/>
      </c>
      <c r="N19" s="5" t="str">
        <f>IFERROR(GETPIVOTDATA("Asis",Pivot!$A$3,"Fecha",DATE(YEAR(N$7),MONTH(N$7),DAY(N$7)),"Usuario anotado",$B19),"")</f>
        <v/>
      </c>
      <c r="O19" s="5">
        <f>IFERROR(IF(P19=0,IF(GETPIVOTDATA("Asis",Pivot!$A$3,"Usuario anotado",$B19)-R19=0,1,0),1),0)</f>
        <v>1</v>
      </c>
      <c r="P19" s="5">
        <f t="shared" si="4"/>
        <v>1</v>
      </c>
      <c r="Q19" s="71" t="str">
        <f t="shared" si="5"/>
        <v/>
      </c>
      <c r="R19" s="9">
        <f t="shared" si="6"/>
        <v>0</v>
      </c>
      <c r="S19" s="9">
        <f t="shared" si="7"/>
        <v>0</v>
      </c>
      <c r="T19" s="4" t="str">
        <f>IFERROR(VLOOKUP(U19,Perfil!A:G,6,FALSE),"")</f>
        <v/>
      </c>
      <c r="U19" s="84" t="str">
        <f>IF(Pivot!A16="","",Pivot!A16)</f>
        <v/>
      </c>
    </row>
    <row r="20" spans="2:21" x14ac:dyDescent="0.25">
      <c r="B20" s="79" t="str">
        <f t="shared" si="3"/>
        <v/>
      </c>
      <c r="C20" s="5" t="str">
        <f>IFERROR(GETPIVOTDATA("Asis",Pivot!$A$3,"Fecha",DATE(YEAR(C$7),MONTH(C$7),DAY(C$7)),"Usuario anotado",$B20),"")</f>
        <v/>
      </c>
      <c r="D20" s="5" t="str">
        <f>IFERROR(GETPIVOTDATA("Asis",Pivot!$A$3,"Fecha",DATE(YEAR(D$7),MONTH(D$7),DAY(D$7)),"Usuario anotado",$B20),"")</f>
        <v/>
      </c>
      <c r="E20" s="5" t="str">
        <f>IFERROR(GETPIVOTDATA("Asis",Pivot!$A$3,"Fecha",DATE(YEAR(E$7),MONTH(E$7),DAY(E$7)),"Usuario anotado",$B20),"")</f>
        <v/>
      </c>
      <c r="F20" s="5" t="str">
        <f>IFERROR(GETPIVOTDATA("Asis",Pivot!$A$3,"Fecha",DATE(YEAR(F$7),MONTH(F$7),DAY(F$7)),"Usuario anotado",$B20),"")</f>
        <v/>
      </c>
      <c r="G20" s="5" t="str">
        <f>IFERROR(GETPIVOTDATA("Asis",Pivot!$A$3,"Fecha",DATE(YEAR(G$7),MONTH(G$7),DAY(G$7)),"Usuario anotado",$B20),"")</f>
        <v/>
      </c>
      <c r="H20" s="5" t="str">
        <f>IFERROR(GETPIVOTDATA("Asis",Pivot!$A$3,"Fecha",DATE(YEAR(H$7),MONTH(H$7),DAY(H$7)),"Usuario anotado",$B20),"")</f>
        <v/>
      </c>
      <c r="I20" s="5" t="str">
        <f>IFERROR(GETPIVOTDATA("Asis",Pivot!$A$3,"Fecha",DATE(YEAR(I$7),MONTH(I$7),DAY(I$7)),"Usuario anotado",$B20),"")</f>
        <v/>
      </c>
      <c r="J20" s="5" t="str">
        <f>IFERROR(GETPIVOTDATA("Asis",Pivot!$A$3,"Fecha",DATE(YEAR(J$7),MONTH(J$7),DAY(J$7)),"Usuario anotado",$B20),"")</f>
        <v/>
      </c>
      <c r="K20" s="5" t="str">
        <f>IFERROR(GETPIVOTDATA("Asis",Pivot!$A$3,"Fecha",DATE(YEAR(K$7),MONTH(K$7),DAY(K$7)),"Usuario anotado",$B20),"")</f>
        <v/>
      </c>
      <c r="L20" s="5" t="str">
        <f>IFERROR(GETPIVOTDATA("Asis",Pivot!$A$3,"Fecha",DATE(YEAR(L$7),MONTH(L$7),DAY(L$7)),"Usuario anotado",$B20),"")</f>
        <v/>
      </c>
      <c r="M20" s="5" t="str">
        <f>IFERROR(GETPIVOTDATA("Asis",Pivot!$A$3,"Fecha",DATE(YEAR(M$7),MONTH(M$7),DAY(M$7)),"Usuario anotado",$B20),"")</f>
        <v/>
      </c>
      <c r="N20" s="5" t="str">
        <f>IFERROR(GETPIVOTDATA("Asis",Pivot!$A$3,"Fecha",DATE(YEAR(N$7),MONTH(N$7),DAY(N$7)),"Usuario anotado",$B20),"")</f>
        <v/>
      </c>
      <c r="O20" s="5">
        <f>IFERROR(IF(P20=0,IF(GETPIVOTDATA("Asis",Pivot!$A$3,"Usuario anotado",$B20)-R20=0,1,0),1),0)</f>
        <v>1</v>
      </c>
      <c r="P20" s="5">
        <f t="shared" si="4"/>
        <v>1</v>
      </c>
      <c r="Q20" s="71" t="str">
        <f t="shared" si="5"/>
        <v/>
      </c>
      <c r="R20" s="9">
        <f t="shared" si="6"/>
        <v>0</v>
      </c>
      <c r="S20" s="9">
        <f t="shared" si="7"/>
        <v>0</v>
      </c>
      <c r="T20" s="4" t="str">
        <f>IFERROR(VLOOKUP(U20,Perfil!A:G,6,FALSE),"")</f>
        <v/>
      </c>
      <c r="U20" s="84" t="str">
        <f>IF(Pivot!A17="","",Pivot!A17)</f>
        <v/>
      </c>
    </row>
    <row r="21" spans="2:21" x14ac:dyDescent="0.25">
      <c r="B21" s="79" t="str">
        <f t="shared" si="3"/>
        <v/>
      </c>
      <c r="C21" s="5" t="str">
        <f>IFERROR(GETPIVOTDATA("Asis",Pivot!$A$3,"Fecha",DATE(YEAR(C$7),MONTH(C$7),DAY(C$7)),"Usuario anotado",$B21),"")</f>
        <v/>
      </c>
      <c r="D21" s="5" t="str">
        <f>IFERROR(GETPIVOTDATA("Asis",Pivot!$A$3,"Fecha",DATE(YEAR(D$7),MONTH(D$7),DAY(D$7)),"Usuario anotado",$B21),"")</f>
        <v/>
      </c>
      <c r="E21" s="5" t="str">
        <f>IFERROR(GETPIVOTDATA("Asis",Pivot!$A$3,"Fecha",DATE(YEAR(E$7),MONTH(E$7),DAY(E$7)),"Usuario anotado",$B21),"")</f>
        <v/>
      </c>
      <c r="F21" s="5" t="str">
        <f>IFERROR(GETPIVOTDATA("Asis",Pivot!$A$3,"Fecha",DATE(YEAR(F$7),MONTH(F$7),DAY(F$7)),"Usuario anotado",$B21),"")</f>
        <v/>
      </c>
      <c r="G21" s="5" t="str">
        <f>IFERROR(GETPIVOTDATA("Asis",Pivot!$A$3,"Fecha",DATE(YEAR(G$7),MONTH(G$7),DAY(G$7)),"Usuario anotado",$B21),"")</f>
        <v/>
      </c>
      <c r="H21" s="5" t="str">
        <f>IFERROR(GETPIVOTDATA("Asis",Pivot!$A$3,"Fecha",DATE(YEAR(H$7),MONTH(H$7),DAY(H$7)),"Usuario anotado",$B21),"")</f>
        <v/>
      </c>
      <c r="I21" s="5" t="str">
        <f>IFERROR(GETPIVOTDATA("Asis",Pivot!$A$3,"Fecha",DATE(YEAR(I$7),MONTH(I$7),DAY(I$7)),"Usuario anotado",$B21),"")</f>
        <v/>
      </c>
      <c r="J21" s="5" t="str">
        <f>IFERROR(GETPIVOTDATA("Asis",Pivot!$A$3,"Fecha",DATE(YEAR(J$7),MONTH(J$7),DAY(J$7)),"Usuario anotado",$B21),"")</f>
        <v/>
      </c>
      <c r="K21" s="5" t="str">
        <f>IFERROR(GETPIVOTDATA("Asis",Pivot!$A$3,"Fecha",DATE(YEAR(K$7),MONTH(K$7),DAY(K$7)),"Usuario anotado",$B21),"")</f>
        <v/>
      </c>
      <c r="L21" s="5" t="str">
        <f>IFERROR(GETPIVOTDATA("Asis",Pivot!$A$3,"Fecha",DATE(YEAR(L$7),MONTH(L$7),DAY(L$7)),"Usuario anotado",$B21),"")</f>
        <v/>
      </c>
      <c r="M21" s="5" t="str">
        <f>IFERROR(GETPIVOTDATA("Asis",Pivot!$A$3,"Fecha",DATE(YEAR(M$7),MONTH(M$7),DAY(M$7)),"Usuario anotado",$B21),"")</f>
        <v/>
      </c>
      <c r="N21" s="5" t="str">
        <f>IFERROR(GETPIVOTDATA("Asis",Pivot!$A$3,"Fecha",DATE(YEAR(N$7),MONTH(N$7),DAY(N$7)),"Usuario anotado",$B21),"")</f>
        <v/>
      </c>
      <c r="O21" s="5">
        <f>IFERROR(IF(P21=0,IF(GETPIVOTDATA("Asis",Pivot!$A$3,"Usuario anotado",$B21)-R21=0,1,0),1),0)</f>
        <v>1</v>
      </c>
      <c r="P21" s="5">
        <f t="shared" si="4"/>
        <v>1</v>
      </c>
      <c r="Q21" s="71" t="str">
        <f t="shared" si="5"/>
        <v/>
      </c>
      <c r="R21" s="9">
        <f t="shared" si="6"/>
        <v>0</v>
      </c>
      <c r="S21" s="9">
        <f t="shared" si="7"/>
        <v>0</v>
      </c>
      <c r="T21" s="4" t="str">
        <f>IFERROR(VLOOKUP(U21,Perfil!A:G,6,FALSE),"")</f>
        <v/>
      </c>
      <c r="U21" s="84" t="str">
        <f>IF(Pivot!A18="","",Pivot!A18)</f>
        <v/>
      </c>
    </row>
    <row r="22" spans="2:21" x14ac:dyDescent="0.25">
      <c r="B22" s="79" t="str">
        <f t="shared" si="3"/>
        <v/>
      </c>
      <c r="C22" s="5" t="str">
        <f>IFERROR(GETPIVOTDATA("Asis",Pivot!$A$3,"Fecha",DATE(YEAR(C$7),MONTH(C$7),DAY(C$7)),"Usuario anotado",$B22),"")</f>
        <v/>
      </c>
      <c r="D22" s="5" t="str">
        <f>IFERROR(GETPIVOTDATA("Asis",Pivot!$A$3,"Fecha",DATE(YEAR(D$7),MONTH(D$7),DAY(D$7)),"Usuario anotado",$B22),"")</f>
        <v/>
      </c>
      <c r="E22" s="5" t="str">
        <f>IFERROR(GETPIVOTDATA("Asis",Pivot!$A$3,"Fecha",DATE(YEAR(E$7),MONTH(E$7),DAY(E$7)),"Usuario anotado",$B22),"")</f>
        <v/>
      </c>
      <c r="F22" s="5" t="str">
        <f>IFERROR(GETPIVOTDATA("Asis",Pivot!$A$3,"Fecha",DATE(YEAR(F$7),MONTH(F$7),DAY(F$7)),"Usuario anotado",$B22),"")</f>
        <v/>
      </c>
      <c r="G22" s="5" t="str">
        <f>IFERROR(GETPIVOTDATA("Asis",Pivot!$A$3,"Fecha",DATE(YEAR(G$7),MONTH(G$7),DAY(G$7)),"Usuario anotado",$B22),"")</f>
        <v/>
      </c>
      <c r="H22" s="5" t="str">
        <f>IFERROR(GETPIVOTDATA("Asis",Pivot!$A$3,"Fecha",DATE(YEAR(H$7),MONTH(H$7),DAY(H$7)),"Usuario anotado",$B22),"")</f>
        <v/>
      </c>
      <c r="I22" s="5" t="str">
        <f>IFERROR(GETPIVOTDATA("Asis",Pivot!$A$3,"Fecha",DATE(YEAR(I$7),MONTH(I$7),DAY(I$7)),"Usuario anotado",$B22),"")</f>
        <v/>
      </c>
      <c r="J22" s="5" t="str">
        <f>IFERROR(GETPIVOTDATA("Asis",Pivot!$A$3,"Fecha",DATE(YEAR(J$7),MONTH(J$7),DAY(J$7)),"Usuario anotado",$B22),"")</f>
        <v/>
      </c>
      <c r="K22" s="5" t="str">
        <f>IFERROR(GETPIVOTDATA("Asis",Pivot!$A$3,"Fecha",DATE(YEAR(K$7),MONTH(K$7),DAY(K$7)),"Usuario anotado",$B22),"")</f>
        <v/>
      </c>
      <c r="L22" s="5" t="str">
        <f>IFERROR(GETPIVOTDATA("Asis",Pivot!$A$3,"Fecha",DATE(YEAR(L$7),MONTH(L$7),DAY(L$7)),"Usuario anotado",$B22),"")</f>
        <v/>
      </c>
      <c r="M22" s="5" t="str">
        <f>IFERROR(GETPIVOTDATA("Asis",Pivot!$A$3,"Fecha",DATE(YEAR(M$7),MONTH(M$7),DAY(M$7)),"Usuario anotado",$B22),"")</f>
        <v/>
      </c>
      <c r="N22" s="5" t="str">
        <f>IFERROR(GETPIVOTDATA("Asis",Pivot!$A$3,"Fecha",DATE(YEAR(N$7),MONTH(N$7),DAY(N$7)),"Usuario anotado",$B22),"")</f>
        <v/>
      </c>
      <c r="O22" s="5">
        <f>IFERROR(IF(P22=0,IF(GETPIVOTDATA("Asis",Pivot!$A$3,"Usuario anotado",$B22)-R22=0,1,0),1),0)</f>
        <v>1</v>
      </c>
      <c r="P22" s="5">
        <f t="shared" si="4"/>
        <v>1</v>
      </c>
      <c r="Q22" s="71" t="str">
        <f t="shared" si="5"/>
        <v/>
      </c>
      <c r="R22" s="9">
        <f t="shared" si="6"/>
        <v>0</v>
      </c>
      <c r="S22" s="9">
        <f t="shared" si="7"/>
        <v>0</v>
      </c>
      <c r="T22" s="4" t="str">
        <f>IFERROR(VLOOKUP(U22,Perfil!A:G,6,FALSE),"")</f>
        <v/>
      </c>
      <c r="U22" s="84" t="str">
        <f>IF(Pivot!A19="","",Pivot!A19)</f>
        <v/>
      </c>
    </row>
    <row r="23" spans="2:21" x14ac:dyDescent="0.25">
      <c r="B23" s="79" t="str">
        <f t="shared" si="3"/>
        <v/>
      </c>
      <c r="C23" s="5" t="str">
        <f>IFERROR(GETPIVOTDATA("Asis",Pivot!$A$3,"Fecha",DATE(YEAR(C$7),MONTH(C$7),DAY(C$7)),"Usuario anotado",$B23),"")</f>
        <v/>
      </c>
      <c r="D23" s="5" t="str">
        <f>IFERROR(GETPIVOTDATA("Asis",Pivot!$A$3,"Fecha",DATE(YEAR(D$7),MONTH(D$7),DAY(D$7)),"Usuario anotado",$B23),"")</f>
        <v/>
      </c>
      <c r="E23" s="5" t="str">
        <f>IFERROR(GETPIVOTDATA("Asis",Pivot!$A$3,"Fecha",DATE(YEAR(E$7),MONTH(E$7),DAY(E$7)),"Usuario anotado",$B23),"")</f>
        <v/>
      </c>
      <c r="F23" s="5" t="str">
        <f>IFERROR(GETPIVOTDATA("Asis",Pivot!$A$3,"Fecha",DATE(YEAR(F$7),MONTH(F$7),DAY(F$7)),"Usuario anotado",$B23),"")</f>
        <v/>
      </c>
      <c r="G23" s="5" t="str">
        <f>IFERROR(GETPIVOTDATA("Asis",Pivot!$A$3,"Fecha",DATE(YEAR(G$7),MONTH(G$7),DAY(G$7)),"Usuario anotado",$B23),"")</f>
        <v/>
      </c>
      <c r="H23" s="5" t="str">
        <f>IFERROR(GETPIVOTDATA("Asis",Pivot!$A$3,"Fecha",DATE(YEAR(H$7),MONTH(H$7),DAY(H$7)),"Usuario anotado",$B23),"")</f>
        <v/>
      </c>
      <c r="I23" s="5" t="str">
        <f>IFERROR(GETPIVOTDATA("Asis",Pivot!$A$3,"Fecha",DATE(YEAR(I$7),MONTH(I$7),DAY(I$7)),"Usuario anotado",$B23),"")</f>
        <v/>
      </c>
      <c r="J23" s="5" t="str">
        <f>IFERROR(GETPIVOTDATA("Asis",Pivot!$A$3,"Fecha",DATE(YEAR(J$7),MONTH(J$7),DAY(J$7)),"Usuario anotado",$B23),"")</f>
        <v/>
      </c>
      <c r="K23" s="5" t="str">
        <f>IFERROR(GETPIVOTDATA("Asis",Pivot!$A$3,"Fecha",DATE(YEAR(K$7),MONTH(K$7),DAY(K$7)),"Usuario anotado",$B23),"")</f>
        <v/>
      </c>
      <c r="L23" s="5" t="str">
        <f>IFERROR(GETPIVOTDATA("Asis",Pivot!$A$3,"Fecha",DATE(YEAR(L$7),MONTH(L$7),DAY(L$7)),"Usuario anotado",$B23),"")</f>
        <v/>
      </c>
      <c r="M23" s="5" t="str">
        <f>IFERROR(GETPIVOTDATA("Asis",Pivot!$A$3,"Fecha",DATE(YEAR(M$7),MONTH(M$7),DAY(M$7)),"Usuario anotado",$B23),"")</f>
        <v/>
      </c>
      <c r="N23" s="5" t="str">
        <f>IFERROR(GETPIVOTDATA("Asis",Pivot!$A$3,"Fecha",DATE(YEAR(N$7),MONTH(N$7),DAY(N$7)),"Usuario anotado",$B23),"")</f>
        <v/>
      </c>
      <c r="O23" s="5">
        <f>IFERROR(IF(P23=0,IF(GETPIVOTDATA("Asis",Pivot!$A$3,"Usuario anotado",$B23)-R23=0,1,0),1),0)</f>
        <v>1</v>
      </c>
      <c r="P23" s="5">
        <f t="shared" si="4"/>
        <v>1</v>
      </c>
      <c r="Q23" s="71" t="str">
        <f t="shared" si="5"/>
        <v/>
      </c>
      <c r="R23" s="9">
        <f t="shared" si="6"/>
        <v>0</v>
      </c>
      <c r="S23" s="9">
        <f t="shared" si="7"/>
        <v>0</v>
      </c>
      <c r="T23" s="4" t="str">
        <f>IFERROR(VLOOKUP(U23,Perfil!A:G,6,FALSE),"")</f>
        <v/>
      </c>
      <c r="U23" s="84" t="str">
        <f>IF(Pivot!A20="","",Pivot!A20)</f>
        <v/>
      </c>
    </row>
    <row r="24" spans="2:21" x14ac:dyDescent="0.25">
      <c r="B24" s="79" t="str">
        <f t="shared" si="3"/>
        <v/>
      </c>
      <c r="C24" s="5" t="str">
        <f>IFERROR(GETPIVOTDATA("Asis",Pivot!$A$3,"Fecha",DATE(YEAR(C$7),MONTH(C$7),DAY(C$7)),"Usuario anotado",$B24),"")</f>
        <v/>
      </c>
      <c r="D24" s="5" t="str">
        <f>IFERROR(GETPIVOTDATA("Asis",Pivot!$A$3,"Fecha",DATE(YEAR(D$7),MONTH(D$7),DAY(D$7)),"Usuario anotado",$B24),"")</f>
        <v/>
      </c>
      <c r="E24" s="5" t="str">
        <f>IFERROR(GETPIVOTDATA("Asis",Pivot!$A$3,"Fecha",DATE(YEAR(E$7),MONTH(E$7),DAY(E$7)),"Usuario anotado",$B24),"")</f>
        <v/>
      </c>
      <c r="F24" s="5" t="str">
        <f>IFERROR(GETPIVOTDATA("Asis",Pivot!$A$3,"Fecha",DATE(YEAR(F$7),MONTH(F$7),DAY(F$7)),"Usuario anotado",$B24),"")</f>
        <v/>
      </c>
      <c r="G24" s="5" t="str">
        <f>IFERROR(GETPIVOTDATA("Asis",Pivot!$A$3,"Fecha",DATE(YEAR(G$7),MONTH(G$7),DAY(G$7)),"Usuario anotado",$B24),"")</f>
        <v/>
      </c>
      <c r="H24" s="5" t="str">
        <f>IFERROR(GETPIVOTDATA("Asis",Pivot!$A$3,"Fecha",DATE(YEAR(H$7),MONTH(H$7),DAY(H$7)),"Usuario anotado",$B24),"")</f>
        <v/>
      </c>
      <c r="I24" s="5" t="str">
        <f>IFERROR(GETPIVOTDATA("Asis",Pivot!$A$3,"Fecha",DATE(YEAR(I$7),MONTH(I$7),DAY(I$7)),"Usuario anotado",$B24),"")</f>
        <v/>
      </c>
      <c r="J24" s="5" t="str">
        <f>IFERROR(GETPIVOTDATA("Asis",Pivot!$A$3,"Fecha",DATE(YEAR(J$7),MONTH(J$7),DAY(J$7)),"Usuario anotado",$B24),"")</f>
        <v/>
      </c>
      <c r="K24" s="5" t="str">
        <f>IFERROR(GETPIVOTDATA("Asis",Pivot!$A$3,"Fecha",DATE(YEAR(K$7),MONTH(K$7),DAY(K$7)),"Usuario anotado",$B24),"")</f>
        <v/>
      </c>
      <c r="L24" s="5" t="str">
        <f>IFERROR(GETPIVOTDATA("Asis",Pivot!$A$3,"Fecha",DATE(YEAR(L$7),MONTH(L$7),DAY(L$7)),"Usuario anotado",$B24),"")</f>
        <v/>
      </c>
      <c r="M24" s="5" t="str">
        <f>IFERROR(GETPIVOTDATA("Asis",Pivot!$A$3,"Fecha",DATE(YEAR(M$7),MONTH(M$7),DAY(M$7)),"Usuario anotado",$B24),"")</f>
        <v/>
      </c>
      <c r="N24" s="5" t="str">
        <f>IFERROR(GETPIVOTDATA("Asis",Pivot!$A$3,"Fecha",DATE(YEAR(N$7),MONTH(N$7),DAY(N$7)),"Usuario anotado",$B24),"")</f>
        <v/>
      </c>
      <c r="O24" s="5">
        <f>IFERROR(IF(P24=0,IF(GETPIVOTDATA("Asis",Pivot!$A$3,"Usuario anotado",$B24)-R24=0,1,0),1),0)</f>
        <v>1</v>
      </c>
      <c r="P24" s="5">
        <f t="shared" si="4"/>
        <v>1</v>
      </c>
      <c r="Q24" s="71" t="str">
        <f t="shared" si="5"/>
        <v/>
      </c>
      <c r="R24" s="9">
        <f t="shared" si="6"/>
        <v>0</v>
      </c>
      <c r="S24" s="9">
        <f t="shared" si="7"/>
        <v>0</v>
      </c>
      <c r="T24" s="4" t="str">
        <f>IFERROR(VLOOKUP(U24,Perfil!A:G,6,FALSE),"")</f>
        <v/>
      </c>
      <c r="U24" s="84" t="str">
        <f>IF(Pivot!A21="","",Pivot!A21)</f>
        <v/>
      </c>
    </row>
    <row r="25" spans="2:21" x14ac:dyDescent="0.25">
      <c r="B25" s="79" t="str">
        <f t="shared" si="3"/>
        <v/>
      </c>
      <c r="C25" s="5" t="str">
        <f>IFERROR(GETPIVOTDATA("Asis",Pivot!$A$3,"Fecha",DATE(YEAR(C$7),MONTH(C$7),DAY(C$7)),"Usuario anotado",$B25),"")</f>
        <v/>
      </c>
      <c r="D25" s="5" t="str">
        <f>IFERROR(GETPIVOTDATA("Asis",Pivot!$A$3,"Fecha",DATE(YEAR(D$7),MONTH(D$7),DAY(D$7)),"Usuario anotado",$B25),"")</f>
        <v/>
      </c>
      <c r="E25" s="5" t="str">
        <f>IFERROR(GETPIVOTDATA("Asis",Pivot!$A$3,"Fecha",DATE(YEAR(E$7),MONTH(E$7),DAY(E$7)),"Usuario anotado",$B25),"")</f>
        <v/>
      </c>
      <c r="F25" s="5" t="str">
        <f>IFERROR(GETPIVOTDATA("Asis",Pivot!$A$3,"Fecha",DATE(YEAR(F$7),MONTH(F$7),DAY(F$7)),"Usuario anotado",$B25),"")</f>
        <v/>
      </c>
      <c r="G25" s="5" t="str">
        <f>IFERROR(GETPIVOTDATA("Asis",Pivot!$A$3,"Fecha",DATE(YEAR(G$7),MONTH(G$7),DAY(G$7)),"Usuario anotado",$B25),"")</f>
        <v/>
      </c>
      <c r="H25" s="5" t="str">
        <f>IFERROR(GETPIVOTDATA("Asis",Pivot!$A$3,"Fecha",DATE(YEAR(H$7),MONTH(H$7),DAY(H$7)),"Usuario anotado",$B25),"")</f>
        <v/>
      </c>
      <c r="I25" s="5" t="str">
        <f>IFERROR(GETPIVOTDATA("Asis",Pivot!$A$3,"Fecha",DATE(YEAR(I$7),MONTH(I$7),DAY(I$7)),"Usuario anotado",$B25),"")</f>
        <v/>
      </c>
      <c r="J25" s="5" t="str">
        <f>IFERROR(GETPIVOTDATA("Asis",Pivot!$A$3,"Fecha",DATE(YEAR(J$7),MONTH(J$7),DAY(J$7)),"Usuario anotado",$B25),"")</f>
        <v/>
      </c>
      <c r="K25" s="5" t="str">
        <f>IFERROR(GETPIVOTDATA("Asis",Pivot!$A$3,"Fecha",DATE(YEAR(K$7),MONTH(K$7),DAY(K$7)),"Usuario anotado",$B25),"")</f>
        <v/>
      </c>
      <c r="L25" s="5" t="str">
        <f>IFERROR(GETPIVOTDATA("Asis",Pivot!$A$3,"Fecha",DATE(YEAR(L$7),MONTH(L$7),DAY(L$7)),"Usuario anotado",$B25),"")</f>
        <v/>
      </c>
      <c r="M25" s="5" t="str">
        <f>IFERROR(GETPIVOTDATA("Asis",Pivot!$A$3,"Fecha",DATE(YEAR(M$7),MONTH(M$7),DAY(M$7)),"Usuario anotado",$B25),"")</f>
        <v/>
      </c>
      <c r="N25" s="5" t="str">
        <f>IFERROR(GETPIVOTDATA("Asis",Pivot!$A$3,"Fecha",DATE(YEAR(N$7),MONTH(N$7),DAY(N$7)),"Usuario anotado",$B25),"")</f>
        <v/>
      </c>
      <c r="O25" s="5">
        <f>IFERROR(IF(P25=0,IF(GETPIVOTDATA("Asis",Pivot!$A$3,"Usuario anotado",$B25)-R25=0,1,0),1),0)</f>
        <v>1</v>
      </c>
      <c r="P25" s="5">
        <f t="shared" si="4"/>
        <v>1</v>
      </c>
      <c r="Q25" s="71" t="str">
        <f t="shared" si="5"/>
        <v/>
      </c>
      <c r="R25" s="9">
        <f t="shared" si="6"/>
        <v>0</v>
      </c>
      <c r="S25" s="9">
        <f t="shared" si="7"/>
        <v>0</v>
      </c>
      <c r="T25" s="4" t="str">
        <f>IFERROR(VLOOKUP(U25,Perfil!A:G,6,FALSE),"")</f>
        <v/>
      </c>
      <c r="U25" s="84" t="str">
        <f>IF(Pivot!A22="","",Pivot!A22)</f>
        <v/>
      </c>
    </row>
    <row r="26" spans="2:21" x14ac:dyDescent="0.25">
      <c r="B26" s="79" t="str">
        <f t="shared" si="3"/>
        <v/>
      </c>
      <c r="C26" s="5" t="str">
        <f>IFERROR(GETPIVOTDATA("Asis",Pivot!$A$3,"Fecha",DATE(YEAR(C$7),MONTH(C$7),DAY(C$7)),"Usuario anotado",$B26),"")</f>
        <v/>
      </c>
      <c r="D26" s="5" t="str">
        <f>IFERROR(GETPIVOTDATA("Asis",Pivot!$A$3,"Fecha",DATE(YEAR(D$7),MONTH(D$7),DAY(D$7)),"Usuario anotado",$B26),"")</f>
        <v/>
      </c>
      <c r="E26" s="5" t="str">
        <f>IFERROR(GETPIVOTDATA("Asis",Pivot!$A$3,"Fecha",DATE(YEAR(E$7),MONTH(E$7),DAY(E$7)),"Usuario anotado",$B26),"")</f>
        <v/>
      </c>
      <c r="F26" s="5" t="str">
        <f>IFERROR(GETPIVOTDATA("Asis",Pivot!$A$3,"Fecha",DATE(YEAR(F$7),MONTH(F$7),DAY(F$7)),"Usuario anotado",$B26),"")</f>
        <v/>
      </c>
      <c r="G26" s="5" t="str">
        <f>IFERROR(GETPIVOTDATA("Asis",Pivot!$A$3,"Fecha",DATE(YEAR(G$7),MONTH(G$7),DAY(G$7)),"Usuario anotado",$B26),"")</f>
        <v/>
      </c>
      <c r="H26" s="5" t="str">
        <f>IFERROR(GETPIVOTDATA("Asis",Pivot!$A$3,"Fecha",DATE(YEAR(H$7),MONTH(H$7),DAY(H$7)),"Usuario anotado",$B26),"")</f>
        <v/>
      </c>
      <c r="I26" s="5" t="str">
        <f>IFERROR(GETPIVOTDATA("Asis",Pivot!$A$3,"Fecha",DATE(YEAR(I$7),MONTH(I$7),DAY(I$7)),"Usuario anotado",$B26),"")</f>
        <v/>
      </c>
      <c r="J26" s="5" t="str">
        <f>IFERROR(GETPIVOTDATA("Asis",Pivot!$A$3,"Fecha",DATE(YEAR(J$7),MONTH(J$7),DAY(J$7)),"Usuario anotado",$B26),"")</f>
        <v/>
      </c>
      <c r="K26" s="5" t="str">
        <f>IFERROR(GETPIVOTDATA("Asis",Pivot!$A$3,"Fecha",DATE(YEAR(K$7),MONTH(K$7),DAY(K$7)),"Usuario anotado",$B26),"")</f>
        <v/>
      </c>
      <c r="L26" s="5" t="str">
        <f>IFERROR(GETPIVOTDATA("Asis",Pivot!$A$3,"Fecha",DATE(YEAR(L$7),MONTH(L$7),DAY(L$7)),"Usuario anotado",$B26),"")</f>
        <v/>
      </c>
      <c r="M26" s="5" t="str">
        <f>IFERROR(GETPIVOTDATA("Asis",Pivot!$A$3,"Fecha",DATE(YEAR(M$7),MONTH(M$7),DAY(M$7)),"Usuario anotado",$B26),"")</f>
        <v/>
      </c>
      <c r="N26" s="5" t="str">
        <f>IFERROR(GETPIVOTDATA("Asis",Pivot!$A$3,"Fecha",DATE(YEAR(N$7),MONTH(N$7),DAY(N$7)),"Usuario anotado",$B26),"")</f>
        <v/>
      </c>
      <c r="O26" s="5">
        <f>IFERROR(IF(P26=0,IF(GETPIVOTDATA("Asis",Pivot!$A$3,"Usuario anotado",$B26)-R26=0,1,0),1),0)</f>
        <v>1</v>
      </c>
      <c r="P26" s="5">
        <f t="shared" si="4"/>
        <v>1</v>
      </c>
      <c r="Q26" s="71" t="str">
        <f t="shared" si="5"/>
        <v/>
      </c>
      <c r="R26" s="9">
        <f t="shared" si="6"/>
        <v>0</v>
      </c>
      <c r="S26" s="9">
        <f t="shared" si="7"/>
        <v>0</v>
      </c>
      <c r="T26" s="4" t="str">
        <f>IFERROR(VLOOKUP(U26,Perfil!A:G,6,FALSE),"")</f>
        <v/>
      </c>
      <c r="U26" s="84" t="str">
        <f>IF(Pivot!A23="","",Pivot!A23)</f>
        <v/>
      </c>
    </row>
    <row r="27" spans="2:21" x14ac:dyDescent="0.25">
      <c r="B27" s="79" t="str">
        <f t="shared" si="3"/>
        <v/>
      </c>
      <c r="C27" s="5" t="str">
        <f>IFERROR(GETPIVOTDATA("Asis",Pivot!$A$3,"Fecha",DATE(YEAR(C$7),MONTH(C$7),DAY(C$7)),"Usuario anotado",$B27),"")</f>
        <v/>
      </c>
      <c r="D27" s="5" t="str">
        <f>IFERROR(GETPIVOTDATA("Asis",Pivot!$A$3,"Fecha",DATE(YEAR(D$7),MONTH(D$7),DAY(D$7)),"Usuario anotado",$B27),"")</f>
        <v/>
      </c>
      <c r="E27" s="5" t="str">
        <f>IFERROR(GETPIVOTDATA("Asis",Pivot!$A$3,"Fecha",DATE(YEAR(E$7),MONTH(E$7),DAY(E$7)),"Usuario anotado",$B27),"")</f>
        <v/>
      </c>
      <c r="F27" s="5" t="str">
        <f>IFERROR(GETPIVOTDATA("Asis",Pivot!$A$3,"Fecha",DATE(YEAR(F$7),MONTH(F$7),DAY(F$7)),"Usuario anotado",$B27),"")</f>
        <v/>
      </c>
      <c r="G27" s="5" t="str">
        <f>IFERROR(GETPIVOTDATA("Asis",Pivot!$A$3,"Fecha",DATE(YEAR(G$7),MONTH(G$7),DAY(G$7)),"Usuario anotado",$B27),"")</f>
        <v/>
      </c>
      <c r="H27" s="5" t="str">
        <f>IFERROR(GETPIVOTDATA("Asis",Pivot!$A$3,"Fecha",DATE(YEAR(H$7),MONTH(H$7),DAY(H$7)),"Usuario anotado",$B27),"")</f>
        <v/>
      </c>
      <c r="I27" s="5" t="str">
        <f>IFERROR(GETPIVOTDATA("Asis",Pivot!$A$3,"Fecha",DATE(YEAR(I$7),MONTH(I$7),DAY(I$7)),"Usuario anotado",$B27),"")</f>
        <v/>
      </c>
      <c r="J27" s="5" t="str">
        <f>IFERROR(GETPIVOTDATA("Asis",Pivot!$A$3,"Fecha",DATE(YEAR(J$7),MONTH(J$7),DAY(J$7)),"Usuario anotado",$B27),"")</f>
        <v/>
      </c>
      <c r="K27" s="5" t="str">
        <f>IFERROR(GETPIVOTDATA("Asis",Pivot!$A$3,"Fecha",DATE(YEAR(K$7),MONTH(K$7),DAY(K$7)),"Usuario anotado",$B27),"")</f>
        <v/>
      </c>
      <c r="L27" s="5" t="str">
        <f>IFERROR(GETPIVOTDATA("Asis",Pivot!$A$3,"Fecha",DATE(YEAR(L$7),MONTH(L$7),DAY(L$7)),"Usuario anotado",$B27),"")</f>
        <v/>
      </c>
      <c r="M27" s="5" t="str">
        <f>IFERROR(GETPIVOTDATA("Asis",Pivot!$A$3,"Fecha",DATE(YEAR(M$7),MONTH(M$7),DAY(M$7)),"Usuario anotado",$B27),"")</f>
        <v/>
      </c>
      <c r="N27" s="5" t="str">
        <f>IFERROR(GETPIVOTDATA("Asis",Pivot!$A$3,"Fecha",DATE(YEAR(N$7),MONTH(N$7),DAY(N$7)),"Usuario anotado",$B27),"")</f>
        <v/>
      </c>
      <c r="O27" s="5">
        <f>IFERROR(IF(P27=0,IF(GETPIVOTDATA("Asis",Pivot!$A$3,"Usuario anotado",$B27)-R27=0,1,0),1),0)</f>
        <v>1</v>
      </c>
      <c r="P27" s="5">
        <f t="shared" si="4"/>
        <v>1</v>
      </c>
      <c r="Q27" s="71" t="str">
        <f t="shared" si="5"/>
        <v/>
      </c>
      <c r="R27" s="9">
        <f t="shared" si="6"/>
        <v>0</v>
      </c>
      <c r="S27" s="9">
        <f t="shared" si="7"/>
        <v>0</v>
      </c>
      <c r="T27" s="4" t="str">
        <f>IFERROR(VLOOKUP(U27,Perfil!A:G,6,FALSE),"")</f>
        <v/>
      </c>
      <c r="U27" s="84" t="str">
        <f>IF(Pivot!A24="","",Pivot!A24)</f>
        <v/>
      </c>
    </row>
    <row r="28" spans="2:21" x14ac:dyDescent="0.25">
      <c r="B28" s="79" t="str">
        <f t="shared" si="3"/>
        <v/>
      </c>
      <c r="C28" s="5" t="str">
        <f>IFERROR(GETPIVOTDATA("Asis",Pivot!$A$3,"Fecha",DATE(YEAR(C$7),MONTH(C$7),DAY(C$7)),"Usuario anotado",$B28),"")</f>
        <v/>
      </c>
      <c r="D28" s="5" t="str">
        <f>IFERROR(GETPIVOTDATA("Asis",Pivot!$A$3,"Fecha",DATE(YEAR(D$7),MONTH(D$7),DAY(D$7)),"Usuario anotado",$B28),"")</f>
        <v/>
      </c>
      <c r="E28" s="5" t="str">
        <f>IFERROR(GETPIVOTDATA("Asis",Pivot!$A$3,"Fecha",DATE(YEAR(E$7),MONTH(E$7),DAY(E$7)),"Usuario anotado",$B28),"")</f>
        <v/>
      </c>
      <c r="F28" s="5" t="str">
        <f>IFERROR(GETPIVOTDATA("Asis",Pivot!$A$3,"Fecha",DATE(YEAR(F$7),MONTH(F$7),DAY(F$7)),"Usuario anotado",$B28),"")</f>
        <v/>
      </c>
      <c r="G28" s="5" t="str">
        <f>IFERROR(GETPIVOTDATA("Asis",Pivot!$A$3,"Fecha",DATE(YEAR(G$7),MONTH(G$7),DAY(G$7)),"Usuario anotado",$B28),"")</f>
        <v/>
      </c>
      <c r="H28" s="5" t="str">
        <f>IFERROR(GETPIVOTDATA("Asis",Pivot!$A$3,"Fecha",DATE(YEAR(H$7),MONTH(H$7),DAY(H$7)),"Usuario anotado",$B28),"")</f>
        <v/>
      </c>
      <c r="I28" s="5" t="str">
        <f>IFERROR(GETPIVOTDATA("Asis",Pivot!$A$3,"Fecha",DATE(YEAR(I$7),MONTH(I$7),DAY(I$7)),"Usuario anotado",$B28),"")</f>
        <v/>
      </c>
      <c r="J28" s="5" t="str">
        <f>IFERROR(GETPIVOTDATA("Asis",Pivot!$A$3,"Fecha",DATE(YEAR(J$7),MONTH(J$7),DAY(J$7)),"Usuario anotado",$B28),"")</f>
        <v/>
      </c>
      <c r="K28" s="5" t="str">
        <f>IFERROR(GETPIVOTDATA("Asis",Pivot!$A$3,"Fecha",DATE(YEAR(K$7),MONTH(K$7),DAY(K$7)),"Usuario anotado",$B28),"")</f>
        <v/>
      </c>
      <c r="L28" s="5" t="str">
        <f>IFERROR(GETPIVOTDATA("Asis",Pivot!$A$3,"Fecha",DATE(YEAR(L$7),MONTH(L$7),DAY(L$7)),"Usuario anotado",$B28),"")</f>
        <v/>
      </c>
      <c r="M28" s="5" t="str">
        <f>IFERROR(GETPIVOTDATA("Asis",Pivot!$A$3,"Fecha",DATE(YEAR(M$7),MONTH(M$7),DAY(M$7)),"Usuario anotado",$B28),"")</f>
        <v/>
      </c>
      <c r="N28" s="5" t="str">
        <f>IFERROR(GETPIVOTDATA("Asis",Pivot!$A$3,"Fecha",DATE(YEAR(N$7),MONTH(N$7),DAY(N$7)),"Usuario anotado",$B28),"")</f>
        <v/>
      </c>
      <c r="O28" s="5">
        <f>IFERROR(IF(P28=0,IF(GETPIVOTDATA("Asis",Pivot!$A$3,"Usuario anotado",$B28)-R28=0,1,0),1),0)</f>
        <v>1</v>
      </c>
      <c r="P28" s="5">
        <f t="shared" si="4"/>
        <v>1</v>
      </c>
      <c r="Q28" s="71" t="str">
        <f t="shared" si="5"/>
        <v/>
      </c>
      <c r="R28" s="9">
        <f t="shared" si="6"/>
        <v>0</v>
      </c>
      <c r="S28" s="9">
        <f t="shared" si="7"/>
        <v>0</v>
      </c>
      <c r="T28" s="4" t="str">
        <f>IFERROR(VLOOKUP(U28,Perfil!A:G,6,FALSE),"")</f>
        <v/>
      </c>
      <c r="U28" s="84" t="str">
        <f>IF(Pivot!A25="","",Pivot!A25)</f>
        <v/>
      </c>
    </row>
    <row r="29" spans="2:21" x14ac:dyDescent="0.25">
      <c r="B29" s="79" t="str">
        <f t="shared" si="3"/>
        <v/>
      </c>
      <c r="C29" s="5" t="str">
        <f>IFERROR(GETPIVOTDATA("Asis",Pivot!$A$3,"Fecha",DATE(YEAR(C$7),MONTH(C$7),DAY(C$7)),"Usuario anotado",$B29),"")</f>
        <v/>
      </c>
      <c r="D29" s="5" t="str">
        <f>IFERROR(GETPIVOTDATA("Asis",Pivot!$A$3,"Fecha",DATE(YEAR(D$7),MONTH(D$7),DAY(D$7)),"Usuario anotado",$B29),"")</f>
        <v/>
      </c>
      <c r="E29" s="5" t="str">
        <f>IFERROR(GETPIVOTDATA("Asis",Pivot!$A$3,"Fecha",DATE(YEAR(E$7),MONTH(E$7),DAY(E$7)),"Usuario anotado",$B29),"")</f>
        <v/>
      </c>
      <c r="F29" s="5" t="str">
        <f>IFERROR(GETPIVOTDATA("Asis",Pivot!$A$3,"Fecha",DATE(YEAR(F$7),MONTH(F$7),DAY(F$7)),"Usuario anotado",$B29),"")</f>
        <v/>
      </c>
      <c r="G29" s="5" t="str">
        <f>IFERROR(GETPIVOTDATA("Asis",Pivot!$A$3,"Fecha",DATE(YEAR(G$7),MONTH(G$7),DAY(G$7)),"Usuario anotado",$B29),"")</f>
        <v/>
      </c>
      <c r="H29" s="5" t="str">
        <f>IFERROR(GETPIVOTDATA("Asis",Pivot!$A$3,"Fecha",DATE(YEAR(H$7),MONTH(H$7),DAY(H$7)),"Usuario anotado",$B29),"")</f>
        <v/>
      </c>
      <c r="I29" s="5" t="str">
        <f>IFERROR(GETPIVOTDATA("Asis",Pivot!$A$3,"Fecha",DATE(YEAR(I$7),MONTH(I$7),DAY(I$7)),"Usuario anotado",$B29),"")</f>
        <v/>
      </c>
      <c r="J29" s="5" t="str">
        <f>IFERROR(GETPIVOTDATA("Asis",Pivot!$A$3,"Fecha",DATE(YEAR(J$7),MONTH(J$7),DAY(J$7)),"Usuario anotado",$B29),"")</f>
        <v/>
      </c>
      <c r="K29" s="5" t="str">
        <f>IFERROR(GETPIVOTDATA("Asis",Pivot!$A$3,"Fecha",DATE(YEAR(K$7),MONTH(K$7),DAY(K$7)),"Usuario anotado",$B29),"")</f>
        <v/>
      </c>
      <c r="L29" s="5" t="str">
        <f>IFERROR(GETPIVOTDATA("Asis",Pivot!$A$3,"Fecha",DATE(YEAR(L$7),MONTH(L$7),DAY(L$7)),"Usuario anotado",$B29),"")</f>
        <v/>
      </c>
      <c r="M29" s="5" t="str">
        <f>IFERROR(GETPIVOTDATA("Asis",Pivot!$A$3,"Fecha",DATE(YEAR(M$7),MONTH(M$7),DAY(M$7)),"Usuario anotado",$B29),"")</f>
        <v/>
      </c>
      <c r="N29" s="5" t="str">
        <f>IFERROR(GETPIVOTDATA("Asis",Pivot!$A$3,"Fecha",DATE(YEAR(N$7),MONTH(N$7),DAY(N$7)),"Usuario anotado",$B29),"")</f>
        <v/>
      </c>
      <c r="O29" s="5">
        <f>IFERROR(IF(P29=0,IF(GETPIVOTDATA("Asis",Pivot!$A$3,"Usuario anotado",$B29)-R29=0,1,0),1),0)</f>
        <v>1</v>
      </c>
      <c r="P29" s="5">
        <f t="shared" si="4"/>
        <v>1</v>
      </c>
      <c r="Q29" s="71" t="str">
        <f t="shared" si="5"/>
        <v/>
      </c>
      <c r="R29" s="9">
        <f t="shared" si="6"/>
        <v>0</v>
      </c>
      <c r="S29" s="9">
        <f t="shared" si="7"/>
        <v>0</v>
      </c>
      <c r="T29" s="4" t="str">
        <f>IFERROR(VLOOKUP(U29,Perfil!A:G,6,FALSE),"")</f>
        <v/>
      </c>
      <c r="U29" s="84" t="str">
        <f>IF(Pivot!A26="","",Pivot!A26)</f>
        <v/>
      </c>
    </row>
    <row r="30" spans="2:21" x14ac:dyDescent="0.25">
      <c r="B30" s="79" t="str">
        <f t="shared" si="3"/>
        <v/>
      </c>
      <c r="C30" s="5" t="str">
        <f>IFERROR(GETPIVOTDATA("Asis",Pivot!$A$3,"Fecha",DATE(YEAR(C$7),MONTH(C$7),DAY(C$7)),"Usuario anotado",$B30),"")</f>
        <v/>
      </c>
      <c r="D30" s="5" t="str">
        <f>IFERROR(GETPIVOTDATA("Asis",Pivot!$A$3,"Fecha",DATE(YEAR(D$7),MONTH(D$7),DAY(D$7)),"Usuario anotado",$B30),"")</f>
        <v/>
      </c>
      <c r="E30" s="5" t="str">
        <f>IFERROR(GETPIVOTDATA("Asis",Pivot!$A$3,"Fecha",DATE(YEAR(E$7),MONTH(E$7),DAY(E$7)),"Usuario anotado",$B30),"")</f>
        <v/>
      </c>
      <c r="F30" s="5" t="str">
        <f>IFERROR(GETPIVOTDATA("Asis",Pivot!$A$3,"Fecha",DATE(YEAR(F$7),MONTH(F$7),DAY(F$7)),"Usuario anotado",$B30),"")</f>
        <v/>
      </c>
      <c r="G30" s="5" t="str">
        <f>IFERROR(GETPIVOTDATA("Asis",Pivot!$A$3,"Fecha",DATE(YEAR(G$7),MONTH(G$7),DAY(G$7)),"Usuario anotado",$B30),"")</f>
        <v/>
      </c>
      <c r="H30" s="5" t="str">
        <f>IFERROR(GETPIVOTDATA("Asis",Pivot!$A$3,"Fecha",DATE(YEAR(H$7),MONTH(H$7),DAY(H$7)),"Usuario anotado",$B30),"")</f>
        <v/>
      </c>
      <c r="I30" s="5" t="str">
        <f>IFERROR(GETPIVOTDATA("Asis",Pivot!$A$3,"Fecha",DATE(YEAR(I$7),MONTH(I$7),DAY(I$7)),"Usuario anotado",$B30),"")</f>
        <v/>
      </c>
      <c r="J30" s="5" t="str">
        <f>IFERROR(GETPIVOTDATA("Asis",Pivot!$A$3,"Fecha",DATE(YEAR(J$7),MONTH(J$7),DAY(J$7)),"Usuario anotado",$B30),"")</f>
        <v/>
      </c>
      <c r="K30" s="5" t="str">
        <f>IFERROR(GETPIVOTDATA("Asis",Pivot!$A$3,"Fecha",DATE(YEAR(K$7),MONTH(K$7),DAY(K$7)),"Usuario anotado",$B30),"")</f>
        <v/>
      </c>
      <c r="L30" s="5" t="str">
        <f>IFERROR(GETPIVOTDATA("Asis",Pivot!$A$3,"Fecha",DATE(YEAR(L$7),MONTH(L$7),DAY(L$7)),"Usuario anotado",$B30),"")</f>
        <v/>
      </c>
      <c r="M30" s="5" t="str">
        <f>IFERROR(GETPIVOTDATA("Asis",Pivot!$A$3,"Fecha",DATE(YEAR(M$7),MONTH(M$7),DAY(M$7)),"Usuario anotado",$B30),"")</f>
        <v/>
      </c>
      <c r="N30" s="5" t="str">
        <f>IFERROR(GETPIVOTDATA("Asis",Pivot!$A$3,"Fecha",DATE(YEAR(N$7),MONTH(N$7),DAY(N$7)),"Usuario anotado",$B30),"")</f>
        <v/>
      </c>
      <c r="O30" s="5">
        <f>IFERROR(IF(P30=0,IF(GETPIVOTDATA("Asis",Pivot!$A$3,"Usuario anotado",$B30)-R30=0,1,0),1),0)</f>
        <v>1</v>
      </c>
      <c r="P30" s="5">
        <f t="shared" si="4"/>
        <v>1</v>
      </c>
      <c r="Q30" s="71" t="str">
        <f t="shared" si="5"/>
        <v/>
      </c>
      <c r="R30" s="9">
        <f t="shared" si="6"/>
        <v>0</v>
      </c>
      <c r="S30" s="9">
        <f t="shared" si="7"/>
        <v>0</v>
      </c>
      <c r="T30" s="4" t="str">
        <f>IFERROR(VLOOKUP(U30,Perfil!A:G,6,FALSE),"")</f>
        <v/>
      </c>
      <c r="U30" s="84" t="str">
        <f>IF(Pivot!A27="","",Pivot!A27)</f>
        <v/>
      </c>
    </row>
    <row r="31" spans="2:21" x14ac:dyDescent="0.25">
      <c r="B31" s="79" t="str">
        <f t="shared" si="3"/>
        <v/>
      </c>
      <c r="C31" s="5" t="str">
        <f>IFERROR(GETPIVOTDATA("Asis",Pivot!$A$3,"Fecha",DATE(YEAR(C$7),MONTH(C$7),DAY(C$7)),"Usuario anotado",$B31),"")</f>
        <v/>
      </c>
      <c r="D31" s="5" t="str">
        <f>IFERROR(GETPIVOTDATA("Asis",Pivot!$A$3,"Fecha",DATE(YEAR(D$7),MONTH(D$7),DAY(D$7)),"Usuario anotado",$B31),"")</f>
        <v/>
      </c>
      <c r="E31" s="5" t="str">
        <f>IFERROR(GETPIVOTDATA("Asis",Pivot!$A$3,"Fecha",DATE(YEAR(E$7),MONTH(E$7),DAY(E$7)),"Usuario anotado",$B31),"")</f>
        <v/>
      </c>
      <c r="F31" s="5" t="str">
        <f>IFERROR(GETPIVOTDATA("Asis",Pivot!$A$3,"Fecha",DATE(YEAR(F$7),MONTH(F$7),DAY(F$7)),"Usuario anotado",$B31),"")</f>
        <v/>
      </c>
      <c r="G31" s="5" t="str">
        <f>IFERROR(GETPIVOTDATA("Asis",Pivot!$A$3,"Fecha",DATE(YEAR(G$7),MONTH(G$7),DAY(G$7)),"Usuario anotado",$B31),"")</f>
        <v/>
      </c>
      <c r="H31" s="5" t="str">
        <f>IFERROR(GETPIVOTDATA("Asis",Pivot!$A$3,"Fecha",DATE(YEAR(H$7),MONTH(H$7),DAY(H$7)),"Usuario anotado",$B31),"")</f>
        <v/>
      </c>
      <c r="I31" s="5" t="str">
        <f>IFERROR(GETPIVOTDATA("Asis",Pivot!$A$3,"Fecha",DATE(YEAR(I$7),MONTH(I$7),DAY(I$7)),"Usuario anotado",$B31),"")</f>
        <v/>
      </c>
      <c r="J31" s="5" t="str">
        <f>IFERROR(GETPIVOTDATA("Asis",Pivot!$A$3,"Fecha",DATE(YEAR(J$7),MONTH(J$7),DAY(J$7)),"Usuario anotado",$B31),"")</f>
        <v/>
      </c>
      <c r="K31" s="5" t="str">
        <f>IFERROR(GETPIVOTDATA("Asis",Pivot!$A$3,"Fecha",DATE(YEAR(K$7),MONTH(K$7),DAY(K$7)),"Usuario anotado",$B31),"")</f>
        <v/>
      </c>
      <c r="L31" s="5" t="str">
        <f>IFERROR(GETPIVOTDATA("Asis",Pivot!$A$3,"Fecha",DATE(YEAR(L$7),MONTH(L$7),DAY(L$7)),"Usuario anotado",$B31),"")</f>
        <v/>
      </c>
      <c r="M31" s="5" t="str">
        <f>IFERROR(GETPIVOTDATA("Asis",Pivot!$A$3,"Fecha",DATE(YEAR(M$7),MONTH(M$7),DAY(M$7)),"Usuario anotado",$B31),"")</f>
        <v/>
      </c>
      <c r="N31" s="5" t="str">
        <f>IFERROR(GETPIVOTDATA("Asis",Pivot!$A$3,"Fecha",DATE(YEAR(N$7),MONTH(N$7),DAY(N$7)),"Usuario anotado",$B31),"")</f>
        <v/>
      </c>
      <c r="O31" s="5">
        <f>IFERROR(IF(P31=0,IF(GETPIVOTDATA("Asis",Pivot!$A$3,"Usuario anotado",$B31)-R31=0,1,0),1),0)</f>
        <v>1</v>
      </c>
      <c r="P31" s="5">
        <f t="shared" si="4"/>
        <v>1</v>
      </c>
      <c r="Q31" s="71" t="str">
        <f t="shared" si="5"/>
        <v/>
      </c>
      <c r="R31" s="9">
        <f t="shared" si="6"/>
        <v>0</v>
      </c>
      <c r="S31" s="9">
        <f t="shared" si="7"/>
        <v>0</v>
      </c>
      <c r="T31" s="4" t="str">
        <f>IFERROR(VLOOKUP(U31,Perfil!A:G,6,FALSE),"")</f>
        <v/>
      </c>
      <c r="U31" s="84" t="str">
        <f>IF(Pivot!A28="","",Pivot!A28)</f>
        <v/>
      </c>
    </row>
    <row r="32" spans="2:21" x14ac:dyDescent="0.25">
      <c r="B32" s="79" t="str">
        <f t="shared" si="3"/>
        <v/>
      </c>
      <c r="C32" s="5" t="str">
        <f>IFERROR(GETPIVOTDATA("Asis",Pivot!$A$3,"Fecha",DATE(YEAR(C$7),MONTH(C$7),DAY(C$7)),"Usuario anotado",$B32),"")</f>
        <v/>
      </c>
      <c r="D32" s="5" t="str">
        <f>IFERROR(GETPIVOTDATA("Asis",Pivot!$A$3,"Fecha",DATE(YEAR(D$7),MONTH(D$7),DAY(D$7)),"Usuario anotado",$B32),"")</f>
        <v/>
      </c>
      <c r="E32" s="5" t="str">
        <f>IFERROR(GETPIVOTDATA("Asis",Pivot!$A$3,"Fecha",DATE(YEAR(E$7),MONTH(E$7),DAY(E$7)),"Usuario anotado",$B32),"")</f>
        <v/>
      </c>
      <c r="F32" s="5" t="str">
        <f>IFERROR(GETPIVOTDATA("Asis",Pivot!$A$3,"Fecha",DATE(YEAR(F$7),MONTH(F$7),DAY(F$7)),"Usuario anotado",$B32),"")</f>
        <v/>
      </c>
      <c r="G32" s="5" t="str">
        <f>IFERROR(GETPIVOTDATA("Asis",Pivot!$A$3,"Fecha",DATE(YEAR(G$7),MONTH(G$7),DAY(G$7)),"Usuario anotado",$B32),"")</f>
        <v/>
      </c>
      <c r="H32" s="5" t="str">
        <f>IFERROR(GETPIVOTDATA("Asis",Pivot!$A$3,"Fecha",DATE(YEAR(H$7),MONTH(H$7),DAY(H$7)),"Usuario anotado",$B32),"")</f>
        <v/>
      </c>
      <c r="I32" s="5" t="str">
        <f>IFERROR(GETPIVOTDATA("Asis",Pivot!$A$3,"Fecha",DATE(YEAR(I$7),MONTH(I$7),DAY(I$7)),"Usuario anotado",$B32),"")</f>
        <v/>
      </c>
      <c r="J32" s="5" t="str">
        <f>IFERROR(GETPIVOTDATA("Asis",Pivot!$A$3,"Fecha",DATE(YEAR(J$7),MONTH(J$7),DAY(J$7)),"Usuario anotado",$B32),"")</f>
        <v/>
      </c>
      <c r="K32" s="5" t="str">
        <f>IFERROR(GETPIVOTDATA("Asis",Pivot!$A$3,"Fecha",DATE(YEAR(K$7),MONTH(K$7),DAY(K$7)),"Usuario anotado",$B32),"")</f>
        <v/>
      </c>
      <c r="L32" s="5" t="str">
        <f>IFERROR(GETPIVOTDATA("Asis",Pivot!$A$3,"Fecha",DATE(YEAR(L$7),MONTH(L$7),DAY(L$7)),"Usuario anotado",$B32),"")</f>
        <v/>
      </c>
      <c r="M32" s="5" t="str">
        <f>IFERROR(GETPIVOTDATA("Asis",Pivot!$A$3,"Fecha",DATE(YEAR(M$7),MONTH(M$7),DAY(M$7)),"Usuario anotado",$B32),"")</f>
        <v/>
      </c>
      <c r="N32" s="5" t="str">
        <f>IFERROR(GETPIVOTDATA("Asis",Pivot!$A$3,"Fecha",DATE(YEAR(N$7),MONTH(N$7),DAY(N$7)),"Usuario anotado",$B32),"")</f>
        <v/>
      </c>
      <c r="O32" s="5">
        <f>IFERROR(IF(P32=0,IF(GETPIVOTDATA("Asis",Pivot!$A$3,"Usuario anotado",$B32)-R32=0,1,0),1),0)</f>
        <v>1</v>
      </c>
      <c r="P32" s="5">
        <f t="shared" si="4"/>
        <v>1</v>
      </c>
      <c r="Q32" s="71" t="str">
        <f t="shared" si="5"/>
        <v/>
      </c>
      <c r="R32" s="9">
        <f t="shared" si="6"/>
        <v>0</v>
      </c>
      <c r="S32" s="9">
        <f t="shared" si="7"/>
        <v>0</v>
      </c>
      <c r="T32" s="4" t="str">
        <f>IFERROR(VLOOKUP(U32,Perfil!A:G,6,FALSE),"")</f>
        <v/>
      </c>
      <c r="U32" s="84" t="str">
        <f>IF(Pivot!A29="","",Pivot!A29)</f>
        <v/>
      </c>
    </row>
    <row r="33" spans="2:21" x14ac:dyDescent="0.25">
      <c r="B33" s="79" t="str">
        <f t="shared" si="3"/>
        <v/>
      </c>
      <c r="C33" s="5" t="str">
        <f>IFERROR(GETPIVOTDATA("Asis",Pivot!$A$3,"Fecha",DATE(YEAR(C$7),MONTH(C$7),DAY(C$7)),"Usuario anotado",$B33),"")</f>
        <v/>
      </c>
      <c r="D33" s="5" t="str">
        <f>IFERROR(GETPIVOTDATA("Asis",Pivot!$A$3,"Fecha",DATE(YEAR(D$7),MONTH(D$7),DAY(D$7)),"Usuario anotado",$B33),"")</f>
        <v/>
      </c>
      <c r="E33" s="5" t="str">
        <f>IFERROR(GETPIVOTDATA("Asis",Pivot!$A$3,"Fecha",DATE(YEAR(E$7),MONTH(E$7),DAY(E$7)),"Usuario anotado",$B33),"")</f>
        <v/>
      </c>
      <c r="F33" s="5" t="str">
        <f>IFERROR(GETPIVOTDATA("Asis",Pivot!$A$3,"Fecha",DATE(YEAR(F$7),MONTH(F$7),DAY(F$7)),"Usuario anotado",$B33),"")</f>
        <v/>
      </c>
      <c r="G33" s="5" t="str">
        <f>IFERROR(GETPIVOTDATA("Asis",Pivot!$A$3,"Fecha",DATE(YEAR(G$7),MONTH(G$7),DAY(G$7)),"Usuario anotado",$B33),"")</f>
        <v/>
      </c>
      <c r="H33" s="5" t="str">
        <f>IFERROR(GETPIVOTDATA("Asis",Pivot!$A$3,"Fecha",DATE(YEAR(H$7),MONTH(H$7),DAY(H$7)),"Usuario anotado",$B33),"")</f>
        <v/>
      </c>
      <c r="I33" s="5" t="str">
        <f>IFERROR(GETPIVOTDATA("Asis",Pivot!$A$3,"Fecha",DATE(YEAR(I$7),MONTH(I$7),DAY(I$7)),"Usuario anotado",$B33),"")</f>
        <v/>
      </c>
      <c r="J33" s="5" t="str">
        <f>IFERROR(GETPIVOTDATA("Asis",Pivot!$A$3,"Fecha",DATE(YEAR(J$7),MONTH(J$7),DAY(J$7)),"Usuario anotado",$B33),"")</f>
        <v/>
      </c>
      <c r="K33" s="5" t="str">
        <f>IFERROR(GETPIVOTDATA("Asis",Pivot!$A$3,"Fecha",DATE(YEAR(K$7),MONTH(K$7),DAY(K$7)),"Usuario anotado",$B33),"")</f>
        <v/>
      </c>
      <c r="L33" s="5" t="str">
        <f>IFERROR(GETPIVOTDATA("Asis",Pivot!$A$3,"Fecha",DATE(YEAR(L$7),MONTH(L$7),DAY(L$7)),"Usuario anotado",$B33),"")</f>
        <v/>
      </c>
      <c r="M33" s="5" t="str">
        <f>IFERROR(GETPIVOTDATA("Asis",Pivot!$A$3,"Fecha",DATE(YEAR(M$7),MONTH(M$7),DAY(M$7)),"Usuario anotado",$B33),"")</f>
        <v/>
      </c>
      <c r="N33" s="5" t="str">
        <f>IFERROR(GETPIVOTDATA("Asis",Pivot!$A$3,"Fecha",DATE(YEAR(N$7),MONTH(N$7),DAY(N$7)),"Usuario anotado",$B33),"")</f>
        <v/>
      </c>
      <c r="O33" s="5">
        <f>IFERROR(IF(P33=0,IF(GETPIVOTDATA("Asis",Pivot!$A$3,"Usuario anotado",$B33)-R33=0,1,0),1),0)</f>
        <v>1</v>
      </c>
      <c r="P33" s="5">
        <f t="shared" si="4"/>
        <v>1</v>
      </c>
      <c r="Q33" s="71" t="str">
        <f t="shared" si="5"/>
        <v/>
      </c>
      <c r="R33" s="9">
        <f t="shared" si="6"/>
        <v>0</v>
      </c>
      <c r="S33" s="9">
        <f t="shared" si="7"/>
        <v>0</v>
      </c>
      <c r="T33" s="4" t="str">
        <f>IFERROR(VLOOKUP(U33,Perfil!A:G,6,FALSE),"")</f>
        <v/>
      </c>
      <c r="U33" s="84" t="str">
        <f>IF(Pivot!A30="","",Pivot!A30)</f>
        <v/>
      </c>
    </row>
    <row r="34" spans="2:21" x14ac:dyDescent="0.25">
      <c r="B34" s="79" t="str">
        <f t="shared" si="3"/>
        <v/>
      </c>
      <c r="C34" s="5" t="str">
        <f>IFERROR(GETPIVOTDATA("Asis",Pivot!$A$3,"Fecha",DATE(YEAR(C$7),MONTH(C$7),DAY(C$7)),"Usuario anotado",$B34),"")</f>
        <v/>
      </c>
      <c r="D34" s="5" t="str">
        <f>IFERROR(GETPIVOTDATA("Asis",Pivot!$A$3,"Fecha",DATE(YEAR(D$7),MONTH(D$7),DAY(D$7)),"Usuario anotado",$B34),"")</f>
        <v/>
      </c>
      <c r="E34" s="5" t="str">
        <f>IFERROR(GETPIVOTDATA("Asis",Pivot!$A$3,"Fecha",DATE(YEAR(E$7),MONTH(E$7),DAY(E$7)),"Usuario anotado",$B34),"")</f>
        <v/>
      </c>
      <c r="F34" s="5" t="str">
        <f>IFERROR(GETPIVOTDATA("Asis",Pivot!$A$3,"Fecha",DATE(YEAR(F$7),MONTH(F$7),DAY(F$7)),"Usuario anotado",$B34),"")</f>
        <v/>
      </c>
      <c r="G34" s="5" t="str">
        <f>IFERROR(GETPIVOTDATA("Asis",Pivot!$A$3,"Fecha",DATE(YEAR(G$7),MONTH(G$7),DAY(G$7)),"Usuario anotado",$B34),"")</f>
        <v/>
      </c>
      <c r="H34" s="5" t="str">
        <f>IFERROR(GETPIVOTDATA("Asis",Pivot!$A$3,"Fecha",DATE(YEAR(H$7),MONTH(H$7),DAY(H$7)),"Usuario anotado",$B34),"")</f>
        <v/>
      </c>
      <c r="I34" s="5" t="str">
        <f>IFERROR(GETPIVOTDATA("Asis",Pivot!$A$3,"Fecha",DATE(YEAR(I$7),MONTH(I$7),DAY(I$7)),"Usuario anotado",$B34),"")</f>
        <v/>
      </c>
      <c r="J34" s="5" t="str">
        <f>IFERROR(GETPIVOTDATA("Asis",Pivot!$A$3,"Fecha",DATE(YEAR(J$7),MONTH(J$7),DAY(J$7)),"Usuario anotado",$B34),"")</f>
        <v/>
      </c>
      <c r="K34" s="5" t="str">
        <f>IFERROR(GETPIVOTDATA("Asis",Pivot!$A$3,"Fecha",DATE(YEAR(K$7),MONTH(K$7),DAY(K$7)),"Usuario anotado",$B34),"")</f>
        <v/>
      </c>
      <c r="L34" s="5" t="str">
        <f>IFERROR(GETPIVOTDATA("Asis",Pivot!$A$3,"Fecha",DATE(YEAR(L$7),MONTH(L$7),DAY(L$7)),"Usuario anotado",$B34),"")</f>
        <v/>
      </c>
      <c r="M34" s="5" t="str">
        <f>IFERROR(GETPIVOTDATA("Asis",Pivot!$A$3,"Fecha",DATE(YEAR(M$7),MONTH(M$7),DAY(M$7)),"Usuario anotado",$B34),"")</f>
        <v/>
      </c>
      <c r="N34" s="5" t="str">
        <f>IFERROR(GETPIVOTDATA("Asis",Pivot!$A$3,"Fecha",DATE(YEAR(N$7),MONTH(N$7),DAY(N$7)),"Usuario anotado",$B34),"")</f>
        <v/>
      </c>
      <c r="O34" s="5">
        <f>IFERROR(IF(P34=0,IF(GETPIVOTDATA("Asis",Pivot!$A$3,"Usuario anotado",$B34)-R34=0,1,0),1),0)</f>
        <v>1</v>
      </c>
      <c r="P34" s="5">
        <f t="shared" si="4"/>
        <v>1</v>
      </c>
      <c r="Q34" s="71" t="str">
        <f t="shared" si="5"/>
        <v/>
      </c>
      <c r="R34" s="9">
        <f t="shared" si="6"/>
        <v>0</v>
      </c>
      <c r="S34" s="9">
        <f t="shared" si="7"/>
        <v>0</v>
      </c>
      <c r="T34" s="4" t="str">
        <f>IFERROR(VLOOKUP(U34,Perfil!A:G,6,FALSE),"")</f>
        <v/>
      </c>
      <c r="U34" s="84" t="str">
        <f>IF(Pivot!A31="","",Pivot!A31)</f>
        <v/>
      </c>
    </row>
    <row r="35" spans="2:21" x14ac:dyDescent="0.25">
      <c r="B35" s="79" t="str">
        <f t="shared" si="3"/>
        <v/>
      </c>
      <c r="C35" s="5" t="str">
        <f>IFERROR(GETPIVOTDATA("Asis",Pivot!$A$3,"Fecha",DATE(YEAR(C$7),MONTH(C$7),DAY(C$7)),"Usuario anotado",$B35),"")</f>
        <v/>
      </c>
      <c r="D35" s="5" t="str">
        <f>IFERROR(GETPIVOTDATA("Asis",Pivot!$A$3,"Fecha",DATE(YEAR(D$7),MONTH(D$7),DAY(D$7)),"Usuario anotado",$B35),"")</f>
        <v/>
      </c>
      <c r="E35" s="5" t="str">
        <f>IFERROR(GETPIVOTDATA("Asis",Pivot!$A$3,"Fecha",DATE(YEAR(E$7),MONTH(E$7),DAY(E$7)),"Usuario anotado",$B35),"")</f>
        <v/>
      </c>
      <c r="F35" s="5" t="str">
        <f>IFERROR(GETPIVOTDATA("Asis",Pivot!$A$3,"Fecha",DATE(YEAR(F$7),MONTH(F$7),DAY(F$7)),"Usuario anotado",$B35),"")</f>
        <v/>
      </c>
      <c r="G35" s="5" t="str">
        <f>IFERROR(GETPIVOTDATA("Asis",Pivot!$A$3,"Fecha",DATE(YEAR(G$7),MONTH(G$7),DAY(G$7)),"Usuario anotado",$B35),"")</f>
        <v/>
      </c>
      <c r="H35" s="5" t="str">
        <f>IFERROR(GETPIVOTDATA("Asis",Pivot!$A$3,"Fecha",DATE(YEAR(H$7),MONTH(H$7),DAY(H$7)),"Usuario anotado",$B35),"")</f>
        <v/>
      </c>
      <c r="I35" s="5" t="str">
        <f>IFERROR(GETPIVOTDATA("Asis",Pivot!$A$3,"Fecha",DATE(YEAR(I$7),MONTH(I$7),DAY(I$7)),"Usuario anotado",$B35),"")</f>
        <v/>
      </c>
      <c r="J35" s="5" t="str">
        <f>IFERROR(GETPIVOTDATA("Asis",Pivot!$A$3,"Fecha",DATE(YEAR(J$7),MONTH(J$7),DAY(J$7)),"Usuario anotado",$B35),"")</f>
        <v/>
      </c>
      <c r="K35" s="5" t="str">
        <f>IFERROR(GETPIVOTDATA("Asis",Pivot!$A$3,"Fecha",DATE(YEAR(K$7),MONTH(K$7),DAY(K$7)),"Usuario anotado",$B35),"")</f>
        <v/>
      </c>
      <c r="L35" s="5" t="str">
        <f>IFERROR(GETPIVOTDATA("Asis",Pivot!$A$3,"Fecha",DATE(YEAR(L$7),MONTH(L$7),DAY(L$7)),"Usuario anotado",$B35),"")</f>
        <v/>
      </c>
      <c r="M35" s="5" t="str">
        <f>IFERROR(GETPIVOTDATA("Asis",Pivot!$A$3,"Fecha",DATE(YEAR(M$7),MONTH(M$7),DAY(M$7)),"Usuario anotado",$B35),"")</f>
        <v/>
      </c>
      <c r="N35" s="5" t="str">
        <f>IFERROR(GETPIVOTDATA("Asis",Pivot!$A$3,"Fecha",DATE(YEAR(N$7),MONTH(N$7),DAY(N$7)),"Usuario anotado",$B35),"")</f>
        <v/>
      </c>
      <c r="O35" s="5">
        <f>IFERROR(IF(P35=0,IF(GETPIVOTDATA("Asis",Pivot!$A$3,"Usuario anotado",$B35)-R35=0,1,0),1),0)</f>
        <v>1</v>
      </c>
      <c r="P35" s="5">
        <f t="shared" si="4"/>
        <v>1</v>
      </c>
      <c r="Q35" s="71" t="str">
        <f t="shared" si="5"/>
        <v/>
      </c>
      <c r="R35" s="9">
        <f t="shared" si="6"/>
        <v>0</v>
      </c>
      <c r="S35" s="9">
        <f t="shared" si="7"/>
        <v>0</v>
      </c>
      <c r="T35" s="4" t="str">
        <f>IFERROR(VLOOKUP(U35,Perfil!A:G,6,FALSE),"")</f>
        <v/>
      </c>
      <c r="U35" s="84" t="str">
        <f>IF(Pivot!A32="","",Pivot!A32)</f>
        <v/>
      </c>
    </row>
    <row r="36" spans="2:21" x14ac:dyDescent="0.25">
      <c r="B36" s="79" t="str">
        <f t="shared" si="3"/>
        <v/>
      </c>
      <c r="C36" s="5" t="str">
        <f>IFERROR(GETPIVOTDATA("Asis",Pivot!$A$3,"Fecha",DATE(YEAR(C$7),MONTH(C$7),DAY(C$7)),"Usuario anotado",$B36),"")</f>
        <v/>
      </c>
      <c r="D36" s="5" t="str">
        <f>IFERROR(GETPIVOTDATA("Asis",Pivot!$A$3,"Fecha",DATE(YEAR(D$7),MONTH(D$7),DAY(D$7)),"Usuario anotado",$B36),"")</f>
        <v/>
      </c>
      <c r="E36" s="5" t="str">
        <f>IFERROR(GETPIVOTDATA("Asis",Pivot!$A$3,"Fecha",DATE(YEAR(E$7),MONTH(E$7),DAY(E$7)),"Usuario anotado",$B36),"")</f>
        <v/>
      </c>
      <c r="F36" s="5" t="str">
        <f>IFERROR(GETPIVOTDATA("Asis",Pivot!$A$3,"Fecha",DATE(YEAR(F$7),MONTH(F$7),DAY(F$7)),"Usuario anotado",$B36),"")</f>
        <v/>
      </c>
      <c r="G36" s="5" t="str">
        <f>IFERROR(GETPIVOTDATA("Asis",Pivot!$A$3,"Fecha",DATE(YEAR(G$7),MONTH(G$7),DAY(G$7)),"Usuario anotado",$B36),"")</f>
        <v/>
      </c>
      <c r="H36" s="5" t="str">
        <f>IFERROR(GETPIVOTDATA("Asis",Pivot!$A$3,"Fecha",DATE(YEAR(H$7),MONTH(H$7),DAY(H$7)),"Usuario anotado",$B36),"")</f>
        <v/>
      </c>
      <c r="I36" s="5" t="str">
        <f>IFERROR(GETPIVOTDATA("Asis",Pivot!$A$3,"Fecha",DATE(YEAR(I$7),MONTH(I$7),DAY(I$7)),"Usuario anotado",$B36),"")</f>
        <v/>
      </c>
      <c r="J36" s="5" t="str">
        <f>IFERROR(GETPIVOTDATA("Asis",Pivot!$A$3,"Fecha",DATE(YEAR(J$7),MONTH(J$7),DAY(J$7)),"Usuario anotado",$B36),"")</f>
        <v/>
      </c>
      <c r="K36" s="5" t="str">
        <f>IFERROR(GETPIVOTDATA("Asis",Pivot!$A$3,"Fecha",DATE(YEAR(K$7),MONTH(K$7),DAY(K$7)),"Usuario anotado",$B36),"")</f>
        <v/>
      </c>
      <c r="L36" s="5" t="str">
        <f>IFERROR(GETPIVOTDATA("Asis",Pivot!$A$3,"Fecha",DATE(YEAR(L$7),MONTH(L$7),DAY(L$7)),"Usuario anotado",$B36),"")</f>
        <v/>
      </c>
      <c r="M36" s="5" t="str">
        <f>IFERROR(GETPIVOTDATA("Asis",Pivot!$A$3,"Fecha",DATE(YEAR(M$7),MONTH(M$7),DAY(M$7)),"Usuario anotado",$B36),"")</f>
        <v/>
      </c>
      <c r="N36" s="5" t="str">
        <f>IFERROR(GETPIVOTDATA("Asis",Pivot!$A$3,"Fecha",DATE(YEAR(N$7),MONTH(N$7),DAY(N$7)),"Usuario anotado",$B36),"")</f>
        <v/>
      </c>
      <c r="O36" s="5">
        <f>IFERROR(IF(P36=0,IF(GETPIVOTDATA("Asis",Pivot!$A$3,"Usuario anotado",$B36)-R36=0,1,0),1),0)</f>
        <v>1</v>
      </c>
      <c r="P36" s="5">
        <f t="shared" si="4"/>
        <v>1</v>
      </c>
      <c r="Q36" s="71" t="str">
        <f t="shared" si="5"/>
        <v/>
      </c>
      <c r="R36" s="9">
        <f t="shared" si="6"/>
        <v>0</v>
      </c>
      <c r="S36" s="9">
        <f t="shared" si="7"/>
        <v>0</v>
      </c>
      <c r="T36" s="4" t="str">
        <f>IFERROR(VLOOKUP(U36,Perfil!A:G,6,FALSE),"")</f>
        <v/>
      </c>
      <c r="U36" s="84" t="str">
        <f>IF(Pivot!A33="","",Pivot!A33)</f>
        <v/>
      </c>
    </row>
    <row r="37" spans="2:21" x14ac:dyDescent="0.25">
      <c r="B37" s="79" t="str">
        <f t="shared" si="3"/>
        <v/>
      </c>
      <c r="C37" s="5" t="str">
        <f>IFERROR(GETPIVOTDATA("Asis",Pivot!$A$3,"Fecha",DATE(YEAR(C$7),MONTH(C$7),DAY(C$7)),"Usuario anotado",$B37),"")</f>
        <v/>
      </c>
      <c r="D37" s="5" t="str">
        <f>IFERROR(GETPIVOTDATA("Asis",Pivot!$A$3,"Fecha",DATE(YEAR(D$7),MONTH(D$7),DAY(D$7)),"Usuario anotado",$B37),"")</f>
        <v/>
      </c>
      <c r="E37" s="5" t="str">
        <f>IFERROR(GETPIVOTDATA("Asis",Pivot!$A$3,"Fecha",DATE(YEAR(E$7),MONTH(E$7),DAY(E$7)),"Usuario anotado",$B37),"")</f>
        <v/>
      </c>
      <c r="F37" s="5" t="str">
        <f>IFERROR(GETPIVOTDATA("Asis",Pivot!$A$3,"Fecha",DATE(YEAR(F$7),MONTH(F$7),DAY(F$7)),"Usuario anotado",$B37),"")</f>
        <v/>
      </c>
      <c r="G37" s="5" t="str">
        <f>IFERROR(GETPIVOTDATA("Asis",Pivot!$A$3,"Fecha",DATE(YEAR(G$7),MONTH(G$7),DAY(G$7)),"Usuario anotado",$B37),"")</f>
        <v/>
      </c>
      <c r="H37" s="5" t="str">
        <f>IFERROR(GETPIVOTDATA("Asis",Pivot!$A$3,"Fecha",DATE(YEAR(H$7),MONTH(H$7),DAY(H$7)),"Usuario anotado",$B37),"")</f>
        <v/>
      </c>
      <c r="I37" s="5" t="str">
        <f>IFERROR(GETPIVOTDATA("Asis",Pivot!$A$3,"Fecha",DATE(YEAR(I$7),MONTH(I$7),DAY(I$7)),"Usuario anotado",$B37),"")</f>
        <v/>
      </c>
      <c r="J37" s="5" t="str">
        <f>IFERROR(GETPIVOTDATA("Asis",Pivot!$A$3,"Fecha",DATE(YEAR(J$7),MONTH(J$7),DAY(J$7)),"Usuario anotado",$B37),"")</f>
        <v/>
      </c>
      <c r="K37" s="5" t="str">
        <f>IFERROR(GETPIVOTDATA("Asis",Pivot!$A$3,"Fecha",DATE(YEAR(K$7),MONTH(K$7),DAY(K$7)),"Usuario anotado",$B37),"")</f>
        <v/>
      </c>
      <c r="L37" s="5" t="str">
        <f>IFERROR(GETPIVOTDATA("Asis",Pivot!$A$3,"Fecha",DATE(YEAR(L$7),MONTH(L$7),DAY(L$7)),"Usuario anotado",$B37),"")</f>
        <v/>
      </c>
      <c r="M37" s="5" t="str">
        <f>IFERROR(GETPIVOTDATA("Asis",Pivot!$A$3,"Fecha",DATE(YEAR(M$7),MONTH(M$7),DAY(M$7)),"Usuario anotado",$B37),"")</f>
        <v/>
      </c>
      <c r="N37" s="5" t="str">
        <f>IFERROR(GETPIVOTDATA("Asis",Pivot!$A$3,"Fecha",DATE(YEAR(N$7),MONTH(N$7),DAY(N$7)),"Usuario anotado",$B37),"")</f>
        <v/>
      </c>
      <c r="O37" s="5">
        <f>IFERROR(IF(P37=0,IF(GETPIVOTDATA("Asis",Pivot!$A$3,"Usuario anotado",$B37)-R37=0,1,0),1),0)</f>
        <v>1</v>
      </c>
      <c r="P37" s="5">
        <f t="shared" si="4"/>
        <v>1</v>
      </c>
      <c r="Q37" s="71" t="str">
        <f t="shared" si="5"/>
        <v/>
      </c>
      <c r="R37" s="9">
        <f t="shared" si="6"/>
        <v>0</v>
      </c>
      <c r="S37" s="9">
        <f t="shared" si="7"/>
        <v>0</v>
      </c>
      <c r="T37" s="4" t="str">
        <f>IFERROR(VLOOKUP(U37,Perfil!A:G,6,FALSE),"")</f>
        <v/>
      </c>
      <c r="U37" s="84" t="str">
        <f>IF(Pivot!A34="","",Pivot!A34)</f>
        <v/>
      </c>
    </row>
    <row r="38" spans="2:21" x14ac:dyDescent="0.25">
      <c r="B38" s="79" t="str">
        <f t="shared" si="3"/>
        <v/>
      </c>
      <c r="C38" s="5" t="str">
        <f>IFERROR(GETPIVOTDATA("Asis",Pivot!$A$3,"Fecha",DATE(YEAR(C$7),MONTH(C$7),DAY(C$7)),"Usuario anotado",$B38),"")</f>
        <v/>
      </c>
      <c r="D38" s="5" t="str">
        <f>IFERROR(GETPIVOTDATA("Asis",Pivot!$A$3,"Fecha",DATE(YEAR(D$7),MONTH(D$7),DAY(D$7)),"Usuario anotado",$B38),"")</f>
        <v/>
      </c>
      <c r="E38" s="5" t="str">
        <f>IFERROR(GETPIVOTDATA("Asis",Pivot!$A$3,"Fecha",DATE(YEAR(E$7),MONTH(E$7),DAY(E$7)),"Usuario anotado",$B38),"")</f>
        <v/>
      </c>
      <c r="F38" s="5" t="str">
        <f>IFERROR(GETPIVOTDATA("Asis",Pivot!$A$3,"Fecha",DATE(YEAR(F$7),MONTH(F$7),DAY(F$7)),"Usuario anotado",$B38),"")</f>
        <v/>
      </c>
      <c r="G38" s="5" t="str">
        <f>IFERROR(GETPIVOTDATA("Asis",Pivot!$A$3,"Fecha",DATE(YEAR(G$7),MONTH(G$7),DAY(G$7)),"Usuario anotado",$B38),"")</f>
        <v/>
      </c>
      <c r="H38" s="5" t="str">
        <f>IFERROR(GETPIVOTDATA("Asis",Pivot!$A$3,"Fecha",DATE(YEAR(H$7),MONTH(H$7),DAY(H$7)),"Usuario anotado",$B38),"")</f>
        <v/>
      </c>
      <c r="I38" s="5" t="str">
        <f>IFERROR(GETPIVOTDATA("Asis",Pivot!$A$3,"Fecha",DATE(YEAR(I$7),MONTH(I$7),DAY(I$7)),"Usuario anotado",$B38),"")</f>
        <v/>
      </c>
      <c r="J38" s="5" t="str">
        <f>IFERROR(GETPIVOTDATA("Asis",Pivot!$A$3,"Fecha",DATE(YEAR(J$7),MONTH(J$7),DAY(J$7)),"Usuario anotado",$B38),"")</f>
        <v/>
      </c>
      <c r="K38" s="5" t="str">
        <f>IFERROR(GETPIVOTDATA("Asis",Pivot!$A$3,"Fecha",DATE(YEAR(K$7),MONTH(K$7),DAY(K$7)),"Usuario anotado",$B38),"")</f>
        <v/>
      </c>
      <c r="L38" s="5" t="str">
        <f>IFERROR(GETPIVOTDATA("Asis",Pivot!$A$3,"Fecha",DATE(YEAR(L$7),MONTH(L$7),DAY(L$7)),"Usuario anotado",$B38),"")</f>
        <v/>
      </c>
      <c r="M38" s="5" t="str">
        <f>IFERROR(GETPIVOTDATA("Asis",Pivot!$A$3,"Fecha",DATE(YEAR(M$7),MONTH(M$7),DAY(M$7)),"Usuario anotado",$B38),"")</f>
        <v/>
      </c>
      <c r="N38" s="5" t="str">
        <f>IFERROR(GETPIVOTDATA("Asis",Pivot!$A$3,"Fecha",DATE(YEAR(N$7),MONTH(N$7),DAY(N$7)),"Usuario anotado",$B38),"")</f>
        <v/>
      </c>
      <c r="O38" s="5">
        <f>IFERROR(IF(P38=0,IF(GETPIVOTDATA("Asis",Pivot!$A$3,"Usuario anotado",$B38)-R38=0,1,0),1),0)</f>
        <v>1</v>
      </c>
      <c r="P38" s="5">
        <f t="shared" si="4"/>
        <v>1</v>
      </c>
      <c r="Q38" s="71" t="str">
        <f t="shared" si="5"/>
        <v/>
      </c>
      <c r="R38" s="9">
        <f t="shared" si="6"/>
        <v>0</v>
      </c>
      <c r="S38" s="9">
        <f t="shared" si="7"/>
        <v>0</v>
      </c>
      <c r="T38" s="4" t="str">
        <f>IFERROR(VLOOKUP(U38,Perfil!A:G,6,FALSE),"")</f>
        <v/>
      </c>
      <c r="U38" s="84" t="str">
        <f>IF(Pivot!A35="","",Pivot!A35)</f>
        <v/>
      </c>
    </row>
    <row r="39" spans="2:21" x14ac:dyDescent="0.25">
      <c r="B39" s="79" t="str">
        <f t="shared" si="3"/>
        <v/>
      </c>
      <c r="C39" s="5" t="str">
        <f>IFERROR(GETPIVOTDATA("Asis",Pivot!$A$3,"Fecha",DATE(YEAR(C$7),MONTH(C$7),DAY(C$7)),"Usuario anotado",$B39),"")</f>
        <v/>
      </c>
      <c r="D39" s="5" t="str">
        <f>IFERROR(GETPIVOTDATA("Asis",Pivot!$A$3,"Fecha",DATE(YEAR(D$7),MONTH(D$7),DAY(D$7)),"Usuario anotado",$B39),"")</f>
        <v/>
      </c>
      <c r="E39" s="5" t="str">
        <f>IFERROR(GETPIVOTDATA("Asis",Pivot!$A$3,"Fecha",DATE(YEAR(E$7),MONTH(E$7),DAY(E$7)),"Usuario anotado",$B39),"")</f>
        <v/>
      </c>
      <c r="F39" s="5" t="str">
        <f>IFERROR(GETPIVOTDATA("Asis",Pivot!$A$3,"Fecha",DATE(YEAR(F$7),MONTH(F$7),DAY(F$7)),"Usuario anotado",$B39),"")</f>
        <v/>
      </c>
      <c r="G39" s="5" t="str">
        <f>IFERROR(GETPIVOTDATA("Asis",Pivot!$A$3,"Fecha",DATE(YEAR(G$7),MONTH(G$7),DAY(G$7)),"Usuario anotado",$B39),"")</f>
        <v/>
      </c>
      <c r="H39" s="5" t="str">
        <f>IFERROR(GETPIVOTDATA("Asis",Pivot!$A$3,"Fecha",DATE(YEAR(H$7),MONTH(H$7),DAY(H$7)),"Usuario anotado",$B39),"")</f>
        <v/>
      </c>
      <c r="I39" s="5" t="str">
        <f>IFERROR(GETPIVOTDATA("Asis",Pivot!$A$3,"Fecha",DATE(YEAR(I$7),MONTH(I$7),DAY(I$7)),"Usuario anotado",$B39),"")</f>
        <v/>
      </c>
      <c r="J39" s="5" t="str">
        <f>IFERROR(GETPIVOTDATA("Asis",Pivot!$A$3,"Fecha",DATE(YEAR(J$7),MONTH(J$7),DAY(J$7)),"Usuario anotado",$B39),"")</f>
        <v/>
      </c>
      <c r="K39" s="5" t="str">
        <f>IFERROR(GETPIVOTDATA("Asis",Pivot!$A$3,"Fecha",DATE(YEAR(K$7),MONTH(K$7),DAY(K$7)),"Usuario anotado",$B39),"")</f>
        <v/>
      </c>
      <c r="L39" s="5" t="str">
        <f>IFERROR(GETPIVOTDATA("Asis",Pivot!$A$3,"Fecha",DATE(YEAR(L$7),MONTH(L$7),DAY(L$7)),"Usuario anotado",$B39),"")</f>
        <v/>
      </c>
      <c r="M39" s="5" t="str">
        <f>IFERROR(GETPIVOTDATA("Asis",Pivot!$A$3,"Fecha",DATE(YEAR(M$7),MONTH(M$7),DAY(M$7)),"Usuario anotado",$B39),"")</f>
        <v/>
      </c>
      <c r="N39" s="5" t="str">
        <f>IFERROR(GETPIVOTDATA("Asis",Pivot!$A$3,"Fecha",DATE(YEAR(N$7),MONTH(N$7),DAY(N$7)),"Usuario anotado",$B39),"")</f>
        <v/>
      </c>
      <c r="O39" s="5">
        <f>IFERROR(IF(P39=0,IF(GETPIVOTDATA("Asis",Pivot!$A$3,"Usuario anotado",$B39)-R39=0,1,0),1),0)</f>
        <v>1</v>
      </c>
      <c r="P39" s="5">
        <f t="shared" si="4"/>
        <v>1</v>
      </c>
      <c r="Q39" s="71" t="str">
        <f t="shared" si="5"/>
        <v/>
      </c>
      <c r="R39" s="9">
        <f t="shared" si="6"/>
        <v>0</v>
      </c>
      <c r="S39" s="9">
        <f t="shared" si="7"/>
        <v>0</v>
      </c>
      <c r="T39" s="4" t="str">
        <f>IFERROR(VLOOKUP(U39,Perfil!A:G,6,FALSE),"")</f>
        <v/>
      </c>
      <c r="U39" s="84" t="str">
        <f>IF(Pivot!A36="","",Pivot!A36)</f>
        <v/>
      </c>
    </row>
    <row r="40" spans="2:21" x14ac:dyDescent="0.25">
      <c r="B40" s="79" t="str">
        <f t="shared" si="3"/>
        <v/>
      </c>
      <c r="C40" s="5" t="str">
        <f>IFERROR(GETPIVOTDATA("Asis",Pivot!$A$3,"Fecha",DATE(YEAR(C$7),MONTH(C$7),DAY(C$7)),"Usuario anotado",$B40),"")</f>
        <v/>
      </c>
      <c r="D40" s="5" t="str">
        <f>IFERROR(GETPIVOTDATA("Asis",Pivot!$A$3,"Fecha",DATE(YEAR(D$7),MONTH(D$7),DAY(D$7)),"Usuario anotado",$B40),"")</f>
        <v/>
      </c>
      <c r="E40" s="5" t="str">
        <f>IFERROR(GETPIVOTDATA("Asis",Pivot!$A$3,"Fecha",DATE(YEAR(E$7),MONTH(E$7),DAY(E$7)),"Usuario anotado",$B40),"")</f>
        <v/>
      </c>
      <c r="F40" s="5" t="str">
        <f>IFERROR(GETPIVOTDATA("Asis",Pivot!$A$3,"Fecha",DATE(YEAR(F$7),MONTH(F$7),DAY(F$7)),"Usuario anotado",$B40),"")</f>
        <v/>
      </c>
      <c r="G40" s="5" t="str">
        <f>IFERROR(GETPIVOTDATA("Asis",Pivot!$A$3,"Fecha",DATE(YEAR(G$7),MONTH(G$7),DAY(G$7)),"Usuario anotado",$B40),"")</f>
        <v/>
      </c>
      <c r="H40" s="5" t="str">
        <f>IFERROR(GETPIVOTDATA("Asis",Pivot!$A$3,"Fecha",DATE(YEAR(H$7),MONTH(H$7),DAY(H$7)),"Usuario anotado",$B40),"")</f>
        <v/>
      </c>
      <c r="I40" s="5" t="str">
        <f>IFERROR(GETPIVOTDATA("Asis",Pivot!$A$3,"Fecha",DATE(YEAR(I$7),MONTH(I$7),DAY(I$7)),"Usuario anotado",$B40),"")</f>
        <v/>
      </c>
      <c r="J40" s="5" t="str">
        <f>IFERROR(GETPIVOTDATA("Asis",Pivot!$A$3,"Fecha",DATE(YEAR(J$7),MONTH(J$7),DAY(J$7)),"Usuario anotado",$B40),"")</f>
        <v/>
      </c>
      <c r="K40" s="5" t="str">
        <f>IFERROR(GETPIVOTDATA("Asis",Pivot!$A$3,"Fecha",DATE(YEAR(K$7),MONTH(K$7),DAY(K$7)),"Usuario anotado",$B40),"")</f>
        <v/>
      </c>
      <c r="L40" s="5" t="str">
        <f>IFERROR(GETPIVOTDATA("Asis",Pivot!$A$3,"Fecha",DATE(YEAR(L$7),MONTH(L$7),DAY(L$7)),"Usuario anotado",$B40),"")</f>
        <v/>
      </c>
      <c r="M40" s="5" t="str">
        <f>IFERROR(GETPIVOTDATA("Asis",Pivot!$A$3,"Fecha",DATE(YEAR(M$7),MONTH(M$7),DAY(M$7)),"Usuario anotado",$B40),"")</f>
        <v/>
      </c>
      <c r="N40" s="5" t="str">
        <f>IFERROR(GETPIVOTDATA("Asis",Pivot!$A$3,"Fecha",DATE(YEAR(N$7),MONTH(N$7),DAY(N$7)),"Usuario anotado",$B40),"")</f>
        <v/>
      </c>
      <c r="O40" s="5">
        <f>IFERROR(IF(P40=0,IF(GETPIVOTDATA("Asis",Pivot!$A$3,"Usuario anotado",$B40)-R40=0,1,0),1),0)</f>
        <v>1</v>
      </c>
      <c r="P40" s="5">
        <f t="shared" si="4"/>
        <v>1</v>
      </c>
      <c r="Q40" s="71" t="str">
        <f t="shared" si="5"/>
        <v/>
      </c>
      <c r="R40" s="9">
        <f t="shared" si="6"/>
        <v>0</v>
      </c>
      <c r="S40" s="9">
        <f t="shared" si="7"/>
        <v>0</v>
      </c>
      <c r="T40" s="4" t="str">
        <f>IFERROR(VLOOKUP(U40,Perfil!A:G,6,FALSE),"")</f>
        <v/>
      </c>
      <c r="U40" s="84" t="str">
        <f>IF(Pivot!A37="","",Pivot!A37)</f>
        <v/>
      </c>
    </row>
    <row r="41" spans="2:21" x14ac:dyDescent="0.25">
      <c r="B41" s="79" t="str">
        <f t="shared" si="3"/>
        <v/>
      </c>
      <c r="C41" s="5" t="str">
        <f>IFERROR(GETPIVOTDATA("Asis",Pivot!$A$3,"Fecha",DATE(YEAR(C$7),MONTH(C$7),DAY(C$7)),"Usuario anotado",$B41),"")</f>
        <v/>
      </c>
      <c r="D41" s="5" t="str">
        <f>IFERROR(GETPIVOTDATA("Asis",Pivot!$A$3,"Fecha",DATE(YEAR(D$7),MONTH(D$7),DAY(D$7)),"Usuario anotado",$B41),"")</f>
        <v/>
      </c>
      <c r="E41" s="5" t="str">
        <f>IFERROR(GETPIVOTDATA("Asis",Pivot!$A$3,"Fecha",DATE(YEAR(E$7),MONTH(E$7),DAY(E$7)),"Usuario anotado",$B41),"")</f>
        <v/>
      </c>
      <c r="F41" s="5" t="str">
        <f>IFERROR(GETPIVOTDATA("Asis",Pivot!$A$3,"Fecha",DATE(YEAR(F$7),MONTH(F$7),DAY(F$7)),"Usuario anotado",$B41),"")</f>
        <v/>
      </c>
      <c r="G41" s="5" t="str">
        <f>IFERROR(GETPIVOTDATA("Asis",Pivot!$A$3,"Fecha",DATE(YEAR(G$7),MONTH(G$7),DAY(G$7)),"Usuario anotado",$B41),"")</f>
        <v/>
      </c>
      <c r="H41" s="5" t="str">
        <f>IFERROR(GETPIVOTDATA("Asis",Pivot!$A$3,"Fecha",DATE(YEAR(H$7),MONTH(H$7),DAY(H$7)),"Usuario anotado",$B41),"")</f>
        <v/>
      </c>
      <c r="I41" s="5" t="str">
        <f>IFERROR(GETPIVOTDATA("Asis",Pivot!$A$3,"Fecha",DATE(YEAR(I$7),MONTH(I$7),DAY(I$7)),"Usuario anotado",$B41),"")</f>
        <v/>
      </c>
      <c r="J41" s="5" t="str">
        <f>IFERROR(GETPIVOTDATA("Asis",Pivot!$A$3,"Fecha",DATE(YEAR(J$7),MONTH(J$7),DAY(J$7)),"Usuario anotado",$B41),"")</f>
        <v/>
      </c>
      <c r="K41" s="5" t="str">
        <f>IFERROR(GETPIVOTDATA("Asis",Pivot!$A$3,"Fecha",DATE(YEAR(K$7),MONTH(K$7),DAY(K$7)),"Usuario anotado",$B41),"")</f>
        <v/>
      </c>
      <c r="L41" s="5" t="str">
        <f>IFERROR(GETPIVOTDATA("Asis",Pivot!$A$3,"Fecha",DATE(YEAR(L$7),MONTH(L$7),DAY(L$7)),"Usuario anotado",$B41),"")</f>
        <v/>
      </c>
      <c r="M41" s="5" t="str">
        <f>IFERROR(GETPIVOTDATA("Asis",Pivot!$A$3,"Fecha",DATE(YEAR(M$7),MONTH(M$7),DAY(M$7)),"Usuario anotado",$B41),"")</f>
        <v/>
      </c>
      <c r="N41" s="5" t="str">
        <f>IFERROR(GETPIVOTDATA("Asis",Pivot!$A$3,"Fecha",DATE(YEAR(N$7),MONTH(N$7),DAY(N$7)),"Usuario anotado",$B41),"")</f>
        <v/>
      </c>
      <c r="O41" s="5">
        <f>IFERROR(IF(P41=0,IF(GETPIVOTDATA("Asis",Pivot!$A$3,"Usuario anotado",$B41)-R41=0,1,0),1),0)</f>
        <v>1</v>
      </c>
      <c r="P41" s="5">
        <f t="shared" si="4"/>
        <v>1</v>
      </c>
      <c r="Q41" s="71" t="str">
        <f t="shared" si="5"/>
        <v/>
      </c>
      <c r="R41" s="9">
        <f t="shared" si="6"/>
        <v>0</v>
      </c>
      <c r="S41" s="9">
        <f t="shared" si="7"/>
        <v>0</v>
      </c>
      <c r="T41" s="4" t="str">
        <f>IFERROR(VLOOKUP(U41,Perfil!A:G,6,FALSE),"")</f>
        <v/>
      </c>
      <c r="U41" s="84" t="str">
        <f>IF(Pivot!A38="","",Pivot!A38)</f>
        <v/>
      </c>
    </row>
    <row r="42" spans="2:21" x14ac:dyDescent="0.25">
      <c r="B42" s="79" t="str">
        <f t="shared" si="3"/>
        <v/>
      </c>
      <c r="C42" s="5" t="str">
        <f>IFERROR(GETPIVOTDATA("Asis",Pivot!$A$3,"Fecha",DATE(YEAR(C$7),MONTH(C$7),DAY(C$7)),"Usuario anotado",$B42),"")</f>
        <v/>
      </c>
      <c r="D42" s="5" t="str">
        <f>IFERROR(GETPIVOTDATA("Asis",Pivot!$A$3,"Fecha",DATE(YEAR(D$7),MONTH(D$7),DAY(D$7)),"Usuario anotado",$B42),"")</f>
        <v/>
      </c>
      <c r="E42" s="5" t="str">
        <f>IFERROR(GETPIVOTDATA("Asis",Pivot!$A$3,"Fecha",DATE(YEAR(E$7),MONTH(E$7),DAY(E$7)),"Usuario anotado",$B42),"")</f>
        <v/>
      </c>
      <c r="F42" s="5" t="str">
        <f>IFERROR(GETPIVOTDATA("Asis",Pivot!$A$3,"Fecha",DATE(YEAR(F$7),MONTH(F$7),DAY(F$7)),"Usuario anotado",$B42),"")</f>
        <v/>
      </c>
      <c r="G42" s="5" t="str">
        <f>IFERROR(GETPIVOTDATA("Asis",Pivot!$A$3,"Fecha",DATE(YEAR(G$7),MONTH(G$7),DAY(G$7)),"Usuario anotado",$B42),"")</f>
        <v/>
      </c>
      <c r="H42" s="5" t="str">
        <f>IFERROR(GETPIVOTDATA("Asis",Pivot!$A$3,"Fecha",DATE(YEAR(H$7),MONTH(H$7),DAY(H$7)),"Usuario anotado",$B42),"")</f>
        <v/>
      </c>
      <c r="I42" s="5" t="str">
        <f>IFERROR(GETPIVOTDATA("Asis",Pivot!$A$3,"Fecha",DATE(YEAR(I$7),MONTH(I$7),DAY(I$7)),"Usuario anotado",$B42),"")</f>
        <v/>
      </c>
      <c r="J42" s="5" t="str">
        <f>IFERROR(GETPIVOTDATA("Asis",Pivot!$A$3,"Fecha",DATE(YEAR(J$7),MONTH(J$7),DAY(J$7)),"Usuario anotado",$B42),"")</f>
        <v/>
      </c>
      <c r="K42" s="5" t="str">
        <f>IFERROR(GETPIVOTDATA("Asis",Pivot!$A$3,"Fecha",DATE(YEAR(K$7),MONTH(K$7),DAY(K$7)),"Usuario anotado",$B42),"")</f>
        <v/>
      </c>
      <c r="L42" s="5" t="str">
        <f>IFERROR(GETPIVOTDATA("Asis",Pivot!$A$3,"Fecha",DATE(YEAR(L$7),MONTH(L$7),DAY(L$7)),"Usuario anotado",$B42),"")</f>
        <v/>
      </c>
      <c r="M42" s="5" t="str">
        <f>IFERROR(GETPIVOTDATA("Asis",Pivot!$A$3,"Fecha",DATE(YEAR(M$7),MONTH(M$7),DAY(M$7)),"Usuario anotado",$B42),"")</f>
        <v/>
      </c>
      <c r="N42" s="5" t="str">
        <f>IFERROR(GETPIVOTDATA("Asis",Pivot!$A$3,"Fecha",DATE(YEAR(N$7),MONTH(N$7),DAY(N$7)),"Usuario anotado",$B42),"")</f>
        <v/>
      </c>
      <c r="O42" s="5">
        <f>IFERROR(IF(P42=0,IF(GETPIVOTDATA("Asis",Pivot!$A$3,"Usuario anotado",$B42)-R42=0,1,0),1),0)</f>
        <v>1</v>
      </c>
      <c r="P42" s="5">
        <f t="shared" si="4"/>
        <v>1</v>
      </c>
      <c r="Q42" s="71" t="str">
        <f t="shared" si="5"/>
        <v/>
      </c>
      <c r="R42" s="9">
        <f t="shared" si="6"/>
        <v>0</v>
      </c>
      <c r="S42" s="9">
        <f t="shared" si="7"/>
        <v>0</v>
      </c>
      <c r="T42" s="4" t="str">
        <f>IFERROR(VLOOKUP(U42,Perfil!A:G,6,FALSE),"")</f>
        <v/>
      </c>
      <c r="U42" s="84" t="str">
        <f>IF(Pivot!A39="","",Pivot!A39)</f>
        <v/>
      </c>
    </row>
    <row r="43" spans="2:21" x14ac:dyDescent="0.25">
      <c r="B43" s="79" t="str">
        <f t="shared" si="3"/>
        <v/>
      </c>
      <c r="C43" s="5" t="str">
        <f>IFERROR(GETPIVOTDATA("Asis",Pivot!$A$3,"Fecha",DATE(YEAR(C$7),MONTH(C$7),DAY(C$7)),"Usuario anotado",$B43),"")</f>
        <v/>
      </c>
      <c r="D43" s="5" t="str">
        <f>IFERROR(GETPIVOTDATA("Asis",Pivot!$A$3,"Fecha",DATE(YEAR(D$7),MONTH(D$7),DAY(D$7)),"Usuario anotado",$B43),"")</f>
        <v/>
      </c>
      <c r="E43" s="5" t="str">
        <f>IFERROR(GETPIVOTDATA("Asis",Pivot!$A$3,"Fecha",DATE(YEAR(E$7),MONTH(E$7),DAY(E$7)),"Usuario anotado",$B43),"")</f>
        <v/>
      </c>
      <c r="F43" s="5" t="str">
        <f>IFERROR(GETPIVOTDATA("Asis",Pivot!$A$3,"Fecha",DATE(YEAR(F$7),MONTH(F$7),DAY(F$7)),"Usuario anotado",$B43),"")</f>
        <v/>
      </c>
      <c r="G43" s="5" t="str">
        <f>IFERROR(GETPIVOTDATA("Asis",Pivot!$A$3,"Fecha",DATE(YEAR(G$7),MONTH(G$7),DAY(G$7)),"Usuario anotado",$B43),"")</f>
        <v/>
      </c>
      <c r="H43" s="5" t="str">
        <f>IFERROR(GETPIVOTDATA("Asis",Pivot!$A$3,"Fecha",DATE(YEAR(H$7),MONTH(H$7),DAY(H$7)),"Usuario anotado",$B43),"")</f>
        <v/>
      </c>
      <c r="I43" s="5" t="str">
        <f>IFERROR(GETPIVOTDATA("Asis",Pivot!$A$3,"Fecha",DATE(YEAR(I$7),MONTH(I$7),DAY(I$7)),"Usuario anotado",$B43),"")</f>
        <v/>
      </c>
      <c r="J43" s="5" t="str">
        <f>IFERROR(GETPIVOTDATA("Asis",Pivot!$A$3,"Fecha",DATE(YEAR(J$7),MONTH(J$7),DAY(J$7)),"Usuario anotado",$B43),"")</f>
        <v/>
      </c>
      <c r="K43" s="5" t="str">
        <f>IFERROR(GETPIVOTDATA("Asis",Pivot!$A$3,"Fecha",DATE(YEAR(K$7),MONTH(K$7),DAY(K$7)),"Usuario anotado",$B43),"")</f>
        <v/>
      </c>
      <c r="L43" s="5" t="str">
        <f>IFERROR(GETPIVOTDATA("Asis",Pivot!$A$3,"Fecha",DATE(YEAR(L$7),MONTH(L$7),DAY(L$7)),"Usuario anotado",$B43),"")</f>
        <v/>
      </c>
      <c r="M43" s="5" t="str">
        <f>IFERROR(GETPIVOTDATA("Asis",Pivot!$A$3,"Fecha",DATE(YEAR(M$7),MONTH(M$7),DAY(M$7)),"Usuario anotado",$B43),"")</f>
        <v/>
      </c>
      <c r="N43" s="5" t="str">
        <f>IFERROR(GETPIVOTDATA("Asis",Pivot!$A$3,"Fecha",DATE(YEAR(N$7),MONTH(N$7),DAY(N$7)),"Usuario anotado",$B43),"")</f>
        <v/>
      </c>
      <c r="O43" s="5">
        <f>IFERROR(IF(P43=0,IF(GETPIVOTDATA("Asis",Pivot!$A$3,"Usuario anotado",$B43)-R43=0,1,0),1),0)</f>
        <v>1</v>
      </c>
      <c r="P43" s="5">
        <f t="shared" si="4"/>
        <v>1</v>
      </c>
      <c r="Q43" s="71" t="str">
        <f t="shared" si="5"/>
        <v/>
      </c>
      <c r="R43" s="9">
        <f t="shared" si="6"/>
        <v>0</v>
      </c>
      <c r="S43" s="9">
        <f t="shared" si="7"/>
        <v>0</v>
      </c>
      <c r="T43" s="4" t="str">
        <f>IFERROR(VLOOKUP(U43,Perfil!A:G,6,FALSE),"")</f>
        <v/>
      </c>
      <c r="U43" s="84" t="str">
        <f>IF(Pivot!A40="","",Pivot!A40)</f>
        <v/>
      </c>
    </row>
    <row r="44" spans="2:21" x14ac:dyDescent="0.25">
      <c r="B44" s="79" t="str">
        <f t="shared" si="3"/>
        <v/>
      </c>
      <c r="C44" s="5" t="str">
        <f>IFERROR(GETPIVOTDATA("Asis",Pivot!$A$3,"Fecha",DATE(YEAR(C$7),MONTH(C$7),DAY(C$7)),"Usuario anotado",$B44),"")</f>
        <v/>
      </c>
      <c r="D44" s="5" t="str">
        <f>IFERROR(GETPIVOTDATA("Asis",Pivot!$A$3,"Fecha",DATE(YEAR(D$7),MONTH(D$7),DAY(D$7)),"Usuario anotado",$B44),"")</f>
        <v/>
      </c>
      <c r="E44" s="5" t="str">
        <f>IFERROR(GETPIVOTDATA("Asis",Pivot!$A$3,"Fecha",DATE(YEAR(E$7),MONTH(E$7),DAY(E$7)),"Usuario anotado",$B44),"")</f>
        <v/>
      </c>
      <c r="F44" s="5" t="str">
        <f>IFERROR(GETPIVOTDATA("Asis",Pivot!$A$3,"Fecha",DATE(YEAR(F$7),MONTH(F$7),DAY(F$7)),"Usuario anotado",$B44),"")</f>
        <v/>
      </c>
      <c r="G44" s="5" t="str">
        <f>IFERROR(GETPIVOTDATA("Asis",Pivot!$A$3,"Fecha",DATE(YEAR(G$7),MONTH(G$7),DAY(G$7)),"Usuario anotado",$B44),"")</f>
        <v/>
      </c>
      <c r="H44" s="5" t="str">
        <f>IFERROR(GETPIVOTDATA("Asis",Pivot!$A$3,"Fecha",DATE(YEAR(H$7),MONTH(H$7),DAY(H$7)),"Usuario anotado",$B44),"")</f>
        <v/>
      </c>
      <c r="I44" s="5" t="str">
        <f>IFERROR(GETPIVOTDATA("Asis",Pivot!$A$3,"Fecha",DATE(YEAR(I$7),MONTH(I$7),DAY(I$7)),"Usuario anotado",$B44),"")</f>
        <v/>
      </c>
      <c r="J44" s="5" t="str">
        <f>IFERROR(GETPIVOTDATA("Asis",Pivot!$A$3,"Fecha",DATE(YEAR(J$7),MONTH(J$7),DAY(J$7)),"Usuario anotado",$B44),"")</f>
        <v/>
      </c>
      <c r="K44" s="5" t="str">
        <f>IFERROR(GETPIVOTDATA("Asis",Pivot!$A$3,"Fecha",DATE(YEAR(K$7),MONTH(K$7),DAY(K$7)),"Usuario anotado",$B44),"")</f>
        <v/>
      </c>
      <c r="L44" s="5" t="str">
        <f>IFERROR(GETPIVOTDATA("Asis",Pivot!$A$3,"Fecha",DATE(YEAR(L$7),MONTH(L$7),DAY(L$7)),"Usuario anotado",$B44),"")</f>
        <v/>
      </c>
      <c r="M44" s="5" t="str">
        <f>IFERROR(GETPIVOTDATA("Asis",Pivot!$A$3,"Fecha",DATE(YEAR(M$7),MONTH(M$7),DAY(M$7)),"Usuario anotado",$B44),"")</f>
        <v/>
      </c>
      <c r="N44" s="5" t="str">
        <f>IFERROR(GETPIVOTDATA("Asis",Pivot!$A$3,"Fecha",DATE(YEAR(N$7),MONTH(N$7),DAY(N$7)),"Usuario anotado",$B44),"")</f>
        <v/>
      </c>
      <c r="O44" s="5">
        <f>IFERROR(IF(P44=0,IF(GETPIVOTDATA("Asis",Pivot!$A$3,"Usuario anotado",$B44)-R44=0,1,0),1),0)</f>
        <v>1</v>
      </c>
      <c r="P44" s="5">
        <f t="shared" si="4"/>
        <v>1</v>
      </c>
      <c r="Q44" s="71" t="str">
        <f t="shared" si="5"/>
        <v/>
      </c>
      <c r="R44" s="9">
        <f t="shared" si="6"/>
        <v>0</v>
      </c>
      <c r="S44" s="9">
        <f t="shared" si="7"/>
        <v>0</v>
      </c>
      <c r="T44" s="4" t="str">
        <f>IFERROR(VLOOKUP(U44,Perfil!A:G,6,FALSE),"")</f>
        <v/>
      </c>
      <c r="U44" s="84" t="str">
        <f>IF(Pivot!A41="","",Pivot!A41)</f>
        <v/>
      </c>
    </row>
    <row r="45" spans="2:21" x14ac:dyDescent="0.25">
      <c r="B45" s="79" t="str">
        <f t="shared" si="3"/>
        <v/>
      </c>
      <c r="C45" s="5" t="str">
        <f>IFERROR(GETPIVOTDATA("Asis",Pivot!$A$3,"Fecha",DATE(YEAR(C$7),MONTH(C$7),DAY(C$7)),"Usuario anotado",$B45),"")</f>
        <v/>
      </c>
      <c r="D45" s="5" t="str">
        <f>IFERROR(GETPIVOTDATA("Asis",Pivot!$A$3,"Fecha",DATE(YEAR(D$7),MONTH(D$7),DAY(D$7)),"Usuario anotado",$B45),"")</f>
        <v/>
      </c>
      <c r="E45" s="5" t="str">
        <f>IFERROR(GETPIVOTDATA("Asis",Pivot!$A$3,"Fecha",DATE(YEAR(E$7),MONTH(E$7),DAY(E$7)),"Usuario anotado",$B45),"")</f>
        <v/>
      </c>
      <c r="F45" s="5" t="str">
        <f>IFERROR(GETPIVOTDATA("Asis",Pivot!$A$3,"Fecha",DATE(YEAR(F$7),MONTH(F$7),DAY(F$7)),"Usuario anotado",$B45),"")</f>
        <v/>
      </c>
      <c r="G45" s="5" t="str">
        <f>IFERROR(GETPIVOTDATA("Asis",Pivot!$A$3,"Fecha",DATE(YEAR(G$7),MONTH(G$7),DAY(G$7)),"Usuario anotado",$B45),"")</f>
        <v/>
      </c>
      <c r="H45" s="5" t="str">
        <f>IFERROR(GETPIVOTDATA("Asis",Pivot!$A$3,"Fecha",DATE(YEAR(H$7),MONTH(H$7),DAY(H$7)),"Usuario anotado",$B45),"")</f>
        <v/>
      </c>
      <c r="I45" s="5" t="str">
        <f>IFERROR(GETPIVOTDATA("Asis",Pivot!$A$3,"Fecha",DATE(YEAR(I$7),MONTH(I$7),DAY(I$7)),"Usuario anotado",$B45),"")</f>
        <v/>
      </c>
      <c r="J45" s="5" t="str">
        <f>IFERROR(GETPIVOTDATA("Asis",Pivot!$A$3,"Fecha",DATE(YEAR(J$7),MONTH(J$7),DAY(J$7)),"Usuario anotado",$B45),"")</f>
        <v/>
      </c>
      <c r="K45" s="5" t="str">
        <f>IFERROR(GETPIVOTDATA("Asis",Pivot!$A$3,"Fecha",DATE(YEAR(K$7),MONTH(K$7),DAY(K$7)),"Usuario anotado",$B45),"")</f>
        <v/>
      </c>
      <c r="L45" s="5" t="str">
        <f>IFERROR(GETPIVOTDATA("Asis",Pivot!$A$3,"Fecha",DATE(YEAR(L$7),MONTH(L$7),DAY(L$7)),"Usuario anotado",$B45),"")</f>
        <v/>
      </c>
      <c r="M45" s="5" t="str">
        <f>IFERROR(GETPIVOTDATA("Asis",Pivot!$A$3,"Fecha",DATE(YEAR(M$7),MONTH(M$7),DAY(M$7)),"Usuario anotado",$B45),"")</f>
        <v/>
      </c>
      <c r="N45" s="5" t="str">
        <f>IFERROR(GETPIVOTDATA("Asis",Pivot!$A$3,"Fecha",DATE(YEAR(N$7),MONTH(N$7),DAY(N$7)),"Usuario anotado",$B45),"")</f>
        <v/>
      </c>
      <c r="O45" s="5">
        <f>IFERROR(IF(P45=0,IF(GETPIVOTDATA("Asis",Pivot!$A$3,"Usuario anotado",$B45)-R45=0,1,0),1),0)</f>
        <v>1</v>
      </c>
      <c r="P45" s="5">
        <f t="shared" si="4"/>
        <v>1</v>
      </c>
      <c r="Q45" s="71" t="str">
        <f t="shared" si="5"/>
        <v/>
      </c>
      <c r="R45" s="9">
        <f t="shared" si="6"/>
        <v>0</v>
      </c>
      <c r="S45" s="9">
        <f t="shared" si="7"/>
        <v>0</v>
      </c>
      <c r="T45" s="4" t="str">
        <f>IFERROR(VLOOKUP(U45,Perfil!A:G,6,FALSE),"")</f>
        <v/>
      </c>
      <c r="U45" s="84" t="str">
        <f>IF(Pivot!A42="","",Pivot!A42)</f>
        <v/>
      </c>
    </row>
    <row r="46" spans="2:21" x14ac:dyDescent="0.25">
      <c r="B46" s="79" t="str">
        <f t="shared" si="3"/>
        <v/>
      </c>
      <c r="C46" s="5" t="str">
        <f>IFERROR(GETPIVOTDATA("Asis",Pivot!$A$3,"Fecha",DATE(YEAR(C$7),MONTH(C$7),DAY(C$7)),"Usuario anotado",$B46),"")</f>
        <v/>
      </c>
      <c r="D46" s="5" t="str">
        <f>IFERROR(GETPIVOTDATA("Asis",Pivot!$A$3,"Fecha",DATE(YEAR(D$7),MONTH(D$7),DAY(D$7)),"Usuario anotado",$B46),"")</f>
        <v/>
      </c>
      <c r="E46" s="5" t="str">
        <f>IFERROR(GETPIVOTDATA("Asis",Pivot!$A$3,"Fecha",DATE(YEAR(E$7),MONTH(E$7),DAY(E$7)),"Usuario anotado",$B46),"")</f>
        <v/>
      </c>
      <c r="F46" s="5" t="str">
        <f>IFERROR(GETPIVOTDATA("Asis",Pivot!$A$3,"Fecha",DATE(YEAR(F$7),MONTH(F$7),DAY(F$7)),"Usuario anotado",$B46),"")</f>
        <v/>
      </c>
      <c r="G46" s="5" t="str">
        <f>IFERROR(GETPIVOTDATA("Asis",Pivot!$A$3,"Fecha",DATE(YEAR(G$7),MONTH(G$7),DAY(G$7)),"Usuario anotado",$B46),"")</f>
        <v/>
      </c>
      <c r="H46" s="5" t="str">
        <f>IFERROR(GETPIVOTDATA("Asis",Pivot!$A$3,"Fecha",DATE(YEAR(H$7),MONTH(H$7),DAY(H$7)),"Usuario anotado",$B46),"")</f>
        <v/>
      </c>
      <c r="I46" s="5" t="str">
        <f>IFERROR(GETPIVOTDATA("Asis",Pivot!$A$3,"Fecha",DATE(YEAR(I$7),MONTH(I$7),DAY(I$7)),"Usuario anotado",$B46),"")</f>
        <v/>
      </c>
      <c r="J46" s="5" t="str">
        <f>IFERROR(GETPIVOTDATA("Asis",Pivot!$A$3,"Fecha",DATE(YEAR(J$7),MONTH(J$7),DAY(J$7)),"Usuario anotado",$B46),"")</f>
        <v/>
      </c>
      <c r="K46" s="5" t="str">
        <f>IFERROR(GETPIVOTDATA("Asis",Pivot!$A$3,"Fecha",DATE(YEAR(K$7),MONTH(K$7),DAY(K$7)),"Usuario anotado",$B46),"")</f>
        <v/>
      </c>
      <c r="L46" s="5" t="str">
        <f>IFERROR(GETPIVOTDATA("Asis",Pivot!$A$3,"Fecha",DATE(YEAR(L$7),MONTH(L$7),DAY(L$7)),"Usuario anotado",$B46),"")</f>
        <v/>
      </c>
      <c r="M46" s="5" t="str">
        <f>IFERROR(GETPIVOTDATA("Asis",Pivot!$A$3,"Fecha",DATE(YEAR(M$7),MONTH(M$7),DAY(M$7)),"Usuario anotado",$B46),"")</f>
        <v/>
      </c>
      <c r="N46" s="5" t="str">
        <f>IFERROR(GETPIVOTDATA("Asis",Pivot!$A$3,"Fecha",DATE(YEAR(N$7),MONTH(N$7),DAY(N$7)),"Usuario anotado",$B46),"")</f>
        <v/>
      </c>
      <c r="O46" s="5">
        <f>IFERROR(IF(P46=0,IF(GETPIVOTDATA("Asis",Pivot!$A$3,"Usuario anotado",$B46)-R46=0,1,0),1),0)</f>
        <v>1</v>
      </c>
      <c r="P46" s="5">
        <f t="shared" si="4"/>
        <v>1</v>
      </c>
      <c r="Q46" s="71" t="str">
        <f t="shared" si="5"/>
        <v/>
      </c>
      <c r="R46" s="9">
        <f t="shared" si="6"/>
        <v>0</v>
      </c>
      <c r="S46" s="9">
        <f t="shared" si="7"/>
        <v>0</v>
      </c>
      <c r="T46" s="4" t="str">
        <f>IFERROR(VLOOKUP(U46,Perfil!A:G,6,FALSE),"")</f>
        <v/>
      </c>
      <c r="U46" s="84" t="str">
        <f>IF(Pivot!A43="","",Pivot!A43)</f>
        <v/>
      </c>
    </row>
    <row r="47" spans="2:21" x14ac:dyDescent="0.25">
      <c r="B47" s="79" t="str">
        <f t="shared" si="3"/>
        <v/>
      </c>
      <c r="C47" s="5" t="str">
        <f>IFERROR(GETPIVOTDATA("Asis",Pivot!$A$3,"Fecha",DATE(YEAR(C$7),MONTH(C$7),DAY(C$7)),"Usuario anotado",$B47),"")</f>
        <v/>
      </c>
      <c r="D47" s="5" t="str">
        <f>IFERROR(GETPIVOTDATA("Asis",Pivot!$A$3,"Fecha",DATE(YEAR(D$7),MONTH(D$7),DAY(D$7)),"Usuario anotado",$B47),"")</f>
        <v/>
      </c>
      <c r="E47" s="5" t="str">
        <f>IFERROR(GETPIVOTDATA("Asis",Pivot!$A$3,"Fecha",DATE(YEAR(E$7),MONTH(E$7),DAY(E$7)),"Usuario anotado",$B47),"")</f>
        <v/>
      </c>
      <c r="F47" s="5" t="str">
        <f>IFERROR(GETPIVOTDATA("Asis",Pivot!$A$3,"Fecha",DATE(YEAR(F$7),MONTH(F$7),DAY(F$7)),"Usuario anotado",$B47),"")</f>
        <v/>
      </c>
      <c r="G47" s="5" t="str">
        <f>IFERROR(GETPIVOTDATA("Asis",Pivot!$A$3,"Fecha",DATE(YEAR(G$7),MONTH(G$7),DAY(G$7)),"Usuario anotado",$B47),"")</f>
        <v/>
      </c>
      <c r="H47" s="5" t="str">
        <f>IFERROR(GETPIVOTDATA("Asis",Pivot!$A$3,"Fecha",DATE(YEAR(H$7),MONTH(H$7),DAY(H$7)),"Usuario anotado",$B47),"")</f>
        <v/>
      </c>
      <c r="I47" s="5" t="str">
        <f>IFERROR(GETPIVOTDATA("Asis",Pivot!$A$3,"Fecha",DATE(YEAR(I$7),MONTH(I$7),DAY(I$7)),"Usuario anotado",$B47),"")</f>
        <v/>
      </c>
      <c r="J47" s="5" t="str">
        <f>IFERROR(GETPIVOTDATA("Asis",Pivot!$A$3,"Fecha",DATE(YEAR(J$7),MONTH(J$7),DAY(J$7)),"Usuario anotado",$B47),"")</f>
        <v/>
      </c>
      <c r="K47" s="5" t="str">
        <f>IFERROR(GETPIVOTDATA("Asis",Pivot!$A$3,"Fecha",DATE(YEAR(K$7),MONTH(K$7),DAY(K$7)),"Usuario anotado",$B47),"")</f>
        <v/>
      </c>
      <c r="L47" s="5" t="str">
        <f>IFERROR(GETPIVOTDATA("Asis",Pivot!$A$3,"Fecha",DATE(YEAR(L$7),MONTH(L$7),DAY(L$7)),"Usuario anotado",$B47),"")</f>
        <v/>
      </c>
      <c r="M47" s="5" t="str">
        <f>IFERROR(GETPIVOTDATA("Asis",Pivot!$A$3,"Fecha",DATE(YEAR(M$7),MONTH(M$7),DAY(M$7)),"Usuario anotado",$B47),"")</f>
        <v/>
      </c>
      <c r="N47" s="5" t="str">
        <f>IFERROR(GETPIVOTDATA("Asis",Pivot!$A$3,"Fecha",DATE(YEAR(N$7),MONTH(N$7),DAY(N$7)),"Usuario anotado",$B47),"")</f>
        <v/>
      </c>
      <c r="O47" s="5">
        <f>IFERROR(IF(P47=0,IF(GETPIVOTDATA("Asis",Pivot!$A$3,"Usuario anotado",$B47)-R47=0,1,0),1),0)</f>
        <v>1</v>
      </c>
      <c r="P47" s="5">
        <f t="shared" si="4"/>
        <v>1</v>
      </c>
      <c r="Q47" s="71" t="str">
        <f t="shared" si="5"/>
        <v/>
      </c>
      <c r="R47" s="9">
        <f t="shared" si="6"/>
        <v>0</v>
      </c>
      <c r="S47" s="9">
        <f t="shared" si="7"/>
        <v>0</v>
      </c>
      <c r="T47" s="4" t="str">
        <f>IFERROR(VLOOKUP(U47,Perfil!A:G,6,FALSE),"")</f>
        <v/>
      </c>
      <c r="U47" s="84" t="str">
        <f>IF(Pivot!A44="","",Pivot!A44)</f>
        <v/>
      </c>
    </row>
    <row r="48" spans="2:21" x14ac:dyDescent="0.25">
      <c r="B48" s="79" t="str">
        <f t="shared" si="3"/>
        <v/>
      </c>
      <c r="C48" s="5" t="str">
        <f>IFERROR(GETPIVOTDATA("Asis",Pivot!$A$3,"Fecha",DATE(YEAR(C$7),MONTH(C$7),DAY(C$7)),"Usuario anotado",$B48),"")</f>
        <v/>
      </c>
      <c r="D48" s="5" t="str">
        <f>IFERROR(GETPIVOTDATA("Asis",Pivot!$A$3,"Fecha",DATE(YEAR(D$7),MONTH(D$7),DAY(D$7)),"Usuario anotado",$B48),"")</f>
        <v/>
      </c>
      <c r="E48" s="5" t="str">
        <f>IFERROR(GETPIVOTDATA("Asis",Pivot!$A$3,"Fecha",DATE(YEAR(E$7),MONTH(E$7),DAY(E$7)),"Usuario anotado",$B48),"")</f>
        <v/>
      </c>
      <c r="F48" s="5" t="str">
        <f>IFERROR(GETPIVOTDATA("Asis",Pivot!$A$3,"Fecha",DATE(YEAR(F$7),MONTH(F$7),DAY(F$7)),"Usuario anotado",$B48),"")</f>
        <v/>
      </c>
      <c r="G48" s="5" t="str">
        <f>IFERROR(GETPIVOTDATA("Asis",Pivot!$A$3,"Fecha",DATE(YEAR(G$7),MONTH(G$7),DAY(G$7)),"Usuario anotado",$B48),"")</f>
        <v/>
      </c>
      <c r="H48" s="5" t="str">
        <f>IFERROR(GETPIVOTDATA("Asis",Pivot!$A$3,"Fecha",DATE(YEAR(H$7),MONTH(H$7),DAY(H$7)),"Usuario anotado",$B48),"")</f>
        <v/>
      </c>
      <c r="I48" s="5" t="str">
        <f>IFERROR(GETPIVOTDATA("Asis",Pivot!$A$3,"Fecha",DATE(YEAR(I$7),MONTH(I$7),DAY(I$7)),"Usuario anotado",$B48),"")</f>
        <v/>
      </c>
      <c r="J48" s="5" t="str">
        <f>IFERROR(GETPIVOTDATA("Asis",Pivot!$A$3,"Fecha",DATE(YEAR(J$7),MONTH(J$7),DAY(J$7)),"Usuario anotado",$B48),"")</f>
        <v/>
      </c>
      <c r="K48" s="5" t="str">
        <f>IFERROR(GETPIVOTDATA("Asis",Pivot!$A$3,"Fecha",DATE(YEAR(K$7),MONTH(K$7),DAY(K$7)),"Usuario anotado",$B48),"")</f>
        <v/>
      </c>
      <c r="L48" s="5" t="str">
        <f>IFERROR(GETPIVOTDATA("Asis",Pivot!$A$3,"Fecha",DATE(YEAR(L$7),MONTH(L$7),DAY(L$7)),"Usuario anotado",$B48),"")</f>
        <v/>
      </c>
      <c r="M48" s="5" t="str">
        <f>IFERROR(GETPIVOTDATA("Asis",Pivot!$A$3,"Fecha",DATE(YEAR(M$7),MONTH(M$7),DAY(M$7)),"Usuario anotado",$B48),"")</f>
        <v/>
      </c>
      <c r="N48" s="5" t="str">
        <f>IFERROR(GETPIVOTDATA("Asis",Pivot!$A$3,"Fecha",DATE(YEAR(N$7),MONTH(N$7),DAY(N$7)),"Usuario anotado",$B48),"")</f>
        <v/>
      </c>
      <c r="O48" s="5">
        <f>IFERROR(IF(P48=0,IF(GETPIVOTDATA("Asis",Pivot!$A$3,"Usuario anotado",$B48)-R48=0,1,0),1),0)</f>
        <v>1</v>
      </c>
      <c r="P48" s="5">
        <f t="shared" si="4"/>
        <v>1</v>
      </c>
      <c r="Q48" s="71" t="str">
        <f t="shared" si="5"/>
        <v/>
      </c>
      <c r="R48" s="9">
        <f t="shared" si="6"/>
        <v>0</v>
      </c>
      <c r="S48" s="9">
        <f t="shared" si="7"/>
        <v>0</v>
      </c>
      <c r="T48" s="4" t="str">
        <f>IFERROR(VLOOKUP(U48,Perfil!A:G,6,FALSE),"")</f>
        <v/>
      </c>
      <c r="U48" s="84" t="str">
        <f>IF(Pivot!A45="","",Pivot!A45)</f>
        <v/>
      </c>
    </row>
    <row r="49" spans="2:21" x14ac:dyDescent="0.25">
      <c r="B49" s="79" t="str">
        <f t="shared" si="3"/>
        <v/>
      </c>
      <c r="C49" s="5" t="str">
        <f>IFERROR(GETPIVOTDATA("Asis",Pivot!$A$3,"Fecha",DATE(YEAR(C$7),MONTH(C$7),DAY(C$7)),"Usuario anotado",$B49),"")</f>
        <v/>
      </c>
      <c r="D49" s="5" t="str">
        <f>IFERROR(GETPIVOTDATA("Asis",Pivot!$A$3,"Fecha",DATE(YEAR(D$7),MONTH(D$7),DAY(D$7)),"Usuario anotado",$B49),"")</f>
        <v/>
      </c>
      <c r="E49" s="5" t="str">
        <f>IFERROR(GETPIVOTDATA("Asis",Pivot!$A$3,"Fecha",DATE(YEAR(E$7),MONTH(E$7),DAY(E$7)),"Usuario anotado",$B49),"")</f>
        <v/>
      </c>
      <c r="F49" s="5" t="str">
        <f>IFERROR(GETPIVOTDATA("Asis",Pivot!$A$3,"Fecha",DATE(YEAR(F$7),MONTH(F$7),DAY(F$7)),"Usuario anotado",$B49),"")</f>
        <v/>
      </c>
      <c r="G49" s="5" t="str">
        <f>IFERROR(GETPIVOTDATA("Asis",Pivot!$A$3,"Fecha",DATE(YEAR(G$7),MONTH(G$7),DAY(G$7)),"Usuario anotado",$B49),"")</f>
        <v/>
      </c>
      <c r="H49" s="5" t="str">
        <f>IFERROR(GETPIVOTDATA("Asis",Pivot!$A$3,"Fecha",DATE(YEAR(H$7),MONTH(H$7),DAY(H$7)),"Usuario anotado",$B49),"")</f>
        <v/>
      </c>
      <c r="I49" s="5" t="str">
        <f>IFERROR(GETPIVOTDATA("Asis",Pivot!$A$3,"Fecha",DATE(YEAR(I$7),MONTH(I$7),DAY(I$7)),"Usuario anotado",$B49),"")</f>
        <v/>
      </c>
      <c r="J49" s="5" t="str">
        <f>IFERROR(GETPIVOTDATA("Asis",Pivot!$A$3,"Fecha",DATE(YEAR(J$7),MONTH(J$7),DAY(J$7)),"Usuario anotado",$B49),"")</f>
        <v/>
      </c>
      <c r="K49" s="5" t="str">
        <f>IFERROR(GETPIVOTDATA("Asis",Pivot!$A$3,"Fecha",DATE(YEAR(K$7),MONTH(K$7),DAY(K$7)),"Usuario anotado",$B49),"")</f>
        <v/>
      </c>
      <c r="L49" s="5" t="str">
        <f>IFERROR(GETPIVOTDATA("Asis",Pivot!$A$3,"Fecha",DATE(YEAR(L$7),MONTH(L$7),DAY(L$7)),"Usuario anotado",$B49),"")</f>
        <v/>
      </c>
      <c r="M49" s="5" t="str">
        <f>IFERROR(GETPIVOTDATA("Asis",Pivot!$A$3,"Fecha",DATE(YEAR(M$7),MONTH(M$7),DAY(M$7)),"Usuario anotado",$B49),"")</f>
        <v/>
      </c>
      <c r="N49" s="5" t="str">
        <f>IFERROR(GETPIVOTDATA("Asis",Pivot!$A$3,"Fecha",DATE(YEAR(N$7),MONTH(N$7),DAY(N$7)),"Usuario anotado",$B49),"")</f>
        <v/>
      </c>
      <c r="O49" s="5">
        <f>IFERROR(IF(P49=0,IF(GETPIVOTDATA("Asis",Pivot!$A$3,"Usuario anotado",$B49)-R49=0,1,0),1),0)</f>
        <v>1</v>
      </c>
      <c r="P49" s="5">
        <f t="shared" si="4"/>
        <v>1</v>
      </c>
      <c r="Q49" s="71" t="str">
        <f t="shared" si="5"/>
        <v/>
      </c>
      <c r="R49" s="9">
        <f t="shared" si="6"/>
        <v>0</v>
      </c>
      <c r="S49" s="9">
        <f t="shared" si="7"/>
        <v>0</v>
      </c>
      <c r="T49" s="4" t="str">
        <f>IFERROR(VLOOKUP(U49,Perfil!A:G,6,FALSE),"")</f>
        <v/>
      </c>
      <c r="U49" s="84" t="str">
        <f>IF(Pivot!A46="","",Pivot!A46)</f>
        <v/>
      </c>
    </row>
    <row r="50" spans="2:21" x14ac:dyDescent="0.25">
      <c r="B50" s="79" t="str">
        <f t="shared" si="3"/>
        <v/>
      </c>
      <c r="C50" s="5" t="str">
        <f>IFERROR(GETPIVOTDATA("Asis",Pivot!$A$3,"Fecha",DATE(YEAR(C$7),MONTH(C$7),DAY(C$7)),"Usuario anotado",$B50),"")</f>
        <v/>
      </c>
      <c r="D50" s="5" t="str">
        <f>IFERROR(GETPIVOTDATA("Asis",Pivot!$A$3,"Fecha",DATE(YEAR(D$7),MONTH(D$7),DAY(D$7)),"Usuario anotado",$B50),"")</f>
        <v/>
      </c>
      <c r="E50" s="5" t="str">
        <f>IFERROR(GETPIVOTDATA("Asis",Pivot!$A$3,"Fecha",DATE(YEAR(E$7),MONTH(E$7),DAY(E$7)),"Usuario anotado",$B50),"")</f>
        <v/>
      </c>
      <c r="F50" s="5" t="str">
        <f>IFERROR(GETPIVOTDATA("Asis",Pivot!$A$3,"Fecha",DATE(YEAR(F$7),MONTH(F$7),DAY(F$7)),"Usuario anotado",$B50),"")</f>
        <v/>
      </c>
      <c r="G50" s="5" t="str">
        <f>IFERROR(GETPIVOTDATA("Asis",Pivot!$A$3,"Fecha",DATE(YEAR(G$7),MONTH(G$7),DAY(G$7)),"Usuario anotado",$B50),"")</f>
        <v/>
      </c>
      <c r="H50" s="5" t="str">
        <f>IFERROR(GETPIVOTDATA("Asis",Pivot!$A$3,"Fecha",DATE(YEAR(H$7),MONTH(H$7),DAY(H$7)),"Usuario anotado",$B50),"")</f>
        <v/>
      </c>
      <c r="I50" s="5" t="str">
        <f>IFERROR(GETPIVOTDATA("Asis",Pivot!$A$3,"Fecha",DATE(YEAR(I$7),MONTH(I$7),DAY(I$7)),"Usuario anotado",$B50),"")</f>
        <v/>
      </c>
      <c r="J50" s="5" t="str">
        <f>IFERROR(GETPIVOTDATA("Asis",Pivot!$A$3,"Fecha",DATE(YEAR(J$7),MONTH(J$7),DAY(J$7)),"Usuario anotado",$B50),"")</f>
        <v/>
      </c>
      <c r="K50" s="5" t="str">
        <f>IFERROR(GETPIVOTDATA("Asis",Pivot!$A$3,"Fecha",DATE(YEAR(K$7),MONTH(K$7),DAY(K$7)),"Usuario anotado",$B50),"")</f>
        <v/>
      </c>
      <c r="L50" s="5" t="str">
        <f>IFERROR(GETPIVOTDATA("Asis",Pivot!$A$3,"Fecha",DATE(YEAR(L$7),MONTH(L$7),DAY(L$7)),"Usuario anotado",$B50),"")</f>
        <v/>
      </c>
      <c r="M50" s="5" t="str">
        <f>IFERROR(GETPIVOTDATA("Asis",Pivot!$A$3,"Fecha",DATE(YEAR(M$7),MONTH(M$7),DAY(M$7)),"Usuario anotado",$B50),"")</f>
        <v/>
      </c>
      <c r="N50" s="5" t="str">
        <f>IFERROR(GETPIVOTDATA("Asis",Pivot!$A$3,"Fecha",DATE(YEAR(N$7),MONTH(N$7),DAY(N$7)),"Usuario anotado",$B50),"")</f>
        <v/>
      </c>
      <c r="O50" s="5">
        <f>IFERROR(IF(P50=0,IF(GETPIVOTDATA("Asis",Pivot!$A$3,"Usuario anotado",$B50)-R50=0,1,0),1),0)</f>
        <v>1</v>
      </c>
      <c r="P50" s="5">
        <f t="shared" si="4"/>
        <v>1</v>
      </c>
      <c r="Q50" s="71" t="str">
        <f t="shared" si="5"/>
        <v/>
      </c>
      <c r="R50" s="9">
        <f t="shared" si="6"/>
        <v>0</v>
      </c>
      <c r="S50" s="9">
        <f t="shared" si="7"/>
        <v>0</v>
      </c>
      <c r="T50" s="4" t="str">
        <f>IFERROR(VLOOKUP(U50,Perfil!A:G,6,FALSE),"")</f>
        <v/>
      </c>
      <c r="U50" s="84" t="str">
        <f>IF(Pivot!A47="","",Pivot!A47)</f>
        <v/>
      </c>
    </row>
    <row r="51" spans="2:21" x14ac:dyDescent="0.25">
      <c r="B51" s="79" t="str">
        <f t="shared" si="3"/>
        <v/>
      </c>
      <c r="C51" s="5" t="str">
        <f>IFERROR(GETPIVOTDATA("Asis",Pivot!$A$3,"Fecha",DATE(YEAR(C$7),MONTH(C$7),DAY(C$7)),"Usuario anotado",$B51),"")</f>
        <v/>
      </c>
      <c r="D51" s="5" t="str">
        <f>IFERROR(GETPIVOTDATA("Asis",Pivot!$A$3,"Fecha",DATE(YEAR(D$7),MONTH(D$7),DAY(D$7)),"Usuario anotado",$B51),"")</f>
        <v/>
      </c>
      <c r="E51" s="5" t="str">
        <f>IFERROR(GETPIVOTDATA("Asis",Pivot!$A$3,"Fecha",DATE(YEAR(E$7),MONTH(E$7),DAY(E$7)),"Usuario anotado",$B51),"")</f>
        <v/>
      </c>
      <c r="F51" s="5" t="str">
        <f>IFERROR(GETPIVOTDATA("Asis",Pivot!$A$3,"Fecha",DATE(YEAR(F$7),MONTH(F$7),DAY(F$7)),"Usuario anotado",$B51),"")</f>
        <v/>
      </c>
      <c r="G51" s="5" t="str">
        <f>IFERROR(GETPIVOTDATA("Asis",Pivot!$A$3,"Fecha",DATE(YEAR(G$7),MONTH(G$7),DAY(G$7)),"Usuario anotado",$B51),"")</f>
        <v/>
      </c>
      <c r="H51" s="5" t="str">
        <f>IFERROR(GETPIVOTDATA("Asis",Pivot!$A$3,"Fecha",DATE(YEAR(H$7),MONTH(H$7),DAY(H$7)),"Usuario anotado",$B51),"")</f>
        <v/>
      </c>
      <c r="I51" s="5" t="str">
        <f>IFERROR(GETPIVOTDATA("Asis",Pivot!$A$3,"Fecha",DATE(YEAR(I$7),MONTH(I$7),DAY(I$7)),"Usuario anotado",$B51),"")</f>
        <v/>
      </c>
      <c r="J51" s="5" t="str">
        <f>IFERROR(GETPIVOTDATA("Asis",Pivot!$A$3,"Fecha",DATE(YEAR(J$7),MONTH(J$7),DAY(J$7)),"Usuario anotado",$B51),"")</f>
        <v/>
      </c>
      <c r="K51" s="5" t="str">
        <f>IFERROR(GETPIVOTDATA("Asis",Pivot!$A$3,"Fecha",DATE(YEAR(K$7),MONTH(K$7),DAY(K$7)),"Usuario anotado",$B51),"")</f>
        <v/>
      </c>
      <c r="L51" s="5" t="str">
        <f>IFERROR(GETPIVOTDATA("Asis",Pivot!$A$3,"Fecha",DATE(YEAR(L$7),MONTH(L$7),DAY(L$7)),"Usuario anotado",$B51),"")</f>
        <v/>
      </c>
      <c r="M51" s="5" t="str">
        <f>IFERROR(GETPIVOTDATA("Asis",Pivot!$A$3,"Fecha",DATE(YEAR(M$7),MONTH(M$7),DAY(M$7)),"Usuario anotado",$B51),"")</f>
        <v/>
      </c>
      <c r="N51" s="5" t="str">
        <f>IFERROR(GETPIVOTDATA("Asis",Pivot!$A$3,"Fecha",DATE(YEAR(N$7),MONTH(N$7),DAY(N$7)),"Usuario anotado",$B51),"")</f>
        <v/>
      </c>
      <c r="O51" s="5">
        <f>IFERROR(IF(P51=0,IF(GETPIVOTDATA("Asis",Pivot!$A$3,"Usuario anotado",$B51)-R51=0,1,0),1),0)</f>
        <v>1</v>
      </c>
      <c r="P51" s="5">
        <f t="shared" si="4"/>
        <v>1</v>
      </c>
      <c r="Q51" s="71" t="str">
        <f t="shared" si="5"/>
        <v/>
      </c>
      <c r="R51" s="9">
        <f t="shared" si="6"/>
        <v>0</v>
      </c>
      <c r="S51" s="9">
        <f t="shared" si="7"/>
        <v>0</v>
      </c>
      <c r="T51" s="4" t="str">
        <f>IFERROR(VLOOKUP(U51,Perfil!A:G,6,FALSE),"")</f>
        <v/>
      </c>
      <c r="U51" s="84" t="str">
        <f>IF(Pivot!A48="","",Pivot!A48)</f>
        <v/>
      </c>
    </row>
    <row r="52" spans="2:21" x14ac:dyDescent="0.25">
      <c r="B52" s="79" t="str">
        <f t="shared" si="3"/>
        <v/>
      </c>
      <c r="C52" s="5" t="str">
        <f>IFERROR(GETPIVOTDATA("Asis",Pivot!$A$3,"Fecha",DATE(YEAR(C$7),MONTH(C$7),DAY(C$7)),"Usuario anotado",$B52),"")</f>
        <v/>
      </c>
      <c r="D52" s="5" t="str">
        <f>IFERROR(GETPIVOTDATA("Asis",Pivot!$A$3,"Fecha",DATE(YEAR(D$7),MONTH(D$7),DAY(D$7)),"Usuario anotado",$B52),"")</f>
        <v/>
      </c>
      <c r="E52" s="5" t="str">
        <f>IFERROR(GETPIVOTDATA("Asis",Pivot!$A$3,"Fecha",DATE(YEAR(E$7),MONTH(E$7),DAY(E$7)),"Usuario anotado",$B52),"")</f>
        <v/>
      </c>
      <c r="F52" s="5" t="str">
        <f>IFERROR(GETPIVOTDATA("Asis",Pivot!$A$3,"Fecha",DATE(YEAR(F$7),MONTH(F$7),DAY(F$7)),"Usuario anotado",$B52),"")</f>
        <v/>
      </c>
      <c r="G52" s="5" t="str">
        <f>IFERROR(GETPIVOTDATA("Asis",Pivot!$A$3,"Fecha",DATE(YEAR(G$7),MONTH(G$7),DAY(G$7)),"Usuario anotado",$B52),"")</f>
        <v/>
      </c>
      <c r="H52" s="5" t="str">
        <f>IFERROR(GETPIVOTDATA("Asis",Pivot!$A$3,"Fecha",DATE(YEAR(H$7),MONTH(H$7),DAY(H$7)),"Usuario anotado",$B52),"")</f>
        <v/>
      </c>
      <c r="I52" s="5" t="str">
        <f>IFERROR(GETPIVOTDATA("Asis",Pivot!$A$3,"Fecha",DATE(YEAR(I$7),MONTH(I$7),DAY(I$7)),"Usuario anotado",$B52),"")</f>
        <v/>
      </c>
      <c r="J52" s="5" t="str">
        <f>IFERROR(GETPIVOTDATA("Asis",Pivot!$A$3,"Fecha",DATE(YEAR(J$7),MONTH(J$7),DAY(J$7)),"Usuario anotado",$B52),"")</f>
        <v/>
      </c>
      <c r="K52" s="5" t="str">
        <f>IFERROR(GETPIVOTDATA("Asis",Pivot!$A$3,"Fecha",DATE(YEAR(K$7),MONTH(K$7),DAY(K$7)),"Usuario anotado",$B52),"")</f>
        <v/>
      </c>
      <c r="L52" s="5" t="str">
        <f>IFERROR(GETPIVOTDATA("Asis",Pivot!$A$3,"Fecha",DATE(YEAR(L$7),MONTH(L$7),DAY(L$7)),"Usuario anotado",$B52),"")</f>
        <v/>
      </c>
      <c r="M52" s="5" t="str">
        <f>IFERROR(GETPIVOTDATA("Asis",Pivot!$A$3,"Fecha",DATE(YEAR(M$7),MONTH(M$7),DAY(M$7)),"Usuario anotado",$B52),"")</f>
        <v/>
      </c>
      <c r="N52" s="5" t="str">
        <f>IFERROR(GETPIVOTDATA("Asis",Pivot!$A$3,"Fecha",DATE(YEAR(N$7),MONTH(N$7),DAY(N$7)),"Usuario anotado",$B52),"")</f>
        <v/>
      </c>
      <c r="O52" s="5">
        <f>IFERROR(IF(P52=0,IF(GETPIVOTDATA("Asis",Pivot!$A$3,"Usuario anotado",$B52)-R52=0,1,0),1),0)</f>
        <v>1</v>
      </c>
      <c r="P52" s="5">
        <f t="shared" si="4"/>
        <v>1</v>
      </c>
      <c r="Q52" s="71" t="str">
        <f t="shared" si="5"/>
        <v/>
      </c>
      <c r="R52" s="9">
        <f t="shared" si="6"/>
        <v>0</v>
      </c>
      <c r="S52" s="9">
        <f t="shared" si="7"/>
        <v>0</v>
      </c>
      <c r="T52" s="4" t="str">
        <f>IFERROR(VLOOKUP(U52,Perfil!A:G,6,FALSE),"")</f>
        <v/>
      </c>
      <c r="U52" s="84" t="str">
        <f>IF(Pivot!A49="","",Pivot!A49)</f>
        <v/>
      </c>
    </row>
    <row r="53" spans="2:21" x14ac:dyDescent="0.25">
      <c r="B53" s="79" t="str">
        <f t="shared" si="3"/>
        <v/>
      </c>
      <c r="C53" s="5" t="str">
        <f>IFERROR(GETPIVOTDATA("Asis",Pivot!$A$3,"Fecha",DATE(YEAR(C$7),MONTH(C$7),DAY(C$7)),"Usuario anotado",$B53),"")</f>
        <v/>
      </c>
      <c r="D53" s="5" t="str">
        <f>IFERROR(GETPIVOTDATA("Asis",Pivot!$A$3,"Fecha",DATE(YEAR(D$7),MONTH(D$7),DAY(D$7)),"Usuario anotado",$B53),"")</f>
        <v/>
      </c>
      <c r="E53" s="5" t="str">
        <f>IFERROR(GETPIVOTDATA("Asis",Pivot!$A$3,"Fecha",DATE(YEAR(E$7),MONTH(E$7),DAY(E$7)),"Usuario anotado",$B53),"")</f>
        <v/>
      </c>
      <c r="F53" s="5" t="str">
        <f>IFERROR(GETPIVOTDATA("Asis",Pivot!$A$3,"Fecha",DATE(YEAR(F$7),MONTH(F$7),DAY(F$7)),"Usuario anotado",$B53),"")</f>
        <v/>
      </c>
      <c r="G53" s="5" t="str">
        <f>IFERROR(GETPIVOTDATA("Asis",Pivot!$A$3,"Fecha",DATE(YEAR(G$7),MONTH(G$7),DAY(G$7)),"Usuario anotado",$B53),"")</f>
        <v/>
      </c>
      <c r="H53" s="5" t="str">
        <f>IFERROR(GETPIVOTDATA("Asis",Pivot!$A$3,"Fecha",DATE(YEAR(H$7),MONTH(H$7),DAY(H$7)),"Usuario anotado",$B53),"")</f>
        <v/>
      </c>
      <c r="I53" s="5" t="str">
        <f>IFERROR(GETPIVOTDATA("Asis",Pivot!$A$3,"Fecha",DATE(YEAR(I$7),MONTH(I$7),DAY(I$7)),"Usuario anotado",$B53),"")</f>
        <v/>
      </c>
      <c r="J53" s="5" t="str">
        <f>IFERROR(GETPIVOTDATA("Asis",Pivot!$A$3,"Fecha",DATE(YEAR(J$7),MONTH(J$7),DAY(J$7)),"Usuario anotado",$B53),"")</f>
        <v/>
      </c>
      <c r="K53" s="5" t="str">
        <f>IFERROR(GETPIVOTDATA("Asis",Pivot!$A$3,"Fecha",DATE(YEAR(K$7),MONTH(K$7),DAY(K$7)),"Usuario anotado",$B53),"")</f>
        <v/>
      </c>
      <c r="L53" s="5" t="str">
        <f>IFERROR(GETPIVOTDATA("Asis",Pivot!$A$3,"Fecha",DATE(YEAR(L$7),MONTH(L$7),DAY(L$7)),"Usuario anotado",$B53),"")</f>
        <v/>
      </c>
      <c r="M53" s="5" t="str">
        <f>IFERROR(GETPIVOTDATA("Asis",Pivot!$A$3,"Fecha",DATE(YEAR(M$7),MONTH(M$7),DAY(M$7)),"Usuario anotado",$B53),"")</f>
        <v/>
      </c>
      <c r="N53" s="5" t="str">
        <f>IFERROR(GETPIVOTDATA("Asis",Pivot!$A$3,"Fecha",DATE(YEAR(N$7),MONTH(N$7),DAY(N$7)),"Usuario anotado",$B53),"")</f>
        <v/>
      </c>
      <c r="O53" s="5">
        <f>IFERROR(IF(P53=0,IF(GETPIVOTDATA("Asis",Pivot!$A$3,"Usuario anotado",$B53)-R53=0,1,0),1),0)</f>
        <v>1</v>
      </c>
      <c r="P53" s="5">
        <f t="shared" si="4"/>
        <v>1</v>
      </c>
      <c r="Q53" s="71" t="str">
        <f t="shared" si="5"/>
        <v/>
      </c>
      <c r="R53" s="9">
        <f t="shared" si="6"/>
        <v>0</v>
      </c>
      <c r="S53" s="9">
        <f t="shared" si="7"/>
        <v>0</v>
      </c>
      <c r="T53" s="4" t="str">
        <f>IFERROR(VLOOKUP(U53,Perfil!A:G,6,FALSE),"")</f>
        <v/>
      </c>
      <c r="U53" s="84" t="str">
        <f>IF(Pivot!A50="","",Pivot!A50)</f>
        <v/>
      </c>
    </row>
    <row r="54" spans="2:21" x14ac:dyDescent="0.25">
      <c r="B54" s="79" t="str">
        <f t="shared" si="3"/>
        <v/>
      </c>
      <c r="C54" s="5" t="str">
        <f>IFERROR(GETPIVOTDATA("Asis",Pivot!$A$3,"Fecha",DATE(YEAR(C$7),MONTH(C$7),DAY(C$7)),"Usuario anotado",$B54),"")</f>
        <v/>
      </c>
      <c r="D54" s="5" t="str">
        <f>IFERROR(GETPIVOTDATA("Asis",Pivot!$A$3,"Fecha",DATE(YEAR(D$7),MONTH(D$7),DAY(D$7)),"Usuario anotado",$B54),"")</f>
        <v/>
      </c>
      <c r="E54" s="5" t="str">
        <f>IFERROR(GETPIVOTDATA("Asis",Pivot!$A$3,"Fecha",DATE(YEAR(E$7),MONTH(E$7),DAY(E$7)),"Usuario anotado",$B54),"")</f>
        <v/>
      </c>
      <c r="F54" s="5" t="str">
        <f>IFERROR(GETPIVOTDATA("Asis",Pivot!$A$3,"Fecha",DATE(YEAR(F$7),MONTH(F$7),DAY(F$7)),"Usuario anotado",$B54),"")</f>
        <v/>
      </c>
      <c r="G54" s="5" t="str">
        <f>IFERROR(GETPIVOTDATA("Asis",Pivot!$A$3,"Fecha",DATE(YEAR(G$7),MONTH(G$7),DAY(G$7)),"Usuario anotado",$B54),"")</f>
        <v/>
      </c>
      <c r="H54" s="5" t="str">
        <f>IFERROR(GETPIVOTDATA("Asis",Pivot!$A$3,"Fecha",DATE(YEAR(H$7),MONTH(H$7),DAY(H$7)),"Usuario anotado",$B54),"")</f>
        <v/>
      </c>
      <c r="I54" s="5" t="str">
        <f>IFERROR(GETPIVOTDATA("Asis",Pivot!$A$3,"Fecha",DATE(YEAR(I$7),MONTH(I$7),DAY(I$7)),"Usuario anotado",$B54),"")</f>
        <v/>
      </c>
      <c r="J54" s="5" t="str">
        <f>IFERROR(GETPIVOTDATA("Asis",Pivot!$A$3,"Fecha",DATE(YEAR(J$7),MONTH(J$7),DAY(J$7)),"Usuario anotado",$B54),"")</f>
        <v/>
      </c>
      <c r="K54" s="5" t="str">
        <f>IFERROR(GETPIVOTDATA("Asis",Pivot!$A$3,"Fecha",DATE(YEAR(K$7),MONTH(K$7),DAY(K$7)),"Usuario anotado",$B54),"")</f>
        <v/>
      </c>
      <c r="L54" s="5" t="str">
        <f>IFERROR(GETPIVOTDATA("Asis",Pivot!$A$3,"Fecha",DATE(YEAR(L$7),MONTH(L$7),DAY(L$7)),"Usuario anotado",$B54),"")</f>
        <v/>
      </c>
      <c r="M54" s="5" t="str">
        <f>IFERROR(GETPIVOTDATA("Asis",Pivot!$A$3,"Fecha",DATE(YEAR(M$7),MONTH(M$7),DAY(M$7)),"Usuario anotado",$B54),"")</f>
        <v/>
      </c>
      <c r="N54" s="5" t="str">
        <f>IFERROR(GETPIVOTDATA("Asis",Pivot!$A$3,"Fecha",DATE(YEAR(N$7),MONTH(N$7),DAY(N$7)),"Usuario anotado",$B54),"")</f>
        <v/>
      </c>
      <c r="O54" s="5">
        <f>IFERROR(IF(P54=0,IF(GETPIVOTDATA("Asis",Pivot!$A$3,"Usuario anotado",$B54)-R54=0,1,0),1),0)</f>
        <v>1</v>
      </c>
      <c r="P54" s="5">
        <f t="shared" si="4"/>
        <v>1</v>
      </c>
      <c r="Q54" s="71" t="str">
        <f t="shared" si="5"/>
        <v/>
      </c>
      <c r="R54" s="9">
        <f t="shared" si="6"/>
        <v>0</v>
      </c>
      <c r="S54" s="9">
        <f t="shared" si="7"/>
        <v>0</v>
      </c>
      <c r="T54" s="4" t="str">
        <f>IFERROR(VLOOKUP(U54,Perfil!A:G,6,FALSE),"")</f>
        <v/>
      </c>
      <c r="U54" s="84" t="str">
        <f>IF(Pivot!A51="","",Pivot!A51)</f>
        <v/>
      </c>
    </row>
    <row r="55" spans="2:21" x14ac:dyDescent="0.25">
      <c r="B55" s="79" t="str">
        <f t="shared" si="3"/>
        <v/>
      </c>
      <c r="C55" s="5" t="str">
        <f>IFERROR(GETPIVOTDATA("Asis",Pivot!$A$3,"Fecha",DATE(YEAR(C$7),MONTH(C$7),DAY(C$7)),"Usuario anotado",$B55),"")</f>
        <v/>
      </c>
      <c r="D55" s="5" t="str">
        <f>IFERROR(GETPIVOTDATA("Asis",Pivot!$A$3,"Fecha",DATE(YEAR(D$7),MONTH(D$7),DAY(D$7)),"Usuario anotado",$B55),"")</f>
        <v/>
      </c>
      <c r="E55" s="5" t="str">
        <f>IFERROR(GETPIVOTDATA("Asis",Pivot!$A$3,"Fecha",DATE(YEAR(E$7),MONTH(E$7),DAY(E$7)),"Usuario anotado",$B55),"")</f>
        <v/>
      </c>
      <c r="F55" s="5" t="str">
        <f>IFERROR(GETPIVOTDATA("Asis",Pivot!$A$3,"Fecha",DATE(YEAR(F$7),MONTH(F$7),DAY(F$7)),"Usuario anotado",$B55),"")</f>
        <v/>
      </c>
      <c r="G55" s="5" t="str">
        <f>IFERROR(GETPIVOTDATA("Asis",Pivot!$A$3,"Fecha",DATE(YEAR(G$7),MONTH(G$7),DAY(G$7)),"Usuario anotado",$B55),"")</f>
        <v/>
      </c>
      <c r="H55" s="5" t="str">
        <f>IFERROR(GETPIVOTDATA("Asis",Pivot!$A$3,"Fecha",DATE(YEAR(H$7),MONTH(H$7),DAY(H$7)),"Usuario anotado",$B55),"")</f>
        <v/>
      </c>
      <c r="I55" s="5" t="str">
        <f>IFERROR(GETPIVOTDATA("Asis",Pivot!$A$3,"Fecha",DATE(YEAR(I$7),MONTH(I$7),DAY(I$7)),"Usuario anotado",$B55),"")</f>
        <v/>
      </c>
      <c r="J55" s="5" t="str">
        <f>IFERROR(GETPIVOTDATA("Asis",Pivot!$A$3,"Fecha",DATE(YEAR(J$7),MONTH(J$7),DAY(J$7)),"Usuario anotado",$B55),"")</f>
        <v/>
      </c>
      <c r="K55" s="5" t="str">
        <f>IFERROR(GETPIVOTDATA("Asis",Pivot!$A$3,"Fecha",DATE(YEAR(K$7),MONTH(K$7),DAY(K$7)),"Usuario anotado",$B55),"")</f>
        <v/>
      </c>
      <c r="L55" s="5" t="str">
        <f>IFERROR(GETPIVOTDATA("Asis",Pivot!$A$3,"Fecha",DATE(YEAR(L$7),MONTH(L$7),DAY(L$7)),"Usuario anotado",$B55),"")</f>
        <v/>
      </c>
      <c r="M55" s="5" t="str">
        <f>IFERROR(GETPIVOTDATA("Asis",Pivot!$A$3,"Fecha",DATE(YEAR(M$7),MONTH(M$7),DAY(M$7)),"Usuario anotado",$B55),"")</f>
        <v/>
      </c>
      <c r="N55" s="5" t="str">
        <f>IFERROR(GETPIVOTDATA("Asis",Pivot!$A$3,"Fecha",DATE(YEAR(N$7),MONTH(N$7),DAY(N$7)),"Usuario anotado",$B55),"")</f>
        <v/>
      </c>
      <c r="O55" s="5">
        <f>IFERROR(IF(P55=0,IF(GETPIVOTDATA("Asis",Pivot!$A$3,"Usuario anotado",$B55)-R55=0,1,0),1),0)</f>
        <v>1</v>
      </c>
      <c r="P55" s="5">
        <f t="shared" si="4"/>
        <v>1</v>
      </c>
      <c r="Q55" s="71" t="str">
        <f t="shared" si="5"/>
        <v/>
      </c>
      <c r="R55" s="9">
        <f t="shared" si="6"/>
        <v>0</v>
      </c>
      <c r="S55" s="9">
        <f t="shared" si="7"/>
        <v>0</v>
      </c>
      <c r="T55" s="4" t="str">
        <f>IFERROR(VLOOKUP(U55,Perfil!A:G,6,FALSE),"")</f>
        <v/>
      </c>
      <c r="U55" s="84" t="str">
        <f>IF(Pivot!A52="","",Pivot!A52)</f>
        <v/>
      </c>
    </row>
    <row r="56" spans="2:21" x14ac:dyDescent="0.25">
      <c r="B56" s="79" t="str">
        <f t="shared" si="3"/>
        <v/>
      </c>
      <c r="C56" s="5" t="str">
        <f>IFERROR(GETPIVOTDATA("Asis",Pivot!$A$3,"Fecha",DATE(YEAR(C$7),MONTH(C$7),DAY(C$7)),"Usuario anotado",$B56),"")</f>
        <v/>
      </c>
      <c r="D56" s="5" t="str">
        <f>IFERROR(GETPIVOTDATA("Asis",Pivot!$A$3,"Fecha",DATE(YEAR(D$7),MONTH(D$7),DAY(D$7)),"Usuario anotado",$B56),"")</f>
        <v/>
      </c>
      <c r="E56" s="5" t="str">
        <f>IFERROR(GETPIVOTDATA("Asis",Pivot!$A$3,"Fecha",DATE(YEAR(E$7),MONTH(E$7),DAY(E$7)),"Usuario anotado",$B56),"")</f>
        <v/>
      </c>
      <c r="F56" s="5" t="str">
        <f>IFERROR(GETPIVOTDATA("Asis",Pivot!$A$3,"Fecha",DATE(YEAR(F$7),MONTH(F$7),DAY(F$7)),"Usuario anotado",$B56),"")</f>
        <v/>
      </c>
      <c r="G56" s="5" t="str">
        <f>IFERROR(GETPIVOTDATA("Asis",Pivot!$A$3,"Fecha",DATE(YEAR(G$7),MONTH(G$7),DAY(G$7)),"Usuario anotado",$B56),"")</f>
        <v/>
      </c>
      <c r="H56" s="5" t="str">
        <f>IFERROR(GETPIVOTDATA("Asis",Pivot!$A$3,"Fecha",DATE(YEAR(H$7),MONTH(H$7),DAY(H$7)),"Usuario anotado",$B56),"")</f>
        <v/>
      </c>
      <c r="I56" s="5" t="str">
        <f>IFERROR(GETPIVOTDATA("Asis",Pivot!$A$3,"Fecha",DATE(YEAR(I$7),MONTH(I$7),DAY(I$7)),"Usuario anotado",$B56),"")</f>
        <v/>
      </c>
      <c r="J56" s="5" t="str">
        <f>IFERROR(GETPIVOTDATA("Asis",Pivot!$A$3,"Fecha",DATE(YEAR(J$7),MONTH(J$7),DAY(J$7)),"Usuario anotado",$B56),"")</f>
        <v/>
      </c>
      <c r="K56" s="5" t="str">
        <f>IFERROR(GETPIVOTDATA("Asis",Pivot!$A$3,"Fecha",DATE(YEAR(K$7),MONTH(K$7),DAY(K$7)),"Usuario anotado",$B56),"")</f>
        <v/>
      </c>
      <c r="L56" s="5" t="str">
        <f>IFERROR(GETPIVOTDATA("Asis",Pivot!$A$3,"Fecha",DATE(YEAR(L$7),MONTH(L$7),DAY(L$7)),"Usuario anotado",$B56),"")</f>
        <v/>
      </c>
      <c r="M56" s="5" t="str">
        <f>IFERROR(GETPIVOTDATA("Asis",Pivot!$A$3,"Fecha",DATE(YEAR(M$7),MONTH(M$7),DAY(M$7)),"Usuario anotado",$B56),"")</f>
        <v/>
      </c>
      <c r="N56" s="5" t="str">
        <f>IFERROR(GETPIVOTDATA("Asis",Pivot!$A$3,"Fecha",DATE(YEAR(N$7),MONTH(N$7),DAY(N$7)),"Usuario anotado",$B56),"")</f>
        <v/>
      </c>
      <c r="O56" s="5">
        <f>IFERROR(IF(P56=0,IF(GETPIVOTDATA("Asis",Pivot!$A$3,"Usuario anotado",$B56)-R56=0,1,0),1),0)</f>
        <v>1</v>
      </c>
      <c r="P56" s="5">
        <f t="shared" si="4"/>
        <v>1</v>
      </c>
      <c r="Q56" s="71" t="str">
        <f t="shared" si="5"/>
        <v/>
      </c>
      <c r="R56" s="9">
        <f t="shared" si="6"/>
        <v>0</v>
      </c>
      <c r="S56" s="9">
        <f t="shared" si="7"/>
        <v>0</v>
      </c>
      <c r="T56" s="4" t="str">
        <f>IFERROR(VLOOKUP(U56,Perfil!A:G,6,FALSE),"")</f>
        <v/>
      </c>
      <c r="U56" s="84" t="str">
        <f>IF(Pivot!A53="","",Pivot!A53)</f>
        <v/>
      </c>
    </row>
    <row r="57" spans="2:21" x14ac:dyDescent="0.25">
      <c r="B57" s="79" t="str">
        <f t="shared" si="3"/>
        <v/>
      </c>
      <c r="C57" s="5" t="str">
        <f>IFERROR(GETPIVOTDATA("Asis",Pivot!$A$3,"Fecha",DATE(YEAR(C$7),MONTH(C$7),DAY(C$7)),"Usuario anotado",$B57),"")</f>
        <v/>
      </c>
      <c r="D57" s="5" t="str">
        <f>IFERROR(GETPIVOTDATA("Asis",Pivot!$A$3,"Fecha",DATE(YEAR(D$7),MONTH(D$7),DAY(D$7)),"Usuario anotado",$B57),"")</f>
        <v/>
      </c>
      <c r="E57" s="5" t="str">
        <f>IFERROR(GETPIVOTDATA("Asis",Pivot!$A$3,"Fecha",DATE(YEAR(E$7),MONTH(E$7),DAY(E$7)),"Usuario anotado",$B57),"")</f>
        <v/>
      </c>
      <c r="F57" s="5" t="str">
        <f>IFERROR(GETPIVOTDATA("Asis",Pivot!$A$3,"Fecha",DATE(YEAR(F$7),MONTH(F$7),DAY(F$7)),"Usuario anotado",$B57),"")</f>
        <v/>
      </c>
      <c r="G57" s="5" t="str">
        <f>IFERROR(GETPIVOTDATA("Asis",Pivot!$A$3,"Fecha",DATE(YEAR(G$7),MONTH(G$7),DAY(G$7)),"Usuario anotado",$B57),"")</f>
        <v/>
      </c>
      <c r="H57" s="5" t="str">
        <f>IFERROR(GETPIVOTDATA("Asis",Pivot!$A$3,"Fecha",DATE(YEAR(H$7),MONTH(H$7),DAY(H$7)),"Usuario anotado",$B57),"")</f>
        <v/>
      </c>
      <c r="I57" s="5" t="str">
        <f>IFERROR(GETPIVOTDATA("Asis",Pivot!$A$3,"Fecha",DATE(YEAR(I$7),MONTH(I$7),DAY(I$7)),"Usuario anotado",$B57),"")</f>
        <v/>
      </c>
      <c r="J57" s="5" t="str">
        <f>IFERROR(GETPIVOTDATA("Asis",Pivot!$A$3,"Fecha",DATE(YEAR(J$7),MONTH(J$7),DAY(J$7)),"Usuario anotado",$B57),"")</f>
        <v/>
      </c>
      <c r="K57" s="5" t="str">
        <f>IFERROR(GETPIVOTDATA("Asis",Pivot!$A$3,"Fecha",DATE(YEAR(K$7),MONTH(K$7),DAY(K$7)),"Usuario anotado",$B57),"")</f>
        <v/>
      </c>
      <c r="L57" s="5" t="str">
        <f>IFERROR(GETPIVOTDATA("Asis",Pivot!$A$3,"Fecha",DATE(YEAR(L$7),MONTH(L$7),DAY(L$7)),"Usuario anotado",$B57),"")</f>
        <v/>
      </c>
      <c r="M57" s="5" t="str">
        <f>IFERROR(GETPIVOTDATA("Asis",Pivot!$A$3,"Fecha",DATE(YEAR(M$7),MONTH(M$7),DAY(M$7)),"Usuario anotado",$B57),"")</f>
        <v/>
      </c>
      <c r="N57" s="5" t="str">
        <f>IFERROR(GETPIVOTDATA("Asis",Pivot!$A$3,"Fecha",DATE(YEAR(N$7),MONTH(N$7),DAY(N$7)),"Usuario anotado",$B57),"")</f>
        <v/>
      </c>
      <c r="O57" s="5">
        <f>IFERROR(IF(P57=0,IF(GETPIVOTDATA("Asis",Pivot!$A$3,"Usuario anotado",$B57)-R57=0,1,0),1),0)</f>
        <v>1</v>
      </c>
      <c r="P57" s="5">
        <f t="shared" si="4"/>
        <v>1</v>
      </c>
      <c r="Q57" s="71" t="str">
        <f t="shared" si="5"/>
        <v/>
      </c>
      <c r="R57" s="9">
        <f t="shared" si="6"/>
        <v>0</v>
      </c>
      <c r="S57" s="9">
        <f t="shared" si="7"/>
        <v>0</v>
      </c>
      <c r="T57" s="4" t="str">
        <f>IFERROR(VLOOKUP(U57,Perfil!A:G,6,FALSE),"")</f>
        <v/>
      </c>
      <c r="U57" s="84" t="str">
        <f>IF(Pivot!A54="","",Pivot!A54)</f>
        <v/>
      </c>
    </row>
    <row r="58" spans="2:21" x14ac:dyDescent="0.25">
      <c r="B58" s="79" t="str">
        <f t="shared" si="3"/>
        <v/>
      </c>
      <c r="C58" s="5" t="str">
        <f>IFERROR(GETPIVOTDATA("Asis",Pivot!$A$3,"Fecha",DATE(YEAR(C$7),MONTH(C$7),DAY(C$7)),"Usuario anotado",$B58),"")</f>
        <v/>
      </c>
      <c r="D58" s="5" t="str">
        <f>IFERROR(GETPIVOTDATA("Asis",Pivot!$A$3,"Fecha",DATE(YEAR(D$7),MONTH(D$7),DAY(D$7)),"Usuario anotado",$B58),"")</f>
        <v/>
      </c>
      <c r="E58" s="5" t="str">
        <f>IFERROR(GETPIVOTDATA("Asis",Pivot!$A$3,"Fecha",DATE(YEAR(E$7),MONTH(E$7),DAY(E$7)),"Usuario anotado",$B58),"")</f>
        <v/>
      </c>
      <c r="F58" s="5" t="str">
        <f>IFERROR(GETPIVOTDATA("Asis",Pivot!$A$3,"Fecha",DATE(YEAR(F$7),MONTH(F$7),DAY(F$7)),"Usuario anotado",$B58),"")</f>
        <v/>
      </c>
      <c r="G58" s="5" t="str">
        <f>IFERROR(GETPIVOTDATA("Asis",Pivot!$A$3,"Fecha",DATE(YEAR(G$7),MONTH(G$7),DAY(G$7)),"Usuario anotado",$B58),"")</f>
        <v/>
      </c>
      <c r="H58" s="5" t="str">
        <f>IFERROR(GETPIVOTDATA("Asis",Pivot!$A$3,"Fecha",DATE(YEAR(H$7),MONTH(H$7),DAY(H$7)),"Usuario anotado",$B58),"")</f>
        <v/>
      </c>
      <c r="I58" s="5" t="str">
        <f>IFERROR(GETPIVOTDATA("Asis",Pivot!$A$3,"Fecha",DATE(YEAR(I$7),MONTH(I$7),DAY(I$7)),"Usuario anotado",$B58),"")</f>
        <v/>
      </c>
      <c r="J58" s="5" t="str">
        <f>IFERROR(GETPIVOTDATA("Asis",Pivot!$A$3,"Fecha",DATE(YEAR(J$7),MONTH(J$7),DAY(J$7)),"Usuario anotado",$B58),"")</f>
        <v/>
      </c>
      <c r="K58" s="5" t="str">
        <f>IFERROR(GETPIVOTDATA("Asis",Pivot!$A$3,"Fecha",DATE(YEAR(K$7),MONTH(K$7),DAY(K$7)),"Usuario anotado",$B58),"")</f>
        <v/>
      </c>
      <c r="L58" s="5" t="str">
        <f>IFERROR(GETPIVOTDATA("Asis",Pivot!$A$3,"Fecha",DATE(YEAR(L$7),MONTH(L$7),DAY(L$7)),"Usuario anotado",$B58),"")</f>
        <v/>
      </c>
      <c r="M58" s="5" t="str">
        <f>IFERROR(GETPIVOTDATA("Asis",Pivot!$A$3,"Fecha",DATE(YEAR(M$7),MONTH(M$7),DAY(M$7)),"Usuario anotado",$B58),"")</f>
        <v/>
      </c>
      <c r="N58" s="5" t="str">
        <f>IFERROR(GETPIVOTDATA("Asis",Pivot!$A$3,"Fecha",DATE(YEAR(N$7),MONTH(N$7),DAY(N$7)),"Usuario anotado",$B58),"")</f>
        <v/>
      </c>
      <c r="O58" s="5">
        <f>IFERROR(IF(P58=0,IF(GETPIVOTDATA("Asis",Pivot!$A$3,"Usuario anotado",$B58)-R58=0,1,0),1),0)</f>
        <v>1</v>
      </c>
      <c r="P58" s="5">
        <f t="shared" si="4"/>
        <v>1</v>
      </c>
      <c r="Q58" s="71" t="str">
        <f t="shared" si="5"/>
        <v/>
      </c>
      <c r="R58" s="9">
        <f t="shared" si="6"/>
        <v>0</v>
      </c>
      <c r="S58" s="9">
        <f t="shared" si="7"/>
        <v>0</v>
      </c>
      <c r="T58" s="4" t="str">
        <f>IFERROR(VLOOKUP(U58,Perfil!A:G,6,FALSE),"")</f>
        <v/>
      </c>
      <c r="U58" s="84" t="str">
        <f>IF(Pivot!A55="","",Pivot!A55)</f>
        <v/>
      </c>
    </row>
    <row r="59" spans="2:21" x14ac:dyDescent="0.25">
      <c r="B59" s="79" t="str">
        <f t="shared" si="3"/>
        <v/>
      </c>
      <c r="C59" s="5" t="str">
        <f>IFERROR(GETPIVOTDATA("Asis",Pivot!$A$3,"Fecha",DATE(YEAR(C$7),MONTH(C$7),DAY(C$7)),"Usuario anotado",$B59),"")</f>
        <v/>
      </c>
      <c r="D59" s="5" t="str">
        <f>IFERROR(GETPIVOTDATA("Asis",Pivot!$A$3,"Fecha",DATE(YEAR(D$7),MONTH(D$7),DAY(D$7)),"Usuario anotado",$B59),"")</f>
        <v/>
      </c>
      <c r="E59" s="5" t="str">
        <f>IFERROR(GETPIVOTDATA("Asis",Pivot!$A$3,"Fecha",DATE(YEAR(E$7),MONTH(E$7),DAY(E$7)),"Usuario anotado",$B59),"")</f>
        <v/>
      </c>
      <c r="F59" s="5" t="str">
        <f>IFERROR(GETPIVOTDATA("Asis",Pivot!$A$3,"Fecha",DATE(YEAR(F$7),MONTH(F$7),DAY(F$7)),"Usuario anotado",$B59),"")</f>
        <v/>
      </c>
      <c r="G59" s="5" t="str">
        <f>IFERROR(GETPIVOTDATA("Asis",Pivot!$A$3,"Fecha",DATE(YEAR(G$7),MONTH(G$7),DAY(G$7)),"Usuario anotado",$B59),"")</f>
        <v/>
      </c>
      <c r="H59" s="5" t="str">
        <f>IFERROR(GETPIVOTDATA("Asis",Pivot!$A$3,"Fecha",DATE(YEAR(H$7),MONTH(H$7),DAY(H$7)),"Usuario anotado",$B59),"")</f>
        <v/>
      </c>
      <c r="I59" s="5" t="str">
        <f>IFERROR(GETPIVOTDATA("Asis",Pivot!$A$3,"Fecha",DATE(YEAR(I$7),MONTH(I$7),DAY(I$7)),"Usuario anotado",$B59),"")</f>
        <v/>
      </c>
      <c r="J59" s="5" t="str">
        <f>IFERROR(GETPIVOTDATA("Asis",Pivot!$A$3,"Fecha",DATE(YEAR(J$7),MONTH(J$7),DAY(J$7)),"Usuario anotado",$B59),"")</f>
        <v/>
      </c>
      <c r="K59" s="5" t="str">
        <f>IFERROR(GETPIVOTDATA("Asis",Pivot!$A$3,"Fecha",DATE(YEAR(K$7),MONTH(K$7),DAY(K$7)),"Usuario anotado",$B59),"")</f>
        <v/>
      </c>
      <c r="L59" s="5" t="str">
        <f>IFERROR(GETPIVOTDATA("Asis",Pivot!$A$3,"Fecha",DATE(YEAR(L$7),MONTH(L$7),DAY(L$7)),"Usuario anotado",$B59),"")</f>
        <v/>
      </c>
      <c r="M59" s="5" t="str">
        <f>IFERROR(GETPIVOTDATA("Asis",Pivot!$A$3,"Fecha",DATE(YEAR(M$7),MONTH(M$7),DAY(M$7)),"Usuario anotado",$B59),"")</f>
        <v/>
      </c>
      <c r="N59" s="5" t="str">
        <f>IFERROR(GETPIVOTDATA("Asis",Pivot!$A$3,"Fecha",DATE(YEAR(N$7),MONTH(N$7),DAY(N$7)),"Usuario anotado",$B59),"")</f>
        <v/>
      </c>
      <c r="O59" s="5">
        <f>IFERROR(IF(P59=0,IF(GETPIVOTDATA("Asis",Pivot!$A$3,"Usuario anotado",$B59)-R59=0,1,0),1),0)</f>
        <v>1</v>
      </c>
      <c r="P59" s="5">
        <f t="shared" si="4"/>
        <v>1</v>
      </c>
      <c r="Q59" s="71" t="str">
        <f t="shared" si="5"/>
        <v/>
      </c>
      <c r="R59" s="9">
        <f t="shared" si="6"/>
        <v>0</v>
      </c>
      <c r="S59" s="9">
        <f t="shared" si="7"/>
        <v>0</v>
      </c>
      <c r="T59" s="4" t="str">
        <f>IFERROR(VLOOKUP(U59,Perfil!A:G,6,FALSE),"")</f>
        <v/>
      </c>
      <c r="U59" s="84" t="str">
        <f>IF(Pivot!A56="","",Pivot!A56)</f>
        <v/>
      </c>
    </row>
    <row r="60" spans="2:21" x14ac:dyDescent="0.25">
      <c r="B60" s="79" t="str">
        <f t="shared" si="3"/>
        <v/>
      </c>
      <c r="C60" s="5" t="str">
        <f>IFERROR(GETPIVOTDATA("Asis",Pivot!$A$3,"Fecha",DATE(YEAR(C$7),MONTH(C$7),DAY(C$7)),"Usuario anotado",$B60),"")</f>
        <v/>
      </c>
      <c r="D60" s="5" t="str">
        <f>IFERROR(GETPIVOTDATA("Asis",Pivot!$A$3,"Fecha",DATE(YEAR(D$7),MONTH(D$7),DAY(D$7)),"Usuario anotado",$B60),"")</f>
        <v/>
      </c>
      <c r="E60" s="5" t="str">
        <f>IFERROR(GETPIVOTDATA("Asis",Pivot!$A$3,"Fecha",DATE(YEAR(E$7),MONTH(E$7),DAY(E$7)),"Usuario anotado",$B60),"")</f>
        <v/>
      </c>
      <c r="F60" s="5" t="str">
        <f>IFERROR(GETPIVOTDATA("Asis",Pivot!$A$3,"Fecha",DATE(YEAR(F$7),MONTH(F$7),DAY(F$7)),"Usuario anotado",$B60),"")</f>
        <v/>
      </c>
      <c r="G60" s="5" t="str">
        <f>IFERROR(GETPIVOTDATA("Asis",Pivot!$A$3,"Fecha",DATE(YEAR(G$7),MONTH(G$7),DAY(G$7)),"Usuario anotado",$B60),"")</f>
        <v/>
      </c>
      <c r="H60" s="5" t="str">
        <f>IFERROR(GETPIVOTDATA("Asis",Pivot!$A$3,"Fecha",DATE(YEAR(H$7),MONTH(H$7),DAY(H$7)),"Usuario anotado",$B60),"")</f>
        <v/>
      </c>
      <c r="I60" s="5" t="str">
        <f>IFERROR(GETPIVOTDATA("Asis",Pivot!$A$3,"Fecha",DATE(YEAR(I$7),MONTH(I$7),DAY(I$7)),"Usuario anotado",$B60),"")</f>
        <v/>
      </c>
      <c r="J60" s="5" t="str">
        <f>IFERROR(GETPIVOTDATA("Asis",Pivot!$A$3,"Fecha",DATE(YEAR(J$7),MONTH(J$7),DAY(J$7)),"Usuario anotado",$B60),"")</f>
        <v/>
      </c>
      <c r="K60" s="5" t="str">
        <f>IFERROR(GETPIVOTDATA("Asis",Pivot!$A$3,"Fecha",DATE(YEAR(K$7),MONTH(K$7),DAY(K$7)),"Usuario anotado",$B60),"")</f>
        <v/>
      </c>
      <c r="L60" s="5" t="str">
        <f>IFERROR(GETPIVOTDATA("Asis",Pivot!$A$3,"Fecha",DATE(YEAR(L$7),MONTH(L$7),DAY(L$7)),"Usuario anotado",$B60),"")</f>
        <v/>
      </c>
      <c r="M60" s="5" t="str">
        <f>IFERROR(GETPIVOTDATA("Asis",Pivot!$A$3,"Fecha",DATE(YEAR(M$7),MONTH(M$7),DAY(M$7)),"Usuario anotado",$B60),"")</f>
        <v/>
      </c>
      <c r="N60" s="5" t="str">
        <f>IFERROR(GETPIVOTDATA("Asis",Pivot!$A$3,"Fecha",DATE(YEAR(N$7),MONTH(N$7),DAY(N$7)),"Usuario anotado",$B60),"")</f>
        <v/>
      </c>
      <c r="O60" s="5">
        <f>IFERROR(IF(P60=0,IF(GETPIVOTDATA("Asis",Pivot!$A$3,"Usuario anotado",$B60)-R60=0,1,0),1),0)</f>
        <v>1</v>
      </c>
      <c r="P60" s="5">
        <f t="shared" si="4"/>
        <v>1</v>
      </c>
      <c r="Q60" s="71" t="str">
        <f t="shared" si="5"/>
        <v/>
      </c>
      <c r="R60" s="9">
        <f t="shared" si="6"/>
        <v>0</v>
      </c>
      <c r="S60" s="9">
        <f t="shared" si="7"/>
        <v>0</v>
      </c>
      <c r="T60" s="4" t="str">
        <f>IFERROR(VLOOKUP(U60,Perfil!A:G,6,FALSE),"")</f>
        <v/>
      </c>
      <c r="U60" s="84" t="str">
        <f>IF(Pivot!A57="","",Pivot!A57)</f>
        <v/>
      </c>
    </row>
    <row r="61" spans="2:21" x14ac:dyDescent="0.25">
      <c r="B61" s="79" t="str">
        <f t="shared" si="3"/>
        <v/>
      </c>
      <c r="C61" s="5" t="str">
        <f>IFERROR(GETPIVOTDATA("Asis",Pivot!$A$3,"Fecha",DATE(YEAR(C$7),MONTH(C$7),DAY(C$7)),"Usuario anotado",$B61),"")</f>
        <v/>
      </c>
      <c r="D61" s="5" t="str">
        <f>IFERROR(GETPIVOTDATA("Asis",Pivot!$A$3,"Fecha",DATE(YEAR(D$7),MONTH(D$7),DAY(D$7)),"Usuario anotado",$B61),"")</f>
        <v/>
      </c>
      <c r="E61" s="5" t="str">
        <f>IFERROR(GETPIVOTDATA("Asis",Pivot!$A$3,"Fecha",DATE(YEAR(E$7),MONTH(E$7),DAY(E$7)),"Usuario anotado",$B61),"")</f>
        <v/>
      </c>
      <c r="F61" s="5" t="str">
        <f>IFERROR(GETPIVOTDATA("Asis",Pivot!$A$3,"Fecha",DATE(YEAR(F$7),MONTH(F$7),DAY(F$7)),"Usuario anotado",$B61),"")</f>
        <v/>
      </c>
      <c r="G61" s="5" t="str">
        <f>IFERROR(GETPIVOTDATA("Asis",Pivot!$A$3,"Fecha",DATE(YEAR(G$7),MONTH(G$7),DAY(G$7)),"Usuario anotado",$B61),"")</f>
        <v/>
      </c>
      <c r="H61" s="5" t="str">
        <f>IFERROR(GETPIVOTDATA("Asis",Pivot!$A$3,"Fecha",DATE(YEAR(H$7),MONTH(H$7),DAY(H$7)),"Usuario anotado",$B61),"")</f>
        <v/>
      </c>
      <c r="I61" s="5" t="str">
        <f>IFERROR(GETPIVOTDATA("Asis",Pivot!$A$3,"Fecha",DATE(YEAR(I$7),MONTH(I$7),DAY(I$7)),"Usuario anotado",$B61),"")</f>
        <v/>
      </c>
      <c r="J61" s="5" t="str">
        <f>IFERROR(GETPIVOTDATA("Asis",Pivot!$A$3,"Fecha",DATE(YEAR(J$7),MONTH(J$7),DAY(J$7)),"Usuario anotado",$B61),"")</f>
        <v/>
      </c>
      <c r="K61" s="5" t="str">
        <f>IFERROR(GETPIVOTDATA("Asis",Pivot!$A$3,"Fecha",DATE(YEAR(K$7),MONTH(K$7),DAY(K$7)),"Usuario anotado",$B61),"")</f>
        <v/>
      </c>
      <c r="L61" s="5" t="str">
        <f>IFERROR(GETPIVOTDATA("Asis",Pivot!$A$3,"Fecha",DATE(YEAR(L$7),MONTH(L$7),DAY(L$7)),"Usuario anotado",$B61),"")</f>
        <v/>
      </c>
      <c r="M61" s="5" t="str">
        <f>IFERROR(GETPIVOTDATA("Asis",Pivot!$A$3,"Fecha",DATE(YEAR(M$7),MONTH(M$7),DAY(M$7)),"Usuario anotado",$B61),"")</f>
        <v/>
      </c>
      <c r="N61" s="5" t="str">
        <f>IFERROR(GETPIVOTDATA("Asis",Pivot!$A$3,"Fecha",DATE(YEAR(N$7),MONTH(N$7),DAY(N$7)),"Usuario anotado",$B61),"")</f>
        <v/>
      </c>
      <c r="O61" s="5">
        <f>IFERROR(IF(P61=0,IF(GETPIVOTDATA("Asis",Pivot!$A$3,"Usuario anotado",$B61)-R61=0,1,0),1),0)</f>
        <v>1</v>
      </c>
      <c r="P61" s="5">
        <f t="shared" si="4"/>
        <v>1</v>
      </c>
      <c r="Q61" s="71" t="str">
        <f t="shared" si="5"/>
        <v/>
      </c>
      <c r="R61" s="9">
        <f t="shared" si="6"/>
        <v>0</v>
      </c>
      <c r="S61" s="9">
        <f t="shared" si="7"/>
        <v>0</v>
      </c>
      <c r="T61" s="4" t="str">
        <f>IFERROR(VLOOKUP(U61,Perfil!A:G,6,FALSE),"")</f>
        <v/>
      </c>
      <c r="U61" s="84" t="str">
        <f>IF(Pivot!A58="","",Pivot!A58)</f>
        <v/>
      </c>
    </row>
    <row r="62" spans="2:21" x14ac:dyDescent="0.25">
      <c r="B62" s="79" t="str">
        <f t="shared" si="3"/>
        <v/>
      </c>
      <c r="C62" s="5" t="str">
        <f>IFERROR(GETPIVOTDATA("Asis",Pivot!$A$3,"Fecha",DATE(YEAR(C$7),MONTH(C$7),DAY(C$7)),"Usuario anotado",$B62),"")</f>
        <v/>
      </c>
      <c r="D62" s="5" t="str">
        <f>IFERROR(GETPIVOTDATA("Asis",Pivot!$A$3,"Fecha",DATE(YEAR(D$7),MONTH(D$7),DAY(D$7)),"Usuario anotado",$B62),"")</f>
        <v/>
      </c>
      <c r="E62" s="5" t="str">
        <f>IFERROR(GETPIVOTDATA("Asis",Pivot!$A$3,"Fecha",DATE(YEAR(E$7),MONTH(E$7),DAY(E$7)),"Usuario anotado",$B62),"")</f>
        <v/>
      </c>
      <c r="F62" s="5" t="str">
        <f>IFERROR(GETPIVOTDATA("Asis",Pivot!$A$3,"Fecha",DATE(YEAR(F$7),MONTH(F$7),DAY(F$7)),"Usuario anotado",$B62),"")</f>
        <v/>
      </c>
      <c r="G62" s="5" t="str">
        <f>IFERROR(GETPIVOTDATA("Asis",Pivot!$A$3,"Fecha",DATE(YEAR(G$7),MONTH(G$7),DAY(G$7)),"Usuario anotado",$B62),"")</f>
        <v/>
      </c>
      <c r="H62" s="5" t="str">
        <f>IFERROR(GETPIVOTDATA("Asis",Pivot!$A$3,"Fecha",DATE(YEAR(H$7),MONTH(H$7),DAY(H$7)),"Usuario anotado",$B62),"")</f>
        <v/>
      </c>
      <c r="I62" s="5" t="str">
        <f>IFERROR(GETPIVOTDATA("Asis",Pivot!$A$3,"Fecha",DATE(YEAR(I$7),MONTH(I$7),DAY(I$7)),"Usuario anotado",$B62),"")</f>
        <v/>
      </c>
      <c r="J62" s="5" t="str">
        <f>IFERROR(GETPIVOTDATA("Asis",Pivot!$A$3,"Fecha",DATE(YEAR(J$7),MONTH(J$7),DAY(J$7)),"Usuario anotado",$B62),"")</f>
        <v/>
      </c>
      <c r="K62" s="5" t="str">
        <f>IFERROR(GETPIVOTDATA("Asis",Pivot!$A$3,"Fecha",DATE(YEAR(K$7),MONTH(K$7),DAY(K$7)),"Usuario anotado",$B62),"")</f>
        <v/>
      </c>
      <c r="L62" s="5" t="str">
        <f>IFERROR(GETPIVOTDATA("Asis",Pivot!$A$3,"Fecha",DATE(YEAR(L$7),MONTH(L$7),DAY(L$7)),"Usuario anotado",$B62),"")</f>
        <v/>
      </c>
      <c r="M62" s="5" t="str">
        <f>IFERROR(GETPIVOTDATA("Asis",Pivot!$A$3,"Fecha",DATE(YEAR(M$7),MONTH(M$7),DAY(M$7)),"Usuario anotado",$B62),"")</f>
        <v/>
      </c>
      <c r="N62" s="5" t="str">
        <f>IFERROR(GETPIVOTDATA("Asis",Pivot!$A$3,"Fecha",DATE(YEAR(N$7),MONTH(N$7),DAY(N$7)),"Usuario anotado",$B62),"")</f>
        <v/>
      </c>
      <c r="O62" s="5">
        <f>IFERROR(IF(P62=0,IF(GETPIVOTDATA("Asis",Pivot!$A$3,"Usuario anotado",$B62)-R62=0,1,0),1),0)</f>
        <v>1</v>
      </c>
      <c r="P62" s="5">
        <f t="shared" si="4"/>
        <v>1</v>
      </c>
      <c r="Q62" s="71" t="str">
        <f t="shared" si="5"/>
        <v/>
      </c>
      <c r="R62" s="9">
        <f t="shared" si="6"/>
        <v>0</v>
      </c>
      <c r="S62" s="9">
        <f t="shared" si="7"/>
        <v>0</v>
      </c>
      <c r="T62" s="4" t="str">
        <f>IFERROR(VLOOKUP(U62,Perfil!A:G,6,FALSE),"")</f>
        <v/>
      </c>
      <c r="U62" s="84" t="str">
        <f>IF(Pivot!A59="","",Pivot!A59)</f>
        <v/>
      </c>
    </row>
    <row r="63" spans="2:21" x14ac:dyDescent="0.25">
      <c r="B63" s="79" t="str">
        <f t="shared" si="3"/>
        <v/>
      </c>
      <c r="C63" s="5" t="str">
        <f>IFERROR(GETPIVOTDATA("Asis",Pivot!$A$3,"Fecha",DATE(YEAR(C$7),MONTH(C$7),DAY(C$7)),"Usuario anotado",$B63),"")</f>
        <v/>
      </c>
      <c r="D63" s="5" t="str">
        <f>IFERROR(GETPIVOTDATA("Asis",Pivot!$A$3,"Fecha",DATE(YEAR(D$7),MONTH(D$7),DAY(D$7)),"Usuario anotado",$B63),"")</f>
        <v/>
      </c>
      <c r="E63" s="5" t="str">
        <f>IFERROR(GETPIVOTDATA("Asis",Pivot!$A$3,"Fecha",DATE(YEAR(E$7),MONTH(E$7),DAY(E$7)),"Usuario anotado",$B63),"")</f>
        <v/>
      </c>
      <c r="F63" s="5" t="str">
        <f>IFERROR(GETPIVOTDATA("Asis",Pivot!$A$3,"Fecha",DATE(YEAR(F$7),MONTH(F$7),DAY(F$7)),"Usuario anotado",$B63),"")</f>
        <v/>
      </c>
      <c r="G63" s="5" t="str">
        <f>IFERROR(GETPIVOTDATA("Asis",Pivot!$A$3,"Fecha",DATE(YEAR(G$7),MONTH(G$7),DAY(G$7)),"Usuario anotado",$B63),"")</f>
        <v/>
      </c>
      <c r="H63" s="5" t="str">
        <f>IFERROR(GETPIVOTDATA("Asis",Pivot!$A$3,"Fecha",DATE(YEAR(H$7),MONTH(H$7),DAY(H$7)),"Usuario anotado",$B63),"")</f>
        <v/>
      </c>
      <c r="I63" s="5" t="str">
        <f>IFERROR(GETPIVOTDATA("Asis",Pivot!$A$3,"Fecha",DATE(YEAR(I$7),MONTH(I$7),DAY(I$7)),"Usuario anotado",$B63),"")</f>
        <v/>
      </c>
      <c r="J63" s="5" t="str">
        <f>IFERROR(GETPIVOTDATA("Asis",Pivot!$A$3,"Fecha",DATE(YEAR(J$7),MONTH(J$7),DAY(J$7)),"Usuario anotado",$B63),"")</f>
        <v/>
      </c>
      <c r="K63" s="5" t="str">
        <f>IFERROR(GETPIVOTDATA("Asis",Pivot!$A$3,"Fecha",DATE(YEAR(K$7),MONTH(K$7),DAY(K$7)),"Usuario anotado",$B63),"")</f>
        <v/>
      </c>
      <c r="L63" s="5" t="str">
        <f>IFERROR(GETPIVOTDATA("Asis",Pivot!$A$3,"Fecha",DATE(YEAR(L$7),MONTH(L$7),DAY(L$7)),"Usuario anotado",$B63),"")</f>
        <v/>
      </c>
      <c r="M63" s="5" t="str">
        <f>IFERROR(GETPIVOTDATA("Asis",Pivot!$A$3,"Fecha",DATE(YEAR(M$7),MONTH(M$7),DAY(M$7)),"Usuario anotado",$B63),"")</f>
        <v/>
      </c>
      <c r="N63" s="5" t="str">
        <f>IFERROR(GETPIVOTDATA("Asis",Pivot!$A$3,"Fecha",DATE(YEAR(N$7),MONTH(N$7),DAY(N$7)),"Usuario anotado",$B63),"")</f>
        <v/>
      </c>
      <c r="O63" s="5">
        <f>IFERROR(IF(P63=0,IF(GETPIVOTDATA("Asis",Pivot!$A$3,"Usuario anotado",$B63)-R63=0,1,0),1),0)</f>
        <v>1</v>
      </c>
      <c r="P63" s="5">
        <f t="shared" si="4"/>
        <v>1</v>
      </c>
      <c r="Q63" s="71" t="str">
        <f t="shared" si="5"/>
        <v/>
      </c>
      <c r="R63" s="9">
        <f t="shared" si="6"/>
        <v>0</v>
      </c>
      <c r="S63" s="9">
        <f t="shared" si="7"/>
        <v>0</v>
      </c>
      <c r="T63" s="4" t="str">
        <f>IFERROR(VLOOKUP(U63,Perfil!A:G,6,FALSE),"")</f>
        <v/>
      </c>
      <c r="U63" s="84" t="str">
        <f>IF(Pivot!A60="","",Pivot!A60)</f>
        <v/>
      </c>
    </row>
    <row r="64" spans="2:21" x14ac:dyDescent="0.25">
      <c r="B64" s="79" t="str">
        <f t="shared" si="3"/>
        <v/>
      </c>
      <c r="C64" s="5" t="str">
        <f>IFERROR(GETPIVOTDATA("Asis",Pivot!$A$3,"Fecha",DATE(YEAR(C$7),MONTH(C$7),DAY(C$7)),"Usuario anotado",$B64),"")</f>
        <v/>
      </c>
      <c r="D64" s="5" t="str">
        <f>IFERROR(GETPIVOTDATA("Asis",Pivot!$A$3,"Fecha",DATE(YEAR(D$7),MONTH(D$7),DAY(D$7)),"Usuario anotado",$B64),"")</f>
        <v/>
      </c>
      <c r="E64" s="5" t="str">
        <f>IFERROR(GETPIVOTDATA("Asis",Pivot!$A$3,"Fecha",DATE(YEAR(E$7),MONTH(E$7),DAY(E$7)),"Usuario anotado",$B64),"")</f>
        <v/>
      </c>
      <c r="F64" s="5" t="str">
        <f>IFERROR(GETPIVOTDATA("Asis",Pivot!$A$3,"Fecha",DATE(YEAR(F$7),MONTH(F$7),DAY(F$7)),"Usuario anotado",$B64),"")</f>
        <v/>
      </c>
      <c r="G64" s="5" t="str">
        <f>IFERROR(GETPIVOTDATA("Asis",Pivot!$A$3,"Fecha",DATE(YEAR(G$7),MONTH(G$7),DAY(G$7)),"Usuario anotado",$B64),"")</f>
        <v/>
      </c>
      <c r="H64" s="5" t="str">
        <f>IFERROR(GETPIVOTDATA("Asis",Pivot!$A$3,"Fecha",DATE(YEAR(H$7),MONTH(H$7),DAY(H$7)),"Usuario anotado",$B64),"")</f>
        <v/>
      </c>
      <c r="I64" s="5" t="str">
        <f>IFERROR(GETPIVOTDATA("Asis",Pivot!$A$3,"Fecha",DATE(YEAR(I$7),MONTH(I$7),DAY(I$7)),"Usuario anotado",$B64),"")</f>
        <v/>
      </c>
      <c r="J64" s="5" t="str">
        <f>IFERROR(GETPIVOTDATA("Asis",Pivot!$A$3,"Fecha",DATE(YEAR(J$7),MONTH(J$7),DAY(J$7)),"Usuario anotado",$B64),"")</f>
        <v/>
      </c>
      <c r="K64" s="5" t="str">
        <f>IFERROR(GETPIVOTDATA("Asis",Pivot!$A$3,"Fecha",DATE(YEAR(K$7),MONTH(K$7),DAY(K$7)),"Usuario anotado",$B64),"")</f>
        <v/>
      </c>
      <c r="L64" s="5" t="str">
        <f>IFERROR(GETPIVOTDATA("Asis",Pivot!$A$3,"Fecha",DATE(YEAR(L$7),MONTH(L$7),DAY(L$7)),"Usuario anotado",$B64),"")</f>
        <v/>
      </c>
      <c r="M64" s="5" t="str">
        <f>IFERROR(GETPIVOTDATA("Asis",Pivot!$A$3,"Fecha",DATE(YEAR(M$7),MONTH(M$7),DAY(M$7)),"Usuario anotado",$B64),"")</f>
        <v/>
      </c>
      <c r="N64" s="5" t="str">
        <f>IFERROR(GETPIVOTDATA("Asis",Pivot!$A$3,"Fecha",DATE(YEAR(N$7),MONTH(N$7),DAY(N$7)),"Usuario anotado",$B64),"")</f>
        <v/>
      </c>
      <c r="O64" s="5">
        <f>IFERROR(IF(P64=0,IF(GETPIVOTDATA("Asis",Pivot!$A$3,"Usuario anotado",$B64)-R64=0,1,0),1),0)</f>
        <v>1</v>
      </c>
      <c r="P64" s="5">
        <f t="shared" si="4"/>
        <v>1</v>
      </c>
      <c r="Q64" s="71" t="str">
        <f t="shared" si="5"/>
        <v/>
      </c>
      <c r="R64" s="9">
        <f t="shared" si="6"/>
        <v>0</v>
      </c>
      <c r="S64" s="9">
        <f t="shared" si="7"/>
        <v>0</v>
      </c>
      <c r="T64" s="4" t="str">
        <f>IFERROR(VLOOKUP(U64,Perfil!A:G,6,FALSE),"")</f>
        <v/>
      </c>
      <c r="U64" s="84" t="str">
        <f>IF(Pivot!A61="","",Pivot!A61)</f>
        <v/>
      </c>
    </row>
    <row r="65" spans="2:21" x14ac:dyDescent="0.25">
      <c r="B65" s="79" t="str">
        <f t="shared" si="3"/>
        <v/>
      </c>
      <c r="C65" s="5" t="str">
        <f>IFERROR(GETPIVOTDATA("Asis",Pivot!$A$3,"Fecha",DATE(YEAR(C$7),MONTH(C$7),DAY(C$7)),"Usuario anotado",$B65),"")</f>
        <v/>
      </c>
      <c r="D65" s="5" t="str">
        <f>IFERROR(GETPIVOTDATA("Asis",Pivot!$A$3,"Fecha",DATE(YEAR(D$7),MONTH(D$7),DAY(D$7)),"Usuario anotado",$B65),"")</f>
        <v/>
      </c>
      <c r="E65" s="5" t="str">
        <f>IFERROR(GETPIVOTDATA("Asis",Pivot!$A$3,"Fecha",DATE(YEAR(E$7),MONTH(E$7),DAY(E$7)),"Usuario anotado",$B65),"")</f>
        <v/>
      </c>
      <c r="F65" s="5" t="str">
        <f>IFERROR(GETPIVOTDATA("Asis",Pivot!$A$3,"Fecha",DATE(YEAR(F$7),MONTH(F$7),DAY(F$7)),"Usuario anotado",$B65),"")</f>
        <v/>
      </c>
      <c r="G65" s="5" t="str">
        <f>IFERROR(GETPIVOTDATA("Asis",Pivot!$A$3,"Fecha",DATE(YEAR(G$7),MONTH(G$7),DAY(G$7)),"Usuario anotado",$B65),"")</f>
        <v/>
      </c>
      <c r="H65" s="5" t="str">
        <f>IFERROR(GETPIVOTDATA("Asis",Pivot!$A$3,"Fecha",DATE(YEAR(H$7),MONTH(H$7),DAY(H$7)),"Usuario anotado",$B65),"")</f>
        <v/>
      </c>
      <c r="I65" s="5" t="str">
        <f>IFERROR(GETPIVOTDATA("Asis",Pivot!$A$3,"Fecha",DATE(YEAR(I$7),MONTH(I$7),DAY(I$7)),"Usuario anotado",$B65),"")</f>
        <v/>
      </c>
      <c r="J65" s="5" t="str">
        <f>IFERROR(GETPIVOTDATA("Asis",Pivot!$A$3,"Fecha",DATE(YEAR(J$7),MONTH(J$7),DAY(J$7)),"Usuario anotado",$B65),"")</f>
        <v/>
      </c>
      <c r="K65" s="5" t="str">
        <f>IFERROR(GETPIVOTDATA("Asis",Pivot!$A$3,"Fecha",DATE(YEAR(K$7),MONTH(K$7),DAY(K$7)),"Usuario anotado",$B65),"")</f>
        <v/>
      </c>
      <c r="L65" s="5" t="str">
        <f>IFERROR(GETPIVOTDATA("Asis",Pivot!$A$3,"Fecha",DATE(YEAR(L$7),MONTH(L$7),DAY(L$7)),"Usuario anotado",$B65),"")</f>
        <v/>
      </c>
      <c r="M65" s="5" t="str">
        <f>IFERROR(GETPIVOTDATA("Asis",Pivot!$A$3,"Fecha",DATE(YEAR(M$7),MONTH(M$7),DAY(M$7)),"Usuario anotado",$B65),"")</f>
        <v/>
      </c>
      <c r="N65" s="5" t="str">
        <f>IFERROR(GETPIVOTDATA("Asis",Pivot!$A$3,"Fecha",DATE(YEAR(N$7),MONTH(N$7),DAY(N$7)),"Usuario anotado",$B65),"")</f>
        <v/>
      </c>
      <c r="O65" s="5">
        <f>IFERROR(IF(P65=0,IF(GETPIVOTDATA("Asis",Pivot!$A$3,"Usuario anotado",$B65)-R65=0,1,0),1),0)</f>
        <v>1</v>
      </c>
      <c r="P65" s="5">
        <f t="shared" si="4"/>
        <v>1</v>
      </c>
      <c r="Q65" s="71" t="str">
        <f t="shared" si="5"/>
        <v/>
      </c>
      <c r="R65" s="9">
        <f t="shared" si="6"/>
        <v>0</v>
      </c>
      <c r="S65" s="9">
        <f t="shared" si="7"/>
        <v>0</v>
      </c>
      <c r="T65" s="4" t="str">
        <f>IFERROR(VLOOKUP(U65,Perfil!A:G,6,FALSE),"")</f>
        <v/>
      </c>
      <c r="U65" s="84" t="str">
        <f>IF(Pivot!A62="","",Pivot!A62)</f>
        <v/>
      </c>
    </row>
    <row r="66" spans="2:21" x14ac:dyDescent="0.25">
      <c r="B66" s="79" t="str">
        <f t="shared" si="3"/>
        <v/>
      </c>
      <c r="C66" s="5" t="str">
        <f>IFERROR(GETPIVOTDATA("Asis",Pivot!$A$3,"Fecha",DATE(YEAR(C$7),MONTH(C$7),DAY(C$7)),"Usuario anotado",$B66),"")</f>
        <v/>
      </c>
      <c r="D66" s="5" t="str">
        <f>IFERROR(GETPIVOTDATA("Asis",Pivot!$A$3,"Fecha",DATE(YEAR(D$7),MONTH(D$7),DAY(D$7)),"Usuario anotado",$B66),"")</f>
        <v/>
      </c>
      <c r="E66" s="5" t="str">
        <f>IFERROR(GETPIVOTDATA("Asis",Pivot!$A$3,"Fecha",DATE(YEAR(E$7),MONTH(E$7),DAY(E$7)),"Usuario anotado",$B66),"")</f>
        <v/>
      </c>
      <c r="F66" s="5" t="str">
        <f>IFERROR(GETPIVOTDATA("Asis",Pivot!$A$3,"Fecha",DATE(YEAR(F$7),MONTH(F$7),DAY(F$7)),"Usuario anotado",$B66),"")</f>
        <v/>
      </c>
      <c r="G66" s="5" t="str">
        <f>IFERROR(GETPIVOTDATA("Asis",Pivot!$A$3,"Fecha",DATE(YEAR(G$7),MONTH(G$7),DAY(G$7)),"Usuario anotado",$B66),"")</f>
        <v/>
      </c>
      <c r="H66" s="5" t="str">
        <f>IFERROR(GETPIVOTDATA("Asis",Pivot!$A$3,"Fecha",DATE(YEAR(H$7),MONTH(H$7),DAY(H$7)),"Usuario anotado",$B66),"")</f>
        <v/>
      </c>
      <c r="I66" s="5" t="str">
        <f>IFERROR(GETPIVOTDATA("Asis",Pivot!$A$3,"Fecha",DATE(YEAR(I$7),MONTH(I$7),DAY(I$7)),"Usuario anotado",$B66),"")</f>
        <v/>
      </c>
      <c r="J66" s="5" t="str">
        <f>IFERROR(GETPIVOTDATA("Asis",Pivot!$A$3,"Fecha",DATE(YEAR(J$7),MONTH(J$7),DAY(J$7)),"Usuario anotado",$B66),"")</f>
        <v/>
      </c>
      <c r="K66" s="5" t="str">
        <f>IFERROR(GETPIVOTDATA("Asis",Pivot!$A$3,"Fecha",DATE(YEAR(K$7),MONTH(K$7),DAY(K$7)),"Usuario anotado",$B66),"")</f>
        <v/>
      </c>
      <c r="L66" s="5" t="str">
        <f>IFERROR(GETPIVOTDATA("Asis",Pivot!$A$3,"Fecha",DATE(YEAR(L$7),MONTH(L$7),DAY(L$7)),"Usuario anotado",$B66),"")</f>
        <v/>
      </c>
      <c r="M66" s="5" t="str">
        <f>IFERROR(GETPIVOTDATA("Asis",Pivot!$A$3,"Fecha",DATE(YEAR(M$7),MONTH(M$7),DAY(M$7)),"Usuario anotado",$B66),"")</f>
        <v/>
      </c>
      <c r="N66" s="5" t="str">
        <f>IFERROR(GETPIVOTDATA("Asis",Pivot!$A$3,"Fecha",DATE(YEAR(N$7),MONTH(N$7),DAY(N$7)),"Usuario anotado",$B66),"")</f>
        <v/>
      </c>
      <c r="O66" s="5">
        <f>IFERROR(IF(P66=0,IF(GETPIVOTDATA("Asis",Pivot!$A$3,"Usuario anotado",$B66)-R66=0,1,0),1),0)</f>
        <v>1</v>
      </c>
      <c r="P66" s="5">
        <f t="shared" si="4"/>
        <v>1</v>
      </c>
      <c r="Q66" s="71" t="str">
        <f t="shared" si="5"/>
        <v/>
      </c>
      <c r="R66" s="9">
        <f t="shared" si="6"/>
        <v>0</v>
      </c>
      <c r="S66" s="9">
        <f t="shared" si="7"/>
        <v>0</v>
      </c>
      <c r="T66" s="4" t="str">
        <f>IFERROR(VLOOKUP(U66,Perfil!A:G,6,FALSE),"")</f>
        <v/>
      </c>
      <c r="U66" s="84" t="str">
        <f>IF(Pivot!A63="","",Pivot!A63)</f>
        <v/>
      </c>
    </row>
    <row r="67" spans="2:21" x14ac:dyDescent="0.25">
      <c r="B67" s="79" t="str">
        <f t="shared" si="3"/>
        <v/>
      </c>
      <c r="C67" s="5" t="str">
        <f>IFERROR(GETPIVOTDATA("Asis",Pivot!$A$3,"Fecha",DATE(YEAR(C$7),MONTH(C$7),DAY(C$7)),"Usuario anotado",$B67),"")</f>
        <v/>
      </c>
      <c r="D67" s="5" t="str">
        <f>IFERROR(GETPIVOTDATA("Asis",Pivot!$A$3,"Fecha",DATE(YEAR(D$7),MONTH(D$7),DAY(D$7)),"Usuario anotado",$B67),"")</f>
        <v/>
      </c>
      <c r="E67" s="5" t="str">
        <f>IFERROR(GETPIVOTDATA("Asis",Pivot!$A$3,"Fecha",DATE(YEAR(E$7),MONTH(E$7),DAY(E$7)),"Usuario anotado",$B67),"")</f>
        <v/>
      </c>
      <c r="F67" s="5" t="str">
        <f>IFERROR(GETPIVOTDATA("Asis",Pivot!$A$3,"Fecha",DATE(YEAR(F$7),MONTH(F$7),DAY(F$7)),"Usuario anotado",$B67),"")</f>
        <v/>
      </c>
      <c r="G67" s="5" t="str">
        <f>IFERROR(GETPIVOTDATA("Asis",Pivot!$A$3,"Fecha",DATE(YEAR(G$7),MONTH(G$7),DAY(G$7)),"Usuario anotado",$B67),"")</f>
        <v/>
      </c>
      <c r="H67" s="5" t="str">
        <f>IFERROR(GETPIVOTDATA("Asis",Pivot!$A$3,"Fecha",DATE(YEAR(H$7),MONTH(H$7),DAY(H$7)),"Usuario anotado",$B67),"")</f>
        <v/>
      </c>
      <c r="I67" s="5" t="str">
        <f>IFERROR(GETPIVOTDATA("Asis",Pivot!$A$3,"Fecha",DATE(YEAR(I$7),MONTH(I$7),DAY(I$7)),"Usuario anotado",$B67),"")</f>
        <v/>
      </c>
      <c r="J67" s="5" t="str">
        <f>IFERROR(GETPIVOTDATA("Asis",Pivot!$A$3,"Fecha",DATE(YEAR(J$7),MONTH(J$7),DAY(J$7)),"Usuario anotado",$B67),"")</f>
        <v/>
      </c>
      <c r="K67" s="5" t="str">
        <f>IFERROR(GETPIVOTDATA("Asis",Pivot!$A$3,"Fecha",DATE(YEAR(K$7),MONTH(K$7),DAY(K$7)),"Usuario anotado",$B67),"")</f>
        <v/>
      </c>
      <c r="L67" s="5" t="str">
        <f>IFERROR(GETPIVOTDATA("Asis",Pivot!$A$3,"Fecha",DATE(YEAR(L$7),MONTH(L$7),DAY(L$7)),"Usuario anotado",$B67),"")</f>
        <v/>
      </c>
      <c r="M67" s="5" t="str">
        <f>IFERROR(GETPIVOTDATA("Asis",Pivot!$A$3,"Fecha",DATE(YEAR(M$7),MONTH(M$7),DAY(M$7)),"Usuario anotado",$B67),"")</f>
        <v/>
      </c>
      <c r="N67" s="5" t="str">
        <f>IFERROR(GETPIVOTDATA("Asis",Pivot!$A$3,"Fecha",DATE(YEAR(N$7),MONTH(N$7),DAY(N$7)),"Usuario anotado",$B67),"")</f>
        <v/>
      </c>
      <c r="O67" s="5">
        <f>IFERROR(IF(P67=0,IF(GETPIVOTDATA("Asis",Pivot!$A$3,"Usuario anotado",$B67)-R67=0,1,0),1),0)</f>
        <v>1</v>
      </c>
      <c r="P67" s="5">
        <f t="shared" si="4"/>
        <v>1</v>
      </c>
      <c r="Q67" s="71" t="str">
        <f t="shared" si="5"/>
        <v/>
      </c>
      <c r="R67" s="9">
        <f t="shared" si="6"/>
        <v>0</v>
      </c>
      <c r="S67" s="9">
        <f t="shared" si="7"/>
        <v>0</v>
      </c>
      <c r="T67" s="4" t="str">
        <f>IFERROR(VLOOKUP(U67,Perfil!A:G,6,FALSE),"")</f>
        <v/>
      </c>
      <c r="U67" s="84" t="str">
        <f>IF(Pivot!A64="","",Pivot!A64)</f>
        <v/>
      </c>
    </row>
    <row r="68" spans="2:21" x14ac:dyDescent="0.25">
      <c r="B68" s="79" t="str">
        <f t="shared" si="3"/>
        <v/>
      </c>
      <c r="C68" s="5" t="str">
        <f>IFERROR(GETPIVOTDATA("Asis",Pivot!$A$3,"Fecha",DATE(YEAR(C$7),MONTH(C$7),DAY(C$7)),"Usuario anotado",$B68),"")</f>
        <v/>
      </c>
      <c r="D68" s="5" t="str">
        <f>IFERROR(GETPIVOTDATA("Asis",Pivot!$A$3,"Fecha",DATE(YEAR(D$7),MONTH(D$7),DAY(D$7)),"Usuario anotado",$B68),"")</f>
        <v/>
      </c>
      <c r="E68" s="5" t="str">
        <f>IFERROR(GETPIVOTDATA("Asis",Pivot!$A$3,"Fecha",DATE(YEAR(E$7),MONTH(E$7),DAY(E$7)),"Usuario anotado",$B68),"")</f>
        <v/>
      </c>
      <c r="F68" s="5" t="str">
        <f>IFERROR(GETPIVOTDATA("Asis",Pivot!$A$3,"Fecha",DATE(YEAR(F$7),MONTH(F$7),DAY(F$7)),"Usuario anotado",$B68),"")</f>
        <v/>
      </c>
      <c r="G68" s="5" t="str">
        <f>IFERROR(GETPIVOTDATA("Asis",Pivot!$A$3,"Fecha",DATE(YEAR(G$7),MONTH(G$7),DAY(G$7)),"Usuario anotado",$B68),"")</f>
        <v/>
      </c>
      <c r="H68" s="5" t="str">
        <f>IFERROR(GETPIVOTDATA("Asis",Pivot!$A$3,"Fecha",DATE(YEAR(H$7),MONTH(H$7),DAY(H$7)),"Usuario anotado",$B68),"")</f>
        <v/>
      </c>
      <c r="I68" s="5" t="str">
        <f>IFERROR(GETPIVOTDATA("Asis",Pivot!$A$3,"Fecha",DATE(YEAR(I$7),MONTH(I$7),DAY(I$7)),"Usuario anotado",$B68),"")</f>
        <v/>
      </c>
      <c r="J68" s="5" t="str">
        <f>IFERROR(GETPIVOTDATA("Asis",Pivot!$A$3,"Fecha",DATE(YEAR(J$7),MONTH(J$7),DAY(J$7)),"Usuario anotado",$B68),"")</f>
        <v/>
      </c>
      <c r="K68" s="5" t="str">
        <f>IFERROR(GETPIVOTDATA("Asis",Pivot!$A$3,"Fecha",DATE(YEAR(K$7),MONTH(K$7),DAY(K$7)),"Usuario anotado",$B68),"")</f>
        <v/>
      </c>
      <c r="L68" s="5" t="str">
        <f>IFERROR(GETPIVOTDATA("Asis",Pivot!$A$3,"Fecha",DATE(YEAR(L$7),MONTH(L$7),DAY(L$7)),"Usuario anotado",$B68),"")</f>
        <v/>
      </c>
      <c r="M68" s="5" t="str">
        <f>IFERROR(GETPIVOTDATA("Asis",Pivot!$A$3,"Fecha",DATE(YEAR(M$7),MONTH(M$7),DAY(M$7)),"Usuario anotado",$B68),"")</f>
        <v/>
      </c>
      <c r="N68" s="5" t="str">
        <f>IFERROR(GETPIVOTDATA("Asis",Pivot!$A$3,"Fecha",DATE(YEAR(N$7),MONTH(N$7),DAY(N$7)),"Usuario anotado",$B68),"")</f>
        <v/>
      </c>
      <c r="O68" s="5">
        <f>IFERROR(IF(P68=0,IF(GETPIVOTDATA("Asis",Pivot!$A$3,"Usuario anotado",$B68)-R68=0,1,0),1),0)</f>
        <v>1</v>
      </c>
      <c r="P68" s="5">
        <f t="shared" si="4"/>
        <v>1</v>
      </c>
      <c r="Q68" s="71" t="str">
        <f t="shared" si="5"/>
        <v/>
      </c>
      <c r="R68" s="9">
        <f t="shared" si="6"/>
        <v>0</v>
      </c>
      <c r="S68" s="9">
        <f t="shared" si="7"/>
        <v>0</v>
      </c>
      <c r="T68" s="4" t="str">
        <f>IFERROR(VLOOKUP(U68,Perfil!A:G,6,FALSE),"")</f>
        <v/>
      </c>
      <c r="U68" s="84" t="str">
        <f>IF(Pivot!A65="","",Pivot!A65)</f>
        <v/>
      </c>
    </row>
    <row r="69" spans="2:21" x14ac:dyDescent="0.25">
      <c r="B69" s="79" t="str">
        <f t="shared" si="3"/>
        <v/>
      </c>
      <c r="C69" s="5" t="str">
        <f>IFERROR(GETPIVOTDATA("Asis",Pivot!$A$3,"Fecha",DATE(YEAR(C$7),MONTH(C$7),DAY(C$7)),"Usuario anotado",$B69),"")</f>
        <v/>
      </c>
      <c r="D69" s="5" t="str">
        <f>IFERROR(GETPIVOTDATA("Asis",Pivot!$A$3,"Fecha",DATE(YEAR(D$7),MONTH(D$7),DAY(D$7)),"Usuario anotado",$B69),"")</f>
        <v/>
      </c>
      <c r="E69" s="5" t="str">
        <f>IFERROR(GETPIVOTDATA("Asis",Pivot!$A$3,"Fecha",DATE(YEAR(E$7),MONTH(E$7),DAY(E$7)),"Usuario anotado",$B69),"")</f>
        <v/>
      </c>
      <c r="F69" s="5" t="str">
        <f>IFERROR(GETPIVOTDATA("Asis",Pivot!$A$3,"Fecha",DATE(YEAR(F$7),MONTH(F$7),DAY(F$7)),"Usuario anotado",$B69),"")</f>
        <v/>
      </c>
      <c r="G69" s="5" t="str">
        <f>IFERROR(GETPIVOTDATA("Asis",Pivot!$A$3,"Fecha",DATE(YEAR(G$7),MONTH(G$7),DAY(G$7)),"Usuario anotado",$B69),"")</f>
        <v/>
      </c>
      <c r="H69" s="5" t="str">
        <f>IFERROR(GETPIVOTDATA("Asis",Pivot!$A$3,"Fecha",DATE(YEAR(H$7),MONTH(H$7),DAY(H$7)),"Usuario anotado",$B69),"")</f>
        <v/>
      </c>
      <c r="I69" s="5" t="str">
        <f>IFERROR(GETPIVOTDATA("Asis",Pivot!$A$3,"Fecha",DATE(YEAR(I$7),MONTH(I$7),DAY(I$7)),"Usuario anotado",$B69),"")</f>
        <v/>
      </c>
      <c r="J69" s="5" t="str">
        <f>IFERROR(GETPIVOTDATA("Asis",Pivot!$A$3,"Fecha",DATE(YEAR(J$7),MONTH(J$7),DAY(J$7)),"Usuario anotado",$B69),"")</f>
        <v/>
      </c>
      <c r="K69" s="5" t="str">
        <f>IFERROR(GETPIVOTDATA("Asis",Pivot!$A$3,"Fecha",DATE(YEAR(K$7),MONTH(K$7),DAY(K$7)),"Usuario anotado",$B69),"")</f>
        <v/>
      </c>
      <c r="L69" s="5" t="str">
        <f>IFERROR(GETPIVOTDATA("Asis",Pivot!$A$3,"Fecha",DATE(YEAR(L$7),MONTH(L$7),DAY(L$7)),"Usuario anotado",$B69),"")</f>
        <v/>
      </c>
      <c r="M69" s="5" t="str">
        <f>IFERROR(GETPIVOTDATA("Asis",Pivot!$A$3,"Fecha",DATE(YEAR(M$7),MONTH(M$7),DAY(M$7)),"Usuario anotado",$B69),"")</f>
        <v/>
      </c>
      <c r="N69" s="5" t="str">
        <f>IFERROR(GETPIVOTDATA("Asis",Pivot!$A$3,"Fecha",DATE(YEAR(N$7),MONTH(N$7),DAY(N$7)),"Usuario anotado",$B69),"")</f>
        <v/>
      </c>
      <c r="O69" s="5">
        <f>IFERROR(IF(P69=0,IF(GETPIVOTDATA("Asis",Pivot!$A$3,"Usuario anotado",$B69)-R69=0,1,0),1),0)</f>
        <v>1</v>
      </c>
      <c r="P69" s="5">
        <f t="shared" si="4"/>
        <v>1</v>
      </c>
      <c r="Q69" s="71" t="str">
        <f t="shared" si="5"/>
        <v/>
      </c>
      <c r="R69" s="9">
        <f t="shared" si="6"/>
        <v>0</v>
      </c>
      <c r="S69" s="9">
        <f t="shared" si="7"/>
        <v>0</v>
      </c>
      <c r="T69" s="4" t="str">
        <f>IFERROR(VLOOKUP(U69,Perfil!A:G,6,FALSE),"")</f>
        <v/>
      </c>
      <c r="U69" s="84" t="str">
        <f>IF(Pivot!A66="","",Pivot!A66)</f>
        <v/>
      </c>
    </row>
    <row r="70" spans="2:21" x14ac:dyDescent="0.25">
      <c r="B70" s="79" t="str">
        <f t="shared" si="3"/>
        <v/>
      </c>
      <c r="C70" s="5" t="str">
        <f>IFERROR(GETPIVOTDATA("Asis",Pivot!$A$3,"Fecha",DATE(YEAR(C$7),MONTH(C$7),DAY(C$7)),"Usuario anotado",$B70),"")</f>
        <v/>
      </c>
      <c r="D70" s="5" t="str">
        <f>IFERROR(GETPIVOTDATA("Asis",Pivot!$A$3,"Fecha",DATE(YEAR(D$7),MONTH(D$7),DAY(D$7)),"Usuario anotado",$B70),"")</f>
        <v/>
      </c>
      <c r="E70" s="5" t="str">
        <f>IFERROR(GETPIVOTDATA("Asis",Pivot!$A$3,"Fecha",DATE(YEAR(E$7),MONTH(E$7),DAY(E$7)),"Usuario anotado",$B70),"")</f>
        <v/>
      </c>
      <c r="F70" s="5" t="str">
        <f>IFERROR(GETPIVOTDATA("Asis",Pivot!$A$3,"Fecha",DATE(YEAR(F$7),MONTH(F$7),DAY(F$7)),"Usuario anotado",$B70),"")</f>
        <v/>
      </c>
      <c r="G70" s="5" t="str">
        <f>IFERROR(GETPIVOTDATA("Asis",Pivot!$A$3,"Fecha",DATE(YEAR(G$7),MONTH(G$7),DAY(G$7)),"Usuario anotado",$B70),"")</f>
        <v/>
      </c>
      <c r="H70" s="5" t="str">
        <f>IFERROR(GETPIVOTDATA("Asis",Pivot!$A$3,"Fecha",DATE(YEAR(H$7),MONTH(H$7),DAY(H$7)),"Usuario anotado",$B70),"")</f>
        <v/>
      </c>
      <c r="I70" s="5" t="str">
        <f>IFERROR(GETPIVOTDATA("Asis",Pivot!$A$3,"Fecha",DATE(YEAR(I$7),MONTH(I$7),DAY(I$7)),"Usuario anotado",$B70),"")</f>
        <v/>
      </c>
      <c r="J70" s="5" t="str">
        <f>IFERROR(GETPIVOTDATA("Asis",Pivot!$A$3,"Fecha",DATE(YEAR(J$7),MONTH(J$7),DAY(J$7)),"Usuario anotado",$B70),"")</f>
        <v/>
      </c>
      <c r="K70" s="5" t="str">
        <f>IFERROR(GETPIVOTDATA("Asis",Pivot!$A$3,"Fecha",DATE(YEAR(K$7),MONTH(K$7),DAY(K$7)),"Usuario anotado",$B70),"")</f>
        <v/>
      </c>
      <c r="L70" s="5" t="str">
        <f>IFERROR(GETPIVOTDATA("Asis",Pivot!$A$3,"Fecha",DATE(YEAR(L$7),MONTH(L$7),DAY(L$7)),"Usuario anotado",$B70),"")</f>
        <v/>
      </c>
      <c r="M70" s="5" t="str">
        <f>IFERROR(GETPIVOTDATA("Asis",Pivot!$A$3,"Fecha",DATE(YEAR(M$7),MONTH(M$7),DAY(M$7)),"Usuario anotado",$B70),"")</f>
        <v/>
      </c>
      <c r="N70" s="5" t="str">
        <f>IFERROR(GETPIVOTDATA("Asis",Pivot!$A$3,"Fecha",DATE(YEAR(N$7),MONTH(N$7),DAY(N$7)),"Usuario anotado",$B70),"")</f>
        <v/>
      </c>
      <c r="O70" s="5">
        <f>IFERROR(IF(P70=0,IF(GETPIVOTDATA("Asis",Pivot!$A$3,"Usuario anotado",$B70)-R70=0,1,0),1),0)</f>
        <v>1</v>
      </c>
      <c r="P70" s="5">
        <f t="shared" si="4"/>
        <v>1</v>
      </c>
      <c r="Q70" s="71" t="str">
        <f t="shared" si="5"/>
        <v/>
      </c>
      <c r="R70" s="9">
        <f t="shared" si="6"/>
        <v>0</v>
      </c>
      <c r="S70" s="9">
        <f t="shared" si="7"/>
        <v>0</v>
      </c>
      <c r="T70" s="4" t="str">
        <f>IFERROR(VLOOKUP(U70,Perfil!A:G,6,FALSE),"")</f>
        <v/>
      </c>
      <c r="U70" s="84" t="str">
        <f>IF(Pivot!A67="","",Pivot!A67)</f>
        <v/>
      </c>
    </row>
    <row r="71" spans="2:21" x14ac:dyDescent="0.25">
      <c r="B71" s="79" t="str">
        <f t="shared" si="3"/>
        <v/>
      </c>
      <c r="C71" s="5" t="str">
        <f>IFERROR(GETPIVOTDATA("Asis",Pivot!$A$3,"Fecha",DATE(YEAR(C$7),MONTH(C$7),DAY(C$7)),"Usuario anotado",$B71),"")</f>
        <v/>
      </c>
      <c r="D71" s="5" t="str">
        <f>IFERROR(GETPIVOTDATA("Asis",Pivot!$A$3,"Fecha",DATE(YEAR(D$7),MONTH(D$7),DAY(D$7)),"Usuario anotado",$B71),"")</f>
        <v/>
      </c>
      <c r="E71" s="5" t="str">
        <f>IFERROR(GETPIVOTDATA("Asis",Pivot!$A$3,"Fecha",DATE(YEAR(E$7),MONTH(E$7),DAY(E$7)),"Usuario anotado",$B71),"")</f>
        <v/>
      </c>
      <c r="F71" s="5" t="str">
        <f>IFERROR(GETPIVOTDATA("Asis",Pivot!$A$3,"Fecha",DATE(YEAR(F$7),MONTH(F$7),DAY(F$7)),"Usuario anotado",$B71),"")</f>
        <v/>
      </c>
      <c r="G71" s="5" t="str">
        <f>IFERROR(GETPIVOTDATA("Asis",Pivot!$A$3,"Fecha",DATE(YEAR(G$7),MONTH(G$7),DAY(G$7)),"Usuario anotado",$B71),"")</f>
        <v/>
      </c>
      <c r="H71" s="5" t="str">
        <f>IFERROR(GETPIVOTDATA("Asis",Pivot!$A$3,"Fecha",DATE(YEAR(H$7),MONTH(H$7),DAY(H$7)),"Usuario anotado",$B71),"")</f>
        <v/>
      </c>
      <c r="I71" s="5" t="str">
        <f>IFERROR(GETPIVOTDATA("Asis",Pivot!$A$3,"Fecha",DATE(YEAR(I$7),MONTH(I$7),DAY(I$7)),"Usuario anotado",$B71),"")</f>
        <v/>
      </c>
      <c r="J71" s="5" t="str">
        <f>IFERROR(GETPIVOTDATA("Asis",Pivot!$A$3,"Fecha",DATE(YEAR(J$7),MONTH(J$7),DAY(J$7)),"Usuario anotado",$B71),"")</f>
        <v/>
      </c>
      <c r="K71" s="5" t="str">
        <f>IFERROR(GETPIVOTDATA("Asis",Pivot!$A$3,"Fecha",DATE(YEAR(K$7),MONTH(K$7),DAY(K$7)),"Usuario anotado",$B71),"")</f>
        <v/>
      </c>
      <c r="L71" s="5" t="str">
        <f>IFERROR(GETPIVOTDATA("Asis",Pivot!$A$3,"Fecha",DATE(YEAR(L$7),MONTH(L$7),DAY(L$7)),"Usuario anotado",$B71),"")</f>
        <v/>
      </c>
      <c r="M71" s="5" t="str">
        <f>IFERROR(GETPIVOTDATA("Asis",Pivot!$A$3,"Fecha",DATE(YEAR(M$7),MONTH(M$7),DAY(M$7)),"Usuario anotado",$B71),"")</f>
        <v/>
      </c>
      <c r="N71" s="5" t="str">
        <f>IFERROR(GETPIVOTDATA("Asis",Pivot!$A$3,"Fecha",DATE(YEAR(N$7),MONTH(N$7),DAY(N$7)),"Usuario anotado",$B71),"")</f>
        <v/>
      </c>
      <c r="O71" s="5">
        <f>IFERROR(IF(P71=0,IF(GETPIVOTDATA("Asis",Pivot!$A$3,"Usuario anotado",$B71)-R71=0,1,0),1),0)</f>
        <v>1</v>
      </c>
      <c r="P71" s="5">
        <f t="shared" si="4"/>
        <v>1</v>
      </c>
      <c r="Q71" s="71" t="str">
        <f t="shared" si="5"/>
        <v/>
      </c>
      <c r="R71" s="9">
        <f t="shared" si="6"/>
        <v>0</v>
      </c>
      <c r="S71" s="9">
        <f t="shared" si="7"/>
        <v>0</v>
      </c>
      <c r="T71" s="4" t="str">
        <f>IFERROR(VLOOKUP(U71,Perfil!A:G,6,FALSE),"")</f>
        <v/>
      </c>
      <c r="U71" s="84" t="str">
        <f>IF(Pivot!A68="","",Pivot!A68)</f>
        <v/>
      </c>
    </row>
    <row r="72" spans="2:21" x14ac:dyDescent="0.25">
      <c r="B72" s="79" t="str">
        <f t="shared" si="3"/>
        <v/>
      </c>
      <c r="C72" s="5" t="str">
        <f>IFERROR(GETPIVOTDATA("Asis",Pivot!$A$3,"Fecha",DATE(YEAR(C$7),MONTH(C$7),DAY(C$7)),"Usuario anotado",$B72),"")</f>
        <v/>
      </c>
      <c r="D72" s="5" t="str">
        <f>IFERROR(GETPIVOTDATA("Asis",Pivot!$A$3,"Fecha",DATE(YEAR(D$7),MONTH(D$7),DAY(D$7)),"Usuario anotado",$B72),"")</f>
        <v/>
      </c>
      <c r="E72" s="5" t="str">
        <f>IFERROR(GETPIVOTDATA("Asis",Pivot!$A$3,"Fecha",DATE(YEAR(E$7),MONTH(E$7),DAY(E$7)),"Usuario anotado",$B72),"")</f>
        <v/>
      </c>
      <c r="F72" s="5" t="str">
        <f>IFERROR(GETPIVOTDATA("Asis",Pivot!$A$3,"Fecha",DATE(YEAR(F$7),MONTH(F$7),DAY(F$7)),"Usuario anotado",$B72),"")</f>
        <v/>
      </c>
      <c r="G72" s="5" t="str">
        <f>IFERROR(GETPIVOTDATA("Asis",Pivot!$A$3,"Fecha",DATE(YEAR(G$7),MONTH(G$7),DAY(G$7)),"Usuario anotado",$B72),"")</f>
        <v/>
      </c>
      <c r="H72" s="5" t="str">
        <f>IFERROR(GETPIVOTDATA("Asis",Pivot!$A$3,"Fecha",DATE(YEAR(H$7),MONTH(H$7),DAY(H$7)),"Usuario anotado",$B72),"")</f>
        <v/>
      </c>
      <c r="I72" s="5" t="str">
        <f>IFERROR(GETPIVOTDATA("Asis",Pivot!$A$3,"Fecha",DATE(YEAR(I$7),MONTH(I$7),DAY(I$7)),"Usuario anotado",$B72),"")</f>
        <v/>
      </c>
      <c r="J72" s="5" t="str">
        <f>IFERROR(GETPIVOTDATA("Asis",Pivot!$A$3,"Fecha",DATE(YEAR(J$7),MONTH(J$7),DAY(J$7)),"Usuario anotado",$B72),"")</f>
        <v/>
      </c>
      <c r="K72" s="5" t="str">
        <f>IFERROR(GETPIVOTDATA("Asis",Pivot!$A$3,"Fecha",DATE(YEAR(K$7),MONTH(K$7),DAY(K$7)),"Usuario anotado",$B72),"")</f>
        <v/>
      </c>
      <c r="L72" s="5" t="str">
        <f>IFERROR(GETPIVOTDATA("Asis",Pivot!$A$3,"Fecha",DATE(YEAR(L$7),MONTH(L$7),DAY(L$7)),"Usuario anotado",$B72),"")</f>
        <v/>
      </c>
      <c r="M72" s="5" t="str">
        <f>IFERROR(GETPIVOTDATA("Asis",Pivot!$A$3,"Fecha",DATE(YEAR(M$7),MONTH(M$7),DAY(M$7)),"Usuario anotado",$B72),"")</f>
        <v/>
      </c>
      <c r="N72" s="5" t="str">
        <f>IFERROR(GETPIVOTDATA("Asis",Pivot!$A$3,"Fecha",DATE(YEAR(N$7),MONTH(N$7),DAY(N$7)),"Usuario anotado",$B72),"")</f>
        <v/>
      </c>
      <c r="O72" s="5">
        <f>IFERROR(IF(P72=0,IF(GETPIVOTDATA("Asis",Pivot!$A$3,"Usuario anotado",$B72)-R72=0,1,0),1),0)</f>
        <v>1</v>
      </c>
      <c r="P72" s="5">
        <f t="shared" si="4"/>
        <v>1</v>
      </c>
      <c r="Q72" s="71" t="str">
        <f t="shared" si="5"/>
        <v/>
      </c>
      <c r="R72" s="9">
        <f t="shared" si="6"/>
        <v>0</v>
      </c>
      <c r="S72" s="9">
        <f t="shared" si="7"/>
        <v>0</v>
      </c>
      <c r="T72" s="4" t="str">
        <f>IFERROR(VLOOKUP(U72,Perfil!A:G,6,FALSE),"")</f>
        <v/>
      </c>
      <c r="U72" s="84" t="str">
        <f>IF(Pivot!A69="","",Pivot!A69)</f>
        <v/>
      </c>
    </row>
    <row r="73" spans="2:21" x14ac:dyDescent="0.25">
      <c r="B73" s="79" t="str">
        <f t="shared" ref="B73:B100" si="8">IF(U73="","",IF(T73="",U73,HYPERLINK("https://wa.me/+54"&amp;T73,U73)))</f>
        <v/>
      </c>
      <c r="C73" s="5" t="str">
        <f>IFERROR(GETPIVOTDATA("Asis",Pivot!$A$3,"Fecha",DATE(YEAR(C$7),MONTH(C$7),DAY(C$7)),"Usuario anotado",$B73),"")</f>
        <v/>
      </c>
      <c r="D73" s="5" t="str">
        <f>IFERROR(GETPIVOTDATA("Asis",Pivot!$A$3,"Fecha",DATE(YEAR(D$7),MONTH(D$7),DAY(D$7)),"Usuario anotado",$B73),"")</f>
        <v/>
      </c>
      <c r="E73" s="5" t="str">
        <f>IFERROR(GETPIVOTDATA("Asis",Pivot!$A$3,"Fecha",DATE(YEAR(E$7),MONTH(E$7),DAY(E$7)),"Usuario anotado",$B73),"")</f>
        <v/>
      </c>
      <c r="F73" s="5" t="str">
        <f>IFERROR(GETPIVOTDATA("Asis",Pivot!$A$3,"Fecha",DATE(YEAR(F$7),MONTH(F$7),DAY(F$7)),"Usuario anotado",$B73),"")</f>
        <v/>
      </c>
      <c r="G73" s="5" t="str">
        <f>IFERROR(GETPIVOTDATA("Asis",Pivot!$A$3,"Fecha",DATE(YEAR(G$7),MONTH(G$7),DAY(G$7)),"Usuario anotado",$B73),"")</f>
        <v/>
      </c>
      <c r="H73" s="5" t="str">
        <f>IFERROR(GETPIVOTDATA("Asis",Pivot!$A$3,"Fecha",DATE(YEAR(H$7),MONTH(H$7),DAY(H$7)),"Usuario anotado",$B73),"")</f>
        <v/>
      </c>
      <c r="I73" s="5" t="str">
        <f>IFERROR(GETPIVOTDATA("Asis",Pivot!$A$3,"Fecha",DATE(YEAR(I$7),MONTH(I$7),DAY(I$7)),"Usuario anotado",$B73),"")</f>
        <v/>
      </c>
      <c r="J73" s="5" t="str">
        <f>IFERROR(GETPIVOTDATA("Asis",Pivot!$A$3,"Fecha",DATE(YEAR(J$7),MONTH(J$7),DAY(J$7)),"Usuario anotado",$B73),"")</f>
        <v/>
      </c>
      <c r="K73" s="5" t="str">
        <f>IFERROR(GETPIVOTDATA("Asis",Pivot!$A$3,"Fecha",DATE(YEAR(K$7),MONTH(K$7),DAY(K$7)),"Usuario anotado",$B73),"")</f>
        <v/>
      </c>
      <c r="L73" s="5" t="str">
        <f>IFERROR(GETPIVOTDATA("Asis",Pivot!$A$3,"Fecha",DATE(YEAR(L$7),MONTH(L$7),DAY(L$7)),"Usuario anotado",$B73),"")</f>
        <v/>
      </c>
      <c r="M73" s="5" t="str">
        <f>IFERROR(GETPIVOTDATA("Asis",Pivot!$A$3,"Fecha",DATE(YEAR(M$7),MONTH(M$7),DAY(M$7)),"Usuario anotado",$B73),"")</f>
        <v/>
      </c>
      <c r="N73" s="5" t="str">
        <f>IFERROR(GETPIVOTDATA("Asis",Pivot!$A$3,"Fecha",DATE(YEAR(N$7),MONTH(N$7),DAY(N$7)),"Usuario anotado",$B73),"")</f>
        <v/>
      </c>
      <c r="O73" s="5">
        <f>IFERROR(IF(P73=0,IF(GETPIVOTDATA("Asis",Pivot!$A$3,"Usuario anotado",$B73)-R73=0,1,0),1),0)</f>
        <v>1</v>
      </c>
      <c r="P73" s="5">
        <f t="shared" si="4"/>
        <v>1</v>
      </c>
      <c r="Q73" s="71" t="str">
        <f t="shared" si="5"/>
        <v/>
      </c>
      <c r="R73" s="9">
        <f t="shared" si="6"/>
        <v>0</v>
      </c>
      <c r="S73" s="9">
        <f t="shared" si="7"/>
        <v>0</v>
      </c>
      <c r="T73" s="4" t="str">
        <f>IFERROR(VLOOKUP(U73,Perfil!A:G,6,FALSE),"")</f>
        <v/>
      </c>
      <c r="U73" s="84" t="str">
        <f>IF(Pivot!A70="","",Pivot!A70)</f>
        <v/>
      </c>
    </row>
    <row r="74" spans="2:21" x14ac:dyDescent="0.25">
      <c r="B74" s="79" t="str">
        <f t="shared" si="8"/>
        <v/>
      </c>
      <c r="C74" s="5" t="str">
        <f>IFERROR(GETPIVOTDATA("Asis",Pivot!$A$3,"Fecha",DATE(YEAR(C$7),MONTH(C$7),DAY(C$7)),"Usuario anotado",$B74),"")</f>
        <v/>
      </c>
      <c r="D74" s="5" t="str">
        <f>IFERROR(GETPIVOTDATA("Asis",Pivot!$A$3,"Fecha",DATE(YEAR(D$7),MONTH(D$7),DAY(D$7)),"Usuario anotado",$B74),"")</f>
        <v/>
      </c>
      <c r="E74" s="5" t="str">
        <f>IFERROR(GETPIVOTDATA("Asis",Pivot!$A$3,"Fecha",DATE(YEAR(E$7),MONTH(E$7),DAY(E$7)),"Usuario anotado",$B74),"")</f>
        <v/>
      </c>
      <c r="F74" s="5" t="str">
        <f>IFERROR(GETPIVOTDATA("Asis",Pivot!$A$3,"Fecha",DATE(YEAR(F$7),MONTH(F$7),DAY(F$7)),"Usuario anotado",$B74),"")</f>
        <v/>
      </c>
      <c r="G74" s="5" t="str">
        <f>IFERROR(GETPIVOTDATA("Asis",Pivot!$A$3,"Fecha",DATE(YEAR(G$7),MONTH(G$7),DAY(G$7)),"Usuario anotado",$B74),"")</f>
        <v/>
      </c>
      <c r="H74" s="5" t="str">
        <f>IFERROR(GETPIVOTDATA("Asis",Pivot!$A$3,"Fecha",DATE(YEAR(H$7),MONTH(H$7),DAY(H$7)),"Usuario anotado",$B74),"")</f>
        <v/>
      </c>
      <c r="I74" s="5" t="str">
        <f>IFERROR(GETPIVOTDATA("Asis",Pivot!$A$3,"Fecha",DATE(YEAR(I$7),MONTH(I$7),DAY(I$7)),"Usuario anotado",$B74),"")</f>
        <v/>
      </c>
      <c r="J74" s="5" t="str">
        <f>IFERROR(GETPIVOTDATA("Asis",Pivot!$A$3,"Fecha",DATE(YEAR(J$7),MONTH(J$7),DAY(J$7)),"Usuario anotado",$B74),"")</f>
        <v/>
      </c>
      <c r="K74" s="5" t="str">
        <f>IFERROR(GETPIVOTDATA("Asis",Pivot!$A$3,"Fecha",DATE(YEAR(K$7),MONTH(K$7),DAY(K$7)),"Usuario anotado",$B74),"")</f>
        <v/>
      </c>
      <c r="L74" s="5" t="str">
        <f>IFERROR(GETPIVOTDATA("Asis",Pivot!$A$3,"Fecha",DATE(YEAR(L$7),MONTH(L$7),DAY(L$7)),"Usuario anotado",$B74),"")</f>
        <v/>
      </c>
      <c r="M74" s="5" t="str">
        <f>IFERROR(GETPIVOTDATA("Asis",Pivot!$A$3,"Fecha",DATE(YEAR(M$7),MONTH(M$7),DAY(M$7)),"Usuario anotado",$B74),"")</f>
        <v/>
      </c>
      <c r="N74" s="5" t="str">
        <f>IFERROR(GETPIVOTDATA("Asis",Pivot!$A$3,"Fecha",DATE(YEAR(N$7),MONTH(N$7),DAY(N$7)),"Usuario anotado",$B74),"")</f>
        <v/>
      </c>
      <c r="O74" s="5">
        <f>IFERROR(IF(P74=0,IF(GETPIVOTDATA("Asis",Pivot!$A$3,"Usuario anotado",$B74)-R74=0,1,0),1),0)</f>
        <v>1</v>
      </c>
      <c r="P74" s="5">
        <f t="shared" ref="P74:P87" si="9">IF(OR(B74="",B74=$T$1),1,0)</f>
        <v>1</v>
      </c>
      <c r="Q74" s="71" t="str">
        <f t="shared" ref="Q74:Q87" si="10">IFERROR(R74/S74,"")</f>
        <v/>
      </c>
      <c r="R74" s="9">
        <f t="shared" ref="R74:R87" si="11">SUMIF($C74:$N74,1)</f>
        <v>0</v>
      </c>
      <c r="S74" s="9">
        <f t="shared" ref="S74:S87" si="12">COUNTIF($C74:$N74,"&gt;="&amp;0)</f>
        <v>0</v>
      </c>
      <c r="T74" s="4" t="str">
        <f>IFERROR(VLOOKUP(U74,Perfil!A:G,6,FALSE),"")</f>
        <v/>
      </c>
      <c r="U74" s="84" t="str">
        <f>IF(Pivot!A71="","",Pivot!A71)</f>
        <v/>
      </c>
    </row>
    <row r="75" spans="2:21" x14ac:dyDescent="0.25">
      <c r="B75" s="79" t="str">
        <f t="shared" si="8"/>
        <v/>
      </c>
      <c r="C75" s="5" t="str">
        <f>IFERROR(GETPIVOTDATA("Asis",Pivot!$A$3,"Fecha",DATE(YEAR(C$7),MONTH(C$7),DAY(C$7)),"Usuario anotado",$B75),"")</f>
        <v/>
      </c>
      <c r="D75" s="5" t="str">
        <f>IFERROR(GETPIVOTDATA("Asis",Pivot!$A$3,"Fecha",DATE(YEAR(D$7),MONTH(D$7),DAY(D$7)),"Usuario anotado",$B75),"")</f>
        <v/>
      </c>
      <c r="E75" s="5" t="str">
        <f>IFERROR(GETPIVOTDATA("Asis",Pivot!$A$3,"Fecha",DATE(YEAR(E$7),MONTH(E$7),DAY(E$7)),"Usuario anotado",$B75),"")</f>
        <v/>
      </c>
      <c r="F75" s="5" t="str">
        <f>IFERROR(GETPIVOTDATA("Asis",Pivot!$A$3,"Fecha",DATE(YEAR(F$7),MONTH(F$7),DAY(F$7)),"Usuario anotado",$B75),"")</f>
        <v/>
      </c>
      <c r="G75" s="5" t="str">
        <f>IFERROR(GETPIVOTDATA("Asis",Pivot!$A$3,"Fecha",DATE(YEAR(G$7),MONTH(G$7),DAY(G$7)),"Usuario anotado",$B75),"")</f>
        <v/>
      </c>
      <c r="H75" s="5" t="str">
        <f>IFERROR(GETPIVOTDATA("Asis",Pivot!$A$3,"Fecha",DATE(YEAR(H$7),MONTH(H$7),DAY(H$7)),"Usuario anotado",$B75),"")</f>
        <v/>
      </c>
      <c r="I75" s="5" t="str">
        <f>IFERROR(GETPIVOTDATA("Asis",Pivot!$A$3,"Fecha",DATE(YEAR(I$7),MONTH(I$7),DAY(I$7)),"Usuario anotado",$B75),"")</f>
        <v/>
      </c>
      <c r="J75" s="5" t="str">
        <f>IFERROR(GETPIVOTDATA("Asis",Pivot!$A$3,"Fecha",DATE(YEAR(J$7),MONTH(J$7),DAY(J$7)),"Usuario anotado",$B75),"")</f>
        <v/>
      </c>
      <c r="K75" s="5" t="str">
        <f>IFERROR(GETPIVOTDATA("Asis",Pivot!$A$3,"Fecha",DATE(YEAR(K$7),MONTH(K$7),DAY(K$7)),"Usuario anotado",$B75),"")</f>
        <v/>
      </c>
      <c r="L75" s="5" t="str">
        <f>IFERROR(GETPIVOTDATA("Asis",Pivot!$A$3,"Fecha",DATE(YEAR(L$7),MONTH(L$7),DAY(L$7)),"Usuario anotado",$B75),"")</f>
        <v/>
      </c>
      <c r="M75" s="5" t="str">
        <f>IFERROR(GETPIVOTDATA("Asis",Pivot!$A$3,"Fecha",DATE(YEAR(M$7),MONTH(M$7),DAY(M$7)),"Usuario anotado",$B75),"")</f>
        <v/>
      </c>
      <c r="N75" s="5" t="str">
        <f>IFERROR(GETPIVOTDATA("Asis",Pivot!$A$3,"Fecha",DATE(YEAR(N$7),MONTH(N$7),DAY(N$7)),"Usuario anotado",$B75),"")</f>
        <v/>
      </c>
      <c r="O75" s="5">
        <f>IFERROR(IF(P75=0,IF(GETPIVOTDATA("Asis",Pivot!$A$3,"Usuario anotado",$B75)-R75=0,1,0),1),0)</f>
        <v>1</v>
      </c>
      <c r="P75" s="5">
        <f t="shared" si="9"/>
        <v>1</v>
      </c>
      <c r="Q75" s="71" t="str">
        <f t="shared" si="10"/>
        <v/>
      </c>
      <c r="R75" s="9">
        <f t="shared" si="11"/>
        <v>0</v>
      </c>
      <c r="S75" s="9">
        <f t="shared" si="12"/>
        <v>0</v>
      </c>
      <c r="T75" s="4" t="str">
        <f>IFERROR(VLOOKUP(U75,Perfil!A:G,6,FALSE),"")</f>
        <v/>
      </c>
      <c r="U75" s="84" t="str">
        <f>IF(Pivot!A72="","",Pivot!A72)</f>
        <v/>
      </c>
    </row>
    <row r="76" spans="2:21" x14ac:dyDescent="0.25">
      <c r="B76" s="79" t="str">
        <f t="shared" si="8"/>
        <v/>
      </c>
      <c r="C76" s="5" t="str">
        <f>IFERROR(GETPIVOTDATA("Asis",Pivot!$A$3,"Fecha",DATE(YEAR(C$7),MONTH(C$7),DAY(C$7)),"Usuario anotado",$B76),"")</f>
        <v/>
      </c>
      <c r="D76" s="5" t="str">
        <f>IFERROR(GETPIVOTDATA("Asis",Pivot!$A$3,"Fecha",DATE(YEAR(D$7),MONTH(D$7),DAY(D$7)),"Usuario anotado",$B76),"")</f>
        <v/>
      </c>
      <c r="E76" s="5" t="str">
        <f>IFERROR(GETPIVOTDATA("Asis",Pivot!$A$3,"Fecha",DATE(YEAR(E$7),MONTH(E$7),DAY(E$7)),"Usuario anotado",$B76),"")</f>
        <v/>
      </c>
      <c r="F76" s="5" t="str">
        <f>IFERROR(GETPIVOTDATA("Asis",Pivot!$A$3,"Fecha",DATE(YEAR(F$7),MONTH(F$7),DAY(F$7)),"Usuario anotado",$B76),"")</f>
        <v/>
      </c>
      <c r="G76" s="5" t="str">
        <f>IFERROR(GETPIVOTDATA("Asis",Pivot!$A$3,"Fecha",DATE(YEAR(G$7),MONTH(G$7),DAY(G$7)),"Usuario anotado",$B76),"")</f>
        <v/>
      </c>
      <c r="H76" s="5" t="str">
        <f>IFERROR(GETPIVOTDATA("Asis",Pivot!$A$3,"Fecha",DATE(YEAR(H$7),MONTH(H$7),DAY(H$7)),"Usuario anotado",$B76),"")</f>
        <v/>
      </c>
      <c r="I76" s="5" t="str">
        <f>IFERROR(GETPIVOTDATA("Asis",Pivot!$A$3,"Fecha",DATE(YEAR(I$7),MONTH(I$7),DAY(I$7)),"Usuario anotado",$B76),"")</f>
        <v/>
      </c>
      <c r="J76" s="5" t="str">
        <f>IFERROR(GETPIVOTDATA("Asis",Pivot!$A$3,"Fecha",DATE(YEAR(J$7),MONTH(J$7),DAY(J$7)),"Usuario anotado",$B76),"")</f>
        <v/>
      </c>
      <c r="K76" s="5" t="str">
        <f>IFERROR(GETPIVOTDATA("Asis",Pivot!$A$3,"Fecha",DATE(YEAR(K$7),MONTH(K$7),DAY(K$7)),"Usuario anotado",$B76),"")</f>
        <v/>
      </c>
      <c r="L76" s="5" t="str">
        <f>IFERROR(GETPIVOTDATA("Asis",Pivot!$A$3,"Fecha",DATE(YEAR(L$7),MONTH(L$7),DAY(L$7)),"Usuario anotado",$B76),"")</f>
        <v/>
      </c>
      <c r="M76" s="5" t="str">
        <f>IFERROR(GETPIVOTDATA("Asis",Pivot!$A$3,"Fecha",DATE(YEAR(M$7),MONTH(M$7),DAY(M$7)),"Usuario anotado",$B76),"")</f>
        <v/>
      </c>
      <c r="N76" s="5" t="str">
        <f>IFERROR(GETPIVOTDATA("Asis",Pivot!$A$3,"Fecha",DATE(YEAR(N$7),MONTH(N$7),DAY(N$7)),"Usuario anotado",$B76),"")</f>
        <v/>
      </c>
      <c r="O76" s="5">
        <f>IFERROR(IF(P76=0,IF(GETPIVOTDATA("Asis",Pivot!$A$3,"Usuario anotado",$B76)-R76=0,1,0),1),0)</f>
        <v>1</v>
      </c>
      <c r="P76" s="5">
        <f t="shared" si="9"/>
        <v>1</v>
      </c>
      <c r="Q76" s="71" t="str">
        <f t="shared" si="10"/>
        <v/>
      </c>
      <c r="R76" s="9">
        <f t="shared" si="11"/>
        <v>0</v>
      </c>
      <c r="S76" s="9">
        <f t="shared" si="12"/>
        <v>0</v>
      </c>
      <c r="T76" s="4" t="str">
        <f>IFERROR(VLOOKUP(U76,Perfil!A:G,6,FALSE),"")</f>
        <v/>
      </c>
      <c r="U76" s="84" t="str">
        <f>IF(Pivot!A73="","",Pivot!A73)</f>
        <v/>
      </c>
    </row>
    <row r="77" spans="2:21" x14ac:dyDescent="0.25">
      <c r="B77" s="79" t="str">
        <f t="shared" si="8"/>
        <v/>
      </c>
      <c r="C77" s="5" t="str">
        <f>IFERROR(GETPIVOTDATA("Asis",Pivot!$A$3,"Fecha",DATE(YEAR(C$7),MONTH(C$7),DAY(C$7)),"Usuario anotado",$B77),"")</f>
        <v/>
      </c>
      <c r="D77" s="5" t="str">
        <f>IFERROR(GETPIVOTDATA("Asis",Pivot!$A$3,"Fecha",DATE(YEAR(D$7),MONTH(D$7),DAY(D$7)),"Usuario anotado",$B77),"")</f>
        <v/>
      </c>
      <c r="E77" s="5" t="str">
        <f>IFERROR(GETPIVOTDATA("Asis",Pivot!$A$3,"Fecha",DATE(YEAR(E$7),MONTH(E$7),DAY(E$7)),"Usuario anotado",$B77),"")</f>
        <v/>
      </c>
      <c r="F77" s="5" t="str">
        <f>IFERROR(GETPIVOTDATA("Asis",Pivot!$A$3,"Fecha",DATE(YEAR(F$7),MONTH(F$7),DAY(F$7)),"Usuario anotado",$B77),"")</f>
        <v/>
      </c>
      <c r="G77" s="5" t="str">
        <f>IFERROR(GETPIVOTDATA("Asis",Pivot!$A$3,"Fecha",DATE(YEAR(G$7),MONTH(G$7),DAY(G$7)),"Usuario anotado",$B77),"")</f>
        <v/>
      </c>
      <c r="H77" s="5" t="str">
        <f>IFERROR(GETPIVOTDATA("Asis",Pivot!$A$3,"Fecha",DATE(YEAR(H$7),MONTH(H$7),DAY(H$7)),"Usuario anotado",$B77),"")</f>
        <v/>
      </c>
      <c r="I77" s="5" t="str">
        <f>IFERROR(GETPIVOTDATA("Asis",Pivot!$A$3,"Fecha",DATE(YEAR(I$7),MONTH(I$7),DAY(I$7)),"Usuario anotado",$B77),"")</f>
        <v/>
      </c>
      <c r="J77" s="5" t="str">
        <f>IFERROR(GETPIVOTDATA("Asis",Pivot!$A$3,"Fecha",DATE(YEAR(J$7),MONTH(J$7),DAY(J$7)),"Usuario anotado",$B77),"")</f>
        <v/>
      </c>
      <c r="K77" s="5" t="str">
        <f>IFERROR(GETPIVOTDATA("Asis",Pivot!$A$3,"Fecha",DATE(YEAR(K$7),MONTH(K$7),DAY(K$7)),"Usuario anotado",$B77),"")</f>
        <v/>
      </c>
      <c r="L77" s="5" t="str">
        <f>IFERROR(GETPIVOTDATA("Asis",Pivot!$A$3,"Fecha",DATE(YEAR(L$7),MONTH(L$7),DAY(L$7)),"Usuario anotado",$B77),"")</f>
        <v/>
      </c>
      <c r="M77" s="5" t="str">
        <f>IFERROR(GETPIVOTDATA("Asis",Pivot!$A$3,"Fecha",DATE(YEAR(M$7),MONTH(M$7),DAY(M$7)),"Usuario anotado",$B77),"")</f>
        <v/>
      </c>
      <c r="N77" s="5" t="str">
        <f>IFERROR(GETPIVOTDATA("Asis",Pivot!$A$3,"Fecha",DATE(YEAR(N$7),MONTH(N$7),DAY(N$7)),"Usuario anotado",$B77),"")</f>
        <v/>
      </c>
      <c r="O77" s="5">
        <f>IFERROR(IF(P77=0,IF(GETPIVOTDATA("Asis",Pivot!$A$3,"Usuario anotado",$B77)-R77=0,1,0),1),0)</f>
        <v>1</v>
      </c>
      <c r="P77" s="5">
        <f t="shared" si="9"/>
        <v>1</v>
      </c>
      <c r="Q77" s="71" t="str">
        <f t="shared" si="10"/>
        <v/>
      </c>
      <c r="R77" s="9">
        <f t="shared" si="11"/>
        <v>0</v>
      </c>
      <c r="S77" s="9">
        <f t="shared" si="12"/>
        <v>0</v>
      </c>
      <c r="T77" s="4" t="str">
        <f>IFERROR(VLOOKUP(U77,Perfil!A:G,6,FALSE),"")</f>
        <v/>
      </c>
      <c r="U77" s="84" t="str">
        <f>IF(Pivot!A74="","",Pivot!A74)</f>
        <v/>
      </c>
    </row>
    <row r="78" spans="2:21" x14ac:dyDescent="0.25">
      <c r="B78" s="79" t="str">
        <f t="shared" si="8"/>
        <v/>
      </c>
      <c r="C78" s="5" t="str">
        <f>IFERROR(GETPIVOTDATA("Asis",Pivot!$A$3,"Fecha",DATE(YEAR(C$7),MONTH(C$7),DAY(C$7)),"Usuario anotado",$B78),"")</f>
        <v/>
      </c>
      <c r="D78" s="5" t="str">
        <f>IFERROR(GETPIVOTDATA("Asis",Pivot!$A$3,"Fecha",DATE(YEAR(D$7),MONTH(D$7),DAY(D$7)),"Usuario anotado",$B78),"")</f>
        <v/>
      </c>
      <c r="E78" s="5" t="str">
        <f>IFERROR(GETPIVOTDATA("Asis",Pivot!$A$3,"Fecha",DATE(YEAR(E$7),MONTH(E$7),DAY(E$7)),"Usuario anotado",$B78),"")</f>
        <v/>
      </c>
      <c r="F78" s="5" t="str">
        <f>IFERROR(GETPIVOTDATA("Asis",Pivot!$A$3,"Fecha",DATE(YEAR(F$7),MONTH(F$7),DAY(F$7)),"Usuario anotado",$B78),"")</f>
        <v/>
      </c>
      <c r="G78" s="5" t="str">
        <f>IFERROR(GETPIVOTDATA("Asis",Pivot!$A$3,"Fecha",DATE(YEAR(G$7),MONTH(G$7),DAY(G$7)),"Usuario anotado",$B78),"")</f>
        <v/>
      </c>
      <c r="H78" s="5" t="str">
        <f>IFERROR(GETPIVOTDATA("Asis",Pivot!$A$3,"Fecha",DATE(YEAR(H$7),MONTH(H$7),DAY(H$7)),"Usuario anotado",$B78),"")</f>
        <v/>
      </c>
      <c r="I78" s="5" t="str">
        <f>IFERROR(GETPIVOTDATA("Asis",Pivot!$A$3,"Fecha",DATE(YEAR(I$7),MONTH(I$7),DAY(I$7)),"Usuario anotado",$B78),"")</f>
        <v/>
      </c>
      <c r="J78" s="5" t="str">
        <f>IFERROR(GETPIVOTDATA("Asis",Pivot!$A$3,"Fecha",DATE(YEAR(J$7),MONTH(J$7),DAY(J$7)),"Usuario anotado",$B78),"")</f>
        <v/>
      </c>
      <c r="K78" s="5" t="str">
        <f>IFERROR(GETPIVOTDATA("Asis",Pivot!$A$3,"Fecha",DATE(YEAR(K$7),MONTH(K$7),DAY(K$7)),"Usuario anotado",$B78),"")</f>
        <v/>
      </c>
      <c r="L78" s="5" t="str">
        <f>IFERROR(GETPIVOTDATA("Asis",Pivot!$A$3,"Fecha",DATE(YEAR(L$7),MONTH(L$7),DAY(L$7)),"Usuario anotado",$B78),"")</f>
        <v/>
      </c>
      <c r="M78" s="5" t="str">
        <f>IFERROR(GETPIVOTDATA("Asis",Pivot!$A$3,"Fecha",DATE(YEAR(M$7),MONTH(M$7),DAY(M$7)),"Usuario anotado",$B78),"")</f>
        <v/>
      </c>
      <c r="N78" s="5" t="str">
        <f>IFERROR(GETPIVOTDATA("Asis",Pivot!$A$3,"Fecha",DATE(YEAR(N$7),MONTH(N$7),DAY(N$7)),"Usuario anotado",$B78),"")</f>
        <v/>
      </c>
      <c r="O78" s="5">
        <f>IFERROR(IF(P78=0,IF(GETPIVOTDATA("Asis",Pivot!$A$3,"Usuario anotado",$B78)-R78=0,1,0),1),0)</f>
        <v>1</v>
      </c>
      <c r="P78" s="5">
        <f t="shared" si="9"/>
        <v>1</v>
      </c>
      <c r="Q78" s="71" t="str">
        <f t="shared" si="10"/>
        <v/>
      </c>
      <c r="R78" s="9">
        <f t="shared" si="11"/>
        <v>0</v>
      </c>
      <c r="S78" s="9">
        <f t="shared" si="12"/>
        <v>0</v>
      </c>
      <c r="T78" s="4" t="str">
        <f>IFERROR(VLOOKUP(U78,Perfil!A:G,6,FALSE),"")</f>
        <v/>
      </c>
      <c r="U78" s="84" t="str">
        <f>IF(Pivot!A75="","",Pivot!A75)</f>
        <v/>
      </c>
    </row>
    <row r="79" spans="2:21" x14ac:dyDescent="0.25">
      <c r="B79" s="79" t="str">
        <f t="shared" si="8"/>
        <v/>
      </c>
      <c r="C79" s="5" t="str">
        <f>IFERROR(GETPIVOTDATA("Asis",Pivot!$A$3,"Fecha",DATE(YEAR(C$7),MONTH(C$7),DAY(C$7)),"Usuario anotado",$B79),"")</f>
        <v/>
      </c>
      <c r="D79" s="5" t="str">
        <f>IFERROR(GETPIVOTDATA("Asis",Pivot!$A$3,"Fecha",DATE(YEAR(D$7),MONTH(D$7),DAY(D$7)),"Usuario anotado",$B79),"")</f>
        <v/>
      </c>
      <c r="E79" s="5" t="str">
        <f>IFERROR(GETPIVOTDATA("Asis",Pivot!$A$3,"Fecha",DATE(YEAR(E$7),MONTH(E$7),DAY(E$7)),"Usuario anotado",$B79),"")</f>
        <v/>
      </c>
      <c r="F79" s="5" t="str">
        <f>IFERROR(GETPIVOTDATA("Asis",Pivot!$A$3,"Fecha",DATE(YEAR(F$7),MONTH(F$7),DAY(F$7)),"Usuario anotado",$B79),"")</f>
        <v/>
      </c>
      <c r="G79" s="5" t="str">
        <f>IFERROR(GETPIVOTDATA("Asis",Pivot!$A$3,"Fecha",DATE(YEAR(G$7),MONTH(G$7),DAY(G$7)),"Usuario anotado",$B79),"")</f>
        <v/>
      </c>
      <c r="H79" s="5" t="str">
        <f>IFERROR(GETPIVOTDATA("Asis",Pivot!$A$3,"Fecha",DATE(YEAR(H$7),MONTH(H$7),DAY(H$7)),"Usuario anotado",$B79),"")</f>
        <v/>
      </c>
      <c r="I79" s="5" t="str">
        <f>IFERROR(GETPIVOTDATA("Asis",Pivot!$A$3,"Fecha",DATE(YEAR(I$7),MONTH(I$7),DAY(I$7)),"Usuario anotado",$B79),"")</f>
        <v/>
      </c>
      <c r="J79" s="5" t="str">
        <f>IFERROR(GETPIVOTDATA("Asis",Pivot!$A$3,"Fecha",DATE(YEAR(J$7),MONTH(J$7),DAY(J$7)),"Usuario anotado",$B79),"")</f>
        <v/>
      </c>
      <c r="K79" s="5" t="str">
        <f>IFERROR(GETPIVOTDATA("Asis",Pivot!$A$3,"Fecha",DATE(YEAR(K$7),MONTH(K$7),DAY(K$7)),"Usuario anotado",$B79),"")</f>
        <v/>
      </c>
      <c r="L79" s="5" t="str">
        <f>IFERROR(GETPIVOTDATA("Asis",Pivot!$A$3,"Fecha",DATE(YEAR(L$7),MONTH(L$7),DAY(L$7)),"Usuario anotado",$B79),"")</f>
        <v/>
      </c>
      <c r="M79" s="5" t="str">
        <f>IFERROR(GETPIVOTDATA("Asis",Pivot!$A$3,"Fecha",DATE(YEAR(M$7),MONTH(M$7),DAY(M$7)),"Usuario anotado",$B79),"")</f>
        <v/>
      </c>
      <c r="N79" s="5" t="str">
        <f>IFERROR(GETPIVOTDATA("Asis",Pivot!$A$3,"Fecha",DATE(YEAR(N$7),MONTH(N$7),DAY(N$7)),"Usuario anotado",$B79),"")</f>
        <v/>
      </c>
      <c r="O79" s="5">
        <f>IFERROR(IF(P79=0,IF(GETPIVOTDATA("Asis",Pivot!$A$3,"Usuario anotado",$B79)-R79=0,1,0),1),0)</f>
        <v>1</v>
      </c>
      <c r="P79" s="5">
        <f t="shared" si="9"/>
        <v>1</v>
      </c>
      <c r="Q79" s="71" t="str">
        <f t="shared" si="10"/>
        <v/>
      </c>
      <c r="R79" s="9">
        <f t="shared" si="11"/>
        <v>0</v>
      </c>
      <c r="S79" s="9">
        <f t="shared" si="12"/>
        <v>0</v>
      </c>
      <c r="T79" s="4" t="str">
        <f>IFERROR(VLOOKUP(U79,Perfil!A:G,6,FALSE),"")</f>
        <v/>
      </c>
      <c r="U79" s="84" t="str">
        <f>IF(Pivot!A76="","",Pivot!A76)</f>
        <v/>
      </c>
    </row>
    <row r="80" spans="2:21" x14ac:dyDescent="0.25">
      <c r="B80" s="79" t="str">
        <f t="shared" si="8"/>
        <v/>
      </c>
      <c r="C80" s="5" t="str">
        <f>IFERROR(GETPIVOTDATA("Asis",Pivot!$A$3,"Fecha",DATE(YEAR(C$7),MONTH(C$7),DAY(C$7)),"Usuario anotado",$B80),"")</f>
        <v/>
      </c>
      <c r="D80" s="5" t="str">
        <f>IFERROR(GETPIVOTDATA("Asis",Pivot!$A$3,"Fecha",DATE(YEAR(D$7),MONTH(D$7),DAY(D$7)),"Usuario anotado",$B80),"")</f>
        <v/>
      </c>
      <c r="E80" s="5" t="str">
        <f>IFERROR(GETPIVOTDATA("Asis",Pivot!$A$3,"Fecha",DATE(YEAR(E$7),MONTH(E$7),DAY(E$7)),"Usuario anotado",$B80),"")</f>
        <v/>
      </c>
      <c r="F80" s="5" t="str">
        <f>IFERROR(GETPIVOTDATA("Asis",Pivot!$A$3,"Fecha",DATE(YEAR(F$7),MONTH(F$7),DAY(F$7)),"Usuario anotado",$B80),"")</f>
        <v/>
      </c>
      <c r="G80" s="5" t="str">
        <f>IFERROR(GETPIVOTDATA("Asis",Pivot!$A$3,"Fecha",DATE(YEAR(G$7),MONTH(G$7),DAY(G$7)),"Usuario anotado",$B80),"")</f>
        <v/>
      </c>
      <c r="H80" s="5" t="str">
        <f>IFERROR(GETPIVOTDATA("Asis",Pivot!$A$3,"Fecha",DATE(YEAR(H$7),MONTH(H$7),DAY(H$7)),"Usuario anotado",$B80),"")</f>
        <v/>
      </c>
      <c r="I80" s="5" t="str">
        <f>IFERROR(GETPIVOTDATA("Asis",Pivot!$A$3,"Fecha",DATE(YEAR(I$7),MONTH(I$7),DAY(I$7)),"Usuario anotado",$B80),"")</f>
        <v/>
      </c>
      <c r="J80" s="5" t="str">
        <f>IFERROR(GETPIVOTDATA("Asis",Pivot!$A$3,"Fecha",DATE(YEAR(J$7),MONTH(J$7),DAY(J$7)),"Usuario anotado",$B80),"")</f>
        <v/>
      </c>
      <c r="K80" s="5" t="str">
        <f>IFERROR(GETPIVOTDATA("Asis",Pivot!$A$3,"Fecha",DATE(YEAR(K$7),MONTH(K$7),DAY(K$7)),"Usuario anotado",$B80),"")</f>
        <v/>
      </c>
      <c r="L80" s="5" t="str">
        <f>IFERROR(GETPIVOTDATA("Asis",Pivot!$A$3,"Fecha",DATE(YEAR(L$7),MONTH(L$7),DAY(L$7)),"Usuario anotado",$B80),"")</f>
        <v/>
      </c>
      <c r="M80" s="5" t="str">
        <f>IFERROR(GETPIVOTDATA("Asis",Pivot!$A$3,"Fecha",DATE(YEAR(M$7),MONTH(M$7),DAY(M$7)),"Usuario anotado",$B80),"")</f>
        <v/>
      </c>
      <c r="N80" s="5" t="str">
        <f>IFERROR(GETPIVOTDATA("Asis",Pivot!$A$3,"Fecha",DATE(YEAR(N$7),MONTH(N$7),DAY(N$7)),"Usuario anotado",$B80),"")</f>
        <v/>
      </c>
      <c r="O80" s="5">
        <f>IFERROR(IF(P80=0,IF(GETPIVOTDATA("Asis",Pivot!$A$3,"Usuario anotado",$B80)-R80=0,1,0),1),0)</f>
        <v>1</v>
      </c>
      <c r="P80" s="5">
        <f t="shared" si="9"/>
        <v>1</v>
      </c>
      <c r="Q80" s="71" t="str">
        <f t="shared" si="10"/>
        <v/>
      </c>
      <c r="R80" s="9">
        <f t="shared" si="11"/>
        <v>0</v>
      </c>
      <c r="S80" s="9">
        <f t="shared" si="12"/>
        <v>0</v>
      </c>
      <c r="T80" s="4" t="str">
        <f>IFERROR(VLOOKUP(U80,Perfil!A:G,6,FALSE),"")</f>
        <v/>
      </c>
      <c r="U80" s="84" t="str">
        <f>IF(Pivot!A77="","",Pivot!A77)</f>
        <v/>
      </c>
    </row>
    <row r="81" spans="2:21" x14ac:dyDescent="0.25">
      <c r="B81" s="79" t="str">
        <f t="shared" si="8"/>
        <v/>
      </c>
      <c r="C81" s="5" t="str">
        <f>IFERROR(GETPIVOTDATA("Asis",Pivot!$A$3,"Fecha",DATE(YEAR(C$7),MONTH(C$7),DAY(C$7)),"Usuario anotado",$B81),"")</f>
        <v/>
      </c>
      <c r="D81" s="5" t="str">
        <f>IFERROR(GETPIVOTDATA("Asis",Pivot!$A$3,"Fecha",DATE(YEAR(D$7),MONTH(D$7),DAY(D$7)),"Usuario anotado",$B81),"")</f>
        <v/>
      </c>
      <c r="E81" s="5" t="str">
        <f>IFERROR(GETPIVOTDATA("Asis",Pivot!$A$3,"Fecha",DATE(YEAR(E$7),MONTH(E$7),DAY(E$7)),"Usuario anotado",$B81),"")</f>
        <v/>
      </c>
      <c r="F81" s="5" t="str">
        <f>IFERROR(GETPIVOTDATA("Asis",Pivot!$A$3,"Fecha",DATE(YEAR(F$7),MONTH(F$7),DAY(F$7)),"Usuario anotado",$B81),"")</f>
        <v/>
      </c>
      <c r="G81" s="5" t="str">
        <f>IFERROR(GETPIVOTDATA("Asis",Pivot!$A$3,"Fecha",DATE(YEAR(G$7),MONTH(G$7),DAY(G$7)),"Usuario anotado",$B81),"")</f>
        <v/>
      </c>
      <c r="H81" s="5" t="str">
        <f>IFERROR(GETPIVOTDATA("Asis",Pivot!$A$3,"Fecha",DATE(YEAR(H$7),MONTH(H$7),DAY(H$7)),"Usuario anotado",$B81),"")</f>
        <v/>
      </c>
      <c r="I81" s="5" t="str">
        <f>IFERROR(GETPIVOTDATA("Asis",Pivot!$A$3,"Fecha",DATE(YEAR(I$7),MONTH(I$7),DAY(I$7)),"Usuario anotado",$B81),"")</f>
        <v/>
      </c>
      <c r="J81" s="5" t="str">
        <f>IFERROR(GETPIVOTDATA("Asis",Pivot!$A$3,"Fecha",DATE(YEAR(J$7),MONTH(J$7),DAY(J$7)),"Usuario anotado",$B81),"")</f>
        <v/>
      </c>
      <c r="K81" s="5" t="str">
        <f>IFERROR(GETPIVOTDATA("Asis",Pivot!$A$3,"Fecha",DATE(YEAR(K$7),MONTH(K$7),DAY(K$7)),"Usuario anotado",$B81),"")</f>
        <v/>
      </c>
      <c r="L81" s="5" t="str">
        <f>IFERROR(GETPIVOTDATA("Asis",Pivot!$A$3,"Fecha",DATE(YEAR(L$7),MONTH(L$7),DAY(L$7)),"Usuario anotado",$B81),"")</f>
        <v/>
      </c>
      <c r="M81" s="5" t="str">
        <f>IFERROR(GETPIVOTDATA("Asis",Pivot!$A$3,"Fecha",DATE(YEAR(M$7),MONTH(M$7),DAY(M$7)),"Usuario anotado",$B81),"")</f>
        <v/>
      </c>
      <c r="N81" s="5" t="str">
        <f>IFERROR(GETPIVOTDATA("Asis",Pivot!$A$3,"Fecha",DATE(YEAR(N$7),MONTH(N$7),DAY(N$7)),"Usuario anotado",$B81),"")</f>
        <v/>
      </c>
      <c r="O81" s="5">
        <f>IFERROR(IF(P81=0,IF(GETPIVOTDATA("Asis",Pivot!$A$3,"Usuario anotado",$B81)-R81=0,1,0),1),0)</f>
        <v>1</v>
      </c>
      <c r="P81" s="5">
        <f t="shared" si="9"/>
        <v>1</v>
      </c>
      <c r="Q81" s="71" t="str">
        <f t="shared" si="10"/>
        <v/>
      </c>
      <c r="R81" s="9">
        <f t="shared" si="11"/>
        <v>0</v>
      </c>
      <c r="S81" s="9">
        <f t="shared" si="12"/>
        <v>0</v>
      </c>
      <c r="T81" s="4" t="str">
        <f>IFERROR(VLOOKUP(U81,Perfil!A:G,6,FALSE),"")</f>
        <v/>
      </c>
      <c r="U81" s="84" t="str">
        <f>IF(Pivot!A78="","",Pivot!A78)</f>
        <v/>
      </c>
    </row>
    <row r="82" spans="2:21" x14ac:dyDescent="0.25">
      <c r="B82" s="79" t="str">
        <f t="shared" si="8"/>
        <v/>
      </c>
      <c r="C82" s="5" t="str">
        <f>IFERROR(GETPIVOTDATA("Asis",Pivot!$A$3,"Fecha",DATE(YEAR(C$7),MONTH(C$7),DAY(C$7)),"Usuario anotado",$B82),"")</f>
        <v/>
      </c>
      <c r="D82" s="5" t="str">
        <f>IFERROR(GETPIVOTDATA("Asis",Pivot!$A$3,"Fecha",DATE(YEAR(D$7),MONTH(D$7),DAY(D$7)),"Usuario anotado",$B82),"")</f>
        <v/>
      </c>
      <c r="E82" s="5" t="str">
        <f>IFERROR(GETPIVOTDATA("Asis",Pivot!$A$3,"Fecha",DATE(YEAR(E$7),MONTH(E$7),DAY(E$7)),"Usuario anotado",$B82),"")</f>
        <v/>
      </c>
      <c r="F82" s="5" t="str">
        <f>IFERROR(GETPIVOTDATA("Asis",Pivot!$A$3,"Fecha",DATE(YEAR(F$7),MONTH(F$7),DAY(F$7)),"Usuario anotado",$B82),"")</f>
        <v/>
      </c>
      <c r="G82" s="5" t="str">
        <f>IFERROR(GETPIVOTDATA("Asis",Pivot!$A$3,"Fecha",DATE(YEAR(G$7),MONTH(G$7),DAY(G$7)),"Usuario anotado",$B82),"")</f>
        <v/>
      </c>
      <c r="H82" s="5" t="str">
        <f>IFERROR(GETPIVOTDATA("Asis",Pivot!$A$3,"Fecha",DATE(YEAR(H$7),MONTH(H$7),DAY(H$7)),"Usuario anotado",$B82),"")</f>
        <v/>
      </c>
      <c r="I82" s="5" t="str">
        <f>IFERROR(GETPIVOTDATA("Asis",Pivot!$A$3,"Fecha",DATE(YEAR(I$7),MONTH(I$7),DAY(I$7)),"Usuario anotado",$B82),"")</f>
        <v/>
      </c>
      <c r="J82" s="5" t="str">
        <f>IFERROR(GETPIVOTDATA("Asis",Pivot!$A$3,"Fecha",DATE(YEAR(J$7),MONTH(J$7),DAY(J$7)),"Usuario anotado",$B82),"")</f>
        <v/>
      </c>
      <c r="K82" s="5" t="str">
        <f>IFERROR(GETPIVOTDATA("Asis",Pivot!$A$3,"Fecha",DATE(YEAR(K$7),MONTH(K$7),DAY(K$7)),"Usuario anotado",$B82),"")</f>
        <v/>
      </c>
      <c r="L82" s="5" t="str">
        <f>IFERROR(GETPIVOTDATA("Asis",Pivot!$A$3,"Fecha",DATE(YEAR(L$7),MONTH(L$7),DAY(L$7)),"Usuario anotado",$B82),"")</f>
        <v/>
      </c>
      <c r="M82" s="5" t="str">
        <f>IFERROR(GETPIVOTDATA("Asis",Pivot!$A$3,"Fecha",DATE(YEAR(M$7),MONTH(M$7),DAY(M$7)),"Usuario anotado",$B82),"")</f>
        <v/>
      </c>
      <c r="N82" s="5" t="str">
        <f>IFERROR(GETPIVOTDATA("Asis",Pivot!$A$3,"Fecha",DATE(YEAR(N$7),MONTH(N$7),DAY(N$7)),"Usuario anotado",$B82),"")</f>
        <v/>
      </c>
      <c r="O82" s="5">
        <f>IFERROR(IF(P82=0,IF(GETPIVOTDATA("Asis",Pivot!$A$3,"Usuario anotado",$B82)-R82=0,1,0),1),0)</f>
        <v>1</v>
      </c>
      <c r="P82" s="5">
        <f t="shared" si="9"/>
        <v>1</v>
      </c>
      <c r="Q82" s="71" t="str">
        <f t="shared" si="10"/>
        <v/>
      </c>
      <c r="R82" s="9">
        <f t="shared" si="11"/>
        <v>0</v>
      </c>
      <c r="S82" s="9">
        <f t="shared" si="12"/>
        <v>0</v>
      </c>
      <c r="T82" s="4" t="str">
        <f>IFERROR(VLOOKUP(U82,Perfil!A:G,6,FALSE),"")</f>
        <v/>
      </c>
      <c r="U82" s="84" t="str">
        <f>IF(Pivot!A79="","",Pivot!A79)</f>
        <v/>
      </c>
    </row>
    <row r="83" spans="2:21" x14ac:dyDescent="0.25">
      <c r="B83" s="79" t="str">
        <f t="shared" si="8"/>
        <v/>
      </c>
      <c r="C83" s="5" t="str">
        <f>IFERROR(GETPIVOTDATA("Asis",Pivot!$A$3,"Fecha",DATE(YEAR(C$7),MONTH(C$7),DAY(C$7)),"Usuario anotado",$B83),"")</f>
        <v/>
      </c>
      <c r="D83" s="5" t="str">
        <f>IFERROR(GETPIVOTDATA("Asis",Pivot!$A$3,"Fecha",DATE(YEAR(D$7),MONTH(D$7),DAY(D$7)),"Usuario anotado",$B83),"")</f>
        <v/>
      </c>
      <c r="E83" s="5" t="str">
        <f>IFERROR(GETPIVOTDATA("Asis",Pivot!$A$3,"Fecha",DATE(YEAR(E$7),MONTH(E$7),DAY(E$7)),"Usuario anotado",$B83),"")</f>
        <v/>
      </c>
      <c r="F83" s="5" t="str">
        <f>IFERROR(GETPIVOTDATA("Asis",Pivot!$A$3,"Fecha",DATE(YEAR(F$7),MONTH(F$7),DAY(F$7)),"Usuario anotado",$B83),"")</f>
        <v/>
      </c>
      <c r="G83" s="5" t="str">
        <f>IFERROR(GETPIVOTDATA("Asis",Pivot!$A$3,"Fecha",DATE(YEAR(G$7),MONTH(G$7),DAY(G$7)),"Usuario anotado",$B83),"")</f>
        <v/>
      </c>
      <c r="H83" s="5" t="str">
        <f>IFERROR(GETPIVOTDATA("Asis",Pivot!$A$3,"Fecha",DATE(YEAR(H$7),MONTH(H$7),DAY(H$7)),"Usuario anotado",$B83),"")</f>
        <v/>
      </c>
      <c r="I83" s="5" t="str">
        <f>IFERROR(GETPIVOTDATA("Asis",Pivot!$A$3,"Fecha",DATE(YEAR(I$7),MONTH(I$7),DAY(I$7)),"Usuario anotado",$B83),"")</f>
        <v/>
      </c>
      <c r="J83" s="5" t="str">
        <f>IFERROR(GETPIVOTDATA("Asis",Pivot!$A$3,"Fecha",DATE(YEAR(J$7),MONTH(J$7),DAY(J$7)),"Usuario anotado",$B83),"")</f>
        <v/>
      </c>
      <c r="K83" s="5" t="str">
        <f>IFERROR(GETPIVOTDATA("Asis",Pivot!$A$3,"Fecha",DATE(YEAR(K$7),MONTH(K$7),DAY(K$7)),"Usuario anotado",$B83),"")</f>
        <v/>
      </c>
      <c r="L83" s="5" t="str">
        <f>IFERROR(GETPIVOTDATA("Asis",Pivot!$A$3,"Fecha",DATE(YEAR(L$7),MONTH(L$7),DAY(L$7)),"Usuario anotado",$B83),"")</f>
        <v/>
      </c>
      <c r="M83" s="5" t="str">
        <f>IFERROR(GETPIVOTDATA("Asis",Pivot!$A$3,"Fecha",DATE(YEAR(M$7),MONTH(M$7),DAY(M$7)),"Usuario anotado",$B83),"")</f>
        <v/>
      </c>
      <c r="N83" s="5" t="str">
        <f>IFERROR(GETPIVOTDATA("Asis",Pivot!$A$3,"Fecha",DATE(YEAR(N$7),MONTH(N$7),DAY(N$7)),"Usuario anotado",$B83),"")</f>
        <v/>
      </c>
      <c r="O83" s="5">
        <f>IFERROR(IF(P83=0,IF(GETPIVOTDATA("Asis",Pivot!$A$3,"Usuario anotado",$B83)-R83=0,1,0),1),0)</f>
        <v>1</v>
      </c>
      <c r="P83" s="5">
        <f t="shared" si="9"/>
        <v>1</v>
      </c>
      <c r="Q83" s="71" t="str">
        <f t="shared" si="10"/>
        <v/>
      </c>
      <c r="R83" s="9">
        <f t="shared" si="11"/>
        <v>0</v>
      </c>
      <c r="S83" s="9">
        <f t="shared" si="12"/>
        <v>0</v>
      </c>
      <c r="T83" s="4" t="str">
        <f>IFERROR(VLOOKUP(U83,Perfil!A:G,6,FALSE),"")</f>
        <v/>
      </c>
      <c r="U83" s="84" t="str">
        <f>IF(Pivot!A80="","",Pivot!A80)</f>
        <v/>
      </c>
    </row>
    <row r="84" spans="2:21" x14ac:dyDescent="0.25">
      <c r="B84" s="79" t="str">
        <f t="shared" si="8"/>
        <v/>
      </c>
      <c r="C84" s="5" t="str">
        <f>IFERROR(GETPIVOTDATA("Asis",Pivot!$A$3,"Fecha",DATE(YEAR(C$7),MONTH(C$7),DAY(C$7)),"Usuario anotado",$B84),"")</f>
        <v/>
      </c>
      <c r="D84" s="5" t="str">
        <f>IFERROR(GETPIVOTDATA("Asis",Pivot!$A$3,"Fecha",DATE(YEAR(D$7),MONTH(D$7),DAY(D$7)),"Usuario anotado",$B84),"")</f>
        <v/>
      </c>
      <c r="E84" s="5" t="str">
        <f>IFERROR(GETPIVOTDATA("Asis",Pivot!$A$3,"Fecha",DATE(YEAR(E$7),MONTH(E$7),DAY(E$7)),"Usuario anotado",$B84),"")</f>
        <v/>
      </c>
      <c r="F84" s="5" t="str">
        <f>IFERROR(GETPIVOTDATA("Asis",Pivot!$A$3,"Fecha",DATE(YEAR(F$7),MONTH(F$7),DAY(F$7)),"Usuario anotado",$B84),"")</f>
        <v/>
      </c>
      <c r="G84" s="5" t="str">
        <f>IFERROR(GETPIVOTDATA("Asis",Pivot!$A$3,"Fecha",DATE(YEAR(G$7),MONTH(G$7),DAY(G$7)),"Usuario anotado",$B84),"")</f>
        <v/>
      </c>
      <c r="H84" s="5" t="str">
        <f>IFERROR(GETPIVOTDATA("Asis",Pivot!$A$3,"Fecha",DATE(YEAR(H$7),MONTH(H$7),DAY(H$7)),"Usuario anotado",$B84),"")</f>
        <v/>
      </c>
      <c r="I84" s="5" t="str">
        <f>IFERROR(GETPIVOTDATA("Asis",Pivot!$A$3,"Fecha",DATE(YEAR(I$7),MONTH(I$7),DAY(I$7)),"Usuario anotado",$B84),"")</f>
        <v/>
      </c>
      <c r="J84" s="5" t="str">
        <f>IFERROR(GETPIVOTDATA("Asis",Pivot!$A$3,"Fecha",DATE(YEAR(J$7),MONTH(J$7),DAY(J$7)),"Usuario anotado",$B84),"")</f>
        <v/>
      </c>
      <c r="K84" s="5" t="str">
        <f>IFERROR(GETPIVOTDATA("Asis",Pivot!$A$3,"Fecha",DATE(YEAR(K$7),MONTH(K$7),DAY(K$7)),"Usuario anotado",$B84),"")</f>
        <v/>
      </c>
      <c r="L84" s="5" t="str">
        <f>IFERROR(GETPIVOTDATA("Asis",Pivot!$A$3,"Fecha",DATE(YEAR(L$7),MONTH(L$7),DAY(L$7)),"Usuario anotado",$B84),"")</f>
        <v/>
      </c>
      <c r="M84" s="5" t="str">
        <f>IFERROR(GETPIVOTDATA("Asis",Pivot!$A$3,"Fecha",DATE(YEAR(M$7),MONTH(M$7),DAY(M$7)),"Usuario anotado",$B84),"")</f>
        <v/>
      </c>
      <c r="N84" s="5" t="str">
        <f>IFERROR(GETPIVOTDATA("Asis",Pivot!$A$3,"Fecha",DATE(YEAR(N$7),MONTH(N$7),DAY(N$7)),"Usuario anotado",$B84),"")</f>
        <v/>
      </c>
      <c r="O84" s="5">
        <f>IFERROR(IF(P84=0,IF(GETPIVOTDATA("Asis",Pivot!$A$3,"Usuario anotado",$B84)-R84=0,1,0),1),0)</f>
        <v>1</v>
      </c>
      <c r="P84" s="5">
        <f t="shared" si="9"/>
        <v>1</v>
      </c>
      <c r="Q84" s="71" t="str">
        <f t="shared" si="10"/>
        <v/>
      </c>
      <c r="R84" s="9">
        <f t="shared" si="11"/>
        <v>0</v>
      </c>
      <c r="S84" s="9">
        <f t="shared" si="12"/>
        <v>0</v>
      </c>
      <c r="T84" s="4" t="str">
        <f>IFERROR(VLOOKUP(U84,Perfil!A:G,6,FALSE),"")</f>
        <v/>
      </c>
      <c r="U84" s="84" t="str">
        <f>IF(Pivot!A81="","",Pivot!A81)</f>
        <v/>
      </c>
    </row>
    <row r="85" spans="2:21" x14ac:dyDescent="0.25">
      <c r="B85" s="79" t="str">
        <f t="shared" si="8"/>
        <v/>
      </c>
      <c r="C85" s="5" t="str">
        <f>IFERROR(GETPIVOTDATA("Asis",Pivot!$A$3,"Fecha",DATE(YEAR(C$7),MONTH(C$7),DAY(C$7)),"Usuario anotado",$B85),"")</f>
        <v/>
      </c>
      <c r="D85" s="5" t="str">
        <f>IFERROR(GETPIVOTDATA("Asis",Pivot!$A$3,"Fecha",DATE(YEAR(D$7),MONTH(D$7),DAY(D$7)),"Usuario anotado",$B85),"")</f>
        <v/>
      </c>
      <c r="E85" s="5" t="str">
        <f>IFERROR(GETPIVOTDATA("Asis",Pivot!$A$3,"Fecha",DATE(YEAR(E$7),MONTH(E$7),DAY(E$7)),"Usuario anotado",$B85),"")</f>
        <v/>
      </c>
      <c r="F85" s="5" t="str">
        <f>IFERROR(GETPIVOTDATA("Asis",Pivot!$A$3,"Fecha",DATE(YEAR(F$7),MONTH(F$7),DAY(F$7)),"Usuario anotado",$B85),"")</f>
        <v/>
      </c>
      <c r="G85" s="5" t="str">
        <f>IFERROR(GETPIVOTDATA("Asis",Pivot!$A$3,"Fecha",DATE(YEAR(G$7),MONTH(G$7),DAY(G$7)),"Usuario anotado",$B85),"")</f>
        <v/>
      </c>
      <c r="H85" s="5" t="str">
        <f>IFERROR(GETPIVOTDATA("Asis",Pivot!$A$3,"Fecha",DATE(YEAR(H$7),MONTH(H$7),DAY(H$7)),"Usuario anotado",$B85),"")</f>
        <v/>
      </c>
      <c r="I85" s="5" t="str">
        <f>IFERROR(GETPIVOTDATA("Asis",Pivot!$A$3,"Fecha",DATE(YEAR(I$7),MONTH(I$7),DAY(I$7)),"Usuario anotado",$B85),"")</f>
        <v/>
      </c>
      <c r="J85" s="5" t="str">
        <f>IFERROR(GETPIVOTDATA("Asis",Pivot!$A$3,"Fecha",DATE(YEAR(J$7),MONTH(J$7),DAY(J$7)),"Usuario anotado",$B85),"")</f>
        <v/>
      </c>
      <c r="K85" s="5" t="str">
        <f>IFERROR(GETPIVOTDATA("Asis",Pivot!$A$3,"Fecha",DATE(YEAR(K$7),MONTH(K$7),DAY(K$7)),"Usuario anotado",$B85),"")</f>
        <v/>
      </c>
      <c r="L85" s="5" t="str">
        <f>IFERROR(GETPIVOTDATA("Asis",Pivot!$A$3,"Fecha",DATE(YEAR(L$7),MONTH(L$7),DAY(L$7)),"Usuario anotado",$B85),"")</f>
        <v/>
      </c>
      <c r="M85" s="5" t="str">
        <f>IFERROR(GETPIVOTDATA("Asis",Pivot!$A$3,"Fecha",DATE(YEAR(M$7),MONTH(M$7),DAY(M$7)),"Usuario anotado",$B85),"")</f>
        <v/>
      </c>
      <c r="N85" s="5" t="str">
        <f>IFERROR(GETPIVOTDATA("Asis",Pivot!$A$3,"Fecha",DATE(YEAR(N$7),MONTH(N$7),DAY(N$7)),"Usuario anotado",$B85),"")</f>
        <v/>
      </c>
      <c r="O85" s="5">
        <f>IFERROR(IF(P85=0,IF(GETPIVOTDATA("Asis",Pivot!$A$3,"Usuario anotado",$B85)-R85=0,1,0),1),0)</f>
        <v>1</v>
      </c>
      <c r="P85" s="5">
        <f t="shared" si="9"/>
        <v>1</v>
      </c>
      <c r="Q85" s="71" t="str">
        <f t="shared" si="10"/>
        <v/>
      </c>
      <c r="R85" s="9">
        <f t="shared" si="11"/>
        <v>0</v>
      </c>
      <c r="S85" s="9">
        <f t="shared" si="12"/>
        <v>0</v>
      </c>
      <c r="T85" s="4" t="str">
        <f>IFERROR(VLOOKUP(U85,Perfil!A:G,6,FALSE),"")</f>
        <v/>
      </c>
      <c r="U85" s="84" t="str">
        <f>IF(Pivot!A82="","",Pivot!A82)</f>
        <v/>
      </c>
    </row>
    <row r="86" spans="2:21" x14ac:dyDescent="0.25">
      <c r="B86" s="79" t="str">
        <f t="shared" si="8"/>
        <v/>
      </c>
      <c r="C86" s="5" t="str">
        <f>IFERROR(GETPIVOTDATA("Asis",Pivot!$A$3,"Fecha",DATE(YEAR(C$7),MONTH(C$7),DAY(C$7)),"Usuario anotado",$B86),"")</f>
        <v/>
      </c>
      <c r="D86" s="5" t="str">
        <f>IFERROR(GETPIVOTDATA("Asis",Pivot!$A$3,"Fecha",DATE(YEAR(D$7),MONTH(D$7),DAY(D$7)),"Usuario anotado",$B86),"")</f>
        <v/>
      </c>
      <c r="E86" s="5" t="str">
        <f>IFERROR(GETPIVOTDATA("Asis",Pivot!$A$3,"Fecha",DATE(YEAR(E$7),MONTH(E$7),DAY(E$7)),"Usuario anotado",$B86),"")</f>
        <v/>
      </c>
      <c r="F86" s="5" t="str">
        <f>IFERROR(GETPIVOTDATA("Asis",Pivot!$A$3,"Fecha",DATE(YEAR(F$7),MONTH(F$7),DAY(F$7)),"Usuario anotado",$B86),"")</f>
        <v/>
      </c>
      <c r="G86" s="5" t="str">
        <f>IFERROR(GETPIVOTDATA("Asis",Pivot!$A$3,"Fecha",DATE(YEAR(G$7),MONTH(G$7),DAY(G$7)),"Usuario anotado",$B86),"")</f>
        <v/>
      </c>
      <c r="H86" s="5" t="str">
        <f>IFERROR(GETPIVOTDATA("Asis",Pivot!$A$3,"Fecha",DATE(YEAR(H$7),MONTH(H$7),DAY(H$7)),"Usuario anotado",$B86),"")</f>
        <v/>
      </c>
      <c r="I86" s="5" t="str">
        <f>IFERROR(GETPIVOTDATA("Asis",Pivot!$A$3,"Fecha",DATE(YEAR(I$7),MONTH(I$7),DAY(I$7)),"Usuario anotado",$B86),"")</f>
        <v/>
      </c>
      <c r="J86" s="5" t="str">
        <f>IFERROR(GETPIVOTDATA("Asis",Pivot!$A$3,"Fecha",DATE(YEAR(J$7),MONTH(J$7),DAY(J$7)),"Usuario anotado",$B86),"")</f>
        <v/>
      </c>
      <c r="K86" s="5" t="str">
        <f>IFERROR(GETPIVOTDATA("Asis",Pivot!$A$3,"Fecha",DATE(YEAR(K$7),MONTH(K$7),DAY(K$7)),"Usuario anotado",$B86),"")</f>
        <v/>
      </c>
      <c r="L86" s="5" t="str">
        <f>IFERROR(GETPIVOTDATA("Asis",Pivot!$A$3,"Fecha",DATE(YEAR(L$7),MONTH(L$7),DAY(L$7)),"Usuario anotado",$B86),"")</f>
        <v/>
      </c>
      <c r="M86" s="5" t="str">
        <f>IFERROR(GETPIVOTDATA("Asis",Pivot!$A$3,"Fecha",DATE(YEAR(M$7),MONTH(M$7),DAY(M$7)),"Usuario anotado",$B86),"")</f>
        <v/>
      </c>
      <c r="N86" s="5" t="str">
        <f>IFERROR(GETPIVOTDATA("Asis",Pivot!$A$3,"Fecha",DATE(YEAR(N$7),MONTH(N$7),DAY(N$7)),"Usuario anotado",$B86),"")</f>
        <v/>
      </c>
      <c r="O86" s="5">
        <f>IFERROR(IF(P86=0,IF(GETPIVOTDATA("Asis",Pivot!$A$3,"Usuario anotado",$B86)-R86=0,1,0),1),0)</f>
        <v>1</v>
      </c>
      <c r="P86" s="5">
        <f t="shared" si="9"/>
        <v>1</v>
      </c>
      <c r="Q86" s="71" t="str">
        <f t="shared" si="10"/>
        <v/>
      </c>
      <c r="R86" s="9">
        <f t="shared" si="11"/>
        <v>0</v>
      </c>
      <c r="S86" s="9">
        <f t="shared" si="12"/>
        <v>0</v>
      </c>
      <c r="T86" s="4" t="str">
        <f>IFERROR(VLOOKUP(U86,Perfil!A:G,6,FALSE),"")</f>
        <v/>
      </c>
      <c r="U86" s="84" t="str">
        <f>IF(Pivot!A83="","",Pivot!A83)</f>
        <v/>
      </c>
    </row>
    <row r="87" spans="2:21" x14ac:dyDescent="0.25">
      <c r="B87" s="79" t="str">
        <f t="shared" si="8"/>
        <v/>
      </c>
      <c r="C87" s="5" t="str">
        <f>IFERROR(GETPIVOTDATA("Asis",Pivot!$A$3,"Fecha",DATE(YEAR(C$7),MONTH(C$7),DAY(C$7)),"Usuario anotado",$B87),"")</f>
        <v/>
      </c>
      <c r="D87" s="5" t="str">
        <f>IFERROR(GETPIVOTDATA("Asis",Pivot!$A$3,"Fecha",DATE(YEAR(D$7),MONTH(D$7),DAY(D$7)),"Usuario anotado",$B87),"")</f>
        <v/>
      </c>
      <c r="E87" s="5" t="str">
        <f>IFERROR(GETPIVOTDATA("Asis",Pivot!$A$3,"Fecha",DATE(YEAR(E$7),MONTH(E$7),DAY(E$7)),"Usuario anotado",$B87),"")</f>
        <v/>
      </c>
      <c r="F87" s="5" t="str">
        <f>IFERROR(GETPIVOTDATA("Asis",Pivot!$A$3,"Fecha",DATE(YEAR(F$7),MONTH(F$7),DAY(F$7)),"Usuario anotado",$B87),"")</f>
        <v/>
      </c>
      <c r="G87" s="5" t="str">
        <f>IFERROR(GETPIVOTDATA("Asis",Pivot!$A$3,"Fecha",DATE(YEAR(G$7),MONTH(G$7),DAY(G$7)),"Usuario anotado",$B87),"")</f>
        <v/>
      </c>
      <c r="H87" s="5" t="str">
        <f>IFERROR(GETPIVOTDATA("Asis",Pivot!$A$3,"Fecha",DATE(YEAR(H$7),MONTH(H$7),DAY(H$7)),"Usuario anotado",$B87),"")</f>
        <v/>
      </c>
      <c r="I87" s="5" t="str">
        <f>IFERROR(GETPIVOTDATA("Asis",Pivot!$A$3,"Fecha",DATE(YEAR(I$7),MONTH(I$7),DAY(I$7)),"Usuario anotado",$B87),"")</f>
        <v/>
      </c>
      <c r="J87" s="5" t="str">
        <f>IFERROR(GETPIVOTDATA("Asis",Pivot!$A$3,"Fecha",DATE(YEAR(J$7),MONTH(J$7),DAY(J$7)),"Usuario anotado",$B87),"")</f>
        <v/>
      </c>
      <c r="K87" s="5" t="str">
        <f>IFERROR(GETPIVOTDATA("Asis",Pivot!$A$3,"Fecha",DATE(YEAR(K$7),MONTH(K$7),DAY(K$7)),"Usuario anotado",$B87),"")</f>
        <v/>
      </c>
      <c r="L87" s="5" t="str">
        <f>IFERROR(GETPIVOTDATA("Asis",Pivot!$A$3,"Fecha",DATE(YEAR(L$7),MONTH(L$7),DAY(L$7)),"Usuario anotado",$B87),"")</f>
        <v/>
      </c>
      <c r="M87" s="5" t="str">
        <f>IFERROR(GETPIVOTDATA("Asis",Pivot!$A$3,"Fecha",DATE(YEAR(M$7),MONTH(M$7),DAY(M$7)),"Usuario anotado",$B87),"")</f>
        <v/>
      </c>
      <c r="N87" s="5" t="str">
        <f>IFERROR(GETPIVOTDATA("Asis",Pivot!$A$3,"Fecha",DATE(YEAR(N$7),MONTH(N$7),DAY(N$7)),"Usuario anotado",$B87),"")</f>
        <v/>
      </c>
      <c r="O87" s="5">
        <f>IFERROR(IF(P87=0,IF(GETPIVOTDATA("Asis",Pivot!$A$3,"Usuario anotado",$B87)-R87=0,1,0),1),0)</f>
        <v>1</v>
      </c>
      <c r="P87" s="5">
        <f t="shared" si="9"/>
        <v>1</v>
      </c>
      <c r="Q87" s="71" t="str">
        <f t="shared" si="10"/>
        <v/>
      </c>
      <c r="R87" s="9">
        <f t="shared" si="11"/>
        <v>0</v>
      </c>
      <c r="S87" s="9">
        <f t="shared" si="12"/>
        <v>0</v>
      </c>
      <c r="T87" s="4" t="str">
        <f>IFERROR(VLOOKUP(U87,Perfil!A:G,6,FALSE),"")</f>
        <v/>
      </c>
      <c r="U87" s="84" t="str">
        <f>IF(Pivot!A84="","",Pivot!A84)</f>
        <v/>
      </c>
    </row>
    <row r="88" spans="2:21" x14ac:dyDescent="0.25">
      <c r="B88" s="79" t="str">
        <f t="shared" si="8"/>
        <v/>
      </c>
    </row>
    <row r="89" spans="2:21" x14ac:dyDescent="0.25">
      <c r="B89" s="79" t="str">
        <f t="shared" si="8"/>
        <v/>
      </c>
    </row>
    <row r="90" spans="2:21" x14ac:dyDescent="0.25">
      <c r="B90" s="79" t="str">
        <f t="shared" si="8"/>
        <v/>
      </c>
    </row>
    <row r="91" spans="2:21" x14ac:dyDescent="0.25">
      <c r="B91" s="79" t="str">
        <f t="shared" si="8"/>
        <v/>
      </c>
    </row>
    <row r="92" spans="2:21" x14ac:dyDescent="0.25">
      <c r="B92" s="79" t="str">
        <f t="shared" si="8"/>
        <v/>
      </c>
    </row>
    <row r="93" spans="2:21" x14ac:dyDescent="0.25">
      <c r="B93" s="79" t="str">
        <f t="shared" si="8"/>
        <v/>
      </c>
    </row>
    <row r="94" spans="2:21" x14ac:dyDescent="0.25">
      <c r="B94" s="79" t="str">
        <f t="shared" si="8"/>
        <v/>
      </c>
    </row>
    <row r="95" spans="2:21" x14ac:dyDescent="0.25">
      <c r="B95" s="79" t="str">
        <f t="shared" si="8"/>
        <v/>
      </c>
    </row>
    <row r="96" spans="2:21" x14ac:dyDescent="0.25">
      <c r="B96" s="79" t="str">
        <f t="shared" si="8"/>
        <v/>
      </c>
    </row>
    <row r="97" spans="2:2" x14ac:dyDescent="0.25">
      <c r="B97" s="79" t="str">
        <f t="shared" si="8"/>
        <v/>
      </c>
    </row>
    <row r="98" spans="2:2" x14ac:dyDescent="0.25">
      <c r="B98" s="79" t="str">
        <f t="shared" si="8"/>
        <v/>
      </c>
    </row>
    <row r="99" spans="2:2" x14ac:dyDescent="0.25">
      <c r="B99" s="79" t="str">
        <f t="shared" si="8"/>
        <v/>
      </c>
    </row>
    <row r="100" spans="2:2" x14ac:dyDescent="0.25">
      <c r="B100" s="79" t="str">
        <f t="shared" si="8"/>
        <v/>
      </c>
    </row>
  </sheetData>
  <mergeCells count="1">
    <mergeCell ref="B2:G2"/>
  </mergeCells>
  <conditionalFormatting sqref="C4:N4">
    <cfRule type="colorScale" priority="10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Q1:Q5 Q7:Q1048576">
    <cfRule type="colorScale" priority="12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H5:H6" 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852EB63-6A82-430A-878D-0BDBA76FE14E}">
            <x14:iconSet iconSet="3Symbols" custom="1">
              <x14:cfvo type="percent">
                <xm:f>0</xm:f>
              </x14:cfvo>
              <x14:cfvo type="num" gte="0">
                <xm:f>-1</xm:f>
              </x14:cfvo>
              <x14:cfvo type="num" gte="0">
                <xm:f>0</xm:f>
              </x14:cfvo>
              <x14:cfIcon iconSet="NoIcons" iconId="0"/>
              <x14:cfIcon iconSet="3Symbols" iconId="0"/>
              <x14:cfIcon iconSet="3Symbols" iconId="2"/>
            </x14:iconSet>
          </x14:cfRule>
          <xm:sqref>P7</xm:sqref>
        </x14:conditionalFormatting>
        <x14:conditionalFormatting xmlns:xm="http://schemas.microsoft.com/office/excel/2006/main">
          <x14:cfRule type="iconSet" priority="15" id="{4CC0AD72-57A8-40C2-AA2F-238D13F0E3B6}">
            <x14:iconSet iconSet="3Symbols" custom="1">
              <x14:cfvo type="percent">
                <xm:f>0</xm:f>
              </x14:cfvo>
              <x14:cfvo type="num" gte="0">
                <xm:f>-1</xm:f>
              </x14:cfvo>
              <x14:cfvo type="num" gte="0">
                <xm:f>0</xm:f>
              </x14:cfvo>
              <x14:cfIcon iconSet="NoIcons" iconId="0"/>
              <x14:cfIcon iconSet="3Symbols" iconId="0"/>
              <x14:cfIcon iconSet="3Symbols" iconId="2"/>
            </x14:iconSet>
          </x14:cfRule>
          <xm:sqref>C8:N87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I14"/>
  <sheetViews>
    <sheetView zoomScaleNormal="100" workbookViewId="0">
      <selection activeCell="H11" sqref="H11"/>
    </sheetView>
  </sheetViews>
  <sheetFormatPr baseColWidth="10" defaultColWidth="11.42578125" defaultRowHeight="15" x14ac:dyDescent="0.25"/>
  <cols>
    <col min="1" max="1" width="11.42578125" style="1"/>
    <col min="2" max="2" width="12.5703125" style="1" bestFit="1" customWidth="1"/>
    <col min="3" max="9" width="11.42578125" style="17"/>
    <col min="10" max="16384" width="11.42578125" style="1"/>
  </cols>
  <sheetData>
    <row r="1" spans="1:8" ht="18.75" x14ac:dyDescent="0.3">
      <c r="A1" s="37" t="str">
        <f>'Últimas 12 fechas'!B2</f>
        <v>Speaking Club</v>
      </c>
      <c r="B1" s="38"/>
    </row>
    <row r="2" spans="1:8" ht="15.75" x14ac:dyDescent="0.25">
      <c r="A2" s="17"/>
      <c r="B2" s="10" t="s">
        <v>50</v>
      </c>
      <c r="C2" s="7">
        <f>SUM('Últimas 12 fechas'!$R$8:$R$16)</f>
        <v>16</v>
      </c>
      <c r="F2" s="1"/>
      <c r="G2" s="1"/>
      <c r="H2" s="1"/>
    </row>
    <row r="3" spans="1:8" ht="15.75" x14ac:dyDescent="0.25">
      <c r="A3" s="17"/>
      <c r="B3" s="10" t="s">
        <v>103</v>
      </c>
      <c r="C3" s="7">
        <f>SUM('Últimas 12 fechas'!$S$8:$S$16)</f>
        <v>22</v>
      </c>
      <c r="F3" s="1"/>
      <c r="G3" s="1"/>
      <c r="H3" s="1"/>
    </row>
    <row r="4" spans="1:8" ht="15.75" x14ac:dyDescent="0.25">
      <c r="A4" s="17"/>
      <c r="B4" s="10" t="s">
        <v>49</v>
      </c>
      <c r="C4" s="7">
        <f>IFERROR(VLOOKUP(A1,Actividad!A:J,9,FALSE),"")</f>
        <v>3</v>
      </c>
      <c r="F4" s="1"/>
      <c r="G4" s="1"/>
      <c r="H4" s="1"/>
    </row>
    <row r="5" spans="1:8" ht="15.75" x14ac:dyDescent="0.25">
      <c r="A5" s="17"/>
      <c r="B5" s="10" t="s">
        <v>22</v>
      </c>
      <c r="C5" s="7">
        <f>IFERROR(VLOOKUP(A1,Actividad!A:J,5,FALSE),"")</f>
        <v>5</v>
      </c>
      <c r="F5" s="1"/>
      <c r="G5" s="1"/>
      <c r="H5" s="1"/>
    </row>
    <row r="6" spans="1:8" x14ac:dyDescent="0.25">
      <c r="A6" s="17"/>
      <c r="B6" s="18" t="s">
        <v>87</v>
      </c>
      <c r="C6" s="19">
        <f>IFERROR(C2/C3,"")</f>
        <v>0.72727272727272729</v>
      </c>
      <c r="D6" s="1"/>
      <c r="F6" s="1"/>
      <c r="G6" s="1"/>
      <c r="H6" s="1"/>
    </row>
    <row r="7" spans="1:8" x14ac:dyDescent="0.25">
      <c r="A7" s="17"/>
      <c r="B7" s="18" t="s">
        <v>88</v>
      </c>
      <c r="C7" s="19">
        <f>IFERROR(C4/C5,"")</f>
        <v>0.6</v>
      </c>
      <c r="F7" s="1"/>
      <c r="G7" s="1"/>
      <c r="H7" s="1"/>
    </row>
    <row r="8" spans="1:8" x14ac:dyDescent="0.25">
      <c r="A8" s="17"/>
      <c r="B8" s="18"/>
      <c r="F8" s="1"/>
      <c r="G8" s="1"/>
      <c r="H8" s="1"/>
    </row>
    <row r="9" spans="1:8" x14ac:dyDescent="0.25">
      <c r="A9" s="17"/>
      <c r="B9" s="18" t="s">
        <v>80</v>
      </c>
      <c r="C9" s="18" t="s">
        <v>79</v>
      </c>
      <c r="D9" s="18" t="s">
        <v>49</v>
      </c>
      <c r="F9" s="1"/>
      <c r="G9" s="1"/>
      <c r="H9" s="1"/>
    </row>
    <row r="10" spans="1:8" x14ac:dyDescent="0.25">
      <c r="A10" s="72" t="s">
        <v>82</v>
      </c>
      <c r="B10" s="20">
        <v>0.49</v>
      </c>
      <c r="C10" s="22" t="str">
        <f>IFERROR(IF($C$6&lt;=$B$10,$C$6," "),"")</f>
        <v xml:space="preserve"> </v>
      </c>
      <c r="D10" s="22" t="str">
        <f>IFERROR(IF(C$7&lt;=$B$10,C$7," "),"")</f>
        <v xml:space="preserve"> </v>
      </c>
      <c r="F10" s="1"/>
      <c r="G10" s="1"/>
      <c r="H10" s="1"/>
    </row>
    <row r="11" spans="1:8" x14ac:dyDescent="0.25">
      <c r="A11" s="72" t="s">
        <v>83</v>
      </c>
      <c r="B11" s="20">
        <v>0.75</v>
      </c>
      <c r="C11" s="22">
        <f>IFERROR(IF(AND(C$6&gt;$B10,C$6&lt;=$B11),C$6," "),"")</f>
        <v>0.72727272727272729</v>
      </c>
      <c r="D11" s="22">
        <f>IFERROR(IF(AND(C$7&gt;$B10,C$7&lt;=$B11),C$7," "),"")</f>
        <v>0.6</v>
      </c>
      <c r="F11" s="1"/>
      <c r="G11" s="1"/>
      <c r="H11" s="1"/>
    </row>
    <row r="12" spans="1:8" x14ac:dyDescent="0.25">
      <c r="A12" s="72" t="s">
        <v>84</v>
      </c>
      <c r="B12" s="20">
        <v>1</v>
      </c>
      <c r="C12" s="22" t="str">
        <f>IFERROR(IF(C$6&gt;$B11,C$6," "),"")</f>
        <v xml:space="preserve"> </v>
      </c>
      <c r="D12" s="22" t="str">
        <f>IFERROR(IF(C$7&gt;$B11,C$7," "),"")</f>
        <v xml:space="preserve"> </v>
      </c>
      <c r="F12" s="1"/>
      <c r="G12" s="1"/>
      <c r="H12" s="1"/>
    </row>
    <row r="13" spans="1:8" x14ac:dyDescent="0.25">
      <c r="A13" s="17"/>
      <c r="B13" s="18" t="s">
        <v>81</v>
      </c>
      <c r="C13" s="21">
        <f>IFERROR(MAX(1,C6)-C6,"")</f>
        <v>0.27272727272727271</v>
      </c>
      <c r="D13" s="21">
        <f>IFERROR(MAX(1,C7)-C7,"")</f>
        <v>0.4</v>
      </c>
      <c r="F13" s="1"/>
      <c r="G13" s="1"/>
      <c r="H13" s="1"/>
    </row>
    <row r="14" spans="1:8" x14ac:dyDescent="0.25">
      <c r="D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6</vt:i4>
      </vt:variant>
    </vt:vector>
  </HeadingPairs>
  <TitlesOfParts>
    <vt:vector size="17" baseType="lpstr">
      <vt:lpstr>Perfil</vt:lpstr>
      <vt:lpstr>Actividad</vt:lpstr>
      <vt:lpstr>As-Item</vt:lpstr>
      <vt:lpstr>As-Detalle</vt:lpstr>
      <vt:lpstr>Subscripcion</vt:lpstr>
      <vt:lpstr>Dia</vt:lpstr>
      <vt:lpstr>Modalidad</vt:lpstr>
      <vt:lpstr>Usuario</vt:lpstr>
      <vt:lpstr>Pivot</vt:lpstr>
      <vt:lpstr>Últimas 12 fechas</vt:lpstr>
      <vt:lpstr>niveles graf</vt:lpstr>
      <vt:lpstr>Actividad!actividades_2021_07_27_00_40_18.584392</vt:lpstr>
      <vt:lpstr>'As-Detalle'!asistenciasDETALLE_historico_2021_07_27_00_40_17.580920</vt:lpstr>
      <vt:lpstr>'As-Item'!asistenciasITEM_historico_2021_07_27_00_40_16.884358</vt:lpstr>
      <vt:lpstr>Perfil!perfiles_2021_07_27_00_36_29.405986</vt:lpstr>
      <vt:lpstr>Rango</vt:lpstr>
      <vt:lpstr>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2021-07-12T07:39:21Z</dcterms:created>
  <dcterms:modified xsi:type="dcterms:W3CDTF">2021-07-29T21:22:11Z</dcterms:modified>
</cp:coreProperties>
</file>