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ll_old" sheetId="1" state="visible" r:id="rId2"/>
    <sheet name="Tomas vs Evgeny" sheetId="2" state="visible" r:id="rId3"/>
    <sheet name="Tomas vs Simone" sheetId="3" state="visible" r:id="rId4"/>
    <sheet name="Number of entri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<sst xmlns="http://schemas.openxmlformats.org/spreadsheetml/2006/main" count="260" uniqueCount="44">
  <si>
    <t xml:space="preserve">Yields</t>
  </si>
  <si>
    <t xml:space="preserve">f_D</t>
  </si>
  <si>
    <t xml:space="preserve">f_I</t>
  </si>
  <si>
    <t xml:space="preserve">eff</t>
  </si>
  <si>
    <t xml:space="preserve">Lumi</t>
  </si>
  <si>
    <t xml:space="preserve">Veto</t>
  </si>
  <si>
    <t xml:space="preserve">CS</t>
  </si>
  <si>
    <t xml:space="preserve">statErr</t>
  </si>
  <si>
    <t xml:space="preserve">Yield/Lumi</t>
  </si>
  <si>
    <t xml:space="preserve">Y/(L*eff)</t>
  </si>
  <si>
    <t xml:space="preserve">Tomas</t>
  </si>
  <si>
    <t xml:space="preserve">18q+18r : CMUP6</t>
  </si>
  <si>
    <t xml:space="preserve">Simone</t>
  </si>
  <si>
    <t xml:space="preserve">Ratio</t>
  </si>
  <si>
    <t xml:space="preserve">4.00-2.50</t>
  </si>
  <si>
    <t xml:space="preserve">4.00-3.75</t>
  </si>
  <si>
    <t xml:space="preserve">3.75-3.50</t>
  </si>
  <si>
    <t xml:space="preserve">3.50-3.25</t>
  </si>
  <si>
    <t xml:space="preserve">3.25-3.00</t>
  </si>
  <si>
    <t xml:space="preserve">3.00-2.75</t>
  </si>
  <si>
    <t xml:space="preserve">2.75-2.50</t>
  </si>
  <si>
    <t xml:space="preserve">Evgeny</t>
  </si>
  <si>
    <t xml:space="preserve">15o+18q+18r : CMUP11</t>
  </si>
  <si>
    <t xml:space="preserve">18q+18r : CMUP11</t>
  </si>
  <si>
    <t xml:space="preserve">Y/(eff)</t>
  </si>
  <si>
    <t xml:space="preserve"># -------------0-----1-----2-----3-----4-----5-----6-----7-----8-----9---</t>
  </si>
  <si>
    <t xml:space="preserve">MC</t>
  </si>
  <si>
    <t xml:space="preserve">y_bins_min = [4.00, 4.00, 3.75, 3.50, 3.25, 3.00, 2.75, 4.00, 3.50, 3.00]</t>
  </si>
  <si>
    <t xml:space="preserve">y_bins_max = [2.50, 3.75, 3.50, 3.25, 3.00, 2.75, 2.50, 3.50, 3.00, 2.50]</t>
  </si>
  <si>
    <t xml:space="preserve">Rec</t>
  </si>
  <si>
    <t xml:space="preserve">Gen</t>
  </si>
  <si>
    <t xml:space="preserve">18q</t>
  </si>
  <si>
    <t xml:space="preserve">RECint =</t>
  </si>
  <si>
    <t xml:space="preserve">18r</t>
  </si>
  <si>
    <t xml:space="preserve">GENint </t>
  </si>
  <si>
    <t xml:space="preserve">EFFint</t>
  </si>
  <si>
    <t xml:space="preserve">Diff</t>
  </si>
  <si>
    <t xml:space="preserve">entries in invar mass</t>
  </si>
  <si>
    <t xml:space="preserve">0-20 GeV</t>
  </si>
  <si>
    <t xml:space="preserve">AOD</t>
  </si>
  <si>
    <t xml:space="preserve">Trigger</t>
  </si>
  <si>
    <t xml:space="preserve">Good muons</t>
  </si>
  <si>
    <t xml:space="preserve">Final</t>
  </si>
  <si>
    <t xml:space="preserve">1 diff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</si>
</sst>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%"/>
    <numFmt numFmtId="167" formatCode="0.0"/>
    <numFmt numFmtId="168" formatCode="0%"/>
    <numFmt numFmtId="169" formatCode="0.000"/>
    <numFmt numFmtId="170" formatCode="0.00"/>
    <numFmt numFmtId="171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808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2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8.29"/>
    <col collapsed="false" customWidth="true" hidden="false" outlineLevel="0" max="3" min="3" style="0" width="7.71"/>
    <col collapsed="false" customWidth="true" hidden="false" outlineLevel="0" max="4" min="4" style="0" width="8.71"/>
    <col collapsed="false" customWidth="true" hidden="false" outlineLevel="0" max="5" min="5" style="0" width="8.29"/>
    <col collapsed="false" customWidth="true" hidden="false" outlineLevel="0" max="6" min="6" style="0" width="7.71"/>
    <col collapsed="false" customWidth="true" hidden="false" outlineLevel="0" max="7" min="7" style="0" width="8.66"/>
    <col collapsed="false" customWidth="true" hidden="false" outlineLevel="0" max="8" min="8" style="0" width="3.98"/>
    <col collapsed="false" customWidth="true" hidden="false" outlineLevel="0" max="9" min="9" style="0" width="8.71"/>
    <col collapsed="false" customWidth="true" hidden="false" outlineLevel="0" max="10" min="10" style="0" width="8.14"/>
    <col collapsed="false" customWidth="true" hidden="false" outlineLevel="0" max="11" min="11" style="0" width="11.71"/>
    <col collapsed="false" customWidth="true" hidden="false" outlineLevel="0" max="12" min="12" style="0" width="9.42"/>
    <col collapsed="false" customWidth="true" hidden="false" outlineLevel="0" max="13" min="13" style="1" width="2.85"/>
    <col collapsed="false" customWidth="true" hidden="false" outlineLevel="0" max="14" min="14" style="0" width="8.71"/>
    <col collapsed="false" customWidth="true" hidden="false" outlineLevel="0" max="15" min="15" style="0" width="8.66"/>
    <col collapsed="false" customWidth="true" hidden="false" outlineLevel="0" max="18" min="16" style="0" width="8.71"/>
    <col collapsed="false" customWidth="true" hidden="false" outlineLevel="0" max="19" min="19" style="0" width="7.71"/>
    <col collapsed="false" customWidth="true" hidden="false" outlineLevel="0" max="20" min="20" style="0" width="8.71"/>
    <col collapsed="false" customWidth="true" hidden="false" outlineLevel="0" max="21" min="21" style="0" width="2.71"/>
    <col collapsed="false" customWidth="true" hidden="false" outlineLevel="0" max="23" min="22" style="0" width="8.71"/>
    <col collapsed="false" customWidth="true" hidden="false" outlineLevel="0" max="24" min="24" style="0" width="11.71"/>
    <col collapsed="false" customWidth="true" hidden="false" outlineLevel="0" max="25" min="25" style="0" width="9.42"/>
    <col collapsed="false" customWidth="true" hidden="false" outlineLevel="0" max="26" min="26" style="0" width="2.85"/>
    <col collapsed="false" customWidth="true" hidden="false" outlineLevel="0" max="28" min="27" style="0" width="8.71"/>
    <col collapsed="false" customWidth="true" hidden="false" outlineLevel="0" max="29" min="29" style="0" width="7.71"/>
    <col collapsed="false" customWidth="true" hidden="false" outlineLevel="0" max="30" min="30" style="0" width="8.71"/>
    <col collapsed="false" customWidth="true" hidden="false" outlineLevel="0" max="32" min="31" style="0" width="7.71"/>
    <col collapsed="false" customWidth="true" hidden="false" outlineLevel="0" max="33" min="33" style="0" width="9.29"/>
    <col collapsed="false" customWidth="true" hidden="false" outlineLevel="0" max="34" min="34" style="0" width="3.57"/>
    <col collapsed="false" customWidth="true" hidden="false" outlineLevel="0" max="35" min="35" style="0" width="8.71"/>
    <col collapsed="false" customWidth="true" hidden="false" outlineLevel="0" max="36" min="36" style="0" width="8.14"/>
    <col collapsed="false" customWidth="true" hidden="false" outlineLevel="0" max="37" min="37" style="0" width="11.71"/>
    <col collapsed="false" customWidth="true" hidden="false" outlineLevel="0" max="38" min="38" style="0" width="9.42"/>
    <col collapsed="false" customWidth="true" hidden="false" outlineLevel="0" max="1025" min="39" style="0" width="8.71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2" t="s">
        <v>6</v>
      </c>
      <c r="J1" s="2" t="s">
        <v>7</v>
      </c>
      <c r="K1" s="2" t="s">
        <v>8</v>
      </c>
      <c r="L1" s="2" t="s">
        <v>9</v>
      </c>
      <c r="M1" s="4"/>
      <c r="O1" s="2" t="s">
        <v>0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3"/>
      <c r="V1" s="2" t="s">
        <v>6</v>
      </c>
      <c r="W1" s="2" t="s">
        <v>7</v>
      </c>
      <c r="X1" s="2" t="s">
        <v>8</v>
      </c>
      <c r="Y1" s="2" t="s">
        <v>9</v>
      </c>
      <c r="Z1" s="4"/>
      <c r="AB1" s="2" t="s">
        <v>0</v>
      </c>
      <c r="AC1" s="2" t="s">
        <v>1</v>
      </c>
      <c r="AD1" s="2" t="s">
        <v>2</v>
      </c>
      <c r="AE1" s="2" t="s">
        <v>3</v>
      </c>
      <c r="AF1" s="2" t="s">
        <v>4</v>
      </c>
      <c r="AG1" s="2" t="s">
        <v>5</v>
      </c>
      <c r="AH1" s="3"/>
      <c r="AI1" s="2" t="s">
        <v>6</v>
      </c>
      <c r="AJ1" s="2" t="s">
        <v>7</v>
      </c>
      <c r="AK1" s="2" t="s">
        <v>8</v>
      </c>
      <c r="AL1" s="2" t="s">
        <v>9</v>
      </c>
    </row>
    <row r="2" s="5" customFormat="true" ht="12.75" hidden="false" customHeight="false" outlineLevel="0" collapsed="false">
      <c r="M2" s="4"/>
      <c r="Z2" s="4"/>
    </row>
    <row r="3" customFormat="false" ht="15" hidden="false" customHeight="false" outlineLevel="0" collapsed="false">
      <c r="A3" s="2" t="s">
        <v>10</v>
      </c>
      <c r="B3" s="6" t="s">
        <v>11</v>
      </c>
      <c r="C3" s="6"/>
      <c r="D3" s="6"/>
      <c r="E3" s="6"/>
      <c r="F3" s="6"/>
      <c r="G3" s="6"/>
      <c r="H3" s="6"/>
      <c r="I3" s="6"/>
      <c r="J3" s="6"/>
      <c r="K3" s="6"/>
      <c r="L3" s="6"/>
      <c r="M3" s="4"/>
      <c r="N3" s="2" t="s">
        <v>12</v>
      </c>
      <c r="O3" s="6" t="s">
        <v>11</v>
      </c>
      <c r="P3" s="6"/>
      <c r="Q3" s="6"/>
      <c r="R3" s="6"/>
      <c r="S3" s="6"/>
      <c r="T3" s="6"/>
      <c r="U3" s="6"/>
      <c r="V3" s="6"/>
      <c r="W3" s="6"/>
      <c r="X3" s="6"/>
      <c r="Y3" s="6"/>
      <c r="Z3" s="4"/>
      <c r="AA3" s="2" t="s">
        <v>13</v>
      </c>
    </row>
    <row r="4" customFormat="false" ht="12.8" hidden="false" customHeight="false" outlineLevel="0" collapsed="false">
      <c r="A4" s="7" t="s">
        <v>14</v>
      </c>
      <c r="B4" s="8" t="n">
        <v>15498</v>
      </c>
      <c r="C4" s="9" t="n">
        <v>0.054821</v>
      </c>
      <c r="D4" s="9" t="n">
        <v>0.05666</v>
      </c>
      <c r="E4" s="9" t="n">
        <v>0.1176</v>
      </c>
      <c r="F4" s="10" t="n">
        <v>532.788</v>
      </c>
      <c r="G4" s="11" t="n">
        <v>0.960561</v>
      </c>
      <c r="I4" s="12" t="n">
        <f aca="false">B4/((1+C4+D4)*E4*F4*G4*0.05961*1.5)/1000</f>
        <v>2.59105437118567</v>
      </c>
      <c r="J4" s="12" t="n">
        <v>0.031751</v>
      </c>
      <c r="K4" s="13" t="n">
        <f aca="false">B4/F4</f>
        <v>29.0884929840762</v>
      </c>
      <c r="L4" s="13" t="n">
        <f aca="false">B4/(F4*(E4))</f>
        <v>247.351130816975</v>
      </c>
      <c r="M4" s="14"/>
      <c r="N4" s="7" t="s">
        <v>14</v>
      </c>
      <c r="O4" s="0" t="n">
        <v>15892</v>
      </c>
      <c r="P4" s="9" t="n">
        <v>0.055</v>
      </c>
      <c r="V4" s="12"/>
      <c r="W4" s="12"/>
      <c r="X4" s="13"/>
      <c r="Y4" s="13"/>
      <c r="Z4" s="14"/>
      <c r="AA4" s="7" t="s">
        <v>14</v>
      </c>
      <c r="AB4" s="15" t="n">
        <f aca="false">B4/O4</f>
        <v>0.975207651648628</v>
      </c>
      <c r="AC4" s="15" t="n">
        <f aca="false">C4/P4</f>
        <v>0.996745454545454</v>
      </c>
      <c r="AD4" s="15"/>
      <c r="AE4" s="15"/>
      <c r="AF4" s="15"/>
      <c r="AG4" s="15"/>
      <c r="AH4" s="15"/>
      <c r="AI4" s="15"/>
      <c r="AJ4" s="15"/>
      <c r="AK4" s="15"/>
      <c r="AL4" s="15"/>
    </row>
    <row r="5" customFormat="false" ht="12.8" hidden="false" customHeight="false" outlineLevel="0" collapsed="false">
      <c r="A5" s="7" t="s">
        <v>15</v>
      </c>
      <c r="B5" s="8" t="n">
        <v>667.81</v>
      </c>
      <c r="C5" s="9" t="n">
        <v>0.054154</v>
      </c>
      <c r="D5" s="9" t="n">
        <v>0.063614</v>
      </c>
      <c r="E5" s="9" t="n">
        <v>0.0483</v>
      </c>
      <c r="F5" s="10" t="n">
        <v>532.788</v>
      </c>
      <c r="G5" s="11" t="n">
        <v>0.960561</v>
      </c>
      <c r="I5" s="12" t="n">
        <f aca="false">B5/((1+C5+D5)*E5*F5*G5*0.05961*0.25)/1000</f>
        <v>1.62186835478444</v>
      </c>
      <c r="J5" s="12" t="n">
        <v>0.077147</v>
      </c>
      <c r="K5" s="13" t="n">
        <f aca="false">B5/F5</f>
        <v>1.25342537744844</v>
      </c>
      <c r="L5" s="13" t="n">
        <f aca="false">B5/(F5*(E5))</f>
        <v>25.9508359720174</v>
      </c>
      <c r="M5" s="14"/>
      <c r="N5" s="7" t="s">
        <v>15</v>
      </c>
      <c r="O5" s="0" t="n">
        <v>684</v>
      </c>
      <c r="P5" s="9" t="n">
        <v>0.055</v>
      </c>
      <c r="Q5" s="9" t="n">
        <v>0.062</v>
      </c>
      <c r="R5" s="9" t="n">
        <v>0.0528665</v>
      </c>
      <c r="S5" s="10" t="n">
        <v>532.926</v>
      </c>
      <c r="T5" s="11" t="n">
        <v>0.95</v>
      </c>
      <c r="V5" s="12" t="n">
        <v>1.5031</v>
      </c>
      <c r="W5" s="16" t="n">
        <f aca="false">0.0868242</f>
        <v>0.0868242</v>
      </c>
      <c r="X5" s="13" t="n">
        <f aca="false">O5/S5</f>
        <v>1.28348025804708</v>
      </c>
      <c r="Y5" s="13" t="n">
        <f aca="false">O5/(S5*(R5))</f>
        <v>24.2777611161526</v>
      </c>
      <c r="Z5" s="14"/>
      <c r="AA5" s="7" t="s">
        <v>15</v>
      </c>
      <c r="AB5" s="15" t="n">
        <f aca="false">B5/O5</f>
        <v>0.976330409356725</v>
      </c>
      <c r="AC5" s="15" t="n">
        <f aca="false">C5/P5</f>
        <v>0.984618181818182</v>
      </c>
      <c r="AD5" s="15" t="n">
        <f aca="false">D5/Q5</f>
        <v>1.02603225806452</v>
      </c>
      <c r="AE5" s="15" t="n">
        <f aca="false">E5/R5</f>
        <v>0.913622047988802</v>
      </c>
      <c r="AF5" s="15" t="n">
        <f aca="false">F5/S5</f>
        <v>0.999741052228639</v>
      </c>
      <c r="AG5" s="15" t="n">
        <f aca="false">G5/T5</f>
        <v>1.01111684210526</v>
      </c>
      <c r="AH5" s="15"/>
      <c r="AI5" s="15" t="n">
        <f aca="false">I5/V5</f>
        <v>1.07901560427413</v>
      </c>
      <c r="AJ5" s="15" t="n">
        <f aca="false">J5/W5</f>
        <v>0.888542595267218</v>
      </c>
      <c r="AK5" s="15" t="n">
        <f aca="false">K5/X5</f>
        <v>0.976583293424108</v>
      </c>
      <c r="AL5" s="15" t="n">
        <f aca="false">L5/Y5</f>
        <v>1.06891388575167</v>
      </c>
    </row>
    <row r="6" customFormat="false" ht="12.8" hidden="false" customHeight="false" outlineLevel="0" collapsed="false">
      <c r="A6" s="7" t="s">
        <v>16</v>
      </c>
      <c r="B6" s="8" t="n">
        <v>2266.79</v>
      </c>
      <c r="C6" s="9" t="n">
        <v>0.054417</v>
      </c>
      <c r="D6" s="9" t="n">
        <v>0.062665</v>
      </c>
      <c r="E6" s="9" t="n">
        <v>0.1376</v>
      </c>
      <c r="F6" s="10" t="n">
        <v>532.788</v>
      </c>
      <c r="G6" s="11" t="n">
        <v>0.960561</v>
      </c>
      <c r="I6" s="12" t="n">
        <f aca="false">B6/((1+C6+D6)*E6*F6*G6*0.05961*0.25)/1000</f>
        <v>1.93361178954402</v>
      </c>
      <c r="J6" s="12" t="n">
        <v>0.052783</v>
      </c>
      <c r="K6" s="13" t="n">
        <f aca="false">B6/F6</f>
        <v>4.25458155964474</v>
      </c>
      <c r="L6" s="13" t="n">
        <f aca="false">B6/(F6*(E6))</f>
        <v>30.9199241253251</v>
      </c>
      <c r="M6" s="14"/>
      <c r="N6" s="7" t="s">
        <v>16</v>
      </c>
      <c r="O6" s="0" t="n">
        <v>2302</v>
      </c>
      <c r="P6" s="9" t="n">
        <v>0.055</v>
      </c>
      <c r="Q6" s="9" t="n">
        <v>0.06</v>
      </c>
      <c r="R6" s="9" t="n">
        <v>0.145519</v>
      </c>
      <c r="S6" s="10" t="n">
        <v>532.926</v>
      </c>
      <c r="T6" s="11" t="n">
        <v>0.95</v>
      </c>
      <c r="V6" s="12" t="n">
        <v>1.8704</v>
      </c>
      <c r="W6" s="16" t="n">
        <f aca="false">0.0592018</f>
        <v>0.0592018</v>
      </c>
      <c r="X6" s="13" t="n">
        <f aca="false">O6/S6</f>
        <v>4.31954905559121</v>
      </c>
      <c r="Y6" s="13" t="n">
        <f aca="false">O6/(S6*(R6))</f>
        <v>29.6837461471781</v>
      </c>
      <c r="Z6" s="14"/>
      <c r="AA6" s="7" t="s">
        <v>16</v>
      </c>
      <c r="AB6" s="15" t="n">
        <f aca="false">B6/O6</f>
        <v>0.984704604691573</v>
      </c>
      <c r="AC6" s="15" t="n">
        <f aca="false">C6/P6</f>
        <v>0.9894</v>
      </c>
      <c r="AD6" s="15" t="n">
        <f aca="false">D6/Q6</f>
        <v>1.04441666666667</v>
      </c>
      <c r="AE6" s="15" t="n">
        <f aca="false">E6/R6</f>
        <v>0.945580989424061</v>
      </c>
      <c r="AF6" s="15" t="n">
        <f aca="false">F6/S6</f>
        <v>0.999741052228639</v>
      </c>
      <c r="AG6" s="15" t="n">
        <f aca="false">G6/T6</f>
        <v>1.01111684210526</v>
      </c>
      <c r="AH6" s="15"/>
      <c r="AI6" s="15" t="n">
        <f aca="false">I6/V6</f>
        <v>1.03379586695039</v>
      </c>
      <c r="AJ6" s="15" t="n">
        <f aca="false">J6/W6</f>
        <v>0.891577620950714</v>
      </c>
      <c r="AK6" s="15" t="n">
        <f aca="false">K6/X6</f>
        <v>0.984959657799839</v>
      </c>
      <c r="AL6" s="15" t="n">
        <f aca="false">L6/Y6</f>
        <v>1.04164494508267</v>
      </c>
    </row>
    <row r="7" customFormat="false" ht="12.8" hidden="false" customHeight="false" outlineLevel="0" collapsed="false">
      <c r="A7" s="7" t="s">
        <v>17</v>
      </c>
      <c r="B7" s="8" t="n">
        <v>4184.98</v>
      </c>
      <c r="C7" s="9" t="n">
        <v>0.055086</v>
      </c>
      <c r="D7" s="9" t="n">
        <v>0.061969</v>
      </c>
      <c r="E7" s="9" t="n">
        <v>0.2012</v>
      </c>
      <c r="F7" s="10" t="n">
        <v>532.788</v>
      </c>
      <c r="G7" s="11" t="n">
        <v>0.960561</v>
      </c>
      <c r="I7" s="12" t="n">
        <f aca="false">B7/((1+C7+D7)*E7*F7*G7*0.05961*0.25)/1000</f>
        <v>2.44147532121687</v>
      </c>
      <c r="J7" s="12" t="n">
        <v>0.051311</v>
      </c>
      <c r="K7" s="13" t="n">
        <f aca="false">B7/F7</f>
        <v>7.85486910365849</v>
      </c>
      <c r="L7" s="13" t="n">
        <f aca="false">B7/(F7*(E7))</f>
        <v>39.0401048889587</v>
      </c>
      <c r="M7" s="14"/>
      <c r="N7" s="7" t="s">
        <v>17</v>
      </c>
      <c r="O7" s="0" t="n">
        <v>4324</v>
      </c>
      <c r="P7" s="9" t="n">
        <v>0.055</v>
      </c>
      <c r="Q7" s="9" t="n">
        <v>0.059</v>
      </c>
      <c r="R7" s="9" t="n">
        <v>0.209425</v>
      </c>
      <c r="S7" s="10" t="n">
        <v>532.926</v>
      </c>
      <c r="T7" s="11" t="n">
        <v>0.95</v>
      </c>
      <c r="V7" s="12" t="n">
        <v>2.4674</v>
      </c>
      <c r="W7" s="16" t="n">
        <f aca="false">0.056925</f>
        <v>0.056925</v>
      </c>
      <c r="X7" s="13" t="n">
        <f aca="false">O7/S7</f>
        <v>8.11369683595846</v>
      </c>
      <c r="Y7" s="13" t="n">
        <f aca="false">O7/(S7*(R7))</f>
        <v>38.7427328922453</v>
      </c>
      <c r="Z7" s="14"/>
      <c r="AA7" s="7" t="s">
        <v>17</v>
      </c>
      <c r="AB7" s="15" t="n">
        <f aca="false">B7/O7</f>
        <v>0.967849213691027</v>
      </c>
      <c r="AC7" s="15" t="n">
        <f aca="false">C7/P7</f>
        <v>1.00156363636364</v>
      </c>
      <c r="AD7" s="15" t="n">
        <f aca="false">D7/Q7</f>
        <v>1.05032203389831</v>
      </c>
      <c r="AE7" s="15" t="n">
        <f aca="false">E7/R7</f>
        <v>0.960725796824639</v>
      </c>
      <c r="AF7" s="15" t="n">
        <f aca="false">F7/S7</f>
        <v>0.999741052228639</v>
      </c>
      <c r="AG7" s="15" t="n">
        <f aca="false">G7/T7</f>
        <v>1.01111684210526</v>
      </c>
      <c r="AH7" s="15"/>
      <c r="AI7" s="15" t="n">
        <f aca="false">I7/V7</f>
        <v>0.989493118755318</v>
      </c>
      <c r="AJ7" s="15" t="n">
        <f aca="false">J7/W7</f>
        <v>0.901379007465964</v>
      </c>
      <c r="AK7" s="15" t="n">
        <f aca="false">K7/X7</f>
        <v>0.968099901002846</v>
      </c>
      <c r="AL7" s="15" t="n">
        <f aca="false">L7/Y7</f>
        <v>1.00767555550458</v>
      </c>
    </row>
    <row r="8" customFormat="false" ht="12.8" hidden="false" customHeight="false" outlineLevel="0" collapsed="false">
      <c r="A8" s="7" t="s">
        <v>18</v>
      </c>
      <c r="B8" s="8" t="n">
        <v>4579.18</v>
      </c>
      <c r="C8" s="9" t="n">
        <v>0.05506</v>
      </c>
      <c r="D8" s="9" t="n">
        <v>0.052171</v>
      </c>
      <c r="E8" s="9" t="n">
        <v>0.1876</v>
      </c>
      <c r="F8" s="10" t="n">
        <v>532.788</v>
      </c>
      <c r="G8" s="11" t="n">
        <v>0.960561</v>
      </c>
      <c r="I8" s="12" t="n">
        <f aca="false">B8/((1+C8+D8)*E8*F8*G8*0.05961*0.25)/1000</f>
        <v>2.89053431691843</v>
      </c>
      <c r="J8" s="12" t="n">
        <v>0.059719</v>
      </c>
      <c r="K8" s="13" t="n">
        <f aca="false">B8/F8</f>
        <v>8.59475063252175</v>
      </c>
      <c r="L8" s="13" t="n">
        <f aca="false">B8/(F8*(E8))</f>
        <v>45.8142357810328</v>
      </c>
      <c r="M8" s="14"/>
      <c r="N8" s="7" t="s">
        <v>18</v>
      </c>
      <c r="O8" s="0" t="n">
        <v>4670</v>
      </c>
      <c r="P8" s="9" t="n">
        <v>0.055</v>
      </c>
      <c r="Q8" s="9" t="n">
        <v>0.049</v>
      </c>
      <c r="R8" s="9" t="n">
        <v>0.193709</v>
      </c>
      <c r="S8" s="10" t="n">
        <v>532.926</v>
      </c>
      <c r="T8" s="11" t="n">
        <v>0.95</v>
      </c>
      <c r="V8" s="12" t="n">
        <v>2.86347</v>
      </c>
      <c r="W8" s="16" t="n">
        <f aca="false">0.0594247</f>
        <v>0.0594247</v>
      </c>
      <c r="X8" s="13" t="n">
        <f aca="false">O8/S8</f>
        <v>8.7629426974852</v>
      </c>
      <c r="Y8" s="13" t="n">
        <f aca="false">O8/(S8*(R8))</f>
        <v>45.2376642153189</v>
      </c>
      <c r="Z8" s="14"/>
      <c r="AA8" s="7" t="s">
        <v>18</v>
      </c>
      <c r="AB8" s="15" t="n">
        <f aca="false">B8/O8</f>
        <v>0.980552462526767</v>
      </c>
      <c r="AC8" s="15" t="n">
        <f aca="false">C8/P8</f>
        <v>1.00109090909091</v>
      </c>
      <c r="AD8" s="15" t="n">
        <f aca="false">D8/Q8</f>
        <v>1.06471428571429</v>
      </c>
      <c r="AE8" s="15" t="n">
        <f aca="false">E8/R8</f>
        <v>0.968463003784027</v>
      </c>
      <c r="AF8" s="15" t="n">
        <f aca="false">F8/S8</f>
        <v>0.999741052228639</v>
      </c>
      <c r="AG8" s="15" t="n">
        <f aca="false">G8/T8</f>
        <v>1.01111684210526</v>
      </c>
      <c r="AH8" s="15"/>
      <c r="AI8" s="15" t="n">
        <f aca="false">I8/V8</f>
        <v>1.00945158039666</v>
      </c>
      <c r="AJ8" s="15" t="n">
        <f aca="false">J8/W8</f>
        <v>1.00495248608744</v>
      </c>
      <c r="AK8" s="15" t="n">
        <f aca="false">K8/X8</f>
        <v>0.980806440168585</v>
      </c>
      <c r="AL8" s="15" t="n">
        <f aca="false">L8/Y8</f>
        <v>1.01274538762589</v>
      </c>
    </row>
    <row r="9" customFormat="false" ht="12.8" hidden="false" customHeight="false" outlineLevel="0" collapsed="false">
      <c r="A9" s="7" t="s">
        <v>19</v>
      </c>
      <c r="B9" s="8" t="n">
        <v>3008.39</v>
      </c>
      <c r="C9" s="9" t="n">
        <v>0.054734</v>
      </c>
      <c r="D9" s="9" t="n">
        <v>0.05136</v>
      </c>
      <c r="E9" s="9" t="n">
        <v>0.1156</v>
      </c>
      <c r="F9" s="10" t="n">
        <v>532.788</v>
      </c>
      <c r="G9" s="11" t="n">
        <v>0.960561</v>
      </c>
      <c r="I9" s="12" t="n">
        <f aca="false">B9/((1+C9+D9)*E9*F9*G9*0.05961*0.25)/1000</f>
        <v>3.08493310403977</v>
      </c>
      <c r="J9" s="12" t="n">
        <v>0.077908</v>
      </c>
      <c r="K9" s="13" t="n">
        <f aca="false">B9/F9</f>
        <v>5.64650480115918</v>
      </c>
      <c r="L9" s="13" t="n">
        <f aca="false">B9/(F9*(E9))</f>
        <v>48.8451972418615</v>
      </c>
      <c r="M9" s="14"/>
      <c r="N9" s="7" t="s">
        <v>19</v>
      </c>
      <c r="O9" s="0" t="n">
        <v>3095</v>
      </c>
      <c r="P9" s="9" t="n">
        <v>0.055</v>
      </c>
      <c r="Q9" s="9" t="n">
        <v>0.047</v>
      </c>
      <c r="R9" s="9" t="n">
        <v>0.119925</v>
      </c>
      <c r="S9" s="10" t="n">
        <v>532.926</v>
      </c>
      <c r="T9" s="11" t="n">
        <v>0.95</v>
      </c>
      <c r="V9" s="12" t="n">
        <v>3.09083</v>
      </c>
      <c r="W9" s="16" t="n">
        <f aca="false">0.0893419</f>
        <v>0.0893419</v>
      </c>
      <c r="X9" s="13" t="n">
        <f aca="false">O9/S9</f>
        <v>5.80756052435047</v>
      </c>
      <c r="Y9" s="13" t="n">
        <f aca="false">O9/(S9*(R9))</f>
        <v>48.4266043306273</v>
      </c>
      <c r="Z9" s="14"/>
      <c r="AA9" s="7" t="s">
        <v>19</v>
      </c>
      <c r="AB9" s="15" t="n">
        <f aca="false">B9/O9</f>
        <v>0.972016155088853</v>
      </c>
      <c r="AC9" s="15" t="n">
        <f aca="false">C9/P9</f>
        <v>0.995163636363636</v>
      </c>
      <c r="AD9" s="15" t="n">
        <f aca="false">D9/Q9</f>
        <v>1.09276595744681</v>
      </c>
      <c r="AE9" s="15" t="n">
        <f aca="false">E9/R9</f>
        <v>0.963935793204086</v>
      </c>
      <c r="AF9" s="15" t="n">
        <f aca="false">F9/S9</f>
        <v>0.999741052228639</v>
      </c>
      <c r="AG9" s="15" t="n">
        <f aca="false">G9/T9</f>
        <v>1.01111684210526</v>
      </c>
      <c r="AH9" s="15"/>
      <c r="AI9" s="15" t="n">
        <f aca="false">I9/V9</f>
        <v>0.998092131899771</v>
      </c>
      <c r="AJ9" s="15" t="n">
        <f aca="false">J9/W9</f>
        <v>0.872020854716544</v>
      </c>
      <c r="AK9" s="15" t="n">
        <f aca="false">K9/X9</f>
        <v>0.972267921700343</v>
      </c>
      <c r="AL9" s="15" t="n">
        <f aca="false">L9/Y9</f>
        <v>1.0086438625425</v>
      </c>
    </row>
    <row r="10" customFormat="false" ht="12.8" hidden="false" customHeight="false" outlineLevel="0" collapsed="false">
      <c r="A10" s="7" t="s">
        <v>20</v>
      </c>
      <c r="B10" s="8" t="n">
        <v>779.399</v>
      </c>
      <c r="C10" s="9" t="n">
        <v>0.054</v>
      </c>
      <c r="D10" s="9" t="n">
        <v>0.052443</v>
      </c>
      <c r="E10" s="9" t="n">
        <v>0.0278</v>
      </c>
      <c r="F10" s="10" t="n">
        <v>532.788</v>
      </c>
      <c r="G10" s="11" t="n">
        <v>0.960561</v>
      </c>
      <c r="I10" s="12" t="n">
        <f aca="false">B10/((1+C10+D10)*E10*F10*G10*0.05961*0.25)/1000</f>
        <v>3.32236610855541</v>
      </c>
      <c r="J10" s="12" t="n">
        <v>0.169901</v>
      </c>
      <c r="K10" s="13" t="n">
        <f aca="false">B10/F10</f>
        <v>1.4628689084589</v>
      </c>
      <c r="L10" s="13" t="n">
        <f aca="false">B10/(F10*(E10))</f>
        <v>52.6211837575144</v>
      </c>
      <c r="M10" s="14"/>
      <c r="N10" s="7" t="s">
        <v>20</v>
      </c>
      <c r="O10" s="0" t="n">
        <v>817</v>
      </c>
      <c r="P10" s="9" t="n">
        <v>0.055</v>
      </c>
      <c r="Q10" s="9" t="n">
        <v>0.05</v>
      </c>
      <c r="R10" s="9" t="n">
        <v>0.0293767</v>
      </c>
      <c r="S10" s="10" t="n">
        <v>532.926</v>
      </c>
      <c r="T10" s="11" t="n">
        <v>0.95</v>
      </c>
      <c r="V10" s="12" t="n">
        <v>3.39763</v>
      </c>
      <c r="W10" s="16" t="n">
        <f aca="false">0.185575</f>
        <v>0.185575</v>
      </c>
      <c r="X10" s="13" t="n">
        <f aca="false">O10/S10</f>
        <v>1.53304586377846</v>
      </c>
      <c r="Y10" s="13" t="n">
        <f aca="false">O10/(S10*(R10))</f>
        <v>52.1857752497204</v>
      </c>
      <c r="Z10" s="14"/>
      <c r="AA10" s="7" t="s">
        <v>20</v>
      </c>
      <c r="AB10" s="15" t="n">
        <f aca="false">B10/O10</f>
        <v>0.953976744186046</v>
      </c>
      <c r="AC10" s="15" t="n">
        <f aca="false">C10/P10</f>
        <v>0.981818181818182</v>
      </c>
      <c r="AD10" s="15" t="n">
        <f aca="false">D10/Q10</f>
        <v>1.04886</v>
      </c>
      <c r="AE10" s="15" t="n">
        <f aca="false">E10/R10</f>
        <v>0.946328212494937</v>
      </c>
      <c r="AF10" s="15" t="n">
        <f aca="false">F10/S10</f>
        <v>0.999741052228639</v>
      </c>
      <c r="AG10" s="15" t="n">
        <f aca="false">G10/T10</f>
        <v>1.01111684210526</v>
      </c>
      <c r="AH10" s="15"/>
      <c r="AI10" s="15" t="n">
        <f aca="false">I10/V10</f>
        <v>0.977848120176539</v>
      </c>
      <c r="AJ10" s="15" t="n">
        <f aca="false">J10/W10</f>
        <v>0.915538192105618</v>
      </c>
      <c r="AK10" s="15" t="n">
        <f aca="false">K10/X10</f>
        <v>0.95422383832236</v>
      </c>
      <c r="AL10" s="15" t="n">
        <f aca="false">L10/Y10</f>
        <v>1.00834343277858</v>
      </c>
    </row>
    <row r="11" s="5" customFormat="true" ht="12.75" hidden="false" customHeight="false" outlineLevel="0" collapsed="false">
      <c r="M11" s="4"/>
      <c r="Z11" s="4"/>
    </row>
    <row r="12" s="5" customFormat="true" ht="12.75" hidden="false" customHeight="false" outlineLevel="0" collapsed="false">
      <c r="M12" s="4"/>
      <c r="Z12" s="4"/>
    </row>
    <row r="13" customFormat="false" ht="15" hidden="false" customHeight="false" outlineLevel="0" collapsed="false">
      <c r="A13" s="2" t="s">
        <v>21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4"/>
      <c r="N13" s="2" t="s">
        <v>21</v>
      </c>
      <c r="O13" s="6" t="s">
        <v>22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4"/>
      <c r="AA13" s="2"/>
    </row>
    <row r="14" customFormat="false" ht="12.75" hidden="false" customHeight="false" outlineLevel="0" collapsed="false">
      <c r="A14" s="7" t="s">
        <v>14</v>
      </c>
      <c r="B14" s="0" t="n">
        <v>21747</v>
      </c>
      <c r="C14" s="9" t="n">
        <v>0.055</v>
      </c>
      <c r="D14" s="9" t="n">
        <v>0.055</v>
      </c>
      <c r="E14" s="9" t="n">
        <v>0.12</v>
      </c>
      <c r="F14" s="0" t="n">
        <v>754</v>
      </c>
      <c r="G14" s="11" t="n">
        <v>0.95</v>
      </c>
      <c r="I14" s="17" t="n">
        <v>2.549</v>
      </c>
      <c r="J14" s="12" t="n">
        <v>0.022</v>
      </c>
      <c r="K14" s="13" t="n">
        <f aca="false">B14/F14</f>
        <v>28.842175066313</v>
      </c>
      <c r="L14" s="13" t="n">
        <f aca="false">B14/(F14*(E14))</f>
        <v>240.351458885942</v>
      </c>
      <c r="M14" s="4"/>
      <c r="N14" s="7" t="s">
        <v>14</v>
      </c>
      <c r="O14" s="0" t="n">
        <v>21747</v>
      </c>
      <c r="P14" s="9" t="n">
        <v>0.055</v>
      </c>
      <c r="Q14" s="9" t="n">
        <v>0.055</v>
      </c>
      <c r="R14" s="9" t="n">
        <v>0.12</v>
      </c>
      <c r="S14" s="0" t="n">
        <v>754</v>
      </c>
      <c r="T14" s="11" t="n">
        <v>0.95</v>
      </c>
      <c r="V14" s="17" t="n">
        <v>2.549</v>
      </c>
      <c r="W14" s="12" t="n">
        <v>0.022</v>
      </c>
      <c r="X14" s="13" t="n">
        <f aca="false">O14/S14</f>
        <v>28.842175066313</v>
      </c>
      <c r="Y14" s="13" t="n">
        <f aca="false">O14/(S14*(R14))</f>
        <v>240.351458885942</v>
      </c>
      <c r="Z14" s="4"/>
      <c r="AA14" s="7"/>
      <c r="AI14" s="12"/>
      <c r="AJ14" s="13"/>
    </row>
    <row r="15" customFormat="false" ht="12.75" hidden="false" customHeight="false" outlineLevel="0" collapsed="false">
      <c r="A15" s="7" t="s">
        <v>15</v>
      </c>
      <c r="B15" s="0" t="n">
        <v>974</v>
      </c>
      <c r="C15" s="9" t="n">
        <v>0.055</v>
      </c>
      <c r="D15" s="9" t="n">
        <v>0.06</v>
      </c>
      <c r="E15" s="9" t="n">
        <v>0.051</v>
      </c>
      <c r="F15" s="0" t="n">
        <v>754</v>
      </c>
      <c r="G15" s="11" t="n">
        <v>0.95</v>
      </c>
      <c r="I15" s="17" t="n">
        <v>1.615</v>
      </c>
      <c r="J15" s="12" t="n">
        <v>0.06</v>
      </c>
      <c r="K15" s="13" t="n">
        <f aca="false">B15/F15</f>
        <v>1.29177718832891</v>
      </c>
      <c r="L15" s="13" t="n">
        <f aca="false">B15/(F15*(E15))</f>
        <v>25.3289644770375</v>
      </c>
      <c r="M15" s="4"/>
      <c r="N15" s="7" t="s">
        <v>15</v>
      </c>
      <c r="O15" s="0" t="n">
        <v>974</v>
      </c>
      <c r="P15" s="9" t="n">
        <v>0.055</v>
      </c>
      <c r="Q15" s="9" t="n">
        <v>0.06</v>
      </c>
      <c r="R15" s="9" t="n">
        <v>0.051</v>
      </c>
      <c r="S15" s="0" t="n">
        <v>754</v>
      </c>
      <c r="T15" s="11" t="n">
        <v>0.95</v>
      </c>
      <c r="V15" s="17" t="n">
        <v>1.615</v>
      </c>
      <c r="W15" s="12" t="n">
        <v>0.06</v>
      </c>
      <c r="X15" s="13" t="n">
        <f aca="false">O15/S15</f>
        <v>1.29177718832891</v>
      </c>
      <c r="Y15" s="13" t="n">
        <f aca="false">O15/(S15*(R15))</f>
        <v>25.3289644770375</v>
      </c>
      <c r="Z15" s="4"/>
      <c r="AA15" s="7"/>
      <c r="AI15" s="12"/>
      <c r="AJ15" s="13"/>
    </row>
    <row r="16" customFormat="false" ht="12.75" hidden="false" customHeight="false" outlineLevel="0" collapsed="false">
      <c r="A16" s="7" t="s">
        <v>16</v>
      </c>
      <c r="B16" s="0" t="n">
        <v>3217</v>
      </c>
      <c r="C16" s="9" t="n">
        <v>0.055</v>
      </c>
      <c r="D16" s="9" t="n">
        <v>0.059</v>
      </c>
      <c r="E16" s="9" t="n">
        <v>0.14</v>
      </c>
      <c r="F16" s="0" t="n">
        <v>754</v>
      </c>
      <c r="G16" s="11" t="n">
        <v>0.95</v>
      </c>
      <c r="I16" s="17" t="n">
        <v>1.938</v>
      </c>
      <c r="J16" s="12" t="n">
        <v>0.042</v>
      </c>
      <c r="K16" s="13" t="n">
        <f aca="false">B16/F16</f>
        <v>4.26657824933687</v>
      </c>
      <c r="L16" s="13" t="n">
        <f aca="false">B16/(F16*(E16))</f>
        <v>30.4755589238348</v>
      </c>
      <c r="M16" s="4"/>
      <c r="N16" s="7" t="s">
        <v>16</v>
      </c>
      <c r="O16" s="0" t="n">
        <v>3217</v>
      </c>
      <c r="P16" s="9" t="n">
        <v>0.055</v>
      </c>
      <c r="Q16" s="9" t="n">
        <v>0.059</v>
      </c>
      <c r="R16" s="9" t="n">
        <v>0.14</v>
      </c>
      <c r="S16" s="0" t="n">
        <v>754</v>
      </c>
      <c r="T16" s="11" t="n">
        <v>0.95</v>
      </c>
      <c r="V16" s="17" t="n">
        <v>1.938</v>
      </c>
      <c r="W16" s="12" t="n">
        <v>0.042</v>
      </c>
      <c r="X16" s="13" t="n">
        <f aca="false">O16/S16</f>
        <v>4.26657824933687</v>
      </c>
      <c r="Y16" s="13" t="n">
        <f aca="false">O16/(S16*(R16))</f>
        <v>30.4755589238348</v>
      </c>
      <c r="Z16" s="4"/>
      <c r="AA16" s="7"/>
      <c r="AI16" s="12"/>
      <c r="AJ16" s="13"/>
    </row>
    <row r="17" customFormat="false" ht="12.75" hidden="false" customHeight="false" outlineLevel="0" collapsed="false">
      <c r="A17" s="7" t="s">
        <v>17</v>
      </c>
      <c r="B17" s="0" t="n">
        <v>5769</v>
      </c>
      <c r="C17" s="9" t="n">
        <v>0.055</v>
      </c>
      <c r="D17" s="9" t="n">
        <v>0.061</v>
      </c>
      <c r="E17" s="9" t="n">
        <v>0.204</v>
      </c>
      <c r="F17" s="0" t="n">
        <v>754</v>
      </c>
      <c r="G17" s="11" t="n">
        <v>0.95</v>
      </c>
      <c r="I17" s="17" t="n">
        <v>2.377</v>
      </c>
      <c r="J17" s="12" t="n">
        <v>0.04</v>
      </c>
      <c r="K17" s="13" t="n">
        <f aca="false">B17/F17</f>
        <v>7.65119363395225</v>
      </c>
      <c r="L17" s="13" t="n">
        <f aca="false">B17/(F17*(E17))</f>
        <v>37.5058511468248</v>
      </c>
      <c r="M17" s="4"/>
      <c r="N17" s="7" t="s">
        <v>17</v>
      </c>
      <c r="O17" s="0" t="n">
        <v>5769</v>
      </c>
      <c r="P17" s="9" t="n">
        <v>0.055</v>
      </c>
      <c r="Q17" s="9" t="n">
        <v>0.061</v>
      </c>
      <c r="R17" s="9" t="n">
        <v>0.204</v>
      </c>
      <c r="S17" s="0" t="n">
        <v>754</v>
      </c>
      <c r="T17" s="11" t="n">
        <v>0.95</v>
      </c>
      <c r="V17" s="17" t="n">
        <v>2.377</v>
      </c>
      <c r="W17" s="12" t="n">
        <v>0.04</v>
      </c>
      <c r="X17" s="13" t="n">
        <f aca="false">O17/S17</f>
        <v>7.65119363395225</v>
      </c>
      <c r="Y17" s="13" t="n">
        <f aca="false">O17/(S17*(R17))</f>
        <v>37.5058511468248</v>
      </c>
      <c r="Z17" s="4"/>
      <c r="AA17" s="7"/>
      <c r="AI17" s="12"/>
      <c r="AJ17" s="13"/>
    </row>
    <row r="18" customFormat="false" ht="12.75" hidden="false" customHeight="false" outlineLevel="0" collapsed="false">
      <c r="A18" s="7" t="s">
        <v>18</v>
      </c>
      <c r="B18" s="0" t="n">
        <v>6387</v>
      </c>
      <c r="C18" s="9" t="n">
        <v>0.055</v>
      </c>
      <c r="D18" s="9" t="n">
        <v>0.052</v>
      </c>
      <c r="E18" s="9" t="n">
        <v>0.191</v>
      </c>
      <c r="F18" s="0" t="n">
        <v>754</v>
      </c>
      <c r="G18" s="11" t="n">
        <v>0.95</v>
      </c>
      <c r="I18" s="17" t="n">
        <v>2.831</v>
      </c>
      <c r="J18" s="12" t="n">
        <v>0.047</v>
      </c>
      <c r="K18" s="13" t="n">
        <f aca="false">B18/F18</f>
        <v>8.47082228116711</v>
      </c>
      <c r="L18" s="13" t="n">
        <f aca="false">B18/(F18*(E18))</f>
        <v>44.3498548752205</v>
      </c>
      <c r="M18" s="4"/>
      <c r="N18" s="7" t="s">
        <v>18</v>
      </c>
      <c r="O18" s="0" t="n">
        <v>6387</v>
      </c>
      <c r="P18" s="9" t="n">
        <v>0.055</v>
      </c>
      <c r="Q18" s="9" t="n">
        <v>0.052</v>
      </c>
      <c r="R18" s="9" t="n">
        <v>0.191</v>
      </c>
      <c r="S18" s="0" t="n">
        <v>754</v>
      </c>
      <c r="T18" s="11" t="n">
        <v>0.95</v>
      </c>
      <c r="V18" s="17" t="n">
        <v>2.831</v>
      </c>
      <c r="W18" s="12" t="n">
        <v>0.047</v>
      </c>
      <c r="X18" s="13" t="n">
        <f aca="false">O18/S18</f>
        <v>8.47082228116711</v>
      </c>
      <c r="Y18" s="13" t="n">
        <f aca="false">O18/(S18*(R18))</f>
        <v>44.3498548752205</v>
      </c>
      <c r="Z18" s="4"/>
      <c r="AA18" s="7"/>
      <c r="AI18" s="12"/>
      <c r="AJ18" s="13"/>
    </row>
    <row r="19" customFormat="false" ht="12.75" hidden="false" customHeight="false" outlineLevel="0" collapsed="false">
      <c r="A19" s="7" t="s">
        <v>19</v>
      </c>
      <c r="B19" s="0" t="n">
        <v>4229</v>
      </c>
      <c r="C19" s="9" t="n">
        <v>0.055</v>
      </c>
      <c r="D19" s="9" t="n">
        <v>0.051</v>
      </c>
      <c r="E19" s="9" t="n">
        <v>0.119</v>
      </c>
      <c r="F19" s="0" t="n">
        <v>754</v>
      </c>
      <c r="G19" s="11" t="n">
        <v>0.95</v>
      </c>
      <c r="I19" s="17" t="n">
        <v>3.018</v>
      </c>
      <c r="J19" s="12" t="n">
        <v>0.061</v>
      </c>
      <c r="K19" s="13" t="n">
        <f aca="false">B19/F19</f>
        <v>5.60875331564987</v>
      </c>
      <c r="L19" s="13" t="n">
        <f aca="false">B19/(F19*(E19))</f>
        <v>47.1323808037804</v>
      </c>
      <c r="M19" s="4"/>
      <c r="N19" s="7" t="s">
        <v>19</v>
      </c>
      <c r="O19" s="0" t="n">
        <v>4229</v>
      </c>
      <c r="P19" s="9" t="n">
        <v>0.055</v>
      </c>
      <c r="Q19" s="9" t="n">
        <v>0.051</v>
      </c>
      <c r="R19" s="9" t="n">
        <v>0.119</v>
      </c>
      <c r="S19" s="0" t="n">
        <v>754</v>
      </c>
      <c r="T19" s="11" t="n">
        <v>0.95</v>
      </c>
      <c r="V19" s="17" t="n">
        <v>3.018</v>
      </c>
      <c r="W19" s="12" t="n">
        <v>0.061</v>
      </c>
      <c r="X19" s="13" t="n">
        <f aca="false">O19/S19</f>
        <v>5.60875331564987</v>
      </c>
      <c r="Y19" s="13" t="n">
        <f aca="false">O19/(S19*(R19))</f>
        <v>47.1323808037804</v>
      </c>
      <c r="Z19" s="4"/>
      <c r="AA19" s="7"/>
      <c r="AI19" s="12"/>
      <c r="AJ19" s="13"/>
    </row>
    <row r="20" customFormat="false" ht="12.75" hidden="false" customHeight="false" outlineLevel="0" collapsed="false">
      <c r="A20" s="7" t="s">
        <v>20</v>
      </c>
      <c r="B20" s="0" t="n">
        <v>1190</v>
      </c>
      <c r="C20" s="9" t="n">
        <v>0.054</v>
      </c>
      <c r="D20" s="9" t="n">
        <v>0.032</v>
      </c>
      <c r="E20" s="9" t="n">
        <v>0.029</v>
      </c>
      <c r="F20" s="0" t="n">
        <v>754</v>
      </c>
      <c r="G20" s="11" t="n">
        <v>0.95</v>
      </c>
      <c r="I20" s="17" t="n">
        <v>3.531</v>
      </c>
      <c r="J20" s="12" t="n">
        <v>0.139</v>
      </c>
      <c r="K20" s="13" t="n">
        <f aca="false">B20/F20</f>
        <v>1.57824933687003</v>
      </c>
      <c r="L20" s="13" t="n">
        <f aca="false">B20/(F20*(E20))</f>
        <v>54.4223909265526</v>
      </c>
      <c r="M20" s="4"/>
      <c r="N20" s="7" t="s">
        <v>20</v>
      </c>
      <c r="O20" s="0" t="n">
        <v>1190</v>
      </c>
      <c r="P20" s="9" t="n">
        <v>0.054</v>
      </c>
      <c r="Q20" s="9" t="n">
        <v>0.032</v>
      </c>
      <c r="R20" s="9" t="n">
        <v>0.029</v>
      </c>
      <c r="S20" s="0" t="n">
        <v>754</v>
      </c>
      <c r="T20" s="11" t="n">
        <v>0.95</v>
      </c>
      <c r="V20" s="17" t="n">
        <v>3.531</v>
      </c>
      <c r="W20" s="12" t="n">
        <v>0.139</v>
      </c>
      <c r="X20" s="13" t="n">
        <f aca="false">O20/S20</f>
        <v>1.57824933687003</v>
      </c>
      <c r="Y20" s="13" t="n">
        <f aca="false">O20/(S20*(R20))</f>
        <v>54.4223909265526</v>
      </c>
      <c r="Z20" s="4"/>
      <c r="AA20" s="7"/>
      <c r="AI20" s="12"/>
      <c r="AJ20" s="13"/>
    </row>
    <row r="21" s="5" customFormat="true" ht="12.75" hidden="false" customHeight="false" outlineLevel="0" collapsed="false">
      <c r="M21" s="4"/>
      <c r="Z21" s="4"/>
    </row>
    <row r="22" s="5" customFormat="true" ht="12.75" hidden="false" customHeight="false" outlineLevel="0" collapsed="false">
      <c r="M22" s="4"/>
      <c r="Z22" s="4"/>
    </row>
    <row r="23" customFormat="false" ht="15" hidden="false" customHeight="false" outlineLevel="0" collapsed="false">
      <c r="A23" s="2" t="s">
        <v>13</v>
      </c>
      <c r="M23" s="4"/>
      <c r="N23" s="2" t="s">
        <v>13</v>
      </c>
      <c r="Z23" s="4"/>
      <c r="AA23" s="2"/>
    </row>
    <row r="24" customFormat="false" ht="12.8" hidden="false" customHeight="false" outlineLevel="0" collapsed="false">
      <c r="A24" s="7" t="s">
        <v>14</v>
      </c>
      <c r="B24" s="15" t="n">
        <f aca="false">B4/B14</f>
        <v>0.712650020692509</v>
      </c>
      <c r="C24" s="15" t="n">
        <f aca="false">C4/C14</f>
        <v>0.996745454545454</v>
      </c>
      <c r="D24" s="15" t="n">
        <f aca="false">D4/D14</f>
        <v>1.03018181818182</v>
      </c>
      <c r="E24" s="15" t="n">
        <f aca="false">E4/E14</f>
        <v>0.98</v>
      </c>
      <c r="F24" s="15" t="n">
        <f aca="false">F4/F14</f>
        <v>0.706615384615385</v>
      </c>
      <c r="G24" s="15" t="n">
        <f aca="false">G4/G14</f>
        <v>1.01111684210526</v>
      </c>
      <c r="H24" s="15"/>
      <c r="I24" s="15" t="n">
        <f aca="false">I4/I14</f>
        <v>1.01649838022192</v>
      </c>
      <c r="J24" s="15" t="n">
        <f aca="false">J4/J14</f>
        <v>1.44322727272727</v>
      </c>
      <c r="K24" s="15" t="n">
        <f aca="false">K4/K14</f>
        <v>1.00854019910762</v>
      </c>
      <c r="L24" s="15" t="n">
        <f aca="false">L4/L14</f>
        <v>1.02912265215063</v>
      </c>
      <c r="M24" s="4"/>
      <c r="N24" s="7" t="s">
        <v>14</v>
      </c>
      <c r="O24" s="15" t="n">
        <f aca="false">O4/O14</f>
        <v>0.730767462178691</v>
      </c>
      <c r="P24" s="15" t="n">
        <f aca="false">P4/P14</f>
        <v>1</v>
      </c>
      <c r="Q24" s="15"/>
      <c r="R24" s="15"/>
      <c r="S24" s="15"/>
      <c r="T24" s="15"/>
      <c r="U24" s="15"/>
      <c r="V24" s="15"/>
      <c r="W24" s="15"/>
      <c r="X24" s="15"/>
      <c r="Y24" s="15"/>
      <c r="Z24" s="4"/>
      <c r="AA24" s="7"/>
      <c r="AB24" s="15"/>
      <c r="AC24" s="15"/>
      <c r="AD24" s="15"/>
      <c r="AE24" s="15"/>
      <c r="AF24" s="15"/>
      <c r="AG24" s="15"/>
      <c r="AH24" s="15"/>
      <c r="AI24" s="15"/>
      <c r="AJ24" s="15"/>
    </row>
    <row r="25" customFormat="false" ht="12.8" hidden="false" customHeight="false" outlineLevel="0" collapsed="false">
      <c r="A25" s="7" t="s">
        <v>15</v>
      </c>
      <c r="B25" s="15" t="n">
        <f aca="false">B5/B15</f>
        <v>0.685636550308008</v>
      </c>
      <c r="C25" s="15" t="n">
        <f aca="false">C5/C15</f>
        <v>0.984618181818182</v>
      </c>
      <c r="D25" s="15" t="n">
        <f aca="false">D5/D15</f>
        <v>1.06023333333333</v>
      </c>
      <c r="E25" s="15" t="n">
        <f aca="false">E5/E15</f>
        <v>0.947058823529412</v>
      </c>
      <c r="F25" s="15" t="n">
        <f aca="false">F5/F15</f>
        <v>0.706615384615385</v>
      </c>
      <c r="G25" s="15" t="n">
        <f aca="false">G5/G15</f>
        <v>1.01111684210526</v>
      </c>
      <c r="H25" s="15"/>
      <c r="I25" s="15" t="n">
        <f aca="false">I5/I15</f>
        <v>1.00425285125972</v>
      </c>
      <c r="J25" s="15" t="n">
        <f aca="false">J5/J15</f>
        <v>1.28578333333333</v>
      </c>
      <c r="K25" s="15" t="n">
        <f aca="false">K5/K15</f>
        <v>0.970310815807111</v>
      </c>
      <c r="L25" s="15" t="n">
        <f aca="false">L5/L15</f>
        <v>1.02455179308825</v>
      </c>
      <c r="M25" s="4"/>
      <c r="N25" s="7" t="s">
        <v>15</v>
      </c>
      <c r="O25" s="15" t="n">
        <f aca="false">O5/O15</f>
        <v>0.702258726899384</v>
      </c>
      <c r="P25" s="15" t="n">
        <f aca="false">P5/P15</f>
        <v>1</v>
      </c>
      <c r="Q25" s="15" t="n">
        <f aca="false">Q5/Q15</f>
        <v>1.03333333333333</v>
      </c>
      <c r="R25" s="15" t="n">
        <f aca="false">R5/R15</f>
        <v>1.03659803921569</v>
      </c>
      <c r="S25" s="15" t="n">
        <f aca="false">S5/S15</f>
        <v>0.706798408488064</v>
      </c>
      <c r="T25" s="15" t="n">
        <f aca="false">T5/T15</f>
        <v>1</v>
      </c>
      <c r="U25" s="15"/>
      <c r="V25" s="15" t="n">
        <f aca="false">V5/V15</f>
        <v>0.930712074303406</v>
      </c>
      <c r="W25" s="15" t="n">
        <f aca="false">W5/W15</f>
        <v>1.44707</v>
      </c>
      <c r="X25" s="15" t="n">
        <f aca="false">X5/X15</f>
        <v>0.993577119679159</v>
      </c>
      <c r="Y25" s="15" t="n">
        <f aca="false">Y5/Y15</f>
        <v>0.958497973265435</v>
      </c>
      <c r="Z25" s="4"/>
      <c r="AA25" s="7"/>
      <c r="AB25" s="15"/>
      <c r="AC25" s="15"/>
      <c r="AD25" s="15"/>
      <c r="AE25" s="15"/>
      <c r="AF25" s="15"/>
      <c r="AG25" s="15"/>
      <c r="AH25" s="15"/>
      <c r="AI25" s="15"/>
      <c r="AJ25" s="15"/>
    </row>
    <row r="26" customFormat="false" ht="12.8" hidden="false" customHeight="false" outlineLevel="0" collapsed="false">
      <c r="A26" s="7" t="s">
        <v>16</v>
      </c>
      <c r="B26" s="15" t="n">
        <f aca="false">B6/B16</f>
        <v>0.704628535903015</v>
      </c>
      <c r="C26" s="15" t="n">
        <f aca="false">C6/C16</f>
        <v>0.9894</v>
      </c>
      <c r="D26" s="15" t="n">
        <f aca="false">D6/D16</f>
        <v>1.0621186440678</v>
      </c>
      <c r="E26" s="15" t="n">
        <f aca="false">E6/E16</f>
        <v>0.982857142857143</v>
      </c>
      <c r="F26" s="15" t="n">
        <f aca="false">F6/F16</f>
        <v>0.706615384615385</v>
      </c>
      <c r="G26" s="15" t="n">
        <f aca="false">G6/G16</f>
        <v>1.01111684210526</v>
      </c>
      <c r="H26" s="15"/>
      <c r="I26" s="15" t="n">
        <f aca="false">I6/I16</f>
        <v>0.9977357015191</v>
      </c>
      <c r="J26" s="15" t="n">
        <f aca="false">J6/J16</f>
        <v>1.2567380952381</v>
      </c>
      <c r="K26" s="15" t="n">
        <f aca="false">K6/K16</f>
        <v>0.997188217585369</v>
      </c>
      <c r="L26" s="15" t="n">
        <f aca="false">L6/L16</f>
        <v>1.01458103533395</v>
      </c>
      <c r="M26" s="4"/>
      <c r="N26" s="7" t="s">
        <v>16</v>
      </c>
      <c r="O26" s="15" t="n">
        <f aca="false">O6/O16</f>
        <v>0.715573515697855</v>
      </c>
      <c r="P26" s="15" t="n">
        <f aca="false">P6/P16</f>
        <v>1</v>
      </c>
      <c r="Q26" s="15" t="n">
        <f aca="false">Q6/Q16</f>
        <v>1.01694915254237</v>
      </c>
      <c r="R26" s="15" t="n">
        <f aca="false">R6/R16</f>
        <v>1.03942142857143</v>
      </c>
      <c r="S26" s="15" t="n">
        <f aca="false">S6/S16</f>
        <v>0.706798408488064</v>
      </c>
      <c r="T26" s="15" t="n">
        <f aca="false">T6/T16</f>
        <v>1</v>
      </c>
      <c r="U26" s="15"/>
      <c r="V26" s="15" t="n">
        <f aca="false">V6/V16</f>
        <v>0.965118679050568</v>
      </c>
      <c r="W26" s="15" t="n">
        <f aca="false">W6/W16</f>
        <v>1.40956666666667</v>
      </c>
      <c r="X26" s="15" t="n">
        <f aca="false">X6/X16</f>
        <v>1.01241528999558</v>
      </c>
      <c r="Y26" s="15" t="n">
        <f aca="false">Y6/Y16</f>
        <v>0.974018104848032</v>
      </c>
      <c r="Z26" s="4"/>
      <c r="AA26" s="7"/>
      <c r="AB26" s="15"/>
      <c r="AC26" s="15"/>
      <c r="AD26" s="15"/>
      <c r="AE26" s="15"/>
      <c r="AF26" s="15"/>
      <c r="AG26" s="15"/>
      <c r="AH26" s="15"/>
      <c r="AI26" s="15"/>
      <c r="AJ26" s="15"/>
    </row>
    <row r="27" customFormat="false" ht="12.8" hidden="false" customHeight="false" outlineLevel="0" collapsed="false">
      <c r="A27" s="7" t="s">
        <v>17</v>
      </c>
      <c r="B27" s="15" t="n">
        <f aca="false">B7/B17</f>
        <v>0.725425550355348</v>
      </c>
      <c r="C27" s="15" t="n">
        <f aca="false">C7/C17</f>
        <v>1.00156363636364</v>
      </c>
      <c r="D27" s="15" t="n">
        <f aca="false">D7/D17</f>
        <v>1.01588524590164</v>
      </c>
      <c r="E27" s="15" t="n">
        <f aca="false">E7/E17</f>
        <v>0.986274509803922</v>
      </c>
      <c r="F27" s="15" t="n">
        <f aca="false">F7/F17</f>
        <v>0.706615384615385</v>
      </c>
      <c r="G27" s="15" t="n">
        <f aca="false">G7/G17</f>
        <v>1.01111684210526</v>
      </c>
      <c r="H27" s="15"/>
      <c r="I27" s="15" t="n">
        <f aca="false">I7/I17</f>
        <v>1.02712466184976</v>
      </c>
      <c r="J27" s="15" t="n">
        <f aca="false">J7/J17</f>
        <v>1.282775</v>
      </c>
      <c r="K27" s="15" t="n">
        <f aca="false">K7/K17</f>
        <v>1.02662009085778</v>
      </c>
      <c r="L27" s="15" t="n">
        <f aca="false">L7/L17</f>
        <v>1.04090705037269</v>
      </c>
      <c r="M27" s="4"/>
      <c r="N27" s="7" t="s">
        <v>17</v>
      </c>
      <c r="O27" s="15" t="n">
        <f aca="false">O7/O17</f>
        <v>0.749523314265904</v>
      </c>
      <c r="P27" s="15" t="n">
        <f aca="false">P7/P17</f>
        <v>1</v>
      </c>
      <c r="Q27" s="15" t="n">
        <f aca="false">Q7/Q17</f>
        <v>0.967213114754098</v>
      </c>
      <c r="R27" s="15" t="n">
        <f aca="false">R7/R17</f>
        <v>1.0265931372549</v>
      </c>
      <c r="S27" s="15" t="n">
        <f aca="false">S7/S17</f>
        <v>0.706798408488064</v>
      </c>
      <c r="T27" s="15" t="n">
        <f aca="false">T7/T17</f>
        <v>1</v>
      </c>
      <c r="U27" s="15"/>
      <c r="V27" s="15" t="n">
        <f aca="false">V7/V17</f>
        <v>1.03803113167859</v>
      </c>
      <c r="W27" s="15" t="n">
        <f aca="false">W7/W17</f>
        <v>1.423125</v>
      </c>
      <c r="X27" s="15" t="n">
        <f aca="false">X7/X17</f>
        <v>1.06044850308766</v>
      </c>
      <c r="Y27" s="15" t="n">
        <f aca="false">Y7/Y17</f>
        <v>1.03297836757733</v>
      </c>
      <c r="Z27" s="4"/>
      <c r="AA27" s="7"/>
      <c r="AB27" s="15"/>
      <c r="AC27" s="15"/>
      <c r="AD27" s="15"/>
      <c r="AE27" s="15"/>
      <c r="AF27" s="15"/>
      <c r="AG27" s="15"/>
      <c r="AH27" s="15"/>
      <c r="AI27" s="15"/>
      <c r="AJ27" s="15"/>
    </row>
    <row r="28" customFormat="false" ht="12.8" hidden="false" customHeight="false" outlineLevel="0" collapsed="false">
      <c r="A28" s="7" t="s">
        <v>18</v>
      </c>
      <c r="B28" s="15" t="n">
        <f aca="false">B8/B18</f>
        <v>0.716953186159386</v>
      </c>
      <c r="C28" s="15" t="n">
        <f aca="false">C8/C18</f>
        <v>1.00109090909091</v>
      </c>
      <c r="D28" s="15" t="n">
        <f aca="false">D8/D18</f>
        <v>1.00328846153846</v>
      </c>
      <c r="E28" s="15" t="n">
        <f aca="false">E8/E18</f>
        <v>0.982198952879581</v>
      </c>
      <c r="F28" s="15" t="n">
        <f aca="false">F8/F18</f>
        <v>0.706615384615385</v>
      </c>
      <c r="G28" s="15" t="n">
        <f aca="false">G8/G18</f>
        <v>1.01111684210526</v>
      </c>
      <c r="H28" s="15"/>
      <c r="I28" s="15" t="n">
        <f aca="false">I8/I18</f>
        <v>1.02102943020785</v>
      </c>
      <c r="J28" s="15" t="n">
        <f aca="false">J8/J18</f>
        <v>1.2706170212766</v>
      </c>
      <c r="K28" s="15" t="n">
        <f aca="false">K8/K18</f>
        <v>1.01463002613455</v>
      </c>
      <c r="L28" s="15" t="n">
        <f aca="false">L8/L18</f>
        <v>1.03301884323934</v>
      </c>
      <c r="M28" s="4"/>
      <c r="N28" s="7" t="s">
        <v>18</v>
      </c>
      <c r="O28" s="15" t="n">
        <f aca="false">O8/O18</f>
        <v>0.731172694535776</v>
      </c>
      <c r="P28" s="15" t="n">
        <f aca="false">P8/P18</f>
        <v>1</v>
      </c>
      <c r="Q28" s="15" t="n">
        <f aca="false">Q8/Q18</f>
        <v>0.942307692307692</v>
      </c>
      <c r="R28" s="15" t="n">
        <f aca="false">R8/R18</f>
        <v>1.0141832460733</v>
      </c>
      <c r="S28" s="15" t="n">
        <f aca="false">S8/S18</f>
        <v>0.706798408488064</v>
      </c>
      <c r="T28" s="15" t="n">
        <f aca="false">T8/T18</f>
        <v>1</v>
      </c>
      <c r="U28" s="15"/>
      <c r="V28" s="15" t="n">
        <f aca="false">V8/V18</f>
        <v>1.01146944542564</v>
      </c>
      <c r="W28" s="15" t="n">
        <f aca="false">W8/W18</f>
        <v>1.26435531914894</v>
      </c>
      <c r="X28" s="15" t="n">
        <f aca="false">X8/X18</f>
        <v>1.03448548518927</v>
      </c>
      <c r="Y28" s="15" t="n">
        <f aca="false">Y8/Y18</f>
        <v>1.02001831443634</v>
      </c>
      <c r="Z28" s="4"/>
      <c r="AA28" s="7"/>
      <c r="AB28" s="15"/>
      <c r="AC28" s="15"/>
      <c r="AD28" s="15"/>
      <c r="AE28" s="15"/>
      <c r="AF28" s="15"/>
      <c r="AG28" s="15"/>
      <c r="AH28" s="15"/>
      <c r="AI28" s="15"/>
      <c r="AJ28" s="15"/>
    </row>
    <row r="29" customFormat="false" ht="12.8" hidden="false" customHeight="false" outlineLevel="0" collapsed="false">
      <c r="A29" s="7" t="s">
        <v>19</v>
      </c>
      <c r="B29" s="15" t="n">
        <f aca="false">B9/B19</f>
        <v>0.711371482620005</v>
      </c>
      <c r="C29" s="15" t="n">
        <f aca="false">C9/C19</f>
        <v>0.995163636363636</v>
      </c>
      <c r="D29" s="15" t="n">
        <f aca="false">D9/D19</f>
        <v>1.00705882352941</v>
      </c>
      <c r="E29" s="15" t="n">
        <f aca="false">E9/E19</f>
        <v>0.971428571428571</v>
      </c>
      <c r="F29" s="15" t="n">
        <f aca="false">F9/F19</f>
        <v>0.706615384615385</v>
      </c>
      <c r="G29" s="15" t="n">
        <f aca="false">G9/G19</f>
        <v>1.01111684210526</v>
      </c>
      <c r="H29" s="15"/>
      <c r="I29" s="15" t="n">
        <f aca="false">I9/I19</f>
        <v>1.02217796687865</v>
      </c>
      <c r="J29" s="15" t="n">
        <f aca="false">J9/J19</f>
        <v>1.27718032786885</v>
      </c>
      <c r="K29" s="15" t="n">
        <f aca="false">K9/K19</f>
        <v>1.0067308158132</v>
      </c>
      <c r="L29" s="15" t="n">
        <f aca="false">L9/L19</f>
        <v>1.03634054569006</v>
      </c>
      <c r="M29" s="4"/>
      <c r="N29" s="7" t="s">
        <v>19</v>
      </c>
      <c r="O29" s="15" t="n">
        <f aca="false">O9/O19</f>
        <v>0.731851501537006</v>
      </c>
      <c r="P29" s="15" t="n">
        <f aca="false">P9/P19</f>
        <v>1</v>
      </c>
      <c r="Q29" s="15" t="n">
        <f aca="false">Q9/Q19</f>
        <v>0.92156862745098</v>
      </c>
      <c r="R29" s="15" t="n">
        <f aca="false">R9/R19</f>
        <v>1.0077731092437</v>
      </c>
      <c r="S29" s="15" t="n">
        <f aca="false">S9/S19</f>
        <v>0.706798408488064</v>
      </c>
      <c r="T29" s="15" t="n">
        <f aca="false">T9/T19</f>
        <v>1</v>
      </c>
      <c r="U29" s="15"/>
      <c r="V29" s="15" t="n">
        <f aca="false">V9/V19</f>
        <v>1.02413187541418</v>
      </c>
      <c r="W29" s="15" t="n">
        <f aca="false">W9/W19</f>
        <v>1.46462131147541</v>
      </c>
      <c r="X29" s="15" t="n">
        <f aca="false">X9/X19</f>
        <v>1.03544588209039</v>
      </c>
      <c r="Y29" s="15" t="n">
        <f aca="false">Y9/Y19</f>
        <v>1.02745932848661</v>
      </c>
      <c r="Z29" s="4"/>
      <c r="AA29" s="7"/>
      <c r="AB29" s="15"/>
      <c r="AC29" s="15"/>
      <c r="AD29" s="15"/>
      <c r="AE29" s="15"/>
      <c r="AF29" s="15"/>
      <c r="AG29" s="15"/>
      <c r="AH29" s="15"/>
      <c r="AI29" s="15"/>
      <c r="AJ29" s="15"/>
    </row>
    <row r="30" customFormat="false" ht="12.8" hidden="false" customHeight="false" outlineLevel="0" collapsed="false">
      <c r="A30" s="7" t="s">
        <v>20</v>
      </c>
      <c r="B30" s="15" t="n">
        <f aca="false">B10/B20</f>
        <v>0.654957142857143</v>
      </c>
      <c r="C30" s="15" t="n">
        <f aca="false">C10/C20</f>
        <v>1</v>
      </c>
      <c r="D30" s="15" t="n">
        <f aca="false">D10/D20</f>
        <v>1.63884375</v>
      </c>
      <c r="E30" s="15" t="n">
        <f aca="false">E10/E20</f>
        <v>0.958620689655172</v>
      </c>
      <c r="F30" s="15" t="n">
        <f aca="false">F10/F20</f>
        <v>0.706615384615385</v>
      </c>
      <c r="G30" s="15" t="n">
        <f aca="false">G10/G20</f>
        <v>1.01111684210526</v>
      </c>
      <c r="H30" s="15"/>
      <c r="I30" s="15" t="n">
        <f aca="false">I10/I20</f>
        <v>0.940913652946874</v>
      </c>
      <c r="J30" s="15" t="n">
        <f aca="false">J10/J20</f>
        <v>1.22230935251799</v>
      </c>
      <c r="K30" s="15" t="n">
        <f aca="false">K10/K20</f>
        <v>0.926893409225217</v>
      </c>
      <c r="L30" s="15" t="n">
        <f aca="false">L10/L20</f>
        <v>0.96690319667379</v>
      </c>
      <c r="M30" s="4"/>
      <c r="N30" s="7" t="s">
        <v>20</v>
      </c>
      <c r="O30" s="15" t="n">
        <f aca="false">O10/O20</f>
        <v>0.686554621848739</v>
      </c>
      <c r="P30" s="15" t="n">
        <f aca="false">P10/P20</f>
        <v>1.01851851851852</v>
      </c>
      <c r="Q30" s="15" t="n">
        <f aca="false">Q10/Q20</f>
        <v>1.5625</v>
      </c>
      <c r="R30" s="15" t="n">
        <f aca="false">R10/R20</f>
        <v>1.01298965517241</v>
      </c>
      <c r="S30" s="15" t="n">
        <f aca="false">S10/S20</f>
        <v>0.706798408488064</v>
      </c>
      <c r="T30" s="15" t="n">
        <f aca="false">T10/T20</f>
        <v>1</v>
      </c>
      <c r="U30" s="15"/>
      <c r="V30" s="15" t="n">
        <f aca="false">V10/V20</f>
        <v>0.962228830359671</v>
      </c>
      <c r="W30" s="15" t="n">
        <f aca="false">W10/W20</f>
        <v>1.33507194244604</v>
      </c>
      <c r="X30" s="15" t="n">
        <f aca="false">X10/X20</f>
        <v>0.971358471671394</v>
      </c>
      <c r="Y30" s="15" t="n">
        <f aca="false">Y10/Y20</f>
        <v>0.95890265681545</v>
      </c>
      <c r="Z30" s="4"/>
      <c r="AA30" s="7"/>
      <c r="AB30" s="15"/>
      <c r="AC30" s="15"/>
      <c r="AD30" s="15"/>
      <c r="AE30" s="15"/>
      <c r="AF30" s="15"/>
      <c r="AG30" s="15"/>
      <c r="AH30" s="15"/>
      <c r="AI30" s="15"/>
      <c r="AJ30" s="15"/>
    </row>
    <row r="31" s="5" customFormat="true" ht="12.8" hidden="false" customHeight="false" outlineLevel="0" collapsed="false">
      <c r="M31" s="4"/>
    </row>
    <row r="32" s="5" customFormat="true" ht="12.8" hidden="false" customHeight="false" outlineLevel="0" collapsed="false">
      <c r="M32" s="4"/>
    </row>
    <row r="33" s="5" customFormat="true" ht="12.8" hidden="false" customHeight="false" outlineLevel="0" collapsed="false">
      <c r="M33" s="4"/>
    </row>
    <row r="34" s="5" customFormat="true" ht="12.8" hidden="false" customHeight="false" outlineLevel="0" collapsed="false">
      <c r="M34" s="4"/>
    </row>
    <row r="35" customFormat="false" ht="13.8" hidden="false" customHeight="false" outlineLevel="0" collapsed="false">
      <c r="B35" s="2" t="s">
        <v>0</v>
      </c>
      <c r="C35" s="2" t="s">
        <v>1</v>
      </c>
      <c r="D35" s="2" t="s">
        <v>2</v>
      </c>
      <c r="E35" s="2" t="s">
        <v>3</v>
      </c>
      <c r="F35" s="2" t="s">
        <v>4</v>
      </c>
      <c r="G35" s="2" t="s">
        <v>5</v>
      </c>
      <c r="H35" s="3"/>
      <c r="I35" s="2" t="s">
        <v>6</v>
      </c>
      <c r="J35" s="2" t="s">
        <v>7</v>
      </c>
      <c r="K35" s="2" t="s">
        <v>8</v>
      </c>
      <c r="L35" s="2" t="s">
        <v>9</v>
      </c>
      <c r="M35" s="4"/>
      <c r="O35" s="2" t="s">
        <v>0</v>
      </c>
      <c r="P35" s="2" t="s">
        <v>1</v>
      </c>
      <c r="Q35" s="2" t="s">
        <v>2</v>
      </c>
      <c r="R35" s="2" t="s">
        <v>3</v>
      </c>
      <c r="S35" s="2" t="s">
        <v>4</v>
      </c>
      <c r="T35" s="2" t="s">
        <v>5</v>
      </c>
      <c r="U35" s="3"/>
      <c r="V35" s="2" t="s">
        <v>6</v>
      </c>
      <c r="W35" s="2" t="s">
        <v>7</v>
      </c>
      <c r="X35" s="2" t="s">
        <v>8</v>
      </c>
      <c r="Y35" s="2" t="s">
        <v>9</v>
      </c>
      <c r="Z35" s="4"/>
    </row>
    <row r="36" customFormat="false" ht="12.8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4"/>
    </row>
    <row r="37" customFormat="false" ht="13.8" hidden="false" customHeight="false" outlineLevel="0" collapsed="false">
      <c r="A37" s="2" t="s">
        <v>10</v>
      </c>
      <c r="B37" s="6" t="s">
        <v>22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4"/>
      <c r="N37" s="2" t="s">
        <v>10</v>
      </c>
      <c r="O37" s="6" t="s">
        <v>23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4"/>
    </row>
    <row r="38" customFormat="false" ht="12.8" hidden="false" customHeight="false" outlineLevel="0" collapsed="false">
      <c r="A38" s="7" t="s">
        <v>14</v>
      </c>
      <c r="B38" s="0" t="n">
        <v>21709.1</v>
      </c>
      <c r="C38" s="9" t="n">
        <v>0.044997</v>
      </c>
      <c r="D38" s="9" t="n">
        <v>0.059296</v>
      </c>
      <c r="E38" s="9" t="n">
        <v>0.1195</v>
      </c>
      <c r="F38" s="10" t="n">
        <v>743.554</v>
      </c>
      <c r="G38" s="11" t="n">
        <v>0.95</v>
      </c>
      <c r="I38" s="12" t="n">
        <v>2.604612</v>
      </c>
      <c r="J38" s="12" t="n">
        <v>0.026239</v>
      </c>
      <c r="K38" s="13" t="n">
        <f aca="false">B38/F38</f>
        <v>29.1963999924686</v>
      </c>
      <c r="L38" s="13" t="n">
        <f aca="false">B38/(F38*(E38))</f>
        <v>244.32133884911</v>
      </c>
      <c r="M38" s="14"/>
      <c r="N38" s="7" t="s">
        <v>14</v>
      </c>
      <c r="O38" s="0" t="n">
        <v>15327.9</v>
      </c>
      <c r="P38" s="9" t="n">
        <v>0.04956</v>
      </c>
      <c r="Q38" s="9" t="n">
        <v>0.057787</v>
      </c>
      <c r="R38" s="9" t="n">
        <v>0.1176</v>
      </c>
      <c r="S38" s="10" t="n">
        <v>522.12</v>
      </c>
      <c r="T38" s="11" t="n">
        <v>0.960561</v>
      </c>
      <c r="V38" s="12" t="n">
        <v>2.624735</v>
      </c>
      <c r="W38" s="12" t="n">
        <v>0.031813</v>
      </c>
      <c r="X38" s="13" t="n">
        <f aca="false">O38/S38</f>
        <v>29.3570443576189</v>
      </c>
      <c r="Y38" s="13" t="n">
        <f aca="false">O38/(S38*(R38))</f>
        <v>249.634730932134</v>
      </c>
      <c r="Z38" s="14"/>
    </row>
    <row r="39" customFormat="false" ht="12.8" hidden="false" customHeight="false" outlineLevel="0" collapsed="false">
      <c r="A39" s="7" t="s">
        <v>15</v>
      </c>
      <c r="B39" s="8" t="n">
        <v>962.43</v>
      </c>
      <c r="C39" s="9" t="n">
        <v>0.044416</v>
      </c>
      <c r="D39" s="9" t="n">
        <v>0.068035</v>
      </c>
      <c r="E39" s="9" t="n">
        <v>0.0488</v>
      </c>
      <c r="F39" s="10" t="n">
        <v>743.554</v>
      </c>
      <c r="G39" s="11" t="n">
        <v>0.95</v>
      </c>
      <c r="I39" s="12" t="n">
        <v>1.68413</v>
      </c>
      <c r="J39" s="12" t="n">
        <v>0.064973</v>
      </c>
      <c r="K39" s="13" t="n">
        <f aca="false">B39/F39</f>
        <v>1.29436463256199</v>
      </c>
      <c r="L39" s="13" t="n">
        <f aca="false">B39/(F39*(E39))</f>
        <v>26.5238654213523</v>
      </c>
      <c r="M39" s="14"/>
      <c r="N39" s="7" t="s">
        <v>15</v>
      </c>
      <c r="O39" s="8" t="n">
        <v>660.93</v>
      </c>
      <c r="P39" s="9" t="n">
        <v>0.048855</v>
      </c>
      <c r="Q39" s="9" t="n">
        <v>0.061622</v>
      </c>
      <c r="R39" s="9" t="n">
        <v>0.0483</v>
      </c>
      <c r="S39" s="10" t="n">
        <v>522.12</v>
      </c>
      <c r="T39" s="11" t="n">
        <v>0.960561</v>
      </c>
      <c r="V39" s="12" t="n">
        <v>1.648725</v>
      </c>
      <c r="W39" s="12" t="n">
        <v>0.077213</v>
      </c>
      <c r="X39" s="13" t="n">
        <f aca="false">O39/S39</f>
        <v>1.26585842335095</v>
      </c>
      <c r="Y39" s="13" t="n">
        <f aca="false">O39/(S39*(R39))</f>
        <v>26.2082489306616</v>
      </c>
      <c r="Z39" s="14"/>
    </row>
    <row r="40" customFormat="false" ht="12.8" hidden="false" customHeight="false" outlineLevel="0" collapsed="false">
      <c r="A40" s="7" t="s">
        <v>16</v>
      </c>
      <c r="B40" s="8" t="n">
        <v>3202.02</v>
      </c>
      <c r="C40" s="9" t="n">
        <v>0.04463</v>
      </c>
      <c r="D40" s="9" t="n">
        <v>0.063299</v>
      </c>
      <c r="E40" s="9" t="n">
        <v>0.1384</v>
      </c>
      <c r="F40" s="10" t="n">
        <v>743.554</v>
      </c>
      <c r="G40" s="11" t="n">
        <v>0.95</v>
      </c>
      <c r="I40" s="12" t="n">
        <v>1.983709</v>
      </c>
      <c r="J40" s="12" t="n">
        <v>0.044463</v>
      </c>
      <c r="K40" s="13" t="n">
        <f aca="false">B40/F40</f>
        <v>4.30637183042523</v>
      </c>
      <c r="L40" s="13" t="n">
        <f aca="false">B40/(F40*(E40))</f>
        <v>31.1154033990262</v>
      </c>
      <c r="M40" s="14"/>
      <c r="N40" s="7" t="s">
        <v>16</v>
      </c>
      <c r="O40" s="8" t="n">
        <v>2245.48</v>
      </c>
      <c r="P40" s="9" t="n">
        <v>0.049265</v>
      </c>
      <c r="Q40" s="9" t="n">
        <v>0.064642</v>
      </c>
      <c r="R40" s="9" t="n">
        <v>0.1376</v>
      </c>
      <c r="S40" s="10" t="n">
        <v>522.12</v>
      </c>
      <c r="T40" s="11" t="n">
        <v>0.960561</v>
      </c>
      <c r="V40" s="12" t="n">
        <v>1.960141</v>
      </c>
      <c r="W40" s="12" t="n">
        <v>0.052609</v>
      </c>
      <c r="X40" s="13" t="n">
        <f aca="false">O40/S40</f>
        <v>4.30069715774152</v>
      </c>
      <c r="Y40" s="13" t="n">
        <f aca="false">O40/(S40*(R40))</f>
        <v>31.255066553354</v>
      </c>
      <c r="Z40" s="14"/>
    </row>
    <row r="41" customFormat="false" ht="12.8" hidden="false" customHeight="false" outlineLevel="0" collapsed="false">
      <c r="A41" s="7" t="s">
        <v>17</v>
      </c>
      <c r="B41" s="8" t="n">
        <v>5780.53</v>
      </c>
      <c r="C41" s="9" t="n">
        <v>0.0452</v>
      </c>
      <c r="D41" s="9" t="n">
        <v>0.06506</v>
      </c>
      <c r="E41" s="9" t="n">
        <v>0.204</v>
      </c>
      <c r="F41" s="10" t="n">
        <v>743.554</v>
      </c>
      <c r="G41" s="11" t="n">
        <v>0.95</v>
      </c>
      <c r="I41" s="12" t="n">
        <v>2.42447</v>
      </c>
      <c r="J41" s="12" t="n">
        <v>0.042582</v>
      </c>
      <c r="K41" s="13" t="n">
        <f aca="false">B41/F41</f>
        <v>7.77418990416298</v>
      </c>
      <c r="L41" s="13" t="n">
        <f aca="false">B41/(F41*(E41))</f>
        <v>38.1087740400146</v>
      </c>
      <c r="M41" s="14"/>
      <c r="N41" s="7" t="s">
        <v>17</v>
      </c>
      <c r="O41" s="8" t="n">
        <v>4132.86</v>
      </c>
      <c r="P41" s="9" t="n">
        <v>0.04985</v>
      </c>
      <c r="Q41" s="9" t="n">
        <v>0.061794</v>
      </c>
      <c r="R41" s="9" t="n">
        <v>0.2012</v>
      </c>
      <c r="S41" s="10" t="n">
        <v>522.12</v>
      </c>
      <c r="T41" s="11" t="n">
        <v>0.960561</v>
      </c>
      <c r="V41" s="12" t="n">
        <v>2.472297</v>
      </c>
      <c r="W41" s="12" t="n">
        <v>0.051283</v>
      </c>
      <c r="X41" s="13" t="n">
        <f aca="false">O41/S41</f>
        <v>7.91553665823948</v>
      </c>
      <c r="Y41" s="13" t="n">
        <f aca="false">O41/(S41*(R41))</f>
        <v>39.3416334902559</v>
      </c>
      <c r="Z41" s="14"/>
    </row>
    <row r="42" customFormat="false" ht="12.8" hidden="false" customHeight="false" outlineLevel="0" collapsed="false">
      <c r="A42" s="7" t="s">
        <v>18</v>
      </c>
      <c r="B42" s="8" t="n">
        <v>6384.73</v>
      </c>
      <c r="C42" s="9" t="n">
        <v>0.04514</v>
      </c>
      <c r="D42" s="9" t="n">
        <v>0.055437</v>
      </c>
      <c r="E42" s="9" t="n">
        <v>0.1907</v>
      </c>
      <c r="F42" s="10" t="n">
        <v>743.554</v>
      </c>
      <c r="G42" s="11" t="n">
        <v>0.95</v>
      </c>
      <c r="I42" s="12" t="n">
        <v>2.889837</v>
      </c>
      <c r="J42" s="12" t="n">
        <v>0.049494</v>
      </c>
      <c r="K42" s="13" t="n">
        <f aca="false">B42/F42</f>
        <v>8.58677379181606</v>
      </c>
      <c r="L42" s="13" t="n">
        <f aca="false">B42/(F42*(E42))</f>
        <v>45.0276549125121</v>
      </c>
      <c r="M42" s="14"/>
      <c r="N42" s="7" t="s">
        <v>18</v>
      </c>
      <c r="O42" s="8" t="n">
        <v>4520.73</v>
      </c>
      <c r="P42" s="9" t="n">
        <v>0.04982</v>
      </c>
      <c r="Q42" s="9" t="n">
        <v>0.05525</v>
      </c>
      <c r="R42" s="9" t="n">
        <v>0.1876</v>
      </c>
      <c r="S42" s="10" t="n">
        <v>522.12</v>
      </c>
      <c r="T42" s="11" t="n">
        <v>0.960561</v>
      </c>
      <c r="V42" s="12" t="n">
        <v>2.917615</v>
      </c>
      <c r="W42" s="12" t="n">
        <v>0.059578</v>
      </c>
      <c r="X42" s="13" t="n">
        <f aca="false">O42/S42</f>
        <v>8.65841185934268</v>
      </c>
      <c r="Y42" s="13" t="n">
        <f aca="false">O42/(S42*(R42))</f>
        <v>46.1535813397797</v>
      </c>
      <c r="Z42" s="14"/>
    </row>
    <row r="43" customFormat="false" ht="12.8" hidden="false" customHeight="false" outlineLevel="0" collapsed="false">
      <c r="A43" s="7" t="s">
        <v>19</v>
      </c>
      <c r="B43" s="8" t="n">
        <v>4215.68</v>
      </c>
      <c r="C43" s="9" t="n">
        <v>0.044867</v>
      </c>
      <c r="D43" s="9" t="n">
        <v>0.05428</v>
      </c>
      <c r="E43" s="9" t="n">
        <v>0.1185</v>
      </c>
      <c r="F43" s="10" t="n">
        <v>743.554</v>
      </c>
      <c r="G43" s="11" t="n">
        <v>0.95</v>
      </c>
      <c r="I43" s="12" t="n">
        <v>3.074668</v>
      </c>
      <c r="J43" s="12" t="n">
        <v>0.063929</v>
      </c>
      <c r="K43" s="13" t="n">
        <f aca="false">B43/F43</f>
        <v>5.66963529212404</v>
      </c>
      <c r="L43" s="13" t="n">
        <f aca="false">B43/(F43*(E43))</f>
        <v>47.8450235622282</v>
      </c>
      <c r="M43" s="14"/>
      <c r="N43" s="7" t="s">
        <v>19</v>
      </c>
      <c r="O43" s="8" t="n">
        <v>2978.75</v>
      </c>
      <c r="P43" s="9" t="n">
        <v>0.049553</v>
      </c>
      <c r="Q43" s="9" t="n">
        <v>0.05154</v>
      </c>
      <c r="R43" s="9" t="n">
        <v>0.1156</v>
      </c>
      <c r="S43" s="10" t="n">
        <v>522.12</v>
      </c>
      <c r="T43" s="11" t="n">
        <v>0.960561</v>
      </c>
      <c r="V43" s="12" t="n">
        <v>3.131097</v>
      </c>
      <c r="W43" s="12" t="n">
        <v>0.059578</v>
      </c>
      <c r="X43" s="13" t="n">
        <f aca="false">O43/S43</f>
        <v>5.70510610587604</v>
      </c>
      <c r="Y43" s="13" t="n">
        <f aca="false">O43/(S43*(R43))</f>
        <v>49.3521289435644</v>
      </c>
      <c r="Z43" s="14"/>
    </row>
    <row r="44" customFormat="false" ht="12.8" hidden="false" customHeight="false" outlineLevel="0" collapsed="false">
      <c r="A44" s="7" t="s">
        <v>20</v>
      </c>
      <c r="B44" s="8" t="n">
        <v>1180</v>
      </c>
      <c r="C44" s="9" t="n">
        <v>0.04447</v>
      </c>
      <c r="D44" s="9" t="n">
        <v>0.056164</v>
      </c>
      <c r="E44" s="9" t="n">
        <v>0.0287</v>
      </c>
      <c r="F44" s="10" t="n">
        <v>743.554</v>
      </c>
      <c r="G44" s="11" t="n">
        <v>0.95</v>
      </c>
      <c r="I44" s="12" t="n">
        <v>3.548636</v>
      </c>
      <c r="J44" s="12" t="n">
        <v>0.140577</v>
      </c>
      <c r="K44" s="13" t="n">
        <f aca="false">B44/F44</f>
        <v>1.58697283586666</v>
      </c>
      <c r="L44" s="13" t="n">
        <f aca="false">B44/(F44*(E44))</f>
        <v>55.2952207619046</v>
      </c>
      <c r="M44" s="14"/>
      <c r="N44" s="7" t="s">
        <v>20</v>
      </c>
      <c r="O44" s="8" t="n">
        <v>778.371</v>
      </c>
      <c r="P44" s="9" t="n">
        <v>0.04888</v>
      </c>
      <c r="Q44" s="9" t="n">
        <v>0.05847</v>
      </c>
      <c r="R44" s="9" t="n">
        <v>0.0278</v>
      </c>
      <c r="S44" s="10" t="n">
        <v>522.12</v>
      </c>
      <c r="T44" s="11" t="n">
        <v>0.960561</v>
      </c>
      <c r="V44" s="12" t="n">
        <v>3.382968</v>
      </c>
      <c r="W44" s="12" t="n">
        <v>0.169808</v>
      </c>
      <c r="X44" s="13" t="n">
        <f aca="false">O44/S44</f>
        <v>1.49078947368421</v>
      </c>
      <c r="Y44" s="13" t="n">
        <f aca="false">O44/(S44*(R44))</f>
        <v>53.6255206361227</v>
      </c>
      <c r="Z44" s="14"/>
    </row>
    <row r="45" customFormat="false" ht="12.8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4"/>
    </row>
    <row r="46" customFormat="false" ht="12.8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4"/>
    </row>
    <row r="47" customFormat="false" ht="13.8" hidden="false" customHeight="false" outlineLevel="0" collapsed="false">
      <c r="A47" s="2" t="s">
        <v>21</v>
      </c>
      <c r="B47" s="6" t="s">
        <v>22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4"/>
      <c r="N47" s="2" t="s">
        <v>10</v>
      </c>
      <c r="O47" s="6" t="s">
        <v>11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4"/>
    </row>
    <row r="48" customFormat="false" ht="12.8" hidden="false" customHeight="false" outlineLevel="0" collapsed="false">
      <c r="A48" s="7" t="s">
        <v>14</v>
      </c>
      <c r="B48" s="0" t="n">
        <v>21747</v>
      </c>
      <c r="C48" s="9" t="n">
        <v>0.055</v>
      </c>
      <c r="D48" s="9" t="n">
        <v>0.055</v>
      </c>
      <c r="E48" s="9" t="n">
        <v>0.12</v>
      </c>
      <c r="F48" s="0" t="n">
        <v>754</v>
      </c>
      <c r="G48" s="11" t="n">
        <v>0.95</v>
      </c>
      <c r="I48" s="17" t="n">
        <v>2.549</v>
      </c>
      <c r="J48" s="12" t="n">
        <v>0.022</v>
      </c>
      <c r="K48" s="13" t="n">
        <f aca="false">B48/F48</f>
        <v>28.842175066313</v>
      </c>
      <c r="L48" s="13" t="n">
        <f aca="false">B48/(F48*(E48))</f>
        <v>240.351458885942</v>
      </c>
      <c r="M48" s="4"/>
      <c r="N48" s="7" t="s">
        <v>14</v>
      </c>
      <c r="O48" s="8" t="n">
        <v>15454.7</v>
      </c>
      <c r="P48" s="9" t="n">
        <v>0.051349</v>
      </c>
      <c r="Q48" s="9" t="n">
        <v>0.057509</v>
      </c>
      <c r="R48" s="9" t="n">
        <v>0.1176</v>
      </c>
      <c r="S48" s="10" t="n">
        <v>522.124</v>
      </c>
      <c r="T48" s="11" t="n">
        <v>0.960561</v>
      </c>
      <c r="V48" s="12" t="n">
        <v>2.642825</v>
      </c>
      <c r="W48" s="12" t="n">
        <v>0.031751</v>
      </c>
      <c r="X48" s="13" t="n">
        <f aca="false">O48/S48</f>
        <v>29.5996736407443</v>
      </c>
      <c r="Y48" s="13" t="n">
        <f aca="false">O48/(S48*(R48))</f>
        <v>251.69790510837</v>
      </c>
      <c r="Z48" s="4"/>
    </row>
    <row r="49" customFormat="false" ht="12.8" hidden="false" customHeight="false" outlineLevel="0" collapsed="false">
      <c r="A49" s="7" t="s">
        <v>15</v>
      </c>
      <c r="B49" s="0" t="n">
        <v>974</v>
      </c>
      <c r="C49" s="9" t="n">
        <v>0.055</v>
      </c>
      <c r="D49" s="9" t="n">
        <v>0.06</v>
      </c>
      <c r="E49" s="9" t="n">
        <v>0.051</v>
      </c>
      <c r="F49" s="0" t="n">
        <v>754</v>
      </c>
      <c r="G49" s="11" t="n">
        <v>0.95</v>
      </c>
      <c r="I49" s="17" t="n">
        <v>1.615</v>
      </c>
      <c r="J49" s="12" t="n">
        <v>0.06</v>
      </c>
      <c r="K49" s="13" t="n">
        <f aca="false">B49/F49</f>
        <v>1.29177718832891</v>
      </c>
      <c r="L49" s="13" t="n">
        <f aca="false">B49/(F49*(E49))</f>
        <v>25.3289644770375</v>
      </c>
      <c r="M49" s="4"/>
      <c r="N49" s="7" t="s">
        <v>15</v>
      </c>
      <c r="O49" s="8" t="n">
        <v>662.99</v>
      </c>
      <c r="P49" s="9" t="n">
        <v>0.050618</v>
      </c>
      <c r="Q49" s="9" t="n">
        <v>0.065068</v>
      </c>
      <c r="R49" s="9" t="n">
        <v>0.0483</v>
      </c>
      <c r="S49" s="10" t="n">
        <v>522.124</v>
      </c>
      <c r="T49" s="11" t="n">
        <v>0.960561</v>
      </c>
      <c r="V49" s="12" t="n">
        <v>1.646135</v>
      </c>
      <c r="W49" s="12" t="n">
        <v>0.077147</v>
      </c>
      <c r="X49" s="13" t="n">
        <f aca="false">O49/S49</f>
        <v>1.26979414851644</v>
      </c>
      <c r="Y49" s="13" t="n">
        <f aca="false">O49/(S49*(R49))</f>
        <v>26.2897339237359</v>
      </c>
      <c r="Z49" s="4"/>
    </row>
    <row r="50" customFormat="false" ht="12.8" hidden="false" customHeight="false" outlineLevel="0" collapsed="false">
      <c r="A50" s="7" t="s">
        <v>16</v>
      </c>
      <c r="B50" s="0" t="n">
        <v>3217</v>
      </c>
      <c r="C50" s="9" t="n">
        <v>0.055</v>
      </c>
      <c r="D50" s="9" t="n">
        <v>0.059</v>
      </c>
      <c r="E50" s="9" t="n">
        <v>0.14</v>
      </c>
      <c r="F50" s="0" t="n">
        <v>754</v>
      </c>
      <c r="G50" s="11" t="n">
        <v>0.95</v>
      </c>
      <c r="I50" s="17" t="n">
        <v>1.938</v>
      </c>
      <c r="J50" s="12" t="n">
        <v>0.042</v>
      </c>
      <c r="K50" s="13" t="n">
        <f aca="false">B50/F50</f>
        <v>4.26657824933687</v>
      </c>
      <c r="L50" s="13" t="n">
        <f aca="false">B50/(F50*(E50))</f>
        <v>30.4755589238348</v>
      </c>
      <c r="M50" s="4"/>
      <c r="N50" s="7" t="s">
        <v>16</v>
      </c>
      <c r="O50" s="8" t="n">
        <v>2266.6</v>
      </c>
      <c r="P50" s="9" t="n">
        <v>0.051043</v>
      </c>
      <c r="Q50" s="9" t="n">
        <v>0.063305</v>
      </c>
      <c r="R50" s="9" t="n">
        <v>0.1376</v>
      </c>
      <c r="S50" s="10" t="n">
        <v>522.124</v>
      </c>
      <c r="T50" s="11" t="n">
        <v>0.960561</v>
      </c>
      <c r="V50" s="12" t="n">
        <v>1.977944</v>
      </c>
      <c r="W50" s="12" t="n">
        <v>0.052783</v>
      </c>
      <c r="X50" s="13" t="n">
        <f aca="false">O50/S50</f>
        <v>4.34111437129877</v>
      </c>
      <c r="Y50" s="13" t="n">
        <f aca="false">O50/(S50*(R50))</f>
        <v>31.5487963030434</v>
      </c>
      <c r="Z50" s="4"/>
    </row>
    <row r="51" customFormat="false" ht="12.8" hidden="false" customHeight="false" outlineLevel="0" collapsed="false">
      <c r="A51" s="7" t="s">
        <v>17</v>
      </c>
      <c r="B51" s="0" t="n">
        <v>5769</v>
      </c>
      <c r="C51" s="9" t="n">
        <v>0.055</v>
      </c>
      <c r="D51" s="9" t="n">
        <v>0.061</v>
      </c>
      <c r="E51" s="9" t="n">
        <v>0.204</v>
      </c>
      <c r="F51" s="0" t="n">
        <v>754</v>
      </c>
      <c r="G51" s="11" t="n">
        <v>0.95</v>
      </c>
      <c r="I51" s="17" t="n">
        <v>2.377</v>
      </c>
      <c r="J51" s="12" t="n">
        <v>0.04</v>
      </c>
      <c r="K51" s="13" t="n">
        <f aca="false">B51/F51</f>
        <v>7.65119363395225</v>
      </c>
      <c r="L51" s="13" t="n">
        <f aca="false">B51/(F51*(E51))</f>
        <v>37.5058511468248</v>
      </c>
      <c r="M51" s="4"/>
      <c r="N51" s="7" t="s">
        <v>17</v>
      </c>
      <c r="O51" s="8" t="n">
        <v>4170.77</v>
      </c>
      <c r="P51" s="9" t="n">
        <v>0.05165</v>
      </c>
      <c r="Q51" s="9" t="n">
        <v>0.06275</v>
      </c>
      <c r="R51" s="9" t="n">
        <v>0.2012</v>
      </c>
      <c r="S51" s="10" t="n">
        <v>522.124</v>
      </c>
      <c r="T51" s="11" t="n">
        <v>0.960561</v>
      </c>
      <c r="V51" s="12" t="n">
        <v>2.488788</v>
      </c>
      <c r="W51" s="12" t="n">
        <v>0.051311</v>
      </c>
      <c r="X51" s="13" t="n">
        <f aca="false">O51/S51</f>
        <v>7.98808329055933</v>
      </c>
      <c r="Y51" s="13" t="n">
        <f aca="false">O51/(S51*(R51))</f>
        <v>39.7022032333963</v>
      </c>
      <c r="Z51" s="4"/>
    </row>
    <row r="52" customFormat="false" ht="12.8" hidden="false" customHeight="false" outlineLevel="0" collapsed="false">
      <c r="A52" s="7" t="s">
        <v>18</v>
      </c>
      <c r="B52" s="0" t="n">
        <v>6387</v>
      </c>
      <c r="C52" s="9" t="n">
        <v>0.055</v>
      </c>
      <c r="D52" s="9" t="n">
        <v>0.052</v>
      </c>
      <c r="E52" s="9" t="n">
        <v>0.191</v>
      </c>
      <c r="F52" s="0" t="n">
        <v>754</v>
      </c>
      <c r="G52" s="11" t="n">
        <v>0.95</v>
      </c>
      <c r="I52" s="17" t="n">
        <v>2.831</v>
      </c>
      <c r="J52" s="12" t="n">
        <v>0.047</v>
      </c>
      <c r="K52" s="13" t="n">
        <f aca="false">B52/F52</f>
        <v>8.47082228116711</v>
      </c>
      <c r="L52" s="13" t="n">
        <f aca="false">B52/(F52*(E52))</f>
        <v>44.3498548752205</v>
      </c>
      <c r="M52" s="4"/>
      <c r="N52" s="7" t="s">
        <v>18</v>
      </c>
      <c r="O52" s="8" t="n">
        <v>4556.03</v>
      </c>
      <c r="P52" s="9" t="n">
        <v>0.051622</v>
      </c>
      <c r="Q52" s="9" t="n">
        <v>0.053353</v>
      </c>
      <c r="R52" s="9" t="n">
        <v>0.1876</v>
      </c>
      <c r="S52" s="10" t="n">
        <v>522.124</v>
      </c>
      <c r="T52" s="11" t="n">
        <v>0.960561</v>
      </c>
      <c r="V52" s="12" t="n">
        <v>2.940651</v>
      </c>
      <c r="W52" s="12" t="n">
        <v>0.059719</v>
      </c>
      <c r="X52" s="13" t="n">
        <f aca="false">O52/S52</f>
        <v>8.72595398794156</v>
      </c>
      <c r="Y52" s="13" t="n">
        <f aca="false">O52/(S52*(R52))</f>
        <v>46.5136140082173</v>
      </c>
      <c r="Z52" s="4"/>
    </row>
    <row r="53" customFormat="false" ht="12.8" hidden="false" customHeight="false" outlineLevel="0" collapsed="false">
      <c r="A53" s="7" t="s">
        <v>19</v>
      </c>
      <c r="B53" s="0" t="n">
        <v>4229</v>
      </c>
      <c r="C53" s="9" t="n">
        <v>0.055</v>
      </c>
      <c r="D53" s="9" t="n">
        <v>0.051</v>
      </c>
      <c r="E53" s="9" t="n">
        <v>0.119</v>
      </c>
      <c r="F53" s="0" t="n">
        <v>754</v>
      </c>
      <c r="G53" s="11" t="n">
        <v>0.95</v>
      </c>
      <c r="I53" s="17" t="n">
        <v>3.018</v>
      </c>
      <c r="J53" s="12" t="n">
        <v>0.061</v>
      </c>
      <c r="K53" s="13" t="n">
        <f aca="false">B53/F53</f>
        <v>5.60875331564987</v>
      </c>
      <c r="L53" s="13" t="n">
        <f aca="false">B53/(F53*(E53))</f>
        <v>47.1323808037804</v>
      </c>
      <c r="M53" s="4"/>
      <c r="N53" s="7" t="s">
        <v>19</v>
      </c>
      <c r="O53" s="8" t="n">
        <v>3007</v>
      </c>
      <c r="P53" s="9" t="n">
        <v>0.051341</v>
      </c>
      <c r="Q53" s="9" t="n">
        <v>0.052163</v>
      </c>
      <c r="R53" s="9" t="n">
        <v>0.1156</v>
      </c>
      <c r="S53" s="10" t="n">
        <v>522.124</v>
      </c>
      <c r="T53" s="11" t="n">
        <v>0.960561</v>
      </c>
      <c r="V53" s="12" t="n">
        <v>3.15387</v>
      </c>
      <c r="W53" s="12" t="n">
        <v>0.077908</v>
      </c>
      <c r="X53" s="13" t="n">
        <f aca="false">O53/S53</f>
        <v>5.75916832016916</v>
      </c>
      <c r="Y53" s="13" t="n">
        <f aca="false">O53/(S53*(R53))</f>
        <v>49.8197951571726</v>
      </c>
      <c r="Z53" s="4"/>
    </row>
    <row r="54" customFormat="false" ht="12.8" hidden="false" customHeight="false" outlineLevel="0" collapsed="false">
      <c r="A54" s="7" t="s">
        <v>20</v>
      </c>
      <c r="B54" s="0" t="n">
        <v>1190</v>
      </c>
      <c r="C54" s="9" t="n">
        <v>0.054</v>
      </c>
      <c r="D54" s="9" t="n">
        <v>0.032</v>
      </c>
      <c r="E54" s="9" t="n">
        <v>0.029</v>
      </c>
      <c r="F54" s="0" t="n">
        <v>754</v>
      </c>
      <c r="G54" s="11" t="n">
        <v>0.95</v>
      </c>
      <c r="I54" s="17" t="n">
        <v>3.531</v>
      </c>
      <c r="J54" s="12" t="n">
        <v>0.139</v>
      </c>
      <c r="K54" s="13" t="n">
        <f aca="false">B54/F54</f>
        <v>1.57824933687003</v>
      </c>
      <c r="L54" s="13" t="n">
        <f aca="false">B54/(F54*(E54))</f>
        <v>54.4223909265526</v>
      </c>
      <c r="M54" s="4"/>
      <c r="N54" s="7" t="s">
        <v>20</v>
      </c>
      <c r="O54" s="8" t="n">
        <v>781.13</v>
      </c>
      <c r="P54" s="9" t="n">
        <v>0.050653</v>
      </c>
      <c r="Q54" s="9" t="n">
        <v>0.057341</v>
      </c>
      <c r="R54" s="9" t="n">
        <v>0.0278</v>
      </c>
      <c r="S54" s="10" t="n">
        <v>522.124</v>
      </c>
      <c r="T54" s="11" t="n">
        <v>0.960561</v>
      </c>
      <c r="V54" s="12" t="n">
        <v>3.39302</v>
      </c>
      <c r="W54" s="12" t="n">
        <v>0.169901</v>
      </c>
      <c r="X54" s="13" t="n">
        <f aca="false">O54/S54</f>
        <v>1.49606223808904</v>
      </c>
      <c r="Y54" s="13" t="n">
        <f aca="false">O54/(S54*(R54))</f>
        <v>53.8151884204689</v>
      </c>
      <c r="Z54" s="4"/>
    </row>
    <row r="55" customFormat="false" ht="12.8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4"/>
    </row>
    <row r="56" customFormat="false" ht="12.8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4"/>
    </row>
    <row r="57" customFormat="false" ht="13.8" hidden="false" customHeight="false" outlineLevel="0" collapsed="false">
      <c r="A57" s="2" t="s">
        <v>13</v>
      </c>
      <c r="M57" s="4"/>
      <c r="N57" s="2" t="s">
        <v>13</v>
      </c>
      <c r="Z57" s="4"/>
    </row>
    <row r="58" customFormat="false" ht="12.8" hidden="false" customHeight="false" outlineLevel="0" collapsed="false">
      <c r="A58" s="7" t="s">
        <v>14</v>
      </c>
      <c r="B58" s="15" t="n">
        <f aca="false">B38/B48</f>
        <v>0.99825723088242</v>
      </c>
      <c r="C58" s="15" t="n">
        <f aca="false">C38/C48</f>
        <v>0.818127272727273</v>
      </c>
      <c r="D58" s="15" t="n">
        <f aca="false">D38/D48</f>
        <v>1.07810909090909</v>
      </c>
      <c r="E58" s="15" t="n">
        <f aca="false">E38/E48</f>
        <v>0.995833333333333</v>
      </c>
      <c r="F58" s="15" t="n">
        <f aca="false">F38/F48</f>
        <v>0.986145888594164</v>
      </c>
      <c r="G58" s="15" t="n">
        <f aca="false">G38/G48</f>
        <v>1</v>
      </c>
      <c r="H58" s="15"/>
      <c r="I58" s="15" t="n">
        <f aca="false">I38/I48</f>
        <v>1.0218171832091</v>
      </c>
      <c r="J58" s="15" t="n">
        <f aca="false">J38/J48</f>
        <v>1.19268181818182</v>
      </c>
      <c r="K58" s="15" t="n">
        <f aca="false">K38/K48</f>
        <v>1.01228149143888</v>
      </c>
      <c r="L58" s="15" t="n">
        <f aca="false">L38/L48</f>
        <v>1.01651697885076</v>
      </c>
      <c r="M58" s="4"/>
      <c r="N58" s="7" t="s">
        <v>14</v>
      </c>
      <c r="O58" s="15" t="n">
        <f aca="false">O38/O48</f>
        <v>0.991795376163885</v>
      </c>
      <c r="P58" s="15" t="n">
        <f aca="false">P38/P48</f>
        <v>0.965159983641356</v>
      </c>
      <c r="Q58" s="15" t="n">
        <f aca="false">Q38/Q48</f>
        <v>1.00483402597854</v>
      </c>
      <c r="R58" s="15" t="n">
        <f aca="false">R38/R48</f>
        <v>1</v>
      </c>
      <c r="S58" s="15" t="n">
        <f aca="false">S38/S48</f>
        <v>0.999992338984609</v>
      </c>
      <c r="T58" s="15" t="n">
        <f aca="false">T38/T48</f>
        <v>1</v>
      </c>
      <c r="U58" s="15"/>
      <c r="V58" s="15" t="n">
        <f aca="false">V38/V48</f>
        <v>0.993155051885766</v>
      </c>
      <c r="W58" s="15" t="n">
        <f aca="false">W38/W48</f>
        <v>1.00195269440333</v>
      </c>
      <c r="X58" s="15" t="n">
        <f aca="false">X38/X48</f>
        <v>0.991802974381737</v>
      </c>
      <c r="Y58" s="15" t="n">
        <f aca="false">Y38/Y48</f>
        <v>0.991802974381737</v>
      </c>
      <c r="Z58" s="4"/>
    </row>
    <row r="59" customFormat="false" ht="12.8" hidden="false" customHeight="false" outlineLevel="0" collapsed="false">
      <c r="A59" s="7" t="s">
        <v>15</v>
      </c>
      <c r="B59" s="15" t="n">
        <f aca="false">B39/B49</f>
        <v>0.988121149897331</v>
      </c>
      <c r="C59" s="15" t="n">
        <f aca="false">C39/C49</f>
        <v>0.807563636363636</v>
      </c>
      <c r="D59" s="15" t="n">
        <f aca="false">D39/D49</f>
        <v>1.13391666666667</v>
      </c>
      <c r="E59" s="15" t="n">
        <f aca="false">E39/E49</f>
        <v>0.956862745098039</v>
      </c>
      <c r="F59" s="15" t="n">
        <f aca="false">F39/F49</f>
        <v>0.986145888594164</v>
      </c>
      <c r="G59" s="15" t="n">
        <f aca="false">G39/G49</f>
        <v>1</v>
      </c>
      <c r="H59" s="15"/>
      <c r="I59" s="15" t="n">
        <f aca="false">I39/I49</f>
        <v>1.04280495356037</v>
      </c>
      <c r="J59" s="15" t="n">
        <f aca="false">J39/J49</f>
        <v>1.08288333333333</v>
      </c>
      <c r="K59" s="15" t="n">
        <f aca="false">K39/K49</f>
        <v>1.00200301124409</v>
      </c>
      <c r="L59" s="15" t="n">
        <f aca="false">L39/L49</f>
        <v>1.04717527814444</v>
      </c>
      <c r="M59" s="4"/>
      <c r="N59" s="7" t="s">
        <v>15</v>
      </c>
      <c r="O59" s="15" t="n">
        <f aca="false">O39/O49</f>
        <v>0.996892864145764</v>
      </c>
      <c r="P59" s="15" t="n">
        <f aca="false">P39/P49</f>
        <v>0.965170492710103</v>
      </c>
      <c r="Q59" s="15" t="n">
        <f aca="false">Q39/Q49</f>
        <v>0.947040019671728</v>
      </c>
      <c r="R59" s="15" t="n">
        <f aca="false">R39/R49</f>
        <v>1</v>
      </c>
      <c r="S59" s="15" t="n">
        <f aca="false">S39/S49</f>
        <v>0.999992338984609</v>
      </c>
      <c r="T59" s="15" t="n">
        <f aca="false">T39/T49</f>
        <v>1</v>
      </c>
      <c r="U59" s="15"/>
      <c r="V59" s="15" t="n">
        <f aca="false">V39/V49</f>
        <v>1.00157338249901</v>
      </c>
      <c r="W59" s="15" t="n">
        <f aca="false">W39/W49</f>
        <v>1.00085550961152</v>
      </c>
      <c r="X59" s="15" t="n">
        <f aca="false">X39/X49</f>
        <v>0.996900501415849</v>
      </c>
      <c r="Y59" s="15" t="n">
        <f aca="false">Y39/Y49</f>
        <v>0.996900501415848</v>
      </c>
      <c r="Z59" s="4"/>
    </row>
    <row r="60" customFormat="false" ht="12.8" hidden="false" customHeight="false" outlineLevel="0" collapsed="false">
      <c r="A60" s="7" t="s">
        <v>16</v>
      </c>
      <c r="B60" s="15" t="n">
        <f aca="false">B40/B50</f>
        <v>0.99534348772148</v>
      </c>
      <c r="C60" s="15" t="n">
        <f aca="false">C40/C50</f>
        <v>0.811454545454546</v>
      </c>
      <c r="D60" s="15" t="n">
        <f aca="false">D40/D50</f>
        <v>1.07286440677966</v>
      </c>
      <c r="E60" s="15" t="n">
        <f aca="false">E40/E50</f>
        <v>0.988571428571428</v>
      </c>
      <c r="F60" s="15" t="n">
        <f aca="false">F40/F50</f>
        <v>0.986145888594164</v>
      </c>
      <c r="G60" s="15" t="n">
        <f aca="false">G40/G50</f>
        <v>1</v>
      </c>
      <c r="H60" s="15"/>
      <c r="I60" s="15" t="n">
        <f aca="false">I40/I50</f>
        <v>1.02358565531476</v>
      </c>
      <c r="J60" s="15" t="n">
        <f aca="false">J40/J50</f>
        <v>1.05864285714286</v>
      </c>
      <c r="K60" s="15" t="n">
        <f aca="false">K40/K50</f>
        <v>1.00932681384539</v>
      </c>
      <c r="L60" s="15" t="n">
        <f aca="false">L40/L50</f>
        <v>1.02099533192453</v>
      </c>
      <c r="M60" s="4"/>
      <c r="N60" s="7" t="s">
        <v>16</v>
      </c>
      <c r="O60" s="15" t="n">
        <f aca="false">O40/O50</f>
        <v>0.990682078884673</v>
      </c>
      <c r="P60" s="15" t="n">
        <f aca="false">P40/P50</f>
        <v>0.965166624218796</v>
      </c>
      <c r="Q60" s="15" t="n">
        <f aca="false">Q40/Q50</f>
        <v>1.02111997472554</v>
      </c>
      <c r="R60" s="15" t="n">
        <f aca="false">R40/R50</f>
        <v>1</v>
      </c>
      <c r="S60" s="15" t="n">
        <f aca="false">S40/S50</f>
        <v>0.999992338984609</v>
      </c>
      <c r="T60" s="15" t="n">
        <f aca="false">T40/T50</f>
        <v>1</v>
      </c>
      <c r="U60" s="15"/>
      <c r="V60" s="15" t="n">
        <f aca="false">V40/V50</f>
        <v>0.990999239614468</v>
      </c>
      <c r="W60" s="15" t="n">
        <f aca="false">W40/W50</f>
        <v>0.996703484076313</v>
      </c>
      <c r="X60" s="15" t="n">
        <f aca="false">X40/X50</f>
        <v>0.990689668573472</v>
      </c>
      <c r="Y60" s="15" t="n">
        <f aca="false">Y40/Y50</f>
        <v>0.990689668573472</v>
      </c>
      <c r="Z60" s="4"/>
    </row>
    <row r="61" customFormat="false" ht="12.8" hidden="false" customHeight="false" outlineLevel="0" collapsed="false">
      <c r="A61" s="7" t="s">
        <v>17</v>
      </c>
      <c r="B61" s="15" t="n">
        <f aca="false">B41/B51</f>
        <v>1.00199861327786</v>
      </c>
      <c r="C61" s="15" t="n">
        <f aca="false">C41/C51</f>
        <v>0.821818181818182</v>
      </c>
      <c r="D61" s="15" t="n">
        <f aca="false">D41/D51</f>
        <v>1.06655737704918</v>
      </c>
      <c r="E61" s="15" t="n">
        <f aca="false">E41/E51</f>
        <v>1</v>
      </c>
      <c r="F61" s="15" t="n">
        <f aca="false">F41/F51</f>
        <v>0.986145888594164</v>
      </c>
      <c r="G61" s="15" t="n">
        <f aca="false">G41/G51</f>
        <v>1</v>
      </c>
      <c r="H61" s="15"/>
      <c r="I61" s="15" t="n">
        <f aca="false">I41/I51</f>
        <v>1.01997055111485</v>
      </c>
      <c r="J61" s="15" t="n">
        <f aca="false">J41/J51</f>
        <v>1.06455</v>
      </c>
      <c r="K61" s="15" t="n">
        <f aca="false">K41/K51</f>
        <v>1.01607543555883</v>
      </c>
      <c r="L61" s="15" t="n">
        <f aca="false">L41/L51</f>
        <v>1.01607543555883</v>
      </c>
      <c r="M61" s="4"/>
      <c r="N61" s="7" t="s">
        <v>17</v>
      </c>
      <c r="O61" s="15" t="n">
        <f aca="false">O41/O51</f>
        <v>0.99091055128909</v>
      </c>
      <c r="P61" s="15" t="n">
        <f aca="false">P41/P51</f>
        <v>0.965150048402711</v>
      </c>
      <c r="Q61" s="15" t="n">
        <f aca="false">Q41/Q51</f>
        <v>0.984764940239044</v>
      </c>
      <c r="R61" s="15" t="n">
        <f aca="false">R41/R51</f>
        <v>1</v>
      </c>
      <c r="S61" s="15" t="n">
        <f aca="false">S41/S51</f>
        <v>0.999992338984609</v>
      </c>
      <c r="T61" s="15" t="n">
        <f aca="false">T41/T51</f>
        <v>1</v>
      </c>
      <c r="U61" s="15"/>
      <c r="V61" s="15" t="n">
        <f aca="false">V41/V51</f>
        <v>0.993373883191337</v>
      </c>
      <c r="W61" s="15" t="n">
        <f aca="false">W41/W51</f>
        <v>0.99945430804311</v>
      </c>
      <c r="X61" s="15" t="n">
        <f aca="false">X41/X51</f>
        <v>0.990918142728233</v>
      </c>
      <c r="Y61" s="15" t="n">
        <f aca="false">Y41/Y51</f>
        <v>0.990918142728233</v>
      </c>
      <c r="Z61" s="4"/>
    </row>
    <row r="62" customFormat="false" ht="12.8" hidden="false" customHeight="false" outlineLevel="0" collapsed="false">
      <c r="A62" s="7" t="s">
        <v>18</v>
      </c>
      <c r="B62" s="15" t="n">
        <f aca="false">B42/B52</f>
        <v>0.999644590574605</v>
      </c>
      <c r="C62" s="15" t="n">
        <f aca="false">C42/C52</f>
        <v>0.820727272727273</v>
      </c>
      <c r="D62" s="15" t="n">
        <f aca="false">D42/D52</f>
        <v>1.06609615384615</v>
      </c>
      <c r="E62" s="15" t="n">
        <f aca="false">E42/E52</f>
        <v>0.998429319371728</v>
      </c>
      <c r="F62" s="15" t="n">
        <f aca="false">F42/F52</f>
        <v>0.986145888594164</v>
      </c>
      <c r="G62" s="15" t="n">
        <f aca="false">G42/G52</f>
        <v>1</v>
      </c>
      <c r="H62" s="15"/>
      <c r="I62" s="15" t="n">
        <f aca="false">I42/I52</f>
        <v>1.02078311550689</v>
      </c>
      <c r="J62" s="15" t="n">
        <f aca="false">J42/J52</f>
        <v>1.05306382978723</v>
      </c>
      <c r="K62" s="15" t="n">
        <f aca="false">K42/K52</f>
        <v>1.0136883417926</v>
      </c>
      <c r="L62" s="15" t="n">
        <f aca="false">L42/L52</f>
        <v>1.01528302717559</v>
      </c>
      <c r="M62" s="4"/>
      <c r="N62" s="7" t="s">
        <v>18</v>
      </c>
      <c r="O62" s="15" t="n">
        <f aca="false">O42/O52</f>
        <v>0.992252026435296</v>
      </c>
      <c r="P62" s="15" t="n">
        <f aca="false">P42/P52</f>
        <v>0.965092402464066</v>
      </c>
      <c r="Q62" s="15" t="n">
        <f aca="false">Q42/Q52</f>
        <v>1.03555563885817</v>
      </c>
      <c r="R62" s="15" t="n">
        <f aca="false">R42/R52</f>
        <v>1</v>
      </c>
      <c r="S62" s="15" t="n">
        <f aca="false">S42/S52</f>
        <v>0.999992338984609</v>
      </c>
      <c r="T62" s="15" t="n">
        <f aca="false">T42/T52</f>
        <v>1</v>
      </c>
      <c r="U62" s="15"/>
      <c r="V62" s="15" t="n">
        <f aca="false">V42/V52</f>
        <v>0.992166360441957</v>
      </c>
      <c r="W62" s="15" t="n">
        <f aca="false">W42/W52</f>
        <v>0.997638942380147</v>
      </c>
      <c r="X62" s="15" t="n">
        <f aca="false">X42/X52</f>
        <v>0.992259628151579</v>
      </c>
      <c r="Y62" s="15" t="n">
        <f aca="false">Y42/Y52</f>
        <v>0.992259628151579</v>
      </c>
      <c r="Z62" s="4"/>
    </row>
    <row r="63" customFormat="false" ht="12.8" hidden="false" customHeight="false" outlineLevel="0" collapsed="false">
      <c r="A63" s="7" t="s">
        <v>19</v>
      </c>
      <c r="B63" s="15" t="n">
        <f aca="false">B43/B53</f>
        <v>0.996850319224403</v>
      </c>
      <c r="C63" s="15" t="n">
        <f aca="false">C43/C53</f>
        <v>0.815763636363636</v>
      </c>
      <c r="D63" s="15" t="n">
        <f aca="false">D43/D53</f>
        <v>1.0643137254902</v>
      </c>
      <c r="E63" s="15" t="n">
        <f aca="false">E43/E53</f>
        <v>0.995798319327731</v>
      </c>
      <c r="F63" s="15" t="n">
        <f aca="false">F43/F53</f>
        <v>0.986145888594164</v>
      </c>
      <c r="G63" s="15" t="n">
        <f aca="false">G43/G53</f>
        <v>1</v>
      </c>
      <c r="H63" s="15"/>
      <c r="I63" s="15" t="n">
        <f aca="false">I43/I53</f>
        <v>1.01877667329357</v>
      </c>
      <c r="J63" s="15" t="n">
        <f aca="false">J43/J53</f>
        <v>1.04801639344262</v>
      </c>
      <c r="K63" s="15" t="n">
        <f aca="false">K43/K53</f>
        <v>1.01085481443876</v>
      </c>
      <c r="L63" s="15" t="n">
        <f aca="false">L43/L53</f>
        <v>1.01512002462627</v>
      </c>
      <c r="M63" s="4"/>
      <c r="N63" s="7" t="s">
        <v>19</v>
      </c>
      <c r="O63" s="15" t="n">
        <f aca="false">O43/O53</f>
        <v>0.990605254406385</v>
      </c>
      <c r="P63" s="15" t="n">
        <f aca="false">P43/P53</f>
        <v>0.965174032449699</v>
      </c>
      <c r="Q63" s="15" t="n">
        <f aca="false">Q43/Q53</f>
        <v>0.988056668519832</v>
      </c>
      <c r="R63" s="15" t="n">
        <f aca="false">R43/R53</f>
        <v>1</v>
      </c>
      <c r="S63" s="15" t="n">
        <f aca="false">S43/S53</f>
        <v>0.999992338984609</v>
      </c>
      <c r="T63" s="15" t="n">
        <f aca="false">T43/T53</f>
        <v>1</v>
      </c>
      <c r="U63" s="15"/>
      <c r="V63" s="15" t="n">
        <f aca="false">V43/V53</f>
        <v>0.992779347278106</v>
      </c>
      <c r="W63" s="15" t="n">
        <f aca="false">W43/W53</f>
        <v>0.764722493197104</v>
      </c>
      <c r="X63" s="15" t="n">
        <f aca="false">X43/X53</f>
        <v>0.990612843506626</v>
      </c>
      <c r="Y63" s="15" t="n">
        <f aca="false">Y43/Y53</f>
        <v>0.990612843506626</v>
      </c>
      <c r="Z63" s="4"/>
    </row>
    <row r="64" customFormat="false" ht="12.8" hidden="false" customHeight="false" outlineLevel="0" collapsed="false">
      <c r="A64" s="7" t="s">
        <v>20</v>
      </c>
      <c r="B64" s="15" t="n">
        <f aca="false">B44/B54</f>
        <v>0.991596638655462</v>
      </c>
      <c r="C64" s="15" t="n">
        <f aca="false">C44/C54</f>
        <v>0.823518518518518</v>
      </c>
      <c r="D64" s="15" t="n">
        <f aca="false">D44/D54</f>
        <v>1.755125</v>
      </c>
      <c r="E64" s="15" t="n">
        <f aca="false">E44/E54</f>
        <v>0.989655172413793</v>
      </c>
      <c r="F64" s="15" t="n">
        <f aca="false">F44/F54</f>
        <v>0.986145888594164</v>
      </c>
      <c r="G64" s="15" t="n">
        <f aca="false">G44/G54</f>
        <v>1</v>
      </c>
      <c r="H64" s="15"/>
      <c r="I64" s="15" t="n">
        <f aca="false">I44/I54</f>
        <v>1.00499461908808</v>
      </c>
      <c r="J64" s="15" t="n">
        <f aca="false">J44/J54</f>
        <v>1.01134532374101</v>
      </c>
      <c r="K64" s="15" t="n">
        <f aca="false">K44/K54</f>
        <v>1.00552732625501</v>
      </c>
      <c r="L64" s="15" t="n">
        <f aca="false">L44/L54</f>
        <v>1.01603806485698</v>
      </c>
      <c r="M64" s="4"/>
      <c r="N64" s="7" t="s">
        <v>20</v>
      </c>
      <c r="O64" s="15" t="n">
        <f aca="false">O44/O54</f>
        <v>0.996467937475196</v>
      </c>
      <c r="P64" s="15" t="n">
        <f aca="false">P44/P54</f>
        <v>0.964997137385742</v>
      </c>
      <c r="Q64" s="15" t="n">
        <f aca="false">Q44/Q54</f>
        <v>1.01968922760329</v>
      </c>
      <c r="R64" s="15" t="n">
        <f aca="false">R44/R54</f>
        <v>1</v>
      </c>
      <c r="S64" s="15" t="n">
        <f aca="false">S44/S54</f>
        <v>0.999992338984609</v>
      </c>
      <c r="T64" s="15" t="n">
        <f aca="false">T44/T54</f>
        <v>1</v>
      </c>
      <c r="U64" s="15"/>
      <c r="V64" s="15" t="n">
        <f aca="false">V44/V54</f>
        <v>0.99703744746568</v>
      </c>
      <c r="W64" s="15" t="n">
        <f aca="false">W44/W54</f>
        <v>0.999452622409521</v>
      </c>
      <c r="X64" s="15" t="n">
        <f aca="false">X44/X54</f>
        <v>0.996475571489886</v>
      </c>
      <c r="Y64" s="15" t="n">
        <f aca="false">Y44/Y54</f>
        <v>0.996475571489886</v>
      </c>
      <c r="Z64" s="4"/>
    </row>
    <row r="65" customFormat="false" ht="12.8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4"/>
    </row>
    <row r="66" customFormat="false" ht="12.8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4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B3:L3"/>
    <mergeCell ref="O3:Y3"/>
    <mergeCell ref="B13:L13"/>
    <mergeCell ref="O13:Y13"/>
    <mergeCell ref="B37:L37"/>
    <mergeCell ref="O37:Y37"/>
    <mergeCell ref="B47:L47"/>
    <mergeCell ref="O47:Y4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2" activeCellId="0" sqref="H42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2" t="s">
        <v>6</v>
      </c>
      <c r="J1" s="2" t="s">
        <v>7</v>
      </c>
      <c r="K1" s="2" t="s">
        <v>8</v>
      </c>
      <c r="L1" s="2" t="s">
        <v>9</v>
      </c>
    </row>
    <row r="2" customFormat="false" ht="12.8" hidden="false" customHeight="fals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customFormat="false" ht="13.8" hidden="false" customHeight="false" outlineLevel="0" collapsed="false">
      <c r="A3" s="2" t="s">
        <v>10</v>
      </c>
      <c r="B3" s="6" t="s">
        <v>22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customFormat="false" ht="12.8" hidden="false" customHeight="false" outlineLevel="0" collapsed="false">
      <c r="A4" s="7" t="s">
        <v>14</v>
      </c>
      <c r="B4" s="0" t="n">
        <v>21709.1</v>
      </c>
      <c r="C4" s="9" t="n">
        <v>0.044997</v>
      </c>
      <c r="D4" s="9" t="n">
        <v>0.059296</v>
      </c>
      <c r="E4" s="9" t="n">
        <v>0.1195</v>
      </c>
      <c r="F4" s="0" t="n">
        <v>754</v>
      </c>
      <c r="G4" s="11" t="n">
        <v>0.95</v>
      </c>
      <c r="I4" s="12" t="n">
        <f aca="false">B4/((1+C4+D4)*E4*F4*G4*0.05961*1.5)/1000</f>
        <v>2.5685277527768</v>
      </c>
      <c r="J4" s="12" t="n">
        <v>0.026239</v>
      </c>
      <c r="K4" s="13" t="n">
        <f aca="false">B4/F4</f>
        <v>28.7919098143236</v>
      </c>
      <c r="L4" s="13" t="n">
        <f aca="false">B4/(F4*(E4))</f>
        <v>240.936483801871</v>
      </c>
    </row>
    <row r="5" customFormat="false" ht="12.8" hidden="false" customHeight="false" outlineLevel="0" collapsed="false">
      <c r="A5" s="7" t="s">
        <v>15</v>
      </c>
      <c r="B5" s="8" t="n">
        <v>962.43</v>
      </c>
      <c r="C5" s="9" t="n">
        <v>0.044416</v>
      </c>
      <c r="D5" s="9" t="n">
        <v>0.068035</v>
      </c>
      <c r="E5" s="9" t="n">
        <v>0.0488</v>
      </c>
      <c r="F5" s="0" t="n">
        <v>754</v>
      </c>
      <c r="G5" s="11" t="n">
        <v>0.95</v>
      </c>
      <c r="I5" s="12" t="n">
        <f aca="false">B5/((1+C5+D5)*E5*F5*G5*0.05961*0.25)/1000</f>
        <v>1.66078860944438</v>
      </c>
      <c r="J5" s="12" t="n">
        <v>0.064973</v>
      </c>
      <c r="K5" s="13" t="n">
        <f aca="false">B5/F5</f>
        <v>1.27643236074271</v>
      </c>
      <c r="L5" s="13" t="n">
        <f aca="false">B5/(F5*(E5))</f>
        <v>26.1564008348915</v>
      </c>
    </row>
    <row r="6" customFormat="false" ht="12.8" hidden="false" customHeight="false" outlineLevel="0" collapsed="false">
      <c r="A6" s="7" t="s">
        <v>16</v>
      </c>
      <c r="B6" s="8" t="n">
        <v>3202.02</v>
      </c>
      <c r="C6" s="9" t="n">
        <v>0.04463</v>
      </c>
      <c r="D6" s="9" t="n">
        <v>0.063299</v>
      </c>
      <c r="E6" s="9" t="n">
        <v>0.1384</v>
      </c>
      <c r="F6" s="0" t="n">
        <v>754</v>
      </c>
      <c r="G6" s="11" t="n">
        <v>0.95</v>
      </c>
      <c r="I6" s="12" t="n">
        <f aca="false">B6/((1+C6+D6)*E6*F6*G6*0.05961*0.25)/1000</f>
        <v>1.95623911456265</v>
      </c>
      <c r="J6" s="12" t="n">
        <v>0.044463</v>
      </c>
      <c r="K6" s="13" t="n">
        <f aca="false">B6/F6</f>
        <v>4.24671087533157</v>
      </c>
      <c r="L6" s="13" t="n">
        <f aca="false">B6/(F6*(E6))</f>
        <v>30.6843271338986</v>
      </c>
    </row>
    <row r="7" customFormat="false" ht="12.8" hidden="false" customHeight="false" outlineLevel="0" collapsed="false">
      <c r="A7" s="7" t="s">
        <v>17</v>
      </c>
      <c r="B7" s="8" t="n">
        <v>5780.53</v>
      </c>
      <c r="C7" s="9" t="n">
        <v>0.0452</v>
      </c>
      <c r="D7" s="9" t="n">
        <v>0.06506</v>
      </c>
      <c r="E7" s="9" t="n">
        <v>0.204</v>
      </c>
      <c r="F7" s="0" t="n">
        <v>754</v>
      </c>
      <c r="G7" s="11" t="n">
        <v>0.95</v>
      </c>
      <c r="I7" s="12" t="n">
        <f aca="false">B7/((1+C7+D7)*E7*F7*G7*0.05961*0.25)/1000</f>
        <v>2.3908851624632</v>
      </c>
      <c r="J7" s="12" t="n">
        <v>0.042582</v>
      </c>
      <c r="K7" s="13" t="n">
        <f aca="false">B7/F7</f>
        <v>7.66648541114058</v>
      </c>
      <c r="L7" s="13" t="n">
        <f aca="false">B7/(F7*(E7))</f>
        <v>37.5808108389244</v>
      </c>
    </row>
    <row r="8" customFormat="false" ht="12.8" hidden="false" customHeight="false" outlineLevel="0" collapsed="false">
      <c r="A8" s="7" t="s">
        <v>18</v>
      </c>
      <c r="B8" s="8" t="n">
        <v>6384.73</v>
      </c>
      <c r="C8" s="9" t="n">
        <v>0.04514</v>
      </c>
      <c r="D8" s="9" t="n">
        <v>0.055437</v>
      </c>
      <c r="E8" s="9" t="n">
        <v>0.1907</v>
      </c>
      <c r="F8" s="0" t="n">
        <v>754</v>
      </c>
      <c r="G8" s="11" t="n">
        <v>0.95</v>
      </c>
      <c r="I8" s="12" t="n">
        <f aca="false">B8/((1+C8+D8)*E8*F8*G8*0.05961*0.25)/1000</f>
        <v>2.84981933736687</v>
      </c>
      <c r="J8" s="12" t="n">
        <v>0.049494</v>
      </c>
      <c r="K8" s="13" t="n">
        <f aca="false">B8/F8</f>
        <v>8.46781167108753</v>
      </c>
      <c r="L8" s="13" t="n">
        <f aca="false">B8/(F8*(E8))</f>
        <v>44.4038367650107</v>
      </c>
    </row>
    <row r="9" customFormat="false" ht="12.8" hidden="false" customHeight="false" outlineLevel="0" collapsed="false">
      <c r="A9" s="7" t="s">
        <v>19</v>
      </c>
      <c r="B9" s="8" t="n">
        <v>4215.68</v>
      </c>
      <c r="C9" s="9" t="n">
        <v>0.044867</v>
      </c>
      <c r="D9" s="9" t="n">
        <v>0.05428</v>
      </c>
      <c r="E9" s="9" t="n">
        <v>0.1185</v>
      </c>
      <c r="F9" s="0" t="n">
        <v>754</v>
      </c>
      <c r="G9" s="11" t="n">
        <v>0.95</v>
      </c>
      <c r="I9" s="12" t="n">
        <f aca="false">B9/((1+C9+D9)*E9*F9*G9*0.05961*0.25)/1000</f>
        <v>3.03207141798893</v>
      </c>
      <c r="J9" s="12" t="n">
        <v>0.063929</v>
      </c>
      <c r="K9" s="13" t="n">
        <f aca="false">B9/F9</f>
        <v>5.5910875331565</v>
      </c>
      <c r="L9" s="13" t="n">
        <f aca="false">B9/(F9*(E9))</f>
        <v>47.1821732755823</v>
      </c>
    </row>
    <row r="10" customFormat="false" ht="12.8" hidden="false" customHeight="false" outlineLevel="0" collapsed="false">
      <c r="A10" s="7" t="s">
        <v>20</v>
      </c>
      <c r="B10" s="8" t="n">
        <v>1180</v>
      </c>
      <c r="C10" s="9" t="n">
        <v>0.04447</v>
      </c>
      <c r="D10" s="9" t="n">
        <v>0.056164</v>
      </c>
      <c r="E10" s="9" t="n">
        <v>0.0287</v>
      </c>
      <c r="F10" s="0" t="n">
        <v>754</v>
      </c>
      <c r="G10" s="11" t="n">
        <v>0.95</v>
      </c>
      <c r="I10" s="12" t="n">
        <f aca="false">B10/((1+C10+D10)*E10*F10*G10*0.05961*0.25)/1000</f>
        <v>3.49947668427224</v>
      </c>
      <c r="J10" s="12" t="n">
        <v>0.140577</v>
      </c>
      <c r="K10" s="13" t="n">
        <f aca="false">B10/F10</f>
        <v>1.56498673740053</v>
      </c>
      <c r="L10" s="13" t="n">
        <f aca="false">B10/(F10*(E10))</f>
        <v>54.5291546132589</v>
      </c>
    </row>
    <row r="11" customFormat="false" ht="12.8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customFormat="false" ht="12.8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customFormat="false" ht="13.8" hidden="false" customHeight="false" outlineLevel="0" collapsed="false">
      <c r="A13" s="2" t="s">
        <v>21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customFormat="false" ht="12.8" hidden="false" customHeight="false" outlineLevel="0" collapsed="false">
      <c r="A14" s="7" t="s">
        <v>14</v>
      </c>
      <c r="B14" s="0" t="n">
        <v>21747</v>
      </c>
      <c r="C14" s="9" t="n">
        <v>0.055</v>
      </c>
      <c r="D14" s="9" t="n">
        <v>0.055</v>
      </c>
      <c r="E14" s="9" t="n">
        <v>0.12</v>
      </c>
      <c r="F14" s="0" t="n">
        <v>754</v>
      </c>
      <c r="G14" s="11" t="n">
        <v>0.95</v>
      </c>
      <c r="I14" s="17" t="n">
        <v>2.549</v>
      </c>
      <c r="J14" s="12" t="n">
        <v>0.022</v>
      </c>
      <c r="K14" s="13" t="n">
        <f aca="false">B14/F14</f>
        <v>28.842175066313</v>
      </c>
      <c r="L14" s="13" t="n">
        <f aca="false">B14/(F14*(E14))</f>
        <v>240.351458885942</v>
      </c>
    </row>
    <row r="15" customFormat="false" ht="12.8" hidden="false" customHeight="false" outlineLevel="0" collapsed="false">
      <c r="A15" s="7" t="s">
        <v>15</v>
      </c>
      <c r="B15" s="0" t="n">
        <v>974</v>
      </c>
      <c r="C15" s="9" t="n">
        <v>0.055</v>
      </c>
      <c r="D15" s="9" t="n">
        <v>0.06</v>
      </c>
      <c r="E15" s="9" t="n">
        <v>0.051</v>
      </c>
      <c r="F15" s="0" t="n">
        <v>754</v>
      </c>
      <c r="G15" s="11" t="n">
        <v>0.95</v>
      </c>
      <c r="I15" s="17" t="n">
        <v>1.615</v>
      </c>
      <c r="J15" s="12" t="n">
        <v>0.06</v>
      </c>
      <c r="K15" s="13" t="n">
        <f aca="false">B15/F15</f>
        <v>1.29177718832891</v>
      </c>
      <c r="L15" s="13" t="n">
        <f aca="false">B15/(F15*(E15))</f>
        <v>25.3289644770375</v>
      </c>
      <c r="P15" s="12"/>
      <c r="Q15" s="12"/>
    </row>
    <row r="16" customFormat="false" ht="12.8" hidden="false" customHeight="false" outlineLevel="0" collapsed="false">
      <c r="A16" s="7" t="s">
        <v>16</v>
      </c>
      <c r="B16" s="0" t="n">
        <v>3217</v>
      </c>
      <c r="C16" s="9" t="n">
        <v>0.055</v>
      </c>
      <c r="D16" s="9" t="n">
        <v>0.059</v>
      </c>
      <c r="E16" s="9" t="n">
        <v>0.14</v>
      </c>
      <c r="F16" s="0" t="n">
        <v>754</v>
      </c>
      <c r="G16" s="11" t="n">
        <v>0.95</v>
      </c>
      <c r="I16" s="17" t="n">
        <v>1.938</v>
      </c>
      <c r="J16" s="12" t="n">
        <v>0.042</v>
      </c>
      <c r="K16" s="13" t="n">
        <f aca="false">B16/F16</f>
        <v>4.26657824933687</v>
      </c>
      <c r="L16" s="13" t="n">
        <f aca="false">B16/(F16*(E16))</f>
        <v>30.4755589238348</v>
      </c>
      <c r="P16" s="12"/>
      <c r="Q16" s="12"/>
    </row>
    <row r="17" customFormat="false" ht="12.8" hidden="false" customHeight="false" outlineLevel="0" collapsed="false">
      <c r="A17" s="7" t="s">
        <v>17</v>
      </c>
      <c r="B17" s="0" t="n">
        <v>5769</v>
      </c>
      <c r="C17" s="9" t="n">
        <v>0.055</v>
      </c>
      <c r="D17" s="9" t="n">
        <v>0.061</v>
      </c>
      <c r="E17" s="9" t="n">
        <v>0.204</v>
      </c>
      <c r="F17" s="0" t="n">
        <v>754</v>
      </c>
      <c r="G17" s="11" t="n">
        <v>0.95</v>
      </c>
      <c r="I17" s="17" t="n">
        <v>2.377</v>
      </c>
      <c r="J17" s="12" t="n">
        <v>0.04</v>
      </c>
      <c r="K17" s="13" t="n">
        <f aca="false">B17/F17</f>
        <v>7.65119363395225</v>
      </c>
      <c r="L17" s="13" t="n">
        <f aca="false">B17/(F17*(E17))</f>
        <v>37.5058511468248</v>
      </c>
      <c r="P17" s="12"/>
      <c r="Q17" s="12"/>
    </row>
    <row r="18" customFormat="false" ht="12.8" hidden="false" customHeight="false" outlineLevel="0" collapsed="false">
      <c r="A18" s="7" t="s">
        <v>18</v>
      </c>
      <c r="B18" s="0" t="n">
        <v>6387</v>
      </c>
      <c r="C18" s="9" t="n">
        <v>0.055</v>
      </c>
      <c r="D18" s="9" t="n">
        <v>0.052</v>
      </c>
      <c r="E18" s="9" t="n">
        <v>0.191</v>
      </c>
      <c r="F18" s="0" t="n">
        <v>754</v>
      </c>
      <c r="G18" s="11" t="n">
        <v>0.95</v>
      </c>
      <c r="I18" s="17" t="n">
        <v>2.831</v>
      </c>
      <c r="J18" s="12" t="n">
        <v>0.047</v>
      </c>
      <c r="K18" s="13" t="n">
        <f aca="false">B18/F18</f>
        <v>8.47082228116711</v>
      </c>
      <c r="L18" s="13" t="n">
        <f aca="false">B18/(F18*(E18))</f>
        <v>44.3498548752205</v>
      </c>
      <c r="P18" s="12"/>
      <c r="Q18" s="12"/>
    </row>
    <row r="19" customFormat="false" ht="12.8" hidden="false" customHeight="false" outlineLevel="0" collapsed="false">
      <c r="A19" s="7" t="s">
        <v>19</v>
      </c>
      <c r="B19" s="0" t="n">
        <v>4229</v>
      </c>
      <c r="C19" s="9" t="n">
        <v>0.055</v>
      </c>
      <c r="D19" s="9" t="n">
        <v>0.051</v>
      </c>
      <c r="E19" s="9" t="n">
        <v>0.119</v>
      </c>
      <c r="F19" s="0" t="n">
        <v>754</v>
      </c>
      <c r="G19" s="11" t="n">
        <v>0.95</v>
      </c>
      <c r="I19" s="17" t="n">
        <v>3.018</v>
      </c>
      <c r="J19" s="12" t="n">
        <v>0.061</v>
      </c>
      <c r="K19" s="13" t="n">
        <f aca="false">B19/F19</f>
        <v>5.60875331564987</v>
      </c>
      <c r="L19" s="13" t="n">
        <f aca="false">B19/(F19*(E19))</f>
        <v>47.1323808037804</v>
      </c>
      <c r="P19" s="12"/>
      <c r="Q19" s="12"/>
    </row>
    <row r="20" customFormat="false" ht="12.8" hidden="false" customHeight="false" outlineLevel="0" collapsed="false">
      <c r="A20" s="7" t="s">
        <v>20</v>
      </c>
      <c r="B20" s="0" t="n">
        <v>1190</v>
      </c>
      <c r="C20" s="9" t="n">
        <v>0.054</v>
      </c>
      <c r="D20" s="9" t="n">
        <v>0.032</v>
      </c>
      <c r="E20" s="9" t="n">
        <v>0.029</v>
      </c>
      <c r="F20" s="0" t="n">
        <v>754</v>
      </c>
      <c r="G20" s="11" t="n">
        <v>0.95</v>
      </c>
      <c r="I20" s="17" t="n">
        <v>3.531</v>
      </c>
      <c r="J20" s="12" t="n">
        <v>0.139</v>
      </c>
      <c r="K20" s="13" t="n">
        <f aca="false">B20/F20</f>
        <v>1.57824933687003</v>
      </c>
      <c r="L20" s="13" t="n">
        <f aca="false">B20/(F20*(E20))</f>
        <v>54.4223909265526</v>
      </c>
      <c r="P20" s="12"/>
      <c r="Q20" s="12"/>
    </row>
    <row r="21" customFormat="false" ht="12.8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P21" s="12"/>
      <c r="Q21" s="12"/>
    </row>
    <row r="22" customFormat="false" ht="12.8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customFormat="false" ht="13.8" hidden="false" customHeight="false" outlineLevel="0" collapsed="false">
      <c r="A23" s="2" t="s">
        <v>13</v>
      </c>
    </row>
    <row r="24" customFormat="false" ht="12.8" hidden="false" customHeight="false" outlineLevel="0" collapsed="false">
      <c r="A24" s="7" t="s">
        <v>14</v>
      </c>
      <c r="B24" s="15" t="n">
        <f aca="false">B4/B14</f>
        <v>0.99825723088242</v>
      </c>
      <c r="C24" s="15" t="n">
        <f aca="false">C4/C14</f>
        <v>0.818127272727273</v>
      </c>
      <c r="D24" s="15" t="n">
        <f aca="false">D4/D14</f>
        <v>1.07810909090909</v>
      </c>
      <c r="E24" s="15" t="n">
        <f aca="false">E4/E14</f>
        <v>0.995833333333333</v>
      </c>
      <c r="F24" s="15" t="n">
        <f aca="false">F4/F14</f>
        <v>1</v>
      </c>
      <c r="G24" s="15" t="n">
        <f aca="false">G4/G14</f>
        <v>1</v>
      </c>
      <c r="H24" s="15"/>
      <c r="I24" s="15" t="n">
        <f aca="false">I4/I14</f>
        <v>1.00766094655818</v>
      </c>
      <c r="J24" s="15" t="n">
        <f aca="false">J4/J14</f>
        <v>1.19268181818182</v>
      </c>
      <c r="K24" s="15" t="n">
        <f aca="false">K4/K14</f>
        <v>0.99825723088242</v>
      </c>
      <c r="L24" s="15" t="n">
        <f aca="false">L4/L14</f>
        <v>1.00243403937984</v>
      </c>
    </row>
    <row r="25" customFormat="false" ht="12.8" hidden="false" customHeight="false" outlineLevel="0" collapsed="false">
      <c r="A25" s="7" t="s">
        <v>15</v>
      </c>
      <c r="B25" s="15" t="n">
        <f aca="false">B5/B15</f>
        <v>0.988121149897331</v>
      </c>
      <c r="C25" s="15" t="n">
        <f aca="false">C5/C15</f>
        <v>0.807563636363636</v>
      </c>
      <c r="D25" s="15" t="n">
        <f aca="false">D5/D15</f>
        <v>1.13391666666667</v>
      </c>
      <c r="E25" s="15" t="n">
        <f aca="false">E5/E15</f>
        <v>0.956862745098039</v>
      </c>
      <c r="F25" s="15" t="n">
        <f aca="false">F5/F15</f>
        <v>1</v>
      </c>
      <c r="G25" s="15" t="n">
        <f aca="false">G5/G15</f>
        <v>1</v>
      </c>
      <c r="H25" s="15"/>
      <c r="I25" s="15" t="n">
        <f aca="false">I5/I15</f>
        <v>1.02835208015132</v>
      </c>
      <c r="J25" s="15" t="n">
        <f aca="false">J5/J15</f>
        <v>1.08288333333333</v>
      </c>
      <c r="K25" s="15" t="n">
        <f aca="false">K5/K15</f>
        <v>0.988121149897331</v>
      </c>
      <c r="L25" s="15" t="n">
        <f aca="false">L5/L15</f>
        <v>1.03266759517959</v>
      </c>
    </row>
    <row r="26" customFormat="false" ht="12.8" hidden="false" customHeight="false" outlineLevel="0" collapsed="false">
      <c r="A26" s="7" t="s">
        <v>16</v>
      </c>
      <c r="B26" s="15" t="n">
        <f aca="false">B6/B16</f>
        <v>0.99534348772148</v>
      </c>
      <c r="C26" s="15" t="n">
        <f aca="false">C6/C16</f>
        <v>0.811454545454546</v>
      </c>
      <c r="D26" s="15" t="n">
        <f aca="false">D6/D16</f>
        <v>1.07286440677966</v>
      </c>
      <c r="E26" s="15" t="n">
        <f aca="false">E6/E16</f>
        <v>0.988571428571428</v>
      </c>
      <c r="F26" s="15" t="n">
        <f aca="false">F6/F16</f>
        <v>1</v>
      </c>
      <c r="G26" s="15" t="n">
        <f aca="false">G6/G16</f>
        <v>1</v>
      </c>
      <c r="H26" s="15"/>
      <c r="I26" s="15" t="n">
        <f aca="false">I6/I16</f>
        <v>1.00941130782386</v>
      </c>
      <c r="J26" s="15" t="n">
        <f aca="false">J6/J16</f>
        <v>1.05864285714286</v>
      </c>
      <c r="K26" s="15" t="n">
        <f aca="false">K6/K16</f>
        <v>0.99534348772148</v>
      </c>
      <c r="L26" s="15" t="n">
        <f aca="false">L6/L16</f>
        <v>1.00685034885121</v>
      </c>
    </row>
    <row r="27" customFormat="false" ht="12.8" hidden="false" customHeight="false" outlineLevel="0" collapsed="false">
      <c r="A27" s="7" t="s">
        <v>17</v>
      </c>
      <c r="B27" s="15" t="n">
        <f aca="false">B7/B17</f>
        <v>1.00199861327786</v>
      </c>
      <c r="C27" s="15" t="n">
        <f aca="false">C7/C17</f>
        <v>0.821818181818182</v>
      </c>
      <c r="D27" s="15" t="n">
        <f aca="false">D7/D17</f>
        <v>1.06655737704918</v>
      </c>
      <c r="E27" s="15" t="n">
        <f aca="false">E7/E17</f>
        <v>1</v>
      </c>
      <c r="F27" s="15" t="n">
        <f aca="false">F7/F17</f>
        <v>1</v>
      </c>
      <c r="G27" s="15" t="n">
        <f aca="false">G7/G17</f>
        <v>1</v>
      </c>
      <c r="H27" s="15"/>
      <c r="I27" s="15" t="n">
        <f aca="false">I7/I17</f>
        <v>1.00584146506655</v>
      </c>
      <c r="J27" s="15" t="n">
        <f aca="false">J7/J17</f>
        <v>1.06455</v>
      </c>
      <c r="K27" s="15" t="n">
        <f aca="false">K7/K17</f>
        <v>1.00199861327786</v>
      </c>
      <c r="L27" s="15" t="n">
        <f aca="false">L7/L17</f>
        <v>1.00199861327786</v>
      </c>
    </row>
    <row r="28" customFormat="false" ht="12.8" hidden="false" customHeight="false" outlineLevel="0" collapsed="false">
      <c r="A28" s="7" t="s">
        <v>18</v>
      </c>
      <c r="B28" s="15" t="n">
        <f aca="false">B8/B18</f>
        <v>0.999644590574605</v>
      </c>
      <c r="C28" s="15" t="n">
        <f aca="false">C8/C18</f>
        <v>0.820727272727273</v>
      </c>
      <c r="D28" s="15" t="n">
        <f aca="false">D8/D18</f>
        <v>1.06609615384615</v>
      </c>
      <c r="E28" s="15" t="n">
        <f aca="false">E8/E18</f>
        <v>0.998429319371728</v>
      </c>
      <c r="F28" s="15" t="n">
        <f aca="false">F8/F18</f>
        <v>1</v>
      </c>
      <c r="G28" s="15" t="n">
        <f aca="false">G8/G18</f>
        <v>1</v>
      </c>
      <c r="H28" s="15"/>
      <c r="I28" s="15" t="n">
        <f aca="false">I8/I18</f>
        <v>1.00664759355948</v>
      </c>
      <c r="J28" s="15" t="n">
        <f aca="false">J8/J18</f>
        <v>1.05306382978723</v>
      </c>
      <c r="K28" s="15" t="n">
        <f aca="false">K8/K18</f>
        <v>0.999644590574605</v>
      </c>
      <c r="L28" s="15" t="n">
        <f aca="false">L8/L18</f>
        <v>1.00121718300865</v>
      </c>
    </row>
    <row r="29" customFormat="false" ht="12.8" hidden="false" customHeight="false" outlineLevel="0" collapsed="false">
      <c r="A29" s="7" t="s">
        <v>19</v>
      </c>
      <c r="B29" s="15" t="n">
        <f aca="false">B9/B19</f>
        <v>0.996850319224403</v>
      </c>
      <c r="C29" s="15" t="n">
        <f aca="false">C9/C19</f>
        <v>0.815763636363636</v>
      </c>
      <c r="D29" s="15" t="n">
        <f aca="false">D9/D19</f>
        <v>1.0643137254902</v>
      </c>
      <c r="E29" s="15" t="n">
        <f aca="false">E9/E19</f>
        <v>0.995798319327731</v>
      </c>
      <c r="F29" s="15" t="n">
        <f aca="false">F9/F19</f>
        <v>1</v>
      </c>
      <c r="G29" s="15" t="n">
        <f aca="false">G9/G19</f>
        <v>1</v>
      </c>
      <c r="H29" s="15"/>
      <c r="I29" s="15" t="n">
        <f aca="false">I9/I19</f>
        <v>1.00466249767691</v>
      </c>
      <c r="J29" s="15" t="n">
        <f aca="false">J9/J19</f>
        <v>1.04801639344262</v>
      </c>
      <c r="K29" s="15" t="n">
        <f aca="false">K9/K19</f>
        <v>0.996850319224403</v>
      </c>
      <c r="L29" s="15" t="n">
        <f aca="false">L9/L19</f>
        <v>1.0010564387148</v>
      </c>
    </row>
    <row r="30" customFormat="false" ht="12.8" hidden="false" customHeight="false" outlineLevel="0" collapsed="false">
      <c r="A30" s="7" t="s">
        <v>20</v>
      </c>
      <c r="B30" s="15" t="n">
        <f aca="false">B10/B20</f>
        <v>0.991596638655462</v>
      </c>
      <c r="C30" s="15" t="n">
        <f aca="false">C10/C20</f>
        <v>0.823518518518518</v>
      </c>
      <c r="D30" s="15" t="n">
        <f aca="false">D10/D20</f>
        <v>1.755125</v>
      </c>
      <c r="E30" s="15" t="n">
        <f aca="false">E10/E20</f>
        <v>0.989655172413793</v>
      </c>
      <c r="F30" s="15" t="n">
        <f aca="false">F10/F20</f>
        <v>1</v>
      </c>
      <c r="G30" s="15" t="n">
        <f aca="false">G10/G20</f>
        <v>1</v>
      </c>
      <c r="H30" s="15"/>
      <c r="I30" s="15" t="n">
        <f aca="false">I10/I20</f>
        <v>0.991072411292052</v>
      </c>
      <c r="J30" s="15" t="n">
        <f aca="false">J10/J20</f>
        <v>1.01134532374101</v>
      </c>
      <c r="K30" s="15" t="n">
        <f aca="false">K10/K20</f>
        <v>0.991596638655462</v>
      </c>
      <c r="L30" s="15" t="n">
        <f aca="false">L10/L20</f>
        <v>1.00196176031388</v>
      </c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</sheetData>
  <mergeCells count="2">
    <mergeCell ref="B3:L3"/>
    <mergeCell ref="B13:L1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3" activeCellId="0" sqref="I3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2" t="s">
        <v>6</v>
      </c>
      <c r="J1" s="2" t="s">
        <v>7</v>
      </c>
      <c r="K1" s="2" t="s">
        <v>8</v>
      </c>
      <c r="L1" s="2" t="s">
        <v>9</v>
      </c>
      <c r="M1" s="2" t="s">
        <v>24</v>
      </c>
    </row>
    <row r="2" customFormat="false" ht="12.8" hidden="false" customHeight="fals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customFormat="false" ht="13.8" hidden="false" customHeight="false" outlineLevel="0" collapsed="false">
      <c r="A3" s="2" t="s">
        <v>10</v>
      </c>
      <c r="B3" s="6" t="s">
        <v>11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customFormat="false" ht="12.8" hidden="false" customHeight="false" outlineLevel="0" collapsed="false">
      <c r="A4" s="7" t="s">
        <v>14</v>
      </c>
      <c r="B4" s="8" t="n">
        <v>15498</v>
      </c>
      <c r="C4" s="9" t="n">
        <v>0.054821</v>
      </c>
      <c r="D4" s="9" t="n">
        <v>0.05666</v>
      </c>
      <c r="E4" s="9" t="n">
        <v>0.1176</v>
      </c>
      <c r="F4" s="10" t="n">
        <v>532.788</v>
      </c>
      <c r="G4" s="11" t="n">
        <v>0.960561</v>
      </c>
      <c r="I4" s="12" t="n">
        <f aca="false">B4/((1+C4+D4)*E4*F4*G4*0.05961*1.5)/1000</f>
        <v>2.59105437118567</v>
      </c>
      <c r="J4" s="12" t="n">
        <v>0.031751</v>
      </c>
      <c r="K4" s="13" t="n">
        <f aca="false">B4/F4</f>
        <v>29.0884929840762</v>
      </c>
      <c r="L4" s="13" t="n">
        <f aca="false">B4/(F4*(E4))</f>
        <v>247.351130816975</v>
      </c>
      <c r="M4" s="13" t="n">
        <f aca="false">B4/(E4)</f>
        <v>131785.714285714</v>
      </c>
    </row>
    <row r="5" customFormat="false" ht="12.8" hidden="false" customHeight="false" outlineLevel="0" collapsed="false">
      <c r="A5" s="7" t="s">
        <v>15</v>
      </c>
      <c r="B5" s="8" t="n">
        <v>667.81</v>
      </c>
      <c r="C5" s="9" t="n">
        <v>0.054154</v>
      </c>
      <c r="D5" s="9" t="n">
        <v>0.063614</v>
      </c>
      <c r="E5" s="9" t="n">
        <v>0.0483</v>
      </c>
      <c r="F5" s="10" t="n">
        <v>532.788</v>
      </c>
      <c r="G5" s="11" t="n">
        <v>0.960561</v>
      </c>
      <c r="I5" s="12" t="n">
        <f aca="false">B5/((1+C5+D5)*E5*F5*G5*0.05961*0.25)/1000</f>
        <v>1.62186835478444</v>
      </c>
      <c r="J5" s="12" t="n">
        <v>0.077147</v>
      </c>
      <c r="K5" s="13" t="n">
        <f aca="false">B5/F5</f>
        <v>1.25342537744844</v>
      </c>
      <c r="L5" s="13" t="n">
        <f aca="false">B5/(F5*(E5))</f>
        <v>25.9508359720174</v>
      </c>
      <c r="M5" s="13" t="n">
        <f aca="false">B5/(E5)</f>
        <v>13826.2939958592</v>
      </c>
    </row>
    <row r="6" customFormat="false" ht="12.8" hidden="false" customHeight="false" outlineLevel="0" collapsed="false">
      <c r="A6" s="7" t="s">
        <v>16</v>
      </c>
      <c r="B6" s="8" t="n">
        <v>2266.79</v>
      </c>
      <c r="C6" s="9" t="n">
        <v>0.054417</v>
      </c>
      <c r="D6" s="9" t="n">
        <v>0.062665</v>
      </c>
      <c r="E6" s="9" t="n">
        <v>0.1376</v>
      </c>
      <c r="F6" s="10" t="n">
        <v>532.788</v>
      </c>
      <c r="G6" s="11" t="n">
        <v>0.960561</v>
      </c>
      <c r="I6" s="12" t="n">
        <f aca="false">B6/((1+C6+D6)*E6*F6*G6*0.05961*0.25)/1000</f>
        <v>1.93361178954402</v>
      </c>
      <c r="J6" s="12" t="n">
        <v>0.052783</v>
      </c>
      <c r="K6" s="13" t="n">
        <f aca="false">B6/F6</f>
        <v>4.25458155964474</v>
      </c>
      <c r="L6" s="13" t="n">
        <f aca="false">B6/(F6*(E6))</f>
        <v>30.9199241253251</v>
      </c>
      <c r="M6" s="13" t="n">
        <f aca="false">B6/(E6)</f>
        <v>16473.7645348837</v>
      </c>
    </row>
    <row r="7" customFormat="false" ht="12.8" hidden="false" customHeight="false" outlineLevel="0" collapsed="false">
      <c r="A7" s="7" t="s">
        <v>17</v>
      </c>
      <c r="B7" s="8" t="n">
        <v>4184.98</v>
      </c>
      <c r="C7" s="9" t="n">
        <v>0.055086</v>
      </c>
      <c r="D7" s="9" t="n">
        <v>0.061969</v>
      </c>
      <c r="E7" s="9" t="n">
        <v>0.2012</v>
      </c>
      <c r="F7" s="10" t="n">
        <v>532.788</v>
      </c>
      <c r="G7" s="11" t="n">
        <v>0.960561</v>
      </c>
      <c r="I7" s="12" t="n">
        <f aca="false">B7/((1+C7+D7)*E7*F7*G7*0.05961*0.25)/1000</f>
        <v>2.44147532121687</v>
      </c>
      <c r="J7" s="12" t="n">
        <v>0.051311</v>
      </c>
      <c r="K7" s="13" t="n">
        <f aca="false">B7/F7</f>
        <v>7.85486910365849</v>
      </c>
      <c r="L7" s="13" t="n">
        <f aca="false">B7/(F7*(E7))</f>
        <v>39.0401048889587</v>
      </c>
      <c r="M7" s="13" t="n">
        <f aca="false">B7/(E7)</f>
        <v>20800.0994035785</v>
      </c>
    </row>
    <row r="8" customFormat="false" ht="12.8" hidden="false" customHeight="false" outlineLevel="0" collapsed="false">
      <c r="A8" s="7" t="s">
        <v>18</v>
      </c>
      <c r="B8" s="8" t="n">
        <v>4579.18</v>
      </c>
      <c r="C8" s="9" t="n">
        <v>0.05506</v>
      </c>
      <c r="D8" s="9" t="n">
        <v>0.052171</v>
      </c>
      <c r="E8" s="9" t="n">
        <v>0.1876</v>
      </c>
      <c r="F8" s="10" t="n">
        <v>532.788</v>
      </c>
      <c r="G8" s="11" t="n">
        <v>0.960561</v>
      </c>
      <c r="I8" s="12" t="n">
        <f aca="false">B8/((1+C8+D8)*E8*F8*G8*0.05961*0.25)/1000</f>
        <v>2.89053431691843</v>
      </c>
      <c r="J8" s="12" t="n">
        <v>0.059719</v>
      </c>
      <c r="K8" s="13" t="n">
        <f aca="false">B8/F8</f>
        <v>8.59475063252175</v>
      </c>
      <c r="L8" s="13" t="n">
        <f aca="false">B8/(F8*(E8))</f>
        <v>45.8142357810328</v>
      </c>
      <c r="M8" s="13" t="n">
        <f aca="false">B8/(E8)</f>
        <v>24409.2750533049</v>
      </c>
    </row>
    <row r="9" customFormat="false" ht="12.8" hidden="false" customHeight="false" outlineLevel="0" collapsed="false">
      <c r="A9" s="7" t="s">
        <v>19</v>
      </c>
      <c r="B9" s="8" t="n">
        <v>3008.39</v>
      </c>
      <c r="C9" s="9" t="n">
        <v>0.054734</v>
      </c>
      <c r="D9" s="9" t="n">
        <v>0.05136</v>
      </c>
      <c r="E9" s="9" t="n">
        <v>0.1156</v>
      </c>
      <c r="F9" s="10" t="n">
        <v>532.788</v>
      </c>
      <c r="G9" s="11" t="n">
        <v>0.960561</v>
      </c>
      <c r="I9" s="12" t="n">
        <f aca="false">B9/((1+C9+D9)*E9*F9*G9*0.05961*0.25)/1000</f>
        <v>3.08493310403977</v>
      </c>
      <c r="J9" s="12" t="n">
        <v>0.077908</v>
      </c>
      <c r="K9" s="13" t="n">
        <f aca="false">B9/F9</f>
        <v>5.64650480115918</v>
      </c>
      <c r="L9" s="13" t="n">
        <f aca="false">B9/(F9*(E9))</f>
        <v>48.8451972418615</v>
      </c>
      <c r="M9" s="13" t="n">
        <f aca="false">B9/(E9)</f>
        <v>26024.1349480969</v>
      </c>
    </row>
    <row r="10" customFormat="false" ht="12.8" hidden="false" customHeight="false" outlineLevel="0" collapsed="false">
      <c r="A10" s="7" t="s">
        <v>20</v>
      </c>
      <c r="B10" s="8" t="n">
        <v>779.399</v>
      </c>
      <c r="C10" s="9" t="n">
        <v>0.054</v>
      </c>
      <c r="D10" s="9" t="n">
        <v>0.052443</v>
      </c>
      <c r="E10" s="9" t="n">
        <v>0.0278</v>
      </c>
      <c r="F10" s="10" t="n">
        <v>532.788</v>
      </c>
      <c r="G10" s="11" t="n">
        <v>0.960561</v>
      </c>
      <c r="I10" s="12" t="n">
        <f aca="false">B10/((1+C10+D10)*E10*F10*G10*0.05961*0.25)/1000</f>
        <v>3.32236610855541</v>
      </c>
      <c r="J10" s="12" t="n">
        <v>0.169901</v>
      </c>
      <c r="K10" s="13" t="n">
        <f aca="false">B10/F10</f>
        <v>1.4628689084589</v>
      </c>
      <c r="L10" s="13" t="n">
        <f aca="false">B10/(F10*(E10))</f>
        <v>52.6211837575144</v>
      </c>
      <c r="M10" s="13" t="n">
        <f aca="false">B10/(E10)</f>
        <v>28035.9352517986</v>
      </c>
    </row>
    <row r="11" customFormat="false" ht="12.8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false" ht="12.8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false" ht="13.8" hidden="false" customHeight="false" outlineLevel="0" collapsed="false">
      <c r="A13" s="2" t="s">
        <v>12</v>
      </c>
      <c r="B13" s="6" t="s">
        <v>11</v>
      </c>
      <c r="C13" s="6"/>
      <c r="D13" s="6"/>
      <c r="E13" s="6"/>
      <c r="F13" s="6"/>
      <c r="G13" s="6"/>
      <c r="H13" s="6"/>
      <c r="I13" s="6" t="e">
        <f aca="false">B13/((1+C13+D13)*E13*F13*G13*0.05961*0.25)/1000</f>
        <v>#VALUE!</v>
      </c>
      <c r="J13" s="6"/>
      <c r="K13" s="6"/>
      <c r="L13" s="6"/>
      <c r="M13" s="6"/>
    </row>
    <row r="14" customFormat="false" ht="12.8" hidden="false" customHeight="false" outlineLevel="0" collapsed="false">
      <c r="A14" s="7" t="s">
        <v>14</v>
      </c>
      <c r="B14" s="0" t="n">
        <v>15892</v>
      </c>
      <c r="C14" s="9" t="n">
        <v>0.055</v>
      </c>
      <c r="E14" s="9"/>
      <c r="I14" s="12"/>
      <c r="J14" s="12"/>
      <c r="K14" s="13"/>
      <c r="L14" s="13"/>
      <c r="M14" s="13"/>
    </row>
    <row r="15" customFormat="false" ht="12.8" hidden="false" customHeight="false" outlineLevel="0" collapsed="false">
      <c r="A15" s="7" t="s">
        <v>15</v>
      </c>
      <c r="B15" s="0" t="n">
        <v>684</v>
      </c>
      <c r="C15" s="9" t="n">
        <v>0.055</v>
      </c>
      <c r="D15" s="9" t="n">
        <v>0.062</v>
      </c>
      <c r="E15" s="9" t="n">
        <v>0.0483287</v>
      </c>
      <c r="F15" s="10" t="n">
        <v>532.926</v>
      </c>
      <c r="G15" s="11" t="n">
        <v>0.960561</v>
      </c>
      <c r="I15" s="12" t="n">
        <f aca="false">B15/((1+C15+D15)*E15*F15*G15*0.05961*0.25)/1000</f>
        <v>1.66091277841769</v>
      </c>
      <c r="J15" s="16" t="n">
        <f aca="false">0.0868242</f>
        <v>0.0868242</v>
      </c>
      <c r="K15" s="13" t="n">
        <f aca="false">B15/F15</f>
        <v>1.28348025804708</v>
      </c>
      <c r="L15" s="13" t="n">
        <f aca="false">B15/(F15*(E15))</f>
        <v>26.5573097982582</v>
      </c>
      <c r="M15" s="13" t="n">
        <f aca="false">B15/(E15)</f>
        <v>14153.0808815466</v>
      </c>
    </row>
    <row r="16" customFormat="false" ht="12.8" hidden="false" customHeight="false" outlineLevel="0" collapsed="false">
      <c r="A16" s="7" t="s">
        <v>16</v>
      </c>
      <c r="B16" s="0" t="n">
        <v>2302</v>
      </c>
      <c r="C16" s="9" t="n">
        <v>0.055</v>
      </c>
      <c r="D16" s="9" t="n">
        <v>0.06</v>
      </c>
      <c r="E16" s="9" t="n">
        <v>0.138116</v>
      </c>
      <c r="F16" s="10" t="n">
        <v>532.926</v>
      </c>
      <c r="G16" s="11" t="n">
        <v>0.960561</v>
      </c>
      <c r="I16" s="12" t="n">
        <f aca="false">B16/((1+C16+D16)*E16*F16*G16*0.05961*0.25)/1000</f>
        <v>1.95945579662993</v>
      </c>
      <c r="J16" s="16" t="n">
        <f aca="false">0.0592018</f>
        <v>0.0592018</v>
      </c>
      <c r="K16" s="13" t="n">
        <f aca="false">B16/F16</f>
        <v>4.31954905559121</v>
      </c>
      <c r="L16" s="13" t="n">
        <f aca="false">B16/(F16*(E16))</f>
        <v>31.2747911580933</v>
      </c>
      <c r="M16" s="13" t="n">
        <f aca="false">B16/(E16)</f>
        <v>16667.149352718</v>
      </c>
    </row>
    <row r="17" customFormat="false" ht="12.8" hidden="false" customHeight="false" outlineLevel="0" collapsed="false">
      <c r="A17" s="7" t="s">
        <v>17</v>
      </c>
      <c r="B17" s="0" t="n">
        <v>4324</v>
      </c>
      <c r="C17" s="9" t="n">
        <v>0.055</v>
      </c>
      <c r="D17" s="9" t="n">
        <v>0.059</v>
      </c>
      <c r="E17" s="9" t="n">
        <v>0.202164</v>
      </c>
      <c r="F17" s="10" t="n">
        <v>532.926</v>
      </c>
      <c r="G17" s="11" t="n">
        <v>0.960561</v>
      </c>
      <c r="I17" s="12" t="n">
        <f aca="false">B17/((1+C17+D17)*E17*F17*G17*0.05961*0.25)/1000</f>
        <v>2.51678248830984</v>
      </c>
      <c r="J17" s="16" t="n">
        <f aca="false">0.056925</f>
        <v>0.056925</v>
      </c>
      <c r="K17" s="13" t="n">
        <f aca="false">B17/F17</f>
        <v>8.11369683595846</v>
      </c>
      <c r="L17" s="13" t="n">
        <f aca="false">B17/(F17*(E17))</f>
        <v>40.134231791805</v>
      </c>
      <c r="M17" s="13" t="n">
        <f aca="false">B17/(E17)</f>
        <v>21388.5756118795</v>
      </c>
    </row>
    <row r="18" customFormat="false" ht="12.8" hidden="false" customHeight="false" outlineLevel="0" collapsed="false">
      <c r="A18" s="7" t="s">
        <v>18</v>
      </c>
      <c r="B18" s="0" t="n">
        <v>4670</v>
      </c>
      <c r="C18" s="9" t="n">
        <v>0.055</v>
      </c>
      <c r="D18" s="9" t="n">
        <v>0.049</v>
      </c>
      <c r="E18" s="9" t="n">
        <v>0.188648</v>
      </c>
      <c r="F18" s="10" t="n">
        <v>532.926</v>
      </c>
      <c r="G18" s="11" t="n">
        <v>0.960561</v>
      </c>
      <c r="I18" s="12" t="n">
        <f aca="false">B18/((1+C18+D18)*E18*F18*G18*0.05961*0.25)/1000</f>
        <v>2.93930472537159</v>
      </c>
      <c r="J18" s="16" t="n">
        <f aca="false">0.0594247</f>
        <v>0.0594247</v>
      </c>
      <c r="K18" s="13" t="n">
        <f aca="false">B18/F18</f>
        <v>8.7629426974852</v>
      </c>
      <c r="L18" s="13" t="n">
        <f aca="false">B18/(F18*(E18))</f>
        <v>46.4512886300687</v>
      </c>
      <c r="M18" s="13" t="n">
        <f aca="false">B18/(E18)</f>
        <v>24755.099444468</v>
      </c>
    </row>
    <row r="19" customFormat="false" ht="12.8" hidden="false" customHeight="false" outlineLevel="0" collapsed="false">
      <c r="A19" s="7" t="s">
        <v>19</v>
      </c>
      <c r="B19" s="0" t="n">
        <v>3095</v>
      </c>
      <c r="C19" s="9" t="n">
        <v>0.055</v>
      </c>
      <c r="D19" s="9" t="n">
        <v>0.047</v>
      </c>
      <c r="E19" s="9" t="n">
        <v>0.116354</v>
      </c>
      <c r="F19" s="10" t="n">
        <v>532.926</v>
      </c>
      <c r="G19" s="11" t="n">
        <v>0.960561</v>
      </c>
      <c r="I19" s="12" t="n">
        <f aca="false">B19/((1+C19+D19)*E19*F19*G19*0.05961*0.25)/1000</f>
        <v>3.16407487255836</v>
      </c>
      <c r="J19" s="16" t="n">
        <f aca="false">0.0893419</f>
        <v>0.0893419</v>
      </c>
      <c r="K19" s="13" t="n">
        <f aca="false">B19/F19</f>
        <v>5.80756052435047</v>
      </c>
      <c r="L19" s="13" t="n">
        <f aca="false">B19/(F19*(E19))</f>
        <v>49.9128566645794</v>
      </c>
      <c r="M19" s="13" t="n">
        <f aca="false">B19/(E19)</f>
        <v>26599.8590508276</v>
      </c>
    </row>
    <row r="20" customFormat="false" ht="12.8" hidden="false" customHeight="false" outlineLevel="0" collapsed="false">
      <c r="A20" s="7" t="s">
        <v>20</v>
      </c>
      <c r="B20" s="0" t="n">
        <v>817</v>
      </c>
      <c r="C20" s="9" t="n">
        <v>0.055</v>
      </c>
      <c r="D20" s="9" t="n">
        <v>0.05</v>
      </c>
      <c r="E20" s="9" t="n">
        <v>0.028034</v>
      </c>
      <c r="F20" s="10" t="n">
        <v>532.926</v>
      </c>
      <c r="G20" s="11" t="n">
        <v>0.960561</v>
      </c>
      <c r="I20" s="12" t="n">
        <f aca="false">B20/((1+C20+D20)*E20*F20*G20*0.05961*0.25)/1000</f>
        <v>3.45719376000149</v>
      </c>
      <c r="J20" s="16" t="n">
        <f aca="false">0.185575</f>
        <v>0.185575</v>
      </c>
      <c r="K20" s="13" t="n">
        <f aca="false">B20/F20</f>
        <v>1.53304586377846</v>
      </c>
      <c r="L20" s="13" t="n">
        <f aca="false">B20/(F20*(E20))</f>
        <v>54.6852344930606</v>
      </c>
      <c r="M20" s="13" t="n">
        <f aca="false">B20/(E20)</f>
        <v>29143.1832774488</v>
      </c>
    </row>
    <row r="21" customFormat="false" ht="12.8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customFormat="false" ht="12.8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customFormat="false" ht="13.8" hidden="false" customHeight="false" outlineLevel="0" collapsed="false">
      <c r="A23" s="2" t="s">
        <v>13</v>
      </c>
    </row>
    <row r="24" customFormat="false" ht="12.8" hidden="false" customHeight="false" outlineLevel="0" collapsed="false">
      <c r="A24" s="7" t="s">
        <v>14</v>
      </c>
      <c r="B24" s="15" t="n">
        <f aca="false">B4/B14</f>
        <v>0.975207651648628</v>
      </c>
      <c r="C24" s="15" t="n">
        <f aca="false">C4/C14</f>
        <v>0.996745454545454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customFormat="false" ht="12.8" hidden="false" customHeight="false" outlineLevel="0" collapsed="false">
      <c r="A25" s="7" t="s">
        <v>15</v>
      </c>
      <c r="B25" s="15" t="n">
        <f aca="false">B5/B15</f>
        <v>0.976330409356725</v>
      </c>
      <c r="C25" s="15" t="n">
        <f aca="false">C5/C15</f>
        <v>0.984618181818182</v>
      </c>
      <c r="D25" s="15" t="n">
        <f aca="false">D5/D15</f>
        <v>1.02603225806452</v>
      </c>
      <c r="E25" s="15" t="n">
        <f aca="false">E5/E15</f>
        <v>0.999406149968859</v>
      </c>
      <c r="F25" s="15" t="n">
        <f aca="false">F5/F15</f>
        <v>0.999741052228639</v>
      </c>
      <c r="G25" s="15" t="n">
        <f aca="false">G5/G15</f>
        <v>1</v>
      </c>
      <c r="H25" s="15"/>
      <c r="I25" s="15" t="n">
        <f aca="false">I5/I15</f>
        <v>0.976492189029672</v>
      </c>
      <c r="J25" s="15" t="n">
        <f aca="false">J5/J15</f>
        <v>0.888542595267218</v>
      </c>
      <c r="K25" s="15" t="n">
        <f aca="false">K5/K15</f>
        <v>0.976583293424108</v>
      </c>
      <c r="L25" s="15" t="n">
        <f aca="false">L5/L15</f>
        <v>0.977163582047733</v>
      </c>
      <c r="M25" s="15" t="n">
        <f aca="false">M5/M15</f>
        <v>0.976910547715907</v>
      </c>
    </row>
    <row r="26" customFormat="false" ht="12.8" hidden="false" customHeight="false" outlineLevel="0" collapsed="false">
      <c r="A26" s="7" t="s">
        <v>16</v>
      </c>
      <c r="B26" s="15" t="n">
        <f aca="false">B6/B16</f>
        <v>0.984704604691573</v>
      </c>
      <c r="C26" s="15" t="n">
        <f aca="false">C6/C16</f>
        <v>0.9894</v>
      </c>
      <c r="D26" s="15" t="n">
        <f aca="false">D6/D16</f>
        <v>1.04441666666667</v>
      </c>
      <c r="E26" s="15" t="n">
        <f aca="false">E6/E16</f>
        <v>0.99626400996264</v>
      </c>
      <c r="F26" s="15" t="n">
        <f aca="false">F6/F16</f>
        <v>0.999741052228639</v>
      </c>
      <c r="G26" s="15" t="n">
        <f aca="false">G6/G16</f>
        <v>1</v>
      </c>
      <c r="H26" s="15"/>
      <c r="I26" s="15" t="n">
        <f aca="false">I6/I16</f>
        <v>0.986810620004618</v>
      </c>
      <c r="J26" s="15" t="n">
        <f aca="false">J6/J16</f>
        <v>0.891577620950714</v>
      </c>
      <c r="K26" s="15" t="n">
        <f aca="false">K6/K16</f>
        <v>0.984959657799839</v>
      </c>
      <c r="L26" s="15" t="n">
        <f aca="false">L6/L16</f>
        <v>0.988653256516588</v>
      </c>
      <c r="M26" s="15" t="n">
        <f aca="false">M6/M16</f>
        <v>0.988397246959165</v>
      </c>
    </row>
    <row r="27" customFormat="false" ht="12.8" hidden="false" customHeight="false" outlineLevel="0" collapsed="false">
      <c r="A27" s="7" t="s">
        <v>17</v>
      </c>
      <c r="B27" s="15" t="n">
        <f aca="false">B7/B17</f>
        <v>0.967849213691027</v>
      </c>
      <c r="C27" s="15" t="n">
        <f aca="false">C7/C17</f>
        <v>1.00156363636364</v>
      </c>
      <c r="D27" s="15" t="n">
        <f aca="false">D7/D17</f>
        <v>1.05032203389831</v>
      </c>
      <c r="E27" s="15" t="n">
        <f aca="false">E7/E17</f>
        <v>0.995231594151283</v>
      </c>
      <c r="F27" s="15" t="n">
        <f aca="false">F7/F17</f>
        <v>0.999741052228639</v>
      </c>
      <c r="G27" s="15" t="n">
        <f aca="false">G7/G17</f>
        <v>1</v>
      </c>
      <c r="H27" s="15"/>
      <c r="I27" s="15" t="n">
        <f aca="false">I7/I17</f>
        <v>0.970077999412835</v>
      </c>
      <c r="J27" s="15" t="n">
        <f aca="false">J7/J17</f>
        <v>0.901379007465964</v>
      </c>
      <c r="K27" s="15" t="n">
        <f aca="false">K7/K17</f>
        <v>0.968099901002846</v>
      </c>
      <c r="L27" s="15" t="n">
        <f aca="false">L7/L17</f>
        <v>0.97273831205934</v>
      </c>
      <c r="M27" s="15" t="n">
        <f aca="false">M7/M17</f>
        <v>0.972486423641314</v>
      </c>
    </row>
    <row r="28" customFormat="false" ht="12.8" hidden="false" customHeight="false" outlineLevel="0" collapsed="false">
      <c r="A28" s="7" t="s">
        <v>18</v>
      </c>
      <c r="B28" s="15" t="n">
        <f aca="false">B8/B18</f>
        <v>0.980552462526767</v>
      </c>
      <c r="C28" s="15" t="n">
        <f aca="false">C8/C18</f>
        <v>1.00109090909091</v>
      </c>
      <c r="D28" s="15" t="n">
        <f aca="false">D8/D18</f>
        <v>1.06471428571429</v>
      </c>
      <c r="E28" s="15" t="n">
        <f aca="false">E8/E18</f>
        <v>0.994444680039015</v>
      </c>
      <c r="F28" s="15" t="n">
        <f aca="false">F8/F18</f>
        <v>0.999741052228639</v>
      </c>
      <c r="G28" s="15" t="n">
        <f aca="false">G8/G18</f>
        <v>1</v>
      </c>
      <c r="H28" s="15"/>
      <c r="I28" s="15" t="n">
        <f aca="false">I8/I18</f>
        <v>0.983407501769999</v>
      </c>
      <c r="J28" s="15" t="n">
        <f aca="false">J8/J18</f>
        <v>1.00495248608744</v>
      </c>
      <c r="K28" s="15" t="n">
        <f aca="false">K8/K18</f>
        <v>0.980806440168585</v>
      </c>
      <c r="L28" s="15" t="n">
        <f aca="false">L8/L18</f>
        <v>0.986285572094472</v>
      </c>
      <c r="M28" s="15" t="n">
        <f aca="false">M8/M18</f>
        <v>0.986030175643653</v>
      </c>
    </row>
    <row r="29" customFormat="false" ht="12.8" hidden="false" customHeight="false" outlineLevel="0" collapsed="false">
      <c r="A29" s="7" t="s">
        <v>19</v>
      </c>
      <c r="B29" s="15" t="n">
        <f aca="false">B9/B19</f>
        <v>0.972016155088853</v>
      </c>
      <c r="C29" s="15" t="n">
        <f aca="false">C9/C19</f>
        <v>0.995163636363636</v>
      </c>
      <c r="D29" s="15" t="n">
        <f aca="false">D9/D19</f>
        <v>1.09276595744681</v>
      </c>
      <c r="E29" s="15" t="n">
        <f aca="false">E9/E19</f>
        <v>0.993519775856438</v>
      </c>
      <c r="F29" s="15" t="n">
        <f aca="false">F9/F19</f>
        <v>0.999741052228639</v>
      </c>
      <c r="G29" s="15" t="n">
        <f aca="false">G9/G19</f>
        <v>1</v>
      </c>
      <c r="H29" s="15"/>
      <c r="I29" s="15" t="n">
        <f aca="false">I9/I19</f>
        <v>0.974987390720436</v>
      </c>
      <c r="J29" s="15" t="n">
        <f aca="false">J9/J19</f>
        <v>0.872020854716544</v>
      </c>
      <c r="K29" s="15" t="n">
        <f aca="false">K9/K19</f>
        <v>0.972267921700343</v>
      </c>
      <c r="L29" s="15" t="n">
        <f aca="false">L9/L19</f>
        <v>0.978609530809012</v>
      </c>
      <c r="M29" s="15" t="n">
        <f aca="false">M9/M19</f>
        <v>0.978356122051976</v>
      </c>
    </row>
    <row r="30" customFormat="false" ht="12.8" hidden="false" customHeight="false" outlineLevel="0" collapsed="false">
      <c r="A30" s="7" t="s">
        <v>20</v>
      </c>
      <c r="B30" s="15" t="n">
        <f aca="false">B10/B20</f>
        <v>0.953976744186046</v>
      </c>
      <c r="C30" s="15" t="n">
        <f aca="false">C10/C20</f>
        <v>0.981818181818182</v>
      </c>
      <c r="D30" s="15" t="n">
        <f aca="false">D10/D20</f>
        <v>1.04886</v>
      </c>
      <c r="E30" s="15" t="n">
        <f aca="false">E10/E20</f>
        <v>0.991652992794464</v>
      </c>
      <c r="F30" s="15" t="n">
        <f aca="false">F10/F20</f>
        <v>0.999741052228639</v>
      </c>
      <c r="G30" s="15" t="n">
        <f aca="false">G10/G20</f>
        <v>1</v>
      </c>
      <c r="H30" s="15"/>
      <c r="I30" s="15" t="n">
        <f aca="false">I10/I20</f>
        <v>0.961000840332994</v>
      </c>
      <c r="J30" s="15" t="n">
        <f aca="false">J10/J20</f>
        <v>0.915538192105618</v>
      </c>
      <c r="K30" s="15" t="n">
        <f aca="false">K10/K20</f>
        <v>0.95422383832236</v>
      </c>
      <c r="L30" s="15" t="n">
        <f aca="false">L10/L20</f>
        <v>0.962255794371548</v>
      </c>
      <c r="M30" s="15" t="n">
        <f aca="false">M10/M20</f>
        <v>0.962006620378117</v>
      </c>
    </row>
  </sheetData>
  <mergeCells count="2">
    <mergeCell ref="B3:L3"/>
    <mergeCell ref="B13:L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 zeroHeight="false" outlineLevelRow="0" outlineLevelCol="0"/>
  <cols>
    <col collapsed="false" customWidth="false" hidden="false" outlineLevel="0" max="1025" min="1" style="18" width="11.52"/>
  </cols>
  <sheetData>
    <row r="1" customFormat="false" ht="12.8" hidden="false" customHeight="false" outlineLevel="0" collapsed="false">
      <c r="A1" s="0"/>
      <c r="B1" s="0"/>
      <c r="C1" s="0"/>
      <c r="D1" s="0"/>
      <c r="E1" s="0"/>
    </row>
    <row r="2" customFormat="false" ht="12.8" hidden="false" customHeight="false" outlineLevel="0" collapsed="false">
      <c r="A2" s="0"/>
      <c r="B2" s="0"/>
      <c r="E2" s="18" t="s">
        <v>25</v>
      </c>
      <c r="L2" s="18" t="s">
        <v>26</v>
      </c>
      <c r="M2" s="19"/>
    </row>
    <row r="3" customFormat="false" ht="12.8" hidden="false" customHeight="false" outlineLevel="0" collapsed="false">
      <c r="A3" s="0"/>
      <c r="B3" s="0"/>
      <c r="E3" s="18" t="s">
        <v>27</v>
      </c>
      <c r="M3" s="19"/>
    </row>
    <row r="4" customFormat="false" ht="12.8" hidden="false" customHeight="false" outlineLevel="0" collapsed="false">
      <c r="B4" s="0"/>
      <c r="E4" s="18" t="s">
        <v>28</v>
      </c>
      <c r="H4" s="0"/>
      <c r="I4" s="0"/>
      <c r="K4" s="18" t="s">
        <v>10</v>
      </c>
      <c r="L4" s="18" t="s">
        <v>29</v>
      </c>
      <c r="M4" s="19" t="n">
        <v>2505312</v>
      </c>
    </row>
    <row r="5" customFormat="false" ht="12.8" hidden="false" customHeight="false" outlineLevel="0" collapsed="false">
      <c r="B5" s="0"/>
      <c r="C5" s="0"/>
      <c r="D5" s="0"/>
      <c r="E5" s="0"/>
      <c r="F5" s="0"/>
      <c r="G5" s="0"/>
      <c r="H5" s="0"/>
      <c r="I5" s="0"/>
      <c r="L5" s="18" t="s">
        <v>30</v>
      </c>
      <c r="M5" s="19" t="n">
        <v>21286339</v>
      </c>
    </row>
    <row r="6" customFormat="false" ht="12.8" hidden="false" customHeight="false" outlineLevel="0" collapsed="false">
      <c r="B6" s="0"/>
      <c r="C6" s="0" t="n">
        <v>0</v>
      </c>
      <c r="D6" s="0" t="n">
        <v>1</v>
      </c>
      <c r="E6" s="0" t="n">
        <v>2</v>
      </c>
      <c r="F6" s="0" t="n">
        <v>3</v>
      </c>
      <c r="G6" s="0" t="n">
        <v>4</v>
      </c>
      <c r="H6" s="0" t="n">
        <v>5</v>
      </c>
      <c r="I6" s="0" t="n">
        <v>6</v>
      </c>
      <c r="L6" s="18" t="s">
        <v>3</v>
      </c>
      <c r="M6" s="19" t="n">
        <f aca="false">M4/M5</f>
        <v>0.117695767224228</v>
      </c>
    </row>
    <row r="7" customFormat="false" ht="12.8" hidden="false" customHeight="false" outlineLevel="0" collapsed="false">
      <c r="B7" s="18" t="s">
        <v>31</v>
      </c>
      <c r="C7" s="18" t="n">
        <v>16721</v>
      </c>
      <c r="D7" s="18" t="n">
        <v>727</v>
      </c>
      <c r="E7" s="18" t="n">
        <v>2479</v>
      </c>
      <c r="F7" s="18" t="n">
        <v>4483</v>
      </c>
      <c r="G7" s="18" t="n">
        <v>4903</v>
      </c>
      <c r="H7" s="18" t="n">
        <v>3252</v>
      </c>
      <c r="I7" s="18" t="n">
        <v>877</v>
      </c>
    </row>
    <row r="8" customFormat="false" ht="12.8" hidden="false" customHeight="false" outlineLevel="0" collapsed="false">
      <c r="K8" s="18" t="s">
        <v>12</v>
      </c>
      <c r="L8" s="18" t="s">
        <v>32</v>
      </c>
      <c r="M8" s="17" t="n">
        <v>2543230</v>
      </c>
    </row>
    <row r="9" customFormat="false" ht="12.8" hidden="false" customHeight="false" outlineLevel="0" collapsed="false">
      <c r="B9" s="18" t="s">
        <v>33</v>
      </c>
      <c r="C9" s="18" t="n">
        <v>24218</v>
      </c>
      <c r="L9" s="18" t="s">
        <v>34</v>
      </c>
      <c r="M9" s="17" t="n">
        <f aca="false">20710700</f>
        <v>20710700</v>
      </c>
    </row>
    <row r="10" customFormat="false" ht="12.8" hidden="false" customHeight="false" outlineLevel="0" collapsed="false">
      <c r="H10" s="0"/>
      <c r="L10" s="18" t="s">
        <v>35</v>
      </c>
      <c r="M10" s="17" t="n">
        <v>0.122798</v>
      </c>
    </row>
    <row r="12" customFormat="false" ht="12.8" hidden="false" customHeight="false" outlineLevel="0" collapsed="false">
      <c r="K12" s="18" t="s">
        <v>36</v>
      </c>
      <c r="M12" s="18" t="n">
        <f aca="false">M4-M8</f>
        <v>-37918</v>
      </c>
    </row>
    <row r="13" customFormat="false" ht="12.8" hidden="false" customHeight="false" outlineLevel="0" collapsed="false">
      <c r="B13" s="0" t="s">
        <v>37</v>
      </c>
      <c r="M13" s="18" t="n">
        <f aca="false">M5-M9</f>
        <v>575638.999999996</v>
      </c>
    </row>
    <row r="14" customFormat="false" ht="17.35" hidden="false" customHeight="false" outlineLevel="0" collapsed="false">
      <c r="B14" s="20" t="s">
        <v>38</v>
      </c>
      <c r="M14" s="18" t="n">
        <f aca="false">M6-M10</f>
        <v>-0.00510223277577228</v>
      </c>
    </row>
    <row r="16" customFormat="false" ht="12.8" hidden="false" customHeight="false" outlineLevel="0" collapsed="false">
      <c r="C16" s="18" t="s">
        <v>31</v>
      </c>
      <c r="E16" s="18" t="s">
        <v>33</v>
      </c>
    </row>
    <row r="17" customFormat="false" ht="12.8" hidden="false" customHeight="false" outlineLevel="0" collapsed="false">
      <c r="B17" s="18" t="s">
        <v>39</v>
      </c>
      <c r="C17" s="18" t="n">
        <v>36302852</v>
      </c>
      <c r="E17" s="18" t="n">
        <v>55803668</v>
      </c>
    </row>
    <row r="18" customFormat="false" ht="12.8" hidden="false" customHeight="false" outlineLevel="0" collapsed="false">
      <c r="B18" s="18" t="s">
        <v>40</v>
      </c>
      <c r="C18" s="18" t="n">
        <v>15055156</v>
      </c>
      <c r="E18" s="18" t="n">
        <v>25943772</v>
      </c>
    </row>
    <row r="19" customFormat="false" ht="12.8" hidden="false" customHeight="false" outlineLevel="0" collapsed="false">
      <c r="B19" s="18" t="s">
        <v>41</v>
      </c>
      <c r="C19" s="18" t="n">
        <v>39500</v>
      </c>
      <c r="E19" s="18" t="n">
        <v>45975</v>
      </c>
    </row>
    <row r="20" customFormat="false" ht="12.8" hidden="false" customHeight="false" outlineLevel="0" collapsed="false">
      <c r="B20" s="18" t="s">
        <v>42</v>
      </c>
      <c r="C20" s="18" t="n">
        <v>16721</v>
      </c>
      <c r="E20" s="18" t="n">
        <v>24218</v>
      </c>
    </row>
    <row r="23" customFormat="false" ht="12.8" hidden="false" customHeight="false" outlineLevel="0" collapsed="false">
      <c r="C23" s="18" t="s">
        <v>43</v>
      </c>
      <c r="E23" s="18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2020-04-08T22:55:30Z</dcterms:created>
  <dc:creator/>
  <dc:description/>
  <dc:language>en-US</dc:language>
  <cp:lastModifiedBy/>
  <dcterms:modified xsi:type="dcterms:W3CDTF">2020-07-07T17:37:25Z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qrichtext">
    <vt:lpwstr>1</vt:lpwstr>
  </property>
</Properties>
</file>