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talbanesi_frba_utn_edu_ar/Documents/UTN/05 - UTN Electrónica 2023/01 - Teoria de Circuitos II/GitHub/TC2_2023/Laboratarios/TP_Laboratorio_1/Mediciones/"/>
    </mc:Choice>
  </mc:AlternateContent>
  <xr:revisionPtr revIDLastSave="14" documentId="8_{26C546D6-6B55-4450-A584-A498506A9DAF}" xr6:coauthVersionLast="47" xr6:coauthVersionMax="47" xr10:uidLastSave="{4DECE116-5FC1-41BE-9FEF-4A2EEB2B0193}"/>
  <bookViews>
    <workbookView xWindow="-120" yWindow="-120" windowWidth="20730" windowHeight="11040" xr2:uid="{57FEDBF3-E544-4072-8A4E-341485415195}"/>
  </bookViews>
  <sheets>
    <sheet name="Mediciones" sheetId="1" r:id="rId1"/>
    <sheet name="Grafic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4" i="1"/>
  <c r="I4" i="1" s="1"/>
  <c r="H3" i="1"/>
  <c r="I3" i="1" s="1"/>
  <c r="H2" i="1"/>
  <c r="I2" i="1" s="1"/>
  <c r="G4" i="1"/>
  <c r="G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G32" i="1"/>
  <c r="H32" i="1" s="1"/>
  <c r="I32" i="1" s="1"/>
  <c r="E32" i="1"/>
  <c r="G31" i="1"/>
  <c r="H31" i="1" s="1"/>
  <c r="I31" i="1" s="1"/>
  <c r="E31" i="1"/>
  <c r="G30" i="1"/>
  <c r="H30" i="1" s="1"/>
  <c r="I30" i="1" s="1"/>
  <c r="E30" i="1"/>
  <c r="G29" i="1"/>
  <c r="H29" i="1" s="1"/>
  <c r="I29" i="1" s="1"/>
  <c r="E29" i="1"/>
  <c r="H28" i="1"/>
  <c r="I28" i="1" s="1"/>
  <c r="G28" i="1"/>
  <c r="E28" i="1"/>
  <c r="G27" i="1"/>
  <c r="H27" i="1" s="1"/>
  <c r="I27" i="1" s="1"/>
  <c r="E27" i="1"/>
  <c r="G26" i="1"/>
  <c r="H26" i="1" s="1"/>
  <c r="I26" i="1" s="1"/>
  <c r="E26" i="1"/>
  <c r="G25" i="1"/>
  <c r="H25" i="1" s="1"/>
  <c r="I25" i="1" s="1"/>
  <c r="E25" i="1"/>
  <c r="G24" i="1"/>
  <c r="H24" i="1" s="1"/>
  <c r="I24" i="1" s="1"/>
  <c r="E24" i="1"/>
  <c r="G23" i="1"/>
  <c r="H23" i="1" s="1"/>
  <c r="I23" i="1" s="1"/>
  <c r="E23" i="1"/>
  <c r="G22" i="1"/>
  <c r="H22" i="1" s="1"/>
  <c r="I22" i="1" s="1"/>
  <c r="E22" i="1"/>
  <c r="G21" i="1"/>
  <c r="H21" i="1" s="1"/>
  <c r="I21" i="1" s="1"/>
  <c r="E21" i="1"/>
  <c r="G20" i="1"/>
  <c r="H20" i="1" s="1"/>
  <c r="I20" i="1" s="1"/>
  <c r="E20" i="1"/>
  <c r="G19" i="1"/>
  <c r="H19" i="1" s="1"/>
  <c r="I19" i="1" s="1"/>
  <c r="E19" i="1"/>
  <c r="G18" i="1"/>
  <c r="H18" i="1" s="1"/>
  <c r="I18" i="1" s="1"/>
  <c r="E18" i="1"/>
  <c r="G17" i="1"/>
  <c r="H17" i="1" s="1"/>
  <c r="I17" i="1" s="1"/>
  <c r="E17" i="1"/>
  <c r="G16" i="1"/>
  <c r="H16" i="1" s="1"/>
  <c r="I16" i="1" s="1"/>
  <c r="E16" i="1"/>
  <c r="G15" i="1"/>
  <c r="H15" i="1" s="1"/>
  <c r="I15" i="1" s="1"/>
  <c r="E15" i="1"/>
  <c r="G14" i="1"/>
  <c r="H14" i="1" s="1"/>
  <c r="I14" i="1" s="1"/>
  <c r="E14" i="1"/>
  <c r="G13" i="1"/>
  <c r="H13" i="1" s="1"/>
  <c r="I13" i="1" s="1"/>
  <c r="E13" i="1"/>
  <c r="H12" i="1"/>
  <c r="I12" i="1" s="1"/>
  <c r="G12" i="1"/>
  <c r="E12" i="1"/>
  <c r="G11" i="1"/>
  <c r="H11" i="1" s="1"/>
  <c r="I11" i="1" s="1"/>
  <c r="E11" i="1"/>
  <c r="G10" i="1"/>
  <c r="H10" i="1" s="1"/>
  <c r="I10" i="1" s="1"/>
  <c r="E10" i="1"/>
  <c r="G9" i="1"/>
  <c r="H9" i="1" s="1"/>
  <c r="I9" i="1" s="1"/>
  <c r="E9" i="1"/>
  <c r="G8" i="1"/>
  <c r="H8" i="1" s="1"/>
  <c r="E8" i="1"/>
  <c r="G7" i="1"/>
  <c r="H7" i="1" s="1"/>
  <c r="I7" i="1" s="1"/>
  <c r="E7" i="1"/>
  <c r="G6" i="1"/>
  <c r="H6" i="1" s="1"/>
  <c r="I6" i="1" s="1"/>
  <c r="E6" i="1"/>
  <c r="G5" i="1"/>
  <c r="H5" i="1" s="1"/>
  <c r="I5" i="1" s="1"/>
  <c r="E5" i="1"/>
  <c r="E4" i="1"/>
  <c r="E3" i="1"/>
  <c r="E2" i="1"/>
</calcChain>
</file>

<file path=xl/sharedStrings.xml><?xml version="1.0" encoding="utf-8"?>
<sst xmlns="http://schemas.openxmlformats.org/spreadsheetml/2006/main" count="41" uniqueCount="12">
  <si>
    <t>Observaciones</t>
  </si>
  <si>
    <t>Promedio x16</t>
  </si>
  <si>
    <t>Frecuencia [Hz]</t>
  </si>
  <si>
    <t>Entrada Vpp [V]</t>
  </si>
  <si>
    <t>Entrada Vrms [V]</t>
  </si>
  <si>
    <t>Salida Vpp [V]</t>
  </si>
  <si>
    <t>Atenuacion [dB]</t>
  </si>
  <si>
    <t>Delta de tiempo [seg]</t>
  </si>
  <si>
    <t>Fase [rad]</t>
  </si>
  <si>
    <t>Fase [°]</t>
  </si>
  <si>
    <t>Periodo [seg]</t>
  </si>
  <si>
    <t>Promedio x16.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</si>
</sst>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fase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Mediciones!$A$2:$A$32</c:f>
              <c:numCache>
                <c:formatCode>General</c:formatCode>
                <c:ptCount val="31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1900</c:v>
                </c:pt>
                <c:pt idx="8">
                  <c:v>2100</c:v>
                </c:pt>
                <c:pt idx="9">
                  <c:v>2300</c:v>
                </c:pt>
                <c:pt idx="10">
                  <c:v>2500</c:v>
                </c:pt>
                <c:pt idx="11">
                  <c:v>2700</c:v>
                </c:pt>
                <c:pt idx="12">
                  <c:v>2900</c:v>
                </c:pt>
                <c:pt idx="13">
                  <c:v>3100</c:v>
                </c:pt>
                <c:pt idx="14">
                  <c:v>3300</c:v>
                </c:pt>
                <c:pt idx="15">
                  <c:v>3500</c:v>
                </c:pt>
                <c:pt idx="16">
                  <c:v>3700</c:v>
                </c:pt>
                <c:pt idx="17">
                  <c:v>3900</c:v>
                </c:pt>
                <c:pt idx="18">
                  <c:v>4100</c:v>
                </c:pt>
                <c:pt idx="19">
                  <c:v>4300</c:v>
                </c:pt>
                <c:pt idx="20">
                  <c:v>4500</c:v>
                </c:pt>
                <c:pt idx="21">
                  <c:v>4600</c:v>
                </c:pt>
                <c:pt idx="22">
                  <c:v>5000</c:v>
                </c:pt>
                <c:pt idx="23">
                  <c:v>5300</c:v>
                </c:pt>
                <c:pt idx="24">
                  <c:v>5600</c:v>
                </c:pt>
                <c:pt idx="25">
                  <c:v>5900</c:v>
                </c:pt>
                <c:pt idx="26">
                  <c:v>6200</c:v>
                </c:pt>
                <c:pt idx="27">
                  <c:v>6500</c:v>
                </c:pt>
                <c:pt idx="28">
                  <c:v>7800</c:v>
                </c:pt>
                <c:pt idx="29">
                  <c:v>10000</c:v>
                </c:pt>
                <c:pt idx="30">
                  <c:v>20000</c:v>
                </c:pt>
              </c:numCache>
            </c:numRef>
          </c:xVal>
          <c:yVal>
            <c:numRef>
              <c:f>Mediciones!$I$2:$I$32</c:f>
              <c:numCache>
                <c:formatCode>0.00</c:formatCode>
                <c:ptCount val="31"/>
                <c:pt idx="0">
                  <c:v>178.5564</c:v>
                </c:pt>
                <c:pt idx="1">
                  <c:v>176.4</c:v>
                </c:pt>
                <c:pt idx="2">
                  <c:v>174.88800000000001</c:v>
                </c:pt>
                <c:pt idx="3">
                  <c:v>172.36800000000002</c:v>
                </c:pt>
                <c:pt idx="4">
                  <c:v>164.73599999999999</c:v>
                </c:pt>
                <c:pt idx="5">
                  <c:v>155.52000000000004</c:v>
                </c:pt>
                <c:pt idx="6">
                  <c:v>153.89999999999998</c:v>
                </c:pt>
                <c:pt idx="7">
                  <c:v>147.05999999999997</c:v>
                </c:pt>
                <c:pt idx="8">
                  <c:v>143.63999999999999</c:v>
                </c:pt>
                <c:pt idx="9">
                  <c:v>136.62</c:v>
                </c:pt>
                <c:pt idx="10">
                  <c:v>133.19999999999999</c:v>
                </c:pt>
                <c:pt idx="11">
                  <c:v>126.36000000000001</c:v>
                </c:pt>
                <c:pt idx="12">
                  <c:v>120.06000000000002</c:v>
                </c:pt>
                <c:pt idx="13">
                  <c:v>116.06400000000001</c:v>
                </c:pt>
                <c:pt idx="14">
                  <c:v>111.672</c:v>
                </c:pt>
                <c:pt idx="15">
                  <c:v>107.10000000000001</c:v>
                </c:pt>
                <c:pt idx="16">
                  <c:v>99.899999999999991</c:v>
                </c:pt>
                <c:pt idx="17">
                  <c:v>95.472000000000008</c:v>
                </c:pt>
                <c:pt idx="18">
                  <c:v>88.56</c:v>
                </c:pt>
                <c:pt idx="19">
                  <c:v>82.043999999999997</c:v>
                </c:pt>
                <c:pt idx="20">
                  <c:v>76.14</c:v>
                </c:pt>
                <c:pt idx="21">
                  <c:v>72.86399999999999</c:v>
                </c:pt>
                <c:pt idx="22">
                  <c:v>68.400000000000006</c:v>
                </c:pt>
                <c:pt idx="23">
                  <c:v>62.964000000000006</c:v>
                </c:pt>
                <c:pt idx="24">
                  <c:v>60.480000000000004</c:v>
                </c:pt>
                <c:pt idx="25">
                  <c:v>52.037999999999997</c:v>
                </c:pt>
                <c:pt idx="26">
                  <c:v>47.988</c:v>
                </c:pt>
                <c:pt idx="27">
                  <c:v>47.736000000000004</c:v>
                </c:pt>
                <c:pt idx="28">
                  <c:v>35.1</c:v>
                </c:pt>
                <c:pt idx="29">
                  <c:v>25.200000000000003</c:v>
                </c:pt>
                <c:pt idx="30">
                  <c:v>7.1999999999999993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3-4C65-9315-19139D31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25584"/>
        <c:axId val="1205924144"/>
      </c:scatterChart>
      <c:valAx>
        <c:axId val="12059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924144"/>
        <c:crosses val="autoZero"/>
        <c:crossBetween val="midCat"/>
      </c:valAx>
      <c:valAx>
        <c:axId val="1205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9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módulo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Mediciones!$A$2:$A$32</c:f>
              <c:numCache>
                <c:formatCode>General</c:formatCode>
                <c:ptCount val="31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1900</c:v>
                </c:pt>
                <c:pt idx="8">
                  <c:v>2100</c:v>
                </c:pt>
                <c:pt idx="9">
                  <c:v>2300</c:v>
                </c:pt>
                <c:pt idx="10">
                  <c:v>2500</c:v>
                </c:pt>
                <c:pt idx="11">
                  <c:v>2700</c:v>
                </c:pt>
                <c:pt idx="12">
                  <c:v>2900</c:v>
                </c:pt>
                <c:pt idx="13">
                  <c:v>3100</c:v>
                </c:pt>
                <c:pt idx="14">
                  <c:v>3300</c:v>
                </c:pt>
                <c:pt idx="15">
                  <c:v>3500</c:v>
                </c:pt>
                <c:pt idx="16">
                  <c:v>3700</c:v>
                </c:pt>
                <c:pt idx="17">
                  <c:v>3900</c:v>
                </c:pt>
                <c:pt idx="18">
                  <c:v>4100</c:v>
                </c:pt>
                <c:pt idx="19">
                  <c:v>4300</c:v>
                </c:pt>
                <c:pt idx="20">
                  <c:v>4500</c:v>
                </c:pt>
                <c:pt idx="21">
                  <c:v>4600</c:v>
                </c:pt>
                <c:pt idx="22">
                  <c:v>5000</c:v>
                </c:pt>
                <c:pt idx="23">
                  <c:v>5300</c:v>
                </c:pt>
                <c:pt idx="24">
                  <c:v>5600</c:v>
                </c:pt>
                <c:pt idx="25">
                  <c:v>5900</c:v>
                </c:pt>
                <c:pt idx="26">
                  <c:v>6200</c:v>
                </c:pt>
                <c:pt idx="27">
                  <c:v>6500</c:v>
                </c:pt>
                <c:pt idx="28">
                  <c:v>7800</c:v>
                </c:pt>
                <c:pt idx="29">
                  <c:v>10000</c:v>
                </c:pt>
                <c:pt idx="30">
                  <c:v>20000</c:v>
                </c:pt>
              </c:numCache>
            </c:numRef>
          </c:xVal>
          <c:yVal>
            <c:numRef>
              <c:f>Mediciones!$E$2:$E$32</c:f>
              <c:numCache>
                <c:formatCode>0.00</c:formatCode>
                <c:ptCount val="31"/>
                <c:pt idx="0">
                  <c:v>-39.244228782212005</c:v>
                </c:pt>
                <c:pt idx="1">
                  <c:v>-34.224089215060609</c:v>
                </c:pt>
                <c:pt idx="2">
                  <c:v>-29.542425094393252</c:v>
                </c:pt>
                <c:pt idx="3">
                  <c:v>-26.020599913279625</c:v>
                </c:pt>
                <c:pt idx="4">
                  <c:v>-22.704945439785465</c:v>
                </c:pt>
                <c:pt idx="5">
                  <c:v>-21.205918037745022</c:v>
                </c:pt>
                <c:pt idx="6">
                  <c:v>-17.263240801839849</c:v>
                </c:pt>
                <c:pt idx="7">
                  <c:v>-13.064250275506875</c:v>
                </c:pt>
                <c:pt idx="8">
                  <c:v>-11.18414982821389</c:v>
                </c:pt>
                <c:pt idx="9">
                  <c:v>-9.6394751502814913</c:v>
                </c:pt>
                <c:pt idx="10">
                  <c:v>-8.0395997294755546</c:v>
                </c:pt>
                <c:pt idx="11">
                  <c:v>-6.6890750230186189</c:v>
                </c:pt>
                <c:pt idx="12">
                  <c:v>-5.4600254412747553</c:v>
                </c:pt>
                <c:pt idx="13">
                  <c:v>-4.2120422036769032</c:v>
                </c:pt>
                <c:pt idx="14">
                  <c:v>-3.330918822989017</c:v>
                </c:pt>
                <c:pt idx="15">
                  <c:v>-2.5202478942472712</c:v>
                </c:pt>
                <c:pt idx="16">
                  <c:v>-1.8581454110876503</c:v>
                </c:pt>
                <c:pt idx="17">
                  <c:v>-1.3175155853617526</c:v>
                </c:pt>
                <c:pt idx="18">
                  <c:v>-0.87947875640515805</c:v>
                </c:pt>
                <c:pt idx="19">
                  <c:v>-0.66847510973899504</c:v>
                </c:pt>
                <c:pt idx="20">
                  <c:v>-0.4117306156355498</c:v>
                </c:pt>
                <c:pt idx="21">
                  <c:v>-0.24468912834023271</c:v>
                </c:pt>
                <c:pt idx="22">
                  <c:v>0</c:v>
                </c:pt>
                <c:pt idx="23">
                  <c:v>0.15937859342550748</c:v>
                </c:pt>
                <c:pt idx="24">
                  <c:v>0.23798446599415568</c:v>
                </c:pt>
                <c:pt idx="25">
                  <c:v>0.23798446599415568</c:v>
                </c:pt>
                <c:pt idx="26">
                  <c:v>0.23798446599415568</c:v>
                </c:pt>
                <c:pt idx="27">
                  <c:v>0.15937859342550748</c:v>
                </c:pt>
                <c:pt idx="28">
                  <c:v>0</c:v>
                </c:pt>
                <c:pt idx="29">
                  <c:v>-0.32780832376338742</c:v>
                </c:pt>
                <c:pt idx="30">
                  <c:v>-0.73824166665542201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6-4018-B226-1CF7979A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89264"/>
        <c:axId val="1205689744"/>
      </c:scatterChart>
      <c:valAx>
        <c:axId val="12056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689744"/>
        <c:crosses val="autoZero"/>
        <c:crossBetween val="midCat"/>
      </c:valAx>
      <c:valAx>
        <c:axId val="12056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6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3</xdr:row>
      <xdr:rowOff>90486</xdr:rowOff>
    </xdr:from>
    <xdr:to>
      <xdr:col>12</xdr:col>
      <xdr:colOff>266700</xdr:colOff>
      <xdr:row>23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A4C524-D820-6135-EFBD-C9C536FF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619126</xdr:colOff>
      <xdr:row>26</xdr:row>
      <xdr:rowOff>138794</xdr:rowOff>
    </xdr:from>
    <xdr:to>
      <xdr:col>12</xdr:col>
      <xdr:colOff>585108</xdr:colOff>
      <xdr:row>56</xdr:row>
      <xdr:rowOff>81644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4D9B29-E8FA-7150-654A-32E8F737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AA0CC-62C9-4006-9A45-FD958B916811}" name="Tabla1" displayName="Tabla1" ref="A1:J32" totalsRowShown="0" headerRowDxfId="10">
  <tableColumns count="10">
    <tableColumn id="1" xr3:uid="{D357CF27-A4BE-45F2-A69D-18B0EFF0298F}" name="Frecuencia [Hz]" dataDxfId="9"/>
    <tableColumn id="2" xr3:uid="{FA24875B-B8D1-42CF-BFB9-AC35646C72A2}" name="Entrada Vpp [V]" dataDxfId="8"/>
    <tableColumn id="10" xr3:uid="{3E2B78C2-9A03-4DB0-A5DB-4BFDC132E4E9}" name="Entrada Vrms [V]" dataDxfId="7">
      <calculatedColumnFormula>Tabla1[[#This Row],[Entrada Vpp '[V']]]/SQRT(2)</calculatedColumnFormula>
    </tableColumn>
    <tableColumn id="3" xr3:uid="{38375A04-CE26-4877-B1D1-E6057DA2B459}" name="Salida Vpp [V]" dataDxfId="6"/>
    <tableColumn id="4" xr3:uid="{664A199A-0F5C-47D0-B385-A41433EC1C0D}" name="Atenuacion [dB]" dataDxfId="5">
      <calculatedColumnFormula>20*LOG(D2/B2)</calculatedColumnFormula>
    </tableColumn>
    <tableColumn id="6" xr3:uid="{5645358A-BF69-4E69-A519-CC091772C51F}" name="Delta de tiempo [seg]" dataDxfId="4"/>
    <tableColumn id="7" xr3:uid="{61847F3F-E017-4D84-A374-08DC5E87532F}" name="Periodo [seg]" dataDxfId="3">
      <calculatedColumnFormula>1/A2</calculatedColumnFormula>
    </tableColumn>
    <tableColumn id="8" xr3:uid="{7B83720B-EF6B-427B-B70A-BAA9BF0831C6}" name="Fase [rad]" dataDxfId="2">
      <calculatedColumnFormula>(G2*2*PI()/#REF!)</calculatedColumnFormula>
    </tableColumn>
    <tableColumn id="9" xr3:uid="{04EE175A-FEDB-4813-9EFC-5E4685F2F442}" name="Fase [°]" dataDxfId="1">
      <calculatedColumnFormula>H2*180/PI()</calculatedColumnFormula>
    </tableColumn>
    <tableColumn id="5" xr3:uid="{96FA4893-5BFC-4946-B713-4544F30D9FA8}" name="Observacion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753D-9CAD-4793-8847-A4CAA472464C}">
  <dimension ref="A1:J32"/>
  <sheetViews>
    <sheetView tabSelected="1" workbookViewId="0">
      <selection activeCell="H6" sqref="H6"/>
    </sheetView>
  </sheetViews>
  <sheetFormatPr defaultColWidth="11.42578125" defaultRowHeight="15" x14ac:dyDescent="0.25"/>
  <cols>
    <col min="1" max="1" width="15.140625" style="1" customWidth="1"/>
    <col min="2" max="2" width="10.7109375" style="1" customWidth="1"/>
    <col min="3" max="3" width="12.140625" style="1" customWidth="1"/>
    <col min="4" max="4" width="11.5703125" style="1" customWidth="1"/>
    <col min="5" max="5" width="16" style="1" customWidth="1"/>
    <col min="6" max="6" width="19" style="1" customWidth="1"/>
    <col min="7" max="7" width="17.140625" style="1" customWidth="1"/>
    <col min="8" max="8" width="13.42578125" style="1" customWidth="1"/>
    <col min="9" max="9" width="13.140625" style="1" customWidth="1"/>
    <col min="10" max="10" width="23.42578125" customWidth="1"/>
    <col min="11" max="11" width="16.140625" customWidth="1"/>
  </cols>
  <sheetData>
    <row r="1" spans="1:10" s="5" customFormat="1" ht="36.75" customHeight="1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10</v>
      </c>
      <c r="H1" s="4" t="s">
        <v>8</v>
      </c>
      <c r="I1" s="4" t="s">
        <v>9</v>
      </c>
      <c r="J1" s="5" t="s">
        <v>0</v>
      </c>
    </row>
    <row r="2" spans="1:10" ht="20.100000000000001" customHeight="1" x14ac:dyDescent="0.25">
      <c r="A2" s="1">
        <v>100</v>
      </c>
      <c r="B2" s="1">
        <v>1.1000000000000001</v>
      </c>
      <c r="C2" s="6">
        <f>Tabla1[[#This Row],[Entrada Vpp '[V']]]/SQRT(2)</f>
        <v>0.7778174593052023</v>
      </c>
      <c r="D2" s="2">
        <v>1.2E-2</v>
      </c>
      <c r="E2" s="3">
        <f t="shared" ref="E2:E32" si="0">20*LOG(D2/B2)</f>
        <v>-39.244228782212005</v>
      </c>
      <c r="F2" s="7">
        <v>4.9598999999999997E-3</v>
      </c>
      <c r="G2" s="2">
        <f t="shared" ref="G2:G32" si="1">1/A2</f>
        <v>0.01</v>
      </c>
      <c r="H2" s="2">
        <f t="shared" ref="H2:H4" si="2">(F2*2*PI()/G2)</f>
        <v>3.116397080508003</v>
      </c>
      <c r="I2" s="3">
        <f t="shared" ref="I2:I4" si="3">H2*180/PI()</f>
        <v>178.5564</v>
      </c>
      <c r="J2" t="s">
        <v>11</v>
      </c>
    </row>
    <row r="3" spans="1:10" ht="20.100000000000001" customHeight="1" x14ac:dyDescent="0.25">
      <c r="A3" s="1">
        <v>500</v>
      </c>
      <c r="B3" s="1">
        <v>1.08</v>
      </c>
      <c r="C3" s="6">
        <f>Tabla1[[#This Row],[Entrada Vpp '[V']]]/SQRT(2)</f>
        <v>0.76367532368147129</v>
      </c>
      <c r="D3" s="2">
        <v>2.1000000000000001E-2</v>
      </c>
      <c r="E3" s="3">
        <f t="shared" si="0"/>
        <v>-34.224089215060609</v>
      </c>
      <c r="F3" s="7">
        <v>9.7999999999999997E-4</v>
      </c>
      <c r="G3" s="2">
        <f t="shared" si="1"/>
        <v>2E-3</v>
      </c>
      <c r="H3" s="2">
        <f t="shared" si="2"/>
        <v>3.0787608005179972</v>
      </c>
      <c r="I3" s="3">
        <f t="shared" si="3"/>
        <v>176.4</v>
      </c>
      <c r="J3" t="s">
        <v>1</v>
      </c>
    </row>
    <row r="4" spans="1:10" ht="20.100000000000001" customHeight="1" x14ac:dyDescent="0.25">
      <c r="A4" s="1">
        <v>700</v>
      </c>
      <c r="B4" s="1">
        <v>1.08</v>
      </c>
      <c r="C4" s="6">
        <f>Tabla1[[#This Row],[Entrada Vpp '[V']]]/SQRT(2)</f>
        <v>0.76367532368147129</v>
      </c>
      <c r="D4" s="2">
        <v>3.5999999999999997E-2</v>
      </c>
      <c r="E4" s="3">
        <f t="shared" si="0"/>
        <v>-29.542425094393252</v>
      </c>
      <c r="F4" s="7">
        <v>6.9399999999999996E-4</v>
      </c>
      <c r="G4" s="2">
        <f t="shared" si="1"/>
        <v>1.4285714285714286E-3</v>
      </c>
      <c r="H4" s="2">
        <f t="shared" si="2"/>
        <v>3.0523714222278429</v>
      </c>
      <c r="I4" s="3">
        <f t="shared" si="3"/>
        <v>174.88800000000001</v>
      </c>
      <c r="J4" t="s">
        <v>1</v>
      </c>
    </row>
    <row r="5" spans="1:10" ht="20.100000000000001" customHeight="1" x14ac:dyDescent="0.25">
      <c r="A5" s="1">
        <v>900</v>
      </c>
      <c r="B5" s="1">
        <v>1.08</v>
      </c>
      <c r="C5" s="6">
        <f>Tabla1[[#This Row],[Entrada Vpp '[V']]]/SQRT(2)</f>
        <v>0.76367532368147129</v>
      </c>
      <c r="D5" s="2">
        <v>5.3999999999999999E-2</v>
      </c>
      <c r="E5" s="3">
        <f t="shared" si="0"/>
        <v>-26.020599913279625</v>
      </c>
      <c r="F5" s="2">
        <v>5.3200000000000003E-4</v>
      </c>
      <c r="G5" s="2">
        <f t="shared" si="1"/>
        <v>1.1111111111111111E-3</v>
      </c>
      <c r="H5" s="2">
        <f>(F5*2*PI()/G5)</f>
        <v>3.0083891250775863</v>
      </c>
      <c r="I5" s="3">
        <f>H5*180/PI()</f>
        <v>172.36800000000002</v>
      </c>
      <c r="J5" t="s">
        <v>1</v>
      </c>
    </row>
    <row r="6" spans="1:10" ht="20.100000000000001" customHeight="1" x14ac:dyDescent="0.25">
      <c r="A6" s="1">
        <v>1100</v>
      </c>
      <c r="B6" s="1">
        <v>1.08</v>
      </c>
      <c r="C6" s="6">
        <f>Tabla1[[#This Row],[Entrada Vpp '[V']]]/SQRT(2)</f>
        <v>0.76367532368147129</v>
      </c>
      <c r="D6" s="2">
        <v>7.9100000000000004E-2</v>
      </c>
      <c r="E6" s="3">
        <f t="shared" si="0"/>
        <v>-22.704945439785465</v>
      </c>
      <c r="F6" s="2">
        <v>4.1599999999999997E-4</v>
      </c>
      <c r="G6" s="2">
        <f t="shared" si="1"/>
        <v>9.0909090909090909E-4</v>
      </c>
      <c r="H6" s="2">
        <f t="shared" ref="H6:H32" si="4">(F6*2*PI()/G6)</f>
        <v>2.8751855965653785</v>
      </c>
      <c r="I6" s="3">
        <f t="shared" ref="I6:I32" si="5">H6*180/PI()</f>
        <v>164.73599999999999</v>
      </c>
      <c r="J6" t="s">
        <v>1</v>
      </c>
    </row>
    <row r="7" spans="1:10" ht="20.100000000000001" customHeight="1" x14ac:dyDescent="0.25">
      <c r="A7" s="1">
        <v>1200</v>
      </c>
      <c r="B7" s="1">
        <v>1.08</v>
      </c>
      <c r="C7" s="6">
        <f>Tabla1[[#This Row],[Entrada Vpp '[V']]]/SQRT(2)</f>
        <v>0.76367532368147129</v>
      </c>
      <c r="D7" s="2">
        <v>9.4E-2</v>
      </c>
      <c r="E7" s="3">
        <f t="shared" si="0"/>
        <v>-21.205918037745022</v>
      </c>
      <c r="F7" s="2">
        <v>3.6000000000000002E-4</v>
      </c>
      <c r="G7" s="2">
        <f t="shared" si="1"/>
        <v>8.3333333333333339E-4</v>
      </c>
      <c r="H7" s="2">
        <f t="shared" si="4"/>
        <v>2.7143360527015816</v>
      </c>
      <c r="I7" s="3">
        <f t="shared" si="5"/>
        <v>155.52000000000004</v>
      </c>
      <c r="J7" t="s">
        <v>1</v>
      </c>
    </row>
    <row r="8" spans="1:10" ht="20.100000000000001" customHeight="1" x14ac:dyDescent="0.25">
      <c r="A8" s="1">
        <v>1500</v>
      </c>
      <c r="B8" s="1">
        <v>1.08</v>
      </c>
      <c r="C8" s="6">
        <f>Tabla1[[#This Row],[Entrada Vpp '[V']]]/SQRT(2)</f>
        <v>0.76367532368147129</v>
      </c>
      <c r="D8" s="2">
        <v>0.14799999999999999</v>
      </c>
      <c r="E8" s="3">
        <f t="shared" si="0"/>
        <v>-17.263240801839849</v>
      </c>
      <c r="F8" s="7">
        <v>2.8499999999999999E-4</v>
      </c>
      <c r="G8" s="2">
        <f t="shared" si="1"/>
        <v>6.6666666666666664E-4</v>
      </c>
      <c r="H8" s="2">
        <f t="shared" si="4"/>
        <v>2.686061718819273</v>
      </c>
      <c r="I8" s="3">
        <f>H8*180/PI()</f>
        <v>153.89999999999998</v>
      </c>
      <c r="J8" t="s">
        <v>1</v>
      </c>
    </row>
    <row r="9" spans="1:10" ht="20.100000000000001" customHeight="1" x14ac:dyDescent="0.25">
      <c r="A9" s="1">
        <v>1900</v>
      </c>
      <c r="B9" s="1">
        <v>1.08</v>
      </c>
      <c r="C9" s="6">
        <f>Tabla1[[#This Row],[Entrada Vpp '[V']]]/SQRT(2)</f>
        <v>0.76367532368147129</v>
      </c>
      <c r="D9" s="2">
        <v>0.24</v>
      </c>
      <c r="E9" s="3">
        <f t="shared" si="0"/>
        <v>-13.064250275506875</v>
      </c>
      <c r="F9" s="7">
        <v>2.1499999999999999E-4</v>
      </c>
      <c r="G9" s="2">
        <f t="shared" si="1"/>
        <v>5.263157894736842E-4</v>
      </c>
      <c r="H9" s="2">
        <f t="shared" si="4"/>
        <v>2.5666811979828608</v>
      </c>
      <c r="I9" s="3">
        <f t="shared" si="5"/>
        <v>147.05999999999997</v>
      </c>
      <c r="J9" t="s">
        <v>1</v>
      </c>
    </row>
    <row r="10" spans="1:10" ht="20.100000000000001" customHeight="1" x14ac:dyDescent="0.25">
      <c r="A10" s="1">
        <v>2100</v>
      </c>
      <c r="B10" s="1">
        <v>1.08</v>
      </c>
      <c r="C10" s="6">
        <f>Tabla1[[#This Row],[Entrada Vpp '[V']]]/SQRT(2)</f>
        <v>0.76367532368147129</v>
      </c>
      <c r="D10" s="2">
        <v>0.29799999999999999</v>
      </c>
      <c r="E10" s="3">
        <f t="shared" si="0"/>
        <v>-11.18414982821389</v>
      </c>
      <c r="F10" s="7">
        <v>1.9000000000000001E-4</v>
      </c>
      <c r="G10" s="2">
        <f t="shared" si="1"/>
        <v>4.7619047619047619E-4</v>
      </c>
      <c r="H10" s="2">
        <f t="shared" si="4"/>
        <v>2.5069909375646549</v>
      </c>
      <c r="I10" s="3">
        <f t="shared" si="5"/>
        <v>143.63999999999999</v>
      </c>
      <c r="J10" t="s">
        <v>1</v>
      </c>
    </row>
    <row r="11" spans="1:10" ht="20.100000000000001" customHeight="1" x14ac:dyDescent="0.25">
      <c r="A11" s="1">
        <v>2300</v>
      </c>
      <c r="B11" s="1">
        <v>1.08</v>
      </c>
      <c r="C11" s="6">
        <f>Tabla1[[#This Row],[Entrada Vpp '[V']]]/SQRT(2)</f>
        <v>0.76367532368147129</v>
      </c>
      <c r="D11" s="2">
        <v>0.35599999999999998</v>
      </c>
      <c r="E11" s="3">
        <f t="shared" si="0"/>
        <v>-9.6394751502814913</v>
      </c>
      <c r="F11" s="7">
        <v>1.65E-4</v>
      </c>
      <c r="G11" s="2">
        <f t="shared" si="1"/>
        <v>4.3478260869565219E-4</v>
      </c>
      <c r="H11" s="2">
        <f t="shared" si="4"/>
        <v>2.384468824074653</v>
      </c>
      <c r="I11" s="3">
        <f t="shared" si="5"/>
        <v>136.62</v>
      </c>
      <c r="J11" t="s">
        <v>1</v>
      </c>
    </row>
    <row r="12" spans="1:10" ht="20.100000000000001" customHeight="1" x14ac:dyDescent="0.25">
      <c r="A12" s="1">
        <v>2500</v>
      </c>
      <c r="B12" s="1">
        <v>1.08</v>
      </c>
      <c r="C12" s="6">
        <f>Tabla1[[#This Row],[Entrada Vpp '[V']]]/SQRT(2)</f>
        <v>0.76367532368147129</v>
      </c>
      <c r="D12" s="2">
        <v>0.42799999999999999</v>
      </c>
      <c r="E12" s="3">
        <f t="shared" si="0"/>
        <v>-8.0395997294755546</v>
      </c>
      <c r="F12" s="2">
        <v>1.4799999999999999E-4</v>
      </c>
      <c r="G12" s="2">
        <f t="shared" si="1"/>
        <v>4.0000000000000002E-4</v>
      </c>
      <c r="H12" s="2">
        <f t="shared" si="4"/>
        <v>2.3247785636564466</v>
      </c>
      <c r="I12" s="3">
        <f t="shared" si="5"/>
        <v>133.19999999999999</v>
      </c>
      <c r="J12" t="s">
        <v>1</v>
      </c>
    </row>
    <row r="13" spans="1:10" ht="20.100000000000001" customHeight="1" x14ac:dyDescent="0.25">
      <c r="A13" s="1">
        <v>2700</v>
      </c>
      <c r="B13" s="1">
        <v>1.08</v>
      </c>
      <c r="C13" s="6">
        <f>Tabla1[[#This Row],[Entrada Vpp '[V']]]/SQRT(2)</f>
        <v>0.76367532368147129</v>
      </c>
      <c r="D13" s="2">
        <v>0.5</v>
      </c>
      <c r="E13" s="3">
        <f t="shared" si="0"/>
        <v>-6.6890750230186189</v>
      </c>
      <c r="F13" s="7">
        <v>1.2999999999999999E-4</v>
      </c>
      <c r="G13" s="2">
        <f t="shared" si="1"/>
        <v>3.7037037037037035E-4</v>
      </c>
      <c r="H13" s="2">
        <f t="shared" si="4"/>
        <v>2.2053980428200348</v>
      </c>
      <c r="I13" s="3">
        <f t="shared" si="5"/>
        <v>126.36000000000001</v>
      </c>
      <c r="J13" t="s">
        <v>1</v>
      </c>
    </row>
    <row r="14" spans="1:10" ht="20.100000000000001" customHeight="1" x14ac:dyDescent="0.25">
      <c r="A14" s="1">
        <v>2900</v>
      </c>
      <c r="B14" s="1">
        <v>1.08</v>
      </c>
      <c r="C14" s="6">
        <f>Tabla1[[#This Row],[Entrada Vpp '[V']]]/SQRT(2)</f>
        <v>0.76367532368147129</v>
      </c>
      <c r="D14" s="2">
        <v>0.57599999999999996</v>
      </c>
      <c r="E14" s="3">
        <f t="shared" si="0"/>
        <v>-5.4600254412747553</v>
      </c>
      <c r="F14" s="7">
        <v>1.15E-4</v>
      </c>
      <c r="G14" s="2">
        <f t="shared" si="1"/>
        <v>3.4482758620689653E-4</v>
      </c>
      <c r="H14" s="2">
        <f t="shared" si="4"/>
        <v>2.0954422999443922</v>
      </c>
      <c r="I14" s="3">
        <f t="shared" si="5"/>
        <v>120.06000000000002</v>
      </c>
      <c r="J14" t="s">
        <v>1</v>
      </c>
    </row>
    <row r="15" spans="1:10" ht="20.100000000000001" customHeight="1" x14ac:dyDescent="0.25">
      <c r="A15" s="1">
        <v>3100</v>
      </c>
      <c r="B15" s="1">
        <v>1.08</v>
      </c>
      <c r="C15" s="6">
        <f>Tabla1[[#This Row],[Entrada Vpp '[V']]]/SQRT(2)</f>
        <v>0.76367532368147129</v>
      </c>
      <c r="D15" s="2">
        <v>0.66500000000000004</v>
      </c>
      <c r="E15" s="3">
        <f t="shared" si="0"/>
        <v>-4.2120422036769032</v>
      </c>
      <c r="F15" s="7">
        <v>1.0399999999999999E-4</v>
      </c>
      <c r="G15" s="2">
        <f t="shared" si="1"/>
        <v>3.2258064516129032E-4</v>
      </c>
      <c r="H15" s="2">
        <f t="shared" si="4"/>
        <v>2.0256989430346986</v>
      </c>
      <c r="I15" s="3">
        <f t="shared" si="5"/>
        <v>116.06400000000001</v>
      </c>
      <c r="J15" t="s">
        <v>1</v>
      </c>
    </row>
    <row r="16" spans="1:10" ht="20.100000000000001" customHeight="1" x14ac:dyDescent="0.25">
      <c r="A16" s="1">
        <v>3300</v>
      </c>
      <c r="B16" s="1">
        <v>1.08</v>
      </c>
      <c r="C16" s="6">
        <f>Tabla1[[#This Row],[Entrada Vpp '[V']]]/SQRT(2)</f>
        <v>0.76367532368147129</v>
      </c>
      <c r="D16" s="2">
        <v>0.73599999999999999</v>
      </c>
      <c r="E16" s="3">
        <f t="shared" si="0"/>
        <v>-3.330918822989017</v>
      </c>
      <c r="F16" s="7">
        <v>9.3999999999999994E-5</v>
      </c>
      <c r="G16" s="2">
        <f t="shared" si="1"/>
        <v>3.0303030303030303E-4</v>
      </c>
      <c r="H16" s="2">
        <f t="shared" si="4"/>
        <v>1.9490440822871076</v>
      </c>
      <c r="I16" s="3">
        <f t="shared" si="5"/>
        <v>111.672</v>
      </c>
      <c r="J16" t="s">
        <v>1</v>
      </c>
    </row>
    <row r="17" spans="1:10" ht="20.100000000000001" customHeight="1" x14ac:dyDescent="0.25">
      <c r="A17" s="1">
        <v>3500</v>
      </c>
      <c r="B17" s="1">
        <v>1.08</v>
      </c>
      <c r="C17" s="6">
        <f>Tabla1[[#This Row],[Entrada Vpp '[V']]]/SQRT(2)</f>
        <v>0.76367532368147129</v>
      </c>
      <c r="D17" s="2">
        <v>0.80800000000000005</v>
      </c>
      <c r="E17" s="3">
        <f t="shared" si="0"/>
        <v>-2.5202478942472712</v>
      </c>
      <c r="F17" s="2">
        <v>8.5000000000000006E-5</v>
      </c>
      <c r="G17" s="2">
        <f t="shared" si="1"/>
        <v>2.8571428571428574E-4</v>
      </c>
      <c r="H17" s="2">
        <f t="shared" si="4"/>
        <v>1.869247628885927</v>
      </c>
      <c r="I17" s="3">
        <f t="shared" si="5"/>
        <v>107.10000000000001</v>
      </c>
      <c r="J17" t="s">
        <v>1</v>
      </c>
    </row>
    <row r="18" spans="1:10" ht="20.100000000000001" customHeight="1" x14ac:dyDescent="0.25">
      <c r="A18" s="1">
        <v>3700</v>
      </c>
      <c r="B18" s="1">
        <v>1.08</v>
      </c>
      <c r="C18" s="6">
        <f>Tabla1[[#This Row],[Entrada Vpp '[V']]]/SQRT(2)</f>
        <v>0.76367532368147129</v>
      </c>
      <c r="D18" s="2">
        <v>0.872</v>
      </c>
      <c r="E18" s="3">
        <f t="shared" si="0"/>
        <v>-1.8581454110876503</v>
      </c>
      <c r="F18" s="7">
        <v>7.4999999999999993E-5</v>
      </c>
      <c r="G18" s="2">
        <f t="shared" si="1"/>
        <v>2.7027027027027027E-4</v>
      </c>
      <c r="H18" s="2">
        <f t="shared" si="4"/>
        <v>1.7435839227423349</v>
      </c>
      <c r="I18" s="3">
        <f t="shared" si="5"/>
        <v>99.899999999999991</v>
      </c>
      <c r="J18" t="s">
        <v>1</v>
      </c>
    </row>
    <row r="19" spans="1:10" ht="20.100000000000001" customHeight="1" x14ac:dyDescent="0.25">
      <c r="A19" s="1">
        <v>3900</v>
      </c>
      <c r="B19" s="1">
        <v>1.08</v>
      </c>
      <c r="C19" s="6">
        <f>Tabla1[[#This Row],[Entrada Vpp '[V']]]/SQRT(2)</f>
        <v>0.76367532368147129</v>
      </c>
      <c r="D19" s="2">
        <v>0.92800000000000005</v>
      </c>
      <c r="E19" s="3">
        <f t="shared" si="0"/>
        <v>-1.3175155853617526</v>
      </c>
      <c r="F19" s="7">
        <v>6.7999999999999999E-5</v>
      </c>
      <c r="G19" s="2">
        <f t="shared" si="1"/>
        <v>2.5641025641025641E-4</v>
      </c>
      <c r="H19" s="2">
        <f t="shared" si="4"/>
        <v>1.6663007434640262</v>
      </c>
      <c r="I19" s="3">
        <f t="shared" si="5"/>
        <v>95.472000000000008</v>
      </c>
      <c r="J19" t="s">
        <v>1</v>
      </c>
    </row>
    <row r="20" spans="1:10" ht="20.100000000000001" customHeight="1" x14ac:dyDescent="0.25">
      <c r="A20" s="1">
        <v>4100</v>
      </c>
      <c r="B20" s="1">
        <v>1.08</v>
      </c>
      <c r="C20" s="6">
        <f>Tabla1[[#This Row],[Entrada Vpp '[V']]]/SQRT(2)</f>
        <v>0.76367532368147129</v>
      </c>
      <c r="D20" s="2">
        <v>0.97599999999999998</v>
      </c>
      <c r="E20" s="3">
        <f t="shared" si="0"/>
        <v>-0.87947875640515805</v>
      </c>
      <c r="F20" s="7">
        <v>6.0000000000000002E-5</v>
      </c>
      <c r="G20" s="2">
        <f t="shared" si="1"/>
        <v>2.4390243902439024E-4</v>
      </c>
      <c r="H20" s="2">
        <f t="shared" si="4"/>
        <v>1.5456635855661782</v>
      </c>
      <c r="I20" s="3">
        <f t="shared" si="5"/>
        <v>88.56</v>
      </c>
      <c r="J20" t="s">
        <v>1</v>
      </c>
    </row>
    <row r="21" spans="1:10" ht="20.100000000000001" customHeight="1" x14ac:dyDescent="0.25">
      <c r="A21" s="1">
        <v>4300</v>
      </c>
      <c r="B21" s="1">
        <v>1.08</v>
      </c>
      <c r="C21" s="6">
        <f>Tabla1[[#This Row],[Entrada Vpp '[V']]]/SQRT(2)</f>
        <v>0.76367532368147129</v>
      </c>
      <c r="D21" s="2">
        <v>1</v>
      </c>
      <c r="E21" s="3">
        <f t="shared" si="0"/>
        <v>-0.66847510973899504</v>
      </c>
      <c r="F21" s="7">
        <v>5.3000000000000001E-5</v>
      </c>
      <c r="G21" s="2">
        <f t="shared" si="1"/>
        <v>2.3255813953488373E-4</v>
      </c>
      <c r="H21" s="2">
        <f t="shared" si="4"/>
        <v>1.4319379315062277</v>
      </c>
      <c r="I21" s="3">
        <f t="shared" si="5"/>
        <v>82.043999999999997</v>
      </c>
      <c r="J21" t="s">
        <v>1</v>
      </c>
    </row>
    <row r="22" spans="1:10" ht="20.100000000000001" customHeight="1" x14ac:dyDescent="0.25">
      <c r="A22" s="1">
        <v>4500</v>
      </c>
      <c r="B22" s="1">
        <v>1.08</v>
      </c>
      <c r="C22" s="6">
        <f>Tabla1[[#This Row],[Entrada Vpp '[V']]]/SQRT(2)</f>
        <v>0.76367532368147129</v>
      </c>
      <c r="D22" s="2">
        <v>1.03</v>
      </c>
      <c r="E22" s="3">
        <f t="shared" si="0"/>
        <v>-0.4117306156355498</v>
      </c>
      <c r="F22" s="7">
        <v>4.6999999999999997E-5</v>
      </c>
      <c r="G22" s="2">
        <f t="shared" si="1"/>
        <v>2.2222222222222223E-4</v>
      </c>
      <c r="H22" s="2">
        <f t="shared" si="4"/>
        <v>1.3288936924684824</v>
      </c>
      <c r="I22" s="3">
        <f t="shared" si="5"/>
        <v>76.14</v>
      </c>
      <c r="J22" t="s">
        <v>1</v>
      </c>
    </row>
    <row r="23" spans="1:10" ht="20.100000000000001" customHeight="1" x14ac:dyDescent="0.25">
      <c r="A23" s="1">
        <v>4600</v>
      </c>
      <c r="B23" s="1">
        <v>1.08</v>
      </c>
      <c r="C23" s="6">
        <f>Tabla1[[#This Row],[Entrada Vpp '[V']]]/SQRT(2)</f>
        <v>0.76367532368147129</v>
      </c>
      <c r="D23" s="2">
        <v>1.05</v>
      </c>
      <c r="E23" s="3">
        <f t="shared" si="0"/>
        <v>-0.24468912834023271</v>
      </c>
      <c r="F23" s="2">
        <v>4.3999999999999999E-5</v>
      </c>
      <c r="G23" s="2">
        <f t="shared" si="1"/>
        <v>2.173913043478261E-4</v>
      </c>
      <c r="H23" s="2">
        <f t="shared" si="4"/>
        <v>1.271716706173148</v>
      </c>
      <c r="I23" s="3">
        <f t="shared" si="5"/>
        <v>72.86399999999999</v>
      </c>
      <c r="J23" t="s">
        <v>1</v>
      </c>
    </row>
    <row r="24" spans="1:10" ht="20.100000000000001" customHeight="1" x14ac:dyDescent="0.25">
      <c r="A24" s="1">
        <v>5000</v>
      </c>
      <c r="B24" s="1">
        <v>1.08</v>
      </c>
      <c r="C24" s="6">
        <f>Tabla1[[#This Row],[Entrada Vpp '[V']]]/SQRT(2)</f>
        <v>0.76367532368147129</v>
      </c>
      <c r="D24" s="2">
        <v>1.08</v>
      </c>
      <c r="E24" s="3">
        <f t="shared" si="0"/>
        <v>0</v>
      </c>
      <c r="F24" s="7">
        <v>3.8000000000000002E-5</v>
      </c>
      <c r="G24" s="2">
        <f t="shared" si="1"/>
        <v>2.0000000000000001E-4</v>
      </c>
      <c r="H24" s="2">
        <f t="shared" si="4"/>
        <v>1.1938052083641215</v>
      </c>
      <c r="I24" s="3">
        <f t="shared" si="5"/>
        <v>68.400000000000006</v>
      </c>
      <c r="J24" t="s">
        <v>1</v>
      </c>
    </row>
    <row r="25" spans="1:10" ht="20.100000000000001" customHeight="1" x14ac:dyDescent="0.25">
      <c r="A25" s="1">
        <v>5300</v>
      </c>
      <c r="B25" s="1">
        <v>1.08</v>
      </c>
      <c r="C25" s="6">
        <f>Tabla1[[#This Row],[Entrada Vpp '[V']]]/SQRT(2)</f>
        <v>0.76367532368147129</v>
      </c>
      <c r="D25" s="2">
        <v>1.1000000000000001</v>
      </c>
      <c r="E25" s="3">
        <f t="shared" si="0"/>
        <v>0.15937859342550748</v>
      </c>
      <c r="F25" s="7">
        <v>3.3000000000000003E-5</v>
      </c>
      <c r="G25" s="2">
        <f t="shared" si="1"/>
        <v>1.8867924528301886E-4</v>
      </c>
      <c r="H25" s="2">
        <f t="shared" si="4"/>
        <v>1.0989291102257097</v>
      </c>
      <c r="I25" s="3">
        <f t="shared" si="5"/>
        <v>62.964000000000006</v>
      </c>
      <c r="J25" t="s">
        <v>1</v>
      </c>
    </row>
    <row r="26" spans="1:10" ht="20.100000000000001" customHeight="1" x14ac:dyDescent="0.25">
      <c r="A26" s="1">
        <v>5600</v>
      </c>
      <c r="B26" s="1">
        <v>1.08</v>
      </c>
      <c r="C26" s="6">
        <f>Tabla1[[#This Row],[Entrada Vpp '[V']]]/SQRT(2)</f>
        <v>0.76367532368147129</v>
      </c>
      <c r="D26" s="2">
        <v>1.1100000000000001</v>
      </c>
      <c r="E26" s="3">
        <f t="shared" si="0"/>
        <v>0.23798446599415568</v>
      </c>
      <c r="F26" s="2">
        <v>3.0000000000000001E-5</v>
      </c>
      <c r="G26" s="2">
        <f t="shared" si="1"/>
        <v>1.7857142857142857E-4</v>
      </c>
      <c r="H26" s="2">
        <f t="shared" si="4"/>
        <v>1.0555751316061706</v>
      </c>
      <c r="I26" s="3">
        <f t="shared" si="5"/>
        <v>60.480000000000004</v>
      </c>
      <c r="J26" t="s">
        <v>1</v>
      </c>
    </row>
    <row r="27" spans="1:10" ht="20.100000000000001" customHeight="1" x14ac:dyDescent="0.25">
      <c r="A27" s="1">
        <v>5900</v>
      </c>
      <c r="B27" s="1">
        <v>1.08</v>
      </c>
      <c r="C27" s="6">
        <f>Tabla1[[#This Row],[Entrada Vpp '[V']]]/SQRT(2)</f>
        <v>0.76367532368147129</v>
      </c>
      <c r="D27" s="2">
        <v>1.1100000000000001</v>
      </c>
      <c r="E27" s="3">
        <f t="shared" si="0"/>
        <v>0.23798446599415568</v>
      </c>
      <c r="F27" s="7">
        <v>2.4499999999999999E-5</v>
      </c>
      <c r="G27" s="2">
        <f t="shared" si="1"/>
        <v>1.6949152542372882E-4</v>
      </c>
      <c r="H27" s="2">
        <f t="shared" si="4"/>
        <v>0.90823443615280908</v>
      </c>
      <c r="I27" s="3">
        <f t="shared" si="5"/>
        <v>52.037999999999997</v>
      </c>
      <c r="J27" t="s">
        <v>1</v>
      </c>
    </row>
    <row r="28" spans="1:10" ht="20.100000000000001" customHeight="1" x14ac:dyDescent="0.25">
      <c r="A28" s="1">
        <v>6200</v>
      </c>
      <c r="B28" s="1">
        <v>1.08</v>
      </c>
      <c r="C28" s="6">
        <f>Tabla1[[#This Row],[Entrada Vpp '[V']]]/SQRT(2)</f>
        <v>0.76367532368147129</v>
      </c>
      <c r="D28" s="2">
        <v>1.1100000000000001</v>
      </c>
      <c r="E28" s="3">
        <f t="shared" si="0"/>
        <v>0.23798446599415568</v>
      </c>
      <c r="F28" s="7">
        <v>2.1500000000000001E-5</v>
      </c>
      <c r="G28" s="2">
        <f t="shared" si="1"/>
        <v>1.6129032258064516E-4</v>
      </c>
      <c r="H28" s="2">
        <f t="shared" si="4"/>
        <v>0.83754860144703891</v>
      </c>
      <c r="I28" s="3">
        <f t="shared" si="5"/>
        <v>47.988</v>
      </c>
      <c r="J28" t="s">
        <v>1</v>
      </c>
    </row>
    <row r="29" spans="1:10" ht="20.100000000000001" customHeight="1" x14ac:dyDescent="0.25">
      <c r="A29" s="1">
        <v>6500</v>
      </c>
      <c r="B29" s="1">
        <v>1.08</v>
      </c>
      <c r="C29" s="6">
        <f>Tabla1[[#This Row],[Entrada Vpp '[V']]]/SQRT(2)</f>
        <v>0.76367532368147129</v>
      </c>
      <c r="D29" s="2">
        <v>1.1000000000000001</v>
      </c>
      <c r="E29" s="3">
        <f t="shared" si="0"/>
        <v>0.15937859342550748</v>
      </c>
      <c r="F29" s="2">
        <v>2.0400000000000001E-5</v>
      </c>
      <c r="G29" s="2">
        <f t="shared" si="1"/>
        <v>1.5384615384615385E-4</v>
      </c>
      <c r="H29" s="2">
        <f t="shared" si="4"/>
        <v>0.83315037173201323</v>
      </c>
      <c r="I29" s="3">
        <f t="shared" si="5"/>
        <v>47.736000000000004</v>
      </c>
      <c r="J29" t="s">
        <v>1</v>
      </c>
    </row>
    <row r="30" spans="1:10" ht="20.100000000000001" customHeight="1" x14ac:dyDescent="0.25">
      <c r="A30" s="1">
        <v>7800</v>
      </c>
      <c r="B30" s="1">
        <v>1.08</v>
      </c>
      <c r="C30" s="6">
        <f>Tabla1[[#This Row],[Entrada Vpp '[V']]]/SQRT(2)</f>
        <v>0.76367532368147129</v>
      </c>
      <c r="D30" s="2">
        <v>1.08</v>
      </c>
      <c r="E30" s="3">
        <f t="shared" si="0"/>
        <v>0</v>
      </c>
      <c r="F30" s="7">
        <v>1.2500000000000001E-5</v>
      </c>
      <c r="G30" s="2">
        <f t="shared" si="1"/>
        <v>1.2820512820512821E-4</v>
      </c>
      <c r="H30" s="2">
        <f t="shared" si="4"/>
        <v>0.61261056745000964</v>
      </c>
      <c r="I30" s="3">
        <f t="shared" si="5"/>
        <v>35.1</v>
      </c>
      <c r="J30" t="s">
        <v>1</v>
      </c>
    </row>
    <row r="31" spans="1:10" ht="20.100000000000001" customHeight="1" x14ac:dyDescent="0.25">
      <c r="A31" s="1">
        <v>10000</v>
      </c>
      <c r="B31" s="1">
        <v>1.08</v>
      </c>
      <c r="C31" s="6">
        <f>Tabla1[[#This Row],[Entrada Vpp '[V']]]/SQRT(2)</f>
        <v>0.76367532368147129</v>
      </c>
      <c r="D31" s="2">
        <v>1.04</v>
      </c>
      <c r="E31" s="3">
        <f t="shared" si="0"/>
        <v>-0.32780832376338742</v>
      </c>
      <c r="F31" s="7">
        <v>6.9999999999999999E-6</v>
      </c>
      <c r="G31" s="2">
        <f t="shared" si="1"/>
        <v>1E-4</v>
      </c>
      <c r="H31" s="2">
        <f t="shared" si="4"/>
        <v>0.43982297150257105</v>
      </c>
      <c r="I31" s="3">
        <f t="shared" si="5"/>
        <v>25.200000000000003</v>
      </c>
      <c r="J31" t="s">
        <v>1</v>
      </c>
    </row>
    <row r="32" spans="1:10" ht="20.100000000000001" customHeight="1" x14ac:dyDescent="0.25">
      <c r="A32" s="1">
        <v>20000</v>
      </c>
      <c r="B32" s="1">
        <v>1.08</v>
      </c>
      <c r="C32" s="6">
        <f>Tabla1[[#This Row],[Entrada Vpp '[V']]]/SQRT(2)</f>
        <v>0.76367532368147129</v>
      </c>
      <c r="D32" s="2">
        <v>0.99199999999999999</v>
      </c>
      <c r="E32" s="3">
        <f t="shared" si="0"/>
        <v>-0.73824166665542201</v>
      </c>
      <c r="F32" s="2">
        <v>9.9999999999999995E-7</v>
      </c>
      <c r="G32" s="2">
        <f t="shared" si="1"/>
        <v>5.0000000000000002E-5</v>
      </c>
      <c r="H32" s="2">
        <f t="shared" si="4"/>
        <v>0.12566370614359171</v>
      </c>
      <c r="I32" s="3">
        <f t="shared" si="5"/>
        <v>7.1999999999999993</v>
      </c>
      <c r="J32" t="s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167D-F1B1-44C7-836E-F66C9880645A}">
  <dimension ref="A1"/>
  <sheetViews>
    <sheetView topLeftCell="A13" zoomScale="70" zoomScaleNormal="70" workbookViewId="0">
      <selection activeCell="N23" sqref="N23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Mediciones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Tomás Agustín Albanesi</cp:lastModifiedBy>
  <dcterms:created xsi:type="dcterms:W3CDTF">2023-06-25T00:51:42Z</dcterms:created>
  <dcterms:modified xsi:type="dcterms:W3CDTF">2023-10-12T15:15:23Z</dcterms:modified>
</cp:coreProperties>
</file>