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\OneDrive\Рабочий стол\4 семак\Алгоритмы\"/>
    </mc:Choice>
  </mc:AlternateContent>
  <xr:revisionPtr revIDLastSave="0" documentId="13_ncr:1_{59BB51AA-5184-40EF-A1F7-CF3C7A7648F9}" xr6:coauthVersionLast="47" xr6:coauthVersionMax="47" xr10:uidLastSave="{00000000-0000-0000-0000-000000000000}"/>
  <bookViews>
    <workbookView xWindow="-120" yWindow="-120" windowWidth="29040" windowHeight="15990" xr2:uid="{382A01D4-581E-437D-A588-7C69210A3A7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6" i="1" l="1" a="1"/>
  <c r="AB56" i="1" s="1"/>
  <c r="AA67" i="1"/>
  <c r="AA66" i="1"/>
  <c r="AA65" i="1"/>
  <c r="AA64" i="1"/>
  <c r="AA63" i="1"/>
  <c r="AA62" i="1"/>
  <c r="AA61" i="1"/>
  <c r="AA60" i="1"/>
  <c r="AA59" i="1"/>
  <c r="AA58" i="1"/>
  <c r="W59" i="1"/>
  <c r="W60" i="1"/>
  <c r="W61" i="1"/>
  <c r="W62" i="1"/>
  <c r="W63" i="1"/>
  <c r="W64" i="1"/>
  <c r="W65" i="1"/>
  <c r="W66" i="1"/>
  <c r="W67" i="1"/>
  <c r="V59" i="1"/>
  <c r="V60" i="1"/>
  <c r="V61" i="1"/>
  <c r="V62" i="1"/>
  <c r="V63" i="1"/>
  <c r="V64" i="1"/>
  <c r="V65" i="1"/>
  <c r="V66" i="1"/>
  <c r="V67" i="1"/>
  <c r="X67" i="1"/>
  <c r="X66" i="1"/>
  <c r="X65" i="1"/>
  <c r="X64" i="1"/>
  <c r="X63" i="1"/>
  <c r="X62" i="1"/>
  <c r="X61" i="1"/>
  <c r="X60" i="1"/>
  <c r="X59" i="1"/>
  <c r="X58" i="1"/>
  <c r="W58" i="1"/>
  <c r="V58" i="1"/>
  <c r="AC46" i="1"/>
  <c r="AC47" i="1"/>
  <c r="AC48" i="1"/>
  <c r="AC49" i="1"/>
  <c r="AC50" i="1"/>
  <c r="AC51" i="1"/>
  <c r="AC52" i="1"/>
  <c r="AC53" i="1"/>
  <c r="AC54" i="1"/>
  <c r="AC45" i="1"/>
  <c r="AB54" i="1"/>
  <c r="AB53" i="1"/>
  <c r="AB52" i="1"/>
  <c r="AB51" i="1"/>
  <c r="AB50" i="1"/>
  <c r="AB49" i="1"/>
  <c r="AB48" i="1"/>
  <c r="AB47" i="1"/>
  <c r="AB46" i="1"/>
  <c r="AB45" i="1"/>
  <c r="AB43" i="1" a="1"/>
  <c r="AB43" i="1" s="1"/>
  <c r="AA46" i="1"/>
  <c r="AA47" i="1"/>
  <c r="AA48" i="1"/>
  <c r="AA49" i="1"/>
  <c r="AA50" i="1"/>
  <c r="AA51" i="1"/>
  <c r="AA52" i="1"/>
  <c r="AA53" i="1"/>
  <c r="AA54" i="1"/>
  <c r="AA45" i="1"/>
  <c r="X54" i="1"/>
  <c r="X53" i="1"/>
  <c r="X52" i="1"/>
  <c r="X51" i="1"/>
  <c r="X50" i="1"/>
  <c r="X49" i="1"/>
  <c r="X48" i="1"/>
  <c r="X47" i="1"/>
  <c r="X46" i="1"/>
  <c r="X45" i="1"/>
  <c r="W46" i="1"/>
  <c r="W47" i="1"/>
  <c r="W48" i="1"/>
  <c r="W49" i="1"/>
  <c r="W50" i="1"/>
  <c r="W51" i="1"/>
  <c r="W52" i="1"/>
  <c r="W53" i="1"/>
  <c r="W54" i="1"/>
  <c r="W45" i="1"/>
  <c r="V54" i="1"/>
  <c r="V46" i="1"/>
  <c r="V47" i="1"/>
  <c r="V48" i="1"/>
  <c r="V49" i="1"/>
  <c r="V50" i="1"/>
  <c r="V51" i="1"/>
  <c r="V52" i="1"/>
  <c r="V53" i="1"/>
  <c r="V45" i="1"/>
  <c r="AC33" i="1"/>
  <c r="AC34" i="1"/>
  <c r="AC35" i="1"/>
  <c r="AC36" i="1"/>
  <c r="AC37" i="1"/>
  <c r="AC38" i="1"/>
  <c r="AC39" i="1"/>
  <c r="AC40" i="1"/>
  <c r="AC41" i="1"/>
  <c r="AC32" i="1"/>
  <c r="AB41" i="1"/>
  <c r="AB40" i="1"/>
  <c r="AB39" i="1"/>
  <c r="AB38" i="1"/>
  <c r="AB37" i="1"/>
  <c r="AB36" i="1"/>
  <c r="AB35" i="1"/>
  <c r="AB34" i="1"/>
  <c r="AB33" i="1"/>
  <c r="AB32" i="1"/>
  <c r="AB30" i="1" a="1"/>
  <c r="AB30" i="1" s="1"/>
  <c r="AA41" i="1"/>
  <c r="AA40" i="1"/>
  <c r="AA39" i="1"/>
  <c r="AA38" i="1"/>
  <c r="AA37" i="1"/>
  <c r="AA36" i="1"/>
  <c r="AA35" i="1"/>
  <c r="AA34" i="1"/>
  <c r="AA33" i="1"/>
  <c r="AA32" i="1"/>
  <c r="W33" i="1"/>
  <c r="W34" i="1"/>
  <c r="W35" i="1"/>
  <c r="W36" i="1"/>
  <c r="W37" i="1"/>
  <c r="W38" i="1"/>
  <c r="W39" i="1"/>
  <c r="W40" i="1"/>
  <c r="W41" i="1"/>
  <c r="V33" i="1"/>
  <c r="V34" i="1"/>
  <c r="V35" i="1"/>
  <c r="V36" i="1"/>
  <c r="V37" i="1"/>
  <c r="V38" i="1"/>
  <c r="V39" i="1"/>
  <c r="V40" i="1"/>
  <c r="V41" i="1"/>
  <c r="X41" i="1"/>
  <c r="X40" i="1"/>
  <c r="X39" i="1"/>
  <c r="X38" i="1"/>
  <c r="X37" i="1"/>
  <c r="X36" i="1"/>
  <c r="X35" i="1"/>
  <c r="X34" i="1"/>
  <c r="X33" i="1"/>
  <c r="X32" i="1"/>
  <c r="W32" i="1"/>
  <c r="V32" i="1"/>
  <c r="AC20" i="1"/>
  <c r="AC21" i="1"/>
  <c r="AC22" i="1"/>
  <c r="AC23" i="1"/>
  <c r="AC24" i="1"/>
  <c r="AC25" i="1"/>
  <c r="AC26" i="1"/>
  <c r="AC27" i="1"/>
  <c r="AC28" i="1"/>
  <c r="AC19" i="1"/>
  <c r="AB17" i="1" a="1"/>
  <c r="AC17" i="1" s="1"/>
  <c r="AA20" i="1"/>
  <c r="AA21" i="1"/>
  <c r="AA22" i="1"/>
  <c r="AA23" i="1"/>
  <c r="AA24" i="1"/>
  <c r="AA25" i="1"/>
  <c r="AA26" i="1"/>
  <c r="AA27" i="1"/>
  <c r="AA28" i="1"/>
  <c r="AA19" i="1"/>
  <c r="X20" i="1"/>
  <c r="X21" i="1"/>
  <c r="X22" i="1"/>
  <c r="X23" i="1"/>
  <c r="X24" i="1"/>
  <c r="X25" i="1"/>
  <c r="X26" i="1"/>
  <c r="X27" i="1"/>
  <c r="X28" i="1"/>
  <c r="X19" i="1"/>
  <c r="W20" i="1"/>
  <c r="W21" i="1"/>
  <c r="W22" i="1"/>
  <c r="W23" i="1"/>
  <c r="W24" i="1"/>
  <c r="W25" i="1"/>
  <c r="W26" i="1"/>
  <c r="W27" i="1"/>
  <c r="W28" i="1"/>
  <c r="V20" i="1"/>
  <c r="V21" i="1"/>
  <c r="V22" i="1"/>
  <c r="V23" i="1"/>
  <c r="V24" i="1"/>
  <c r="V25" i="1"/>
  <c r="V26" i="1"/>
  <c r="V27" i="1"/>
  <c r="V28" i="1"/>
  <c r="W19" i="1"/>
  <c r="V19" i="1"/>
  <c r="AA7" i="1"/>
  <c r="AA8" i="1"/>
  <c r="AA9" i="1"/>
  <c r="AA10" i="1"/>
  <c r="AA11" i="1"/>
  <c r="AA12" i="1"/>
  <c r="AA13" i="1"/>
  <c r="AA14" i="1"/>
  <c r="AA15" i="1"/>
  <c r="AA6" i="1"/>
  <c r="AB4" i="1" s="1" a="1"/>
  <c r="AB4" i="1" s="1"/>
  <c r="X7" i="1"/>
  <c r="X8" i="1"/>
  <c r="X9" i="1"/>
  <c r="X10" i="1"/>
  <c r="X11" i="1"/>
  <c r="X12" i="1"/>
  <c r="X13" i="1"/>
  <c r="X14" i="1"/>
  <c r="X15" i="1"/>
  <c r="X6" i="1"/>
  <c r="W7" i="1"/>
  <c r="W8" i="1"/>
  <c r="W9" i="1"/>
  <c r="W10" i="1"/>
  <c r="W11" i="1"/>
  <c r="W12" i="1"/>
  <c r="W13" i="1"/>
  <c r="W14" i="1"/>
  <c r="W15" i="1"/>
  <c r="V7" i="1"/>
  <c r="V8" i="1"/>
  <c r="V9" i="1"/>
  <c r="V10" i="1"/>
  <c r="V11" i="1"/>
  <c r="V12" i="1"/>
  <c r="V13" i="1"/>
  <c r="V14" i="1"/>
  <c r="V15" i="1"/>
  <c r="W6" i="1"/>
  <c r="V6" i="1"/>
  <c r="AB58" i="1" l="1"/>
  <c r="AB60" i="1"/>
  <c r="AC60" i="1" s="1"/>
  <c r="AB65" i="1"/>
  <c r="AC65" i="1" s="1"/>
  <c r="AB63" i="1"/>
  <c r="AC63" i="1" s="1"/>
  <c r="AC58" i="1"/>
  <c r="AC56" i="1"/>
  <c r="AB62" i="1" s="1"/>
  <c r="AC62" i="1" s="1"/>
  <c r="AC43" i="1"/>
  <c r="AC30" i="1"/>
  <c r="AB17" i="1"/>
  <c r="AB6" i="1"/>
  <c r="AC6" i="1" s="1"/>
  <c r="AB7" i="1"/>
  <c r="AC7" i="1" s="1"/>
  <c r="AC4" i="1"/>
  <c r="AB8" i="1" s="1"/>
  <c r="AC8" i="1" s="1"/>
  <c r="H31" i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H18" i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H57" i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H44" i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H5" i="1"/>
  <c r="I5" i="1" s="1"/>
  <c r="J5" i="1" s="1"/>
  <c r="K5" i="1" s="1"/>
  <c r="L5" i="1" s="1"/>
  <c r="M5" i="1" s="1"/>
  <c r="N5" i="1" s="1"/>
  <c r="O5" i="1" s="1"/>
  <c r="P5" i="1" s="1"/>
  <c r="Q5" i="1" s="1"/>
  <c r="R5" i="1" s="1"/>
  <c r="AB61" i="1" l="1"/>
  <c r="AC61" i="1" s="1"/>
  <c r="AB59" i="1"/>
  <c r="AC59" i="1" s="1"/>
  <c r="AB67" i="1"/>
  <c r="AC67" i="1" s="1"/>
  <c r="AB66" i="1"/>
  <c r="AC66" i="1" s="1"/>
  <c r="AB64" i="1"/>
  <c r="AC64" i="1" s="1"/>
  <c r="AB23" i="1"/>
  <c r="AB22" i="1"/>
  <c r="AB20" i="1"/>
  <c r="AB25" i="1"/>
  <c r="AB21" i="1"/>
  <c r="AB19" i="1"/>
  <c r="AB28" i="1"/>
  <c r="AB27" i="1"/>
  <c r="AB26" i="1"/>
  <c r="AB24" i="1"/>
  <c r="AB14" i="1"/>
  <c r="AC14" i="1" s="1"/>
  <c r="AB13" i="1"/>
  <c r="AC13" i="1" s="1"/>
  <c r="AB12" i="1"/>
  <c r="AC12" i="1" s="1"/>
  <c r="AB11" i="1"/>
  <c r="AC11" i="1" s="1"/>
  <c r="AB15" i="1"/>
  <c r="AC15" i="1" s="1"/>
  <c r="AB10" i="1"/>
  <c r="AC10" i="1" s="1"/>
  <c r="AB9" i="1"/>
  <c r="AC9" i="1" s="1"/>
</calcChain>
</file>

<file path=xl/sharedStrings.xml><?xml version="1.0" encoding="utf-8"?>
<sst xmlns="http://schemas.openxmlformats.org/spreadsheetml/2006/main" count="50" uniqueCount="14">
  <si>
    <t>Тип скобок</t>
  </si>
  <si>
    <t>Кол-во данных \ № теста</t>
  </si>
  <si>
    <t>(){}[]&lt;&gt;/\</t>
  </si>
  <si>
    <t>(){}</t>
  </si>
  <si>
    <t>(){}&lt;&gt;</t>
  </si>
  <si>
    <t>(){}[]&lt;&gt;</t>
  </si>
  <si>
    <t>() или {} или [] или &lt;&gt; или /\</t>
  </si>
  <si>
    <t>макс</t>
  </si>
  <si>
    <t>мин</t>
  </si>
  <si>
    <t>ср</t>
  </si>
  <si>
    <t>Среднее</t>
  </si>
  <si>
    <t>Ожидаемое</t>
  </si>
  <si>
    <t>(){}&lt;&gt;[]/\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</si>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</sst>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Тип скобок ()</a:t>
            </a:r>
            <a:r>
              <a:rPr lang="ru-RU" baseline="0"/>
              <a:t> или </a:t>
            </a:r>
            <a:r>
              <a:rPr lang="en-US"/>
              <a:t>{}</a:t>
            </a:r>
            <a:r>
              <a:rPr lang="ru-RU"/>
              <a:t> или </a:t>
            </a:r>
            <a:r>
              <a:rPr lang="en-US"/>
              <a:t>[]</a:t>
            </a:r>
            <a:r>
              <a:rPr lang="ru-RU"/>
              <a:t> или </a:t>
            </a:r>
            <a:r>
              <a:rPr lang="en-US"/>
              <a:t>&lt;&gt;</a:t>
            </a:r>
            <a:r>
              <a:rPr lang="ru-RU"/>
              <a:t> или </a:t>
            </a:r>
            <a:r>
              <a:rPr lang="en-US"/>
              <a:t>/</a:t>
            </a:r>
            <a:r>
              <a:rPr lang="ru-RU"/>
              <a:t>\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Лист1!$AA$5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Лист1!$AA$6:$AA$15</c:f>
              <c:numCache>
                <c:formatCode>General</c:formatCode>
                <c:ptCount val="10"/>
                <c:pt idx="0">
                  <c:v>240.24</c:v>
                </c:pt>
                <c:pt idx="1">
                  <c:v>1133.6290000000001</c:v>
                </c:pt>
                <c:pt idx="2">
                  <c:v>2289.35</c:v>
                </c:pt>
                <c:pt idx="3">
                  <c:v>3503.1799999999994</c:v>
                </c:pt>
                <c:pt idx="4">
                  <c:v>4654.76</c:v>
                </c:pt>
                <c:pt idx="5">
                  <c:v>5687.509</c:v>
                </c:pt>
                <c:pt idx="6">
                  <c:v>7807.57</c:v>
                </c:pt>
                <c:pt idx="7">
                  <c:v>7931.8599999999988</c:v>
                </c:pt>
                <c:pt idx="8">
                  <c:v>9130.9089999999978</c:v>
                </c:pt>
                <c:pt idx="9">
                  <c:v>10105.089999999998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2-4638-B1EB-7C702985AA01}"/>
            </c:ext>
          </c:extLst>
        </c:ser>
        <c:ser>
          <c:idx val="1"/>
          <c:order val="1"/>
          <c:tx>
            <c:strRef>
              <c:f>Лист1!$AB$5</c:f>
              <c:strCache>
                <c:ptCount val="1"/>
                <c:pt idx="0">
                  <c:v>Ожидаемое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Лист1!$AB$6:$AB$15</c:f>
              <c:numCache>
                <c:formatCode>General</c:formatCode>
                <c:ptCount val="10"/>
                <c:pt idx="0">
                  <c:v>301.09013971462542</c:v>
                </c:pt>
                <c:pt idx="1">
                  <c:v>1217.2604286563615</c:v>
                </c:pt>
                <c:pt idx="2">
                  <c:v>2362.4732898335315</c:v>
                </c:pt>
                <c:pt idx="3">
                  <c:v>3507.686151010701</c:v>
                </c:pt>
                <c:pt idx="4">
                  <c:v>4652.8990121878714</c:v>
                </c:pt>
                <c:pt idx="5">
                  <c:v>5798.111873365041</c:v>
                </c:pt>
                <c:pt idx="6">
                  <c:v>6943.3247345422105</c:v>
                </c:pt>
                <c:pt idx="7">
                  <c:v>8088.537595719381</c:v>
                </c:pt>
                <c:pt idx="8">
                  <c:v>9233.7504568965524</c:v>
                </c:pt>
                <c:pt idx="9">
                  <c:v>10378.963318073722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2-4638-B1EB-7C702985A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46288"/>
        <c:axId val="441238128"/>
      </c:lineChart>
      <c:catAx>
        <c:axId val="44124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38128"/>
        <c:crosses val="autoZero"/>
        <c:auto val="1"/>
        <c:lblAlgn val="ctr"/>
        <c:lblOffset val="100"/>
        <c:noMultiLvlLbl val="0"/>
      </c:catAx>
      <c:valAx>
        <c:axId val="441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25000"/>
                  <a:lumOff val="75000"/>
                  <a:alpha val="96000"/>
                </a:schemeClr>
              </a:solidFill>
              <a:bevel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4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Тип скобок </a:t>
            </a:r>
            <a:r>
              <a:rPr lang="en-US"/>
              <a:t>(){}&lt;&gt;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Лист1!$AA$5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Лист1!$AA$19:$AA$28</c:f>
              <c:numCache>
                <c:formatCode>General</c:formatCode>
                <c:ptCount val="10"/>
                <c:pt idx="0">
                  <c:v>272.81</c:v>
                </c:pt>
                <c:pt idx="1">
                  <c:v>1239.0400000000002</c:v>
                </c:pt>
                <c:pt idx="2">
                  <c:v>2588.6889999999999</c:v>
                </c:pt>
                <c:pt idx="3">
                  <c:v>4143.21</c:v>
                </c:pt>
                <c:pt idx="4">
                  <c:v>6045.14</c:v>
                </c:pt>
                <c:pt idx="5">
                  <c:v>5913.73</c:v>
                </c:pt>
                <c:pt idx="6">
                  <c:v>7210.4100000000008</c:v>
                </c:pt>
                <c:pt idx="7">
                  <c:v>8620.92</c:v>
                </c:pt>
                <c:pt idx="8">
                  <c:v>9874.2999999999993</c:v>
                </c:pt>
                <c:pt idx="9">
                  <c:v>10779.240000000002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B-487D-A3B9-47A02DD9DD4C}"/>
            </c:ext>
          </c:extLst>
        </c:ser>
        <c:ser>
          <c:idx val="1"/>
          <c:order val="1"/>
          <c:tx>
            <c:strRef>
              <c:f>Лист1!$AB$5</c:f>
              <c:strCache>
                <c:ptCount val="1"/>
                <c:pt idx="0">
                  <c:v>Ожидаемое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Лист1!$AB$19:$AB$28</c:f>
              <c:numCache>
                <c:formatCode>General</c:formatCode>
                <c:ptCount val="10"/>
                <c:pt idx="0">
                  <c:v>529.92923602853693</c:v>
                </c:pt>
                <c:pt idx="1">
                  <c:v>1481.5625071343636</c:v>
                </c:pt>
                <c:pt idx="2">
                  <c:v>2671.104096016647</c:v>
                </c:pt>
                <c:pt idx="3">
                  <c:v>3860.6456848989301</c:v>
                </c:pt>
                <c:pt idx="4">
                  <c:v>5050.1872737812137</c:v>
                </c:pt>
                <c:pt idx="5">
                  <c:v>6239.7288626634963</c:v>
                </c:pt>
                <c:pt idx="6">
                  <c:v>7429.2704515457799</c:v>
                </c:pt>
                <c:pt idx="7">
                  <c:v>8618.8120404280635</c:v>
                </c:pt>
                <c:pt idx="8">
                  <c:v>9808.3536293103462</c:v>
                </c:pt>
                <c:pt idx="9">
                  <c:v>10997.895218192629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B-487D-A3B9-47A02DD9D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46288"/>
        <c:axId val="441238128"/>
      </c:lineChart>
      <c:catAx>
        <c:axId val="44124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38128"/>
        <c:crosses val="autoZero"/>
        <c:auto val="1"/>
        <c:lblAlgn val="ctr"/>
        <c:lblOffset val="100"/>
        <c:noMultiLvlLbl val="0"/>
      </c:catAx>
      <c:valAx>
        <c:axId val="441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25000"/>
                  <a:lumOff val="75000"/>
                  <a:alpha val="96000"/>
                </a:schemeClr>
              </a:solidFill>
              <a:bevel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4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Тип скобок </a:t>
            </a:r>
            <a:r>
              <a:rPr lang="en-US"/>
              <a:t> (){}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Лист1!$AA$5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Лист1!$AA$32:$AA$41</c:f>
              <c:numCache>
                <c:formatCode>General</c:formatCode>
                <c:ptCount val="10"/>
                <c:pt idx="0">
                  <c:v>1505.4285714285713</c:v>
                </c:pt>
                <c:pt idx="1">
                  <c:v>3054.7142857142858</c:v>
                </c:pt>
                <c:pt idx="2">
                  <c:v>3989.8571428571427</c:v>
                </c:pt>
                <c:pt idx="3">
                  <c:v>5934.2857142857147</c:v>
                </c:pt>
                <c:pt idx="4">
                  <c:v>6631.5714285714284</c:v>
                </c:pt>
                <c:pt idx="5">
                  <c:v>7957.4285714285716</c:v>
                </c:pt>
                <c:pt idx="6">
                  <c:v>9661.5714285714294</c:v>
                </c:pt>
                <c:pt idx="7">
                  <c:v>10491</c:v>
                </c:pt>
                <c:pt idx="8">
                  <c:v>13723.714285714286</c:v>
                </c:pt>
                <c:pt idx="9">
                  <c:v>14906.428571428571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0-4312-855B-CF46BC2D4E08}"/>
            </c:ext>
          </c:extLst>
        </c:ser>
        <c:ser>
          <c:idx val="1"/>
          <c:order val="1"/>
          <c:tx>
            <c:strRef>
              <c:f>Лист1!$AB$5</c:f>
              <c:strCache>
                <c:ptCount val="1"/>
                <c:pt idx="0">
                  <c:v>Ожидаемое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Лист1!$AB$32:$AB$41</c:f>
              <c:numCache>
                <c:formatCode>General</c:formatCode>
                <c:ptCount val="10"/>
                <c:pt idx="0">
                  <c:v>1580.5480380499403</c:v>
                </c:pt>
                <c:pt idx="1">
                  <c:v>2740.3095124851366</c:v>
                </c:pt>
                <c:pt idx="2">
                  <c:v>4190.0113555291318</c:v>
                </c:pt>
                <c:pt idx="3">
                  <c:v>5639.7131985731276</c:v>
                </c:pt>
                <c:pt idx="4">
                  <c:v>7089.4150416171224</c:v>
                </c:pt>
                <c:pt idx="5">
                  <c:v>8539.1168846611181</c:v>
                </c:pt>
                <c:pt idx="6">
                  <c:v>9988.8187277051147</c:v>
                </c:pt>
                <c:pt idx="7">
                  <c:v>11438.520570749108</c:v>
                </c:pt>
                <c:pt idx="8">
                  <c:v>12888.222413793104</c:v>
                </c:pt>
                <c:pt idx="9">
                  <c:v>14337.924256837101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0-4312-855B-CF46BC2D4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46288"/>
        <c:axId val="441238128"/>
      </c:lineChart>
      <c:catAx>
        <c:axId val="44124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38128"/>
        <c:crosses val="autoZero"/>
        <c:auto val="1"/>
        <c:lblAlgn val="ctr"/>
        <c:lblOffset val="100"/>
        <c:noMultiLvlLbl val="0"/>
      </c:catAx>
      <c:valAx>
        <c:axId val="441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25000"/>
                  <a:lumOff val="75000"/>
                  <a:alpha val="96000"/>
                </a:schemeClr>
              </a:solidFill>
              <a:bevel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4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Тип скобок </a:t>
            </a:r>
            <a:r>
              <a:rPr lang="en-US"/>
              <a:t>(){}[]&lt;&gt;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Лист1!$AA$5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Лист1!$AA$45:$AA$54</c:f>
              <c:numCache>
                <c:formatCode>General</c:formatCode>
                <c:ptCount val="10"/>
                <c:pt idx="0">
                  <c:v>2137.6999999999998</c:v>
                </c:pt>
                <c:pt idx="1">
                  <c:v>3018</c:v>
                </c:pt>
                <c:pt idx="2">
                  <c:v>3719.2</c:v>
                </c:pt>
                <c:pt idx="3">
                  <c:v>5974.8</c:v>
                </c:pt>
                <c:pt idx="4">
                  <c:v>7166.9</c:v>
                </c:pt>
                <c:pt idx="5">
                  <c:v>8207.4</c:v>
                </c:pt>
                <c:pt idx="6">
                  <c:v>10306.9</c:v>
                </c:pt>
                <c:pt idx="7">
                  <c:v>10911.1</c:v>
                </c:pt>
                <c:pt idx="8">
                  <c:v>11810.9</c:v>
                </c:pt>
                <c:pt idx="9">
                  <c:v>14241.6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E-491A-B241-02C9EE0646D2}"/>
            </c:ext>
          </c:extLst>
        </c:ser>
        <c:ser>
          <c:idx val="1"/>
          <c:order val="1"/>
          <c:tx>
            <c:strRef>
              <c:f>Лист1!$AB$5</c:f>
              <c:strCache>
                <c:ptCount val="1"/>
                <c:pt idx="0">
                  <c:v>Ожидаемое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Лист1!$AB$45:$AB$54</c:f>
              <c:numCache>
                <c:formatCode>General</c:formatCode>
                <c:ptCount val="10"/>
                <c:pt idx="0">
                  <c:v>1910.7668846611175</c:v>
                </c:pt>
                <c:pt idx="1">
                  <c:v>2992.0044986127623</c:v>
                </c:pt>
                <c:pt idx="2">
                  <c:v>4343.5515160523191</c:v>
                </c:pt>
                <c:pt idx="3">
                  <c:v>5695.0985334918751</c:v>
                </c:pt>
                <c:pt idx="4">
                  <c:v>7046.645550931431</c:v>
                </c:pt>
                <c:pt idx="5">
                  <c:v>8398.1925683709869</c:v>
                </c:pt>
                <c:pt idx="6">
                  <c:v>9749.7395858105428</c:v>
                </c:pt>
                <c:pt idx="7">
                  <c:v>11101.286603250101</c:v>
                </c:pt>
                <c:pt idx="8">
                  <c:v>12452.833620689657</c:v>
                </c:pt>
                <c:pt idx="9">
                  <c:v>13804.380638129212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6E-491A-B241-02C9EE064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46288"/>
        <c:axId val="441238128"/>
      </c:lineChart>
      <c:catAx>
        <c:axId val="44124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38128"/>
        <c:crosses val="autoZero"/>
        <c:auto val="1"/>
        <c:lblAlgn val="ctr"/>
        <c:lblOffset val="100"/>
        <c:noMultiLvlLbl val="0"/>
      </c:catAx>
      <c:valAx>
        <c:axId val="441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25000"/>
                  <a:lumOff val="75000"/>
                  <a:alpha val="96000"/>
                </a:schemeClr>
              </a:solidFill>
              <a:bevel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4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Тип скобок </a:t>
            </a:r>
            <a:r>
              <a:rPr lang="en-US"/>
              <a:t>(){}&lt;&gt;[]/\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Лист1!$AA$5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Лист1!$AA$58:$AA$67</c:f>
              <c:numCache>
                <c:formatCode>General</c:formatCode>
                <c:ptCount val="10"/>
                <c:pt idx="0">
                  <c:v>1946.1</c:v>
                </c:pt>
                <c:pt idx="1">
                  <c:v>2885.7</c:v>
                </c:pt>
                <c:pt idx="2">
                  <c:v>3903.1</c:v>
                </c:pt>
                <c:pt idx="3">
                  <c:v>5825.6</c:v>
                </c:pt>
                <c:pt idx="4">
                  <c:v>6965.7</c:v>
                </c:pt>
                <c:pt idx="5">
                  <c:v>8635.4</c:v>
                </c:pt>
                <c:pt idx="6">
                  <c:v>10580.2</c:v>
                </c:pt>
                <c:pt idx="7">
                  <c:v>10707.8</c:v>
                </c:pt>
                <c:pt idx="8">
                  <c:v>12307.3</c:v>
                </c:pt>
                <c:pt idx="9">
                  <c:v>14483.9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6-4EC3-833C-487AE035C76B}"/>
            </c:ext>
          </c:extLst>
        </c:ser>
        <c:ser>
          <c:idx val="1"/>
          <c:order val="1"/>
          <c:tx>
            <c:strRef>
              <c:f>Лист1!$AB$5</c:f>
              <c:strCache>
                <c:ptCount val="1"/>
                <c:pt idx="0">
                  <c:v>Ожидаемое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Лист1!$Z$6:$Z$15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Лист1!$AB$58:$AB$67</c:f>
              <c:numCache>
                <c:formatCode>General</c:formatCode>
                <c:ptCount val="10"/>
                <c:pt idx="0">
                  <c:v>1767.0797859690847</c:v>
                </c:pt>
                <c:pt idx="1">
                  <c:v>2888.746492271106</c:v>
                </c:pt>
                <c:pt idx="2">
                  <c:v>4290.8298751486327</c:v>
                </c:pt>
                <c:pt idx="3">
                  <c:v>5692.9132580261594</c:v>
                </c:pt>
                <c:pt idx="4">
                  <c:v>7094.9966409036861</c:v>
                </c:pt>
                <c:pt idx="5">
                  <c:v>8497.0800237812127</c:v>
                </c:pt>
                <c:pt idx="6">
                  <c:v>9899.1634066587394</c:v>
                </c:pt>
                <c:pt idx="7">
                  <c:v>11301.246789536266</c:v>
                </c:pt>
                <c:pt idx="8">
                  <c:v>12703.330172413793</c:v>
                </c:pt>
                <c:pt idx="9">
                  <c:v>14105.413555291319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6-4EC3-833C-487AE035C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46288"/>
        <c:axId val="441238128"/>
      </c:lineChart>
      <c:catAx>
        <c:axId val="44124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38128"/>
        <c:crosses val="autoZero"/>
        <c:auto val="1"/>
        <c:lblAlgn val="ctr"/>
        <c:lblOffset val="100"/>
        <c:noMultiLvlLbl val="0"/>
      </c:catAx>
      <c:valAx>
        <c:axId val="441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25000"/>
                  <a:lumOff val="75000"/>
                  <a:alpha val="96000"/>
                </a:schemeClr>
              </a:solidFill>
              <a:bevel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4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347381</xdr:colOff>
      <xdr:row>0</xdr:row>
      <xdr:rowOff>67236</xdr:rowOff>
    </xdr:from>
    <xdr:to>
      <xdr:col>39</xdr:col>
      <xdr:colOff>336176</xdr:colOff>
      <xdr:row>14</xdr:row>
      <xdr:rowOff>144897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99A3C03-77F0-47C0-A423-3ECEC9D0A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347381</xdr:colOff>
      <xdr:row>15</xdr:row>
      <xdr:rowOff>33618</xdr:rowOff>
    </xdr:from>
    <xdr:to>
      <xdr:col>39</xdr:col>
      <xdr:colOff>313765</xdr:colOff>
      <xdr:row>28</xdr:row>
      <xdr:rowOff>112059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8848D99-8D88-4CE8-BAD8-B0091A997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268940</xdr:colOff>
      <xdr:row>29</xdr:row>
      <xdr:rowOff>33618</xdr:rowOff>
    </xdr:from>
    <xdr:to>
      <xdr:col>39</xdr:col>
      <xdr:colOff>358587</xdr:colOff>
      <xdr:row>41</xdr:row>
      <xdr:rowOff>134470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1A2F3C6-1421-4C03-8754-BFE3B360E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268941</xdr:colOff>
      <xdr:row>42</xdr:row>
      <xdr:rowOff>33619</xdr:rowOff>
    </xdr:from>
    <xdr:to>
      <xdr:col>39</xdr:col>
      <xdr:colOff>336177</xdr:colOff>
      <xdr:row>54</xdr:row>
      <xdr:rowOff>44825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58D3DC2-3F9D-4AD0-83E3-24AD53E88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302559</xdr:colOff>
      <xdr:row>55</xdr:row>
      <xdr:rowOff>11205</xdr:rowOff>
    </xdr:from>
    <xdr:to>
      <xdr:col>39</xdr:col>
      <xdr:colOff>369795</xdr:colOff>
      <xdr:row>67</xdr:row>
      <xdr:rowOff>22411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A3D7B06-CF63-4F4B-9200-A9F881654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A157-7001-4137-B9A6-09970EB3861C}">
  <dimension ref="F3:AC68"/>
  <sheetViews>
    <sheetView tabSelected="1" topLeftCell="G1" zoomScale="85" zoomScaleNormal="85" workbookViewId="0">
      <selection activeCell="AC15" sqref="AC15"/>
    </sheetView>
  </sheetViews>
  <sheetFormatPr defaultRowHeight="15" x14ac:dyDescent="0.25"/>
  <cols>
    <col min="6" max="6" width="27.42578125" bestFit="1" customWidth="1"/>
    <col min="7" max="7" width="21.7109375" customWidth="1"/>
    <col min="8" max="8" width="9.5703125" bestFit="1" customWidth="1"/>
    <col min="9" max="9" width="10.7109375" bestFit="1" customWidth="1"/>
    <col min="10" max="11" width="9.5703125" bestFit="1" customWidth="1"/>
    <col min="12" max="13" width="10.7109375" bestFit="1" customWidth="1"/>
    <col min="14" max="14" width="11.85546875" bestFit="1" customWidth="1"/>
    <col min="15" max="15" width="13.140625" bestFit="1" customWidth="1"/>
    <col min="16" max="16" width="14.28515625" bestFit="1" customWidth="1"/>
    <col min="17" max="17" width="11.85546875" bestFit="1" customWidth="1"/>
    <col min="18" max="18" width="10.7109375" bestFit="1" customWidth="1"/>
    <col min="22" max="22" width="13.85546875" customWidth="1"/>
    <col min="23" max="23" width="12.7109375" customWidth="1"/>
    <col min="26" max="26" width="12.28515625" bestFit="1" customWidth="1"/>
    <col min="28" max="28" width="13.7109375" bestFit="1" customWidth="1"/>
    <col min="29" max="29" width="10.28515625" bestFit="1" customWidth="1"/>
  </cols>
  <sheetData>
    <row r="3" spans="6:29" ht="15.75" thickBot="1" x14ac:dyDescent="0.3"/>
    <row r="4" spans="6:29" ht="16.5" thickBot="1" x14ac:dyDescent="0.3">
      <c r="F4" s="8" t="s">
        <v>0</v>
      </c>
      <c r="G4" s="23" t="s">
        <v>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  <c r="V4" s="18" t="s">
        <v>6</v>
      </c>
      <c r="W4" s="18"/>
      <c r="X4" s="18"/>
      <c r="AB4">
        <f t="array" ref="AB4:AC4">LINEST(AA6:AA15,Z6:Z15)</f>
        <v>0.22904257223543398</v>
      </c>
      <c r="AC4">
        <v>72.047567479191457</v>
      </c>
    </row>
    <row r="5" spans="6:29" ht="16.5" thickBot="1" x14ac:dyDescent="0.3">
      <c r="F5" s="8" t="s">
        <v>1</v>
      </c>
      <c r="G5" s="8">
        <v>1</v>
      </c>
      <c r="H5" s="8">
        <f>G5+1</f>
        <v>2</v>
      </c>
      <c r="I5" s="8">
        <f t="shared" ref="I5:R5" si="0">H5+1</f>
        <v>3</v>
      </c>
      <c r="J5" s="8">
        <f t="shared" si="0"/>
        <v>4</v>
      </c>
      <c r="K5" s="8">
        <f t="shared" si="0"/>
        <v>5</v>
      </c>
      <c r="L5" s="8">
        <f t="shared" si="0"/>
        <v>6</v>
      </c>
      <c r="M5" s="8">
        <f t="shared" si="0"/>
        <v>7</v>
      </c>
      <c r="N5" s="8">
        <f t="shared" si="0"/>
        <v>8</v>
      </c>
      <c r="O5" s="8">
        <f t="shared" si="0"/>
        <v>9</v>
      </c>
      <c r="P5" s="8">
        <f t="shared" si="0"/>
        <v>10</v>
      </c>
      <c r="Q5" s="8">
        <f t="shared" si="0"/>
        <v>11</v>
      </c>
      <c r="R5" s="8">
        <f t="shared" si="0"/>
        <v>12</v>
      </c>
      <c r="S5" s="6"/>
      <c r="V5" s="5" t="s">
        <v>7</v>
      </c>
      <c r="W5" s="5" t="s">
        <v>8</v>
      </c>
      <c r="X5" s="5" t="s">
        <v>9</v>
      </c>
      <c r="Z5" s="11"/>
      <c r="AA5" s="14" t="s">
        <v>10</v>
      </c>
      <c r="AB5" s="14" t="s">
        <v>11</v>
      </c>
      <c r="AC5" s="14" t="s">
        <v>13</v>
      </c>
    </row>
    <row r="6" spans="6:29" ht="15.75" x14ac:dyDescent="0.25">
      <c r="F6" s="2">
        <v>1000</v>
      </c>
      <c r="G6" s="4">
        <v>258.7</v>
      </c>
      <c r="H6" s="1">
        <v>239.6</v>
      </c>
      <c r="I6" s="1">
        <v>239.5</v>
      </c>
      <c r="J6" s="1">
        <v>253.7</v>
      </c>
      <c r="K6" s="1">
        <v>242.3</v>
      </c>
      <c r="L6" s="1">
        <v>236.3</v>
      </c>
      <c r="M6" s="1">
        <v>239.2</v>
      </c>
      <c r="N6" s="1">
        <v>235.6</v>
      </c>
      <c r="O6" s="1">
        <v>236.5</v>
      </c>
      <c r="P6" s="1">
        <v>235.8</v>
      </c>
      <c r="Q6" s="1">
        <v>242</v>
      </c>
      <c r="R6" s="1">
        <v>237.5</v>
      </c>
      <c r="V6" s="5">
        <f>MAX(G6:R6)</f>
        <v>258.7</v>
      </c>
      <c r="W6" s="5">
        <f>MIN(G6:R6)</f>
        <v>235.6</v>
      </c>
      <c r="X6" s="5">
        <f>(SUM(G6:R6) - MIN(G6:R6) - MAX(G6:R6)) / (COUNT(G6:R6) - 2)</f>
        <v>240.24</v>
      </c>
      <c r="Z6" s="12">
        <v>1000</v>
      </c>
      <c r="AA6" s="5">
        <f>(SUM(G6:R6) - MIN(G6:R6) - MAX(G6:R6)) / (COUNT(G6:R6) - 2)</f>
        <v>240.24</v>
      </c>
      <c r="AB6" s="10">
        <f>AB4*1000 +AC4</f>
        <v>301.09013971462542</v>
      </c>
      <c r="AC6" s="10">
        <f>AA6-AB6</f>
        <v>-60.850139714625413</v>
      </c>
    </row>
    <row r="7" spans="6:29" ht="15.75" x14ac:dyDescent="0.25">
      <c r="F7" s="1">
        <v>5000</v>
      </c>
      <c r="G7" s="4">
        <v>1144.7</v>
      </c>
      <c r="H7" s="1">
        <v>1126.0899999999999</v>
      </c>
      <c r="I7" s="1">
        <v>1118.2</v>
      </c>
      <c r="J7" s="1">
        <v>1121.0999999999999</v>
      </c>
      <c r="K7" s="1">
        <v>1141.5</v>
      </c>
      <c r="L7" s="1">
        <v>1130.7</v>
      </c>
      <c r="M7" s="1">
        <v>1122</v>
      </c>
      <c r="N7" s="1">
        <v>1158</v>
      </c>
      <c r="O7" s="1">
        <v>1128.7</v>
      </c>
      <c r="P7" s="1">
        <v>1186.4000000000001</v>
      </c>
      <c r="Q7" s="1">
        <v>1124.8</v>
      </c>
      <c r="R7" s="1">
        <v>1138.7</v>
      </c>
      <c r="V7" s="5">
        <f t="shared" ref="V7:V15" si="1">MAX(G7:R7)</f>
        <v>1186.4000000000001</v>
      </c>
      <c r="W7" s="5">
        <f t="shared" ref="W7:W15" si="2">MIN(G7:R7)</f>
        <v>1118.2</v>
      </c>
      <c r="X7" s="5">
        <f t="shared" ref="X7:X15" si="3">(SUM(G7:R7) - MIN(G7:R7) - MAX(G7:R7)) / (COUNT(G7:R7) - 2)</f>
        <v>1133.6290000000001</v>
      </c>
      <c r="Z7" s="12">
        <v>5000</v>
      </c>
      <c r="AA7" s="5">
        <f t="shared" ref="AA7:AA15" si="4">(SUM(G7:R7) - MIN(G7:R7) - MAX(G7:R7)) / (COUNT(G7:R7) - 2)</f>
        <v>1133.6290000000001</v>
      </c>
      <c r="AB7" s="10">
        <f>AB4*5000 +AC4</f>
        <v>1217.2604286563615</v>
      </c>
      <c r="AC7" s="10">
        <f t="shared" ref="AC7:AC15" si="5">AA7-AB7</f>
        <v>-83.631428656361322</v>
      </c>
    </row>
    <row r="8" spans="6:29" ht="15.75" x14ac:dyDescent="0.25">
      <c r="F8" s="1">
        <v>10000</v>
      </c>
      <c r="G8" s="4">
        <v>2301</v>
      </c>
      <c r="H8" s="1">
        <v>2293</v>
      </c>
      <c r="I8" s="1">
        <v>2358.3000000000002</v>
      </c>
      <c r="J8" s="1">
        <v>2286.8000000000002</v>
      </c>
      <c r="K8" s="1">
        <v>2274</v>
      </c>
      <c r="L8" s="1">
        <v>2283.8000000000002</v>
      </c>
      <c r="M8" s="1">
        <v>2277.9</v>
      </c>
      <c r="N8" s="1">
        <v>2277.9</v>
      </c>
      <c r="O8" s="1">
        <v>2272.9</v>
      </c>
      <c r="P8" s="1">
        <v>2318.5</v>
      </c>
      <c r="Q8" s="1">
        <v>2292</v>
      </c>
      <c r="R8" s="1">
        <v>2288.6</v>
      </c>
      <c r="V8" s="5">
        <f t="shared" si="1"/>
        <v>2358.3000000000002</v>
      </c>
      <c r="W8" s="5">
        <f t="shared" si="2"/>
        <v>2272.9</v>
      </c>
      <c r="X8" s="5">
        <f t="shared" si="3"/>
        <v>2289.35</v>
      </c>
      <c r="Z8" s="12">
        <v>10000</v>
      </c>
      <c r="AA8" s="5">
        <f t="shared" si="4"/>
        <v>2289.35</v>
      </c>
      <c r="AB8" s="10">
        <f>AB4*10000 +AC4</f>
        <v>2362.4732898335315</v>
      </c>
      <c r="AC8" s="10">
        <f t="shared" si="5"/>
        <v>-73.123289833531544</v>
      </c>
    </row>
    <row r="9" spans="6:29" ht="15.75" x14ac:dyDescent="0.25">
      <c r="F9" s="1">
        <v>15000</v>
      </c>
      <c r="G9" s="3">
        <v>3612.2</v>
      </c>
      <c r="H9" s="2">
        <v>3486.8</v>
      </c>
      <c r="I9" s="2">
        <v>3477.3</v>
      </c>
      <c r="J9" s="2">
        <v>3486.4</v>
      </c>
      <c r="K9" s="2">
        <v>3472.3</v>
      </c>
      <c r="L9" s="2">
        <v>3542.3</v>
      </c>
      <c r="M9" s="2">
        <v>3497.2</v>
      </c>
      <c r="N9" s="2">
        <v>3519.8</v>
      </c>
      <c r="O9" s="2">
        <v>3519.1</v>
      </c>
      <c r="P9" s="2">
        <v>3501.6</v>
      </c>
      <c r="Q9" s="2">
        <v>3497.6</v>
      </c>
      <c r="R9" s="2">
        <v>3503.7</v>
      </c>
      <c r="V9" s="5">
        <f t="shared" si="1"/>
        <v>3612.2</v>
      </c>
      <c r="W9" s="5">
        <f t="shared" si="2"/>
        <v>3472.3</v>
      </c>
      <c r="X9" s="5">
        <f t="shared" si="3"/>
        <v>3503.1799999999994</v>
      </c>
      <c r="Z9" s="12">
        <v>15000</v>
      </c>
      <c r="AA9" s="5">
        <f t="shared" si="4"/>
        <v>3503.1799999999994</v>
      </c>
      <c r="AB9" s="10">
        <f>AB4*15000 +AC4</f>
        <v>3507.686151010701</v>
      </c>
      <c r="AC9" s="10">
        <f t="shared" si="5"/>
        <v>-4.5061510107016147</v>
      </c>
    </row>
    <row r="10" spans="6:29" ht="15.75" x14ac:dyDescent="0.25">
      <c r="F10" s="1">
        <v>20000</v>
      </c>
      <c r="G10" s="4">
        <v>4694.8999999999996</v>
      </c>
      <c r="H10" s="1">
        <v>4577.7</v>
      </c>
      <c r="I10" s="1">
        <v>4600.6000000000004</v>
      </c>
      <c r="J10" s="1">
        <v>4585.8</v>
      </c>
      <c r="K10" s="1">
        <v>4574.8</v>
      </c>
      <c r="L10" s="1">
        <v>4579.5</v>
      </c>
      <c r="M10" s="1">
        <v>4734.5</v>
      </c>
      <c r="N10" s="1">
        <v>4643.7</v>
      </c>
      <c r="O10" s="1">
        <v>4728.1000000000004</v>
      </c>
      <c r="P10" s="1">
        <v>4696.7</v>
      </c>
      <c r="Q10" s="1">
        <v>4715.3</v>
      </c>
      <c r="R10" s="1">
        <v>4725.3</v>
      </c>
      <c r="V10" s="5">
        <f t="shared" si="1"/>
        <v>4734.5</v>
      </c>
      <c r="W10" s="5">
        <f t="shared" si="2"/>
        <v>4574.8</v>
      </c>
      <c r="X10" s="5">
        <f t="shared" si="3"/>
        <v>4654.76</v>
      </c>
      <c r="Z10" s="12">
        <v>20000</v>
      </c>
      <c r="AA10" s="5">
        <f t="shared" si="4"/>
        <v>4654.76</v>
      </c>
      <c r="AB10" s="10">
        <f>AB4*20000 +AC4</f>
        <v>4652.8990121878714</v>
      </c>
      <c r="AC10" s="10">
        <f t="shared" si="5"/>
        <v>1.8609878121287693</v>
      </c>
    </row>
    <row r="11" spans="6:29" ht="15.75" x14ac:dyDescent="0.25">
      <c r="F11" s="1">
        <v>25000</v>
      </c>
      <c r="G11" s="4">
        <v>5689.5</v>
      </c>
      <c r="H11" s="1">
        <v>5711.4</v>
      </c>
      <c r="I11" s="1">
        <v>5651.1</v>
      </c>
      <c r="J11" s="1">
        <v>5764.5</v>
      </c>
      <c r="K11" s="1">
        <v>5813</v>
      </c>
      <c r="L11" s="1">
        <v>5729.7</v>
      </c>
      <c r="M11" s="1">
        <v>5743.8</v>
      </c>
      <c r="N11" s="1">
        <v>5613.7</v>
      </c>
      <c r="O11" s="1">
        <v>5585.5</v>
      </c>
      <c r="P11" s="1">
        <v>5643</v>
      </c>
      <c r="Q11" s="1">
        <v>5693.7</v>
      </c>
      <c r="R11" s="1">
        <v>5634.69</v>
      </c>
      <c r="V11" s="5">
        <f t="shared" si="1"/>
        <v>5813</v>
      </c>
      <c r="W11" s="5">
        <f t="shared" si="2"/>
        <v>5585.5</v>
      </c>
      <c r="X11" s="5">
        <f t="shared" si="3"/>
        <v>5687.509</v>
      </c>
      <c r="Z11" s="12">
        <v>25000</v>
      </c>
      <c r="AA11" s="5">
        <f t="shared" si="4"/>
        <v>5687.509</v>
      </c>
      <c r="AB11" s="10">
        <f>AB4*25000 +AC4</f>
        <v>5798.111873365041</v>
      </c>
      <c r="AC11" s="10">
        <f t="shared" si="5"/>
        <v>-110.60287336504098</v>
      </c>
    </row>
    <row r="12" spans="6:29" ht="15.75" x14ac:dyDescent="0.25">
      <c r="F12" s="1">
        <v>30000</v>
      </c>
      <c r="G12" s="3">
        <v>7203.1</v>
      </c>
      <c r="H12" s="2">
        <v>7405.7</v>
      </c>
      <c r="I12" s="2">
        <v>7235.1</v>
      </c>
      <c r="J12" s="2">
        <v>6921.3</v>
      </c>
      <c r="K12" s="2">
        <v>7130.5</v>
      </c>
      <c r="L12" s="2">
        <v>6909.1</v>
      </c>
      <c r="M12" s="2">
        <v>9506.7000000000007</v>
      </c>
      <c r="N12" s="2">
        <v>8528.2000000000007</v>
      </c>
      <c r="O12" s="2">
        <v>10672.3</v>
      </c>
      <c r="P12" s="2">
        <v>9112.7999999999993</v>
      </c>
      <c r="Q12" s="2">
        <v>7557.1</v>
      </c>
      <c r="R12" s="2">
        <v>7475.2</v>
      </c>
      <c r="V12" s="5">
        <f t="shared" si="1"/>
        <v>10672.3</v>
      </c>
      <c r="W12" s="5">
        <f t="shared" si="2"/>
        <v>6909.1</v>
      </c>
      <c r="X12" s="5">
        <f t="shared" si="3"/>
        <v>7807.57</v>
      </c>
      <c r="Z12" s="12">
        <v>30000</v>
      </c>
      <c r="AA12" s="5">
        <f t="shared" si="4"/>
        <v>7807.57</v>
      </c>
      <c r="AB12" s="10">
        <f>AB4*30000 +AC4</f>
        <v>6943.3247345422105</v>
      </c>
      <c r="AC12" s="10">
        <f t="shared" si="5"/>
        <v>864.24526545778917</v>
      </c>
    </row>
    <row r="13" spans="6:29" ht="15.75" x14ac:dyDescent="0.25">
      <c r="F13" s="1">
        <v>35000</v>
      </c>
      <c r="G13" s="4">
        <v>8056.7</v>
      </c>
      <c r="H13" s="1">
        <v>7991.6</v>
      </c>
      <c r="I13" s="1">
        <v>7942</v>
      </c>
      <c r="J13" s="1">
        <v>7841.8</v>
      </c>
      <c r="K13" s="1">
        <v>7939.7</v>
      </c>
      <c r="L13" s="1">
        <v>7914.8</v>
      </c>
      <c r="M13" s="1">
        <v>7904.1</v>
      </c>
      <c r="N13" s="1">
        <v>7908.3</v>
      </c>
      <c r="O13" s="1">
        <v>7883.5</v>
      </c>
      <c r="P13" s="1">
        <v>7948.7</v>
      </c>
      <c r="Q13" s="1">
        <v>7949.9</v>
      </c>
      <c r="R13" s="1">
        <v>7936</v>
      </c>
      <c r="V13" s="5">
        <f t="shared" si="1"/>
        <v>8056.7</v>
      </c>
      <c r="W13" s="5">
        <f t="shared" si="2"/>
        <v>7841.8</v>
      </c>
      <c r="X13" s="5">
        <f t="shared" si="3"/>
        <v>7931.8599999999988</v>
      </c>
      <c r="Z13" s="12">
        <v>35000</v>
      </c>
      <c r="AA13" s="5">
        <f t="shared" si="4"/>
        <v>7931.8599999999988</v>
      </c>
      <c r="AB13" s="10">
        <f>AB4*35000 +AC4</f>
        <v>8088.537595719381</v>
      </c>
      <c r="AC13" s="10">
        <f t="shared" si="5"/>
        <v>-156.67759571938223</v>
      </c>
    </row>
    <row r="14" spans="6:29" ht="15.75" x14ac:dyDescent="0.25">
      <c r="F14" s="1">
        <v>40000</v>
      </c>
      <c r="G14" s="4">
        <v>9113.7000000000007</v>
      </c>
      <c r="H14" s="1">
        <v>9280.5</v>
      </c>
      <c r="I14" s="1">
        <v>9089.2999999999993</v>
      </c>
      <c r="J14" s="1">
        <v>9122.2999999999993</v>
      </c>
      <c r="K14" s="1">
        <v>9167.6</v>
      </c>
      <c r="L14" s="1">
        <v>9185.09</v>
      </c>
      <c r="M14" s="1">
        <v>9125.2000000000007</v>
      </c>
      <c r="N14" s="1">
        <v>9115.9</v>
      </c>
      <c r="O14" s="1">
        <v>9124.9</v>
      </c>
      <c r="P14" s="1">
        <v>9155.7999999999993</v>
      </c>
      <c r="Q14" s="1">
        <v>9097.4</v>
      </c>
      <c r="R14" s="1">
        <v>9101.2000000000007</v>
      </c>
      <c r="V14" s="5">
        <f t="shared" si="1"/>
        <v>9280.5</v>
      </c>
      <c r="W14" s="5">
        <f t="shared" si="2"/>
        <v>9089.2999999999993</v>
      </c>
      <c r="X14" s="5">
        <f t="shared" si="3"/>
        <v>9130.9089999999978</v>
      </c>
      <c r="Z14" s="12">
        <v>40000</v>
      </c>
      <c r="AA14" s="5">
        <f t="shared" si="4"/>
        <v>9130.9089999999978</v>
      </c>
      <c r="AB14" s="10">
        <f>AB4*40000 +AC4</f>
        <v>9233.7504568965524</v>
      </c>
      <c r="AC14" s="10">
        <f t="shared" si="5"/>
        <v>-102.84145689655452</v>
      </c>
    </row>
    <row r="15" spans="6:29" ht="15.75" x14ac:dyDescent="0.25">
      <c r="F15" s="1">
        <v>45000</v>
      </c>
      <c r="G15" s="4">
        <v>10018.9</v>
      </c>
      <c r="H15" s="1">
        <v>10248.6</v>
      </c>
      <c r="I15" s="1">
        <v>10147.5</v>
      </c>
      <c r="J15" s="1">
        <v>10143.9</v>
      </c>
      <c r="K15" s="1">
        <v>10192.6</v>
      </c>
      <c r="L15" s="1">
        <v>10048.700000000001</v>
      </c>
      <c r="M15" s="1">
        <v>10020.6</v>
      </c>
      <c r="N15" s="1">
        <v>10123.200000000001</v>
      </c>
      <c r="O15" s="1">
        <v>10078.200000000001</v>
      </c>
      <c r="P15" s="1">
        <v>10077.4</v>
      </c>
      <c r="Q15" s="1">
        <v>10109.4</v>
      </c>
      <c r="R15" s="1">
        <v>10109.4</v>
      </c>
      <c r="V15" s="5">
        <f t="shared" si="1"/>
        <v>10248.6</v>
      </c>
      <c r="W15" s="5">
        <f t="shared" si="2"/>
        <v>10018.9</v>
      </c>
      <c r="X15" s="5">
        <f t="shared" si="3"/>
        <v>10105.089999999998</v>
      </c>
      <c r="Z15" s="12">
        <v>45000</v>
      </c>
      <c r="AA15" s="5">
        <f t="shared" si="4"/>
        <v>10105.089999999998</v>
      </c>
      <c r="AB15" s="10">
        <f>AB4*45000 +AC4</f>
        <v>10378.963318073722</v>
      </c>
      <c r="AC15" s="10">
        <f t="shared" si="5"/>
        <v>-273.87331807372357</v>
      </c>
    </row>
    <row r="16" spans="6:29" ht="15.75" thickBot="1" x14ac:dyDescent="0.3">
      <c r="Z16" s="13"/>
    </row>
    <row r="17" spans="6:29" ht="16.5" thickBot="1" x14ac:dyDescent="0.3">
      <c r="F17" s="8" t="s">
        <v>0</v>
      </c>
      <c r="G17" s="29" t="s">
        <v>4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1"/>
      <c r="V17" s="20" t="s">
        <v>4</v>
      </c>
      <c r="W17" s="21"/>
      <c r="X17" s="22"/>
      <c r="AB17">
        <f t="array" ref="AB17:AC17">LINEST(AA19:AA28,Z19:Z28)</f>
        <v>0.23790831777645666</v>
      </c>
      <c r="AC17">
        <v>292.02091825208026</v>
      </c>
    </row>
    <row r="18" spans="6:29" ht="16.5" thickBot="1" x14ac:dyDescent="0.3">
      <c r="F18" s="8" t="s">
        <v>1</v>
      </c>
      <c r="G18" s="8">
        <v>1</v>
      </c>
      <c r="H18" s="8">
        <f>G18+1</f>
        <v>2</v>
      </c>
      <c r="I18" s="8">
        <f t="shared" ref="I18:R18" si="6">H18+1</f>
        <v>3</v>
      </c>
      <c r="J18" s="8">
        <f t="shared" si="6"/>
        <v>4</v>
      </c>
      <c r="K18" s="8">
        <f t="shared" si="6"/>
        <v>5</v>
      </c>
      <c r="L18" s="8">
        <f t="shared" si="6"/>
        <v>6</v>
      </c>
      <c r="M18" s="8">
        <f t="shared" si="6"/>
        <v>7</v>
      </c>
      <c r="N18" s="8">
        <f t="shared" si="6"/>
        <v>8</v>
      </c>
      <c r="O18" s="8">
        <f t="shared" si="6"/>
        <v>9</v>
      </c>
      <c r="P18" s="8">
        <f t="shared" si="6"/>
        <v>10</v>
      </c>
      <c r="Q18" s="8">
        <f t="shared" si="6"/>
        <v>11</v>
      </c>
      <c r="R18" s="8">
        <f t="shared" si="6"/>
        <v>12</v>
      </c>
      <c r="V18" s="5" t="s">
        <v>7</v>
      </c>
      <c r="W18" s="5" t="s">
        <v>8</v>
      </c>
      <c r="X18" s="5" t="s">
        <v>9</v>
      </c>
      <c r="Z18" s="11"/>
      <c r="AA18" s="14" t="s">
        <v>10</v>
      </c>
      <c r="AB18" s="14" t="s">
        <v>11</v>
      </c>
      <c r="AC18" s="14" t="s">
        <v>13</v>
      </c>
    </row>
    <row r="19" spans="6:29" ht="15.75" x14ac:dyDescent="0.25">
      <c r="F19" s="2">
        <v>1000</v>
      </c>
      <c r="G19" s="4">
        <v>410.7</v>
      </c>
      <c r="H19" s="1">
        <v>374.9</v>
      </c>
      <c r="I19" s="1">
        <v>270.60000000000002</v>
      </c>
      <c r="J19" s="1">
        <v>259.5</v>
      </c>
      <c r="K19" s="1">
        <v>260</v>
      </c>
      <c r="L19" s="1">
        <v>259.3</v>
      </c>
      <c r="M19" s="1">
        <v>266.60000000000002</v>
      </c>
      <c r="N19" s="1">
        <v>259.10000000000002</v>
      </c>
      <c r="O19" s="1">
        <v>258.2</v>
      </c>
      <c r="P19" s="1">
        <v>261.60000000000002</v>
      </c>
      <c r="Q19" s="1">
        <v>258.3</v>
      </c>
      <c r="R19" s="1">
        <v>257.7</v>
      </c>
      <c r="V19" s="5">
        <f>MAX(G19:R19)</f>
        <v>410.7</v>
      </c>
      <c r="W19" s="5">
        <f>MIN(G19:R19)</f>
        <v>257.7</v>
      </c>
      <c r="X19" s="5">
        <f>(SUM(G19:R19) - MIN(G19:R19) - MAX(G19:R19)) / (COUNT(G19:R19) - 2)</f>
        <v>272.81</v>
      </c>
      <c r="Z19" s="12">
        <v>1000</v>
      </c>
      <c r="AA19" s="5">
        <f>(SUM(G19:R19) - MIN(G19:R19) - MAX(G19:R19)) / (COUNT(G19:R19) - 2)</f>
        <v>272.81</v>
      </c>
      <c r="AB19" s="10">
        <f>AB17*1000 +AC17</f>
        <v>529.92923602853693</v>
      </c>
      <c r="AC19" s="10">
        <f>AA19-AB19</f>
        <v>-257.11923602853693</v>
      </c>
    </row>
    <row r="20" spans="6:29" ht="15.75" x14ac:dyDescent="0.25">
      <c r="F20" s="1">
        <v>5000</v>
      </c>
      <c r="G20" s="4">
        <v>1260.5</v>
      </c>
      <c r="H20" s="1">
        <v>1235.3</v>
      </c>
      <c r="I20" s="1">
        <v>1228.0999999999999</v>
      </c>
      <c r="J20" s="1">
        <v>1235.4000000000001</v>
      </c>
      <c r="K20" s="1">
        <v>1238.5999999999999</v>
      </c>
      <c r="L20" s="1">
        <v>1250.8</v>
      </c>
      <c r="M20" s="1">
        <v>1236.3</v>
      </c>
      <c r="N20" s="1">
        <v>1574.4</v>
      </c>
      <c r="O20" s="1">
        <v>1235.0999999999999</v>
      </c>
      <c r="P20" s="1">
        <v>1235.5999999999999</v>
      </c>
      <c r="Q20" s="1">
        <v>1234.7</v>
      </c>
      <c r="R20" s="1">
        <v>1131.9000000000001</v>
      </c>
      <c r="V20" s="5">
        <f t="shared" ref="V20:V28" si="7">MAX(G20:R20)</f>
        <v>1574.4</v>
      </c>
      <c r="W20" s="5">
        <f t="shared" ref="W20:W28" si="8">MIN(G20:R20)</f>
        <v>1131.9000000000001</v>
      </c>
      <c r="X20" s="5">
        <f t="shared" ref="X20:X28" si="9">(SUM(G20:R20) - MIN(G20:R20) - MAX(G20:R20)) / (COUNT(G20:R20) - 2)</f>
        <v>1239.0400000000002</v>
      </c>
      <c r="Z20" s="12">
        <v>5000</v>
      </c>
      <c r="AA20" s="5">
        <f t="shared" ref="AA20:AA28" si="10">(SUM(G20:R20) - MIN(G20:R20) - MAX(G20:R20)) / (COUNT(G20:R20) - 2)</f>
        <v>1239.0400000000002</v>
      </c>
      <c r="AB20" s="10">
        <f>AB17*5000 +AC17</f>
        <v>1481.5625071343636</v>
      </c>
      <c r="AC20" s="10">
        <f t="shared" ref="AC20:AC28" si="11">AA20-AB20</f>
        <v>-242.52250713436342</v>
      </c>
    </row>
    <row r="21" spans="6:29" ht="15.75" x14ac:dyDescent="0.25">
      <c r="F21" s="1">
        <v>10000</v>
      </c>
      <c r="G21" s="4">
        <v>2889.4</v>
      </c>
      <c r="H21" s="1">
        <v>2537</v>
      </c>
      <c r="I21" s="1">
        <v>2430.6</v>
      </c>
      <c r="J21" s="1">
        <v>2452.1999999999998</v>
      </c>
      <c r="K21" s="1">
        <v>2490.9</v>
      </c>
      <c r="L21" s="1">
        <v>2619.4899999999998</v>
      </c>
      <c r="M21" s="1">
        <v>2698.3</v>
      </c>
      <c r="N21" s="1">
        <v>2437.9</v>
      </c>
      <c r="O21" s="1">
        <v>2569.8000000000002</v>
      </c>
      <c r="P21" s="1">
        <v>2456.8000000000002</v>
      </c>
      <c r="Q21" s="1">
        <v>2735.1</v>
      </c>
      <c r="R21" s="1">
        <v>3664.2</v>
      </c>
      <c r="V21" s="5">
        <f t="shared" si="7"/>
        <v>3664.2</v>
      </c>
      <c r="W21" s="5">
        <f t="shared" si="8"/>
        <v>2430.6</v>
      </c>
      <c r="X21" s="5">
        <f t="shared" si="9"/>
        <v>2588.6889999999999</v>
      </c>
      <c r="Z21" s="12">
        <v>10000</v>
      </c>
      <c r="AA21" s="5">
        <f t="shared" si="10"/>
        <v>2588.6889999999999</v>
      </c>
      <c r="AB21" s="10">
        <f>AB17*10000 +AC17</f>
        <v>2671.104096016647</v>
      </c>
      <c r="AC21" s="10">
        <f t="shared" si="11"/>
        <v>-82.415096016647112</v>
      </c>
    </row>
    <row r="22" spans="6:29" ht="15.75" x14ac:dyDescent="0.25">
      <c r="F22" s="1">
        <v>15000</v>
      </c>
      <c r="G22" s="3">
        <v>4175.1000000000004</v>
      </c>
      <c r="H22" s="2">
        <v>4167.3</v>
      </c>
      <c r="I22" s="2">
        <v>4007.6</v>
      </c>
      <c r="J22" s="2">
        <v>4115.2</v>
      </c>
      <c r="K22" s="2">
        <v>4115.8</v>
      </c>
      <c r="L22" s="2">
        <v>4336.1000000000004</v>
      </c>
      <c r="M22" s="2">
        <v>4143.2</v>
      </c>
      <c r="N22" s="2">
        <v>3839.9</v>
      </c>
      <c r="O22" s="2">
        <v>3980.9</v>
      </c>
      <c r="P22" s="2">
        <v>5527.7</v>
      </c>
      <c r="Q22" s="2">
        <v>4551</v>
      </c>
      <c r="R22" s="2">
        <v>3702</v>
      </c>
      <c r="V22" s="5">
        <f t="shared" si="7"/>
        <v>5527.7</v>
      </c>
      <c r="W22" s="5">
        <f t="shared" si="8"/>
        <v>3702</v>
      </c>
      <c r="X22" s="5">
        <f t="shared" si="9"/>
        <v>4143.21</v>
      </c>
      <c r="Z22" s="12">
        <v>15000</v>
      </c>
      <c r="AA22" s="5">
        <f t="shared" si="10"/>
        <v>4143.21</v>
      </c>
      <c r="AB22" s="10">
        <f>AB17*15000 +AC17</f>
        <v>3860.6456848989301</v>
      </c>
      <c r="AC22" s="10">
        <f t="shared" si="11"/>
        <v>282.56431510106995</v>
      </c>
    </row>
    <row r="23" spans="6:29" ht="15.75" x14ac:dyDescent="0.25">
      <c r="F23" s="1">
        <v>20000</v>
      </c>
      <c r="G23" s="4">
        <v>6657</v>
      </c>
      <c r="H23" s="1">
        <v>7213.4</v>
      </c>
      <c r="I23" s="1">
        <v>7214.5</v>
      </c>
      <c r="J23" s="1">
        <v>7650.1</v>
      </c>
      <c r="K23" s="1">
        <v>7167.3</v>
      </c>
      <c r="L23" s="1">
        <v>6039.6</v>
      </c>
      <c r="M23" s="1">
        <v>5439.2</v>
      </c>
      <c r="N23" s="1">
        <v>5166.2</v>
      </c>
      <c r="O23" s="1">
        <v>5227.8</v>
      </c>
      <c r="P23" s="1">
        <v>5161.3999999999996</v>
      </c>
      <c r="Q23" s="1">
        <v>5154.7</v>
      </c>
      <c r="R23" s="1">
        <v>5165</v>
      </c>
      <c r="V23" s="5">
        <f t="shared" si="7"/>
        <v>7650.1</v>
      </c>
      <c r="W23" s="5">
        <f t="shared" si="8"/>
        <v>5154.7</v>
      </c>
      <c r="X23" s="5">
        <f t="shared" si="9"/>
        <v>6045.14</v>
      </c>
      <c r="Z23" s="12">
        <v>20000</v>
      </c>
      <c r="AA23" s="5">
        <f t="shared" si="10"/>
        <v>6045.14</v>
      </c>
      <c r="AB23" s="10">
        <f>AB17*20000 +AC17</f>
        <v>5050.1872737812137</v>
      </c>
      <c r="AC23" s="10">
        <f t="shared" si="11"/>
        <v>994.95272621878667</v>
      </c>
    </row>
    <row r="24" spans="6:29" ht="15.75" x14ac:dyDescent="0.25">
      <c r="F24" s="1">
        <v>25000</v>
      </c>
      <c r="G24" s="4">
        <v>5967.9</v>
      </c>
      <c r="H24" s="1">
        <v>5951</v>
      </c>
      <c r="I24" s="1">
        <v>5892.2</v>
      </c>
      <c r="J24" s="1">
        <v>6002</v>
      </c>
      <c r="K24" s="1">
        <v>5903.6</v>
      </c>
      <c r="L24" s="1">
        <v>5920.1</v>
      </c>
      <c r="M24" s="1">
        <v>5935.5</v>
      </c>
      <c r="N24" s="1">
        <v>5881.4</v>
      </c>
      <c r="O24" s="1">
        <v>5885.5</v>
      </c>
      <c r="P24" s="1">
        <v>5899.6</v>
      </c>
      <c r="Q24" s="1">
        <v>5886.4</v>
      </c>
      <c r="R24" s="1">
        <v>5895.5</v>
      </c>
      <c r="V24" s="5">
        <f t="shared" si="7"/>
        <v>6002</v>
      </c>
      <c r="W24" s="5">
        <f t="shared" si="8"/>
        <v>5881.4</v>
      </c>
      <c r="X24" s="5">
        <f t="shared" si="9"/>
        <v>5913.73</v>
      </c>
      <c r="Z24" s="12">
        <v>25000</v>
      </c>
      <c r="AA24" s="5">
        <f t="shared" si="10"/>
        <v>5913.73</v>
      </c>
      <c r="AB24" s="10">
        <f>AB17*25000 +AC17</f>
        <v>6239.7288626634963</v>
      </c>
      <c r="AC24" s="10">
        <f t="shared" si="11"/>
        <v>-325.99886266349677</v>
      </c>
    </row>
    <row r="25" spans="6:29" ht="15.75" x14ac:dyDescent="0.25">
      <c r="F25" s="1">
        <v>30000</v>
      </c>
      <c r="G25" s="3">
        <v>7223.8</v>
      </c>
      <c r="H25" s="2">
        <v>7174.3</v>
      </c>
      <c r="I25" s="2">
        <v>7216.6</v>
      </c>
      <c r="J25" s="2">
        <v>7234.1</v>
      </c>
      <c r="K25" s="2">
        <v>7241.2</v>
      </c>
      <c r="L25" s="2">
        <v>7176.9</v>
      </c>
      <c r="M25" s="2">
        <v>7230.3</v>
      </c>
      <c r="N25" s="2">
        <v>7208.2</v>
      </c>
      <c r="O25" s="2">
        <v>7199.8</v>
      </c>
      <c r="P25" s="2">
        <v>7177.7</v>
      </c>
      <c r="Q25" s="2">
        <v>7215.4</v>
      </c>
      <c r="R25" s="2">
        <v>7221.3</v>
      </c>
      <c r="V25" s="5">
        <f t="shared" si="7"/>
        <v>7241.2</v>
      </c>
      <c r="W25" s="5">
        <f t="shared" si="8"/>
        <v>7174.3</v>
      </c>
      <c r="X25" s="5">
        <f t="shared" si="9"/>
        <v>7210.4100000000008</v>
      </c>
      <c r="Z25" s="12">
        <v>30000</v>
      </c>
      <c r="AA25" s="5">
        <f t="shared" si="10"/>
        <v>7210.4100000000008</v>
      </c>
      <c r="AB25" s="10">
        <f>AB17*30000 +AC17</f>
        <v>7429.2704515457799</v>
      </c>
      <c r="AC25" s="10">
        <f t="shared" si="11"/>
        <v>-218.86045154577914</v>
      </c>
    </row>
    <row r="26" spans="6:29" ht="15.75" x14ac:dyDescent="0.25">
      <c r="F26" s="1">
        <v>35000</v>
      </c>
      <c r="G26" s="4">
        <v>8614.9</v>
      </c>
      <c r="H26" s="1">
        <v>8506.4</v>
      </c>
      <c r="I26" s="1">
        <v>8530.7999999999993</v>
      </c>
      <c r="J26" s="1">
        <v>8897.4</v>
      </c>
      <c r="K26" s="1">
        <v>8516.7999999999993</v>
      </c>
      <c r="L26" s="1">
        <v>9535.9</v>
      </c>
      <c r="M26" s="1">
        <v>8648.9</v>
      </c>
      <c r="N26" s="1">
        <v>8858.9</v>
      </c>
      <c r="O26" s="1">
        <v>8489.4</v>
      </c>
      <c r="P26" s="1">
        <v>8536.2000000000007</v>
      </c>
      <c r="Q26" s="1">
        <v>8609.5</v>
      </c>
      <c r="R26" s="1">
        <v>8475.4</v>
      </c>
      <c r="V26" s="5">
        <f t="shared" si="7"/>
        <v>9535.9</v>
      </c>
      <c r="W26" s="5">
        <f t="shared" si="8"/>
        <v>8475.4</v>
      </c>
      <c r="X26" s="5">
        <f t="shared" si="9"/>
        <v>8620.92</v>
      </c>
      <c r="Z26" s="12">
        <v>35000</v>
      </c>
      <c r="AA26" s="5">
        <f t="shared" si="10"/>
        <v>8620.92</v>
      </c>
      <c r="AB26" s="10">
        <f>AB17*35000 +AC17</f>
        <v>8618.8120404280635</v>
      </c>
      <c r="AC26" s="10">
        <f t="shared" si="11"/>
        <v>2.1079595719365898</v>
      </c>
    </row>
    <row r="27" spans="6:29" ht="15.75" x14ac:dyDescent="0.25">
      <c r="F27" s="1">
        <v>40000</v>
      </c>
      <c r="G27" s="4">
        <v>9914</v>
      </c>
      <c r="H27" s="1">
        <v>9858.6</v>
      </c>
      <c r="I27" s="1">
        <v>9864.4</v>
      </c>
      <c r="J27" s="1">
        <v>9895.2999999999993</v>
      </c>
      <c r="K27" s="1">
        <v>9860.6</v>
      </c>
      <c r="L27" s="1">
        <v>9851.7999999999993</v>
      </c>
      <c r="M27" s="1">
        <v>9878.2000000000007</v>
      </c>
      <c r="N27" s="1">
        <v>9853.4</v>
      </c>
      <c r="O27" s="1">
        <v>9914.7999999999993</v>
      </c>
      <c r="P27" s="1">
        <v>9910.5</v>
      </c>
      <c r="Q27" s="1">
        <v>9842.2999999999993</v>
      </c>
      <c r="R27" s="1">
        <v>9856.2000000000007</v>
      </c>
      <c r="V27" s="5">
        <f t="shared" si="7"/>
        <v>9914.7999999999993</v>
      </c>
      <c r="W27" s="5">
        <f t="shared" si="8"/>
        <v>9842.2999999999993</v>
      </c>
      <c r="X27" s="5">
        <f t="shared" si="9"/>
        <v>9874.2999999999993</v>
      </c>
      <c r="Z27" s="12">
        <v>40000</v>
      </c>
      <c r="AA27" s="5">
        <f t="shared" si="10"/>
        <v>9874.2999999999993</v>
      </c>
      <c r="AB27" s="10">
        <f>AB17*40000 +AC17</f>
        <v>9808.3536293103462</v>
      </c>
      <c r="AC27" s="10">
        <f t="shared" si="11"/>
        <v>65.946370689653122</v>
      </c>
    </row>
    <row r="28" spans="6:29" ht="15.75" x14ac:dyDescent="0.25">
      <c r="F28" s="1">
        <v>45000</v>
      </c>
      <c r="G28" s="4">
        <v>10783.6</v>
      </c>
      <c r="H28" s="1">
        <v>10809.8</v>
      </c>
      <c r="I28" s="1">
        <v>10783.8</v>
      </c>
      <c r="J28" s="1">
        <v>10742.5</v>
      </c>
      <c r="K28" s="1">
        <v>10748</v>
      </c>
      <c r="L28" s="1">
        <v>10725.5</v>
      </c>
      <c r="M28" s="1">
        <v>10759.5</v>
      </c>
      <c r="N28" s="1">
        <v>10882.4</v>
      </c>
      <c r="O28" s="1">
        <v>10824.5</v>
      </c>
      <c r="P28" s="1">
        <v>10821.1</v>
      </c>
      <c r="Q28" s="1">
        <v>10772.1</v>
      </c>
      <c r="R28" s="1">
        <v>10747.5</v>
      </c>
      <c r="V28" s="5">
        <f t="shared" si="7"/>
        <v>10882.4</v>
      </c>
      <c r="W28" s="5">
        <f t="shared" si="8"/>
        <v>10725.5</v>
      </c>
      <c r="X28" s="5">
        <f t="shared" si="9"/>
        <v>10779.240000000002</v>
      </c>
      <c r="Z28" s="12">
        <v>45000</v>
      </c>
      <c r="AA28" s="5">
        <f t="shared" si="10"/>
        <v>10779.240000000002</v>
      </c>
      <c r="AB28" s="10">
        <f>AB17*45000 +AC17</f>
        <v>10997.895218192629</v>
      </c>
      <c r="AC28" s="10">
        <f t="shared" si="11"/>
        <v>-218.65521819262722</v>
      </c>
    </row>
    <row r="29" spans="6:29" ht="15.75" thickBot="1" x14ac:dyDescent="0.3"/>
    <row r="30" spans="6:29" ht="16.5" thickBot="1" x14ac:dyDescent="0.3">
      <c r="F30" s="9" t="s">
        <v>0</v>
      </c>
      <c r="G30" s="26" t="s">
        <v>3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  <c r="V30" s="19" t="s">
        <v>3</v>
      </c>
      <c r="W30" s="19"/>
      <c r="X30" s="19"/>
      <c r="AB30">
        <f t="array" ref="AB30:AC30">LINEST(X32:X41,Z32:Z41)</f>
        <v>0.28994036860879907</v>
      </c>
      <c r="AC30">
        <v>1290.6076694411413</v>
      </c>
    </row>
    <row r="31" spans="6:29" ht="16.5" thickBot="1" x14ac:dyDescent="0.3">
      <c r="F31" s="9" t="s">
        <v>1</v>
      </c>
      <c r="G31" s="9">
        <v>1</v>
      </c>
      <c r="H31" s="9">
        <f>G31+1</f>
        <v>2</v>
      </c>
      <c r="I31" s="9">
        <f t="shared" ref="I31:R31" si="12">H31+1</f>
        <v>3</v>
      </c>
      <c r="J31" s="9">
        <f t="shared" si="12"/>
        <v>4</v>
      </c>
      <c r="K31" s="9">
        <f t="shared" si="12"/>
        <v>5</v>
      </c>
      <c r="L31" s="9">
        <f t="shared" si="12"/>
        <v>6</v>
      </c>
      <c r="M31" s="9">
        <f t="shared" si="12"/>
        <v>7</v>
      </c>
      <c r="N31" s="9">
        <f t="shared" si="12"/>
        <v>8</v>
      </c>
      <c r="O31" s="9">
        <f t="shared" si="12"/>
        <v>9</v>
      </c>
      <c r="P31" s="9">
        <f t="shared" si="12"/>
        <v>10</v>
      </c>
      <c r="Q31" s="9">
        <f t="shared" si="12"/>
        <v>11</v>
      </c>
      <c r="R31" s="9">
        <f t="shared" si="12"/>
        <v>12</v>
      </c>
      <c r="V31" s="5" t="s">
        <v>7</v>
      </c>
      <c r="W31" s="5" t="s">
        <v>8</v>
      </c>
      <c r="X31" s="5" t="s">
        <v>9</v>
      </c>
      <c r="Z31" s="16"/>
      <c r="AA31" s="17" t="s">
        <v>10</v>
      </c>
      <c r="AB31" s="17" t="s">
        <v>11</v>
      </c>
      <c r="AC31" s="17" t="s">
        <v>13</v>
      </c>
    </row>
    <row r="32" spans="6:29" ht="15.75" x14ac:dyDescent="0.25">
      <c r="F32" s="2">
        <v>1000</v>
      </c>
      <c r="G32" s="4">
        <v>2671</v>
      </c>
      <c r="H32" s="1">
        <v>1303</v>
      </c>
      <c r="I32" s="1">
        <v>1310</v>
      </c>
      <c r="J32" s="1">
        <v>1802</v>
      </c>
      <c r="K32" s="1">
        <v>1323</v>
      </c>
      <c r="L32" s="1">
        <v>1321</v>
      </c>
      <c r="M32" s="1">
        <v>1430</v>
      </c>
      <c r="N32" s="1">
        <v>1427</v>
      </c>
      <c r="O32" s="1">
        <v>1341</v>
      </c>
      <c r="P32" s="1">
        <v>2205</v>
      </c>
      <c r="Q32" s="1">
        <v>1749</v>
      </c>
      <c r="R32" s="1">
        <v>1466</v>
      </c>
      <c r="V32" s="5">
        <f>MAX(G32:R32)</f>
        <v>2671</v>
      </c>
      <c r="W32" s="5">
        <f>MIN(G32:R32)</f>
        <v>1303</v>
      </c>
      <c r="X32" s="5">
        <f>(SUM(G32:R32) - MIN(G32:R32) - MAX(G32:R32)) / (COUNT(G32:R32) - 2)</f>
        <v>1537.4</v>
      </c>
      <c r="Z32" s="15">
        <v>1000</v>
      </c>
      <c r="AA32" s="5">
        <f>(SUM(J32:U32) - MIN(J32:U32) - MAX(J32:U32)) / (COUNT(J32:U32) - 2)</f>
        <v>1505.4285714285713</v>
      </c>
      <c r="AB32" s="10">
        <f>AB30*1000 +AC30</f>
        <v>1580.5480380499403</v>
      </c>
      <c r="AC32" s="10">
        <f>AA32-AB32</f>
        <v>-75.119466621368929</v>
      </c>
    </row>
    <row r="33" spans="6:29" ht="15.75" x14ac:dyDescent="0.25">
      <c r="F33" s="1">
        <v>5000</v>
      </c>
      <c r="G33" s="4">
        <v>3917</v>
      </c>
      <c r="H33" s="1">
        <v>2674</v>
      </c>
      <c r="I33" s="1">
        <v>3770</v>
      </c>
      <c r="J33" s="1">
        <v>3185</v>
      </c>
      <c r="K33" s="1">
        <v>2456</v>
      </c>
      <c r="L33" s="1">
        <v>3810</v>
      </c>
      <c r="M33" s="1">
        <v>2289</v>
      </c>
      <c r="N33" s="1">
        <v>2565</v>
      </c>
      <c r="O33" s="1">
        <v>3705</v>
      </c>
      <c r="P33" s="1">
        <v>3466</v>
      </c>
      <c r="Q33" s="1">
        <v>3129</v>
      </c>
      <c r="R33" s="1">
        <v>2877</v>
      </c>
      <c r="V33" s="5">
        <f t="shared" ref="V33:V41" si="13">MAX(G33:R33)</f>
        <v>3917</v>
      </c>
      <c r="W33" s="5">
        <f t="shared" ref="W33:W41" si="14">MIN(G33:R33)</f>
        <v>2289</v>
      </c>
      <c r="X33" s="5">
        <f t="shared" ref="X33:X41" si="15">(SUM(G33:R33) - MIN(G33:R33) - MAX(G33:R33)) / (COUNT(G33:R33) - 2)</f>
        <v>3163.7</v>
      </c>
      <c r="Z33" s="15">
        <v>5000</v>
      </c>
      <c r="AA33" s="5">
        <f t="shared" ref="AA33:AA41" si="16">(SUM(J33:U33) - MIN(J33:U33) - MAX(J33:U33)) / (COUNT(J33:U33) - 2)</f>
        <v>3054.7142857142858</v>
      </c>
      <c r="AB33" s="10">
        <f>AB30*5000 +AC30</f>
        <v>2740.3095124851366</v>
      </c>
      <c r="AC33" s="10">
        <f t="shared" ref="AC33:AC41" si="17">AA33-AB33</f>
        <v>314.40477322914921</v>
      </c>
    </row>
    <row r="34" spans="6:29" ht="15.75" x14ac:dyDescent="0.25">
      <c r="F34" s="1">
        <v>10000</v>
      </c>
      <c r="G34" s="4">
        <v>4994</v>
      </c>
      <c r="H34" s="1">
        <v>4447</v>
      </c>
      <c r="I34" s="1">
        <v>4331</v>
      </c>
      <c r="J34" s="1">
        <v>3984</v>
      </c>
      <c r="K34" s="1">
        <v>4319</v>
      </c>
      <c r="L34" s="1">
        <v>4021</v>
      </c>
      <c r="M34" s="1">
        <v>4261</v>
      </c>
      <c r="N34" s="1">
        <v>4002</v>
      </c>
      <c r="O34" s="1">
        <v>3868</v>
      </c>
      <c r="P34" s="1">
        <v>3842</v>
      </c>
      <c r="Q34" s="1">
        <v>3941</v>
      </c>
      <c r="R34" s="1">
        <v>3852</v>
      </c>
      <c r="V34" s="5">
        <f t="shared" si="13"/>
        <v>4994</v>
      </c>
      <c r="W34" s="5">
        <f t="shared" si="14"/>
        <v>3842</v>
      </c>
      <c r="X34" s="5">
        <f t="shared" si="15"/>
        <v>4102.6000000000004</v>
      </c>
      <c r="Z34" s="15">
        <v>10000</v>
      </c>
      <c r="AA34" s="5">
        <f t="shared" si="16"/>
        <v>3989.8571428571427</v>
      </c>
      <c r="AB34" s="10">
        <f>AB30*10000 +AC30</f>
        <v>4190.0113555291318</v>
      </c>
      <c r="AC34" s="10">
        <f t="shared" si="17"/>
        <v>-200.15421267198917</v>
      </c>
    </row>
    <row r="35" spans="6:29" ht="15.75" x14ac:dyDescent="0.25">
      <c r="F35" s="1">
        <v>15000</v>
      </c>
      <c r="G35" s="3">
        <v>7315</v>
      </c>
      <c r="H35" s="2">
        <v>7675</v>
      </c>
      <c r="I35" s="2">
        <v>5959</v>
      </c>
      <c r="J35" s="2">
        <v>11607</v>
      </c>
      <c r="K35" s="2">
        <v>4936</v>
      </c>
      <c r="L35" s="2">
        <v>5429</v>
      </c>
      <c r="M35" s="2">
        <v>6638</v>
      </c>
      <c r="N35" s="2">
        <v>6074</v>
      </c>
      <c r="O35" s="2">
        <v>5409</v>
      </c>
      <c r="P35" s="2">
        <v>5460</v>
      </c>
      <c r="Q35" s="2">
        <v>6145</v>
      </c>
      <c r="R35" s="2">
        <v>6385</v>
      </c>
      <c r="V35" s="5">
        <f t="shared" si="13"/>
        <v>11607</v>
      </c>
      <c r="W35" s="5">
        <f t="shared" si="14"/>
        <v>4936</v>
      </c>
      <c r="X35" s="5">
        <f t="shared" si="15"/>
        <v>6248.9</v>
      </c>
      <c r="Z35" s="15">
        <v>15000</v>
      </c>
      <c r="AA35" s="5">
        <f t="shared" si="16"/>
        <v>5934.2857142857147</v>
      </c>
      <c r="AB35" s="10">
        <f>AB30*15000 +AC30</f>
        <v>5639.7131985731276</v>
      </c>
      <c r="AC35" s="10">
        <f t="shared" si="17"/>
        <v>294.57251571258712</v>
      </c>
    </row>
    <row r="36" spans="6:29" ht="15.75" x14ac:dyDescent="0.25">
      <c r="F36" s="1">
        <v>20000</v>
      </c>
      <c r="G36" s="4">
        <v>7927</v>
      </c>
      <c r="H36" s="1">
        <v>6629</v>
      </c>
      <c r="I36" s="1">
        <v>6920</v>
      </c>
      <c r="J36" s="1">
        <v>6177</v>
      </c>
      <c r="K36" s="1">
        <v>6543</v>
      </c>
      <c r="L36" s="1">
        <v>7179</v>
      </c>
      <c r="M36" s="1">
        <v>6455</v>
      </c>
      <c r="N36" s="1">
        <v>6817</v>
      </c>
      <c r="O36" s="1">
        <v>6380</v>
      </c>
      <c r="P36" s="1">
        <v>6566</v>
      </c>
      <c r="Q36" s="1">
        <v>6481</v>
      </c>
      <c r="R36" s="1">
        <v>7743</v>
      </c>
      <c r="S36" s="7"/>
      <c r="V36" s="5">
        <f t="shared" si="13"/>
        <v>7927</v>
      </c>
      <c r="W36" s="5">
        <f t="shared" si="14"/>
        <v>6177</v>
      </c>
      <c r="X36" s="5">
        <f t="shared" si="15"/>
        <v>6771.3</v>
      </c>
      <c r="Z36" s="15">
        <v>20000</v>
      </c>
      <c r="AA36" s="5">
        <f t="shared" si="16"/>
        <v>6631.5714285714284</v>
      </c>
      <c r="AB36" s="10">
        <f>AB30*20000 +AC30</f>
        <v>7089.4150416171224</v>
      </c>
      <c r="AC36" s="10">
        <f t="shared" si="17"/>
        <v>-457.84361304569393</v>
      </c>
    </row>
    <row r="37" spans="6:29" ht="15.75" x14ac:dyDescent="0.25">
      <c r="F37" s="1">
        <v>25000</v>
      </c>
      <c r="G37" s="4">
        <v>8267</v>
      </c>
      <c r="H37" s="1">
        <v>7365</v>
      </c>
      <c r="I37" s="1">
        <v>8203</v>
      </c>
      <c r="J37" s="1">
        <v>8103</v>
      </c>
      <c r="K37" s="1">
        <v>7514</v>
      </c>
      <c r="L37" s="1">
        <v>7790</v>
      </c>
      <c r="M37" s="1">
        <v>7467</v>
      </c>
      <c r="N37" s="1">
        <v>7476</v>
      </c>
      <c r="O37" s="1">
        <v>7549</v>
      </c>
      <c r="P37" s="1">
        <v>7551</v>
      </c>
      <c r="Q37" s="1">
        <v>9719</v>
      </c>
      <c r="R37" s="1">
        <v>11409</v>
      </c>
      <c r="V37" s="5">
        <f t="shared" si="13"/>
        <v>11409</v>
      </c>
      <c r="W37" s="5">
        <f t="shared" si="14"/>
        <v>7365</v>
      </c>
      <c r="X37" s="5">
        <f t="shared" si="15"/>
        <v>7963.9</v>
      </c>
      <c r="Z37" s="15">
        <v>25000</v>
      </c>
      <c r="AA37" s="5">
        <f t="shared" si="16"/>
        <v>7957.4285714285716</v>
      </c>
      <c r="AB37" s="10">
        <f>AB30*25000 +AC30</f>
        <v>8539.1168846611181</v>
      </c>
      <c r="AC37" s="10">
        <f t="shared" si="17"/>
        <v>-581.68831323254653</v>
      </c>
    </row>
    <row r="38" spans="6:29" ht="15.75" x14ac:dyDescent="0.25">
      <c r="F38" s="1">
        <v>30000</v>
      </c>
      <c r="G38" s="3">
        <v>10447</v>
      </c>
      <c r="H38" s="2">
        <v>10058</v>
      </c>
      <c r="I38" s="2">
        <v>9528</v>
      </c>
      <c r="J38" s="2">
        <v>10383</v>
      </c>
      <c r="K38" s="2">
        <v>8868</v>
      </c>
      <c r="L38" s="2">
        <v>8561</v>
      </c>
      <c r="M38" s="2">
        <v>8813</v>
      </c>
      <c r="N38" s="2">
        <v>9983</v>
      </c>
      <c r="O38" s="2">
        <v>9830</v>
      </c>
      <c r="P38" s="2">
        <v>10333</v>
      </c>
      <c r="Q38" s="2">
        <v>10551</v>
      </c>
      <c r="R38" s="2">
        <v>9421</v>
      </c>
      <c r="V38" s="5">
        <f t="shared" si="13"/>
        <v>10551</v>
      </c>
      <c r="W38" s="5">
        <f t="shared" si="14"/>
        <v>8561</v>
      </c>
      <c r="X38" s="5">
        <f t="shared" si="15"/>
        <v>9766.4</v>
      </c>
      <c r="Z38" s="15">
        <v>30000</v>
      </c>
      <c r="AA38" s="5">
        <f t="shared" si="16"/>
        <v>9661.5714285714294</v>
      </c>
      <c r="AB38" s="10">
        <f>AB30*30000 +AC30</f>
        <v>9988.8187277051147</v>
      </c>
      <c r="AC38" s="10">
        <f t="shared" si="17"/>
        <v>-327.24729913368537</v>
      </c>
    </row>
    <row r="39" spans="6:29" ht="15.75" x14ac:dyDescent="0.25">
      <c r="F39" s="1">
        <v>35000</v>
      </c>
      <c r="G39" s="4">
        <v>11398</v>
      </c>
      <c r="H39" s="1">
        <v>10532</v>
      </c>
      <c r="I39" s="1">
        <v>10198</v>
      </c>
      <c r="J39" s="1">
        <v>10245</v>
      </c>
      <c r="K39" s="1">
        <v>11028</v>
      </c>
      <c r="L39" s="1">
        <v>10237</v>
      </c>
      <c r="M39" s="1">
        <v>9936</v>
      </c>
      <c r="N39" s="1">
        <v>10702</v>
      </c>
      <c r="O39" s="1">
        <v>10232</v>
      </c>
      <c r="P39" s="1">
        <v>10974</v>
      </c>
      <c r="Q39" s="1">
        <v>10019</v>
      </c>
      <c r="R39" s="1">
        <v>12912</v>
      </c>
      <c r="V39" s="5">
        <f t="shared" si="13"/>
        <v>12912</v>
      </c>
      <c r="W39" s="5">
        <f t="shared" si="14"/>
        <v>9936</v>
      </c>
      <c r="X39" s="5">
        <f t="shared" si="15"/>
        <v>10556.5</v>
      </c>
      <c r="Z39" s="15">
        <v>35000</v>
      </c>
      <c r="AA39" s="5">
        <f t="shared" si="16"/>
        <v>10491</v>
      </c>
      <c r="AB39" s="10">
        <f>AB30*35000 +AC30</f>
        <v>11438.520570749108</v>
      </c>
      <c r="AC39" s="10">
        <f t="shared" si="17"/>
        <v>-947.52057074910772</v>
      </c>
    </row>
    <row r="40" spans="6:29" ht="15.75" x14ac:dyDescent="0.25">
      <c r="F40" s="1">
        <v>40000</v>
      </c>
      <c r="G40" s="4">
        <v>12381</v>
      </c>
      <c r="H40" s="1">
        <v>11633</v>
      </c>
      <c r="I40" s="1">
        <v>11523</v>
      </c>
      <c r="J40" s="1">
        <v>11182</v>
      </c>
      <c r="K40" s="1">
        <v>12239</v>
      </c>
      <c r="L40" s="1">
        <v>12321</v>
      </c>
      <c r="M40" s="1">
        <v>12297</v>
      </c>
      <c r="N40" s="1">
        <v>15525</v>
      </c>
      <c r="O40" s="1">
        <v>14217</v>
      </c>
      <c r="P40" s="1">
        <v>15744</v>
      </c>
      <c r="Q40" s="1">
        <v>16636</v>
      </c>
      <c r="R40" s="1">
        <v>13723</v>
      </c>
      <c r="V40" s="5">
        <f t="shared" si="13"/>
        <v>16636</v>
      </c>
      <c r="W40" s="5">
        <f t="shared" si="14"/>
        <v>11182</v>
      </c>
      <c r="X40" s="5">
        <f t="shared" si="15"/>
        <v>13160.3</v>
      </c>
      <c r="Z40" s="15">
        <v>40000</v>
      </c>
      <c r="AA40" s="5">
        <f t="shared" si="16"/>
        <v>13723.714285714286</v>
      </c>
      <c r="AB40" s="10">
        <f>AB30*40000 +AC30</f>
        <v>12888.222413793104</v>
      </c>
      <c r="AC40" s="10">
        <f t="shared" si="17"/>
        <v>835.49187192118188</v>
      </c>
    </row>
    <row r="41" spans="6:29" ht="15.75" x14ac:dyDescent="0.25">
      <c r="F41" s="1">
        <v>45000</v>
      </c>
      <c r="G41" s="4">
        <v>14157</v>
      </c>
      <c r="H41" s="1">
        <v>19492</v>
      </c>
      <c r="I41" s="1">
        <v>14970</v>
      </c>
      <c r="J41" s="1">
        <v>13042</v>
      </c>
      <c r="K41" s="1">
        <v>18144</v>
      </c>
      <c r="L41" s="1">
        <v>16167</v>
      </c>
      <c r="M41" s="1">
        <v>15658</v>
      </c>
      <c r="N41" s="1">
        <v>13868</v>
      </c>
      <c r="O41" s="1">
        <v>15159</v>
      </c>
      <c r="P41" s="1">
        <v>13941</v>
      </c>
      <c r="Q41" s="1">
        <v>14486</v>
      </c>
      <c r="R41" s="1">
        <v>15066</v>
      </c>
      <c r="V41" s="5">
        <f t="shared" si="13"/>
        <v>19492</v>
      </c>
      <c r="W41" s="5">
        <f t="shared" si="14"/>
        <v>13042</v>
      </c>
      <c r="X41" s="5">
        <f t="shared" si="15"/>
        <v>15161.6</v>
      </c>
      <c r="Z41" s="15">
        <v>45000</v>
      </c>
      <c r="AA41" s="5">
        <f t="shared" si="16"/>
        <v>14906.428571428571</v>
      </c>
      <c r="AB41" s="10">
        <f>AB30*45000 +AC30</f>
        <v>14337.924256837101</v>
      </c>
      <c r="AC41" s="10">
        <f t="shared" si="17"/>
        <v>568.50431459146967</v>
      </c>
    </row>
    <row r="42" spans="6:29" ht="15.75" thickBot="1" x14ac:dyDescent="0.3"/>
    <row r="43" spans="6:29" ht="16.5" thickBot="1" x14ac:dyDescent="0.3">
      <c r="F43" s="9" t="s">
        <v>0</v>
      </c>
      <c r="G43" s="26" t="s">
        <v>5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8"/>
      <c r="V43" s="19" t="s">
        <v>5</v>
      </c>
      <c r="W43" s="19"/>
      <c r="X43" s="19"/>
      <c r="AB43">
        <f t="array" ref="AB43:AC43">LINEST(X45:X54,Z45:Z54)</f>
        <v>0.27030940348791122</v>
      </c>
      <c r="AC43">
        <v>1640.4574811732064</v>
      </c>
    </row>
    <row r="44" spans="6:29" ht="16.5" thickBot="1" x14ac:dyDescent="0.3">
      <c r="F44" s="9" t="s">
        <v>1</v>
      </c>
      <c r="G44" s="9">
        <v>1</v>
      </c>
      <c r="H44" s="9">
        <f>G44+1</f>
        <v>2</v>
      </c>
      <c r="I44" s="9">
        <f t="shared" ref="I44:R44" si="18">H44+1</f>
        <v>3</v>
      </c>
      <c r="J44" s="9">
        <f t="shared" si="18"/>
        <v>4</v>
      </c>
      <c r="K44" s="9">
        <f t="shared" si="18"/>
        <v>5</v>
      </c>
      <c r="L44" s="9">
        <f t="shared" si="18"/>
        <v>6</v>
      </c>
      <c r="M44" s="9">
        <f t="shared" si="18"/>
        <v>7</v>
      </c>
      <c r="N44" s="9">
        <f t="shared" si="18"/>
        <v>8</v>
      </c>
      <c r="O44" s="9">
        <f t="shared" si="18"/>
        <v>9</v>
      </c>
      <c r="P44" s="9">
        <f t="shared" si="18"/>
        <v>10</v>
      </c>
      <c r="Q44" s="9">
        <f t="shared" si="18"/>
        <v>11</v>
      </c>
      <c r="R44" s="9">
        <f t="shared" si="18"/>
        <v>12</v>
      </c>
      <c r="V44" s="5" t="s">
        <v>7</v>
      </c>
      <c r="W44" s="5" t="s">
        <v>8</v>
      </c>
      <c r="X44" s="5" t="s">
        <v>9</v>
      </c>
      <c r="Z44" s="16"/>
      <c r="AA44" s="17" t="s">
        <v>10</v>
      </c>
      <c r="AB44" s="17" t="s">
        <v>11</v>
      </c>
      <c r="AC44" s="17" t="s">
        <v>13</v>
      </c>
    </row>
    <row r="45" spans="6:29" ht="15.75" x14ac:dyDescent="0.25">
      <c r="F45" s="2">
        <v>1000</v>
      </c>
      <c r="G45" s="4">
        <v>2517</v>
      </c>
      <c r="H45" s="1">
        <v>2264</v>
      </c>
      <c r="I45" s="1">
        <v>2337</v>
      </c>
      <c r="J45" s="1">
        <v>1709</v>
      </c>
      <c r="K45" s="1">
        <v>2012</v>
      </c>
      <c r="L45" s="1">
        <v>2380</v>
      </c>
      <c r="M45" s="1">
        <v>1633</v>
      </c>
      <c r="N45" s="1">
        <v>2904</v>
      </c>
      <c r="O45" s="1">
        <v>2162</v>
      </c>
      <c r="P45" s="1">
        <v>1947</v>
      </c>
      <c r="Q45" s="1">
        <v>2349</v>
      </c>
      <c r="R45" s="1">
        <v>1700</v>
      </c>
      <c r="V45" s="5">
        <f>MAX(G45:R45)</f>
        <v>2904</v>
      </c>
      <c r="W45" s="5">
        <f>MIN(G45:R45)</f>
        <v>1633</v>
      </c>
      <c r="X45" s="5">
        <f>(SUM(G45:R45) - MIN(G45:R45) - MAX(G45:R45)) / (COUNT(G45:R45) - 2)</f>
        <v>2137.6999999999998</v>
      </c>
      <c r="Z45" s="15">
        <v>1000</v>
      </c>
      <c r="AA45" s="5">
        <f>(SUM(G45:R45) - MIN(G45:R45) - MAX(G45:R45)) / (COUNT(G45:R45) - 2)</f>
        <v>2137.6999999999998</v>
      </c>
      <c r="AB45" s="10">
        <f>AB43*1000 +AC43</f>
        <v>1910.7668846611175</v>
      </c>
      <c r="AC45" s="10">
        <f>AA45-AB45</f>
        <v>226.93311533888232</v>
      </c>
    </row>
    <row r="46" spans="6:29" ht="15.75" x14ac:dyDescent="0.25">
      <c r="F46" s="1">
        <v>5000</v>
      </c>
      <c r="G46" s="4">
        <v>3099</v>
      </c>
      <c r="H46" s="1">
        <v>3151</v>
      </c>
      <c r="I46" s="1">
        <v>3242</v>
      </c>
      <c r="J46" s="1">
        <v>3663</v>
      </c>
      <c r="K46" s="1">
        <v>2692</v>
      </c>
      <c r="L46" s="1">
        <v>2739</v>
      </c>
      <c r="M46" s="1">
        <v>2924</v>
      </c>
      <c r="N46" s="1">
        <v>2293</v>
      </c>
      <c r="O46" s="1">
        <v>3592</v>
      </c>
      <c r="P46" s="1">
        <v>2783</v>
      </c>
      <c r="Q46" s="1">
        <v>3222</v>
      </c>
      <c r="R46" s="1">
        <v>2736</v>
      </c>
      <c r="V46" s="5">
        <f t="shared" ref="V46:V53" si="19">MAX(G46:R46)</f>
        <v>3663</v>
      </c>
      <c r="W46" s="5">
        <f t="shared" ref="W46:W54" si="20">MIN(G46:R46)</f>
        <v>2293</v>
      </c>
      <c r="X46" s="5">
        <f t="shared" ref="X46:X54" si="21">(SUM(G46:R46) - MIN(G46:R46) - MAX(G46:R46)) / (COUNT(G46:R46) - 2)</f>
        <v>3018</v>
      </c>
      <c r="Z46" s="15">
        <v>5000</v>
      </c>
      <c r="AA46" s="5">
        <f t="shared" ref="AA46:AA54" si="22">(SUM(G46:R46) - MIN(G46:R46) - MAX(G46:R46)) / (COUNT(G46:R46) - 2)</f>
        <v>3018</v>
      </c>
      <c r="AB46" s="10">
        <f>AB43*5000 +AC43</f>
        <v>2992.0044986127623</v>
      </c>
      <c r="AC46" s="10">
        <f t="shared" ref="AC46:AC54" si="23">AA46-AB46</f>
        <v>25.995501387237709</v>
      </c>
    </row>
    <row r="47" spans="6:29" ht="15.75" x14ac:dyDescent="0.25">
      <c r="F47" s="1">
        <v>10000</v>
      </c>
      <c r="G47" s="4">
        <v>4253</v>
      </c>
      <c r="H47" s="1">
        <v>3773</v>
      </c>
      <c r="I47" s="1">
        <v>3573</v>
      </c>
      <c r="J47" s="1">
        <v>4906</v>
      </c>
      <c r="K47" s="1">
        <v>3647</v>
      </c>
      <c r="L47" s="1">
        <v>3545</v>
      </c>
      <c r="M47" s="1">
        <v>3809</v>
      </c>
      <c r="N47" s="1">
        <v>3566</v>
      </c>
      <c r="O47" s="1">
        <v>3572</v>
      </c>
      <c r="P47" s="1">
        <v>3709</v>
      </c>
      <c r="Q47" s="1">
        <v>3615</v>
      </c>
      <c r="R47" s="1">
        <v>3675</v>
      </c>
      <c r="V47" s="5">
        <f t="shared" si="19"/>
        <v>4906</v>
      </c>
      <c r="W47" s="5">
        <f t="shared" si="20"/>
        <v>3545</v>
      </c>
      <c r="X47" s="5">
        <f t="shared" si="21"/>
        <v>3719.2</v>
      </c>
      <c r="Z47" s="15">
        <v>10000</v>
      </c>
      <c r="AA47" s="5">
        <f t="shared" si="22"/>
        <v>3719.2</v>
      </c>
      <c r="AB47" s="10">
        <f>AB43*10000 +AC43</f>
        <v>4343.5515160523191</v>
      </c>
      <c r="AC47" s="10">
        <f t="shared" si="23"/>
        <v>-624.35151605231931</v>
      </c>
    </row>
    <row r="48" spans="6:29" ht="15.75" x14ac:dyDescent="0.25">
      <c r="F48" s="1">
        <v>15000</v>
      </c>
      <c r="G48" s="3">
        <v>6531</v>
      </c>
      <c r="H48" s="2">
        <v>5485</v>
      </c>
      <c r="I48" s="2">
        <v>6125</v>
      </c>
      <c r="J48" s="2">
        <v>5230</v>
      </c>
      <c r="K48" s="2">
        <v>5979</v>
      </c>
      <c r="L48" s="2">
        <v>5113</v>
      </c>
      <c r="M48" s="2">
        <v>5770</v>
      </c>
      <c r="N48" s="2">
        <v>6934</v>
      </c>
      <c r="O48" s="2">
        <v>6125</v>
      </c>
      <c r="P48" s="2">
        <v>5743</v>
      </c>
      <c r="Q48" s="2">
        <v>6203</v>
      </c>
      <c r="R48" s="2">
        <v>6557</v>
      </c>
      <c r="V48" s="5">
        <f t="shared" si="19"/>
        <v>6934</v>
      </c>
      <c r="W48" s="5">
        <f t="shared" si="20"/>
        <v>5113</v>
      </c>
      <c r="X48" s="5">
        <f t="shared" si="21"/>
        <v>5974.8</v>
      </c>
      <c r="Z48" s="15">
        <v>15000</v>
      </c>
      <c r="AA48" s="5">
        <f t="shared" si="22"/>
        <v>5974.8</v>
      </c>
      <c r="AB48" s="10">
        <f>AB43*15000 +AC43</f>
        <v>5695.0985334918751</v>
      </c>
      <c r="AC48" s="10">
        <f t="shared" si="23"/>
        <v>279.70146650812512</v>
      </c>
    </row>
    <row r="49" spans="6:29" ht="15.75" x14ac:dyDescent="0.25">
      <c r="F49" s="1">
        <v>20000</v>
      </c>
      <c r="G49" s="4">
        <v>7203</v>
      </c>
      <c r="H49" s="1">
        <v>7092</v>
      </c>
      <c r="I49" s="1">
        <v>7635</v>
      </c>
      <c r="J49" s="1">
        <v>7089</v>
      </c>
      <c r="K49" s="1">
        <v>7347</v>
      </c>
      <c r="L49" s="1">
        <v>6595</v>
      </c>
      <c r="M49" s="1">
        <v>7086</v>
      </c>
      <c r="N49" s="1">
        <v>7299</v>
      </c>
      <c r="O49" s="1">
        <v>6495</v>
      </c>
      <c r="P49" s="1">
        <v>7828</v>
      </c>
      <c r="Q49" s="1">
        <v>6239</v>
      </c>
      <c r="R49" s="1">
        <v>8234</v>
      </c>
      <c r="V49" s="5">
        <f t="shared" si="19"/>
        <v>8234</v>
      </c>
      <c r="W49" s="5">
        <f t="shared" si="20"/>
        <v>6239</v>
      </c>
      <c r="X49" s="5">
        <f t="shared" si="21"/>
        <v>7166.9</v>
      </c>
      <c r="Z49" s="15">
        <v>20000</v>
      </c>
      <c r="AA49" s="5">
        <f t="shared" si="22"/>
        <v>7166.9</v>
      </c>
      <c r="AB49" s="10">
        <f>AB43*20000 +AC43</f>
        <v>7046.645550931431</v>
      </c>
      <c r="AC49" s="10">
        <f t="shared" si="23"/>
        <v>120.25444906856865</v>
      </c>
    </row>
    <row r="50" spans="6:29" ht="15.75" x14ac:dyDescent="0.25">
      <c r="F50" s="1">
        <v>25000</v>
      </c>
      <c r="G50" s="4">
        <v>8756</v>
      </c>
      <c r="H50" s="1">
        <v>8359</v>
      </c>
      <c r="I50" s="1">
        <v>8391</v>
      </c>
      <c r="J50" s="1">
        <v>8165</v>
      </c>
      <c r="K50" s="1">
        <v>8318</v>
      </c>
      <c r="L50" s="1">
        <v>7847</v>
      </c>
      <c r="M50" s="1">
        <v>8161</v>
      </c>
      <c r="N50" s="1">
        <v>9016</v>
      </c>
      <c r="O50" s="1">
        <v>7701</v>
      </c>
      <c r="P50" s="1">
        <v>7854</v>
      </c>
      <c r="Q50" s="1">
        <v>8522</v>
      </c>
      <c r="R50" s="1">
        <v>7675</v>
      </c>
      <c r="V50" s="5">
        <f t="shared" si="19"/>
        <v>9016</v>
      </c>
      <c r="W50" s="5">
        <f t="shared" si="20"/>
        <v>7675</v>
      </c>
      <c r="X50" s="5">
        <f t="shared" si="21"/>
        <v>8207.4</v>
      </c>
      <c r="Z50" s="15">
        <v>25000</v>
      </c>
      <c r="AA50" s="5">
        <f t="shared" si="22"/>
        <v>8207.4</v>
      </c>
      <c r="AB50" s="10">
        <f>AB43*25000 +AC43</f>
        <v>8398.1925683709869</v>
      </c>
      <c r="AC50" s="10">
        <f t="shared" si="23"/>
        <v>-190.79256837098728</v>
      </c>
    </row>
    <row r="51" spans="6:29" ht="15.75" x14ac:dyDescent="0.25">
      <c r="F51" s="1">
        <v>30000</v>
      </c>
      <c r="G51" s="3">
        <v>11062</v>
      </c>
      <c r="H51" s="2">
        <v>11379</v>
      </c>
      <c r="I51" s="2">
        <v>11090</v>
      </c>
      <c r="J51" s="2">
        <v>9538</v>
      </c>
      <c r="K51" s="2">
        <v>9699</v>
      </c>
      <c r="L51" s="2">
        <v>8973</v>
      </c>
      <c r="M51" s="2">
        <v>9077</v>
      </c>
      <c r="N51" s="2">
        <v>9024</v>
      </c>
      <c r="O51" s="2">
        <v>11408</v>
      </c>
      <c r="P51" s="2">
        <v>9299</v>
      </c>
      <c r="Q51" s="2">
        <v>11836</v>
      </c>
      <c r="R51" s="2">
        <v>11493</v>
      </c>
      <c r="V51" s="5">
        <f t="shared" si="19"/>
        <v>11836</v>
      </c>
      <c r="W51" s="5">
        <f t="shared" si="20"/>
        <v>8973</v>
      </c>
      <c r="X51" s="5">
        <f t="shared" si="21"/>
        <v>10306.9</v>
      </c>
      <c r="Z51" s="15">
        <v>30000</v>
      </c>
      <c r="AA51" s="5">
        <f t="shared" si="22"/>
        <v>10306.9</v>
      </c>
      <c r="AB51" s="10">
        <f>AB43*30000 +AC43</f>
        <v>9749.7395858105428</v>
      </c>
      <c r="AC51" s="10">
        <f t="shared" si="23"/>
        <v>557.16041418945679</v>
      </c>
    </row>
    <row r="52" spans="6:29" ht="15.75" x14ac:dyDescent="0.25">
      <c r="F52" s="1">
        <v>35000</v>
      </c>
      <c r="G52" s="4">
        <v>12504</v>
      </c>
      <c r="H52" s="1">
        <v>11762</v>
      </c>
      <c r="I52" s="1">
        <v>10623</v>
      </c>
      <c r="J52" s="1">
        <v>10909</v>
      </c>
      <c r="K52" s="1">
        <v>10957</v>
      </c>
      <c r="L52" s="1">
        <v>10236</v>
      </c>
      <c r="M52" s="1">
        <v>10303</v>
      </c>
      <c r="N52" s="1">
        <v>10387</v>
      </c>
      <c r="O52" s="1">
        <v>10503</v>
      </c>
      <c r="P52" s="1">
        <v>12314</v>
      </c>
      <c r="Q52" s="1">
        <v>10531</v>
      </c>
      <c r="R52" s="1">
        <v>10822</v>
      </c>
      <c r="V52" s="5">
        <f t="shared" si="19"/>
        <v>12504</v>
      </c>
      <c r="W52" s="5">
        <f t="shared" si="20"/>
        <v>10236</v>
      </c>
      <c r="X52" s="5">
        <f t="shared" si="21"/>
        <v>10911.1</v>
      </c>
      <c r="Z52" s="15">
        <v>35000</v>
      </c>
      <c r="AA52" s="5">
        <f t="shared" si="22"/>
        <v>10911.1</v>
      </c>
      <c r="AB52" s="10">
        <f>AB43*35000 +AC43</f>
        <v>11101.286603250101</v>
      </c>
      <c r="AC52" s="10">
        <f t="shared" si="23"/>
        <v>-190.18660325010023</v>
      </c>
    </row>
    <row r="53" spans="6:29" ht="15.75" x14ac:dyDescent="0.25">
      <c r="F53" s="1">
        <v>40000</v>
      </c>
      <c r="G53" s="4">
        <v>11918</v>
      </c>
      <c r="H53" s="1">
        <v>11727</v>
      </c>
      <c r="I53" s="1">
        <v>11999</v>
      </c>
      <c r="J53" s="1">
        <v>11550</v>
      </c>
      <c r="K53" s="1">
        <v>11883</v>
      </c>
      <c r="L53" s="1">
        <v>11859</v>
      </c>
      <c r="M53" s="1">
        <v>11330</v>
      </c>
      <c r="N53" s="1">
        <v>12056</v>
      </c>
      <c r="O53" s="1">
        <v>11287</v>
      </c>
      <c r="P53" s="1">
        <v>12436</v>
      </c>
      <c r="Q53" s="1">
        <v>11679</v>
      </c>
      <c r="R53" s="1">
        <v>12108</v>
      </c>
      <c r="V53" s="5">
        <f t="shared" si="19"/>
        <v>12436</v>
      </c>
      <c r="W53" s="5">
        <f t="shared" si="20"/>
        <v>11287</v>
      </c>
      <c r="X53" s="5">
        <f t="shared" si="21"/>
        <v>11810.9</v>
      </c>
      <c r="Z53" s="15">
        <v>40000</v>
      </c>
      <c r="AA53" s="5">
        <f t="shared" si="22"/>
        <v>11810.9</v>
      </c>
      <c r="AB53" s="10">
        <f>AB43*40000 +AC43</f>
        <v>12452.833620689657</v>
      </c>
      <c r="AC53" s="10">
        <f t="shared" si="23"/>
        <v>-641.93362068965689</v>
      </c>
    </row>
    <row r="54" spans="6:29" ht="15.75" x14ac:dyDescent="0.25">
      <c r="F54" s="1">
        <v>45000</v>
      </c>
      <c r="G54" s="4">
        <v>15402</v>
      </c>
      <c r="H54" s="1">
        <v>13440</v>
      </c>
      <c r="I54" s="1">
        <v>13361</v>
      </c>
      <c r="J54" s="1">
        <v>12804</v>
      </c>
      <c r="K54" s="1">
        <v>13366</v>
      </c>
      <c r="L54" s="1">
        <v>13787</v>
      </c>
      <c r="M54" s="1">
        <v>13154</v>
      </c>
      <c r="N54" s="1">
        <v>13493</v>
      </c>
      <c r="O54" s="1">
        <v>15035</v>
      </c>
      <c r="P54" s="1">
        <v>15124</v>
      </c>
      <c r="Q54" s="1">
        <v>16254</v>
      </c>
      <c r="R54" s="1">
        <v>20974</v>
      </c>
      <c r="V54" s="5">
        <f>MAX(G54:R54)</f>
        <v>20974</v>
      </c>
      <c r="W54" s="5">
        <f t="shared" si="20"/>
        <v>12804</v>
      </c>
      <c r="X54" s="5">
        <f t="shared" si="21"/>
        <v>14241.6</v>
      </c>
      <c r="Z54" s="15">
        <v>45000</v>
      </c>
      <c r="AA54" s="5">
        <f t="shared" si="22"/>
        <v>14241.6</v>
      </c>
      <c r="AB54" s="10">
        <f>AB43*45000 +AC43</f>
        <v>13804.380638129212</v>
      </c>
      <c r="AC54" s="10">
        <f t="shared" si="23"/>
        <v>437.21936187078791</v>
      </c>
    </row>
    <row r="55" spans="6:29" ht="15.75" thickBot="1" x14ac:dyDescent="0.3"/>
    <row r="56" spans="6:29" ht="16.5" thickBot="1" x14ac:dyDescent="0.3">
      <c r="F56" s="9" t="s">
        <v>0</v>
      </c>
      <c r="G56" s="26" t="s">
        <v>2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8"/>
      <c r="V56" s="19" t="s">
        <v>12</v>
      </c>
      <c r="W56" s="19"/>
      <c r="X56" s="19"/>
      <c r="AB56">
        <f t="array" ref="AB56:AC56">LINEST(X58:X67,Z58:Z67)</f>
        <v>0.28041667657550534</v>
      </c>
      <c r="AC56">
        <v>1486.6631093935794</v>
      </c>
    </row>
    <row r="57" spans="6:29" ht="16.5" thickBot="1" x14ac:dyDescent="0.3">
      <c r="F57" s="9" t="s">
        <v>1</v>
      </c>
      <c r="G57" s="9">
        <v>1</v>
      </c>
      <c r="H57" s="9">
        <f>G57+1</f>
        <v>2</v>
      </c>
      <c r="I57" s="9">
        <f t="shared" ref="I57:R57" si="24">H57+1</f>
        <v>3</v>
      </c>
      <c r="J57" s="9">
        <f t="shared" si="24"/>
        <v>4</v>
      </c>
      <c r="K57" s="9">
        <f t="shared" si="24"/>
        <v>5</v>
      </c>
      <c r="L57" s="9">
        <f t="shared" si="24"/>
        <v>6</v>
      </c>
      <c r="M57" s="9">
        <f t="shared" si="24"/>
        <v>7</v>
      </c>
      <c r="N57" s="9">
        <f t="shared" si="24"/>
        <v>8</v>
      </c>
      <c r="O57" s="9">
        <f t="shared" si="24"/>
        <v>9</v>
      </c>
      <c r="P57" s="9">
        <f t="shared" si="24"/>
        <v>10</v>
      </c>
      <c r="Q57" s="9">
        <f t="shared" si="24"/>
        <v>11</v>
      </c>
      <c r="R57" s="9">
        <f t="shared" si="24"/>
        <v>12</v>
      </c>
      <c r="V57" s="5" t="s">
        <v>7</v>
      </c>
      <c r="W57" s="5" t="s">
        <v>8</v>
      </c>
      <c r="X57" s="5" t="s">
        <v>9</v>
      </c>
      <c r="Z57" s="16"/>
      <c r="AA57" s="17" t="s">
        <v>10</v>
      </c>
      <c r="AB57" s="17" t="s">
        <v>11</v>
      </c>
      <c r="AC57" s="17" t="s">
        <v>13</v>
      </c>
    </row>
    <row r="58" spans="6:29" ht="15.75" x14ac:dyDescent="0.25">
      <c r="F58" s="2">
        <v>1000</v>
      </c>
      <c r="G58" s="4">
        <v>2410</v>
      </c>
      <c r="H58" s="1">
        <v>1833</v>
      </c>
      <c r="I58" s="1">
        <v>2008</v>
      </c>
      <c r="J58" s="1">
        <v>1768</v>
      </c>
      <c r="K58" s="1">
        <v>1839</v>
      </c>
      <c r="L58" s="1">
        <v>1900</v>
      </c>
      <c r="M58" s="1">
        <v>1725</v>
      </c>
      <c r="N58" s="1">
        <v>1758</v>
      </c>
      <c r="O58" s="1">
        <v>2308</v>
      </c>
      <c r="P58" s="1">
        <v>1795</v>
      </c>
      <c r="Q58" s="1">
        <v>1842</v>
      </c>
      <c r="R58" s="1">
        <v>2429</v>
      </c>
      <c r="V58" s="5">
        <f>MAX(G58:R58)</f>
        <v>2429</v>
      </c>
      <c r="W58" s="5">
        <f>MIN(G58:R58)</f>
        <v>1725</v>
      </c>
      <c r="X58" s="5">
        <f>(SUM(G58:R58) - MIN(G58:R58) - MAX(G58:R58)) / (COUNT(G58:R58) - 2)</f>
        <v>1946.1</v>
      </c>
      <c r="Z58" s="15">
        <v>1000</v>
      </c>
      <c r="AA58" s="5">
        <f>(SUM(G58:R58) - MIN(G58:R58) - MAX(G58:R58)) / (COUNT(G58:R58) - 2)</f>
        <v>1946.1</v>
      </c>
      <c r="AB58" s="10">
        <f>AB56*1000 +AC56</f>
        <v>1767.0797859690847</v>
      </c>
      <c r="AC58" s="10">
        <f>AA58-AB58</f>
        <v>179.02021403091521</v>
      </c>
    </row>
    <row r="59" spans="6:29" ht="15.75" x14ac:dyDescent="0.25">
      <c r="F59" s="1">
        <v>5000</v>
      </c>
      <c r="G59" s="4">
        <v>3203</v>
      </c>
      <c r="H59" s="1">
        <v>2921</v>
      </c>
      <c r="I59" s="1">
        <v>2835</v>
      </c>
      <c r="J59" s="1">
        <v>2733</v>
      </c>
      <c r="K59" s="1">
        <v>2869</v>
      </c>
      <c r="L59" s="1">
        <v>2825</v>
      </c>
      <c r="M59" s="1">
        <v>2727</v>
      </c>
      <c r="N59" s="1">
        <v>2732</v>
      </c>
      <c r="O59" s="1">
        <v>2928</v>
      </c>
      <c r="P59" s="1">
        <v>3012</v>
      </c>
      <c r="Q59" s="1">
        <v>2869</v>
      </c>
      <c r="R59" s="1">
        <v>3133</v>
      </c>
      <c r="V59" s="5">
        <f t="shared" ref="V59:V67" si="25">MAX(G59:R59)</f>
        <v>3203</v>
      </c>
      <c r="W59" s="5">
        <f t="shared" ref="W59:W67" si="26">MIN(G59:R59)</f>
        <v>2727</v>
      </c>
      <c r="X59" s="5">
        <f t="shared" ref="X59:X67" si="27">(SUM(G59:R59) - MIN(G59:R59) - MAX(G59:R59)) / (COUNT(G59:R59) - 2)</f>
        <v>2885.7</v>
      </c>
      <c r="Z59" s="15">
        <v>5000</v>
      </c>
      <c r="AA59" s="5">
        <f t="shared" ref="AA59:AA67" si="28">(SUM(G59:R59) - MIN(G59:R59) - MAX(G59:R59)) / (COUNT(G59:R59) - 2)</f>
        <v>2885.7</v>
      </c>
      <c r="AB59" s="10">
        <f>AB56*5000 +AC56</f>
        <v>2888.746492271106</v>
      </c>
      <c r="AC59" s="10">
        <f t="shared" ref="AC59:AC67" si="29">AA59-AB59</f>
        <v>-3.0464922711062172</v>
      </c>
    </row>
    <row r="60" spans="6:29" ht="15.75" x14ac:dyDescent="0.25">
      <c r="F60" s="1">
        <v>10000</v>
      </c>
      <c r="G60" s="4">
        <v>4513</v>
      </c>
      <c r="H60" s="1">
        <v>3999</v>
      </c>
      <c r="I60" s="1">
        <v>4125</v>
      </c>
      <c r="J60" s="1">
        <v>3843</v>
      </c>
      <c r="K60" s="1">
        <v>4243</v>
      </c>
      <c r="L60" s="1">
        <v>3759</v>
      </c>
      <c r="M60" s="1">
        <v>3635</v>
      </c>
      <c r="N60" s="1">
        <v>3725</v>
      </c>
      <c r="O60" s="1">
        <v>3638</v>
      </c>
      <c r="P60" s="1">
        <v>3740</v>
      </c>
      <c r="Q60" s="1">
        <v>4082</v>
      </c>
      <c r="R60" s="1">
        <v>3877</v>
      </c>
      <c r="V60" s="5">
        <f t="shared" si="25"/>
        <v>4513</v>
      </c>
      <c r="W60" s="5">
        <f t="shared" si="26"/>
        <v>3635</v>
      </c>
      <c r="X60" s="5">
        <f t="shared" si="27"/>
        <v>3903.1</v>
      </c>
      <c r="Z60" s="15">
        <v>10000</v>
      </c>
      <c r="AA60" s="5">
        <f t="shared" si="28"/>
        <v>3903.1</v>
      </c>
      <c r="AB60" s="10">
        <f>AB56*10000 +AC56</f>
        <v>4290.8298751486327</v>
      </c>
      <c r="AC60" s="10">
        <f t="shared" si="29"/>
        <v>-387.7298751486328</v>
      </c>
    </row>
    <row r="61" spans="6:29" ht="15.75" x14ac:dyDescent="0.25">
      <c r="F61" s="1">
        <v>15000</v>
      </c>
      <c r="G61" s="3">
        <v>6880</v>
      </c>
      <c r="H61" s="2">
        <v>5575</v>
      </c>
      <c r="I61" s="2">
        <v>5470</v>
      </c>
      <c r="J61" s="2">
        <v>6524</v>
      </c>
      <c r="K61" s="2">
        <v>5665</v>
      </c>
      <c r="L61" s="2">
        <v>5523</v>
      </c>
      <c r="M61" s="2">
        <v>5236</v>
      </c>
      <c r="N61" s="2">
        <v>5614</v>
      </c>
      <c r="O61" s="2">
        <v>5394</v>
      </c>
      <c r="P61" s="2">
        <v>5507</v>
      </c>
      <c r="Q61" s="2">
        <v>7055</v>
      </c>
      <c r="R61" s="2">
        <v>6104</v>
      </c>
      <c r="V61" s="5">
        <f t="shared" si="25"/>
        <v>7055</v>
      </c>
      <c r="W61" s="5">
        <f t="shared" si="26"/>
        <v>5236</v>
      </c>
      <c r="X61" s="5">
        <f t="shared" si="27"/>
        <v>5825.6</v>
      </c>
      <c r="Z61" s="15">
        <v>15000</v>
      </c>
      <c r="AA61" s="5">
        <f t="shared" si="28"/>
        <v>5825.6</v>
      </c>
      <c r="AB61" s="10">
        <f>AB56*15000 +AC56</f>
        <v>5692.9132580261594</v>
      </c>
      <c r="AC61" s="10">
        <f t="shared" si="29"/>
        <v>132.68674197384098</v>
      </c>
    </row>
    <row r="62" spans="6:29" ht="15.75" x14ac:dyDescent="0.25">
      <c r="F62" s="1">
        <v>20000</v>
      </c>
      <c r="G62" s="4">
        <v>7399</v>
      </c>
      <c r="H62" s="1">
        <v>6914</v>
      </c>
      <c r="I62" s="1">
        <v>6674</v>
      </c>
      <c r="J62" s="1">
        <v>6597</v>
      </c>
      <c r="K62" s="1">
        <v>6595</v>
      </c>
      <c r="L62" s="1">
        <v>6565</v>
      </c>
      <c r="M62" s="1">
        <v>6457</v>
      </c>
      <c r="N62" s="1">
        <v>6955</v>
      </c>
      <c r="O62" s="1">
        <v>6586</v>
      </c>
      <c r="P62" s="1">
        <v>7538</v>
      </c>
      <c r="Q62" s="1">
        <v>7834</v>
      </c>
      <c r="R62" s="1">
        <v>9873</v>
      </c>
      <c r="V62" s="5">
        <f t="shared" si="25"/>
        <v>9873</v>
      </c>
      <c r="W62" s="5">
        <f t="shared" si="26"/>
        <v>6457</v>
      </c>
      <c r="X62" s="5">
        <f t="shared" si="27"/>
        <v>6965.7</v>
      </c>
      <c r="Z62" s="15">
        <v>20000</v>
      </c>
      <c r="AA62" s="5">
        <f t="shared" si="28"/>
        <v>6965.7</v>
      </c>
      <c r="AB62" s="10">
        <f>AB56*20000 +AC56</f>
        <v>7094.9966409036861</v>
      </c>
      <c r="AC62" s="10">
        <f t="shared" si="29"/>
        <v>-129.29664090368624</v>
      </c>
    </row>
    <row r="63" spans="6:29" ht="15.75" x14ac:dyDescent="0.25">
      <c r="F63" s="1">
        <v>25000</v>
      </c>
      <c r="G63" s="4">
        <v>8180</v>
      </c>
      <c r="H63" s="1">
        <v>9770</v>
      </c>
      <c r="I63" s="1">
        <v>9951</v>
      </c>
      <c r="J63" s="1">
        <v>8909</v>
      </c>
      <c r="K63" s="1">
        <v>8520</v>
      </c>
      <c r="L63" s="1">
        <v>10863</v>
      </c>
      <c r="M63" s="1">
        <v>8032</v>
      </c>
      <c r="N63" s="1">
        <v>7737</v>
      </c>
      <c r="O63" s="1">
        <v>7932</v>
      </c>
      <c r="P63" s="1">
        <v>8723</v>
      </c>
      <c r="Q63" s="1">
        <v>7885</v>
      </c>
      <c r="R63" s="1">
        <v>8452</v>
      </c>
      <c r="V63" s="5">
        <f t="shared" si="25"/>
        <v>10863</v>
      </c>
      <c r="W63" s="5">
        <f t="shared" si="26"/>
        <v>7737</v>
      </c>
      <c r="X63" s="5">
        <f t="shared" si="27"/>
        <v>8635.4</v>
      </c>
      <c r="Z63" s="15">
        <v>25000</v>
      </c>
      <c r="AA63" s="5">
        <f t="shared" si="28"/>
        <v>8635.4</v>
      </c>
      <c r="AB63" s="10">
        <f>AB56*25000 +AC56</f>
        <v>8497.0800237812127</v>
      </c>
      <c r="AC63" s="10">
        <f t="shared" si="29"/>
        <v>138.31997621878691</v>
      </c>
    </row>
    <row r="64" spans="6:29" ht="15.75" x14ac:dyDescent="0.25">
      <c r="F64" s="1">
        <v>30000</v>
      </c>
      <c r="G64" s="3">
        <v>11806</v>
      </c>
      <c r="H64" s="2">
        <v>14555</v>
      </c>
      <c r="I64" s="2">
        <v>9776</v>
      </c>
      <c r="J64" s="2">
        <v>9779</v>
      </c>
      <c r="K64" s="2">
        <v>10212</v>
      </c>
      <c r="L64" s="2">
        <v>9389</v>
      </c>
      <c r="M64" s="2">
        <v>10044</v>
      </c>
      <c r="N64" s="2">
        <v>9727</v>
      </c>
      <c r="O64" s="2">
        <v>10219</v>
      </c>
      <c r="P64" s="2">
        <v>9639</v>
      </c>
      <c r="Q64" s="2">
        <v>10045</v>
      </c>
      <c r="R64" s="2">
        <v>16503</v>
      </c>
      <c r="V64" s="5">
        <f t="shared" si="25"/>
        <v>16503</v>
      </c>
      <c r="W64" s="5">
        <f t="shared" si="26"/>
        <v>9389</v>
      </c>
      <c r="X64" s="5">
        <f t="shared" si="27"/>
        <v>10580.2</v>
      </c>
      <c r="Z64" s="15">
        <v>30000</v>
      </c>
      <c r="AA64" s="5">
        <f t="shared" si="28"/>
        <v>10580.2</v>
      </c>
      <c r="AB64" s="10">
        <f>AB56*30000 +AC56</f>
        <v>9899.1634066587394</v>
      </c>
      <c r="AC64" s="10">
        <f t="shared" si="29"/>
        <v>681.03659334126132</v>
      </c>
    </row>
    <row r="65" spans="6:29" ht="15.75" x14ac:dyDescent="0.25">
      <c r="F65" s="1">
        <v>35000</v>
      </c>
      <c r="G65" s="4">
        <v>10999</v>
      </c>
      <c r="H65" s="1">
        <v>10234</v>
      </c>
      <c r="I65" s="1">
        <v>10552</v>
      </c>
      <c r="J65" s="1">
        <v>10160</v>
      </c>
      <c r="K65" s="1">
        <v>13286</v>
      </c>
      <c r="L65" s="1">
        <v>10869</v>
      </c>
      <c r="M65" s="1">
        <v>11646</v>
      </c>
      <c r="N65" s="1">
        <v>10404</v>
      </c>
      <c r="O65" s="1">
        <v>10759</v>
      </c>
      <c r="P65" s="1">
        <v>10900</v>
      </c>
      <c r="Q65" s="1">
        <v>10332</v>
      </c>
      <c r="R65" s="1">
        <v>10383</v>
      </c>
      <c r="V65" s="5">
        <f t="shared" si="25"/>
        <v>13286</v>
      </c>
      <c r="W65" s="5">
        <f t="shared" si="26"/>
        <v>10160</v>
      </c>
      <c r="X65" s="5">
        <f t="shared" si="27"/>
        <v>10707.8</v>
      </c>
      <c r="Z65" s="15">
        <v>35000</v>
      </c>
      <c r="AA65" s="5">
        <f t="shared" si="28"/>
        <v>10707.8</v>
      </c>
      <c r="AB65" s="10">
        <f>AB56*35000 +AC56</f>
        <v>11301.246789536266</v>
      </c>
      <c r="AC65" s="10">
        <f t="shared" si="29"/>
        <v>-593.44678953626681</v>
      </c>
    </row>
    <row r="66" spans="6:29" ht="15.75" x14ac:dyDescent="0.25">
      <c r="F66" s="1">
        <v>40000</v>
      </c>
      <c r="G66" s="4">
        <v>13116</v>
      </c>
      <c r="H66" s="1">
        <v>11590</v>
      </c>
      <c r="I66" s="1">
        <v>12009</v>
      </c>
      <c r="J66" s="1">
        <v>12750</v>
      </c>
      <c r="K66" s="1">
        <v>12148</v>
      </c>
      <c r="L66" s="1">
        <v>11955</v>
      </c>
      <c r="M66" s="1">
        <v>11969</v>
      </c>
      <c r="N66" s="1">
        <v>11792</v>
      </c>
      <c r="O66" s="1">
        <v>11569</v>
      </c>
      <c r="P66" s="1">
        <v>11705</v>
      </c>
      <c r="Q66" s="1">
        <v>14039</v>
      </c>
      <c r="R66" s="1">
        <v>17205</v>
      </c>
      <c r="V66" s="5">
        <f t="shared" si="25"/>
        <v>17205</v>
      </c>
      <c r="W66" s="5">
        <f t="shared" si="26"/>
        <v>11569</v>
      </c>
      <c r="X66" s="5">
        <f t="shared" si="27"/>
        <v>12307.3</v>
      </c>
      <c r="Z66" s="15">
        <v>40000</v>
      </c>
      <c r="AA66" s="5">
        <f t="shared" si="28"/>
        <v>12307.3</v>
      </c>
      <c r="AB66" s="10">
        <f>AB56*40000 +AC56</f>
        <v>12703.330172413793</v>
      </c>
      <c r="AC66" s="10">
        <f t="shared" si="29"/>
        <v>-396.03017241379348</v>
      </c>
    </row>
    <row r="67" spans="6:29" ht="15.75" x14ac:dyDescent="0.25">
      <c r="F67" s="1">
        <v>45000</v>
      </c>
      <c r="G67" s="4">
        <v>15346</v>
      </c>
      <c r="H67" s="1">
        <v>13013</v>
      </c>
      <c r="I67" s="1">
        <v>12799</v>
      </c>
      <c r="J67" s="1">
        <v>14244</v>
      </c>
      <c r="K67" s="1">
        <v>14846</v>
      </c>
      <c r="L67" s="1">
        <v>13809</v>
      </c>
      <c r="M67" s="1">
        <v>14808</v>
      </c>
      <c r="N67" s="1">
        <v>14150</v>
      </c>
      <c r="O67" s="1">
        <v>13294</v>
      </c>
      <c r="P67" s="1">
        <v>13996</v>
      </c>
      <c r="Q67" s="1">
        <v>17333</v>
      </c>
      <c r="R67" s="1">
        <v>17533</v>
      </c>
      <c r="V67" s="5">
        <f t="shared" si="25"/>
        <v>17533</v>
      </c>
      <c r="W67" s="5">
        <f t="shared" si="26"/>
        <v>12799</v>
      </c>
      <c r="X67" s="5">
        <f t="shared" si="27"/>
        <v>14483.9</v>
      </c>
      <c r="Z67" s="15">
        <v>45000</v>
      </c>
      <c r="AA67" s="5">
        <f t="shared" si="28"/>
        <v>14483.9</v>
      </c>
      <c r="AB67" s="10">
        <f>AB56*45000 +AC56</f>
        <v>14105.413555291319</v>
      </c>
      <c r="AC67" s="10">
        <f t="shared" si="29"/>
        <v>378.48644470868021</v>
      </c>
    </row>
    <row r="68" spans="6:29" x14ac:dyDescent="0.25">
      <c r="Z68" s="13"/>
    </row>
  </sheetData>
  <mergeCells count="10">
    <mergeCell ref="G4:R4"/>
    <mergeCell ref="G30:R30"/>
    <mergeCell ref="G17:R17"/>
    <mergeCell ref="G43:R43"/>
    <mergeCell ref="G56:R56"/>
    <mergeCell ref="V4:X4"/>
    <mergeCell ref="V30:X30"/>
    <mergeCell ref="V17:X17"/>
    <mergeCell ref="V43:X43"/>
    <mergeCell ref="V56:X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Мухаметзянов</dc:creator>
  <cp:lastModifiedBy>Тимур Мухаметзянов</cp:lastModifiedBy>
  <dcterms:created xsi:type="dcterms:W3CDTF">2023-05-07T12:24:43Z</dcterms:created>
  <dcterms:modified xsi:type="dcterms:W3CDTF">2023-05-16T17:36:55Z</dcterms:modified>
</cp:coreProperties>
</file>