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omi-\OneDrive\Escritorio\"/>
    </mc:Choice>
  </mc:AlternateContent>
  <xr:revisionPtr revIDLastSave="0" documentId="8_{91E0DA6E-A89C-457A-9004-33ADAB0630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C14" i="1" l="1"/>
  <c r="C13" i="1"/>
  <c r="D13" i="1" s="1"/>
  <c r="E13" i="1" s="1"/>
  <c r="F13" i="1" s="1"/>
  <c r="C12" i="1"/>
  <c r="D11" i="1"/>
  <c r="E11" i="1" s="1"/>
  <c r="F11" i="1" s="1"/>
  <c r="C11" i="1"/>
  <c r="C10" i="1"/>
  <c r="D10" i="1" s="1"/>
  <c r="E10" i="1" s="1"/>
  <c r="F10" i="1" s="1"/>
  <c r="C9" i="1"/>
  <c r="C8" i="1"/>
  <c r="D8" i="1" s="1"/>
  <c r="C7" i="1"/>
  <c r="C6" i="1"/>
  <c r="D6" i="1" s="1"/>
  <c r="E8" i="1" l="1"/>
  <c r="F8" i="1" s="1"/>
  <c r="X8" i="1" s="1"/>
  <c r="D14" i="1"/>
  <c r="E14" i="1" s="1"/>
  <c r="F14" i="1" s="1"/>
  <c r="X11" i="1"/>
  <c r="AC11" i="1"/>
  <c r="AC10" i="1"/>
  <c r="X10" i="1"/>
  <c r="AB8" i="1"/>
  <c r="AA8" i="1"/>
  <c r="Z8" i="1"/>
  <c r="Y8" i="1"/>
  <c r="AF8" i="1"/>
  <c r="AC8" i="1"/>
  <c r="AC13" i="1"/>
  <c r="X13" i="1"/>
  <c r="D7" i="1"/>
  <c r="E7" i="1" s="1"/>
  <c r="F7" i="1" s="1"/>
  <c r="E6" i="1"/>
  <c r="D9" i="1"/>
  <c r="E9" i="1" s="1"/>
  <c r="F9" i="1" s="1"/>
  <c r="D12" i="1"/>
  <c r="E12" i="1" s="1"/>
  <c r="F12" i="1" s="1"/>
  <c r="AC14" i="1" l="1"/>
  <c r="X14" i="1"/>
  <c r="AE8" i="1"/>
  <c r="X9" i="1"/>
  <c r="AC9" i="1"/>
  <c r="X12" i="1"/>
  <c r="AC12" i="1"/>
  <c r="AD8" i="1"/>
  <c r="AC7" i="1"/>
  <c r="X7" i="1"/>
  <c r="AF13" i="1"/>
  <c r="AB13" i="1"/>
  <c r="Y13" i="1"/>
  <c r="AA13" i="1"/>
  <c r="Z13" i="1"/>
  <c r="H6" i="1"/>
  <c r="F6" i="1"/>
  <c r="Q6" i="1"/>
  <c r="Y11" i="1"/>
  <c r="AA11" i="1"/>
  <c r="AB11" i="1"/>
  <c r="AF11" i="1"/>
  <c r="Z11" i="1"/>
  <c r="Z10" i="1"/>
  <c r="Y10" i="1"/>
  <c r="AF10" i="1"/>
  <c r="AB10" i="1"/>
  <c r="AA10" i="1"/>
  <c r="AF14" i="1"/>
  <c r="AB14" i="1"/>
  <c r="AA14" i="1"/>
  <c r="Y14" i="1"/>
  <c r="Z14" i="1"/>
  <c r="AD11" i="1" l="1"/>
  <c r="AE14" i="1"/>
  <c r="AE10" i="1"/>
  <c r="AE13" i="1"/>
  <c r="AA9" i="1"/>
  <c r="Z9" i="1"/>
  <c r="Y9" i="1"/>
  <c r="AD9" i="1" s="1"/>
  <c r="AF9" i="1"/>
  <c r="AB9" i="1"/>
  <c r="AE9" i="1" s="1"/>
  <c r="AD14" i="1"/>
  <c r="AE11" i="1"/>
  <c r="AD10" i="1"/>
  <c r="AC6" i="1"/>
  <c r="O6" i="1"/>
  <c r="X6" i="1"/>
  <c r="N6" i="1"/>
  <c r="AB7" i="1"/>
  <c r="AA7" i="1"/>
  <c r="Y7" i="1"/>
  <c r="AD7" i="1" s="1"/>
  <c r="Z7" i="1"/>
  <c r="AE7" i="1"/>
  <c r="AF7" i="1"/>
  <c r="Z12" i="1"/>
  <c r="AF12" i="1"/>
  <c r="AA12" i="1"/>
  <c r="AB12" i="1"/>
  <c r="Y12" i="1"/>
  <c r="AE12" i="1" s="1"/>
  <c r="L6" i="1"/>
  <c r="S6" i="1" s="1"/>
  <c r="G6" i="1" s="1"/>
  <c r="K6" i="1"/>
  <c r="J6" i="1"/>
  <c r="I6" i="1"/>
  <c r="AD13" i="1"/>
  <c r="R6" i="1" l="1"/>
  <c r="AD12" i="1"/>
  <c r="AB6" i="1"/>
  <c r="AA6" i="1"/>
  <c r="AF6" i="1"/>
  <c r="Z6" i="1"/>
  <c r="Y6" i="1"/>
  <c r="AD6" i="1" s="1"/>
  <c r="AE6" i="1" l="1"/>
</calcChain>
</file>

<file path=xl/sharedStrings.xml><?xml version="1.0" encoding="utf-8"?>
<sst xmlns="http://schemas.openxmlformats.org/spreadsheetml/2006/main" count="47" uniqueCount="41">
  <si>
    <t>VENTA MERC LIB                 Y WEB</t>
  </si>
  <si>
    <t>VENTAS  POR MAYOR</t>
  </si>
  <si>
    <t>LISTA DE PRECIOS CONDUCTORES ELÉCTRICOS 07 Julio 2020</t>
  </si>
  <si>
    <t>SIN IVA</t>
  </si>
  <si>
    <t>UNIDADES</t>
  </si>
  <si>
    <t>Comisión ML</t>
  </si>
  <si>
    <t>Cargo Fijo ML</t>
  </si>
  <si>
    <t>Ingresos Brutos</t>
  </si>
  <si>
    <t>Seg e Higiene</t>
  </si>
  <si>
    <t>Envio</t>
  </si>
  <si>
    <t>Costo Operativo</t>
  </si>
  <si>
    <t>Beneficio</t>
  </si>
  <si>
    <t>Publicación</t>
  </si>
  <si>
    <t>Precio De Venta X Millar</t>
  </si>
  <si>
    <t>Impuesto Ganancias</t>
  </si>
  <si>
    <t>Comisiones</t>
  </si>
  <si>
    <t>Costo operativo</t>
  </si>
  <si>
    <t>T.  TALLER  redondo</t>
  </si>
  <si>
    <t>Valor U$S</t>
  </si>
  <si>
    <t>Descuento</t>
  </si>
  <si>
    <t>Costo</t>
  </si>
  <si>
    <t>$</t>
  </si>
  <si>
    <t>%</t>
  </si>
  <si>
    <t>FECHA</t>
  </si>
  <si>
    <t>ESTADO</t>
  </si>
  <si>
    <t>Sin Iva</t>
  </si>
  <si>
    <t>Con Iva</t>
  </si>
  <si>
    <t>Descripción</t>
  </si>
  <si>
    <t>Precio x mt. USD</t>
  </si>
  <si>
    <t>Ml</t>
  </si>
  <si>
    <t>100 Mts</t>
  </si>
  <si>
    <t>Rollo 100 Mt</t>
  </si>
  <si>
    <t>2 x 1 mm2</t>
  </si>
  <si>
    <t>2 x 1,50 mm2</t>
  </si>
  <si>
    <t>2 x 2,50 mm2</t>
  </si>
  <si>
    <t>2 x 4 mm2</t>
  </si>
  <si>
    <t>3 x 1 mm2</t>
  </si>
  <si>
    <t>3 x 1,50 mm2</t>
  </si>
  <si>
    <t>3 x 2,50 mm2</t>
  </si>
  <si>
    <t>4 X 1,50 mm2</t>
  </si>
  <si>
    <t>5 X 1,50 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</si>
</sst>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&quot;$&quot;\ #,##0.00;[Red]&quot;$&quot;\ \-#,##0.00"/>
    <numFmt numFmtId="166" formatCode="&quot;$&quot;\ #,##0;[Red]&quot;$&quot;\ \-#,##0"/>
    <numFmt numFmtId="167" formatCode="&quot;$&quot;\ #,##0"/>
    <numFmt numFmtId="168" formatCode="&quot;$&quot;\ #,##0.00"/>
  </numFmts>
  <fonts count="14" x14ac:knownFonts="1">
    <font>
      <sz val="10"/>
      <color rgb="FF000000"/>
      <name val="Times New Roman"/>
      <charset val="204"/>
    </font>
    <font>
      <b/>
      <sz val="9"/>
      <name val="Calibri"/>
    </font>
    <font>
      <b/>
      <sz val="8.5"/>
      <name val="Calibri"/>
    </font>
    <font>
      <sz val="8.5"/>
      <name val="Calibri"/>
    </font>
    <font>
      <sz val="8.5"/>
      <color rgb="FF000000"/>
      <name val="Calibri"/>
      <family val="2"/>
    </font>
    <font>
      <sz val="11.5"/>
      <name val="Franklin Gothic Medium"/>
      <family val="2"/>
    </font>
    <font>
      <sz val="10"/>
      <color rgb="FF000000"/>
      <name val="Times New Roman"/>
      <charset val="204"/>
    </font>
    <font>
      <b/>
      <sz val="3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0060A8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EE7467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/>
  </cellStyleXfs>
  <cellXfs count="65">
    <xf numFmtId="0" fontId="0" fillId="0" borderId="0" xfId="0" applyAlignment="1">
      <alignment horizontal="left" vertical="top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shrinkToFit="1"/>
    </xf>
    <xf numFmtId="0" fontId="7" fillId="4" borderId="6" xfId="0" applyFont="1" applyFill="1" applyBorder="1"/>
    <xf numFmtId="0" fontId="7" fillId="4" borderId="7" xfId="0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4" borderId="7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9" fontId="9" fillId="4" borderId="7" xfId="0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/>
    </xf>
    <xf numFmtId="9" fontId="9" fillId="4" borderId="16" xfId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10" fontId="10" fillId="0" borderId="5" xfId="0" applyNumberFormat="1" applyFont="1" applyBorder="1"/>
    <xf numFmtId="0" fontId="12" fillId="0" borderId="20" xfId="0" applyFont="1" applyBorder="1" applyAlignment="1">
      <alignment horizontal="center" vertical="center"/>
    </xf>
    <xf numFmtId="9" fontId="10" fillId="0" borderId="22" xfId="1" applyFont="1" applyBorder="1"/>
    <xf numFmtId="9" fontId="9" fillId="4" borderId="18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top" shrinkToFit="1"/>
    </xf>
    <xf numFmtId="0" fontId="2" fillId="2" borderId="3" xfId="0" applyFont="1" applyFill="1" applyBorder="1" applyAlignment="1">
      <alignment horizontal="center" vertical="top" wrapText="1"/>
    </xf>
    <xf numFmtId="164" fontId="9" fillId="4" borderId="16" xfId="1" applyNumberFormat="1" applyFont="1" applyFill="1" applyBorder="1" applyAlignment="1">
      <alignment horizontal="center" vertical="center" wrapText="1"/>
    </xf>
    <xf numFmtId="164" fontId="9" fillId="4" borderId="16" xfId="1" applyNumberFormat="1" applyFont="1" applyFill="1" applyBorder="1" applyAlignment="1">
      <alignment horizontal="center" vertical="center"/>
    </xf>
    <xf numFmtId="164" fontId="9" fillId="4" borderId="0" xfId="1" applyNumberFormat="1" applyFont="1" applyFill="1" applyAlignment="1">
      <alignment horizontal="center" vertical="center"/>
    </xf>
    <xf numFmtId="165" fontId="10" fillId="0" borderId="5" xfId="0" applyNumberFormat="1" applyFont="1" applyBorder="1"/>
    <xf numFmtId="166" fontId="11" fillId="4" borderId="5" xfId="0" applyNumberFormat="1" applyFont="1" applyFill="1" applyBorder="1" applyAlignment="1">
      <alignment horizontal="center"/>
    </xf>
    <xf numFmtId="167" fontId="13" fillId="4" borderId="21" xfId="0" applyNumberFormat="1" applyFont="1" applyFill="1" applyBorder="1" applyAlignment="1">
      <alignment horizontal="center" vertical="center"/>
    </xf>
    <xf numFmtId="168" fontId="10" fillId="0" borderId="5" xfId="0" applyNumberFormat="1" applyFont="1" applyBorder="1"/>
    <xf numFmtId="0" fontId="0" fillId="0" borderId="0" xfId="0"/>
    <xf numFmtId="0" fontId="0" fillId="0" borderId="0" xfId="0" applyAlignment="1">
      <alignment horizontal="left" vertical="top"/>
    </xf>
    <xf numFmtId="9" fontId="9" fillId="4" borderId="16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23" xfId="0" applyBorder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5" fillId="0" borderId="5" xfId="0" applyFont="1" applyBorder="1" applyAlignment="1">
      <alignment horizontal="center" vertical="top" wrapText="1"/>
    </xf>
    <xf numFmtId="0" fontId="0" fillId="0" borderId="24" xfId="0" applyBorder="1"/>
    <xf numFmtId="0" fontId="0" fillId="0" borderId="0" xfId="0" applyAlignment="1">
      <alignment horizontal="left" wrapText="1"/>
    </xf>
    <xf numFmtId="0" fontId="8" fillId="4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8" fillId="4" borderId="1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5" xfId="0" applyBorder="1"/>
    <xf numFmtId="9" fontId="9" fillId="4" borderId="16" xfId="0" applyNumberFormat="1" applyFont="1" applyFill="1" applyBorder="1" applyAlignment="1">
      <alignment horizontal="center" vertical="center"/>
    </xf>
    <xf numFmtId="0" fontId="0" fillId="0" borderId="18" xfId="0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9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tabSelected="1" workbookViewId="0">
      <selection activeCell="Y18" sqref="Y18"/>
    </sheetView>
  </sheetViews>
  <sheetFormatPr baseColWidth="10" defaultColWidth="9.33203125" defaultRowHeight="12.75" x14ac:dyDescent="0.2"/>
  <cols>
    <col min="1" max="1" width="33.1640625" style="36" customWidth="1"/>
    <col min="2" max="2" width="17.33203125" style="36" customWidth="1"/>
    <col min="3" max="3" width="10.5" style="36" customWidth="1"/>
    <col min="4" max="4" width="13.1640625" style="36" customWidth="1"/>
    <col min="5" max="5" width="12.83203125" style="36" customWidth="1"/>
    <col min="7" max="17" width="13" style="36" hidden="1" customWidth="1"/>
    <col min="18" max="18" width="11.1640625" style="36" hidden="1" customWidth="1"/>
    <col min="19" max="19" width="10.83203125" style="36" hidden="1" customWidth="1"/>
    <col min="20" max="22" width="13" style="36" hidden="1" customWidth="1"/>
    <col min="23" max="23" width="4.6640625" style="36" customWidth="1"/>
    <col min="24" max="24" width="12.5" style="36" customWidth="1"/>
    <col min="25" max="25" width="9.5" style="36" bestFit="1" customWidth="1"/>
    <col min="28" max="28" width="15" style="36" bestFit="1" customWidth="1"/>
    <col min="30" max="30" width="11.33203125" style="36" customWidth="1"/>
    <col min="32" max="32" width="13.6640625" style="36" customWidth="1"/>
  </cols>
  <sheetData>
    <row r="1" spans="1:32" ht="24.95" customHeight="1" thickBot="1" x14ac:dyDescent="0.65">
      <c r="A1" s="46"/>
      <c r="B1" s="47"/>
      <c r="C1" s="47"/>
      <c r="D1" s="47"/>
      <c r="E1" s="47"/>
      <c r="F1" s="48"/>
      <c r="G1" s="9"/>
      <c r="H1" s="10"/>
      <c r="I1" s="55" t="s">
        <v>0</v>
      </c>
      <c r="J1" s="56"/>
      <c r="K1" s="56"/>
      <c r="L1" s="57"/>
      <c r="M1" s="11"/>
      <c r="N1" s="11"/>
      <c r="O1" s="11"/>
      <c r="P1" s="11"/>
      <c r="Q1" s="11"/>
      <c r="R1" s="11"/>
      <c r="S1" s="11"/>
      <c r="T1" s="11"/>
      <c r="U1" s="11"/>
      <c r="V1" s="12"/>
      <c r="X1" s="52" t="s">
        <v>1</v>
      </c>
      <c r="Y1" s="47"/>
      <c r="Z1" s="48"/>
      <c r="AA1" s="48"/>
      <c r="AB1" s="47"/>
      <c r="AC1" s="48"/>
      <c r="AD1" s="47"/>
      <c r="AE1" s="48"/>
      <c r="AF1" s="47"/>
    </row>
    <row r="2" spans="1:32" ht="81.599999999999994" customHeight="1" thickBot="1" x14ac:dyDescent="0.65">
      <c r="A2" s="49" t="s">
        <v>2</v>
      </c>
      <c r="B2" s="50"/>
      <c r="C2" s="50"/>
      <c r="D2" s="50"/>
      <c r="E2" s="50"/>
      <c r="F2" s="45"/>
      <c r="G2" s="13"/>
      <c r="H2" s="14"/>
      <c r="I2" s="53"/>
      <c r="J2" s="54"/>
      <c r="K2" s="54"/>
      <c r="L2" s="58"/>
      <c r="M2" s="15"/>
      <c r="N2" s="15"/>
      <c r="O2" s="15"/>
      <c r="P2" s="15"/>
      <c r="Q2" s="15"/>
      <c r="R2" s="15"/>
      <c r="S2" s="15"/>
      <c r="T2" s="15"/>
      <c r="U2" s="16"/>
      <c r="V2" s="16"/>
      <c r="X2" s="53"/>
      <c r="Y2" s="54"/>
      <c r="Z2" s="54"/>
      <c r="AA2" s="54"/>
      <c r="AB2" s="54"/>
      <c r="AC2" s="54"/>
      <c r="AD2" s="54"/>
      <c r="AE2" s="54"/>
      <c r="AF2" s="54"/>
    </row>
    <row r="3" spans="1:32" ht="12.75" customHeight="1" thickBot="1" x14ac:dyDescent="0.25">
      <c r="A3" s="51"/>
      <c r="B3" s="47"/>
      <c r="C3" s="47"/>
      <c r="D3" s="47"/>
      <c r="E3" s="47"/>
      <c r="G3" s="59" t="s">
        <v>3</v>
      </c>
      <c r="H3" s="17"/>
      <c r="I3" s="61" t="s">
        <v>4</v>
      </c>
      <c r="J3" s="62"/>
      <c r="K3" s="62"/>
      <c r="L3" s="63"/>
      <c r="M3" s="39" t="s">
        <v>5</v>
      </c>
      <c r="N3" s="39" t="s">
        <v>6</v>
      </c>
      <c r="O3" s="39" t="s">
        <v>7</v>
      </c>
      <c r="P3" s="39" t="s">
        <v>8</v>
      </c>
      <c r="Q3" s="39" t="s">
        <v>9</v>
      </c>
      <c r="R3" s="39" t="s">
        <v>10</v>
      </c>
      <c r="S3" s="61" t="s">
        <v>11</v>
      </c>
      <c r="T3" s="63"/>
      <c r="U3" s="64" t="s">
        <v>12</v>
      </c>
      <c r="V3" s="56"/>
      <c r="X3" s="29" t="s">
        <v>13</v>
      </c>
      <c r="Y3" s="29" t="s">
        <v>14</v>
      </c>
      <c r="Z3" s="29" t="s">
        <v>7</v>
      </c>
      <c r="AA3" s="29" t="s">
        <v>8</v>
      </c>
      <c r="AB3" s="30" t="s">
        <v>15</v>
      </c>
      <c r="AC3" s="29" t="s">
        <v>16</v>
      </c>
      <c r="AD3" s="30" t="s">
        <v>11</v>
      </c>
      <c r="AE3" s="30"/>
      <c r="AF3" s="29" t="s">
        <v>13</v>
      </c>
    </row>
    <row r="4" spans="1:32" ht="13.5" customHeight="1" x14ac:dyDescent="0.2">
      <c r="A4" s="1" t="s">
        <v>17</v>
      </c>
      <c r="B4" s="2"/>
      <c r="C4" s="3" t="s">
        <v>18</v>
      </c>
      <c r="D4" s="41" t="s">
        <v>19</v>
      </c>
      <c r="E4" s="44" t="s">
        <v>20</v>
      </c>
      <c r="F4" s="45"/>
      <c r="G4" s="60"/>
      <c r="H4" s="26"/>
      <c r="I4" s="18">
        <v>1000</v>
      </c>
      <c r="J4" s="19">
        <v>500</v>
      </c>
      <c r="K4" s="19">
        <v>200</v>
      </c>
      <c r="L4" s="19">
        <v>100</v>
      </c>
      <c r="M4" s="38">
        <v>0.13</v>
      </c>
      <c r="N4" s="20"/>
      <c r="O4" s="30">
        <v>3.5000000000000003E-2</v>
      </c>
      <c r="P4" s="30">
        <v>5.0000000000000001E-3</v>
      </c>
      <c r="Q4" s="30"/>
      <c r="R4" s="21">
        <v>0.05</v>
      </c>
      <c r="S4" s="31" t="s">
        <v>21</v>
      </c>
      <c r="T4" s="22" t="s">
        <v>22</v>
      </c>
      <c r="U4" s="22" t="s">
        <v>23</v>
      </c>
      <c r="V4" s="40" t="s">
        <v>24</v>
      </c>
      <c r="X4" s="30" t="s">
        <v>25</v>
      </c>
      <c r="Y4" s="21">
        <v>0.15</v>
      </c>
      <c r="Z4" s="30">
        <v>3.5000000000000003E-2</v>
      </c>
      <c r="AA4" s="30">
        <v>5.0000000000000001E-3</v>
      </c>
      <c r="AB4" s="21">
        <v>0.05</v>
      </c>
      <c r="AC4" s="21">
        <v>0.05</v>
      </c>
      <c r="AD4" s="30" t="s">
        <v>21</v>
      </c>
      <c r="AE4" s="30" t="s">
        <v>22</v>
      </c>
      <c r="AF4" s="30" t="s">
        <v>26</v>
      </c>
    </row>
    <row r="5" spans="1:32" ht="12.75" customHeight="1" x14ac:dyDescent="0.2">
      <c r="A5" s="43" t="s">
        <v>27</v>
      </c>
      <c r="B5" s="28" t="s">
        <v>28</v>
      </c>
      <c r="C5" s="3">
        <v>73.25</v>
      </c>
      <c r="D5" s="4">
        <v>0.36</v>
      </c>
      <c r="E5" s="5" t="s">
        <v>29</v>
      </c>
      <c r="F5" s="6" t="s">
        <v>30</v>
      </c>
      <c r="X5" s="37" t="s">
        <v>31</v>
      </c>
    </row>
    <row r="6" spans="1:32" ht="12.75" customHeight="1" x14ac:dyDescent="0.25">
      <c r="A6" s="42" t="s">
        <v>32</v>
      </c>
      <c r="B6" s="27">
        <v>0.37</v>
      </c>
      <c r="C6" s="3">
        <f t="shared" ref="C6:D14" si="0">B6*C$5</f>
        <v>27.102499999999999</v>
      </c>
      <c r="D6" s="7">
        <f t="shared" si="0"/>
        <v>9.7568999999999999</v>
      </c>
      <c r="E6" s="8">
        <f t="shared" ref="E6:E14" si="1">C6-D6</f>
        <v>17.345599999999997</v>
      </c>
      <c r="F6" s="6">
        <f t="shared" ref="F6:F14" si="2">E6*100</f>
        <v>1734.5599999999997</v>
      </c>
      <c r="G6" s="32" t="str">
        <f>IF(AND(S6&gt;12%, S6&lt;15%),("CORRECTO"),("CORREGIR PORCENTAJE"))</f>
        <v>CORREGIR PORCENTAJE</v>
      </c>
      <c r="H6" s="33">
        <f>E6*1.9</f>
        <v>32.956639999999993</v>
      </c>
      <c r="I6" s="33">
        <f>(((H6-15)/2*1.1)+(17))</f>
        <v>26.876151999999998</v>
      </c>
      <c r="J6" s="33">
        <f>((H6-250)/5*1.18)+17</f>
        <v>-34.222232959999999</v>
      </c>
      <c r="K6" s="33">
        <f>((H6-250)/10*1.3)+17</f>
        <v>-11.215636800000002</v>
      </c>
      <c r="L6" s="32">
        <f>H6*L$9</f>
        <v>0</v>
      </c>
      <c r="M6" s="32">
        <v>15</v>
      </c>
      <c r="N6" s="32">
        <f>F6*N$9</f>
        <v>0</v>
      </c>
      <c r="O6" s="32">
        <f>F6*O$9</f>
        <v>0</v>
      </c>
      <c r="P6" s="32"/>
      <c r="Q6" s="32">
        <f>E6*Q$9</f>
        <v>0</v>
      </c>
      <c r="R6" s="32">
        <f>F6-E6-L6-M6-N6-O6-P6-Q6</f>
        <v>1702.2143999999996</v>
      </c>
      <c r="S6" s="23">
        <f>(F6/(E6+L6+M6+N6+O6+P6+Q6))-1</f>
        <v>52.625840918084684</v>
      </c>
      <c r="T6" s="23"/>
      <c r="U6" s="24"/>
      <c r="X6" s="34">
        <f t="shared" ref="X6:X14" si="3">F6*1.43</f>
        <v>2480.4207999999994</v>
      </c>
      <c r="Y6" s="35">
        <f t="shared" ref="Y6:Y14" si="4">(X6-F6)*Y$4</f>
        <v>111.87911999999996</v>
      </c>
      <c r="Z6" s="35">
        <f t="shared" ref="Z6:Z14" si="5">X6*Z$4</f>
        <v>86.814727999999988</v>
      </c>
      <c r="AA6" s="35">
        <f t="shared" ref="AA6:AA14" si="6">X6*AA$4</f>
        <v>12.402103999999998</v>
      </c>
      <c r="AB6" s="35">
        <f t="shared" ref="AB6:AB14" si="7">X6*AB$4</f>
        <v>124.02103999999997</v>
      </c>
      <c r="AC6" s="35">
        <f t="shared" ref="AC6:AC14" si="8">F6*AC$4</f>
        <v>86.727999999999994</v>
      </c>
      <c r="AD6" s="35">
        <f t="shared" ref="AD6:AD14" si="9">X6-F6-Y6-Z6-AA6-AB6-AC6</f>
        <v>324.01580799999982</v>
      </c>
      <c r="AE6" s="25">
        <f t="shared" ref="AE6:AE14" si="10">(X6/(F6+Y6+Z6+AA6+AB6+AC6)-1)</f>
        <v>0.1502574002574002</v>
      </c>
      <c r="AF6" s="34">
        <f t="shared" ref="AF6:AF14" si="11">X6*1.21</f>
        <v>3001.3091679999993</v>
      </c>
    </row>
    <row r="7" spans="1:32" ht="12.75" customHeight="1" x14ac:dyDescent="0.2">
      <c r="A7" s="42" t="s">
        <v>33</v>
      </c>
      <c r="B7" s="27">
        <v>0.52</v>
      </c>
      <c r="C7" s="3">
        <f t="shared" si="0"/>
        <v>38.090000000000003</v>
      </c>
      <c r="D7" s="7">
        <f t="shared" si="0"/>
        <v>13.712400000000001</v>
      </c>
      <c r="E7" s="8">
        <f t="shared" si="1"/>
        <v>24.377600000000001</v>
      </c>
      <c r="F7" s="6">
        <f t="shared" si="2"/>
        <v>2437.7600000000002</v>
      </c>
      <c r="X7" s="34">
        <f t="shared" si="3"/>
        <v>3485.9968000000003</v>
      </c>
      <c r="Y7" s="35">
        <f t="shared" si="4"/>
        <v>157.23552000000001</v>
      </c>
      <c r="Z7" s="35">
        <f t="shared" si="5"/>
        <v>122.00988800000002</v>
      </c>
      <c r="AA7" s="35">
        <f t="shared" si="6"/>
        <v>17.429984000000001</v>
      </c>
      <c r="AB7" s="35">
        <f t="shared" si="7"/>
        <v>174.29984000000002</v>
      </c>
      <c r="AC7" s="35">
        <f t="shared" si="8"/>
        <v>121.88800000000002</v>
      </c>
      <c r="AD7" s="35">
        <f t="shared" si="9"/>
        <v>455.37356800000009</v>
      </c>
      <c r="AE7" s="25">
        <f t="shared" si="10"/>
        <v>0.1502574002574002</v>
      </c>
      <c r="AF7" s="34">
        <f t="shared" si="11"/>
        <v>4218.0561280000002</v>
      </c>
    </row>
    <row r="8" spans="1:32" ht="12.75" customHeight="1" x14ac:dyDescent="0.2">
      <c r="A8" s="42" t="s">
        <v>34</v>
      </c>
      <c r="B8" s="27">
        <v>0.74</v>
      </c>
      <c r="C8" s="3">
        <f t="shared" si="0"/>
        <v>54.204999999999998</v>
      </c>
      <c r="D8" s="7">
        <f t="shared" si="0"/>
        <v>19.5138</v>
      </c>
      <c r="E8" s="8">
        <f t="shared" si="1"/>
        <v>34.691199999999995</v>
      </c>
      <c r="F8" s="6">
        <f t="shared" si="2"/>
        <v>3469.1199999999994</v>
      </c>
      <c r="X8" s="34">
        <f t="shared" si="3"/>
        <v>4960.8415999999988</v>
      </c>
      <c r="Y8" s="35">
        <f t="shared" si="4"/>
        <v>223.75823999999992</v>
      </c>
      <c r="Z8" s="35">
        <f t="shared" si="5"/>
        <v>173.62945599999998</v>
      </c>
      <c r="AA8" s="35">
        <f t="shared" si="6"/>
        <v>24.804207999999996</v>
      </c>
      <c r="AB8" s="35">
        <f t="shared" si="7"/>
        <v>248.04207999999994</v>
      </c>
      <c r="AC8" s="35">
        <f t="shared" si="8"/>
        <v>173.45599999999999</v>
      </c>
      <c r="AD8" s="35">
        <f t="shared" si="9"/>
        <v>648.03161599999964</v>
      </c>
      <c r="AE8" s="25">
        <f t="shared" si="10"/>
        <v>0.1502574002574002</v>
      </c>
      <c r="AF8" s="34">
        <f t="shared" si="11"/>
        <v>6002.6183359999986</v>
      </c>
    </row>
    <row r="9" spans="1:32" ht="12.75" customHeight="1" x14ac:dyDescent="0.2">
      <c r="A9" s="42" t="s">
        <v>35</v>
      </c>
      <c r="B9" s="27">
        <v>0.97</v>
      </c>
      <c r="C9" s="3">
        <f t="shared" si="0"/>
        <v>71.052499999999995</v>
      </c>
      <c r="D9" s="7">
        <f t="shared" si="0"/>
        <v>25.578899999999997</v>
      </c>
      <c r="E9" s="8">
        <f t="shared" si="1"/>
        <v>45.473599999999998</v>
      </c>
      <c r="F9" s="6">
        <f t="shared" si="2"/>
        <v>4547.3599999999997</v>
      </c>
      <c r="X9" s="34">
        <f t="shared" si="3"/>
        <v>6502.724799999999</v>
      </c>
      <c r="Y9" s="35">
        <f t="shared" si="4"/>
        <v>293.30471999999992</v>
      </c>
      <c r="Z9" s="35">
        <f t="shared" si="5"/>
        <v>227.59536799999998</v>
      </c>
      <c r="AA9" s="35">
        <f t="shared" si="6"/>
        <v>32.513623999999993</v>
      </c>
      <c r="AB9" s="35">
        <f t="shared" si="7"/>
        <v>325.13623999999999</v>
      </c>
      <c r="AC9" s="35">
        <f t="shared" si="8"/>
        <v>227.36799999999999</v>
      </c>
      <c r="AD9" s="35">
        <f t="shared" si="9"/>
        <v>849.44684799999959</v>
      </c>
      <c r="AE9" s="25">
        <f t="shared" si="10"/>
        <v>0.15025740025739998</v>
      </c>
      <c r="AF9" s="34">
        <f t="shared" si="11"/>
        <v>7868.2970079999986</v>
      </c>
    </row>
    <row r="10" spans="1:32" ht="12.75" customHeight="1" x14ac:dyDescent="0.2">
      <c r="A10" s="42" t="s">
        <v>36</v>
      </c>
      <c r="B10" s="27">
        <v>0.57999999999999996</v>
      </c>
      <c r="C10" s="3">
        <f t="shared" si="0"/>
        <v>42.484999999999999</v>
      </c>
      <c r="D10" s="7">
        <f t="shared" si="0"/>
        <v>15.294599999999999</v>
      </c>
      <c r="E10" s="8">
        <f t="shared" si="1"/>
        <v>27.1904</v>
      </c>
      <c r="F10" s="6">
        <f t="shared" si="2"/>
        <v>2719.04</v>
      </c>
      <c r="X10" s="34">
        <f t="shared" si="3"/>
        <v>3888.2271999999998</v>
      </c>
      <c r="Y10" s="35">
        <f t="shared" si="4"/>
        <v>175.37807999999998</v>
      </c>
      <c r="Z10" s="35">
        <f t="shared" si="5"/>
        <v>136.087952</v>
      </c>
      <c r="AA10" s="35">
        <f t="shared" si="6"/>
        <v>19.441136</v>
      </c>
      <c r="AB10" s="35">
        <f t="shared" si="7"/>
        <v>194.41136</v>
      </c>
      <c r="AC10" s="35">
        <f t="shared" si="8"/>
        <v>135.952</v>
      </c>
      <c r="AD10" s="35">
        <f t="shared" si="9"/>
        <v>507.91667199999983</v>
      </c>
      <c r="AE10" s="25">
        <f t="shared" si="10"/>
        <v>0.1502574002574002</v>
      </c>
      <c r="AF10" s="34">
        <f t="shared" si="11"/>
        <v>4704.7549119999994</v>
      </c>
    </row>
    <row r="11" spans="1:32" ht="12.75" customHeight="1" x14ac:dyDescent="0.2">
      <c r="A11" s="42" t="s">
        <v>37</v>
      </c>
      <c r="B11" s="27">
        <v>0.79</v>
      </c>
      <c r="C11" s="3">
        <f t="shared" si="0"/>
        <v>57.8675</v>
      </c>
      <c r="D11" s="7">
        <f t="shared" si="0"/>
        <v>20.8323</v>
      </c>
      <c r="E11" s="8">
        <f t="shared" si="1"/>
        <v>37.035200000000003</v>
      </c>
      <c r="F11" s="6">
        <f t="shared" si="2"/>
        <v>3703.5200000000004</v>
      </c>
      <c r="X11" s="34">
        <f t="shared" si="3"/>
        <v>5296.0336000000007</v>
      </c>
      <c r="Y11" s="35">
        <f t="shared" si="4"/>
        <v>238.87704000000002</v>
      </c>
      <c r="Z11" s="35">
        <f t="shared" si="5"/>
        <v>185.36117600000003</v>
      </c>
      <c r="AA11" s="35">
        <f t="shared" si="6"/>
        <v>26.480168000000003</v>
      </c>
      <c r="AB11" s="35">
        <f t="shared" si="7"/>
        <v>264.80168000000003</v>
      </c>
      <c r="AC11" s="35">
        <f t="shared" si="8"/>
        <v>185.17600000000004</v>
      </c>
      <c r="AD11" s="35">
        <f t="shared" si="9"/>
        <v>691.8175359999999</v>
      </c>
      <c r="AE11" s="25">
        <f t="shared" si="10"/>
        <v>0.1502574002574002</v>
      </c>
      <c r="AF11" s="34">
        <f t="shared" si="11"/>
        <v>6408.2006560000009</v>
      </c>
    </row>
    <row r="12" spans="1:32" ht="12.75" customHeight="1" x14ac:dyDescent="0.2">
      <c r="A12" s="42" t="s">
        <v>38</v>
      </c>
      <c r="B12" s="27">
        <v>0.96</v>
      </c>
      <c r="C12" s="3">
        <f t="shared" si="0"/>
        <v>70.319999999999993</v>
      </c>
      <c r="D12" s="7">
        <f t="shared" si="0"/>
        <v>25.315199999999997</v>
      </c>
      <c r="E12" s="8">
        <f t="shared" si="1"/>
        <v>45.004799999999996</v>
      </c>
      <c r="F12" s="6">
        <f t="shared" si="2"/>
        <v>4500.4799999999996</v>
      </c>
      <c r="X12" s="34">
        <f t="shared" si="3"/>
        <v>6435.6863999999987</v>
      </c>
      <c r="Y12" s="35">
        <f t="shared" si="4"/>
        <v>290.28095999999988</v>
      </c>
      <c r="Z12" s="35">
        <f t="shared" si="5"/>
        <v>225.24902399999996</v>
      </c>
      <c r="AA12" s="35">
        <f t="shared" si="6"/>
        <v>32.178431999999994</v>
      </c>
      <c r="AB12" s="35">
        <f t="shared" si="7"/>
        <v>321.78431999999998</v>
      </c>
      <c r="AC12" s="35">
        <f t="shared" si="8"/>
        <v>225.024</v>
      </c>
      <c r="AD12" s="35">
        <f t="shared" si="9"/>
        <v>840.68966399999942</v>
      </c>
      <c r="AE12" s="25">
        <f t="shared" si="10"/>
        <v>0.1502574002574002</v>
      </c>
      <c r="AF12" s="34">
        <f t="shared" si="11"/>
        <v>7787.180543999998</v>
      </c>
    </row>
    <row r="13" spans="1:32" ht="12.75" customHeight="1" x14ac:dyDescent="0.2">
      <c r="A13" s="42" t="s">
        <v>39</v>
      </c>
      <c r="B13" s="27">
        <v>1.03</v>
      </c>
      <c r="C13" s="3">
        <f t="shared" si="0"/>
        <v>75.447500000000005</v>
      </c>
      <c r="D13" s="7">
        <f t="shared" si="0"/>
        <v>27.161100000000001</v>
      </c>
      <c r="E13" s="8">
        <f t="shared" si="1"/>
        <v>48.2864</v>
      </c>
      <c r="F13" s="6">
        <f t="shared" si="2"/>
        <v>4828.6400000000003</v>
      </c>
      <c r="X13" s="34">
        <f t="shared" si="3"/>
        <v>6904.9552000000003</v>
      </c>
      <c r="Y13" s="35">
        <f t="shared" si="4"/>
        <v>311.44727999999998</v>
      </c>
      <c r="Z13" s="35">
        <f t="shared" si="5"/>
        <v>241.67343200000005</v>
      </c>
      <c r="AA13" s="35">
        <f t="shared" si="6"/>
        <v>34.524776000000003</v>
      </c>
      <c r="AB13" s="35">
        <f t="shared" si="7"/>
        <v>345.24776000000003</v>
      </c>
      <c r="AC13" s="35">
        <f t="shared" si="8"/>
        <v>241.43200000000002</v>
      </c>
      <c r="AD13" s="35">
        <f t="shared" si="9"/>
        <v>901.98995200000013</v>
      </c>
      <c r="AE13" s="25">
        <f t="shared" si="10"/>
        <v>0.15025740025739998</v>
      </c>
      <c r="AF13" s="34">
        <f t="shared" si="11"/>
        <v>8354.9957919999997</v>
      </c>
    </row>
    <row r="14" spans="1:32" ht="12.75" customHeight="1" x14ac:dyDescent="0.2">
      <c r="A14" s="42" t="s">
        <v>40</v>
      </c>
      <c r="B14" s="27">
        <v>1.32</v>
      </c>
      <c r="C14" s="3">
        <f t="shared" si="0"/>
        <v>96.69</v>
      </c>
      <c r="D14" s="7">
        <f t="shared" si="0"/>
        <v>34.808399999999999</v>
      </c>
      <c r="E14" s="8">
        <f t="shared" si="1"/>
        <v>61.881599999999999</v>
      </c>
      <c r="F14" s="6">
        <f t="shared" si="2"/>
        <v>6188.16</v>
      </c>
      <c r="X14" s="34">
        <f t="shared" si="3"/>
        <v>8849.0687999999991</v>
      </c>
      <c r="Y14" s="35">
        <f t="shared" si="4"/>
        <v>399.1363199999999</v>
      </c>
      <c r="Z14" s="35">
        <f t="shared" si="5"/>
        <v>309.71740799999998</v>
      </c>
      <c r="AA14" s="35">
        <f t="shared" si="6"/>
        <v>44.245343999999996</v>
      </c>
      <c r="AB14" s="35">
        <f t="shared" si="7"/>
        <v>442.45344</v>
      </c>
      <c r="AC14" s="35">
        <f t="shared" si="8"/>
        <v>309.40800000000002</v>
      </c>
      <c r="AD14" s="35">
        <f t="shared" si="9"/>
        <v>1155.9482879999991</v>
      </c>
      <c r="AE14" s="25">
        <f t="shared" si="10"/>
        <v>0.15025740025739998</v>
      </c>
      <c r="AF14" s="34">
        <f t="shared" si="11"/>
        <v>10707.373247999998</v>
      </c>
    </row>
    <row r="15" spans="1:32" ht="33" customHeight="1" x14ac:dyDescent="0.2">
      <c r="A15"/>
      <c r="B15"/>
      <c r="C15"/>
      <c r="D15"/>
      <c r="E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AB15"/>
      <c r="AD15"/>
      <c r="AF15"/>
    </row>
    <row r="16" spans="1:32" ht="12.75" customHeight="1" x14ac:dyDescent="0.2">
      <c r="A16"/>
      <c r="B16"/>
      <c r="C16"/>
      <c r="D16"/>
      <c r="E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AB16"/>
      <c r="AD16"/>
      <c r="AF16"/>
    </row>
    <row r="17" spans="1:32" ht="13.5" customHeight="1" x14ac:dyDescent="0.2">
      <c r="A17"/>
      <c r="B17"/>
      <c r="C17"/>
      <c r="D17"/>
      <c r="E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AB17"/>
      <c r="AD17"/>
      <c r="AF17"/>
    </row>
    <row r="18" spans="1:32" ht="13.5" customHeight="1" x14ac:dyDescent="0.2">
      <c r="A18"/>
      <c r="B18"/>
      <c r="C18"/>
      <c r="D18"/>
      <c r="E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AB18"/>
      <c r="AD18"/>
      <c r="AF18"/>
    </row>
    <row r="19" spans="1:32" ht="12.75" customHeight="1" x14ac:dyDescent="0.2">
      <c r="A19"/>
      <c r="B19"/>
      <c r="C19"/>
      <c r="D19"/>
      <c r="E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AB19"/>
      <c r="AD19"/>
      <c r="AF19"/>
    </row>
    <row r="20" spans="1:32" ht="12.75" customHeight="1" x14ac:dyDescent="0.2">
      <c r="A20"/>
      <c r="B20"/>
      <c r="C20"/>
      <c r="D20"/>
      <c r="E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AB20"/>
      <c r="AD20"/>
      <c r="AF20"/>
    </row>
    <row r="21" spans="1:32" ht="12.75" customHeight="1" x14ac:dyDescent="0.2">
      <c r="A21"/>
      <c r="B21"/>
      <c r="C21"/>
      <c r="D21"/>
      <c r="E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AB21"/>
      <c r="AD21"/>
      <c r="AF21"/>
    </row>
    <row r="22" spans="1:32" ht="12.75" customHeight="1" x14ac:dyDescent="0.2">
      <c r="A22"/>
      <c r="B22"/>
      <c r="C22"/>
      <c r="D22"/>
      <c r="E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AB22"/>
      <c r="AD22"/>
      <c r="AF22"/>
    </row>
    <row r="23" spans="1:32" ht="27.95" customHeight="1" x14ac:dyDescent="0.2">
      <c r="A23"/>
      <c r="B23"/>
      <c r="C23"/>
      <c r="D23"/>
      <c r="E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AB23"/>
      <c r="AD23"/>
      <c r="AF23"/>
    </row>
    <row r="24" spans="1:32" ht="12.75" customHeight="1" x14ac:dyDescent="0.2">
      <c r="A24"/>
      <c r="B24"/>
      <c r="C24"/>
      <c r="D24"/>
      <c r="E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AB24"/>
      <c r="AD24"/>
      <c r="AF24"/>
    </row>
    <row r="25" spans="1:32" ht="13.5" customHeight="1" x14ac:dyDescent="0.2">
      <c r="A25"/>
      <c r="B25"/>
      <c r="C25"/>
      <c r="D25"/>
      <c r="E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AB25"/>
      <c r="AD25"/>
      <c r="AF25"/>
    </row>
    <row r="26" spans="1:32" ht="12.75" customHeight="1" x14ac:dyDescent="0.2">
      <c r="A26"/>
      <c r="B26"/>
      <c r="C26"/>
      <c r="D26"/>
      <c r="E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AB26"/>
      <c r="AD26"/>
      <c r="AF26"/>
    </row>
    <row r="27" spans="1:32" ht="12.75" customHeight="1" x14ac:dyDescent="0.2">
      <c r="A27"/>
      <c r="B27"/>
      <c r="C27"/>
      <c r="D27"/>
      <c r="E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AB27"/>
      <c r="AD27"/>
      <c r="AF27"/>
    </row>
    <row r="28" spans="1:32" ht="12.75" customHeight="1" x14ac:dyDescent="0.2">
      <c r="A28"/>
      <c r="B28"/>
      <c r="C28"/>
      <c r="D28"/>
      <c r="E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AB28"/>
      <c r="AD28"/>
      <c r="AF28"/>
    </row>
    <row r="29" spans="1:32" ht="12.75" customHeight="1" x14ac:dyDescent="0.2">
      <c r="A29"/>
      <c r="B29"/>
      <c r="C29"/>
      <c r="D29"/>
      <c r="E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/>
      <c r="AD29"/>
      <c r="AF29"/>
    </row>
    <row r="30" spans="1:32" ht="12.75" customHeight="1" x14ac:dyDescent="0.2">
      <c r="A30"/>
      <c r="B30"/>
      <c r="C30"/>
      <c r="D30"/>
      <c r="E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/>
      <c r="AD30"/>
      <c r="AF30"/>
    </row>
    <row r="31" spans="1:32" ht="12.75" customHeight="1" x14ac:dyDescent="0.2">
      <c r="A31"/>
      <c r="B31"/>
      <c r="C31"/>
      <c r="D31"/>
      <c r="E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/>
      <c r="AD31"/>
      <c r="AF31"/>
    </row>
    <row r="32" spans="1:32" ht="12.75" customHeight="1" x14ac:dyDescent="0.2">
      <c r="A32"/>
      <c r="B32"/>
      <c r="C32"/>
      <c r="D32"/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/>
      <c r="AD32"/>
      <c r="AF32"/>
    </row>
    <row r="33" spans="1:32" ht="32.25" customHeight="1" x14ac:dyDescent="0.2">
      <c r="A33"/>
      <c r="B33"/>
      <c r="C33"/>
      <c r="D33"/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AB33"/>
      <c r="AD33"/>
      <c r="AF33"/>
    </row>
    <row r="34" spans="1:32" ht="17.850000000000001" customHeight="1" x14ac:dyDescent="0.2">
      <c r="A34"/>
      <c r="B34"/>
      <c r="C34"/>
      <c r="D34"/>
      <c r="E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AB34"/>
      <c r="AD34"/>
      <c r="AF34"/>
    </row>
    <row r="35" spans="1:32" x14ac:dyDescent="0.2">
      <c r="A35"/>
      <c r="B35"/>
      <c r="C35"/>
      <c r="D35"/>
      <c r="E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AB35"/>
      <c r="AD35"/>
      <c r="AF35"/>
    </row>
    <row r="36" spans="1:32" x14ac:dyDescent="0.2">
      <c r="A36"/>
      <c r="B36"/>
      <c r="C36"/>
      <c r="D36"/>
      <c r="E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B36"/>
      <c r="AD36"/>
      <c r="AF36"/>
    </row>
    <row r="37" spans="1:32" ht="15" customHeight="1" x14ac:dyDescent="0.2">
      <c r="A37"/>
      <c r="B37"/>
      <c r="C37"/>
      <c r="D37"/>
      <c r="E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AB37"/>
      <c r="AD37"/>
      <c r="AF37"/>
    </row>
    <row r="38" spans="1:32" ht="15" customHeight="1" x14ac:dyDescent="0.2">
      <c r="A38"/>
      <c r="B38"/>
      <c r="C38"/>
      <c r="D38"/>
      <c r="E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AB38"/>
      <c r="AD38"/>
      <c r="AF38"/>
    </row>
    <row r="39" spans="1:32" ht="15" customHeight="1" x14ac:dyDescent="0.2">
      <c r="A39"/>
      <c r="B39"/>
      <c r="C39"/>
      <c r="D39"/>
      <c r="E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AB39"/>
      <c r="AD39"/>
      <c r="AF39"/>
    </row>
    <row r="40" spans="1:32" ht="15" customHeight="1" x14ac:dyDescent="0.2">
      <c r="A40"/>
      <c r="B40"/>
      <c r="C40"/>
      <c r="D40"/>
      <c r="E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AB40"/>
      <c r="AD40"/>
      <c r="AF40"/>
    </row>
    <row r="41" spans="1:32" ht="15" customHeight="1" x14ac:dyDescent="0.2">
      <c r="A41"/>
      <c r="B41"/>
      <c r="C4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AB41"/>
      <c r="AD41"/>
      <c r="AF41"/>
    </row>
    <row r="42" spans="1:32" ht="15" customHeight="1" x14ac:dyDescent="0.2">
      <c r="A42"/>
      <c r="B42"/>
      <c r="C42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AB42"/>
      <c r="AD42"/>
      <c r="AF42"/>
    </row>
    <row r="43" spans="1:32" ht="15" customHeight="1" x14ac:dyDescent="0.2">
      <c r="A43"/>
      <c r="B43"/>
      <c r="C43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AB43"/>
      <c r="AD43"/>
      <c r="AF43"/>
    </row>
    <row r="44" spans="1:32" x14ac:dyDescent="0.2">
      <c r="A44"/>
      <c r="B44"/>
      <c r="C44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AB44"/>
      <c r="AD44"/>
      <c r="AF44"/>
    </row>
    <row r="45" spans="1:32" x14ac:dyDescent="0.2">
      <c r="A45"/>
      <c r="B45"/>
      <c r="C45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AB45"/>
      <c r="AD45"/>
      <c r="AF45"/>
    </row>
    <row r="46" spans="1:32" ht="36" customHeight="1" x14ac:dyDescent="0.2">
      <c r="A46"/>
      <c r="B46"/>
      <c r="C46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AB46"/>
      <c r="AD46"/>
      <c r="AF46"/>
    </row>
    <row r="47" spans="1:32" x14ac:dyDescent="0.2">
      <c r="A47"/>
      <c r="B47"/>
      <c r="C47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AB47"/>
      <c r="AD47"/>
      <c r="AF47"/>
    </row>
    <row r="48" spans="1:32" x14ac:dyDescent="0.2">
      <c r="A48"/>
      <c r="B48"/>
      <c r="C48"/>
      <c r="D48"/>
      <c r="E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AB48"/>
      <c r="AD48"/>
      <c r="AF48"/>
    </row>
    <row r="49" spans="1:32" x14ac:dyDescent="0.2">
      <c r="A49"/>
      <c r="B49"/>
      <c r="C49"/>
      <c r="D49"/>
      <c r="E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AB49"/>
      <c r="AD49"/>
      <c r="AF49"/>
    </row>
    <row r="50" spans="1:32" ht="15" customHeight="1" x14ac:dyDescent="0.2">
      <c r="A50"/>
      <c r="B50"/>
      <c r="C50"/>
      <c r="D50"/>
      <c r="E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AB50"/>
      <c r="AD50"/>
      <c r="AF50"/>
    </row>
    <row r="51" spans="1:32" ht="15" customHeight="1" x14ac:dyDescent="0.2">
      <c r="A51"/>
      <c r="B51"/>
      <c r="C51"/>
      <c r="D51"/>
      <c r="E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AB51"/>
      <c r="AD51"/>
      <c r="AF51"/>
    </row>
    <row r="52" spans="1:32" ht="15" customHeight="1" x14ac:dyDescent="0.2">
      <c r="A52"/>
      <c r="B52"/>
      <c r="C52"/>
      <c r="D52"/>
      <c r="E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AB52"/>
      <c r="AD52"/>
      <c r="AF52"/>
    </row>
    <row r="53" spans="1:32" ht="15" customHeight="1" x14ac:dyDescent="0.2">
      <c r="A53"/>
      <c r="B53"/>
      <c r="C53"/>
      <c r="D53"/>
      <c r="E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AB53"/>
      <c r="AD53"/>
      <c r="AF53"/>
    </row>
    <row r="54" spans="1:32" ht="36" customHeight="1" x14ac:dyDescent="0.2">
      <c r="A54"/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AB54"/>
      <c r="AD54"/>
      <c r="AF54"/>
    </row>
  </sheetData>
  <mergeCells count="10">
    <mergeCell ref="X1:AF2"/>
    <mergeCell ref="I1:L2"/>
    <mergeCell ref="G3:G4"/>
    <mergeCell ref="I3:L3"/>
    <mergeCell ref="S3:T3"/>
    <mergeCell ref="U3:V3"/>
    <mergeCell ref="A1:F1"/>
    <mergeCell ref="A2:F2"/>
    <mergeCell ref="A3:E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Tomas Perez</cp:lastModifiedBy>
  <cp:lastPrinted>2020-07-29T19:10:47Z</cp:lastPrinted>
  <dcterms:created xsi:type="dcterms:W3CDTF">2020-07-29T11:50:56Z</dcterms:created>
  <dcterms:modified xsi:type="dcterms:W3CDTF">2020-09-04T14:40:45Z</dcterms:modified>
</cp:coreProperties>
</file>