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95" windowWidth="18915" windowHeight="7125"/>
  </bookViews>
  <sheets>
    <sheet name="Hoja1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F23" i="1" l="1"/>
  <c r="F22" i="1"/>
  <c r="C22" i="1" l="1"/>
  <c r="B23" i="1"/>
  <c r="C23" i="1" l="1"/>
  <c r="E23" i="1"/>
  <c r="E22" i="1"/>
  <c r="G22" i="1" s="1"/>
  <c r="D24" i="1"/>
  <c r="B24" i="1"/>
  <c r="G23" i="1" l="1"/>
  <c r="F21" i="1"/>
  <c r="F20" i="1"/>
  <c r="F19" i="1"/>
  <c r="C19" i="1" s="1"/>
  <c r="F18" i="1"/>
  <c r="E18" i="1" s="1"/>
  <c r="E20" i="1" l="1"/>
  <c r="C20" i="1"/>
  <c r="E21" i="1"/>
  <c r="C21" i="1"/>
  <c r="E19" i="1"/>
  <c r="G19" i="1" s="1"/>
  <c r="C18" i="1"/>
  <c r="G18" i="1" s="1"/>
  <c r="F6" i="1"/>
  <c r="G21" i="1" l="1"/>
  <c r="G20" i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E6" i="1"/>
  <c r="C6" i="1" l="1"/>
  <c r="G6" i="1" s="1"/>
  <c r="C10" i="1"/>
  <c r="G10" i="1" s="1"/>
  <c r="C14" i="1"/>
  <c r="G14" i="1" s="1"/>
  <c r="C7" i="1"/>
  <c r="G7" i="1" s="1"/>
  <c r="C11" i="1"/>
  <c r="G11" i="1" s="1"/>
  <c r="C15" i="1"/>
  <c r="G15" i="1" s="1"/>
  <c r="C8" i="1"/>
  <c r="G8" i="1" s="1"/>
  <c r="C12" i="1"/>
  <c r="G12" i="1" s="1"/>
  <c r="C16" i="1"/>
  <c r="G16" i="1" s="1"/>
  <c r="C9" i="1"/>
  <c r="G9" i="1" s="1"/>
  <c r="C13" i="1"/>
  <c r="G13" i="1" s="1"/>
  <c r="C17" i="1"/>
  <c r="G17" i="1" s="1"/>
</calcChain>
</file>

<file path=xl/sharedStrings.xml><?xml version="1.0" encoding="utf-8"?>
<sst xmlns="http://schemas.openxmlformats.org/spreadsheetml/2006/main" count="8" uniqueCount="8">
  <si>
    <t>Luz</t>
  </si>
  <si>
    <t>Agua</t>
  </si>
  <si>
    <t>Mes</t>
  </si>
  <si>
    <t>Total</t>
  </si>
  <si>
    <t>Total Horas</t>
  </si>
  <si>
    <t>$ Luz/hora</t>
  </si>
  <si>
    <t>$ Agua/hora</t>
  </si>
  <si>
    <t>$  hora de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</si>
</sst>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[$-C0A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1" xfId="0" applyNumberFormat="1" applyBorder="1" applyAlignment="1">
      <alignment horizontal="left"/>
    </xf>
    <xf numFmtId="0" fontId="0" fillId="0" borderId="1" xfId="0" applyBorder="1"/>
    <xf numFmtId="44" fontId="0" fillId="0" borderId="1" xfId="1" applyFont="1" applyBorder="1"/>
    <xf numFmtId="44" fontId="0" fillId="0" borderId="0" xfId="1" applyFont="1" applyBorder="1"/>
    <xf numFmtId="44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os-Rentabilidad/Valor%20y%20horas%20trabajadas%20-%20BA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lor%20y%20horas%20trabajadas%20-%20BA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ORAS%20PERSONAL%20-%20BASIS%20CONSTRUCCIONES%20SR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Hoja1"/>
      <sheetName val="Sueldo ago-20"/>
      <sheetName val="Hoja3"/>
      <sheetName val="Hoja15"/>
      <sheetName val="Horas servicios+gastos bancario"/>
      <sheetName val="Horas cargas sociales"/>
      <sheetName val="Horas B"/>
      <sheetName val="carga de datos"/>
      <sheetName val="Nomina"/>
      <sheetName val="2°quinc Dic 2022  "/>
      <sheetName val="1°quinc Dic 2022 "/>
      <sheetName val="2°quinc Nov2022"/>
      <sheetName val="Hoja12"/>
      <sheetName val="Hoja2"/>
      <sheetName val="Hoja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>
            <v>44501</v>
          </cell>
          <cell r="C5">
            <v>1817.5</v>
          </cell>
        </row>
        <row r="6">
          <cell r="A6">
            <v>44531</v>
          </cell>
          <cell r="C6">
            <v>1930</v>
          </cell>
        </row>
        <row r="7">
          <cell r="A7">
            <v>44562</v>
          </cell>
          <cell r="C7">
            <v>1403.5</v>
          </cell>
        </row>
        <row r="8">
          <cell r="A8">
            <v>44593</v>
          </cell>
          <cell r="C8">
            <v>1555</v>
          </cell>
        </row>
        <row r="9">
          <cell r="A9">
            <v>44621</v>
          </cell>
          <cell r="C9">
            <v>1663</v>
          </cell>
        </row>
        <row r="10">
          <cell r="A10">
            <v>44652</v>
          </cell>
          <cell r="C10">
            <v>1441</v>
          </cell>
        </row>
        <row r="11">
          <cell r="A11">
            <v>44682</v>
          </cell>
          <cell r="C11">
            <v>1368.5</v>
          </cell>
        </row>
        <row r="12">
          <cell r="A12">
            <v>44713</v>
          </cell>
          <cell r="C12">
            <v>1576</v>
          </cell>
        </row>
        <row r="13">
          <cell r="A13">
            <v>44743</v>
          </cell>
          <cell r="C13">
            <v>1859</v>
          </cell>
        </row>
        <row r="14">
          <cell r="A14">
            <v>44774</v>
          </cell>
          <cell r="C14">
            <v>2245</v>
          </cell>
        </row>
        <row r="15">
          <cell r="A15">
            <v>44805</v>
          </cell>
          <cell r="C15">
            <v>2778.5</v>
          </cell>
        </row>
        <row r="16">
          <cell r="A16">
            <v>44835</v>
          </cell>
          <cell r="C16">
            <v>3504</v>
          </cell>
        </row>
        <row r="17">
          <cell r="A17">
            <v>44866</v>
          </cell>
          <cell r="C17">
            <v>3693.5</v>
          </cell>
        </row>
        <row r="18">
          <cell r="A18">
            <v>44896</v>
          </cell>
          <cell r="C18">
            <v>4055.5</v>
          </cell>
        </row>
        <row r="19">
          <cell r="A19">
            <v>44927</v>
          </cell>
          <cell r="C19">
            <v>1623.5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Hoja1"/>
      <sheetName val="Hoja2"/>
      <sheetName val="Sueldo ago-20"/>
      <sheetName val="Hoja3"/>
      <sheetName val="Luz-Gastos Gene-Bancarios"/>
      <sheetName val="Horas servicios+gastos bancario"/>
      <sheetName val="Horas cargas sociales"/>
      <sheetName val="Horas B"/>
      <sheetName val="carga de datos"/>
      <sheetName val="Nomi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A5">
            <v>44501</v>
          </cell>
          <cell r="C5">
            <v>1817.5</v>
          </cell>
        </row>
        <row r="6">
          <cell r="A6">
            <v>44531</v>
          </cell>
          <cell r="C6">
            <v>1930</v>
          </cell>
        </row>
        <row r="7">
          <cell r="A7">
            <v>44562</v>
          </cell>
          <cell r="C7">
            <v>1403.5</v>
          </cell>
        </row>
        <row r="8">
          <cell r="A8">
            <v>44593</v>
          </cell>
          <cell r="C8">
            <v>1555</v>
          </cell>
        </row>
        <row r="9">
          <cell r="A9">
            <v>44621</v>
          </cell>
          <cell r="C9">
            <v>1663</v>
          </cell>
        </row>
        <row r="10">
          <cell r="A10">
            <v>44652</v>
          </cell>
          <cell r="C10">
            <v>1441</v>
          </cell>
        </row>
        <row r="11">
          <cell r="A11">
            <v>44682</v>
          </cell>
          <cell r="C11">
            <v>1368.5</v>
          </cell>
        </row>
        <row r="12">
          <cell r="A12">
            <v>44713</v>
          </cell>
          <cell r="C12">
            <v>1576</v>
          </cell>
        </row>
        <row r="13">
          <cell r="A13">
            <v>44743</v>
          </cell>
          <cell r="C13">
            <v>1859</v>
          </cell>
        </row>
        <row r="14">
          <cell r="A14">
            <v>44774</v>
          </cell>
          <cell r="C14">
            <v>2245</v>
          </cell>
        </row>
        <row r="15">
          <cell r="A15">
            <v>44805</v>
          </cell>
          <cell r="C15">
            <v>2778.5</v>
          </cell>
        </row>
        <row r="16">
          <cell r="A16">
            <v>44835</v>
          </cell>
          <cell r="C16">
            <v>3504</v>
          </cell>
        </row>
        <row r="17">
          <cell r="A17">
            <v>44866</v>
          </cell>
          <cell r="C17">
            <v>3693.5</v>
          </cell>
        </row>
        <row r="18">
          <cell r="A18">
            <v>44896</v>
          </cell>
          <cell r="C18">
            <v>4055.5</v>
          </cell>
        </row>
        <row r="19">
          <cell r="A19">
            <v>44927</v>
          </cell>
          <cell r="C19">
            <v>3454.5</v>
          </cell>
        </row>
        <row r="20">
          <cell r="A20">
            <v>44958</v>
          </cell>
          <cell r="C20">
            <v>2713.5</v>
          </cell>
        </row>
        <row r="21">
          <cell r="A21">
            <v>44986</v>
          </cell>
          <cell r="C21">
            <v>3317</v>
          </cell>
        </row>
        <row r="22">
          <cell r="A22">
            <v>45017</v>
          </cell>
          <cell r="C22">
            <v>3089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o sueldos"/>
      <sheetName val="Horas B"/>
      <sheetName val="Horas Cargas sociales"/>
      <sheetName val="Luz-Gast Generales-Gast Bancari"/>
      <sheetName val="TOTAL HORAS x MES"/>
      <sheetName val="Horas Adicionales "/>
      <sheetName val="INGRESO"/>
      <sheetName val="Hoja1"/>
    </sheetNames>
    <sheetDataSet>
      <sheetData sheetId="0" refreshError="1"/>
      <sheetData sheetId="1" refreshError="1"/>
      <sheetData sheetId="2">
        <row r="5">
          <cell r="A5">
            <v>44501</v>
          </cell>
        </row>
      </sheetData>
      <sheetData sheetId="3"/>
      <sheetData sheetId="4">
        <row r="5">
          <cell r="A5">
            <v>44501</v>
          </cell>
          <cell r="D5">
            <v>1817.5</v>
          </cell>
        </row>
        <row r="6">
          <cell r="A6">
            <v>44531</v>
          </cell>
          <cell r="D6">
            <v>1930</v>
          </cell>
        </row>
        <row r="7">
          <cell r="A7">
            <v>44562</v>
          </cell>
          <cell r="D7">
            <v>1403.5</v>
          </cell>
        </row>
        <row r="8">
          <cell r="A8">
            <v>44593</v>
          </cell>
          <cell r="D8">
            <v>1555</v>
          </cell>
        </row>
        <row r="9">
          <cell r="A9">
            <v>44621</v>
          </cell>
          <cell r="D9">
            <v>1663</v>
          </cell>
        </row>
        <row r="10">
          <cell r="A10">
            <v>44652</v>
          </cell>
          <cell r="D10">
            <v>1441</v>
          </cell>
        </row>
        <row r="11">
          <cell r="A11">
            <v>44682</v>
          </cell>
          <cell r="D11">
            <v>1368.5</v>
          </cell>
        </row>
        <row r="12">
          <cell r="A12">
            <v>44713</v>
          </cell>
          <cell r="D12">
            <v>1576</v>
          </cell>
        </row>
        <row r="13">
          <cell r="A13">
            <v>44743</v>
          </cell>
          <cell r="D13">
            <v>1859</v>
          </cell>
        </row>
        <row r="14">
          <cell r="A14">
            <v>44774</v>
          </cell>
          <cell r="D14">
            <v>2245</v>
          </cell>
        </row>
        <row r="15">
          <cell r="A15">
            <v>44805</v>
          </cell>
          <cell r="D15">
            <v>2778.5</v>
          </cell>
        </row>
        <row r="16">
          <cell r="A16">
            <v>44835</v>
          </cell>
          <cell r="D16">
            <v>3504</v>
          </cell>
        </row>
        <row r="17">
          <cell r="A17">
            <v>44866</v>
          </cell>
          <cell r="D17">
            <v>3693.5</v>
          </cell>
        </row>
        <row r="18">
          <cell r="A18">
            <v>44896</v>
          </cell>
          <cell r="D18">
            <v>4055.5</v>
          </cell>
        </row>
        <row r="19">
          <cell r="A19">
            <v>44927</v>
          </cell>
          <cell r="D19">
            <v>3454.5</v>
          </cell>
        </row>
        <row r="20">
          <cell r="A20">
            <v>44958</v>
          </cell>
          <cell r="D20">
            <v>2713.5</v>
          </cell>
        </row>
        <row r="21">
          <cell r="A21">
            <v>44986</v>
          </cell>
          <cell r="D21">
            <v>3317</v>
          </cell>
        </row>
        <row r="22">
          <cell r="A22">
            <v>45017</v>
          </cell>
          <cell r="D22">
            <v>3089</v>
          </cell>
        </row>
        <row r="23">
          <cell r="A23">
            <v>45047</v>
          </cell>
          <cell r="D23">
            <v>3929</v>
          </cell>
        </row>
        <row r="24">
          <cell r="A24">
            <v>45078</v>
          </cell>
          <cell r="D24">
            <v>4202.5</v>
          </cell>
        </row>
        <row r="25">
          <cell r="A25">
            <v>45108</v>
          </cell>
          <cell r="D25">
            <v>3027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G24"/>
  <sheetViews>
    <sheetView tabSelected="1" topLeftCell="A10" workbookViewId="0">
      <selection activeCell="B23" sqref="B23"/>
    </sheetView>
  </sheetViews>
  <sheetFormatPr baseColWidth="10" defaultRowHeight="15" x14ac:dyDescent="0.25"/>
  <cols>
    <col min="2" max="5" width="12.7109375" customWidth="1"/>
  </cols>
  <sheetData>
    <row r="5" spans="1:7" ht="31.5" customHeight="1" x14ac:dyDescent="0.25">
      <c r="A5" s="7" t="s">
        <v>2</v>
      </c>
      <c r="B5" s="7" t="s">
        <v>0</v>
      </c>
      <c r="C5" s="7" t="s">
        <v>5</v>
      </c>
      <c r="D5" s="7" t="s">
        <v>1</v>
      </c>
      <c r="E5" s="7" t="s">
        <v>6</v>
      </c>
      <c r="F5" s="7" t="s">
        <v>4</v>
      </c>
      <c r="G5" s="6" t="s">
        <v>7</v>
      </c>
    </row>
    <row r="6" spans="1:7" x14ac:dyDescent="0.25">
      <c r="A6" s="1">
        <v>44562</v>
      </c>
      <c r="B6" s="3">
        <v>2173.39</v>
      </c>
      <c r="C6" s="3">
        <f>+B6/F6</f>
        <v>1.5485500534378338</v>
      </c>
      <c r="D6" s="3">
        <v>697.5</v>
      </c>
      <c r="E6" s="3">
        <f>+D6/F6</f>
        <v>0.49697185607410044</v>
      </c>
      <c r="F6" s="2">
        <f>VLOOKUP(A6,'[1]Horas servicios+gastos bancario'!$A$5:$C$19,3)</f>
        <v>1403.5</v>
      </c>
      <c r="G6" s="5">
        <f>+C6+E6</f>
        <v>2.0455219095119341</v>
      </c>
    </row>
    <row r="7" spans="1:7" x14ac:dyDescent="0.25">
      <c r="A7" s="1">
        <v>44593</v>
      </c>
      <c r="B7" s="3">
        <v>2150.8000000000002</v>
      </c>
      <c r="C7" s="3">
        <f t="shared" ref="C7:C23" si="0">+B7/F7</f>
        <v>1.3831511254019293</v>
      </c>
      <c r="D7" s="3">
        <v>662.42</v>
      </c>
      <c r="E7" s="3">
        <f t="shared" ref="E7:E17" si="1">+D7/F7</f>
        <v>0.42599356913183278</v>
      </c>
      <c r="F7" s="2">
        <f>VLOOKUP(A7,'[1]Horas servicios+gastos bancario'!$A$5:$C$19,3)</f>
        <v>1555</v>
      </c>
      <c r="G7" s="5">
        <f t="shared" ref="G7:G17" si="2">+C7+E7</f>
        <v>1.8091446945337621</v>
      </c>
    </row>
    <row r="8" spans="1:7" x14ac:dyDescent="0.25">
      <c r="A8" s="1">
        <v>44621</v>
      </c>
      <c r="B8" s="3">
        <v>2189.06</v>
      </c>
      <c r="C8" s="3">
        <f t="shared" si="0"/>
        <v>1.3163319302465424</v>
      </c>
      <c r="D8" s="3">
        <v>627.04999999999995</v>
      </c>
      <c r="E8" s="3">
        <f t="shared" si="1"/>
        <v>0.37705953096812989</v>
      </c>
      <c r="F8" s="2">
        <f>VLOOKUP(A8,'[1]Horas servicios+gastos bancario'!$A$5:$C$19,3)</f>
        <v>1663</v>
      </c>
      <c r="G8" s="5">
        <f t="shared" si="2"/>
        <v>1.6933914612146723</v>
      </c>
    </row>
    <row r="9" spans="1:7" x14ac:dyDescent="0.25">
      <c r="A9" s="1">
        <v>44652</v>
      </c>
      <c r="B9" s="3">
        <v>2371.58</v>
      </c>
      <c r="C9" s="3">
        <f t="shared" si="0"/>
        <v>1.6457876474670368</v>
      </c>
      <c r="D9" s="3">
        <v>602.02</v>
      </c>
      <c r="E9" s="3">
        <f t="shared" si="1"/>
        <v>0.41777931991672451</v>
      </c>
      <c r="F9" s="2">
        <f>VLOOKUP(A9,'[1]Horas servicios+gastos bancario'!$A$5:$C$19,3)</f>
        <v>1441</v>
      </c>
      <c r="G9" s="5">
        <f t="shared" si="2"/>
        <v>2.0635669673837613</v>
      </c>
    </row>
    <row r="10" spans="1:7" x14ac:dyDescent="0.25">
      <c r="A10" s="1">
        <v>44682</v>
      </c>
      <c r="B10" s="3">
        <v>3297.08</v>
      </c>
      <c r="C10" s="3">
        <f t="shared" si="0"/>
        <v>2.4092656192911948</v>
      </c>
      <c r="D10" s="3">
        <v>747.71</v>
      </c>
      <c r="E10" s="3">
        <f t="shared" si="1"/>
        <v>0.54637194008038004</v>
      </c>
      <c r="F10" s="2">
        <f>VLOOKUP(A10,'[1]Horas servicios+gastos bancario'!$A$5:$C$19,3)</f>
        <v>1368.5</v>
      </c>
      <c r="G10" s="5">
        <f t="shared" si="2"/>
        <v>2.9556375593715747</v>
      </c>
    </row>
    <row r="11" spans="1:7" x14ac:dyDescent="0.25">
      <c r="A11" s="1">
        <v>44713</v>
      </c>
      <c r="B11" s="3">
        <v>3028.89</v>
      </c>
      <c r="C11" s="3">
        <f t="shared" si="0"/>
        <v>1.9218845177664974</v>
      </c>
      <c r="D11" s="3">
        <v>690.69</v>
      </c>
      <c r="E11" s="3">
        <f t="shared" si="1"/>
        <v>0.43825507614213199</v>
      </c>
      <c r="F11" s="2">
        <f>VLOOKUP(A11,'[1]Horas servicios+gastos bancario'!$A$5:$C$19,3)</f>
        <v>1576</v>
      </c>
      <c r="G11" s="5">
        <f t="shared" si="2"/>
        <v>2.3601395939086292</v>
      </c>
    </row>
    <row r="12" spans="1:7" x14ac:dyDescent="0.25">
      <c r="A12" s="1">
        <v>44743</v>
      </c>
      <c r="B12" s="3">
        <v>4072.24</v>
      </c>
      <c r="C12" s="3">
        <f t="shared" si="0"/>
        <v>2.1905540613232919</v>
      </c>
      <c r="D12" s="3">
        <v>677.04</v>
      </c>
      <c r="E12" s="3">
        <f t="shared" si="1"/>
        <v>0.36419580419580416</v>
      </c>
      <c r="F12" s="2">
        <f>VLOOKUP(A12,'[1]Horas servicios+gastos bancario'!$A$5:$C$19,3)</f>
        <v>1859</v>
      </c>
      <c r="G12" s="5">
        <f t="shared" si="2"/>
        <v>2.5547498655190961</v>
      </c>
    </row>
    <row r="13" spans="1:7" x14ac:dyDescent="0.25">
      <c r="A13" s="1">
        <v>44774</v>
      </c>
      <c r="B13" s="3">
        <v>4150.6899999999996</v>
      </c>
      <c r="C13" s="3">
        <f t="shared" si="0"/>
        <v>1.8488596881959909</v>
      </c>
      <c r="D13" s="3">
        <v>677.04</v>
      </c>
      <c r="E13" s="3">
        <f t="shared" si="1"/>
        <v>0.30157683741648106</v>
      </c>
      <c r="F13" s="2">
        <f>VLOOKUP(A13,'[1]Horas servicios+gastos bancario'!$A$5:$C$19,3)</f>
        <v>2245</v>
      </c>
      <c r="G13" s="5">
        <f t="shared" si="2"/>
        <v>2.1504365256124718</v>
      </c>
    </row>
    <row r="14" spans="1:7" x14ac:dyDescent="0.25">
      <c r="A14" s="1">
        <v>44805</v>
      </c>
      <c r="B14" s="3">
        <v>8448.58</v>
      </c>
      <c r="C14" s="3">
        <f t="shared" si="0"/>
        <v>3.0406982184631994</v>
      </c>
      <c r="D14" s="3">
        <v>677.04</v>
      </c>
      <c r="E14" s="3">
        <f t="shared" si="1"/>
        <v>0.24367104552816266</v>
      </c>
      <c r="F14" s="2">
        <f>VLOOKUP(A14,'[1]Horas servicios+gastos bancario'!$A$5:$C$19,3)</f>
        <v>2778.5</v>
      </c>
      <c r="G14" s="5">
        <f t="shared" si="2"/>
        <v>3.284369263991362</v>
      </c>
    </row>
    <row r="15" spans="1:7" x14ac:dyDescent="0.25">
      <c r="A15" s="1">
        <v>44835</v>
      </c>
      <c r="B15" s="3">
        <v>4470.2</v>
      </c>
      <c r="C15" s="3">
        <f t="shared" si="0"/>
        <v>1.2757420091324201</v>
      </c>
      <c r="D15" s="3">
        <v>677.04</v>
      </c>
      <c r="E15" s="3">
        <f t="shared" si="1"/>
        <v>0.19321917808219177</v>
      </c>
      <c r="F15" s="2">
        <f>VLOOKUP(A15,'[1]Horas servicios+gastos bancario'!$A$5:$C$19,3)</f>
        <v>3504</v>
      </c>
      <c r="G15" s="5">
        <f t="shared" si="2"/>
        <v>1.4689611872146118</v>
      </c>
    </row>
    <row r="16" spans="1:7" x14ac:dyDescent="0.25">
      <c r="A16" s="1">
        <v>44866</v>
      </c>
      <c r="B16" s="3">
        <v>4713.28</v>
      </c>
      <c r="C16" s="3">
        <f t="shared" si="0"/>
        <v>1.2761012589684579</v>
      </c>
      <c r="D16" s="3"/>
      <c r="E16" s="3">
        <f t="shared" si="1"/>
        <v>0</v>
      </c>
      <c r="F16" s="2">
        <f>VLOOKUP(A16,'[1]Horas servicios+gastos bancario'!$A$5:$C$19,3)</f>
        <v>3693.5</v>
      </c>
      <c r="G16" s="5">
        <f t="shared" si="2"/>
        <v>1.2761012589684579</v>
      </c>
    </row>
    <row r="17" spans="1:7" x14ac:dyDescent="0.25">
      <c r="A17" s="1">
        <v>44896</v>
      </c>
      <c r="B17" s="3">
        <v>4198.37</v>
      </c>
      <c r="C17" s="3">
        <f t="shared" si="0"/>
        <v>1.0352287017630377</v>
      </c>
      <c r="D17" s="3"/>
      <c r="E17" s="3">
        <f t="shared" si="1"/>
        <v>0</v>
      </c>
      <c r="F17" s="2">
        <f>VLOOKUP(A17,'[1]Horas servicios+gastos bancario'!$A$5:$C$19,3)</f>
        <v>4055.5</v>
      </c>
      <c r="G17" s="5">
        <f t="shared" si="2"/>
        <v>1.0352287017630377</v>
      </c>
    </row>
    <row r="18" spans="1:7" x14ac:dyDescent="0.25">
      <c r="A18" s="1">
        <v>44927</v>
      </c>
      <c r="B18" s="3">
        <v>4723</v>
      </c>
      <c r="C18" s="3">
        <f t="shared" si="0"/>
        <v>1.3672022000289477</v>
      </c>
      <c r="D18" s="3"/>
      <c r="E18" s="3">
        <f t="shared" ref="E18:E21" si="3">+D18/F18</f>
        <v>0</v>
      </c>
      <c r="F18" s="2">
        <f>VLOOKUP(A18,'[2]Horas servicios+gastos bancario'!$A$5:$C$22,3)</f>
        <v>3454.5</v>
      </c>
      <c r="G18" s="5">
        <f t="shared" ref="G18:G21" si="4">+C18+E18</f>
        <v>1.3672022000289477</v>
      </c>
    </row>
    <row r="19" spans="1:7" x14ac:dyDescent="0.25">
      <c r="A19" s="1">
        <v>44958</v>
      </c>
      <c r="B19" s="3">
        <v>4055.98</v>
      </c>
      <c r="C19" s="3">
        <f t="shared" si="0"/>
        <v>1.4947411092684724</v>
      </c>
      <c r="D19" s="3">
        <v>776.04</v>
      </c>
      <c r="E19" s="3">
        <f t="shared" si="3"/>
        <v>0.28599226091763402</v>
      </c>
      <c r="F19" s="2">
        <f>VLOOKUP(A19,'[2]Horas servicios+gastos bancario'!$A$5:$C$22,3)</f>
        <v>2713.5</v>
      </c>
      <c r="G19" s="5">
        <f t="shared" si="4"/>
        <v>1.7807333701861063</v>
      </c>
    </row>
    <row r="20" spans="1:7" x14ac:dyDescent="0.25">
      <c r="A20" s="1">
        <v>44986</v>
      </c>
      <c r="B20" s="3"/>
      <c r="C20" s="3">
        <f t="shared" si="0"/>
        <v>0</v>
      </c>
      <c r="D20" s="3"/>
      <c r="E20" s="3">
        <f t="shared" si="3"/>
        <v>0</v>
      </c>
      <c r="F20" s="2">
        <f>VLOOKUP(A20,'[2]Horas servicios+gastos bancario'!$A$5:$C$22,3)</f>
        <v>3317</v>
      </c>
      <c r="G20" s="5">
        <f t="shared" si="4"/>
        <v>0</v>
      </c>
    </row>
    <row r="21" spans="1:7" x14ac:dyDescent="0.25">
      <c r="A21" s="1">
        <v>45017</v>
      </c>
      <c r="B21" s="3"/>
      <c r="C21" s="3">
        <f t="shared" si="0"/>
        <v>0</v>
      </c>
      <c r="D21" s="3">
        <v>755.65</v>
      </c>
      <c r="E21" s="3">
        <f t="shared" si="3"/>
        <v>0.24462609258659759</v>
      </c>
      <c r="F21" s="2">
        <f>VLOOKUP(A21,'[2]Horas servicios+gastos bancario'!$A$5:$C$22,3)</f>
        <v>3089</v>
      </c>
      <c r="G21" s="5">
        <f t="shared" si="4"/>
        <v>0.24462609258659759</v>
      </c>
    </row>
    <row r="22" spans="1:7" x14ac:dyDescent="0.25">
      <c r="A22" s="1">
        <v>45047</v>
      </c>
      <c r="B22" s="3">
        <v>9055.8700000000008</v>
      </c>
      <c r="C22" s="3">
        <f t="shared" si="0"/>
        <v>2.304879104097735</v>
      </c>
      <c r="D22" s="3"/>
      <c r="E22" s="3">
        <f t="shared" ref="E22:E23" si="5">+D22/F22</f>
        <v>0</v>
      </c>
      <c r="F22" s="2">
        <f>VLOOKUP(A22,'[3]TOTAL HORAS x MES'!$A$5:$D$25,4)</f>
        <v>3929</v>
      </c>
      <c r="G22" s="5">
        <f t="shared" ref="G22:G23" si="6">+C22+E22</f>
        <v>2.304879104097735</v>
      </c>
    </row>
    <row r="23" spans="1:7" x14ac:dyDescent="0.25">
      <c r="A23" s="1">
        <v>45078</v>
      </c>
      <c r="B23" s="3">
        <f>14003.16+2753.84</f>
        <v>16757</v>
      </c>
      <c r="C23" s="3">
        <f t="shared" si="0"/>
        <v>3.9873884592504463</v>
      </c>
      <c r="D23" s="3"/>
      <c r="E23" s="3">
        <f t="shared" si="5"/>
        <v>0</v>
      </c>
      <c r="F23" s="2">
        <f>VLOOKUP(A23,'[3]TOTAL HORAS x MES'!$A$5:$D$25,4)</f>
        <v>4202.5</v>
      </c>
      <c r="G23" s="5">
        <f t="shared" si="6"/>
        <v>3.9873884592504463</v>
      </c>
    </row>
    <row r="24" spans="1:7" ht="14.25" customHeight="1" x14ac:dyDescent="0.25">
      <c r="A24" s="2" t="s">
        <v>3</v>
      </c>
      <c r="B24" s="3">
        <f>SUM(B6:B23)</f>
        <v>79856.010000000009</v>
      </c>
      <c r="C24" s="3"/>
      <c r="D24" s="3">
        <f>SUM(D6:D23)</f>
        <v>8267.24</v>
      </c>
      <c r="E24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Dionisio</dc:creator>
  <cp:lastModifiedBy>Dionisio</cp:lastModifiedBy>
  <dcterms:created xsi:type="dcterms:W3CDTF">2023-01-16T13:36:04Z</dcterms:created>
  <dcterms:modified xsi:type="dcterms:W3CDTF">2023-08-08T20:57:52Z</dcterms:modified>
</cp:coreProperties>
</file>