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7baf175fb39672/Documents/Proyectos 2021/ProyectoKickRepo/Testeos/"/>
    </mc:Choice>
  </mc:AlternateContent>
  <xr:revisionPtr revIDLastSave="1" documentId="8_{21046A0A-4739-4158-8C8E-75B6062168D8}" xr6:coauthVersionLast="46" xr6:coauthVersionMax="46" xr10:uidLastSave="{A93807A9-A771-40FB-9859-6A7882C5D988}"/>
  <bookViews>
    <workbookView xWindow="-110" yWindow="-110" windowWidth="19420" windowHeight="11020" xr2:uid="{7A9483C6-F935-415B-A8EE-73528733C2FD}"/>
  </bookViews>
  <sheets>
    <sheet name="Sheet1" sheetId="1" r:id="rId1"/>
  </sheets>
  <definedNames>
    <definedName name="_xlnm._FilterDatabase" localSheetId="0" hidden="1">Sheet1!$AL$1:$AN$34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39" i="1" l="1"/>
  <c r="AQ38" i="1"/>
  <c r="AQ37" i="1"/>
  <c r="AQ36" i="1"/>
  <c r="AR36" i="1"/>
  <c r="AR38" i="1" s="1"/>
  <c r="AR39" i="1" s="1"/>
  <c r="AR37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S37" i="1"/>
  <c r="AS34" i="1"/>
  <c r="AR34" i="1"/>
  <c r="AS33" i="1"/>
  <c r="AR33" i="1"/>
  <c r="AS32" i="1"/>
  <c r="AR32" i="1"/>
  <c r="AS31" i="1"/>
  <c r="AR31" i="1"/>
  <c r="AS30" i="1"/>
  <c r="AR30" i="1"/>
  <c r="AS29" i="1"/>
  <c r="AR29" i="1"/>
  <c r="AS28" i="1"/>
  <c r="AR28" i="1"/>
  <c r="AS27" i="1"/>
  <c r="AR27" i="1"/>
  <c r="AS26" i="1"/>
  <c r="AR26" i="1"/>
  <c r="AS25" i="1"/>
  <c r="AR25" i="1"/>
  <c r="AS24" i="1"/>
  <c r="AR24" i="1"/>
  <c r="AS23" i="1"/>
  <c r="AR23" i="1"/>
  <c r="AS22" i="1"/>
  <c r="AR22" i="1"/>
  <c r="AS21" i="1"/>
  <c r="AR21" i="1"/>
  <c r="AS20" i="1"/>
  <c r="AR20" i="1"/>
  <c r="AS19" i="1"/>
  <c r="AR19" i="1"/>
  <c r="AS18" i="1"/>
  <c r="AR18" i="1"/>
  <c r="AS17" i="1"/>
  <c r="AR17" i="1"/>
  <c r="AS16" i="1"/>
  <c r="AR16" i="1"/>
  <c r="AS15" i="1"/>
  <c r="AR15" i="1"/>
  <c r="AS14" i="1"/>
  <c r="AR14" i="1"/>
  <c r="AS13" i="1"/>
  <c r="AR13" i="1"/>
  <c r="AS12" i="1"/>
  <c r="AR12" i="1"/>
  <c r="AS11" i="1"/>
  <c r="AR11" i="1"/>
  <c r="AS10" i="1"/>
  <c r="AR10" i="1"/>
  <c r="AS9" i="1"/>
  <c r="AR9" i="1"/>
  <c r="AS8" i="1"/>
  <c r="AR8" i="1"/>
  <c r="AS7" i="1"/>
  <c r="AR7" i="1"/>
  <c r="AS6" i="1"/>
  <c r="AR6" i="1"/>
  <c r="AS5" i="1"/>
  <c r="AR5" i="1"/>
  <c r="AS4" i="1"/>
  <c r="AR4" i="1"/>
  <c r="AS3" i="1"/>
  <c r="AR3" i="1"/>
  <c r="AS2" i="1"/>
  <c r="AS36" i="1" s="1"/>
  <c r="AS38" i="1" s="1"/>
  <c r="AS39" i="1" s="1"/>
  <c r="AR2" i="1"/>
  <c r="AO2" i="1"/>
  <c r="AN2" i="1"/>
  <c r="AO37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36" i="1" s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L37" i="1" s="1"/>
  <c r="AN37" i="1" l="1"/>
  <c r="AN38" i="1" s="1"/>
  <c r="AN39" i="1" s="1"/>
  <c r="AO36" i="1"/>
  <c r="AO38" i="1" s="1"/>
  <c r="AO39" i="1" s="1"/>
  <c r="AL36" i="1"/>
  <c r="AL38" i="1" s="1"/>
  <c r="AL39" i="1" s="1"/>
</calcChain>
</file>

<file path=xl/sharedStrings.xml><?xml version="1.0" encoding="utf-8"?>
<sst xmlns="http://schemas.openxmlformats.org/spreadsheetml/2006/main" count="378" uniqueCount="105">
  <si>
    <t>ATP</t>
  </si>
  <si>
    <t>Location</t>
  </si>
  <si>
    <t>Tournament</t>
  </si>
  <si>
    <t>Date</t>
  </si>
  <si>
    <t>Series</t>
  </si>
  <si>
    <t>Court</t>
  </si>
  <si>
    <t>Surface</t>
  </si>
  <si>
    <t>Round</t>
  </si>
  <si>
    <t>Best of</t>
  </si>
  <si>
    <t>Winner</t>
  </si>
  <si>
    <t>Loser</t>
  </si>
  <si>
    <t>WRank</t>
  </si>
  <si>
    <t>LRank</t>
  </si>
  <si>
    <t>WPts</t>
  </si>
  <si>
    <t>LPts</t>
  </si>
  <si>
    <t>W1</t>
  </si>
  <si>
    <t>L1</t>
  </si>
  <si>
    <t>W2</t>
  </si>
  <si>
    <t>L2</t>
  </si>
  <si>
    <t>W3</t>
  </si>
  <si>
    <t>L3</t>
  </si>
  <si>
    <t>W4</t>
  </si>
  <si>
    <t>L4</t>
  </si>
  <si>
    <t>W5</t>
  </si>
  <si>
    <t>L5</t>
  </si>
  <si>
    <t>Wsets</t>
  </si>
  <si>
    <t>Lsets</t>
  </si>
  <si>
    <t>Comment</t>
  </si>
  <si>
    <t>B365W</t>
  </si>
  <si>
    <t>B365L</t>
  </si>
  <si>
    <t>PSW</t>
  </si>
  <si>
    <t>PSL</t>
  </si>
  <si>
    <t>MaxW</t>
  </si>
  <si>
    <t>MaxL</t>
  </si>
  <si>
    <t>AvgW</t>
  </si>
  <si>
    <t>AvgL</t>
  </si>
  <si>
    <t>Melbourne</t>
  </si>
  <si>
    <t>Australian Open</t>
  </si>
  <si>
    <t>Grand Slam</t>
  </si>
  <si>
    <t>Outdoor</t>
  </si>
  <si>
    <t>Hard</t>
  </si>
  <si>
    <t>1st Round</t>
  </si>
  <si>
    <t>Nadal R.</t>
  </si>
  <si>
    <t>Dellien H.</t>
  </si>
  <si>
    <t>Completed</t>
  </si>
  <si>
    <t>2nd Round</t>
  </si>
  <si>
    <t>Delbonis F.</t>
  </si>
  <si>
    <t>3rd Round</t>
  </si>
  <si>
    <t>Carreno Busta P.</t>
  </si>
  <si>
    <t>4th Round</t>
  </si>
  <si>
    <t>Kyrgios N.</t>
  </si>
  <si>
    <t>Quarterfinals</t>
  </si>
  <si>
    <t>Thiem D.</t>
  </si>
  <si>
    <t>Acapulco</t>
  </si>
  <si>
    <t>Abierto Mexicano</t>
  </si>
  <si>
    <t>ATP500</t>
  </si>
  <si>
    <t>Andujar P.</t>
  </si>
  <si>
    <t>Kecmanovic M.</t>
  </si>
  <si>
    <t>Kwon S.W.</t>
  </si>
  <si>
    <t>Semifinals</t>
  </si>
  <si>
    <t>Dimitrov G.</t>
  </si>
  <si>
    <t>The Final</t>
  </si>
  <si>
    <t>Fritz T.</t>
  </si>
  <si>
    <t>Rome</t>
  </si>
  <si>
    <t>Internazionali BNL d'Italia</t>
  </si>
  <si>
    <t>Masters 1000</t>
  </si>
  <si>
    <t>Clay</t>
  </si>
  <si>
    <t>Lajovic D.</t>
  </si>
  <si>
    <t>Schwartzman D.</t>
  </si>
  <si>
    <t>Paris</t>
  </si>
  <si>
    <t>French Open</t>
  </si>
  <si>
    <t>Gerasimov E.</t>
  </si>
  <si>
    <t>Mcdonald M.</t>
  </si>
  <si>
    <t>Travaglia S.</t>
  </si>
  <si>
    <t>Korda S.</t>
  </si>
  <si>
    <t>Sinner J.</t>
  </si>
  <si>
    <t>Djokovic N.</t>
  </si>
  <si>
    <t>BNP Paribas Masters</t>
  </si>
  <si>
    <t>Indoor</t>
  </si>
  <si>
    <t>Lopez F.</t>
  </si>
  <si>
    <t>Thompson J.</t>
  </si>
  <si>
    <t>Zverev A.</t>
  </si>
  <si>
    <t>London</t>
  </si>
  <si>
    <t>Masters Cup</t>
  </si>
  <si>
    <t>Round Robin</t>
  </si>
  <si>
    <t>Rublev A.</t>
  </si>
  <si>
    <t>Tsitsipas S.</t>
  </si>
  <si>
    <t>Medvedev D.</t>
  </si>
  <si>
    <t>Djere L.</t>
  </si>
  <si>
    <t>Mmoh M.</t>
  </si>
  <si>
    <t>Norrie C.</t>
  </si>
  <si>
    <t>Fognini F.</t>
  </si>
  <si>
    <t>Estrategia Apuestas</t>
  </si>
  <si>
    <t>Resultado Modelo</t>
  </si>
  <si>
    <t>No apuesto si el favorito paga menos de 1</t>
  </si>
  <si>
    <t>Win</t>
  </si>
  <si>
    <t>Lose</t>
  </si>
  <si>
    <t>Apuestas Modelo</t>
  </si>
  <si>
    <t>Apuestas Perdedor</t>
  </si>
  <si>
    <t>Resultado</t>
  </si>
  <si>
    <t>Inversión</t>
  </si>
  <si>
    <t>Ingreso</t>
  </si>
  <si>
    <t>Promedio x jugada</t>
  </si>
  <si>
    <t>Apuestas Promedio</t>
  </si>
  <si>
    <t>Estrategia Apuestas 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</si>
</sst>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0" fillId="0" borderId="0" xfId="0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EA37A-2702-4D52-8603-A6363CC339D3}">
  <dimension ref="A1:AS40"/>
  <sheetViews>
    <sheetView showGridLines="0" tabSelected="1" topLeftCell="AE1" workbookViewId="0">
      <selection activeCell="AQ40" sqref="AQ40"/>
    </sheetView>
  </sheetViews>
  <sheetFormatPr defaultRowHeight="14.5" x14ac:dyDescent="0.35"/>
  <cols>
    <col min="3" max="3" width="18.1796875" customWidth="1"/>
    <col min="4" max="4" width="10.453125" bestFit="1" customWidth="1"/>
    <col min="37" max="37" width="17.90625" customWidth="1"/>
    <col min="38" max="40" width="13.453125" style="10" customWidth="1"/>
    <col min="41" max="41" width="12.453125" customWidth="1"/>
    <col min="43" max="43" width="13.7265625" customWidth="1"/>
    <col min="44" max="45" width="11.26953125" customWidth="1"/>
  </cols>
  <sheetData>
    <row r="1" spans="1:45" s="4" customFormat="1" ht="39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L1" s="7" t="s">
        <v>92</v>
      </c>
      <c r="AM1" s="7" t="s">
        <v>93</v>
      </c>
      <c r="AN1" s="8" t="s">
        <v>97</v>
      </c>
      <c r="AO1" s="8" t="s">
        <v>98</v>
      </c>
      <c r="AQ1" s="7" t="s">
        <v>104</v>
      </c>
      <c r="AR1" s="8" t="s">
        <v>103</v>
      </c>
      <c r="AS1" s="8" t="s">
        <v>103</v>
      </c>
    </row>
    <row r="2" spans="1:45" x14ac:dyDescent="0.35">
      <c r="A2">
        <v>4</v>
      </c>
      <c r="B2" t="s">
        <v>36</v>
      </c>
      <c r="C2" t="s">
        <v>37</v>
      </c>
      <c r="D2" s="1">
        <v>43851</v>
      </c>
      <c r="E2" t="s">
        <v>38</v>
      </c>
      <c r="F2" t="s">
        <v>39</v>
      </c>
      <c r="G2" t="s">
        <v>40</v>
      </c>
      <c r="H2" t="s">
        <v>41</v>
      </c>
      <c r="I2">
        <v>5</v>
      </c>
      <c r="J2" t="s">
        <v>42</v>
      </c>
      <c r="K2" t="s">
        <v>43</v>
      </c>
      <c r="L2">
        <v>1</v>
      </c>
      <c r="M2">
        <v>73</v>
      </c>
      <c r="N2">
        <v>10235</v>
      </c>
      <c r="O2">
        <v>743</v>
      </c>
      <c r="P2">
        <v>6</v>
      </c>
      <c r="Q2">
        <v>2</v>
      </c>
      <c r="R2">
        <v>6</v>
      </c>
      <c r="S2">
        <v>3</v>
      </c>
      <c r="T2">
        <v>6</v>
      </c>
      <c r="U2">
        <v>0</v>
      </c>
      <c r="Z2">
        <v>3</v>
      </c>
      <c r="AA2">
        <v>0</v>
      </c>
      <c r="AB2" t="s">
        <v>44</v>
      </c>
      <c r="AC2">
        <v>1.0049999999999999</v>
      </c>
      <c r="AD2">
        <v>29</v>
      </c>
      <c r="AE2">
        <v>1.01</v>
      </c>
      <c r="AF2">
        <v>32.090000000000003</v>
      </c>
      <c r="AG2">
        <v>1.02</v>
      </c>
      <c r="AH2">
        <v>35</v>
      </c>
      <c r="AI2">
        <v>1.01</v>
      </c>
      <c r="AJ2">
        <v>24.16</v>
      </c>
      <c r="AL2" s="9">
        <f>+IF(AE2&lt;AF2,AE2,0)</f>
        <v>1.01</v>
      </c>
      <c r="AM2" s="9" t="s">
        <v>95</v>
      </c>
      <c r="AN2" s="9">
        <f>+IF(AND($AM2="Win",$J2="Nadal R."),$AE2,IF(AND($AM2="Lose",$K2="Nadal R."),$AE2,0))</f>
        <v>1.01</v>
      </c>
      <c r="AO2" s="9">
        <f>+IF(AND($AM2="Lose",$K2="Nadal R."),$AE2,0)</f>
        <v>0</v>
      </c>
      <c r="AQ2" s="9">
        <f>+IF(AI2&lt;AJ2,AI2,0)</f>
        <v>1.01</v>
      </c>
      <c r="AR2" s="9">
        <f>+IF(AND($AM2="Win",$J2="Nadal R."),$AI2,IF(AND($AM2="Lose",$K2="Nadal R."),$AI2,0))</f>
        <v>1.01</v>
      </c>
      <c r="AS2" s="9">
        <f>+IF(AND($AM2="Lose",$K2="Nadal R."),$AI2,0)</f>
        <v>0</v>
      </c>
    </row>
    <row r="3" spans="1:45" x14ac:dyDescent="0.35">
      <c r="A3">
        <v>4</v>
      </c>
      <c r="B3" t="s">
        <v>36</v>
      </c>
      <c r="C3" t="s">
        <v>37</v>
      </c>
      <c r="D3" s="1">
        <v>43853</v>
      </c>
      <c r="E3" t="s">
        <v>38</v>
      </c>
      <c r="F3" t="s">
        <v>39</v>
      </c>
      <c r="G3" t="s">
        <v>40</v>
      </c>
      <c r="H3" t="s">
        <v>45</v>
      </c>
      <c r="I3">
        <v>5</v>
      </c>
      <c r="J3" t="s">
        <v>42</v>
      </c>
      <c r="K3" t="s">
        <v>46</v>
      </c>
      <c r="L3">
        <v>1</v>
      </c>
      <c r="M3">
        <v>76</v>
      </c>
      <c r="N3">
        <v>10235</v>
      </c>
      <c r="O3">
        <v>711</v>
      </c>
      <c r="P3">
        <v>6</v>
      </c>
      <c r="Q3">
        <v>3</v>
      </c>
      <c r="R3">
        <v>7</v>
      </c>
      <c r="S3">
        <v>6</v>
      </c>
      <c r="T3">
        <v>6</v>
      </c>
      <c r="U3">
        <v>1</v>
      </c>
      <c r="Z3">
        <v>3</v>
      </c>
      <c r="AA3">
        <v>0</v>
      </c>
      <c r="AB3" t="s">
        <v>44</v>
      </c>
      <c r="AC3">
        <v>29</v>
      </c>
      <c r="AD3">
        <v>0.96699999999999997</v>
      </c>
      <c r="AE3">
        <v>1.01</v>
      </c>
      <c r="AF3">
        <v>29.89</v>
      </c>
      <c r="AG3">
        <v>1.02</v>
      </c>
      <c r="AH3">
        <v>35</v>
      </c>
      <c r="AI3">
        <v>1.01</v>
      </c>
      <c r="AJ3">
        <v>21.52</v>
      </c>
      <c r="AL3" s="9">
        <f t="shared" ref="AL3:AL34" si="0">+IF(AE3&lt;AF3,AE3,0)</f>
        <v>1.01</v>
      </c>
      <c r="AM3" s="9" t="s">
        <v>95</v>
      </c>
      <c r="AN3" s="9">
        <f t="shared" ref="AN3:AO34" si="1">+IF(AND(AM3="Win",J3="Nadal R."),AE3,IF(AND(AM3="Lose",K3="Nadal R."),AE3,0))</f>
        <v>1.01</v>
      </c>
      <c r="AO3" s="9">
        <f t="shared" ref="AO3:AO34" si="2">+IF(AND(AM3="Lose",K3="Nadal R."),AE3,0)</f>
        <v>0</v>
      </c>
      <c r="AQ3" s="9">
        <f t="shared" ref="AQ3:AQ34" si="3">+IF(AI3&lt;AJ3,AI3,0)</f>
        <v>1.01</v>
      </c>
      <c r="AR3" s="9">
        <f t="shared" ref="AR3:AR34" si="4">+IF(AND($AM3="Win",$J3="Nadal R."),$AI3,IF(AND($AM3="Lose",$K3="Nadal R."),$AI3,0))</f>
        <v>1.01</v>
      </c>
      <c r="AS3" s="9">
        <f t="shared" ref="AS3:AS34" si="5">+IF(AND($AM3="Lose",$K3="Nadal R."),$AI3,0)</f>
        <v>0</v>
      </c>
    </row>
    <row r="4" spans="1:45" x14ac:dyDescent="0.35">
      <c r="A4">
        <v>4</v>
      </c>
      <c r="B4" t="s">
        <v>36</v>
      </c>
      <c r="C4" t="s">
        <v>37</v>
      </c>
      <c r="D4" s="1">
        <v>43855</v>
      </c>
      <c r="E4" t="s">
        <v>38</v>
      </c>
      <c r="F4" t="s">
        <v>39</v>
      </c>
      <c r="G4" t="s">
        <v>40</v>
      </c>
      <c r="H4" t="s">
        <v>47</v>
      </c>
      <c r="I4">
        <v>5</v>
      </c>
      <c r="J4" t="s">
        <v>42</v>
      </c>
      <c r="K4" t="s">
        <v>48</v>
      </c>
      <c r="L4">
        <v>1</v>
      </c>
      <c r="M4">
        <v>30</v>
      </c>
      <c r="N4">
        <v>10235</v>
      </c>
      <c r="O4">
        <v>1422</v>
      </c>
      <c r="P4">
        <v>6</v>
      </c>
      <c r="Q4">
        <v>1</v>
      </c>
      <c r="R4">
        <v>6</v>
      </c>
      <c r="S4">
        <v>2</v>
      </c>
      <c r="T4">
        <v>6</v>
      </c>
      <c r="U4">
        <v>4</v>
      </c>
      <c r="Z4">
        <v>3</v>
      </c>
      <c r="AA4">
        <v>0</v>
      </c>
      <c r="AB4" t="s">
        <v>44</v>
      </c>
      <c r="AC4">
        <v>1.03</v>
      </c>
      <c r="AD4">
        <v>15</v>
      </c>
      <c r="AE4">
        <v>1.05</v>
      </c>
      <c r="AF4">
        <v>14.64</v>
      </c>
      <c r="AG4">
        <v>1.05</v>
      </c>
      <c r="AH4">
        <v>20</v>
      </c>
      <c r="AI4">
        <v>1.02</v>
      </c>
      <c r="AJ4">
        <v>14.33</v>
      </c>
      <c r="AL4" s="9">
        <f t="shared" si="0"/>
        <v>1.05</v>
      </c>
      <c r="AM4" s="9" t="s">
        <v>95</v>
      </c>
      <c r="AN4" s="9">
        <f t="shared" si="1"/>
        <v>1.05</v>
      </c>
      <c r="AO4" s="9">
        <f t="shared" si="2"/>
        <v>0</v>
      </c>
      <c r="AQ4" s="9">
        <f t="shared" si="3"/>
        <v>1.02</v>
      </c>
      <c r="AR4" s="9">
        <f t="shared" si="4"/>
        <v>1.02</v>
      </c>
      <c r="AS4" s="9">
        <f t="shared" si="5"/>
        <v>0</v>
      </c>
    </row>
    <row r="5" spans="1:45" x14ac:dyDescent="0.35">
      <c r="A5">
        <v>4</v>
      </c>
      <c r="B5" t="s">
        <v>36</v>
      </c>
      <c r="C5" t="s">
        <v>37</v>
      </c>
      <c r="D5" s="1">
        <v>43857</v>
      </c>
      <c r="E5" t="s">
        <v>38</v>
      </c>
      <c r="F5" t="s">
        <v>39</v>
      </c>
      <c r="G5" t="s">
        <v>40</v>
      </c>
      <c r="H5" t="s">
        <v>49</v>
      </c>
      <c r="I5">
        <v>5</v>
      </c>
      <c r="J5" t="s">
        <v>42</v>
      </c>
      <c r="K5" t="s">
        <v>50</v>
      </c>
      <c r="L5">
        <v>1</v>
      </c>
      <c r="M5">
        <v>26</v>
      </c>
      <c r="N5">
        <v>10235</v>
      </c>
      <c r="O5">
        <v>1520</v>
      </c>
      <c r="P5">
        <v>6</v>
      </c>
      <c r="Q5">
        <v>3</v>
      </c>
      <c r="R5">
        <v>3</v>
      </c>
      <c r="S5">
        <v>6</v>
      </c>
      <c r="T5">
        <v>7</v>
      </c>
      <c r="U5">
        <v>6</v>
      </c>
      <c r="V5">
        <v>7</v>
      </c>
      <c r="W5">
        <v>6</v>
      </c>
      <c r="Z5">
        <v>3</v>
      </c>
      <c r="AA5">
        <v>1</v>
      </c>
      <c r="AB5" t="s">
        <v>44</v>
      </c>
      <c r="AC5">
        <v>1.1599999999999999</v>
      </c>
      <c r="AD5">
        <v>5</v>
      </c>
      <c r="AE5">
        <v>1.18</v>
      </c>
      <c r="AF5">
        <v>5.84</v>
      </c>
      <c r="AG5">
        <v>1.2</v>
      </c>
      <c r="AH5">
        <v>6.15</v>
      </c>
      <c r="AI5">
        <v>1.1499999999999999</v>
      </c>
      <c r="AJ5">
        <v>5.38</v>
      </c>
      <c r="AL5" s="9">
        <f t="shared" si="0"/>
        <v>1.18</v>
      </c>
      <c r="AM5" s="9" t="s">
        <v>95</v>
      </c>
      <c r="AN5" s="9">
        <f t="shared" si="1"/>
        <v>1.18</v>
      </c>
      <c r="AO5" s="9">
        <f t="shared" si="2"/>
        <v>0</v>
      </c>
      <c r="AQ5" s="9">
        <f t="shared" si="3"/>
        <v>1.1499999999999999</v>
      </c>
      <c r="AR5" s="9">
        <f t="shared" si="4"/>
        <v>1.1499999999999999</v>
      </c>
      <c r="AS5" s="9">
        <f t="shared" si="5"/>
        <v>0</v>
      </c>
    </row>
    <row r="6" spans="1:45" x14ac:dyDescent="0.35">
      <c r="A6">
        <v>4</v>
      </c>
      <c r="B6" t="s">
        <v>36</v>
      </c>
      <c r="C6" t="s">
        <v>37</v>
      </c>
      <c r="D6" s="1">
        <v>43859</v>
      </c>
      <c r="E6" t="s">
        <v>38</v>
      </c>
      <c r="F6" t="s">
        <v>39</v>
      </c>
      <c r="G6" t="s">
        <v>40</v>
      </c>
      <c r="H6" t="s">
        <v>51</v>
      </c>
      <c r="I6">
        <v>5</v>
      </c>
      <c r="J6" t="s">
        <v>52</v>
      </c>
      <c r="K6" t="s">
        <v>42</v>
      </c>
      <c r="L6">
        <v>5</v>
      </c>
      <c r="M6">
        <v>1</v>
      </c>
      <c r="N6">
        <v>5890</v>
      </c>
      <c r="O6">
        <v>10235</v>
      </c>
      <c r="P6">
        <v>7</v>
      </c>
      <c r="Q6">
        <v>6</v>
      </c>
      <c r="R6">
        <v>7</v>
      </c>
      <c r="S6">
        <v>6</v>
      </c>
      <c r="T6">
        <v>4</v>
      </c>
      <c r="U6">
        <v>6</v>
      </c>
      <c r="V6">
        <v>7</v>
      </c>
      <c r="W6">
        <v>6</v>
      </c>
      <c r="Z6">
        <v>3</v>
      </c>
      <c r="AA6">
        <v>1</v>
      </c>
      <c r="AB6" t="s">
        <v>44</v>
      </c>
      <c r="AC6">
        <v>3.2</v>
      </c>
      <c r="AD6">
        <v>1.36</v>
      </c>
      <c r="AE6">
        <v>3.73</v>
      </c>
      <c r="AF6">
        <v>1.33</v>
      </c>
      <c r="AG6">
        <v>3.73</v>
      </c>
      <c r="AH6">
        <v>1.37</v>
      </c>
      <c r="AI6">
        <v>3.42</v>
      </c>
      <c r="AJ6">
        <v>1.32</v>
      </c>
      <c r="AL6" s="9">
        <f t="shared" si="0"/>
        <v>0</v>
      </c>
      <c r="AM6" s="9" t="s">
        <v>96</v>
      </c>
      <c r="AN6" s="9">
        <f t="shared" si="1"/>
        <v>3.73</v>
      </c>
      <c r="AO6" s="9">
        <f t="shared" si="2"/>
        <v>3.73</v>
      </c>
      <c r="AQ6" s="9">
        <f t="shared" si="3"/>
        <v>0</v>
      </c>
      <c r="AR6" s="9">
        <f t="shared" si="4"/>
        <v>3.42</v>
      </c>
      <c r="AS6" s="9">
        <f t="shared" si="5"/>
        <v>3.42</v>
      </c>
    </row>
    <row r="7" spans="1:45" x14ac:dyDescent="0.35">
      <c r="A7">
        <v>14</v>
      </c>
      <c r="B7" t="s">
        <v>53</v>
      </c>
      <c r="C7" t="s">
        <v>54</v>
      </c>
      <c r="D7" s="1">
        <v>43887</v>
      </c>
      <c r="E7" t="s">
        <v>55</v>
      </c>
      <c r="F7" s="1" t="s">
        <v>39</v>
      </c>
      <c r="G7" s="2" t="s">
        <v>40</v>
      </c>
      <c r="H7" t="s">
        <v>41</v>
      </c>
      <c r="I7">
        <v>3</v>
      </c>
      <c r="J7" t="s">
        <v>42</v>
      </c>
      <c r="K7" t="s">
        <v>56</v>
      </c>
      <c r="L7">
        <v>2</v>
      </c>
      <c r="M7">
        <v>54</v>
      </c>
      <c r="N7">
        <v>9395</v>
      </c>
      <c r="O7">
        <v>932</v>
      </c>
      <c r="P7">
        <v>6</v>
      </c>
      <c r="Q7">
        <v>3</v>
      </c>
      <c r="R7">
        <v>6</v>
      </c>
      <c r="S7">
        <v>2</v>
      </c>
      <c r="Z7">
        <v>2</v>
      </c>
      <c r="AA7">
        <v>0</v>
      </c>
      <c r="AB7" t="s">
        <v>44</v>
      </c>
      <c r="AC7">
        <v>1.03</v>
      </c>
      <c r="AD7">
        <v>15</v>
      </c>
      <c r="AE7">
        <v>1.02</v>
      </c>
      <c r="AF7">
        <v>18.91</v>
      </c>
      <c r="AG7">
        <v>1.04</v>
      </c>
      <c r="AH7">
        <v>20</v>
      </c>
      <c r="AI7">
        <v>1.03</v>
      </c>
      <c r="AJ7">
        <v>13.64</v>
      </c>
      <c r="AL7" s="9">
        <f t="shared" si="0"/>
        <v>1.02</v>
      </c>
      <c r="AM7" s="9" t="s">
        <v>95</v>
      </c>
      <c r="AN7" s="9">
        <f t="shared" si="1"/>
        <v>1.02</v>
      </c>
      <c r="AO7" s="9">
        <f t="shared" si="2"/>
        <v>0</v>
      </c>
      <c r="AQ7" s="9">
        <f t="shared" si="3"/>
        <v>1.03</v>
      </c>
      <c r="AR7" s="9">
        <f t="shared" si="4"/>
        <v>1.03</v>
      </c>
      <c r="AS7" s="9">
        <f t="shared" si="5"/>
        <v>0</v>
      </c>
    </row>
    <row r="8" spans="1:45" x14ac:dyDescent="0.35">
      <c r="A8">
        <v>14</v>
      </c>
      <c r="B8" t="s">
        <v>53</v>
      </c>
      <c r="C8" t="s">
        <v>54</v>
      </c>
      <c r="D8" s="1">
        <v>43888</v>
      </c>
      <c r="E8" t="s">
        <v>55</v>
      </c>
      <c r="F8" s="1" t="s">
        <v>39</v>
      </c>
      <c r="G8" s="2" t="s">
        <v>40</v>
      </c>
      <c r="H8" t="s">
        <v>45</v>
      </c>
      <c r="I8">
        <v>3</v>
      </c>
      <c r="J8" t="s">
        <v>42</v>
      </c>
      <c r="K8" t="s">
        <v>57</v>
      </c>
      <c r="L8">
        <v>2</v>
      </c>
      <c r="M8">
        <v>50</v>
      </c>
      <c r="N8">
        <v>9395</v>
      </c>
      <c r="O8">
        <v>1003</v>
      </c>
      <c r="P8">
        <v>6</v>
      </c>
      <c r="Q8">
        <v>2</v>
      </c>
      <c r="R8">
        <v>7</v>
      </c>
      <c r="S8">
        <v>5</v>
      </c>
      <c r="Z8">
        <v>2</v>
      </c>
      <c r="AA8">
        <v>0</v>
      </c>
      <c r="AB8" t="s">
        <v>44</v>
      </c>
      <c r="AC8">
        <v>1.07</v>
      </c>
      <c r="AD8">
        <v>9</v>
      </c>
      <c r="AE8">
        <v>1.08</v>
      </c>
      <c r="AF8">
        <v>10.19</v>
      </c>
      <c r="AG8">
        <v>1.0900000000000001</v>
      </c>
      <c r="AH8">
        <v>10.199999999999999</v>
      </c>
      <c r="AI8">
        <v>1.07</v>
      </c>
      <c r="AJ8">
        <v>8.34</v>
      </c>
      <c r="AL8" s="9">
        <f t="shared" si="0"/>
        <v>1.08</v>
      </c>
      <c r="AM8" s="9" t="s">
        <v>95</v>
      </c>
      <c r="AN8" s="9">
        <f t="shared" si="1"/>
        <v>1.08</v>
      </c>
      <c r="AO8" s="9">
        <f t="shared" si="2"/>
        <v>0</v>
      </c>
      <c r="AQ8" s="9">
        <f t="shared" si="3"/>
        <v>1.07</v>
      </c>
      <c r="AR8" s="9">
        <f t="shared" si="4"/>
        <v>1.07</v>
      </c>
      <c r="AS8" s="9">
        <f t="shared" si="5"/>
        <v>0</v>
      </c>
    </row>
    <row r="9" spans="1:45" x14ac:dyDescent="0.35">
      <c r="A9">
        <v>14</v>
      </c>
      <c r="B9" t="s">
        <v>53</v>
      </c>
      <c r="C9" t="s">
        <v>54</v>
      </c>
      <c r="D9" s="1">
        <v>43889</v>
      </c>
      <c r="E9" t="s">
        <v>55</v>
      </c>
      <c r="F9" s="1" t="s">
        <v>39</v>
      </c>
      <c r="G9" s="2" t="s">
        <v>40</v>
      </c>
      <c r="H9" t="s">
        <v>51</v>
      </c>
      <c r="I9">
        <v>3</v>
      </c>
      <c r="J9" t="s">
        <v>42</v>
      </c>
      <c r="K9" t="s">
        <v>58</v>
      </c>
      <c r="L9">
        <v>2</v>
      </c>
      <c r="M9">
        <v>76</v>
      </c>
      <c r="N9">
        <v>9395</v>
      </c>
      <c r="O9">
        <v>732</v>
      </c>
      <c r="P9">
        <v>6</v>
      </c>
      <c r="Q9">
        <v>2</v>
      </c>
      <c r="R9">
        <v>6</v>
      </c>
      <c r="S9">
        <v>1</v>
      </c>
      <c r="Z9">
        <v>2</v>
      </c>
      <c r="AA9">
        <v>0</v>
      </c>
      <c r="AB9" t="s">
        <v>44</v>
      </c>
      <c r="AC9">
        <v>1.05</v>
      </c>
      <c r="AD9">
        <v>11</v>
      </c>
      <c r="AE9">
        <v>1.04</v>
      </c>
      <c r="AF9">
        <v>17.14</v>
      </c>
      <c r="AG9">
        <v>1.07</v>
      </c>
      <c r="AH9">
        <v>17.14</v>
      </c>
      <c r="AI9">
        <v>1.04</v>
      </c>
      <c r="AJ9">
        <v>10.94</v>
      </c>
      <c r="AL9" s="9">
        <f t="shared" si="0"/>
        <v>1.04</v>
      </c>
      <c r="AM9" s="9" t="s">
        <v>95</v>
      </c>
      <c r="AN9" s="9">
        <f t="shared" si="1"/>
        <v>1.04</v>
      </c>
      <c r="AO9" s="9">
        <f t="shared" si="2"/>
        <v>0</v>
      </c>
      <c r="AQ9" s="9">
        <f t="shared" si="3"/>
        <v>1.04</v>
      </c>
      <c r="AR9" s="9">
        <f t="shared" si="4"/>
        <v>1.04</v>
      </c>
      <c r="AS9" s="9">
        <f t="shared" si="5"/>
        <v>0</v>
      </c>
    </row>
    <row r="10" spans="1:45" x14ac:dyDescent="0.35">
      <c r="A10">
        <v>14</v>
      </c>
      <c r="B10" t="s">
        <v>53</v>
      </c>
      <c r="C10" t="s">
        <v>54</v>
      </c>
      <c r="D10" s="1">
        <v>43890</v>
      </c>
      <c r="E10" t="s">
        <v>55</v>
      </c>
      <c r="F10" s="1" t="s">
        <v>39</v>
      </c>
      <c r="G10" s="2" t="s">
        <v>40</v>
      </c>
      <c r="H10" t="s">
        <v>59</v>
      </c>
      <c r="I10">
        <v>3</v>
      </c>
      <c r="J10" t="s">
        <v>42</v>
      </c>
      <c r="K10" t="s">
        <v>60</v>
      </c>
      <c r="L10">
        <v>2</v>
      </c>
      <c r="M10">
        <v>22</v>
      </c>
      <c r="N10">
        <v>9395</v>
      </c>
      <c r="O10">
        <v>1682</v>
      </c>
      <c r="P10">
        <v>6</v>
      </c>
      <c r="Q10">
        <v>3</v>
      </c>
      <c r="R10">
        <v>6</v>
      </c>
      <c r="S10">
        <v>2</v>
      </c>
      <c r="Z10">
        <v>2</v>
      </c>
      <c r="AA10">
        <v>0</v>
      </c>
      <c r="AB10" t="s">
        <v>44</v>
      </c>
      <c r="AC10">
        <v>1.1100000000000001</v>
      </c>
      <c r="AD10">
        <v>6.5</v>
      </c>
      <c r="AE10">
        <v>1.1499999999999999</v>
      </c>
      <c r="AF10">
        <v>6.83</v>
      </c>
      <c r="AG10">
        <v>1.1499999999999999</v>
      </c>
      <c r="AH10">
        <v>7.2</v>
      </c>
      <c r="AI10">
        <v>1.1200000000000001</v>
      </c>
      <c r="AJ10">
        <v>6.29</v>
      </c>
      <c r="AL10" s="9">
        <f t="shared" si="0"/>
        <v>1.1499999999999999</v>
      </c>
      <c r="AM10" s="9" t="s">
        <v>95</v>
      </c>
      <c r="AN10" s="9">
        <f t="shared" si="1"/>
        <v>1.1499999999999999</v>
      </c>
      <c r="AO10" s="9">
        <f t="shared" si="2"/>
        <v>0</v>
      </c>
      <c r="AQ10" s="9">
        <f t="shared" si="3"/>
        <v>1.1200000000000001</v>
      </c>
      <c r="AR10" s="9">
        <f t="shared" si="4"/>
        <v>1.1200000000000001</v>
      </c>
      <c r="AS10" s="9">
        <f t="shared" si="5"/>
        <v>0</v>
      </c>
    </row>
    <row r="11" spans="1:45" x14ac:dyDescent="0.35">
      <c r="A11">
        <v>14</v>
      </c>
      <c r="B11" t="s">
        <v>53</v>
      </c>
      <c r="C11" t="s">
        <v>54</v>
      </c>
      <c r="D11" s="1">
        <v>43891</v>
      </c>
      <c r="E11" t="s">
        <v>55</v>
      </c>
      <c r="F11" s="1" t="s">
        <v>39</v>
      </c>
      <c r="G11" s="2" t="s">
        <v>40</v>
      </c>
      <c r="H11" t="s">
        <v>61</v>
      </c>
      <c r="I11">
        <v>3</v>
      </c>
      <c r="J11" t="s">
        <v>42</v>
      </c>
      <c r="K11" t="s">
        <v>62</v>
      </c>
      <c r="L11">
        <v>2</v>
      </c>
      <c r="M11">
        <v>35</v>
      </c>
      <c r="N11">
        <v>9395</v>
      </c>
      <c r="O11">
        <v>1255</v>
      </c>
      <c r="P11">
        <v>6</v>
      </c>
      <c r="Q11">
        <v>3</v>
      </c>
      <c r="R11">
        <v>6</v>
      </c>
      <c r="S11">
        <v>2</v>
      </c>
      <c r="Z11">
        <v>2</v>
      </c>
      <c r="AA11">
        <v>0</v>
      </c>
      <c r="AB11" t="s">
        <v>44</v>
      </c>
      <c r="AC11">
        <v>1.06</v>
      </c>
      <c r="AD11">
        <v>10</v>
      </c>
      <c r="AE11">
        <v>1.07</v>
      </c>
      <c r="AF11">
        <v>11.47</v>
      </c>
      <c r="AG11">
        <v>1.1000000000000001</v>
      </c>
      <c r="AH11">
        <v>11.47</v>
      </c>
      <c r="AI11">
        <v>1.06</v>
      </c>
      <c r="AJ11">
        <v>9.01</v>
      </c>
      <c r="AL11" s="9">
        <f t="shared" si="0"/>
        <v>1.07</v>
      </c>
      <c r="AM11" s="9" t="s">
        <v>95</v>
      </c>
      <c r="AN11" s="9">
        <f t="shared" si="1"/>
        <v>1.07</v>
      </c>
      <c r="AO11" s="9">
        <f t="shared" si="2"/>
        <v>0</v>
      </c>
      <c r="AQ11" s="9">
        <f t="shared" si="3"/>
        <v>1.06</v>
      </c>
      <c r="AR11" s="9">
        <f t="shared" si="4"/>
        <v>1.06</v>
      </c>
      <c r="AS11" s="9">
        <f t="shared" si="5"/>
        <v>0</v>
      </c>
    </row>
    <row r="12" spans="1:45" x14ac:dyDescent="0.35">
      <c r="A12">
        <v>20</v>
      </c>
      <c r="B12" t="s">
        <v>63</v>
      </c>
      <c r="C12" t="s">
        <v>64</v>
      </c>
      <c r="D12" s="1">
        <v>44090</v>
      </c>
      <c r="E12" s="1" t="s">
        <v>65</v>
      </c>
      <c r="F12" t="s">
        <v>39</v>
      </c>
      <c r="G12" t="s">
        <v>66</v>
      </c>
      <c r="H12" t="s">
        <v>45</v>
      </c>
      <c r="I12">
        <v>3</v>
      </c>
      <c r="J12" t="s">
        <v>42</v>
      </c>
      <c r="K12" t="s">
        <v>48</v>
      </c>
      <c r="L12">
        <v>2</v>
      </c>
      <c r="M12">
        <v>18</v>
      </c>
      <c r="N12">
        <v>9850</v>
      </c>
      <c r="O12">
        <v>2130</v>
      </c>
      <c r="P12">
        <v>6</v>
      </c>
      <c r="Q12">
        <v>1</v>
      </c>
      <c r="R12">
        <v>6</v>
      </c>
      <c r="S12">
        <v>1</v>
      </c>
      <c r="Z12">
        <v>2</v>
      </c>
      <c r="AA12">
        <v>0</v>
      </c>
      <c r="AB12" t="s">
        <v>44</v>
      </c>
      <c r="AC12">
        <v>1.05</v>
      </c>
      <c r="AD12">
        <v>11</v>
      </c>
      <c r="AE12">
        <v>1.06</v>
      </c>
      <c r="AF12">
        <v>13.01</v>
      </c>
      <c r="AG12">
        <v>1.07</v>
      </c>
      <c r="AH12">
        <v>14.5</v>
      </c>
      <c r="AI12">
        <v>1.05</v>
      </c>
      <c r="AJ12">
        <v>10.54</v>
      </c>
      <c r="AL12" s="9">
        <f t="shared" si="0"/>
        <v>1.06</v>
      </c>
      <c r="AM12" s="9" t="s">
        <v>95</v>
      </c>
      <c r="AN12" s="9">
        <f t="shared" si="1"/>
        <v>1.06</v>
      </c>
      <c r="AO12" s="9">
        <f t="shared" si="2"/>
        <v>0</v>
      </c>
      <c r="AQ12" s="9">
        <f t="shared" si="3"/>
        <v>1.05</v>
      </c>
      <c r="AR12" s="9">
        <f t="shared" si="4"/>
        <v>1.05</v>
      </c>
      <c r="AS12" s="9">
        <f t="shared" si="5"/>
        <v>0</v>
      </c>
    </row>
    <row r="13" spans="1:45" x14ac:dyDescent="0.35">
      <c r="A13">
        <v>20</v>
      </c>
      <c r="B13" t="s">
        <v>63</v>
      </c>
      <c r="C13" t="s">
        <v>64</v>
      </c>
      <c r="D13" s="1">
        <v>44092</v>
      </c>
      <c r="E13" s="1" t="s">
        <v>65</v>
      </c>
      <c r="F13" t="s">
        <v>39</v>
      </c>
      <c r="G13" t="s">
        <v>66</v>
      </c>
      <c r="H13" t="s">
        <v>47</v>
      </c>
      <c r="I13">
        <v>3</v>
      </c>
      <c r="J13" t="s">
        <v>42</v>
      </c>
      <c r="K13" t="s">
        <v>67</v>
      </c>
      <c r="L13">
        <v>2</v>
      </c>
      <c r="M13">
        <v>25</v>
      </c>
      <c r="N13">
        <v>9850</v>
      </c>
      <c r="O13">
        <v>1695</v>
      </c>
      <c r="P13">
        <v>6</v>
      </c>
      <c r="Q13">
        <v>1</v>
      </c>
      <c r="R13">
        <v>6</v>
      </c>
      <c r="S13">
        <v>3</v>
      </c>
      <c r="Z13">
        <v>2</v>
      </c>
      <c r="AA13">
        <v>0</v>
      </c>
      <c r="AB13" t="s">
        <v>44</v>
      </c>
      <c r="AC13">
        <v>1.02</v>
      </c>
      <c r="AD13">
        <v>17</v>
      </c>
      <c r="AE13">
        <v>1.02</v>
      </c>
      <c r="AF13">
        <v>24.1</v>
      </c>
      <c r="AG13">
        <v>1.04</v>
      </c>
      <c r="AH13">
        <v>35</v>
      </c>
      <c r="AI13">
        <v>1.02</v>
      </c>
      <c r="AJ13">
        <v>16.38</v>
      </c>
      <c r="AL13" s="9">
        <f t="shared" si="0"/>
        <v>1.02</v>
      </c>
      <c r="AM13" s="9" t="s">
        <v>95</v>
      </c>
      <c r="AN13" s="9">
        <f t="shared" si="1"/>
        <v>1.02</v>
      </c>
      <c r="AO13" s="9">
        <f t="shared" si="2"/>
        <v>0</v>
      </c>
      <c r="AQ13" s="9">
        <f t="shared" si="3"/>
        <v>1.02</v>
      </c>
      <c r="AR13" s="9">
        <f t="shared" si="4"/>
        <v>1.02</v>
      </c>
      <c r="AS13" s="9">
        <f t="shared" si="5"/>
        <v>0</v>
      </c>
    </row>
    <row r="14" spans="1:45" x14ac:dyDescent="0.35">
      <c r="A14">
        <v>20</v>
      </c>
      <c r="B14" t="s">
        <v>63</v>
      </c>
      <c r="C14" t="s">
        <v>64</v>
      </c>
      <c r="D14" s="1">
        <v>44093</v>
      </c>
      <c r="E14" s="1" t="s">
        <v>65</v>
      </c>
      <c r="F14" t="s">
        <v>39</v>
      </c>
      <c r="G14" t="s">
        <v>66</v>
      </c>
      <c r="H14" t="s">
        <v>51</v>
      </c>
      <c r="I14">
        <v>3</v>
      </c>
      <c r="J14" t="s">
        <v>68</v>
      </c>
      <c r="K14" t="s">
        <v>42</v>
      </c>
      <c r="L14">
        <v>15</v>
      </c>
      <c r="M14">
        <v>2</v>
      </c>
      <c r="N14">
        <v>2265</v>
      </c>
      <c r="O14">
        <v>9850</v>
      </c>
      <c r="P14">
        <v>6</v>
      </c>
      <c r="Q14">
        <v>2</v>
      </c>
      <c r="R14">
        <v>7</v>
      </c>
      <c r="S14">
        <v>5</v>
      </c>
      <c r="Z14">
        <v>2</v>
      </c>
      <c r="AA14">
        <v>0</v>
      </c>
      <c r="AB14" t="s">
        <v>44</v>
      </c>
      <c r="AC14">
        <v>15</v>
      </c>
      <c r="AD14">
        <v>1.03</v>
      </c>
      <c r="AE14">
        <v>15.29</v>
      </c>
      <c r="AF14">
        <v>1.05</v>
      </c>
      <c r="AG14">
        <v>25</v>
      </c>
      <c r="AH14">
        <v>1.05</v>
      </c>
      <c r="AI14">
        <v>14.71</v>
      </c>
      <c r="AJ14">
        <v>1.03</v>
      </c>
      <c r="AL14" s="9">
        <f t="shared" si="0"/>
        <v>0</v>
      </c>
      <c r="AM14" s="9" t="s">
        <v>95</v>
      </c>
      <c r="AN14" s="9">
        <f t="shared" si="1"/>
        <v>0</v>
      </c>
      <c r="AO14" s="9">
        <f t="shared" si="2"/>
        <v>0</v>
      </c>
      <c r="AQ14" s="9">
        <f t="shared" si="3"/>
        <v>0</v>
      </c>
      <c r="AR14" s="9">
        <f t="shared" si="4"/>
        <v>0</v>
      </c>
      <c r="AS14" s="9">
        <f t="shared" si="5"/>
        <v>0</v>
      </c>
    </row>
    <row r="15" spans="1:45" x14ac:dyDescent="0.35">
      <c r="A15">
        <v>22</v>
      </c>
      <c r="B15" t="s">
        <v>69</v>
      </c>
      <c r="C15" t="s">
        <v>70</v>
      </c>
      <c r="D15" s="1">
        <v>44102</v>
      </c>
      <c r="E15" t="s">
        <v>38</v>
      </c>
      <c r="F15" t="s">
        <v>39</v>
      </c>
      <c r="G15" t="s">
        <v>66</v>
      </c>
      <c r="H15" t="s">
        <v>41</v>
      </c>
      <c r="I15">
        <v>5</v>
      </c>
      <c r="J15" t="s">
        <v>42</v>
      </c>
      <c r="K15" t="s">
        <v>71</v>
      </c>
      <c r="L15">
        <v>2</v>
      </c>
      <c r="M15">
        <v>83</v>
      </c>
      <c r="N15">
        <v>9850</v>
      </c>
      <c r="O15">
        <v>750</v>
      </c>
      <c r="P15">
        <v>6</v>
      </c>
      <c r="Q15">
        <v>4</v>
      </c>
      <c r="R15">
        <v>6</v>
      </c>
      <c r="S15">
        <v>4</v>
      </c>
      <c r="T15">
        <v>6</v>
      </c>
      <c r="U15">
        <v>2</v>
      </c>
      <c r="Z15">
        <v>3</v>
      </c>
      <c r="AA15">
        <v>0</v>
      </c>
      <c r="AB15" t="s">
        <v>44</v>
      </c>
      <c r="AC15">
        <v>0.97099999999999997</v>
      </c>
      <c r="AD15">
        <v>34</v>
      </c>
      <c r="AE15">
        <v>1.01</v>
      </c>
      <c r="AF15">
        <v>30.08</v>
      </c>
      <c r="AG15">
        <v>1.02</v>
      </c>
      <c r="AH15">
        <v>35</v>
      </c>
      <c r="AI15">
        <v>1.01</v>
      </c>
      <c r="AJ15">
        <v>22.68</v>
      </c>
      <c r="AL15" s="9">
        <f t="shared" si="0"/>
        <v>1.01</v>
      </c>
      <c r="AM15" s="9" t="s">
        <v>95</v>
      </c>
      <c r="AN15" s="9">
        <f t="shared" si="1"/>
        <v>1.01</v>
      </c>
      <c r="AO15" s="9">
        <f t="shared" si="2"/>
        <v>0</v>
      </c>
      <c r="AQ15" s="9">
        <f t="shared" si="3"/>
        <v>1.01</v>
      </c>
      <c r="AR15" s="9">
        <f t="shared" si="4"/>
        <v>1.01</v>
      </c>
      <c r="AS15" s="9">
        <f t="shared" si="5"/>
        <v>0</v>
      </c>
    </row>
    <row r="16" spans="1:45" x14ac:dyDescent="0.35">
      <c r="A16">
        <v>22</v>
      </c>
      <c r="B16" t="s">
        <v>69</v>
      </c>
      <c r="C16" t="s">
        <v>70</v>
      </c>
      <c r="D16" s="1">
        <v>44104</v>
      </c>
      <c r="E16" t="s">
        <v>38</v>
      </c>
      <c r="F16" t="s">
        <v>39</v>
      </c>
      <c r="G16" t="s">
        <v>66</v>
      </c>
      <c r="H16" t="s">
        <v>45</v>
      </c>
      <c r="I16">
        <v>5</v>
      </c>
      <c r="J16" t="s">
        <v>42</v>
      </c>
      <c r="K16" t="s">
        <v>72</v>
      </c>
      <c r="L16">
        <v>2</v>
      </c>
      <c r="M16">
        <v>236</v>
      </c>
      <c r="N16">
        <v>9850</v>
      </c>
      <c r="O16">
        <v>217</v>
      </c>
      <c r="P16">
        <v>6</v>
      </c>
      <c r="Q16">
        <v>1</v>
      </c>
      <c r="R16">
        <v>6</v>
      </c>
      <c r="S16">
        <v>0</v>
      </c>
      <c r="T16">
        <v>6</v>
      </c>
      <c r="U16">
        <v>3</v>
      </c>
      <c r="Z16">
        <v>3</v>
      </c>
      <c r="AA16">
        <v>0</v>
      </c>
      <c r="AB16" t="s">
        <v>44</v>
      </c>
      <c r="AC16">
        <v>1.01</v>
      </c>
      <c r="AD16">
        <v>26</v>
      </c>
      <c r="AE16">
        <v>0.97399999999999998</v>
      </c>
      <c r="AF16">
        <v>36.86</v>
      </c>
      <c r="AG16">
        <v>1.02</v>
      </c>
      <c r="AH16">
        <v>36.86</v>
      </c>
      <c r="AI16">
        <v>1.01</v>
      </c>
      <c r="AJ16">
        <v>22.51</v>
      </c>
      <c r="AL16" s="9">
        <f t="shared" si="0"/>
        <v>0.97399999999999998</v>
      </c>
      <c r="AM16" s="9" t="s">
        <v>95</v>
      </c>
      <c r="AN16" s="9">
        <f t="shared" si="1"/>
        <v>0.97399999999999998</v>
      </c>
      <c r="AO16" s="9">
        <f t="shared" si="2"/>
        <v>0</v>
      </c>
      <c r="AQ16" s="9">
        <f t="shared" si="3"/>
        <v>1.01</v>
      </c>
      <c r="AR16" s="9">
        <f t="shared" si="4"/>
        <v>1.01</v>
      </c>
      <c r="AS16" s="9">
        <f t="shared" si="5"/>
        <v>0</v>
      </c>
    </row>
    <row r="17" spans="1:45" x14ac:dyDescent="0.35">
      <c r="A17">
        <v>22</v>
      </c>
      <c r="B17" t="s">
        <v>69</v>
      </c>
      <c r="C17" t="s">
        <v>70</v>
      </c>
      <c r="D17" s="1">
        <v>44106</v>
      </c>
      <c r="E17" t="s">
        <v>38</v>
      </c>
      <c r="F17" t="s">
        <v>39</v>
      </c>
      <c r="G17" t="s">
        <v>66</v>
      </c>
      <c r="H17" t="s">
        <v>47</v>
      </c>
      <c r="I17">
        <v>5</v>
      </c>
      <c r="J17" t="s">
        <v>42</v>
      </c>
      <c r="K17" t="s">
        <v>73</v>
      </c>
      <c r="L17">
        <v>2</v>
      </c>
      <c r="M17">
        <v>74</v>
      </c>
      <c r="N17">
        <v>9850</v>
      </c>
      <c r="O17">
        <v>794</v>
      </c>
      <c r="P17">
        <v>6</v>
      </c>
      <c r="Q17">
        <v>1</v>
      </c>
      <c r="R17">
        <v>6</v>
      </c>
      <c r="S17">
        <v>4</v>
      </c>
      <c r="T17">
        <v>6</v>
      </c>
      <c r="U17">
        <v>0</v>
      </c>
      <c r="Z17">
        <v>3</v>
      </c>
      <c r="AA17">
        <v>0</v>
      </c>
      <c r="AB17" t="s">
        <v>44</v>
      </c>
      <c r="AC17">
        <v>1.0049999999999999</v>
      </c>
      <c r="AD17">
        <v>34</v>
      </c>
      <c r="AE17">
        <v>1.01</v>
      </c>
      <c r="AF17">
        <v>32.659999999999997</v>
      </c>
      <c r="AG17">
        <v>1.02</v>
      </c>
      <c r="AH17">
        <v>35</v>
      </c>
      <c r="AI17">
        <v>1.01</v>
      </c>
      <c r="AJ17">
        <v>22.92</v>
      </c>
      <c r="AL17" s="9">
        <f t="shared" si="0"/>
        <v>1.01</v>
      </c>
      <c r="AM17" s="9" t="s">
        <v>95</v>
      </c>
      <c r="AN17" s="9">
        <f t="shared" si="1"/>
        <v>1.01</v>
      </c>
      <c r="AO17" s="9">
        <f t="shared" si="2"/>
        <v>0</v>
      </c>
      <c r="AQ17" s="9">
        <f t="shared" si="3"/>
        <v>1.01</v>
      </c>
      <c r="AR17" s="9">
        <f t="shared" si="4"/>
        <v>1.01</v>
      </c>
      <c r="AS17" s="9">
        <f t="shared" si="5"/>
        <v>0</v>
      </c>
    </row>
    <row r="18" spans="1:45" x14ac:dyDescent="0.35">
      <c r="A18">
        <v>22</v>
      </c>
      <c r="B18" t="s">
        <v>69</v>
      </c>
      <c r="C18" t="s">
        <v>70</v>
      </c>
      <c r="D18" s="1">
        <v>44108</v>
      </c>
      <c r="E18" t="s">
        <v>38</v>
      </c>
      <c r="F18" t="s">
        <v>39</v>
      </c>
      <c r="G18" t="s">
        <v>66</v>
      </c>
      <c r="H18" t="s">
        <v>49</v>
      </c>
      <c r="I18">
        <v>5</v>
      </c>
      <c r="J18" t="s">
        <v>42</v>
      </c>
      <c r="K18" t="s">
        <v>74</v>
      </c>
      <c r="L18">
        <v>2</v>
      </c>
      <c r="M18">
        <v>213</v>
      </c>
      <c r="N18">
        <v>9850</v>
      </c>
      <c r="O18">
        <v>252</v>
      </c>
      <c r="P18">
        <v>6</v>
      </c>
      <c r="Q18">
        <v>1</v>
      </c>
      <c r="R18">
        <v>6</v>
      </c>
      <c r="S18">
        <v>1</v>
      </c>
      <c r="T18">
        <v>6</v>
      </c>
      <c r="U18">
        <v>2</v>
      </c>
      <c r="Z18">
        <v>3</v>
      </c>
      <c r="AA18">
        <v>0</v>
      </c>
      <c r="AB18" t="s">
        <v>44</v>
      </c>
      <c r="AC18">
        <v>1.01</v>
      </c>
      <c r="AD18">
        <v>26</v>
      </c>
      <c r="AE18">
        <v>1.01</v>
      </c>
      <c r="AF18">
        <v>34.130000000000003</v>
      </c>
      <c r="AG18">
        <v>1.02</v>
      </c>
      <c r="AH18">
        <v>35</v>
      </c>
      <c r="AI18">
        <v>1.01</v>
      </c>
      <c r="AJ18">
        <v>22.01</v>
      </c>
      <c r="AL18" s="9">
        <f t="shared" si="0"/>
        <v>1.01</v>
      </c>
      <c r="AM18" s="9" t="s">
        <v>95</v>
      </c>
      <c r="AN18" s="9">
        <f t="shared" si="1"/>
        <v>1.01</v>
      </c>
      <c r="AO18" s="9">
        <f t="shared" si="2"/>
        <v>0</v>
      </c>
      <c r="AQ18" s="9">
        <f t="shared" si="3"/>
        <v>1.01</v>
      </c>
      <c r="AR18" s="9">
        <f t="shared" si="4"/>
        <v>1.01</v>
      </c>
      <c r="AS18" s="9">
        <f t="shared" si="5"/>
        <v>0</v>
      </c>
    </row>
    <row r="19" spans="1:45" x14ac:dyDescent="0.35">
      <c r="A19">
        <v>22</v>
      </c>
      <c r="B19" t="s">
        <v>69</v>
      </c>
      <c r="C19" t="s">
        <v>70</v>
      </c>
      <c r="D19" s="1">
        <v>44110</v>
      </c>
      <c r="E19" t="s">
        <v>38</v>
      </c>
      <c r="F19" t="s">
        <v>39</v>
      </c>
      <c r="G19" t="s">
        <v>66</v>
      </c>
      <c r="H19" t="s">
        <v>51</v>
      </c>
      <c r="I19">
        <v>5</v>
      </c>
      <c r="J19" t="s">
        <v>42</v>
      </c>
      <c r="K19" t="s">
        <v>75</v>
      </c>
      <c r="L19">
        <v>2</v>
      </c>
      <c r="M19">
        <v>75</v>
      </c>
      <c r="N19">
        <v>9850</v>
      </c>
      <c r="O19">
        <v>788</v>
      </c>
      <c r="P19">
        <v>7</v>
      </c>
      <c r="Q19">
        <v>6</v>
      </c>
      <c r="R19">
        <v>6</v>
      </c>
      <c r="S19">
        <v>4</v>
      </c>
      <c r="T19">
        <v>6</v>
      </c>
      <c r="U19">
        <v>1</v>
      </c>
      <c r="Z19">
        <v>3</v>
      </c>
      <c r="AA19">
        <v>0</v>
      </c>
      <c r="AB19" t="s">
        <v>44</v>
      </c>
      <c r="AC19">
        <v>1.08</v>
      </c>
      <c r="AD19">
        <v>8</v>
      </c>
      <c r="AE19">
        <v>1.08</v>
      </c>
      <c r="AF19">
        <v>10.52</v>
      </c>
      <c r="AG19">
        <v>1.1200000000000001</v>
      </c>
      <c r="AH19">
        <v>13</v>
      </c>
      <c r="AI19">
        <v>1.08</v>
      </c>
      <c r="AJ19">
        <v>8.31</v>
      </c>
      <c r="AL19" s="9">
        <f t="shared" si="0"/>
        <v>1.08</v>
      </c>
      <c r="AM19" s="9" t="s">
        <v>95</v>
      </c>
      <c r="AN19" s="9">
        <f t="shared" si="1"/>
        <v>1.08</v>
      </c>
      <c r="AO19" s="9">
        <f t="shared" si="2"/>
        <v>0</v>
      </c>
      <c r="AQ19" s="9">
        <f t="shared" si="3"/>
        <v>1.08</v>
      </c>
      <c r="AR19" s="9">
        <f t="shared" si="4"/>
        <v>1.08</v>
      </c>
      <c r="AS19" s="9">
        <f t="shared" si="5"/>
        <v>0</v>
      </c>
    </row>
    <row r="20" spans="1:45" x14ac:dyDescent="0.35">
      <c r="A20">
        <v>22</v>
      </c>
      <c r="B20" t="s">
        <v>69</v>
      </c>
      <c r="C20" t="s">
        <v>70</v>
      </c>
      <c r="D20" s="1">
        <v>44113</v>
      </c>
      <c r="E20" t="s">
        <v>38</v>
      </c>
      <c r="F20" t="s">
        <v>39</v>
      </c>
      <c r="G20" t="s">
        <v>66</v>
      </c>
      <c r="H20" t="s">
        <v>59</v>
      </c>
      <c r="I20">
        <v>5</v>
      </c>
      <c r="J20" t="s">
        <v>42</v>
      </c>
      <c r="K20" t="s">
        <v>68</v>
      </c>
      <c r="L20">
        <v>2</v>
      </c>
      <c r="M20">
        <v>14</v>
      </c>
      <c r="N20">
        <v>9850</v>
      </c>
      <c r="O20">
        <v>2505</v>
      </c>
      <c r="P20">
        <v>6</v>
      </c>
      <c r="Q20">
        <v>3</v>
      </c>
      <c r="R20">
        <v>6</v>
      </c>
      <c r="S20">
        <v>3</v>
      </c>
      <c r="T20">
        <v>7</v>
      </c>
      <c r="U20">
        <v>6</v>
      </c>
      <c r="Z20">
        <v>3</v>
      </c>
      <c r="AA20">
        <v>0</v>
      </c>
      <c r="AB20" t="s">
        <v>44</v>
      </c>
      <c r="AC20">
        <v>1.1399999999999999</v>
      </c>
      <c r="AD20">
        <v>5.5</v>
      </c>
      <c r="AE20">
        <v>1.1499999999999999</v>
      </c>
      <c r="AF20">
        <v>6.7</v>
      </c>
      <c r="AG20">
        <v>1.2</v>
      </c>
      <c r="AH20">
        <v>6.7</v>
      </c>
      <c r="AI20">
        <v>1.1599999999999999</v>
      </c>
      <c r="AJ20">
        <v>5.51</v>
      </c>
      <c r="AL20" s="9">
        <f t="shared" si="0"/>
        <v>1.1499999999999999</v>
      </c>
      <c r="AM20" s="9" t="s">
        <v>95</v>
      </c>
      <c r="AN20" s="9">
        <f t="shared" si="1"/>
        <v>1.1499999999999999</v>
      </c>
      <c r="AO20" s="9">
        <f t="shared" si="2"/>
        <v>0</v>
      </c>
      <c r="AQ20" s="9">
        <f t="shared" si="3"/>
        <v>1.1599999999999999</v>
      </c>
      <c r="AR20" s="9">
        <f t="shared" si="4"/>
        <v>1.1599999999999999</v>
      </c>
      <c r="AS20" s="9">
        <f t="shared" si="5"/>
        <v>0</v>
      </c>
    </row>
    <row r="21" spans="1:45" x14ac:dyDescent="0.35">
      <c r="A21">
        <v>22</v>
      </c>
      <c r="B21" t="s">
        <v>69</v>
      </c>
      <c r="C21" t="s">
        <v>70</v>
      </c>
      <c r="D21" s="1">
        <v>44115</v>
      </c>
      <c r="E21" t="s">
        <v>38</v>
      </c>
      <c r="F21" t="s">
        <v>39</v>
      </c>
      <c r="G21" t="s">
        <v>66</v>
      </c>
      <c r="H21" t="s">
        <v>61</v>
      </c>
      <c r="I21">
        <v>5</v>
      </c>
      <c r="J21" t="s">
        <v>42</v>
      </c>
      <c r="K21" t="s">
        <v>76</v>
      </c>
      <c r="L21">
        <v>2</v>
      </c>
      <c r="M21">
        <v>1</v>
      </c>
      <c r="N21">
        <v>9850</v>
      </c>
      <c r="O21">
        <v>11260</v>
      </c>
      <c r="P21">
        <v>6</v>
      </c>
      <c r="Q21">
        <v>0</v>
      </c>
      <c r="R21">
        <v>6</v>
      </c>
      <c r="S21">
        <v>2</v>
      </c>
      <c r="T21">
        <v>7</v>
      </c>
      <c r="U21">
        <v>5</v>
      </c>
      <c r="Z21">
        <v>3</v>
      </c>
      <c r="AA21">
        <v>0</v>
      </c>
      <c r="AB21" t="s">
        <v>44</v>
      </c>
      <c r="AC21">
        <v>1.72</v>
      </c>
      <c r="AD21">
        <v>2.1</v>
      </c>
      <c r="AE21">
        <v>1.71</v>
      </c>
      <c r="AF21">
        <v>2.29</v>
      </c>
      <c r="AG21">
        <v>1.73</v>
      </c>
      <c r="AH21">
        <v>2.38</v>
      </c>
      <c r="AI21">
        <v>1.68</v>
      </c>
      <c r="AJ21">
        <v>2.2400000000000002</v>
      </c>
      <c r="AL21" s="9">
        <f t="shared" si="0"/>
        <v>1.71</v>
      </c>
      <c r="AM21" s="9" t="s">
        <v>95</v>
      </c>
      <c r="AN21" s="9">
        <f t="shared" si="1"/>
        <v>1.71</v>
      </c>
      <c r="AO21" s="9">
        <f t="shared" si="2"/>
        <v>0</v>
      </c>
      <c r="AQ21" s="9">
        <f t="shared" si="3"/>
        <v>1.68</v>
      </c>
      <c r="AR21" s="9">
        <f t="shared" si="4"/>
        <v>1.68</v>
      </c>
      <c r="AS21" s="9">
        <f t="shared" si="5"/>
        <v>0</v>
      </c>
    </row>
    <row r="22" spans="1:45" x14ac:dyDescent="0.35">
      <c r="A22">
        <v>30</v>
      </c>
      <c r="B22" t="s">
        <v>69</v>
      </c>
      <c r="C22" s="3" t="s">
        <v>77</v>
      </c>
      <c r="D22" s="1">
        <v>44139</v>
      </c>
      <c r="E22" s="3" t="s">
        <v>65</v>
      </c>
      <c r="F22" t="s">
        <v>78</v>
      </c>
      <c r="G22" t="s">
        <v>40</v>
      </c>
      <c r="H22" t="s">
        <v>45</v>
      </c>
      <c r="I22">
        <v>3</v>
      </c>
      <c r="J22" t="s">
        <v>42</v>
      </c>
      <c r="K22" t="s">
        <v>79</v>
      </c>
      <c r="L22">
        <v>2</v>
      </c>
      <c r="M22">
        <v>64</v>
      </c>
      <c r="N22">
        <v>9850</v>
      </c>
      <c r="O22">
        <v>953</v>
      </c>
      <c r="P22">
        <v>4</v>
      </c>
      <c r="Q22">
        <v>6</v>
      </c>
      <c r="R22">
        <v>7</v>
      </c>
      <c r="S22">
        <v>6</v>
      </c>
      <c r="T22">
        <v>6</v>
      </c>
      <c r="U22">
        <v>4</v>
      </c>
      <c r="Z22">
        <v>2</v>
      </c>
      <c r="AA22">
        <v>1</v>
      </c>
      <c r="AB22" t="s">
        <v>44</v>
      </c>
      <c r="AC22">
        <v>1.1100000000000001</v>
      </c>
      <c r="AD22">
        <v>6.5</v>
      </c>
      <c r="AE22">
        <v>1.08</v>
      </c>
      <c r="AF22">
        <v>10.62</v>
      </c>
      <c r="AG22">
        <v>1.1200000000000001</v>
      </c>
      <c r="AH22">
        <v>11.25</v>
      </c>
      <c r="AI22">
        <v>1.08</v>
      </c>
      <c r="AJ22">
        <v>8.31</v>
      </c>
      <c r="AL22" s="9">
        <f t="shared" si="0"/>
        <v>1.08</v>
      </c>
      <c r="AM22" s="9" t="s">
        <v>95</v>
      </c>
      <c r="AN22" s="9">
        <f t="shared" si="1"/>
        <v>1.08</v>
      </c>
      <c r="AO22" s="9">
        <f t="shared" si="2"/>
        <v>0</v>
      </c>
      <c r="AQ22" s="9">
        <f t="shared" si="3"/>
        <v>1.08</v>
      </c>
      <c r="AR22" s="9">
        <f t="shared" si="4"/>
        <v>1.08</v>
      </c>
      <c r="AS22" s="9">
        <f t="shared" si="5"/>
        <v>0</v>
      </c>
    </row>
    <row r="23" spans="1:45" x14ac:dyDescent="0.35">
      <c r="A23">
        <v>30</v>
      </c>
      <c r="B23" t="s">
        <v>69</v>
      </c>
      <c r="C23" s="3" t="s">
        <v>77</v>
      </c>
      <c r="D23" s="1">
        <v>44140</v>
      </c>
      <c r="E23" s="3" t="s">
        <v>65</v>
      </c>
      <c r="F23" t="s">
        <v>78</v>
      </c>
      <c r="G23" t="s">
        <v>40</v>
      </c>
      <c r="H23" t="s">
        <v>47</v>
      </c>
      <c r="I23">
        <v>3</v>
      </c>
      <c r="J23" t="s">
        <v>42</v>
      </c>
      <c r="K23" t="s">
        <v>80</v>
      </c>
      <c r="L23">
        <v>2</v>
      </c>
      <c r="M23">
        <v>61</v>
      </c>
      <c r="N23">
        <v>9850</v>
      </c>
      <c r="O23">
        <v>994</v>
      </c>
      <c r="P23">
        <v>6</v>
      </c>
      <c r="Q23">
        <v>1</v>
      </c>
      <c r="R23">
        <v>7</v>
      </c>
      <c r="S23">
        <v>6</v>
      </c>
      <c r="Z23">
        <v>2</v>
      </c>
      <c r="AA23">
        <v>0</v>
      </c>
      <c r="AB23" t="s">
        <v>44</v>
      </c>
      <c r="AC23">
        <v>1.06</v>
      </c>
      <c r="AD23">
        <v>10</v>
      </c>
      <c r="AE23">
        <v>1.07</v>
      </c>
      <c r="AF23">
        <v>11.62</v>
      </c>
      <c r="AG23">
        <v>1.08</v>
      </c>
      <c r="AH23">
        <v>15</v>
      </c>
      <c r="AI23">
        <v>1.05</v>
      </c>
      <c r="AJ23">
        <v>10.31</v>
      </c>
      <c r="AL23" s="9">
        <f t="shared" si="0"/>
        <v>1.07</v>
      </c>
      <c r="AM23" s="9" t="s">
        <v>95</v>
      </c>
      <c r="AN23" s="9">
        <f t="shared" si="1"/>
        <v>1.07</v>
      </c>
      <c r="AO23" s="9">
        <f t="shared" si="2"/>
        <v>0</v>
      </c>
      <c r="AQ23" s="9">
        <f t="shared" si="3"/>
        <v>1.05</v>
      </c>
      <c r="AR23" s="9">
        <f t="shared" si="4"/>
        <v>1.05</v>
      </c>
      <c r="AS23" s="9">
        <f t="shared" si="5"/>
        <v>0</v>
      </c>
    </row>
    <row r="24" spans="1:45" x14ac:dyDescent="0.35">
      <c r="A24">
        <v>30</v>
      </c>
      <c r="B24" t="s">
        <v>69</v>
      </c>
      <c r="C24" s="3" t="s">
        <v>77</v>
      </c>
      <c r="D24" s="1">
        <v>44141</v>
      </c>
      <c r="E24" s="3" t="s">
        <v>65</v>
      </c>
      <c r="F24" t="s">
        <v>78</v>
      </c>
      <c r="G24" t="s">
        <v>40</v>
      </c>
      <c r="H24" t="s">
        <v>51</v>
      </c>
      <c r="I24">
        <v>3</v>
      </c>
      <c r="J24" t="s">
        <v>42</v>
      </c>
      <c r="K24" t="s">
        <v>48</v>
      </c>
      <c r="L24">
        <v>2</v>
      </c>
      <c r="M24">
        <v>15</v>
      </c>
      <c r="N24">
        <v>9850</v>
      </c>
      <c r="O24">
        <v>2400</v>
      </c>
      <c r="P24">
        <v>4</v>
      </c>
      <c r="Q24">
        <v>6</v>
      </c>
      <c r="R24">
        <v>7</v>
      </c>
      <c r="S24">
        <v>5</v>
      </c>
      <c r="T24">
        <v>6</v>
      </c>
      <c r="U24">
        <v>1</v>
      </c>
      <c r="Z24">
        <v>2</v>
      </c>
      <c r="AA24">
        <v>1</v>
      </c>
      <c r="AB24" t="s">
        <v>44</v>
      </c>
      <c r="AC24">
        <v>1.1200000000000001</v>
      </c>
      <c r="AD24">
        <v>6</v>
      </c>
      <c r="AE24">
        <v>1.19</v>
      </c>
      <c r="AF24">
        <v>5.49</v>
      </c>
      <c r="AG24">
        <v>1.19</v>
      </c>
      <c r="AH24">
        <v>6.15</v>
      </c>
      <c r="AI24">
        <v>1.1599999999999999</v>
      </c>
      <c r="AJ24">
        <v>5.31</v>
      </c>
      <c r="AL24" s="9">
        <f t="shared" si="0"/>
        <v>1.19</v>
      </c>
      <c r="AM24" s="9" t="s">
        <v>95</v>
      </c>
      <c r="AN24" s="9">
        <f t="shared" si="1"/>
        <v>1.19</v>
      </c>
      <c r="AO24" s="9">
        <f t="shared" si="2"/>
        <v>0</v>
      </c>
      <c r="AQ24" s="9">
        <f t="shared" si="3"/>
        <v>1.1599999999999999</v>
      </c>
      <c r="AR24" s="9">
        <f t="shared" si="4"/>
        <v>1.1599999999999999</v>
      </c>
      <c r="AS24" s="9">
        <f t="shared" si="5"/>
        <v>0</v>
      </c>
    </row>
    <row r="25" spans="1:45" x14ac:dyDescent="0.35">
      <c r="A25">
        <v>30</v>
      </c>
      <c r="B25" t="s">
        <v>69</v>
      </c>
      <c r="C25" s="3" t="s">
        <v>77</v>
      </c>
      <c r="D25" s="1">
        <v>44142</v>
      </c>
      <c r="E25" s="3" t="s">
        <v>65</v>
      </c>
      <c r="F25" t="s">
        <v>78</v>
      </c>
      <c r="G25" t="s">
        <v>40</v>
      </c>
      <c r="H25" t="s">
        <v>59</v>
      </c>
      <c r="I25">
        <v>3</v>
      </c>
      <c r="J25" t="s">
        <v>81</v>
      </c>
      <c r="K25" t="s">
        <v>42</v>
      </c>
      <c r="L25">
        <v>7</v>
      </c>
      <c r="M25">
        <v>2</v>
      </c>
      <c r="N25">
        <v>5015</v>
      </c>
      <c r="O25">
        <v>9850</v>
      </c>
      <c r="P25">
        <v>6</v>
      </c>
      <c r="Q25">
        <v>4</v>
      </c>
      <c r="R25">
        <v>7</v>
      </c>
      <c r="S25">
        <v>5</v>
      </c>
      <c r="Z25">
        <v>2</v>
      </c>
      <c r="AA25">
        <v>0</v>
      </c>
      <c r="AB25" t="s">
        <v>44</v>
      </c>
      <c r="AC25">
        <v>2.37</v>
      </c>
      <c r="AD25">
        <v>1.57</v>
      </c>
      <c r="AE25">
        <v>2.57</v>
      </c>
      <c r="AF25">
        <v>1.58</v>
      </c>
      <c r="AG25">
        <v>2.68</v>
      </c>
      <c r="AH25">
        <v>1.65</v>
      </c>
      <c r="AI25">
        <v>2.42</v>
      </c>
      <c r="AJ25">
        <v>1.57</v>
      </c>
      <c r="AL25" s="9">
        <f t="shared" si="0"/>
        <v>0</v>
      </c>
      <c r="AM25" s="9" t="s">
        <v>96</v>
      </c>
      <c r="AN25" s="9">
        <f t="shared" si="1"/>
        <v>2.57</v>
      </c>
      <c r="AO25" s="9">
        <f t="shared" si="2"/>
        <v>2.57</v>
      </c>
      <c r="AQ25" s="9">
        <f t="shared" si="3"/>
        <v>0</v>
      </c>
      <c r="AR25" s="9">
        <f t="shared" si="4"/>
        <v>2.42</v>
      </c>
      <c r="AS25" s="9">
        <f t="shared" si="5"/>
        <v>2.42</v>
      </c>
    </row>
    <row r="26" spans="1:45" x14ac:dyDescent="0.35">
      <c r="A26">
        <v>32</v>
      </c>
      <c r="B26" s="3" t="s">
        <v>82</v>
      </c>
      <c r="C26" t="s">
        <v>83</v>
      </c>
      <c r="D26" s="1">
        <v>44150</v>
      </c>
      <c r="E26" t="s">
        <v>83</v>
      </c>
      <c r="F26" t="s">
        <v>78</v>
      </c>
      <c r="G26" t="s">
        <v>40</v>
      </c>
      <c r="H26" t="s">
        <v>84</v>
      </c>
      <c r="I26">
        <v>3</v>
      </c>
      <c r="J26" t="s">
        <v>42</v>
      </c>
      <c r="K26" t="s">
        <v>85</v>
      </c>
      <c r="L26">
        <v>2</v>
      </c>
      <c r="M26">
        <v>8</v>
      </c>
      <c r="N26">
        <v>9850</v>
      </c>
      <c r="O26">
        <v>3919</v>
      </c>
      <c r="P26">
        <v>6</v>
      </c>
      <c r="Q26">
        <v>3</v>
      </c>
      <c r="R26">
        <v>6</v>
      </c>
      <c r="S26">
        <v>4</v>
      </c>
      <c r="Z26">
        <v>2</v>
      </c>
      <c r="AA26">
        <v>0</v>
      </c>
      <c r="AB26" t="s">
        <v>44</v>
      </c>
      <c r="AC26">
        <v>1.53</v>
      </c>
      <c r="AD26">
        <v>2.37</v>
      </c>
      <c r="AE26">
        <v>1.58</v>
      </c>
      <c r="AF26">
        <v>2.54</v>
      </c>
      <c r="AG26">
        <v>1.65</v>
      </c>
      <c r="AH26">
        <v>2.65</v>
      </c>
      <c r="AI26">
        <v>1.56</v>
      </c>
      <c r="AJ26">
        <v>2.4300000000000002</v>
      </c>
      <c r="AL26" s="9">
        <f t="shared" si="0"/>
        <v>1.58</v>
      </c>
      <c r="AM26" s="9" t="s">
        <v>95</v>
      </c>
      <c r="AN26" s="9">
        <f t="shared" si="1"/>
        <v>1.58</v>
      </c>
      <c r="AO26" s="9">
        <f t="shared" si="2"/>
        <v>0</v>
      </c>
      <c r="AQ26" s="9">
        <f t="shared" si="3"/>
        <v>1.56</v>
      </c>
      <c r="AR26" s="9">
        <f t="shared" si="4"/>
        <v>1.56</v>
      </c>
      <c r="AS26" s="9">
        <f t="shared" si="5"/>
        <v>0</v>
      </c>
    </row>
    <row r="27" spans="1:45" x14ac:dyDescent="0.35">
      <c r="A27">
        <v>32</v>
      </c>
      <c r="B27" s="3" t="s">
        <v>82</v>
      </c>
      <c r="C27" t="s">
        <v>83</v>
      </c>
      <c r="D27" s="1">
        <v>44152</v>
      </c>
      <c r="E27" t="s">
        <v>83</v>
      </c>
      <c r="F27" t="s">
        <v>78</v>
      </c>
      <c r="G27" t="s">
        <v>40</v>
      </c>
      <c r="H27" t="s">
        <v>84</v>
      </c>
      <c r="I27">
        <v>3</v>
      </c>
      <c r="J27" t="s">
        <v>52</v>
      </c>
      <c r="K27" t="s">
        <v>42</v>
      </c>
      <c r="L27">
        <v>3</v>
      </c>
      <c r="M27">
        <v>2</v>
      </c>
      <c r="N27">
        <v>9125</v>
      </c>
      <c r="O27">
        <v>9850</v>
      </c>
      <c r="P27">
        <v>7</v>
      </c>
      <c r="Q27">
        <v>6</v>
      </c>
      <c r="R27">
        <v>7</v>
      </c>
      <c r="S27">
        <v>6</v>
      </c>
      <c r="Z27">
        <v>2</v>
      </c>
      <c r="AA27">
        <v>0</v>
      </c>
      <c r="AB27" t="s">
        <v>44</v>
      </c>
      <c r="AC27">
        <v>2.5</v>
      </c>
      <c r="AD27">
        <v>1.5</v>
      </c>
      <c r="AE27">
        <v>2.84</v>
      </c>
      <c r="AF27">
        <v>1.49</v>
      </c>
      <c r="AG27">
        <v>2.91</v>
      </c>
      <c r="AH27">
        <v>1.57</v>
      </c>
      <c r="AI27">
        <v>2.64</v>
      </c>
      <c r="AJ27">
        <v>1.49</v>
      </c>
      <c r="AL27" s="9">
        <f t="shared" si="0"/>
        <v>0</v>
      </c>
      <c r="AM27" s="9" t="s">
        <v>96</v>
      </c>
      <c r="AN27" s="9">
        <f t="shared" si="1"/>
        <v>2.84</v>
      </c>
      <c r="AO27" s="9">
        <f t="shared" si="2"/>
        <v>2.84</v>
      </c>
      <c r="AQ27" s="9">
        <f t="shared" si="3"/>
        <v>0</v>
      </c>
      <c r="AR27" s="9">
        <f t="shared" si="4"/>
        <v>2.64</v>
      </c>
      <c r="AS27" s="9">
        <f t="shared" si="5"/>
        <v>2.64</v>
      </c>
    </row>
    <row r="28" spans="1:45" x14ac:dyDescent="0.35">
      <c r="A28">
        <v>32</v>
      </c>
      <c r="B28" s="3" t="s">
        <v>82</v>
      </c>
      <c r="C28" t="s">
        <v>83</v>
      </c>
      <c r="D28" s="1">
        <v>44154</v>
      </c>
      <c r="E28" t="s">
        <v>83</v>
      </c>
      <c r="F28" t="s">
        <v>78</v>
      </c>
      <c r="G28" t="s">
        <v>40</v>
      </c>
      <c r="H28" t="s">
        <v>84</v>
      </c>
      <c r="I28">
        <v>3</v>
      </c>
      <c r="J28" t="s">
        <v>42</v>
      </c>
      <c r="K28" t="s">
        <v>86</v>
      </c>
      <c r="L28">
        <v>2</v>
      </c>
      <c r="M28">
        <v>6</v>
      </c>
      <c r="N28">
        <v>9850</v>
      </c>
      <c r="O28">
        <v>5925</v>
      </c>
      <c r="P28">
        <v>6</v>
      </c>
      <c r="Q28">
        <v>4</v>
      </c>
      <c r="R28">
        <v>4</v>
      </c>
      <c r="S28">
        <v>6</v>
      </c>
      <c r="T28">
        <v>6</v>
      </c>
      <c r="U28">
        <v>2</v>
      </c>
      <c r="Z28">
        <v>2</v>
      </c>
      <c r="AA28">
        <v>1</v>
      </c>
      <c r="AB28" t="s">
        <v>44</v>
      </c>
      <c r="AC28">
        <v>1.4</v>
      </c>
      <c r="AD28">
        <v>2.75</v>
      </c>
      <c r="AE28">
        <v>1.43</v>
      </c>
      <c r="AF28">
        <v>3.07</v>
      </c>
      <c r="AG28">
        <v>1.44</v>
      </c>
      <c r="AH28">
        <v>3.32</v>
      </c>
      <c r="AI28">
        <v>1.39</v>
      </c>
      <c r="AJ28">
        <v>3.05</v>
      </c>
      <c r="AL28" s="9">
        <f t="shared" si="0"/>
        <v>1.43</v>
      </c>
      <c r="AM28" s="9" t="s">
        <v>95</v>
      </c>
      <c r="AN28" s="9">
        <f t="shared" si="1"/>
        <v>1.43</v>
      </c>
      <c r="AO28" s="9">
        <f t="shared" si="2"/>
        <v>0</v>
      </c>
      <c r="AQ28" s="9">
        <f t="shared" si="3"/>
        <v>1.39</v>
      </c>
      <c r="AR28" s="9">
        <f t="shared" si="4"/>
        <v>1.39</v>
      </c>
      <c r="AS28" s="9">
        <f t="shared" si="5"/>
        <v>0</v>
      </c>
    </row>
    <row r="29" spans="1:45" x14ac:dyDescent="0.35">
      <c r="A29">
        <v>32</v>
      </c>
      <c r="B29" s="3" t="s">
        <v>82</v>
      </c>
      <c r="C29" t="s">
        <v>83</v>
      </c>
      <c r="D29" s="1">
        <v>44156</v>
      </c>
      <c r="E29" t="s">
        <v>83</v>
      </c>
      <c r="F29" t="s">
        <v>78</v>
      </c>
      <c r="G29" t="s">
        <v>40</v>
      </c>
      <c r="H29" t="s">
        <v>59</v>
      </c>
      <c r="I29">
        <v>3</v>
      </c>
      <c r="J29" t="s">
        <v>87</v>
      </c>
      <c r="K29" t="s">
        <v>42</v>
      </c>
      <c r="L29">
        <v>4</v>
      </c>
      <c r="M29">
        <v>2</v>
      </c>
      <c r="N29">
        <v>6970</v>
      </c>
      <c r="O29">
        <v>9850</v>
      </c>
      <c r="P29">
        <v>3</v>
      </c>
      <c r="Q29">
        <v>6</v>
      </c>
      <c r="R29">
        <v>7</v>
      </c>
      <c r="S29">
        <v>6</v>
      </c>
      <c r="T29">
        <v>6</v>
      </c>
      <c r="U29">
        <v>3</v>
      </c>
      <c r="Z29">
        <v>2</v>
      </c>
      <c r="AA29">
        <v>1</v>
      </c>
      <c r="AB29" t="s">
        <v>44</v>
      </c>
      <c r="AC29">
        <v>1.75</v>
      </c>
      <c r="AD29">
        <v>2</v>
      </c>
      <c r="AE29">
        <v>1.88</v>
      </c>
      <c r="AF29">
        <v>2.04</v>
      </c>
      <c r="AG29">
        <v>1.95</v>
      </c>
      <c r="AH29">
        <v>2.2000000000000002</v>
      </c>
      <c r="AI29">
        <v>1.8</v>
      </c>
      <c r="AJ29">
        <v>2.04</v>
      </c>
      <c r="AL29" s="9">
        <f t="shared" si="0"/>
        <v>1.88</v>
      </c>
      <c r="AM29" s="9" t="s">
        <v>96</v>
      </c>
      <c r="AN29" s="9">
        <f t="shared" si="1"/>
        <v>1.88</v>
      </c>
      <c r="AO29" s="9">
        <f t="shared" si="2"/>
        <v>1.88</v>
      </c>
      <c r="AQ29" s="9">
        <f t="shared" si="3"/>
        <v>1.8</v>
      </c>
      <c r="AR29" s="9">
        <f t="shared" si="4"/>
        <v>1.8</v>
      </c>
      <c r="AS29" s="9">
        <f t="shared" si="5"/>
        <v>1.8</v>
      </c>
    </row>
    <row r="30" spans="1:45" x14ac:dyDescent="0.35">
      <c r="A30">
        <v>5</v>
      </c>
      <c r="B30" t="s">
        <v>36</v>
      </c>
      <c r="C30" t="s">
        <v>37</v>
      </c>
      <c r="D30" s="1">
        <v>44236</v>
      </c>
      <c r="E30" t="s">
        <v>38</v>
      </c>
      <c r="F30" t="s">
        <v>39</v>
      </c>
      <c r="G30" t="s">
        <v>40</v>
      </c>
      <c r="H30" t="s">
        <v>41</v>
      </c>
      <c r="I30">
        <v>5</v>
      </c>
      <c r="J30" t="s">
        <v>42</v>
      </c>
      <c r="K30" t="s">
        <v>88</v>
      </c>
      <c r="L30">
        <v>2</v>
      </c>
      <c r="M30">
        <v>56</v>
      </c>
      <c r="N30">
        <v>9850</v>
      </c>
      <c r="O30">
        <v>1068</v>
      </c>
      <c r="P30">
        <v>6</v>
      </c>
      <c r="Q30">
        <v>3</v>
      </c>
      <c r="R30">
        <v>6</v>
      </c>
      <c r="S30">
        <v>4</v>
      </c>
      <c r="T30">
        <v>6</v>
      </c>
      <c r="U30">
        <v>1</v>
      </c>
      <c r="Z30">
        <v>3</v>
      </c>
      <c r="AA30">
        <v>0</v>
      </c>
      <c r="AB30" t="s">
        <v>44</v>
      </c>
      <c r="AC30">
        <v>1.01</v>
      </c>
      <c r="AD30">
        <v>26</v>
      </c>
      <c r="AE30">
        <v>1.02</v>
      </c>
      <c r="AF30">
        <v>22.45</v>
      </c>
      <c r="AG30">
        <v>1.04</v>
      </c>
      <c r="AH30">
        <v>34</v>
      </c>
      <c r="AI30">
        <v>1.01</v>
      </c>
      <c r="AJ30">
        <v>19.14</v>
      </c>
      <c r="AL30" s="9">
        <f t="shared" si="0"/>
        <v>1.02</v>
      </c>
      <c r="AM30" s="9" t="s">
        <v>95</v>
      </c>
      <c r="AN30" s="9">
        <f t="shared" si="1"/>
        <v>1.02</v>
      </c>
      <c r="AO30" s="9">
        <f t="shared" si="2"/>
        <v>0</v>
      </c>
      <c r="AQ30" s="9">
        <f t="shared" si="3"/>
        <v>1.01</v>
      </c>
      <c r="AR30" s="9">
        <f t="shared" si="4"/>
        <v>1.01</v>
      </c>
      <c r="AS30" s="9">
        <f t="shared" si="5"/>
        <v>0</v>
      </c>
    </row>
    <row r="31" spans="1:45" x14ac:dyDescent="0.35">
      <c r="A31">
        <v>5</v>
      </c>
      <c r="B31" t="s">
        <v>36</v>
      </c>
      <c r="C31" t="s">
        <v>37</v>
      </c>
      <c r="D31" s="1">
        <v>44238</v>
      </c>
      <c r="E31" t="s">
        <v>38</v>
      </c>
      <c r="F31" t="s">
        <v>39</v>
      </c>
      <c r="G31" t="s">
        <v>40</v>
      </c>
      <c r="H31" t="s">
        <v>45</v>
      </c>
      <c r="I31">
        <v>5</v>
      </c>
      <c r="J31" t="s">
        <v>42</v>
      </c>
      <c r="K31" t="s">
        <v>89</v>
      </c>
      <c r="L31">
        <v>2</v>
      </c>
      <c r="M31">
        <v>177</v>
      </c>
      <c r="N31">
        <v>9850</v>
      </c>
      <c r="O31">
        <v>368</v>
      </c>
      <c r="P31">
        <v>6</v>
      </c>
      <c r="Q31">
        <v>1</v>
      </c>
      <c r="R31">
        <v>6</v>
      </c>
      <c r="S31">
        <v>4</v>
      </c>
      <c r="T31">
        <v>6</v>
      </c>
      <c r="U31">
        <v>2</v>
      </c>
      <c r="Z31">
        <v>3</v>
      </c>
      <c r="AA31">
        <v>0</v>
      </c>
      <c r="AB31" t="s">
        <v>44</v>
      </c>
      <c r="AC31">
        <v>1.01</v>
      </c>
      <c r="AD31">
        <v>23</v>
      </c>
      <c r="AE31">
        <v>1.02</v>
      </c>
      <c r="AF31">
        <v>22.58</v>
      </c>
      <c r="AG31">
        <v>1.02</v>
      </c>
      <c r="AH31">
        <v>29</v>
      </c>
      <c r="AI31">
        <v>1.01</v>
      </c>
      <c r="AJ31">
        <v>18.7</v>
      </c>
      <c r="AL31" s="9">
        <f t="shared" si="0"/>
        <v>1.02</v>
      </c>
      <c r="AM31" s="9" t="s">
        <v>95</v>
      </c>
      <c r="AN31" s="9">
        <f t="shared" si="1"/>
        <v>1.02</v>
      </c>
      <c r="AO31" s="9">
        <f t="shared" si="2"/>
        <v>0</v>
      </c>
      <c r="AQ31" s="9">
        <f t="shared" si="3"/>
        <v>1.01</v>
      </c>
      <c r="AR31" s="9">
        <f t="shared" si="4"/>
        <v>1.01</v>
      </c>
      <c r="AS31" s="9">
        <f t="shared" si="5"/>
        <v>0</v>
      </c>
    </row>
    <row r="32" spans="1:45" x14ac:dyDescent="0.35">
      <c r="A32">
        <v>5</v>
      </c>
      <c r="B32" t="s">
        <v>36</v>
      </c>
      <c r="C32" t="s">
        <v>37</v>
      </c>
      <c r="D32" s="1">
        <v>44240</v>
      </c>
      <c r="E32" t="s">
        <v>38</v>
      </c>
      <c r="F32" t="s">
        <v>39</v>
      </c>
      <c r="G32" t="s">
        <v>40</v>
      </c>
      <c r="H32" t="s">
        <v>47</v>
      </c>
      <c r="I32">
        <v>5</v>
      </c>
      <c r="J32" t="s">
        <v>42</v>
      </c>
      <c r="K32" t="s">
        <v>90</v>
      </c>
      <c r="L32">
        <v>2</v>
      </c>
      <c r="M32">
        <v>69</v>
      </c>
      <c r="N32">
        <v>9850</v>
      </c>
      <c r="O32">
        <v>935</v>
      </c>
      <c r="P32">
        <v>7</v>
      </c>
      <c r="Q32">
        <v>5</v>
      </c>
      <c r="R32">
        <v>6</v>
      </c>
      <c r="S32">
        <v>2</v>
      </c>
      <c r="T32">
        <v>7</v>
      </c>
      <c r="U32">
        <v>5</v>
      </c>
      <c r="Z32">
        <v>3</v>
      </c>
      <c r="AA32">
        <v>0</v>
      </c>
      <c r="AB32" t="s">
        <v>44</v>
      </c>
      <c r="AC32">
        <v>1.02</v>
      </c>
      <c r="AD32">
        <v>19</v>
      </c>
      <c r="AE32">
        <v>1.03</v>
      </c>
      <c r="AF32">
        <v>17.95</v>
      </c>
      <c r="AG32">
        <v>1.04</v>
      </c>
      <c r="AH32">
        <v>26</v>
      </c>
      <c r="AI32">
        <v>1.02</v>
      </c>
      <c r="AJ32">
        <v>15.15</v>
      </c>
      <c r="AL32" s="9">
        <f t="shared" si="0"/>
        <v>1.03</v>
      </c>
      <c r="AM32" s="9" t="s">
        <v>95</v>
      </c>
      <c r="AN32" s="9">
        <f t="shared" si="1"/>
        <v>1.03</v>
      </c>
      <c r="AO32" s="9">
        <f t="shared" si="2"/>
        <v>0</v>
      </c>
      <c r="AQ32" s="9">
        <f t="shared" si="3"/>
        <v>1.02</v>
      </c>
      <c r="AR32" s="9">
        <f t="shared" si="4"/>
        <v>1.02</v>
      </c>
      <c r="AS32" s="9">
        <f t="shared" si="5"/>
        <v>0</v>
      </c>
    </row>
    <row r="33" spans="1:45" x14ac:dyDescent="0.35">
      <c r="A33">
        <v>5</v>
      </c>
      <c r="B33" t="s">
        <v>36</v>
      </c>
      <c r="C33" t="s">
        <v>37</v>
      </c>
      <c r="D33" s="1">
        <v>44242</v>
      </c>
      <c r="E33" t="s">
        <v>38</v>
      </c>
      <c r="F33" t="s">
        <v>39</v>
      </c>
      <c r="G33" t="s">
        <v>40</v>
      </c>
      <c r="H33" t="s">
        <v>49</v>
      </c>
      <c r="I33">
        <v>5</v>
      </c>
      <c r="J33" t="s">
        <v>42</v>
      </c>
      <c r="K33" t="s">
        <v>91</v>
      </c>
      <c r="L33">
        <v>2</v>
      </c>
      <c r="M33">
        <v>17</v>
      </c>
      <c r="N33">
        <v>9850</v>
      </c>
      <c r="O33">
        <v>2535</v>
      </c>
      <c r="P33">
        <v>6</v>
      </c>
      <c r="Q33">
        <v>3</v>
      </c>
      <c r="R33">
        <v>6</v>
      </c>
      <c r="S33">
        <v>4</v>
      </c>
      <c r="T33">
        <v>6</v>
      </c>
      <c r="U33">
        <v>2</v>
      </c>
      <c r="Z33">
        <v>3</v>
      </c>
      <c r="AA33">
        <v>0</v>
      </c>
      <c r="AB33" t="s">
        <v>44</v>
      </c>
      <c r="AC33">
        <v>1.1599999999999999</v>
      </c>
      <c r="AD33">
        <v>5</v>
      </c>
      <c r="AE33">
        <v>1.1599999999999999</v>
      </c>
      <c r="AF33">
        <v>6.47</v>
      </c>
      <c r="AG33">
        <v>1.21</v>
      </c>
      <c r="AH33">
        <v>6.47</v>
      </c>
      <c r="AI33">
        <v>1.1499999999999999</v>
      </c>
      <c r="AJ33">
        <v>5.43</v>
      </c>
      <c r="AL33" s="9">
        <f t="shared" si="0"/>
        <v>1.1599999999999999</v>
      </c>
      <c r="AM33" s="9" t="s">
        <v>95</v>
      </c>
      <c r="AN33" s="9">
        <f t="shared" si="1"/>
        <v>1.1599999999999999</v>
      </c>
      <c r="AO33" s="9">
        <f t="shared" si="2"/>
        <v>0</v>
      </c>
      <c r="AQ33" s="9">
        <f t="shared" si="3"/>
        <v>1.1499999999999999</v>
      </c>
      <c r="AR33" s="9">
        <f t="shared" si="4"/>
        <v>1.1499999999999999</v>
      </c>
      <c r="AS33" s="9">
        <f t="shared" si="5"/>
        <v>0</v>
      </c>
    </row>
    <row r="34" spans="1:45" x14ac:dyDescent="0.35">
      <c r="A34">
        <v>5</v>
      </c>
      <c r="B34" t="s">
        <v>36</v>
      </c>
      <c r="C34" t="s">
        <v>37</v>
      </c>
      <c r="D34" s="1">
        <v>44244</v>
      </c>
      <c r="E34" t="s">
        <v>38</v>
      </c>
      <c r="F34" t="s">
        <v>39</v>
      </c>
      <c r="G34" t="s">
        <v>40</v>
      </c>
      <c r="H34" t="s">
        <v>51</v>
      </c>
      <c r="I34">
        <v>5</v>
      </c>
      <c r="J34" t="s">
        <v>86</v>
      </c>
      <c r="K34" t="s">
        <v>42</v>
      </c>
      <c r="L34">
        <v>6</v>
      </c>
      <c r="M34">
        <v>2</v>
      </c>
      <c r="N34">
        <v>5965</v>
      </c>
      <c r="O34">
        <v>9850</v>
      </c>
      <c r="P34">
        <v>3</v>
      </c>
      <c r="Q34">
        <v>6</v>
      </c>
      <c r="R34">
        <v>2</v>
      </c>
      <c r="S34">
        <v>6</v>
      </c>
      <c r="T34">
        <v>7</v>
      </c>
      <c r="U34">
        <v>6</v>
      </c>
      <c r="V34">
        <v>6</v>
      </c>
      <c r="W34">
        <v>4</v>
      </c>
      <c r="X34">
        <v>7</v>
      </c>
      <c r="Y34">
        <v>5</v>
      </c>
      <c r="Z34">
        <v>3</v>
      </c>
      <c r="AA34">
        <v>2</v>
      </c>
      <c r="AB34" t="s">
        <v>44</v>
      </c>
      <c r="AC34">
        <v>2.75</v>
      </c>
      <c r="AD34">
        <v>1.44</v>
      </c>
      <c r="AE34">
        <v>2.97</v>
      </c>
      <c r="AF34">
        <v>1.45</v>
      </c>
      <c r="AG34">
        <v>3.2</v>
      </c>
      <c r="AH34">
        <v>1.48</v>
      </c>
      <c r="AI34">
        <v>2.9</v>
      </c>
      <c r="AJ34">
        <v>1.42</v>
      </c>
      <c r="AL34" s="9">
        <f t="shared" si="0"/>
        <v>0</v>
      </c>
      <c r="AM34" s="9" t="s">
        <v>96</v>
      </c>
      <c r="AN34" s="9">
        <f t="shared" si="1"/>
        <v>2.97</v>
      </c>
      <c r="AO34" s="9">
        <f t="shared" si="2"/>
        <v>2.97</v>
      </c>
      <c r="AQ34" s="9">
        <f t="shared" si="3"/>
        <v>0</v>
      </c>
      <c r="AR34" s="9">
        <f t="shared" si="4"/>
        <v>2.9</v>
      </c>
      <c r="AS34" s="9">
        <f t="shared" si="5"/>
        <v>2.9</v>
      </c>
    </row>
    <row r="36" spans="1:45" x14ac:dyDescent="0.35">
      <c r="AK36" t="s">
        <v>101</v>
      </c>
      <c r="AL36" s="10">
        <f>+SUMIF(AL2:AL34,"&gt;1",AL2:AL34)</f>
        <v>31.120000000000005</v>
      </c>
      <c r="AN36" s="10">
        <f>+SUMIF(AN2:AN34,"&gt;1",AN2:AN34)</f>
        <v>43.230000000000018</v>
      </c>
      <c r="AO36" s="10">
        <f>+SUM(AO2:AO34)</f>
        <v>13.99</v>
      </c>
      <c r="AQ36" s="10">
        <f>+SUMIF(AQ2:AQ34,"&gt;1",AQ2:AQ34)</f>
        <v>31.77</v>
      </c>
      <c r="AR36" s="10">
        <f>+SUMIF(AR2:AR34,"&gt;1",AR2:AR34)</f>
        <v>43.15</v>
      </c>
      <c r="AS36" s="10">
        <f>+SUM(AS2:AS34)</f>
        <v>13.180000000000001</v>
      </c>
    </row>
    <row r="37" spans="1:45" x14ac:dyDescent="0.35">
      <c r="AK37" t="s">
        <v>100</v>
      </c>
      <c r="AL37" s="10">
        <f>+COUNTIFS(AL2:AL34,"&gt;1")+COUNTIFS(AL2:AL34,0)</f>
        <v>32</v>
      </c>
      <c r="AN37" s="10">
        <f>+COUNTIFS(AN2:AN34,"&gt;1")+COUNTIFS(AN2:AN34,0)</f>
        <v>32</v>
      </c>
      <c r="AO37" s="6">
        <f>+COUNTIF(AM2:AM34,"Lose")</f>
        <v>5</v>
      </c>
      <c r="AQ37" s="10">
        <f>+COUNTIFS(AQ2:AQ34,"&gt;1")+COUNTIFS(AQ2:AQ34,0)</f>
        <v>33</v>
      </c>
      <c r="AR37" s="10">
        <f>+COUNTIFS(AR2:AR34,"&gt;1")+COUNTIFS(AR2:AR34,0)</f>
        <v>33</v>
      </c>
      <c r="AS37" s="6">
        <f>+COUNTIF(AM2:AM34,"Lose")</f>
        <v>5</v>
      </c>
    </row>
    <row r="38" spans="1:45" x14ac:dyDescent="0.35">
      <c r="AK38" t="s">
        <v>99</v>
      </c>
      <c r="AL38" s="10">
        <f>+AL36-AL37</f>
        <v>-0.87999999999999545</v>
      </c>
      <c r="AN38" s="10">
        <f>+AN36-AN37</f>
        <v>11.230000000000018</v>
      </c>
      <c r="AO38" s="10">
        <f>+AO36-AO37</f>
        <v>8.99</v>
      </c>
      <c r="AQ38" s="10">
        <f>+AQ36-AQ37</f>
        <v>-1.2300000000000004</v>
      </c>
      <c r="AR38" s="10">
        <f>+AR36-AR37</f>
        <v>10.149999999999999</v>
      </c>
      <c r="AS38" s="10">
        <f>+AS36-AS37</f>
        <v>8.1800000000000015</v>
      </c>
    </row>
    <row r="39" spans="1:45" x14ac:dyDescent="0.35">
      <c r="AK39" t="s">
        <v>102</v>
      </c>
      <c r="AL39" s="10">
        <f>+AL38/AL37</f>
        <v>-2.7499999999999858E-2</v>
      </c>
      <c r="AN39" s="10">
        <f>+AN38/AN37</f>
        <v>0.35093750000000057</v>
      </c>
      <c r="AO39" s="10">
        <f>+AO38/AO37</f>
        <v>1.798</v>
      </c>
      <c r="AQ39" s="10">
        <f>+AQ38/AQ37</f>
        <v>-3.7272727272727284E-2</v>
      </c>
      <c r="AR39" s="10">
        <f>+AR38/AR37</f>
        <v>0.30757575757575756</v>
      </c>
      <c r="AS39" s="10">
        <f>+AS38/AS37</f>
        <v>1.6360000000000003</v>
      </c>
    </row>
    <row r="40" spans="1:45" x14ac:dyDescent="0.35">
      <c r="AK40" t="s">
        <v>94</v>
      </c>
    </row>
  </sheetData>
  <autoFilter ref="AL1:AN34" xr:uid="{5A01F179-5E51-4626-A330-D8FFEAC01CE1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Roel</dc:creator>
  <cp:lastModifiedBy>Tomas Roel</cp:lastModifiedBy>
  <dcterms:created xsi:type="dcterms:W3CDTF">2021-03-23T00:02:29Z</dcterms:created>
  <dcterms:modified xsi:type="dcterms:W3CDTF">2021-03-23T00:34:54Z</dcterms:modified>
</cp:coreProperties>
</file>