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mas.retamal\EDP_git\"/>
    </mc:Choice>
  </mc:AlternateContent>
  <xr:revisionPtr revIDLastSave="0" documentId="13_ncr:1_{116F2A4D-C385-4872-B8B8-F7E204EAA6DC}" xr6:coauthVersionLast="47" xr6:coauthVersionMax="47" xr10:uidLastSave="{00000000-0000-0000-0000-000000000000}"/>
  <workbookProtection workbookAlgorithmName="SHA-512" workbookHashValue="M6pYjyjIwbOzB6cOxKE+6RACh+xGrOPbhCSJk6P7IMQ2LPtFK5AGvq1XugKrLjDTUQeMm+K24Nz+GSwLpslLOg==" workbookSaltValue="S5XHiyOspJqj6NhZ8+i/oQ==" workbookSpinCount="100000" lockStructure="1"/>
  <bookViews>
    <workbookView xWindow="-120" yWindow="-120" windowWidth="20730" windowHeight="11160" tabRatio="798" activeTab="1" xr2:uid="{92F056BF-FAF3-4D46-9703-19644F3555CB}"/>
  </bookViews>
  <sheets>
    <sheet name="Transición" sheetId="1" r:id="rId1"/>
    <sheet name="Precio histórico" sheetId="4" r:id="rId2"/>
    <sheet name="Tipos de cobro" sheetId="7" r:id="rId3"/>
    <sheet name="Registro km referenciales" sheetId="3" r:id="rId4"/>
    <sheet name="Info contratos" sheetId="5" r:id="rId5"/>
    <sheet name="Dcto CF proporcional" sheetId="6" r:id="rId6"/>
  </sheets>
  <definedNames>
    <definedName name="_xlnm._FilterDatabase" localSheetId="4" hidden="1">'Info contratos'!$A$1:$C$33</definedName>
    <definedName name="_xlnm._FilterDatabase" localSheetId="1" hidden="1">'Precio histórico'!$A$1:$A$331</definedName>
    <definedName name="_xlnm._FilterDatabase" localSheetId="3" hidden="1">'Registro km referenciales'!$A$16:$G$16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480" i="1" l="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N342" i="4"/>
  <c r="N341" i="4"/>
  <c r="N340" i="4"/>
  <c r="N339" i="4"/>
  <c r="N337" i="4"/>
  <c r="N336" i="4"/>
  <c r="N334" i="4"/>
  <c r="N332" i="4"/>
  <c r="N170" i="4"/>
  <c r="N169" i="4"/>
  <c r="N168" i="4"/>
  <c r="N167" i="4"/>
  <c r="N165" i="4"/>
  <c r="N164" i="4"/>
  <c r="N162" i="4"/>
  <c r="N160" i="4"/>
  <c r="N331" i="4" l="1"/>
  <c r="N330" i="4"/>
  <c r="N329" i="4"/>
  <c r="N328" i="4"/>
  <c r="N327" i="4"/>
  <c r="N326" i="4"/>
  <c r="N325" i="4"/>
  <c r="P1411" i="1"/>
  <c r="O1411" i="1"/>
  <c r="P1410" i="1"/>
  <c r="O1410" i="1"/>
  <c r="P1409" i="1"/>
  <c r="O1409" i="1"/>
  <c r="P1408" i="1"/>
  <c r="O1408" i="1"/>
  <c r="O100" i="1" l="1"/>
  <c r="P100" i="1"/>
  <c r="Q100" i="1"/>
  <c r="O101" i="1"/>
  <c r="P101" i="1"/>
  <c r="Q101" i="1"/>
  <c r="O102" i="1"/>
  <c r="P102" i="1"/>
  <c r="Q102" i="1"/>
  <c r="O103" i="1"/>
  <c r="P103" i="1"/>
  <c r="Q103" i="1"/>
  <c r="O104" i="1"/>
  <c r="P104" i="1"/>
  <c r="Q104" i="1"/>
  <c r="O105" i="1"/>
  <c r="P105" i="1"/>
  <c r="Q105" i="1"/>
  <c r="O106" i="1"/>
  <c r="P106" i="1"/>
  <c r="Q106" i="1"/>
  <c r="O107" i="1"/>
  <c r="P107" i="1"/>
  <c r="Q107" i="1"/>
  <c r="O108" i="1"/>
  <c r="P108" i="1"/>
  <c r="Q108" i="1"/>
  <c r="O109" i="1"/>
  <c r="P109" i="1"/>
  <c r="Q109" i="1"/>
  <c r="O110" i="1"/>
  <c r="P110" i="1"/>
  <c r="Q110" i="1"/>
  <c r="O111" i="1"/>
  <c r="P111" i="1"/>
  <c r="Q111" i="1"/>
  <c r="O112" i="1"/>
  <c r="P112" i="1"/>
  <c r="Q112" i="1"/>
  <c r="O113" i="1"/>
  <c r="P113" i="1"/>
  <c r="Q113" i="1"/>
  <c r="O114" i="1"/>
  <c r="P114" i="1"/>
  <c r="Q114" i="1"/>
  <c r="O115" i="1"/>
  <c r="P115" i="1"/>
  <c r="Q115" i="1"/>
  <c r="O116" i="1"/>
  <c r="P116" i="1"/>
  <c r="Q116" i="1"/>
  <c r="O117" i="1"/>
  <c r="P117" i="1"/>
  <c r="Q117" i="1"/>
  <c r="O118" i="1"/>
  <c r="P118" i="1"/>
  <c r="Q118" i="1"/>
  <c r="O119" i="1"/>
  <c r="P119" i="1"/>
  <c r="Q119" i="1"/>
  <c r="O120" i="1"/>
  <c r="P120" i="1"/>
  <c r="Q120" i="1"/>
  <c r="O121" i="1"/>
  <c r="P121" i="1"/>
  <c r="Q121" i="1"/>
  <c r="O122" i="1"/>
  <c r="P122" i="1"/>
  <c r="Q122" i="1"/>
  <c r="O123" i="1"/>
  <c r="P123" i="1"/>
  <c r="Q123" i="1"/>
  <c r="O124" i="1"/>
  <c r="P124" i="1"/>
  <c r="Q124" i="1"/>
  <c r="O125" i="1"/>
  <c r="P125" i="1"/>
  <c r="Q125" i="1"/>
  <c r="O126" i="1"/>
  <c r="P126" i="1"/>
  <c r="Q126" i="1"/>
  <c r="O127" i="1"/>
  <c r="P127" i="1"/>
  <c r="Q127" i="1"/>
  <c r="O128" i="1"/>
  <c r="P128" i="1"/>
  <c r="Q128" i="1"/>
  <c r="O129" i="1"/>
  <c r="P129" i="1"/>
  <c r="Q129" i="1"/>
  <c r="O130" i="1"/>
  <c r="P130" i="1"/>
  <c r="Q130" i="1"/>
  <c r="O131" i="1"/>
  <c r="P131" i="1"/>
  <c r="Q131" i="1"/>
  <c r="O132" i="1"/>
  <c r="P132" i="1"/>
  <c r="Q132" i="1"/>
  <c r="O133" i="1"/>
  <c r="P133" i="1"/>
  <c r="Q133" i="1"/>
  <c r="O134" i="1"/>
  <c r="P134" i="1"/>
  <c r="Q134" i="1"/>
  <c r="O135" i="1"/>
  <c r="P135" i="1"/>
  <c r="Q135" i="1"/>
  <c r="O136" i="1"/>
  <c r="P136" i="1"/>
  <c r="Q136" i="1"/>
  <c r="O137" i="1"/>
  <c r="P137" i="1"/>
  <c r="Q137" i="1"/>
  <c r="O138" i="1"/>
  <c r="P138" i="1"/>
  <c r="Q138" i="1"/>
  <c r="O139" i="1"/>
  <c r="P139" i="1"/>
  <c r="Q139" i="1"/>
  <c r="O140" i="1"/>
  <c r="P140" i="1"/>
  <c r="Q140" i="1"/>
  <c r="O141" i="1"/>
  <c r="P141" i="1"/>
  <c r="Q141" i="1"/>
  <c r="G251" i="4" l="1"/>
  <c r="F251" i="4"/>
  <c r="G250" i="4"/>
  <c r="F250" i="4"/>
  <c r="G249" i="4"/>
  <c r="F249" i="4"/>
  <c r="G248" i="4"/>
  <c r="F248" i="4"/>
  <c r="G247" i="4"/>
  <c r="F247" i="4"/>
  <c r="G246" i="4"/>
  <c r="F246" i="4"/>
  <c r="G245" i="4"/>
  <c r="F245" i="4"/>
  <c r="G243" i="4"/>
  <c r="F243" i="4"/>
  <c r="G242" i="4"/>
  <c r="F242" i="4"/>
  <c r="G241" i="4"/>
  <c r="F241" i="4"/>
  <c r="G240" i="4"/>
  <c r="F240" i="4"/>
  <c r="G239" i="4"/>
  <c r="F239" i="4"/>
  <c r="G238" i="4"/>
  <c r="F238" i="4"/>
  <c r="G237" i="4"/>
  <c r="F237" i="4"/>
  <c r="G140" i="4"/>
  <c r="F140" i="4"/>
  <c r="G139" i="4"/>
  <c r="F139"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O51" i="1" l="1"/>
  <c r="O50" i="1"/>
  <c r="O49" i="1"/>
  <c r="O48" i="1"/>
  <c r="O47"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46" i="1"/>
  <c r="O45" i="1"/>
  <c r="O9" i="1"/>
  <c r="O8" i="1"/>
  <c r="O7" i="1"/>
  <c r="O6"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P5" i="1" l="1"/>
  <c r="P4" i="1"/>
  <c r="P3" i="1"/>
  <c r="P2"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Q1" authorId="0" shapeId="0" xr:uid="{1B8F4154-9D5A-44C1-94E7-99F7330749D8}">
      <text>
        <r>
          <rPr>
            <b/>
            <sz val="9"/>
            <color indexed="81"/>
            <rFont val="Tahoma"/>
            <family val="2"/>
          </rPr>
          <t>Tomas Simon Retamal Venegas:</t>
        </r>
        <r>
          <rPr>
            <sz val="9"/>
            <color indexed="81"/>
            <rFont val="Tahoma"/>
            <family val="2"/>
          </rPr>
          <t xml:space="preserve">
Pensando seriamente en eliminar esta columna, ya que el recorrido a mantención no se realiza en cada servicio, por lo que no tiene sentido definir esta columna.</t>
        </r>
      </text>
    </comment>
    <comment ref="K2" authorId="0" shapeId="0" xr:uid="{7C9D5CB9-E8EE-4A4A-80B3-17E70EC241DF}">
      <text>
        <r>
          <rPr>
            <b/>
            <sz val="9"/>
            <color indexed="81"/>
            <rFont val="Tahoma"/>
            <family val="2"/>
          </rPr>
          <t>Tomas Simon Retamal Venegas:</t>
        </r>
        <r>
          <rPr>
            <sz val="9"/>
            <color indexed="81"/>
            <rFont val="Tahoma"/>
            <family val="2"/>
          </rPr>
          <t xml:space="preserve">
Esta fecha es inventada para que, por mientrasw, el código funciones. La verdad es que se está renegociando la vigencia del contrato.</t>
        </r>
      </text>
    </comment>
    <comment ref="C149" authorId="0" shapeId="0" xr:uid="{A31481CD-FC7D-4C9E-9E15-B003DB01DEDC}">
      <text>
        <r>
          <rPr>
            <b/>
            <sz val="9"/>
            <color indexed="81"/>
            <rFont val="Tahoma"/>
            <family val="2"/>
          </rPr>
          <t>Tomas Simon Retamal Venegas:</t>
        </r>
        <r>
          <rPr>
            <sz val="9"/>
            <color indexed="81"/>
            <rFont val="Tahoma"/>
            <family val="2"/>
          </rPr>
          <t xml:space="preserve">
Según contrato es bus pero según PEM es taxibus (tabla izquierda diapo 4).</t>
        </r>
      </text>
    </comment>
    <comment ref="O149" authorId="0" shapeId="0" xr:uid="{E593B81C-3586-4A78-B423-627C340939B0}">
      <text>
        <r>
          <rPr>
            <b/>
            <sz val="9"/>
            <color indexed="81"/>
            <rFont val="Tahoma"/>
            <family val="2"/>
          </rPr>
          <t>Tomas Simon Retamal Venegas:</t>
        </r>
        <r>
          <rPr>
            <sz val="9"/>
            <color indexed="81"/>
            <rFont val="Tahoma"/>
            <family val="2"/>
          </rPr>
          <t xml:space="preserve">
Este km lo saqué del EVAL, sale una foto de google maps que dice 21,1 kms.</t>
        </r>
      </text>
    </comment>
    <comment ref="O158" authorId="0" shapeId="0" xr:uid="{F4D085FE-C600-42F7-A369-4419B3FC45B5}">
      <text>
        <r>
          <rPr>
            <b/>
            <sz val="9"/>
            <color indexed="81"/>
            <rFont val="Tahoma"/>
            <family val="2"/>
          </rPr>
          <t>Tomas Simon Retamal Venegas:</t>
        </r>
        <r>
          <rPr>
            <sz val="9"/>
            <color indexed="81"/>
            <rFont val="Tahoma"/>
            <family val="2"/>
          </rPr>
          <t xml:space="preserve">
561/6</t>
        </r>
      </text>
    </comment>
    <comment ref="O173" authorId="0" shapeId="0" xr:uid="{E2B99402-6EE9-4BA0-A0D8-C326F097DA0D}">
      <text>
        <r>
          <rPr>
            <b/>
            <sz val="9"/>
            <color indexed="81"/>
            <rFont val="Tahoma"/>
            <family val="2"/>
          </rPr>
          <t>Tomas Simon Retamal Venegas:</t>
        </r>
        <r>
          <rPr>
            <sz val="9"/>
            <color indexed="81"/>
            <rFont val="Tahoma"/>
            <family val="2"/>
          </rPr>
          <t xml:space="preserve">
408/6</t>
        </r>
      </text>
    </comment>
    <comment ref="O180" authorId="0" shapeId="0" xr:uid="{F1309EDC-49A4-4BBC-9450-634D1D6450F6}">
      <text>
        <r>
          <rPr>
            <b/>
            <sz val="9"/>
            <color indexed="81"/>
            <rFont val="Tahoma"/>
            <family val="2"/>
          </rPr>
          <t>Tomas Simon Retamal Venegas:</t>
        </r>
        <r>
          <rPr>
            <sz val="9"/>
            <color indexed="81"/>
            <rFont val="Tahoma"/>
            <family val="2"/>
          </rPr>
          <t xml:space="preserve">
312/6
</t>
        </r>
      </text>
    </comment>
    <comment ref="O198" authorId="0" shapeId="0" xr:uid="{B5A87602-86A7-4B1F-B0C6-43BB074FB9BE}">
      <text>
        <r>
          <rPr>
            <b/>
            <sz val="9"/>
            <color indexed="81"/>
            <rFont val="Tahoma"/>
            <family val="2"/>
          </rPr>
          <t>Tomas Simon Retamal Venegas:</t>
        </r>
        <r>
          <rPr>
            <sz val="9"/>
            <color indexed="81"/>
            <rFont val="Tahoma"/>
            <family val="2"/>
          </rPr>
          <t xml:space="preserve">
183/6</t>
        </r>
      </text>
    </comment>
    <comment ref="O205" authorId="0" shapeId="0" xr:uid="{45B16D1C-7F80-4ADF-B904-DF7D1605E4AD}">
      <text>
        <r>
          <rPr>
            <b/>
            <sz val="9"/>
            <color indexed="81"/>
            <rFont val="Tahoma"/>
            <family val="2"/>
          </rPr>
          <t>Tomas Simon Retamal Venegas:</t>
        </r>
        <r>
          <rPr>
            <sz val="9"/>
            <color indexed="81"/>
            <rFont val="Tahoma"/>
            <family val="2"/>
          </rPr>
          <t xml:space="preserve">
132/6</t>
        </r>
      </text>
    </comment>
    <comment ref="E211" authorId="0" shapeId="0" xr:uid="{22DA5751-1D5C-4401-9A21-433EDB6C537E}">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212" authorId="0" shapeId="0" xr:uid="{FE5A377E-9CB9-45C0-9841-1D74588817F9}">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216" authorId="0" shapeId="0" xr:uid="{470EDAEC-C61A-44E6-950E-CC1BD3ED9875}">
      <text>
        <r>
          <rPr>
            <b/>
            <sz val="9"/>
            <color indexed="81"/>
            <rFont val="Tahoma"/>
            <family val="2"/>
          </rPr>
          <t>Tomas Simon Retamal Venegas:</t>
        </r>
        <r>
          <rPr>
            <sz val="9"/>
            <color indexed="81"/>
            <rFont val="Tahoma"/>
            <family val="2"/>
          </rPr>
          <t xml:space="preserve">
No aparece en PEM.</t>
        </r>
      </text>
    </comment>
    <comment ref="L217" authorId="0" shapeId="0" xr:uid="{D1B1CEA7-699A-4329-A7DA-1CED3AA3E5A3}">
      <text>
        <r>
          <rPr>
            <b/>
            <sz val="9"/>
            <color indexed="81"/>
            <rFont val="Tahoma"/>
            <family val="2"/>
          </rPr>
          <t>Tomas Simon Retamal Venegas:</t>
        </r>
        <r>
          <rPr>
            <sz val="9"/>
            <color indexed="81"/>
            <rFont val="Tahoma"/>
            <family val="2"/>
          </rPr>
          <t xml:space="preserve">
No aparece en PEM
</t>
        </r>
      </text>
    </comment>
    <comment ref="P496" authorId="0" shapeId="0" xr:uid="{83A3DA06-196F-4CAA-9AA4-FF9FF65DB67D}">
      <text>
        <r>
          <rPr>
            <b/>
            <sz val="9"/>
            <color indexed="81"/>
            <rFont val="Tahoma"/>
            <family val="2"/>
          </rPr>
          <t>Tomas Simon Retamal Venegas:</t>
        </r>
        <r>
          <rPr>
            <sz val="9"/>
            <color indexed="81"/>
            <rFont val="Tahoma"/>
            <family val="2"/>
          </rPr>
          <t xml:space="preserve">
Este servicio es solo salida. Le puse la suma del kilometraje Base - Faena y Fin - Base (25+5=30).</t>
        </r>
      </text>
    </comment>
    <comment ref="P501" authorId="0" shapeId="0" xr:uid="{E10E087B-517D-48EC-B51A-8FA6679EA924}">
      <text>
        <r>
          <rPr>
            <b/>
            <sz val="9"/>
            <color indexed="81"/>
            <rFont val="Tahoma"/>
            <family val="2"/>
          </rPr>
          <t>Tomas Simon Retamal Venegas:</t>
        </r>
        <r>
          <rPr>
            <sz val="9"/>
            <color indexed="81"/>
            <rFont val="Tahoma"/>
            <family val="2"/>
          </rPr>
          <t xml:space="preserve">
Lo mismo que con Sector Alto (ver comentario de ahí).</t>
        </r>
      </text>
    </comment>
    <comment ref="C502" authorId="0" shapeId="0" xr:uid="{9D53C620-066C-4564-92CC-38E15BEF758C}">
      <text>
        <r>
          <rPr>
            <b/>
            <sz val="9"/>
            <color indexed="81"/>
            <rFont val="Tahoma"/>
            <family val="2"/>
          </rPr>
          <t>Tomas Simon Retamal Venegas:</t>
        </r>
        <r>
          <rPr>
            <sz val="9"/>
            <color indexed="81"/>
            <rFont val="Tahoma"/>
            <family val="2"/>
          </rPr>
          <t xml:space="preserve">
OJO: según PEM (07/11/20), este servicio es solo de entrada, pero en plataforma se están agendando E y S</t>
        </r>
      </text>
    </comment>
    <comment ref="O514" authorId="0" shapeId="0" xr:uid="{67FBAB75-D047-4B5D-ADFA-27A2E4BFDEE5}">
      <text>
        <r>
          <rPr>
            <b/>
            <sz val="9"/>
            <color indexed="81"/>
            <rFont val="Tahoma"/>
            <family val="2"/>
          </rPr>
          <t>Tomas Simon Retamal Venegas:</t>
        </r>
        <r>
          <rPr>
            <sz val="9"/>
            <color indexed="81"/>
            <rFont val="Tahoma"/>
            <family val="2"/>
          </rPr>
          <t xml:space="preserve">
Este servicio se realiza</t>
        </r>
      </text>
    </comment>
    <comment ref="C523" authorId="0" shapeId="0" xr:uid="{50FA5E9D-780B-48D6-93EC-2DD441FBFD8E}">
      <text>
        <r>
          <rPr>
            <b/>
            <sz val="9"/>
            <color indexed="81"/>
            <rFont val="Tahoma"/>
            <family val="2"/>
          </rPr>
          <t>Tomas Simon Retamal Venegas:</t>
        </r>
        <r>
          <rPr>
            <sz val="9"/>
            <color indexed="81"/>
            <rFont val="Tahoma"/>
            <family val="2"/>
          </rPr>
          <t xml:space="preserve">
En la hoja detalle vueltas del EDP hay un servicio de "Jefes de Turno" que no aparece en la plataforma. Se hace con minibús y tiene el mismo precio que el servicio de supervisores.</t>
        </r>
      </text>
    </comment>
    <comment ref="A672" authorId="0" shapeId="0" xr:uid="{BFBCB556-D1FA-45A9-8817-15FE70523BE5}">
      <text>
        <r>
          <rPr>
            <b/>
            <sz val="9"/>
            <color indexed="81"/>
            <rFont val="Tahoma"/>
            <family val="2"/>
          </rPr>
          <t>Tomas Simon Retamal Venegas:</t>
        </r>
        <r>
          <rPr>
            <sz val="9"/>
            <color indexed="81"/>
            <rFont val="Tahoma"/>
            <family val="2"/>
          </rPr>
          <t xml:space="preserve">
Esta la agregué como prueba, no olvidar (para calcular el precio final con los montos de distintos meses).</t>
        </r>
      </text>
    </comment>
    <comment ref="J672" authorId="0" shapeId="0" xr:uid="{E3256D9F-A500-4312-9296-B77D5F9A73BB}">
      <text>
        <r>
          <rPr>
            <b/>
            <sz val="9"/>
            <color indexed="81"/>
            <rFont val="Tahoma"/>
            <family val="2"/>
          </rPr>
          <t>Tomas Simon Retamal Venegas:</t>
        </r>
        <r>
          <rPr>
            <sz val="9"/>
            <color indexed="81"/>
            <rFont val="Tahoma"/>
            <family val="2"/>
          </rPr>
          <t xml:space="preserve">
arreglar</t>
        </r>
      </text>
    </comment>
    <comment ref="E1375" authorId="0" shapeId="0" xr:uid="{946B2AD4-DC6B-4E1E-82C2-13B7E959D701}">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1376" authorId="0" shapeId="0" xr:uid="{36809DE5-77D2-482C-909B-0AA0FBCB74C2}">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1380" authorId="0" shapeId="0" xr:uid="{64B0997F-8B5B-464F-855E-3D47EA13D992}">
      <text>
        <r>
          <rPr>
            <b/>
            <sz val="9"/>
            <color indexed="81"/>
            <rFont val="Tahoma"/>
            <family val="2"/>
          </rPr>
          <t>Tomas Simon Retamal Venegas:</t>
        </r>
        <r>
          <rPr>
            <sz val="9"/>
            <color indexed="81"/>
            <rFont val="Tahoma"/>
            <family val="2"/>
          </rPr>
          <t xml:space="preserve">
No aparece en PEM.</t>
        </r>
      </text>
    </comment>
    <comment ref="L1381" authorId="0" shapeId="0" xr:uid="{14E91E67-48E6-4796-A46B-5555A6CF4EC9}">
      <text>
        <r>
          <rPr>
            <b/>
            <sz val="9"/>
            <color indexed="81"/>
            <rFont val="Tahoma"/>
            <family val="2"/>
          </rPr>
          <t>Tomas Simon Retamal Venegas:</t>
        </r>
        <r>
          <rPr>
            <sz val="9"/>
            <color indexed="81"/>
            <rFont val="Tahoma"/>
            <family val="2"/>
          </rPr>
          <t xml:space="preserve">
No aparece en PEM
</t>
        </r>
      </text>
    </comment>
    <comment ref="P1454" authorId="0" shapeId="0" xr:uid="{C1DB2B40-3347-4E57-9D08-33579E52FCF2}">
      <text>
        <r>
          <rPr>
            <b/>
            <sz val="9"/>
            <color indexed="81"/>
            <rFont val="Tahoma"/>
            <family val="2"/>
          </rPr>
          <t>Tomas Simon Retamal Venegas:</t>
        </r>
        <r>
          <rPr>
            <sz val="9"/>
            <color indexed="81"/>
            <rFont val="Tahoma"/>
            <family val="2"/>
          </rPr>
          <t xml:space="preserve">
Este servicio es solo salida. Le puse la suma del kilometraje Base - Faena y Fin - Base (25+5=30).</t>
        </r>
      </text>
    </comment>
    <comment ref="P1459" authorId="0" shapeId="0" xr:uid="{ED28B868-9300-4941-B918-C5BD0D72DCE4}">
      <text>
        <r>
          <rPr>
            <b/>
            <sz val="9"/>
            <color indexed="81"/>
            <rFont val="Tahoma"/>
            <family val="2"/>
          </rPr>
          <t>Tomas Simon Retamal Venegas:</t>
        </r>
        <r>
          <rPr>
            <sz val="9"/>
            <color indexed="81"/>
            <rFont val="Tahoma"/>
            <family val="2"/>
          </rPr>
          <t xml:space="preserve">
Lo mismo que con Sector Alto (ver comentario de ahí).</t>
        </r>
      </text>
    </comment>
    <comment ref="C1460" authorId="0" shapeId="0" xr:uid="{B7A5F4D6-88D9-49F3-8CF8-0DFE5AE43027}">
      <text>
        <r>
          <rPr>
            <b/>
            <sz val="9"/>
            <color indexed="81"/>
            <rFont val="Tahoma"/>
            <family val="2"/>
          </rPr>
          <t>Tomas Simon Retamal Venegas:</t>
        </r>
        <r>
          <rPr>
            <sz val="9"/>
            <color indexed="81"/>
            <rFont val="Tahoma"/>
            <family val="2"/>
          </rPr>
          <t xml:space="preserve">
OJO: según PEM (07/11/20), este servicio es solo de entrada, pero en plataforma se están agendando E y S</t>
        </r>
      </text>
    </comment>
    <comment ref="O1472" authorId="0" shapeId="0" xr:uid="{782641E9-4C73-4E8B-AF19-5CDD9B7C3FAF}">
      <text>
        <r>
          <rPr>
            <b/>
            <sz val="9"/>
            <color indexed="81"/>
            <rFont val="Tahoma"/>
            <family val="2"/>
          </rPr>
          <t>Tomas Simon Retamal Venegas:</t>
        </r>
        <r>
          <rPr>
            <sz val="9"/>
            <color indexed="81"/>
            <rFont val="Tahoma"/>
            <family val="2"/>
          </rPr>
          <t xml:space="preserve">
Este servicio se realiza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D85" authorId="0" shapeId="0" xr:uid="{281EC360-ABDE-406C-A64E-2D0A63BA2CE0}">
      <text>
        <r>
          <rPr>
            <b/>
            <sz val="9"/>
            <color indexed="81"/>
            <rFont val="Tahoma"/>
            <family val="2"/>
          </rPr>
          <t>Tomas Simon Retamal Venegas:</t>
        </r>
        <r>
          <rPr>
            <sz val="9"/>
            <color indexed="81"/>
            <rFont val="Tahoma"/>
            <family val="2"/>
          </rPr>
          <t xml:space="preserve">
Estos valores los saqué textual del contrato</t>
        </r>
      </text>
    </comment>
    <comment ref="H89" authorId="0" shapeId="0" xr:uid="{545A1CF7-7F6A-4507-8C89-E2071E98D526}">
      <text>
        <r>
          <rPr>
            <b/>
            <sz val="9"/>
            <color indexed="81"/>
            <rFont val="Tahoma"/>
            <family val="2"/>
          </rPr>
          <t>Tomas Simon Retamal Venegas:</t>
        </r>
        <r>
          <rPr>
            <sz val="9"/>
            <color indexed="81"/>
            <rFont val="Tahoma"/>
            <family val="2"/>
          </rPr>
          <t xml:space="preserve">
puse el valor del contrato, que no coincide con la división (la división es 44.763)</t>
        </r>
      </text>
    </comment>
    <comment ref="H91" authorId="0" shapeId="0" xr:uid="{19FEBE59-092F-4100-967D-1EC2C763AFAE}">
      <text>
        <r>
          <rPr>
            <b/>
            <sz val="9"/>
            <color indexed="81"/>
            <rFont val="Tahoma"/>
            <family val="2"/>
          </rPr>
          <t>Tomas Simon Retamal Venegas:</t>
        </r>
        <r>
          <rPr>
            <sz val="9"/>
            <color indexed="81"/>
            <rFont val="Tahoma"/>
            <family val="2"/>
          </rPr>
          <t xml:space="preserve">
Este valor lo saqué textual del contrato pero no coincide con la división de tarifa mensual por vueltas contratadas (6.117.600/160=38.231, en el contrato dice 10.313)</t>
        </r>
      </text>
    </comment>
    <comment ref="G97" authorId="0" shapeId="0" xr:uid="{63A43FB9-166D-4AC1-9E77-E3DC13F4B7AE}">
      <text>
        <r>
          <rPr>
            <b/>
            <sz val="9"/>
            <color indexed="81"/>
            <rFont val="Tahoma"/>
            <family val="2"/>
          </rPr>
          <t>Tomas Simon Retamal Venegas:</t>
        </r>
        <r>
          <rPr>
            <sz val="9"/>
            <color indexed="81"/>
            <rFont val="Tahoma"/>
            <family val="2"/>
          </rPr>
          <t xml:space="preserve">
En la oferta económica no se explicita la separación entre flota y logística (0,3 flota y 0,7 logística) pero en el EdP sí aparecen esas columnas, por lo que aquí las dejé así.</t>
        </r>
      </text>
    </comment>
    <comment ref="G106" authorId="0" shapeId="0" xr:uid="{2811AD4B-6FA1-4811-8A67-623F55A50CCF}">
      <text>
        <r>
          <rPr>
            <b/>
            <sz val="9"/>
            <color indexed="81"/>
            <rFont val="Tahoma"/>
            <family val="2"/>
          </rPr>
          <t>Tomas Simon Retamal Venegas:</t>
        </r>
        <r>
          <rPr>
            <sz val="9"/>
            <color indexed="81"/>
            <rFont val="Tahoma"/>
            <family val="2"/>
          </rPr>
          <t xml:space="preserve">
Este precio varía todos los meses. Aquí puse el de septiembre.</t>
        </r>
      </text>
    </comment>
    <comment ref="P106" authorId="0" shapeId="0" xr:uid="{CE3E0C41-2CCA-425D-ACB2-B5FD5580C83A}">
      <text>
        <r>
          <rPr>
            <b/>
            <sz val="9"/>
            <color indexed="81"/>
            <rFont val="Tahoma"/>
            <family val="2"/>
          </rPr>
          <t>Tomas Simon Retamal Venegas:</t>
        </r>
        <r>
          <rPr>
            <sz val="9"/>
            <color indexed="81"/>
            <rFont val="Tahoma"/>
            <family val="2"/>
          </rPr>
          <t xml:space="preserve">
Este precio no está en ningún lado.</t>
        </r>
      </text>
    </comment>
    <comment ref="F110" authorId="0" shapeId="0" xr:uid="{F7D84D8A-78BB-45A1-9054-C86F27429FFA}">
      <text>
        <r>
          <rPr>
            <b/>
            <sz val="9"/>
            <color indexed="81"/>
            <rFont val="Tahoma"/>
            <family val="2"/>
          </rPr>
          <t>Tomas Simon Retamal Venegas:</t>
        </r>
        <r>
          <rPr>
            <sz val="9"/>
            <color indexed="81"/>
            <rFont val="Tahoma"/>
            <family val="2"/>
          </rPr>
          <t xml:space="preserve">
El precio a suma alzada es de 10.485.619 por los dos buses, así que lo dividí por 2 para darle un precio a cada bus.</t>
        </r>
      </text>
    </comment>
    <comment ref="Q110" authorId="0" shapeId="0" xr:uid="{63589A07-8C25-4DBF-AFAF-D909D8AD9113}">
      <text>
        <r>
          <rPr>
            <b/>
            <sz val="9"/>
            <color indexed="81"/>
            <rFont val="Tahoma"/>
            <family val="2"/>
          </rPr>
          <t>Tomas Simon Retamal Venegas:</t>
        </r>
        <r>
          <rPr>
            <sz val="9"/>
            <color indexed="81"/>
            <rFont val="Tahoma"/>
            <family val="2"/>
          </rPr>
          <t xml:space="preserve">
En el contrato los reajustes se definen como "suma alzada" y "km". Yo los traté como flota y logística.</t>
        </r>
      </text>
    </comment>
    <comment ref="E156" authorId="0" shapeId="0" xr:uid="{AC68552F-E46A-4DEC-99EC-1C771CC65D9D}">
      <text>
        <r>
          <rPr>
            <b/>
            <sz val="9"/>
            <color indexed="81"/>
            <rFont val="Tahoma"/>
            <family val="2"/>
          </rPr>
          <t>Tomas Simon Retamal Venegas:</t>
        </r>
        <r>
          <rPr>
            <sz val="9"/>
            <color indexed="81"/>
            <rFont val="Tahoma"/>
            <family val="2"/>
          </rPr>
          <t xml:space="preserve">
En realidad están separados por Cerro Pachón/observatorio</t>
        </r>
      </text>
    </comment>
    <comment ref="D160" authorId="0" shapeId="0" xr:uid="{AD52F193-274A-4ED9-913C-65532EDF688C}">
      <text>
        <r>
          <rPr>
            <b/>
            <sz val="9"/>
            <color indexed="81"/>
            <rFont val="Tahoma"/>
            <family val="2"/>
          </rPr>
          <t>Tomas Simon Retamal Venegas:</t>
        </r>
        <r>
          <rPr>
            <sz val="9"/>
            <color indexed="81"/>
            <rFont val="Tahoma"/>
            <family val="2"/>
          </rPr>
          <t xml:space="preserve">
En la tabla de precios del contrato hay una columna que indica servicios/mes, pero no afecta al precio final así que no la incluiré.</t>
        </r>
      </text>
    </comment>
    <comment ref="F174" authorId="0" shapeId="0" xr:uid="{2B4BEB5E-FC16-441B-87A8-54059F8FA5C9}">
      <text>
        <r>
          <rPr>
            <b/>
            <sz val="9"/>
            <color indexed="81"/>
            <rFont val="Tahoma"/>
            <family val="2"/>
          </rPr>
          <t>Tomas Simon Retamal Venegas:</t>
        </r>
        <r>
          <rPr>
            <sz val="9"/>
            <color indexed="81"/>
            <rFont val="Tahoma"/>
            <family val="2"/>
          </rPr>
          <t xml:space="preserve">
En la hoja de reajustes, los precios aparecen separados como 30% flota y 70% logística, lo que no se especifica en la carta de oferta. Algunos valores los saqué directamente del EDP (donde son el 29 y algo por ciento) y otros los calculé yo como 70-30.</t>
        </r>
      </text>
    </comment>
    <comment ref="G176" authorId="0" shapeId="0" xr:uid="{BF848ED3-4E0C-451D-B856-B4C7852808AE}">
      <text>
        <r>
          <rPr>
            <b/>
            <sz val="9"/>
            <color indexed="81"/>
            <rFont val="Tahoma"/>
            <family val="2"/>
          </rPr>
          <t>Tomas Simon Retamal Venegas:</t>
        </r>
        <r>
          <rPr>
            <sz val="9"/>
            <color indexed="81"/>
            <rFont val="Tahoma"/>
            <family val="2"/>
          </rPr>
          <t xml:space="preserve">
Este precio no está documentado. Puse el que sale en el EDP de octubre, que es de $4.000.000, aquí separado en 30% flota y 70% logística (sale en un EDP separado al resto de servicios).</t>
        </r>
      </text>
    </comment>
    <comment ref="Q181" authorId="0" shapeId="0" xr:uid="{21E1E057-3898-4331-A238-C9F0436F1704}">
      <text>
        <r>
          <rPr>
            <b/>
            <sz val="9"/>
            <color indexed="81"/>
            <rFont val="Tahoma"/>
            <family val="2"/>
          </rPr>
          <t>Tomas Simon Retamal Venegas:</t>
        </r>
        <r>
          <rPr>
            <sz val="9"/>
            <color indexed="81"/>
            <rFont val="Tahoma"/>
            <family val="2"/>
          </rPr>
          <t xml:space="preserve">
El segundo contrato de El Soldado no tiene reajuste.</t>
        </r>
      </text>
    </comment>
    <comment ref="B193" authorId="0" shapeId="0" xr:uid="{C8B9710D-A8F8-4745-ACBA-DE175C07859B}">
      <text>
        <r>
          <rPr>
            <b/>
            <sz val="9"/>
            <color indexed="81"/>
            <rFont val="Tahoma"/>
            <family val="2"/>
          </rPr>
          <t>Tomas Simon Retamal Venegas:</t>
        </r>
        <r>
          <rPr>
            <sz val="9"/>
            <color indexed="81"/>
            <rFont val="Tahoma"/>
            <family val="2"/>
          </rPr>
          <t xml:space="preserve">
Este precio no se está ocupando actualmente (cambió de bus a taxibus).</t>
        </r>
      </text>
    </comment>
    <comment ref="B194" authorId="0" shapeId="0" xr:uid="{74765F37-BDC1-4318-BE9E-900C9CC20748}">
      <text>
        <r>
          <rPr>
            <b/>
            <sz val="9"/>
            <color indexed="81"/>
            <rFont val="Tahoma"/>
            <family val="2"/>
          </rPr>
          <t>Tomas Simon Retamal Venegas:</t>
        </r>
        <r>
          <rPr>
            <sz val="9"/>
            <color indexed="81"/>
            <rFont val="Tahoma"/>
            <family val="2"/>
          </rPr>
          <t xml:space="preserve">
ocupando actualmente (cambió de bus a taxibus).</t>
        </r>
      </text>
    </comment>
    <comment ref="N216" authorId="0" shapeId="0" xr:uid="{1B401D61-FAEC-47FC-9EC5-979A19B34FE7}">
      <text>
        <r>
          <rPr>
            <b/>
            <sz val="9"/>
            <color indexed="81"/>
            <rFont val="Tahoma"/>
            <family val="2"/>
          </rPr>
          <t>Tomas Simon Retamal Venegas:</t>
        </r>
        <r>
          <rPr>
            <sz val="9"/>
            <color indexed="81"/>
            <rFont val="Tahoma"/>
            <family val="2"/>
          </rPr>
          <t xml:space="preserve">
Este precio está definido en el EdP aunque no se ocupa, ya que el cobro es SA + km.</t>
        </r>
      </text>
    </comment>
    <comment ref="C221" authorId="0" shapeId="0" xr:uid="{1C3F1CF7-D7BD-451A-BBCE-36252B045C0F}">
      <text>
        <r>
          <rPr>
            <b/>
            <sz val="9"/>
            <color indexed="81"/>
            <rFont val="Tahoma"/>
            <family val="2"/>
          </rPr>
          <t>Tomas Simon Retamal Venegas:</t>
        </r>
        <r>
          <rPr>
            <sz val="9"/>
            <color indexed="81"/>
            <rFont val="Tahoma"/>
            <family val="2"/>
          </rPr>
          <t xml:space="preserve">
Verificar si es por vuelta o tramo.</t>
        </r>
      </text>
    </comment>
    <comment ref="F237" authorId="0" shapeId="0" xr:uid="{EB525F3F-A8B1-436D-95A4-F6FD8C7D0DD1}">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F245" authorId="0" shapeId="0" xr:uid="{AB0BEE6B-B3DF-48F0-B37A-7800F56A4D50}">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C294" authorId="0" shapeId="0" xr:uid="{95D8C3AF-F69B-447D-BF8B-412C5C7CAE44}">
      <text>
        <r>
          <rPr>
            <b/>
            <sz val="9"/>
            <color indexed="81"/>
            <rFont val="Tahoma"/>
            <family val="2"/>
          </rPr>
          <t>Tomas Simon Retamal Venegas:</t>
        </r>
        <r>
          <rPr>
            <sz val="9"/>
            <color indexed="81"/>
            <rFont val="Tahoma"/>
            <family val="2"/>
          </rPr>
          <t xml:space="preserve">
También puede ser por vuelta.</t>
        </r>
      </text>
    </comment>
  </commentList>
</comments>
</file>

<file path=xl/sharedStrings.xml><?xml version="1.0" encoding="utf-8"?>
<sst xmlns="http://schemas.openxmlformats.org/spreadsheetml/2006/main" count="7333" uniqueCount="745">
  <si>
    <t>contrato</t>
  </si>
  <si>
    <t>id_servicio</t>
  </si>
  <si>
    <t>codigo_comercial</t>
  </si>
  <si>
    <t>centro_de_costos</t>
  </si>
  <si>
    <t>nombre_edp</t>
  </si>
  <si>
    <t>precio_historico_id</t>
  </si>
  <si>
    <t>km_carga</t>
  </si>
  <si>
    <t>km_vacio</t>
  </si>
  <si>
    <t>km_mantencion</t>
  </si>
  <si>
    <t>Enaex ES</t>
  </si>
  <si>
    <t xml:space="preserve">Minibus 15 Pasajeros El Soldado (Ida y regreso) </t>
  </si>
  <si>
    <t>Sodimac</t>
  </si>
  <si>
    <t>313114_B_ADM_LA FARFANA | CONCHALI</t>
  </si>
  <si>
    <t>313114_B_ADM_LA FARFANA | MAIPU</t>
  </si>
  <si>
    <t>313114_B_ADM_LA FARFANA | SAN BERNARDO</t>
  </si>
  <si>
    <t>313114_B_ADM_LO ESPEJO | CONCHALI</t>
  </si>
  <si>
    <t>313114_B_ADM_LO ESPEJO | LAGUNA SUR</t>
  </si>
  <si>
    <t>313114_B_TURNO_LA FARFANA | INDEPENDENCIA MAÑANA</t>
  </si>
  <si>
    <t>313114_B_TURNO_LA FARFANA | INDEPENDENCIA TARDE</t>
  </si>
  <si>
    <t>313114_B_TURNO_LA FARFANA | MAPOCHO MAÑANA</t>
  </si>
  <si>
    <t>313114_B_TURNO_LA FARFANA | MAPOCHO TARDE</t>
  </si>
  <si>
    <t>313114_B_TURNO_LA FARFANA | PEÑAFLOR MAÑANA</t>
  </si>
  <si>
    <t>313114_B_TURNO_LA FARFANA | PEÑAFLOR TARDE</t>
  </si>
  <si>
    <t>313114_B_TURNO_LA FARFANA | PUENTE ALTO MAÑANA</t>
  </si>
  <si>
    <t>313114_B_TURNO_LA FARFANA | PUENTE ALTO TARDE</t>
  </si>
  <si>
    <t>313114_B_TURNO_LA FARFANA | RECOLETA MAÑANA</t>
  </si>
  <si>
    <t>313114_B_TURNO_LA FARFANA | RECOLETA TARDE</t>
  </si>
  <si>
    <t>313114_B_TURNO_LA FARFANA | RINCONADA MAÑANA</t>
  </si>
  <si>
    <t>313114_B_TURNO_LA FARFANA | RINCONADA TARDE</t>
  </si>
  <si>
    <t>313114_B_TURNO_LA FARFANA | SAN BERNARDO MAÑANA</t>
  </si>
  <si>
    <t>313114_B_TURNO_LA FARFANA | SAN BERNARDO TARDE</t>
  </si>
  <si>
    <t>313114_B_TURNO_LO ESPEJO | INDEPENDENCIA MAÑANA</t>
  </si>
  <si>
    <t>313114_B_TURNO_LO ESPEJO | INDEPENDENCIA TARDE</t>
  </si>
  <si>
    <t>313114_B_TURNO_LO ESPEJO | LA PINTANA MAÑANA</t>
  </si>
  <si>
    <t>313114_B_TURNO_LO ESPEJO | LA PINTANA TARDE</t>
  </si>
  <si>
    <t>313114_B_TURNO_LO ESPEJO | LAGUNA SUR MAÑANA</t>
  </si>
  <si>
    <t>313114_B_TURNO_LO ESPEJO | LAGUNA SUR TARDE</t>
  </si>
  <si>
    <t>313114_B_TURNO_LO ESPEJO | MAIPU MAÑANA</t>
  </si>
  <si>
    <t>313114_B_TURNO_LO ESPEJO | MAIPU TARDE</t>
  </si>
  <si>
    <t>313114_B_TURNO_LO ESPEJO | PEÑAFLOR MAÑANA</t>
  </si>
  <si>
    <t>313114_B_TURNO_LO ESPEJO | PEÑAFLOR TARDE</t>
  </si>
  <si>
    <t>313114_B_TURNO_LO ESPEJO | PUENTE ALTO MAÑANA</t>
  </si>
  <si>
    <t>313114_B_TURNO_LO ESPEJO | PUENTE ALTO TARDE</t>
  </si>
  <si>
    <t>313114_B_TURNO_LO ESPEJO | SAN BERNARDO MAÑANA</t>
  </si>
  <si>
    <t>313114_B_TURNO_LO ESPEJO | SAN BERNARDO TARDE</t>
  </si>
  <si>
    <t>313114_T_ADM_LO ESPEJO | PUENTE ALTO</t>
  </si>
  <si>
    <t>313114_T_TURNO_LO ESPEJO | LO ESPEJO MAÑANA</t>
  </si>
  <si>
    <t>313114_T_TURNO_LO ESPEJO | LO ESPEJO TARDE</t>
  </si>
  <si>
    <t>Goodyear</t>
  </si>
  <si>
    <t>313125_B_TURNO_ALAMEDA_V</t>
  </si>
  <si>
    <t>BUS|ALAMEDA |07:00/19:00|LUNES A DOMINGO</t>
  </si>
  <si>
    <t>313125_B_TURNO_EL MONTE_V</t>
  </si>
  <si>
    <t>BUS|EL MONTE|07:00/19:00|LUNES A DOMINGO</t>
  </si>
  <si>
    <t>313125_B_TURNO_WILIAMS_V</t>
  </si>
  <si>
    <t>BUS|WILLIAMS|07:00/19:00|LUNES A DOMINGO</t>
  </si>
  <si>
    <t>313125_M_TURNO_ALAMEDA APOYO_V</t>
  </si>
  <si>
    <t>MINIBUS|ALAMEDA |07:00/19:00|LUNES A DOMINGO</t>
  </si>
  <si>
    <t>313125_T_TURNO_P14_V</t>
  </si>
  <si>
    <t>TAXIBUS|VESPUCIO P14|07:00/19:00|LUNES A DOMINGO</t>
  </si>
  <si>
    <t>313125_T_TURNO_PEÑAFLOR APOYO_V</t>
  </si>
  <si>
    <t>TAXIBUS|APOYO PADRE HURTADO|07:00/19:00|LUNES A DOMINGO</t>
  </si>
  <si>
    <t>313125_T_TURNO_PEÑAFLOR_V</t>
  </si>
  <si>
    <t>TAXIBUS|PADRE HURTADO|07:00/19:00|LUNES A DOMINGO</t>
  </si>
  <si>
    <t>EMALCO</t>
  </si>
  <si>
    <t>412112_M_TURNO_VIAJE N° 1</t>
  </si>
  <si>
    <t>Viaje N°1</t>
  </si>
  <si>
    <t>412112_M_TURNO_VIAJE N° 4</t>
  </si>
  <si>
    <t>Viaje N°4</t>
  </si>
  <si>
    <t>412112_M_TURNO_VIAJE N° 3</t>
  </si>
  <si>
    <t>Viaje N°3</t>
  </si>
  <si>
    <t>412112_M_TURNO_VIAJE N° 2</t>
  </si>
  <si>
    <t>Viaje N°2</t>
  </si>
  <si>
    <t>CMPC Til Til</t>
  </si>
  <si>
    <t>313131_M_ADM_BUIN_V</t>
  </si>
  <si>
    <t>ADMINISTRATIVO BUIN - PLANTA - BUIN|MINIBUS|L A V (HOJA SERVICIOS NORMALES)</t>
  </si>
  <si>
    <t>313131_B_ADM_TIL TIL_V</t>
  </si>
  <si>
    <t>ADMINISTRATIVO PLANTA - TIL TIL|BUS|L A V (HOJA SERVICIOS NORMALES)</t>
  </si>
  <si>
    <t>313131_B_ADM_SANTIAGO CENTRO COVID_V</t>
  </si>
  <si>
    <t>ADMINISTRATIVO SANTIAGO CENTRO|BUS|L A V (HOJA COVID)</t>
  </si>
  <si>
    <t>313131_B_TURNO_BUIN NORMAL_V</t>
  </si>
  <si>
    <t>TURNO BUIN - PLANTA - BUIN|BUS|L A S (HOJA SERVICIOS NORMALES)</t>
  </si>
  <si>
    <t>313131_M_TURNO_BUIN COVID CORRUGADO_V</t>
  </si>
  <si>
    <t>TURNO BUIN - PLANTA|MINIBUS|L A S (HOJA COVID)</t>
  </si>
  <si>
    <t>313131_T_TURNO_LLAY LLAY NORMAL_V</t>
  </si>
  <si>
    <t>TURNO LLAY LLAY - PLANTA - LLAY LLAY|TAXIBUS|L A S (SERVICIOS NORMALES)</t>
  </si>
  <si>
    <t>313131_M_TURNO_LLAY LLAY COVID CORRUGADO_V</t>
  </si>
  <si>
    <t>TURNO LLAY LLAY - PLANTA |MINIBUS|L A S (HOJA COVID)</t>
  </si>
  <si>
    <t>313131_T_TURNO_LLAY LLAY COVID_V</t>
  </si>
  <si>
    <t>TURNO LLAY LLAY - PLANTA |TAXIBUS|L A S (HOJA COVID)</t>
  </si>
  <si>
    <t>313131_M_TURNO_PUENTE ALTO_V</t>
  </si>
  <si>
    <t>TURNO PUENTE ALTO - PLANTA - PUENTE ALTO|MINIBUS|L A S (HOJA SERVICIOS NORMALES)</t>
  </si>
  <si>
    <t>313131_B_TURNO_TIL TIL NORMAL_V</t>
  </si>
  <si>
    <t>TURNO TIL TIL - PLANTA - TIL TIL |BUS |L A S (HOJA SERVICIOS NORMALES)</t>
  </si>
  <si>
    <t>313131_M_TURNO_TIL TIL COVID CORRUGADO_V</t>
  </si>
  <si>
    <t>TURNO TIL TIL - PLANTA|MINIBUS|L A S (HOJA COVID)</t>
  </si>
  <si>
    <t>313131_T_TURNO_TIL TIL COVID_V</t>
  </si>
  <si>
    <t>TURNO TIL TIL - PLANTA|TAXIBUS|L A S (HOJA COVID)</t>
  </si>
  <si>
    <t>Sodexo Quilicura</t>
  </si>
  <si>
    <t>313127_M_ADM_LOS LIBERTADORES_V</t>
  </si>
  <si>
    <t>Quilicura|Servicio Mensual|Taxibus administrativo Los Libertadores</t>
  </si>
  <si>
    <t>313127_T_TURNO_COLINA_V</t>
  </si>
  <si>
    <t>Quilicura|Servicio Mensual|Taxibus turnos Colina</t>
  </si>
  <si>
    <t>313127_T_TURNO_MAIPÚ_V</t>
  </si>
  <si>
    <t>Quilicura|Servicio Mensual|Taxibus turnos Maipú</t>
  </si>
  <si>
    <t>313127_B_TURNO_RECOLETA_V</t>
  </si>
  <si>
    <t>Quilicura|Servicio Mensual|Bus turnos Recoleta</t>
  </si>
  <si>
    <t>313127_B_TURNO_VICUÑA MACKENNA_V</t>
  </si>
  <si>
    <t>Quilicura|Servicio Mensual|Bus turnos Vicuña Mackenna</t>
  </si>
  <si>
    <t>Breden Master</t>
  </si>
  <si>
    <t>313120_B_TURNO_PEÑALOLEN_V</t>
  </si>
  <si>
    <t>BUS|PEÑALOLEN|6:40-23:30 / 22:30-07:30|Lun-Sab/  Dom-Vie</t>
  </si>
  <si>
    <t>313120_B_TURNO_PUENTE ALTO_V</t>
  </si>
  <si>
    <t>BUS|PUENTE ALTO |6:40-23:30 / 22:30-07:30|Lun-Sab/  Dom-Vie</t>
  </si>
  <si>
    <t>313120_B_TURNO_TALAGANTE_V</t>
  </si>
  <si>
    <t>BUS|TALAGANTE|6:40-23:30 / 22:30-07:30|Lun-Sab/  Dom-Vie</t>
  </si>
  <si>
    <t>313120_B_TURNO_VESPUCIO NORTE_V</t>
  </si>
  <si>
    <t>BUS|VESPUCIO NORTE|6:40-23:30 / 22:30-07:30|Lun-Sab/  Dom-Vie</t>
  </si>
  <si>
    <t>313120_M_ADM_OLIMPO / TALAGANTE_V</t>
  </si>
  <si>
    <t>MINIBUS|APOYO #02 TALAGANTE|06:00/06:30|Lun-Vier</t>
  </si>
  <si>
    <t>313120_M_ADM_APOYO TALAGANTE_V</t>
  </si>
  <si>
    <t>MINIBUS|TALAGANTE|13:50 / 15:30|Lun-Sab</t>
  </si>
  <si>
    <t>313120_T_ADM_14 VICUÑA_V</t>
  </si>
  <si>
    <t>TAXIBUS|ADMINISTRATIVO PARADERO 14|07:50 /18:00|Lun-Vier</t>
  </si>
  <si>
    <t>313120_T_ADM_METRO LOS HEROES_V</t>
  </si>
  <si>
    <t>TAXIBUS|LOS HEROES|08:15/18:00|Lun-Vier</t>
  </si>
  <si>
    <t>Puerto central</t>
  </si>
  <si>
    <t>313111_T_TURNO_TAXIBUS 1_D</t>
  </si>
  <si>
    <t>TAXIBUS #1</t>
  </si>
  <si>
    <t>313111_T_TURNO_TAXIBUS 2_D</t>
  </si>
  <si>
    <t>TAXIBUS #2</t>
  </si>
  <si>
    <t>313111_T_TURNO_TAXIBUS 3_D</t>
  </si>
  <si>
    <t>TAXIBUS #3</t>
  </si>
  <si>
    <t>313111_T_TURNO_TAXIBUS 4_D</t>
  </si>
  <si>
    <t>TAXIBUS #4</t>
  </si>
  <si>
    <t>313111_M_TURNO_MINIBUS_D</t>
  </si>
  <si>
    <t>MINIBUS 24/7</t>
  </si>
  <si>
    <t>Sodexo Nestlé Maipú</t>
  </si>
  <si>
    <t>313116_B_TURNO_EL MONTE_V</t>
  </si>
  <si>
    <t>Nestlé Maipú|Servicio Mensual|Bus El Monte</t>
  </si>
  <si>
    <t>313116_B_TURNO_MELIPILLA APOYO_V</t>
  </si>
  <si>
    <t>Nestlé Maipú|Servicio Mensual|Taxibus Apoyo Melipilla</t>
  </si>
  <si>
    <t>313116_B_TURNO_MELIPILLA_V</t>
  </si>
  <si>
    <t>Nestlé Maipú|Servicio Mensual|Bus Melipilla</t>
  </si>
  <si>
    <t>313116_B_TURNO_PADRE HURTADO_V</t>
  </si>
  <si>
    <t>Nestlé Maipú|Servicio Mensual|Bus Padre Hurtado</t>
  </si>
  <si>
    <t>313116_B_TURNO_PEÑAFLOR_V</t>
  </si>
  <si>
    <t>Nestlé Maipú|Servicio Mensual|Bus Peñaflor</t>
  </si>
  <si>
    <t>313116_B_TURNO_TALAGANTE_V</t>
  </si>
  <si>
    <t>Nestlé Maipú|Servicio Mensual|Bus Talagante</t>
  </si>
  <si>
    <t>313116_M_ADM_SERVICIO DUAL_V</t>
  </si>
  <si>
    <t>313116_M_ADM_VESPUCIO_V</t>
  </si>
  <si>
    <t>Nestlé Maipú|Servicio Mensual|Minbus Vespucio (Desde el 03 de Agosto)</t>
  </si>
  <si>
    <t>313116_M_TURNO_CPW PUENTE ALTO_V</t>
  </si>
  <si>
    <t>Nestlé Maipú CPW|05-06-26-27 Septiembre|Minibus Turno adicional Puente Alto</t>
  </si>
  <si>
    <t>313116_M_TURNO_DEPARTAMENTAL_V</t>
  </si>
  <si>
    <t>Nestlé Maipú|Servicio Mensual|Minibus Departamental</t>
  </si>
  <si>
    <t>313116_M_TURNO_ISLA DE MAIPO_V</t>
  </si>
  <si>
    <t>Nestlé Maipú|Servicio Mensual|Minibus Isla Maipo</t>
  </si>
  <si>
    <t>313116_M_TURNO_SAN BERNARDO_V</t>
  </si>
  <si>
    <t>Nestlé Maipú|Servicio Mensual|Minibus San Bernardo</t>
  </si>
  <si>
    <t>313116_T_ADM_ECUADOR_V</t>
  </si>
  <si>
    <t>Nestlé Maipú|Servicio Mensual|Taxibus Ecuador</t>
  </si>
  <si>
    <t>313116_T_ADM_EL MONTE_V</t>
  </si>
  <si>
    <t>Nestlé Maipú|Servicio Mensual|Taxibus Adm. El Monte</t>
  </si>
  <si>
    <t>313116_T_TURNO_CPW MAIPU_V</t>
  </si>
  <si>
    <t>Nestlé Maipú CPW|05-06-26-27 Septiembre|Taxibus Turno adicional Maipú</t>
  </si>
  <si>
    <t>313116_T_TURNO_CPW MELIPILLA_V</t>
  </si>
  <si>
    <t>Nestlé Maipú CPW|05-06-26-27 Septiembre|Taxibus Turno adicional Melipilla</t>
  </si>
  <si>
    <t>313116_T_TURNO_LOCAL MAIPU_V</t>
  </si>
  <si>
    <t>Nestlé Maipú|Servicio Mensual|Taxibus Local Maipú</t>
  </si>
  <si>
    <t>313116_T_TURNO_MAIPU APOYO_V</t>
  </si>
  <si>
    <t>Nestlé Maipú|Servicio Mensual|Taxibus Apoyo Maipú</t>
  </si>
  <si>
    <t>313116_T_TURNO_MAIPU_V</t>
  </si>
  <si>
    <t>Nestlé Maipú|Servicio Mensual|Taxibus Maipú</t>
  </si>
  <si>
    <t>313116_T_TURNO_PEÑAFLOR APOYO_V</t>
  </si>
  <si>
    <t>Nestlé Maipú|Servicio Mensual|Taxibus Apoyo Peñaflor</t>
  </si>
  <si>
    <t>313116_T_TURNO_PUDAHUEL_V</t>
  </si>
  <si>
    <t>Nestlé Maipú|Servicio Mensual|Taxibus Pudahuel</t>
  </si>
  <si>
    <t>313116_T_TURNO_PUENTE ALTO_V</t>
  </si>
  <si>
    <t>Nestlé Maipú|Servicio Mensual|Taxibus Puente Alto</t>
  </si>
  <si>
    <t>313116_T_TURNO_QUINTA NORMAL_V</t>
  </si>
  <si>
    <t>Nestlé Maipú|Servicio Mensual|Taxibus Quinta Normal</t>
  </si>
  <si>
    <t>313116_T_TURNO_RECOLETA_V</t>
  </si>
  <si>
    <t>Nestlé Maipú|Servicio Mensual|Taxibus Recoleta</t>
  </si>
  <si>
    <t>Compass ES</t>
  </si>
  <si>
    <t>MINIBUS TURNOS LOS NOGALES-EL MELON</t>
  </si>
  <si>
    <t>MINIBUS TURNOS QUILLOTA</t>
  </si>
  <si>
    <t>ENAP Aconcagua</t>
  </si>
  <si>
    <t>Aura</t>
  </si>
  <si>
    <t>311105_B_ADM_CERRO PACHÓN 1</t>
  </si>
  <si>
    <t>MES|TRASLADO DE PERSONAL A OBSERVATORIO|BUS (LSST PRECIO 1)</t>
  </si>
  <si>
    <t>311105_B_ADM_CERRO PACHÓN 2</t>
  </si>
  <si>
    <t>MES|TRASLADO DE PERSONAL A OBSERVATORIO|BUS (LSST PRECIO 2)</t>
  </si>
  <si>
    <t>MES|TRASLADO DE PERSONAL A OBSERVATORIO|BUS|2 (OBSERVATORIO)</t>
  </si>
  <si>
    <t>MES|TRASLADO DE PERSONAL A OBSERVATORIO|BUS|1 (OBSERVATORIO)</t>
  </si>
  <si>
    <t>Kozan</t>
  </si>
  <si>
    <t>312119_B_TURNO_SECTOR ALTO_V</t>
  </si>
  <si>
    <t>SECTOR ALTO</t>
  </si>
  <si>
    <t>312119_B_TURNO_SECTOR ALTO_S</t>
  </si>
  <si>
    <t>312119_B_TURNO_PALOMAR_V</t>
  </si>
  <si>
    <t>PALOMAR</t>
  </si>
  <si>
    <t>312119_B_TURNO_PALOMAR_S</t>
  </si>
  <si>
    <t>312119_B_TURNO_NUMERO 3_V</t>
  </si>
  <si>
    <t>NRO. 3</t>
  </si>
  <si>
    <t>312119_B_TURNO_LOS CARRERA_V</t>
  </si>
  <si>
    <t>LOS CARRERA</t>
  </si>
  <si>
    <t>312119_B_TURNO_LOS CARRERA_S</t>
  </si>
  <si>
    <t>312119_B_TURNO_RELAVE_V</t>
  </si>
  <si>
    <t>RELAVE</t>
  </si>
  <si>
    <t>312119_B_TURNO_APOYO ADMINISTRATIVO_V</t>
  </si>
  <si>
    <t>APOYO ADMINISTRATIVO</t>
  </si>
  <si>
    <t>JEFE TURNO</t>
  </si>
  <si>
    <t>312119_B_TURNO_ADICIONAL JEFE TURNO_V</t>
  </si>
  <si>
    <t>ADICIONAL JEFE TURNO</t>
  </si>
  <si>
    <t>DPRO Candelaria</t>
  </si>
  <si>
    <t>312108_B_ADM_ADM UG_V</t>
  </si>
  <si>
    <t>Bus Administrativo</t>
  </si>
  <si>
    <t>312108_B_TURNO_OPERACIÓN_V</t>
  </si>
  <si>
    <t>Bus Turno UG</t>
  </si>
  <si>
    <t>312108_M_TURNO_SUPERVISORES_V</t>
  </si>
  <si>
    <t>Minibuses</t>
  </si>
  <si>
    <t>Geovita</t>
  </si>
  <si>
    <t>312107_B_TURNO_SANTOS SECTOR CENTRO_V</t>
  </si>
  <si>
    <t>Bus Copiapó-Faena Turno 7x7 (45 pasaj.)</t>
  </si>
  <si>
    <t>312107_M_ADM_Copiapó-Faena 5x2_V</t>
  </si>
  <si>
    <t>Minibus Administrativo Copiapó-Faena 5x2 (08:00/18:00)</t>
  </si>
  <si>
    <t>312107_M_TURNO_DPRO CANDELARIA SUR_V</t>
  </si>
  <si>
    <t>312107_M_TURNO_ALCAPARROSA SUPERVISORES_V</t>
  </si>
  <si>
    <t>Minibus Copiapó-Faena Turno 7x7 (11 pasaj.)</t>
  </si>
  <si>
    <t>312107_M_TURNO_SANTOS SUPERVISORES_V</t>
  </si>
  <si>
    <t>312107_T_TURNO_ALCAPARROSA APOYO_V</t>
  </si>
  <si>
    <t>Taxibus Copiapó-Faena Turno 7x7</t>
  </si>
  <si>
    <t>312107_T_TURNO_ALCAPARROSA HOTEL_V</t>
  </si>
  <si>
    <t>312107_T_TURNO_ALCAPARROSA SECTOR ALTO_V</t>
  </si>
  <si>
    <t>312107_T_TURNO_SANTOS SECTOR ALTO_V</t>
  </si>
  <si>
    <t>312107_T_TURNO_SANTOS SECTOR BAJO_V</t>
  </si>
  <si>
    <t>EVH</t>
  </si>
  <si>
    <t>312115_M_TURNO_TURNO_V</t>
  </si>
  <si>
    <t>MINIBUS TURNOS|COPIAPO - MINERA CANDELARIA - COPIAPO</t>
  </si>
  <si>
    <t>IM SpA</t>
  </si>
  <si>
    <t>312116_M_TURNO_Copiapó-MPC-Copiapó_V</t>
  </si>
  <si>
    <t>JUNIO|COPIAPO - MINERA PUNTA DEL COBRE - COPIAPO|MINIBUS</t>
  </si>
  <si>
    <t>AA El Soldado (1)</t>
  </si>
  <si>
    <t>313135_B_ADM_Calera-Nogales-Rajo_V (1)</t>
  </si>
  <si>
    <t>Bus 5 Administrativo Calera - Nogales - Rajo</t>
  </si>
  <si>
    <t>313135_B_ADM_Quillota 1_V (1)</t>
  </si>
  <si>
    <t>Bus 1 Administrativo Quillota - Soldado</t>
  </si>
  <si>
    <t>313135_B_ADM_Quillota 2_V (1)</t>
  </si>
  <si>
    <t>313135_B_TURNO_Calera - Planta_V _(1)</t>
  </si>
  <si>
    <t>Bus 4 Turno Calera - Planta</t>
  </si>
  <si>
    <t>AA El Soldado (2)</t>
  </si>
  <si>
    <t>313135_B_TURNO_El Melón Rajo_V (2)</t>
  </si>
  <si>
    <t>313135_B_TURNO_La Calera-Nogales Rajo 3_V (2)</t>
  </si>
  <si>
    <t>313135_B_TURNO_La Calera-Nogales Rajo 4_V (2)</t>
  </si>
  <si>
    <t>313135_B_TURNO_Melón - Planta_V (1)</t>
  </si>
  <si>
    <t>Bus 6 Turno Melón - Planta</t>
  </si>
  <si>
    <t>313135_B_TURNO_Quillota_V (1)</t>
  </si>
  <si>
    <t>Bus 3 Turno Quillota - Planta</t>
  </si>
  <si>
    <t>313135_B_TURNO_Quillota-La Cruz Rajo 1_V (2)</t>
  </si>
  <si>
    <t>313135_B_TURNO_Quillota-La Cruz Rajo 2_V (2)</t>
  </si>
  <si>
    <t>313135_M_TURNO_Supervisores_V (1)</t>
  </si>
  <si>
    <t>Mini Bus Traslado supervisores - Rajo</t>
  </si>
  <si>
    <t>AA Chagres</t>
  </si>
  <si>
    <t>313134_B_ADM_Llay Llay_V</t>
  </si>
  <si>
    <t>313134_B_ADM_Quillota_V</t>
  </si>
  <si>
    <t xml:space="preserve"> Quillota Chagres Quillota Turnos A, B, C</t>
  </si>
  <si>
    <t>313134_B_ADM_San Felipe_V</t>
  </si>
  <si>
    <t xml:space="preserve"> San Felipe Chagres, Lo Campo, Panquehue, San Felipe Turnos A, B, C </t>
  </si>
  <si>
    <t>313134_B_TURNO_Calera_V</t>
  </si>
  <si>
    <t xml:space="preserve">La Calera, La Cruz, Chagres Turno H </t>
  </si>
  <si>
    <t>313134_B_TURNO_Estudiantes_V</t>
  </si>
  <si>
    <t xml:space="preserve">Estudiantes Catemu, Chagres, Llay Llay, San Felipe </t>
  </si>
  <si>
    <t>313134_B_TURNO_Llay Llay_V</t>
  </si>
  <si>
    <t xml:space="preserve"> Llay Llay Chagres, Ruta 60, Llay Llay Turnos A, B, C, H </t>
  </si>
  <si>
    <t>313134_B_TURNO_Quillota_V</t>
  </si>
  <si>
    <t>313134_B_TURNO_San Felipe_V</t>
  </si>
  <si>
    <t>313134_T_ADM_Catemu_V</t>
  </si>
  <si>
    <t xml:space="preserve">TAXIBUS  Catemu Chagres, Catemu Turnos A, B, C, H </t>
  </si>
  <si>
    <t>313134_T_TURNO_Catemu_V</t>
  </si>
  <si>
    <t>AA Los Bronces</t>
  </si>
  <si>
    <t>(LB) 313137_B_TURNO_Turno H_T</t>
  </si>
  <si>
    <t>1.1 Bus Turno H Anglo 2 Pisos - Turno H</t>
  </si>
  <si>
    <t>(LB) 313137_T_DISP_Mantención Mecánica 1_T</t>
  </si>
  <si>
    <t>1.10 Taxibus Internos Anglo 4x4 mantención mec. Mina 1</t>
  </si>
  <si>
    <t>(LB) 313137_T_DISP_Mantención Mecánica 2_T</t>
  </si>
  <si>
    <t>1.10 Taxibus Internos Anglo 4x4 mantención mec. Mina 2</t>
  </si>
  <si>
    <t>(LB) 313137_T_DISP_Piscina Donoso_T</t>
  </si>
  <si>
    <t>1.11.d Taxibus Internos Anglo 4x4 (4 cond)</t>
  </si>
  <si>
    <t>(LB) 313137_T_TURNO_Mantención Ferrocard_T</t>
  </si>
  <si>
    <t>(LB) 313137_B_TURNO_Apoyo La Calera 1_T</t>
  </si>
  <si>
    <t>1.2 Buses Turno 4x4 Anglo 1 Piso - Apoyo La Calera 1</t>
  </si>
  <si>
    <t>(LB) 313137_B_TURNO_RM Apoyo 2_T</t>
  </si>
  <si>
    <t>1.2 Buses Turno 4x4 Anglo 1 Piso - Apoyo RM 2</t>
  </si>
  <si>
    <t>(LB) 313137_BE_TURNO_Bus Diario_T</t>
  </si>
  <si>
    <t>1.4 Buses Turno 4x4 Anglo 1 Piso Eléctrico</t>
  </si>
  <si>
    <t>(LB) 313137_BE_TURNO_RM Apoyo 3_T</t>
  </si>
  <si>
    <t>(LB) 313137_BE_TURNO_RM Apoyo 4_T</t>
  </si>
  <si>
    <t>(LB) 313137_B_TURNO_Apoyo La Calera 2_T</t>
  </si>
  <si>
    <t>1.5 Buses Turno 4x4 Anglo 2 Pisos - Apoyo La Calera 2</t>
  </si>
  <si>
    <t>(LB) 313137_B_TURNO_RM Apoyo 1_T</t>
  </si>
  <si>
    <t>1.5 Buses Turno 4x4 Anglo 2 Pisos - Apoyo RM 1</t>
  </si>
  <si>
    <t>(LB) 313137_B_TURNO_La Calera_T</t>
  </si>
  <si>
    <t>1.5 Buses Turno 4x4 Anglo 2 Pisos - La Calera</t>
  </si>
  <si>
    <t>(LB) 313137_B_TURNO_Puente Alto_T</t>
  </si>
  <si>
    <t>1.5 Buses Turno 4x4 Anglo 2 Pisos - Puente Alto</t>
  </si>
  <si>
    <t>(LB) 313137_B_TURNO_Rancagua_T</t>
  </si>
  <si>
    <t>1.5 Buses Turno 4x4 Anglo 2 Pisos - Rancagua</t>
  </si>
  <si>
    <t>(LB) 313137_B_TURNO_San Felipe_T</t>
  </si>
  <si>
    <t>1.5 Buses Turno 4x4 Anglo 2 Pisos - San Felipe 1</t>
  </si>
  <si>
    <t>(LB) 313137_B_TURNO_Terminal 1_T</t>
  </si>
  <si>
    <t>1.5 Buses Turno 4x4 Anglo 2 Pisos - Terminal 1</t>
  </si>
  <si>
    <t>(LB) 313137_B_TURNO_Terminal 2_T</t>
  </si>
  <si>
    <t>1.5 Buses Turno 4x4 Anglo 2 Pisos - Terminal 2</t>
  </si>
  <si>
    <t>(LB) 313137_B_TURNO_Viña del Mar 1_T</t>
  </si>
  <si>
    <t>1.5 Buses Turno 4x4 Anglo 2 Pisos - Viña del Mar</t>
  </si>
  <si>
    <t>(LB) 313137_B_TURNO_Viña del Mar 2_T</t>
  </si>
  <si>
    <t>(LB) 313137_B_INTERNO FAENA_Mina 1_T</t>
  </si>
  <si>
    <t>1.6 Buses servicios interior faena Anglo - mina 1</t>
  </si>
  <si>
    <t>(LB) 313137_B_INTERNO FAENA_Mina 2_T</t>
  </si>
  <si>
    <t>1.6 Buses servicios interior faena Anglo - mina 2</t>
  </si>
  <si>
    <t>(LB) 313137_B_INTERNO FAENA_Mina 3_T</t>
  </si>
  <si>
    <t>1.6 Buses servicios interior faena Anglo - mina 3</t>
  </si>
  <si>
    <t>(LB) 313137_B_INTERNO FAENA_Placa_T</t>
  </si>
  <si>
    <t>1.6 Buses servicios interior faena Anglo - placa</t>
  </si>
  <si>
    <t>(LB) 313137_B_INTERNO FAENA_Titán_T</t>
  </si>
  <si>
    <t>1.6 Buses servicios interior faena Anglo - titán</t>
  </si>
  <si>
    <t>(LB) 313137_BE_INTERNO FAENA_Apoyo Titán 1_T</t>
  </si>
  <si>
    <t>1.7 Buses servicios interior faena Anglo Eléctrico</t>
  </si>
  <si>
    <t>(LB) 313137_BE_INTERNO FAENA_Apoyo Titán 2_T</t>
  </si>
  <si>
    <t>(LB) 313137_BE_INTERNO FAENA_Confluencia_T</t>
  </si>
  <si>
    <t>(LB) 313137_BE_INTERNO FAENA_Lixiviación_T</t>
  </si>
  <si>
    <t>(LB) 313137_BE_INTERNO FAENA_Mina 4_T</t>
  </si>
  <si>
    <t>(LB) 313137_BE_INTERNO FAENA_Planta SAG_T</t>
  </si>
  <si>
    <t>(LB) 313137_B_INTERNO FAENA_Contratistas_T</t>
  </si>
  <si>
    <t>1.8 Buses servicios interior faena ESE's</t>
  </si>
  <si>
    <t>(LB) 313137_B_INTERNO FAENA_Transbronces_T</t>
  </si>
  <si>
    <t>(LB) 313137_B_TURNO_Armado Pala_T</t>
  </si>
  <si>
    <t>ESES LB</t>
  </si>
  <si>
    <t>313137_B_ADM_ICV Bus Administrativo_V</t>
  </si>
  <si>
    <t>313137_B_TURNO_ICV BUS 1P Interno 1_V</t>
  </si>
  <si>
    <t>313137_B_INTERNO FAENA_VECCHIOLA Bus Mina_T</t>
  </si>
  <si>
    <t>313137_B_TURNO_ICV BUS 1P Interno 2_V</t>
  </si>
  <si>
    <t>313137_B_TURNO_ICV Bus Cambio de Turno 1_T</t>
  </si>
  <si>
    <t>313137_B_TURNO_ICV Bus Cambio de Turno 2_T</t>
  </si>
  <si>
    <t>313137_B_TURNO_ENAEX 1P_V</t>
  </si>
  <si>
    <t>313137_B_TURNO_ENAEX 2P_V</t>
  </si>
  <si>
    <t>313137_B_TURNO_ENAEX CAMBIO DE TURNO_T</t>
  </si>
  <si>
    <t>313137_B_TURNO_BESALCO_T</t>
  </si>
  <si>
    <t>313137_B_TURNO_TRES60 Bus 1P_V</t>
  </si>
  <si>
    <t>313137_B_TURNO_VECCHIOLA Bus 1P Cambio de turno_T</t>
  </si>
  <si>
    <t>313137_T_INTERNO FAENA_VECCHIOLA Taxi Bus 4x4 Interno_V</t>
  </si>
  <si>
    <t>313137_B_INTERNO FAENA_ARAMARK Bus 2P interno_V</t>
  </si>
  <si>
    <t>313137_B_TURNO_ARAMARK CHILLAN_T</t>
  </si>
  <si>
    <t>313137_B_TURNO_ARAMARK LA LIGUA_T</t>
  </si>
  <si>
    <t>313137_B_TURNO_ARAMARK LA SERENA_T</t>
  </si>
  <si>
    <t>313137_B_TURNO_ARAMARK OVALLE_T</t>
  </si>
  <si>
    <t>313137_B_TURNO_ARAMARK SAN FELIPE_T</t>
  </si>
  <si>
    <t>313137_B_TURNO_ARAMARK TERMINAL_T</t>
  </si>
  <si>
    <t>313137_B_TURNO_ARAMARK VIÑA DEL MAR_T</t>
  </si>
  <si>
    <t>313137_B_TURNO_MIES Bus Cambio de Turno Terminal_T</t>
  </si>
  <si>
    <t>313137_B_TURNO_INNOVATION HEALTH Bus 1P LB Apoquindo_T</t>
  </si>
  <si>
    <t>313137_B_TURNO_REPORT Bus 1P Externo_T</t>
  </si>
  <si>
    <t>313137_B_INTERNO FAENA_RELIX Bus 1P Interno_T</t>
  </si>
  <si>
    <t>313137_B_INTERNO FAENA_ROCMIN Bus 1P Interno_T</t>
  </si>
  <si>
    <t>313137_B_TURNO_RELIX Bus 1P Externo_T</t>
  </si>
  <si>
    <t>313137_B_TURNO_MUTUAL Bus Cambio de Turno 2P_T</t>
  </si>
  <si>
    <t>313137_B_INTERNO FAENA_RECOMIN_Bus 1P Interno_T</t>
  </si>
  <si>
    <t>AA Las Tórtolas</t>
  </si>
  <si>
    <t>(LT) 313136_B_TURNO_LA CALERA_T</t>
  </si>
  <si>
    <t>1.1 Quillota - Calera</t>
  </si>
  <si>
    <t>(LT) 313136_B_TURNO_SAN BERNARDO_T</t>
  </si>
  <si>
    <t>1.2 Bus turno h y 4x4 anglo 2 piso (San Bernardo)</t>
  </si>
  <si>
    <t>(LT) 313136_BE_DISP_TRANSTÓRTOLA_T</t>
  </si>
  <si>
    <t>1.3 Bus interno 1 piso Transtórtola</t>
  </si>
  <si>
    <t>(LT) 313136_BE_TURNO_COLINA_T</t>
  </si>
  <si>
    <t>1.1 Colina</t>
  </si>
  <si>
    <t>(LT) 313136_BE_TURNO_MAIPÚ_T</t>
  </si>
  <si>
    <t>1.1 Maipú</t>
  </si>
  <si>
    <t>(LT) 313136_BE_TURNO_PUENTE ALTO_T</t>
  </si>
  <si>
    <t>1.1 Puente Alto</t>
  </si>
  <si>
    <t>(LT) 313136_T_FAENACONT_4x2 INTERNO TÓRTOLAS_T</t>
  </si>
  <si>
    <t>1.4 Interno Tórtolas</t>
  </si>
  <si>
    <t>(LT) 313136_T_TURNO_4x2 SAN FELIPE_T</t>
  </si>
  <si>
    <t>1.4 San Felipe</t>
  </si>
  <si>
    <t>(LT) 313136_T_FAENACONT_4x4 INTERNO ANGLO_T</t>
  </si>
  <si>
    <t>1.5 Taxibus 4x4 interno anglo</t>
  </si>
  <si>
    <t>ESES LT</t>
  </si>
  <si>
    <t>313136_B_TURNO_BURGER Taxi Bus 4x2_V</t>
  </si>
  <si>
    <t>313136_B_TURNO_COMPASS Bus 1P_V</t>
  </si>
  <si>
    <t>313136_B_TURNO_GEOBARRA Bus 1P Externo_V</t>
  </si>
  <si>
    <t>313136_B_TURNO_INNOVATION HEALTH Bus 1P LT Apoquindo_V</t>
  </si>
  <si>
    <t>313136_B_TURNO_SOLDESP Bus 1P Externo_V</t>
  </si>
  <si>
    <t>313136_BE_TURNO_AGUA SANTA Bus Eléctrico 1P_V</t>
  </si>
  <si>
    <t>313136_T_INTERNO FAENA_AGUA SANTA Taxi Bus 4x4_V</t>
  </si>
  <si>
    <t>313136_T_TURNO_AGUA SANTA Taxi Bus 4x2 sólo Externo_V</t>
  </si>
  <si>
    <t>313136_T_TURNO_COMPASS Taxi Bus 5x2_V</t>
  </si>
  <si>
    <t>313136_T_TURNO_ENGIE Taxi Bus 4x2 Externo_V</t>
  </si>
  <si>
    <t>313136_T_TURNO_RFV Taxi Bus 4x2 externo_V</t>
  </si>
  <si>
    <t>313136_T_TURNO_VECCHIOLA Taxi Bus 4x2 Externo/Interno_V</t>
  </si>
  <si>
    <t>Enaex Franke</t>
  </si>
  <si>
    <t>312114_M_TURNO_TURNO_V</t>
  </si>
  <si>
    <t>Bus Copiapó - Franke (Cambios de turno 7x7 días Miércoles)</t>
  </si>
  <si>
    <t>Taxibus Dual Liceo San Joaquín - Planta (Inicio 12 de Octubre 2021)</t>
  </si>
  <si>
    <t>precio histórico_id</t>
  </si>
  <si>
    <t>tipo de cobro</t>
  </si>
  <si>
    <t>Vueltas contratadas</t>
  </si>
  <si>
    <t>EDP separados</t>
  </si>
  <si>
    <t>costo fijo flota</t>
  </si>
  <si>
    <t>costo fijo logística</t>
  </si>
  <si>
    <t>costo unitario vueltas contratadas</t>
  </si>
  <si>
    <t>costo fijo viaje no realizado</t>
  </si>
  <si>
    <t>porcentaje costo fijo no realizado</t>
  </si>
  <si>
    <t>costo variable vuelta flota</t>
  </si>
  <si>
    <t>costo variable vuelta logística</t>
  </si>
  <si>
    <t>costo variable vuelta unitario flota</t>
  </si>
  <si>
    <t>costo variable vuelta unitario logística</t>
  </si>
  <si>
    <t>costo variable km</t>
  </si>
  <si>
    <t>documento</t>
  </si>
  <si>
    <t>IPC flota</t>
  </si>
  <si>
    <t>diesel flota</t>
  </si>
  <si>
    <t>IR flota</t>
  </si>
  <si>
    <t>dólar flota</t>
  </si>
  <si>
    <t>IPC logística (SA)</t>
  </si>
  <si>
    <t>diesel logística (SA)</t>
  </si>
  <si>
    <t>IR logística (SA)</t>
  </si>
  <si>
    <t>dólar logística (SA)</t>
  </si>
  <si>
    <t>IPC logística (variable)</t>
  </si>
  <si>
    <t>diesel logística (variable)</t>
  </si>
  <si>
    <t>IR logística (variable)</t>
  </si>
  <si>
    <t>dólar logística (variable)</t>
  </si>
  <si>
    <t>fecha inicio</t>
  </si>
  <si>
    <t>fecha término</t>
  </si>
  <si>
    <t>Sí</t>
  </si>
  <si>
    <t>CONTRATO DE PRESTACIÓN DE SERVICIOS N° 4600011904</t>
  </si>
  <si>
    <t>No</t>
  </si>
  <si>
    <t>Modificación de horarios Centro de Distribución Lo Espejo, La Farfana. 02 de octubre de 2020</t>
  </si>
  <si>
    <t>Modificación de recorrido – Sodimac Lo Espejo. 14 de diciembre de 2020</t>
  </si>
  <si>
    <t>Referencia: Contrato de Prestación de Servicios de Transporte del Personal de Goodyear de Chile S.A.I.C. 19 de agosto de 2020</t>
  </si>
  <si>
    <t>Referencia: Contrato de Prestación de Servicios de Transporte del Personal de Goodyear de Chile S.A.I.C. 19 de agosto de 2021</t>
  </si>
  <si>
    <t>Referencia: Contrato de Prestación de Servicios de Transporte del Personal de Goodyear de Chile S.A.I.C. 19 de agosto de 2022</t>
  </si>
  <si>
    <t>Referencia: Contrato de Prestación de Servicios de Transporte del Personal de Goodyear de Chile S.A.I.C. 19 de agosto de 2023</t>
  </si>
  <si>
    <t>Referencia: Contrato de Prestación de Servicios de Transporte del Personal de Goodyear de Chile S.A.I.C. 19 de agosto de 2024</t>
  </si>
  <si>
    <t>Referencia: Contrato de Prestación de Servicios de Transporte del Personal de Goodyear de Chile S.A.I.C. 19 de agosto de 2025</t>
  </si>
  <si>
    <t>Referencia: Contrato de Prestación de Servicios de Transporte del Personal de Goodyear de Chile S.A.I.C. 19 de agosto de 2026</t>
  </si>
  <si>
    <t>Referencia: Contrato de Prestación de Servicios de Transporte del Personal de Goodyear de Chile S.A.I.C. 19 de agosto de 2027</t>
  </si>
  <si>
    <t>Referencia: Contrato de Prestación de Servicios de Transporte del Personal de Goodyear de Chile S.A.I.C. 19 de agosto de 2028</t>
  </si>
  <si>
    <t>Referencia: Contrato de Prestación de Servicios de Transporte del Personal de Goodyear de Chile S.A.I.C. 19 de agosto de 2029</t>
  </si>
  <si>
    <t>Referencia: Contrato de Prestación de Servicios de Transporte del Personal de Goodyear de Chile S.A.I.C. 19 de agosto de 2030</t>
  </si>
  <si>
    <t>Referencia: Contrato de Prestación de Servicios de Transporte del Personal de Goodyear de Chile S.A.I.C. 19 de agosto de 2031</t>
  </si>
  <si>
    <t>Referencia: Contrato de Prestación de Servicios de Transporte del Personal de Goodyear de Chile S.A.I.C. 19 de agosto de 2032</t>
  </si>
  <si>
    <t>Referencia: Contrato de Prestación de Servicios de Transporte del Personal de Goodyear de Chile S.A.I.C. 19 de agosto de 2033</t>
  </si>
  <si>
    <t>PEM</t>
  </si>
  <si>
    <t>Contrato ID CW2265192</t>
  </si>
  <si>
    <t>Oferta económica abril 2020</t>
  </si>
  <si>
    <t>Oferta económica agosto 2021</t>
  </si>
  <si>
    <t>Contrato</t>
  </si>
  <si>
    <t>Oferta económica 30 de octubre de 2020</t>
  </si>
  <si>
    <t>Oferta económica 30 de octubre de 2023</t>
  </si>
  <si>
    <t>Puerto Central</t>
  </si>
  <si>
    <t>Oferta económica 09 de abril de 2020</t>
  </si>
  <si>
    <t>Carta 08 de abril de 2021</t>
  </si>
  <si>
    <t>Carta 23 de junio de 2021</t>
  </si>
  <si>
    <t>Addendum 1 01 de marzo de 2020</t>
  </si>
  <si>
    <t>Oferta económica 28 de abril de 2021</t>
  </si>
  <si>
    <t>Indeterminado</t>
  </si>
  <si>
    <t>Indeterminado (no se encuentra oferta económica)</t>
  </si>
  <si>
    <t>no se sabe</t>
  </si>
  <si>
    <t>Contrato CH2019-684</t>
  </si>
  <si>
    <t>Orden de cambio 2, 30 de abril de 2021 (observatorio)</t>
  </si>
  <si>
    <t>Contrato CH2020-718</t>
  </si>
  <si>
    <t>Orden de cambio 2, 30 de abril de 2021 (LSST)</t>
  </si>
  <si>
    <t>Contrato AK-A0047-2020</t>
  </si>
  <si>
    <t>Contrato 4600000991</t>
  </si>
  <si>
    <t>Oferta económica 31 de enero de 2019</t>
  </si>
  <si>
    <t>Contrato IM SpA</t>
  </si>
  <si>
    <t>Contrato 4.20.0002.4 y Contrato 4.20.0002.3</t>
  </si>
  <si>
    <t>CONTRATO N° 4600027462 y CONTRATO N° 4600027525</t>
  </si>
  <si>
    <t>ICV (ESES AA Los Bronces)</t>
  </si>
  <si>
    <t>ICV y Vecchiola (ESES AA Los Bronces)</t>
  </si>
  <si>
    <t>ENAEX (ESES AA Los Bronces)</t>
  </si>
  <si>
    <t>ENAEX y BESALCO (ESES AA Los Bronces)</t>
  </si>
  <si>
    <t>Tres 60</t>
  </si>
  <si>
    <t>Vecchiola</t>
  </si>
  <si>
    <t>Aramark</t>
  </si>
  <si>
    <t>MIES</t>
  </si>
  <si>
    <t>IH</t>
  </si>
  <si>
    <t>Report</t>
  </si>
  <si>
    <t>Relix Water y Rocmin</t>
  </si>
  <si>
    <t>Relix Water</t>
  </si>
  <si>
    <t>MUTUAL</t>
  </si>
  <si>
    <t>Recomin</t>
  </si>
  <si>
    <t>Burger</t>
  </si>
  <si>
    <t>Compass</t>
  </si>
  <si>
    <t>Geobarra</t>
  </si>
  <si>
    <t>Soldesp</t>
  </si>
  <si>
    <t>Agua Santa</t>
  </si>
  <si>
    <t>Engie</t>
  </si>
  <si>
    <t>RFV</t>
  </si>
  <si>
    <t>Sodexo Maipú</t>
  </si>
  <si>
    <t>Servicios listos</t>
  </si>
  <si>
    <t>Ubicación archivo</t>
  </si>
  <si>
    <t>Fuente</t>
  </si>
  <si>
    <t>km_carga_mensual</t>
  </si>
  <si>
    <t>km_vacio_mensual</t>
  </si>
  <si>
    <t>km_mantencion_mensual</t>
  </si>
  <si>
    <t>Listo y verificado</t>
  </si>
  <si>
    <t>Listo pero incompleto (solo recoleta, 5ta normal, apoyo melipilla, apoyo peñaflor y apoyo maipú)</t>
  </si>
  <si>
    <t>Descripción</t>
  </si>
  <si>
    <t>Incluía km mensual máximo</t>
  </si>
  <si>
    <t>Incluía km mensual máximo de los últimos 5 servicios agregados</t>
  </si>
  <si>
    <t>Incluía km por ejecución de servicio</t>
  </si>
  <si>
    <t>Falta servicio Maipú. No aparece en la PEM.</t>
  </si>
  <si>
    <t>Incluía km mensual. Dividí por 30 y por 2 para sacar el referencial por servicio (es un solo servicio).</t>
  </si>
  <si>
    <t>Incompleto verificado</t>
  </si>
  <si>
    <t>Hay 2 PEM, una del 200018 y otra del 2019. En la del 2018 salen 3 servicios que coinciden. En la del 2019 salen un "Acacias" y un "Carrusel". Con carrusel hay problemas, ya wue se cobraen el EDP pero no encontré servicios operacionales que tengan ese nombre. Se está renegociando con Breden Master, por lo que se esperará hasta tener nuevas definiciones.</t>
  </si>
  <si>
    <t>PPTO 2022</t>
  </si>
  <si>
    <t>En el ppto está la columna "Km servicio". Inferí que el kilometraje que sale ahí es de la vuelta entera, así que lo dividí por 2 ya que la tabla de transición almacena tramos. Además, lo puse como km carga, ya que no hay info sobre km vacío (no hay PEM).</t>
  </si>
  <si>
    <t>EDP</t>
  </si>
  <si>
    <t>El EDP incluye el kilometraje referencial por tramo de cada servicio. Aunque también hay una PEM con el km mensual, al sumar el km del EDP por la cantidad de servicios mensuales (4 tramos al día por 30-31 días), no da ese mismo resultado (de hecho, da el doble). Además, el kilometraje del EDP es el mismo que se incluyó en el PPTO, por lo que decidí conservar solo ese (sin km en vacío).</t>
  </si>
  <si>
    <t>fecha_inicio_cobro</t>
  </si>
  <si>
    <t>No hay kilometrajes referenciales, pero hay kilometrajes máximos, ya que los móviles trabajan con movimientos internos y no pueden sobrepasar los 6000 kms (algunos).</t>
  </si>
  <si>
    <t>Listo pero requiere validación</t>
  </si>
  <si>
    <t>Enjoy</t>
  </si>
  <si>
    <t>NO</t>
  </si>
  <si>
    <t>Hay ambigüedad respecto a los kilometrajes en vacío, así que no los agregué.</t>
  </si>
  <si>
    <t>S  A  N  T  I  A  G  O</t>
  </si>
  <si>
    <t>EVAL</t>
  </si>
  <si>
    <t>Pestaña Servicio. Hay excepciones que están detalladas como comentario.</t>
  </si>
  <si>
    <t>Sin observaciones</t>
  </si>
  <si>
    <t>Pucobre</t>
  </si>
  <si>
    <t>EICSA</t>
  </si>
  <si>
    <t>Orizon Coquimbo</t>
  </si>
  <si>
    <t>Compass Candelaria</t>
  </si>
  <si>
    <t>Finning Candelaria</t>
  </si>
  <si>
    <t>ENAMI</t>
  </si>
  <si>
    <t>Compass Franke</t>
  </si>
  <si>
    <t>Sodexo Purina</t>
  </si>
  <si>
    <t>id</t>
  </si>
  <si>
    <t>311105_B_ADM_OBSERVATORIO 1</t>
  </si>
  <si>
    <t>311105_B_ADM_OBSERVATORIO 2</t>
  </si>
  <si>
    <t>Listo pero incompleto</t>
  </si>
  <si>
    <t>Hay una PEM para Tololo y otra para Pachón (LSST). La 1ra que revisé fue la de cerro Tololo, al cual homologué con el Bus 1 en el EdP. Ésta incluía el kilometraje por servicio ejecutado y el kilometraje máximo referencial para carga y vacío. Agregué los dos (lo especifico en caso de que no cuadren). Con la PEM de Pachón sucede lo mismo. Faltan los servicios que tienen alias "Rubin" y "Rubin 2".</t>
  </si>
  <si>
    <t>312119_M_TURNO_JEFE TURNO_V</t>
  </si>
  <si>
    <t>Se están agendando viajes para N° 3 de salida, pero ese viaje según PEM y según EDP tiene solo viaje de entrada. Además, hay un servicio que se ejecuta los días viernes donde que no está definido en PEM ni se cobra en EDP (el 1667). Desde noviembre se empezaron a cobrar dos servicios nuevos en los EDP. Buscar PEMs u ofertas económicas, falta agregar a transición.</t>
  </si>
  <si>
    <t>Minibus Copiapó - Minera Candelaria Turno 7x7 (Inicio 26 Abril) (EDP Candelaria)</t>
  </si>
  <si>
    <t>vigencia_cobro</t>
  </si>
  <si>
    <t>vigencia_servicio</t>
  </si>
  <si>
    <t>Se sacaron los datos de la PEM que describe un servicio que inició el 9 de marzo de 2019, ya que es el que más coincidía con la dinámica de los servicios actuales (según lo que se está agendando en cursor y lo que se está cobrando en los EDP</t>
  </si>
  <si>
    <t>Enaex El Soldado</t>
  </si>
  <si>
    <t>ENAP Maipú</t>
  </si>
  <si>
    <t>Santiago</t>
  </si>
  <si>
    <t>Sodexo Nestlé</t>
  </si>
  <si>
    <t>MAQSA</t>
  </si>
  <si>
    <t>Compass El Soldado</t>
  </si>
  <si>
    <t>Anglo GPRO</t>
  </si>
  <si>
    <t>Anglo Los Bronces</t>
  </si>
  <si>
    <t>Anglo Las Tórtolas</t>
  </si>
  <si>
    <t>Anglo Chagres</t>
  </si>
  <si>
    <t>Anglo El Soldado</t>
  </si>
  <si>
    <t>CMPC</t>
  </si>
  <si>
    <t>Anglo El Soldado COVID</t>
  </si>
  <si>
    <t>CONTRATO</t>
  </si>
  <si>
    <t>VIGENCIA</t>
  </si>
  <si>
    <t>SUCURSAL</t>
  </si>
  <si>
    <t>Copiapó</t>
  </si>
  <si>
    <t>Enami</t>
  </si>
  <si>
    <t>Finning</t>
  </si>
  <si>
    <t>La Serena</t>
  </si>
  <si>
    <t>-</t>
  </si>
  <si>
    <t>Minera Candelaria (DPRO(?))</t>
  </si>
  <si>
    <t>cantidad_vehiculos</t>
  </si>
  <si>
    <t>Frecuencia</t>
  </si>
  <si>
    <t>L-V</t>
  </si>
  <si>
    <t>L-D</t>
  </si>
  <si>
    <t>Falta PEM</t>
  </si>
  <si>
    <t>No enconté PEM ni EVAL de este contrato</t>
  </si>
  <si>
    <t>No se hizo descuento proporcional en el caso de suspensión de servicio.</t>
  </si>
  <si>
    <t>Apoyo Padre Hurtado y Minibús Alameda</t>
  </si>
  <si>
    <t>Servicios</t>
  </si>
  <si>
    <t>Mes</t>
  </si>
  <si>
    <t>L-S</t>
  </si>
  <si>
    <t>313127_T_TURNO_MAIPÚ_S</t>
  </si>
  <si>
    <t>313127_T_TURNO_MAIPÚ_E</t>
  </si>
  <si>
    <t>313127_B_TURNO_VICUÑA MACKENNA_E</t>
  </si>
  <si>
    <t>313127_B_TURNO_VICUÑA MACKENNA_S</t>
  </si>
  <si>
    <t>No ha sucedido</t>
  </si>
  <si>
    <t>Sí se hace descuento proporcional</t>
  </si>
  <si>
    <t>313127_B_TURNO_RECOLETA_S</t>
  </si>
  <si>
    <t>313127_B_TURNO_RECOLETA_E</t>
  </si>
  <si>
    <t>F y L</t>
  </si>
  <si>
    <t>M-S</t>
  </si>
  <si>
    <t>Por definir</t>
  </si>
  <si>
    <t>313106_M_TURNO_ENAEX ES_V</t>
  </si>
  <si>
    <t>313130_M_TURNO_NOGALES_V</t>
  </si>
  <si>
    <t>313130_M_TURNO_QUILLOTA_V</t>
  </si>
  <si>
    <t>LA SERENA - COPIAPÓ</t>
  </si>
  <si>
    <t>Cobro por vuelta</t>
  </si>
  <si>
    <t>Cobro por vuelta (F+L)</t>
  </si>
  <si>
    <t>Cobro por tramo</t>
  </si>
  <si>
    <t>Suma alzada</t>
  </si>
  <si>
    <t>Suma alzada (F+L)</t>
  </si>
  <si>
    <t>Suma alzada + cobro por vuelta</t>
  </si>
  <si>
    <t>Suma alzada (F+L) + cobro por tramo</t>
  </si>
  <si>
    <t>Suma alzada (F+L) + cobro por vuelta</t>
  </si>
  <si>
    <t>Suma alzada + cobro por km recorrido</t>
  </si>
  <si>
    <t>Suma alzada (F+L) + cobro por km</t>
  </si>
  <si>
    <t>Suma alzada – porcentaje del costo unitario por vuelta no realizada</t>
  </si>
  <si>
    <t>Variable por km</t>
  </si>
  <si>
    <t>ID</t>
  </si>
  <si>
    <t>No se están agendando viajes</t>
  </si>
  <si>
    <t>X</t>
  </si>
  <si>
    <t>Se siguen agendando, preguntar si se alargó</t>
  </si>
  <si>
    <t>2.1.1 Playa Ancha y Av. Alemania Minibus 14 Asientos</t>
  </si>
  <si>
    <t>2.1.10 Quillota, La Cruz y La Calera Minibus 14 Asientos</t>
  </si>
  <si>
    <t>2.1.12 Agua Santa  Minibus 8 asientos</t>
  </si>
  <si>
    <t>2.1.2 Villa Berlin V. América Recreo Minibus 14 Asientos</t>
  </si>
  <si>
    <t>2.1.3 curauma y agua santa minibus 14 asientos</t>
  </si>
  <si>
    <t>2.1.4 Forestal Mini Bus 14 Asientos</t>
  </si>
  <si>
    <t>2.1.5 5 Norte por G. Carreño Minibus 14 Asientos</t>
  </si>
  <si>
    <t>2.1.6 Peñablanca por Centro Taxibus 29 Asientos</t>
  </si>
  <si>
    <t>2.1.7 Villa Alemana Norte Taxibus 29 Asientos</t>
  </si>
  <si>
    <t>2.1.8 Villa Alemana Sur Taxibus 29 Asientos</t>
  </si>
  <si>
    <t>2.1.9 Limache Minibus 8 Asientos</t>
  </si>
  <si>
    <t>2.2.1 Villa Alemana y Quilpué viceversa Minibus 14 Asientos</t>
  </si>
  <si>
    <t>2.2.2 valparaiso, viña del mar concon minibus 14 asientos</t>
  </si>
  <si>
    <t>2.2.3 Concon y viceversa Minibus 14 Asientos</t>
  </si>
  <si>
    <t>2.2.4 Comuna Quintero a Terminal Quintero Minibus 8 Asientos</t>
  </si>
  <si>
    <t>313109_M_ADM_JEFE TURNO_V</t>
  </si>
  <si>
    <t>2.1.11 Servicio Jefe de Turno Minibus 8 Asientos</t>
  </si>
  <si>
    <t>L-J</t>
  </si>
  <si>
    <t>V</t>
  </si>
  <si>
    <t>313109_M_TURNO_TDC CURAUMA REFINERIA_V</t>
  </si>
  <si>
    <t>(TDC) 1.1 Curauma - Planta Enap - Curauma</t>
  </si>
  <si>
    <t>313109_M_TURNO_TDC CALERA QUINTERO_V</t>
  </si>
  <si>
    <t>(TDC) 1.2 Calera - Planta Enap - Calera</t>
  </si>
  <si>
    <t>313109_M_TURNO_TDC VALPARAISO REFINERIA_V</t>
  </si>
  <si>
    <t>(TDC) 1.3 vlpo - viña - planta enap - vlpo - viña</t>
  </si>
  <si>
    <t>313109_M_TURNO_TDC VILLA ALEMANA SUR_V</t>
  </si>
  <si>
    <t>(TDC) 1.4 V.Alemana Sur - Planta Enap - V.Alemana Sur</t>
  </si>
  <si>
    <t>313109_M_TURNO_TDC VILLA ALEMANA NORTE_V</t>
  </si>
  <si>
    <t>(TDC) 1.5 Peñablanca - Planta Enap - Peñablanca</t>
  </si>
  <si>
    <t>313109_M_TURNO_TDC VALPARAISO TERMINAL QUINTERO_V</t>
  </si>
  <si>
    <t>(TDC) 1.6 valparaíso - terminal quintero - valparaíso</t>
  </si>
  <si>
    <t>313109_M_TURNO_TDC VILLA ALEMANA TERMINAL QUINTERO_V</t>
  </si>
  <si>
    <t>(TDC) 1.7 Villa Alamena - Terminal Quintero - Villa Alemana</t>
  </si>
  <si>
    <t>ENAP Aconcagua (TDC)</t>
  </si>
  <si>
    <t>Listo y verificado (Faltan TDC)</t>
  </si>
  <si>
    <t>313109_M_TURNO_PLAYA ANCHA REFINERIA_V</t>
  </si>
  <si>
    <t>313109_M_TURNO_QUILLOTA-LA CRUZ- LA CALERA REFINERIA_V</t>
  </si>
  <si>
    <t>313109_M_TURNO_AGUA SANTA REFINERIA_V</t>
  </si>
  <si>
    <t>313109_M_TURNO_VILLA BERLIN REFINERIA_V</t>
  </si>
  <si>
    <t>313109_M_TURNO_CURAUMA REFINERIA_V</t>
  </si>
  <si>
    <t>313109_M_TURNO_FORESTAL REFINERIA_V</t>
  </si>
  <si>
    <t>313109_M_TURNO_GOMEZ CARREÑO REFINERIA_V</t>
  </si>
  <si>
    <t>313109_T_TURNO_PEÑABLANCA REFINERIA_V</t>
  </si>
  <si>
    <t>313109_T_TURNO_VILLA ALEMANA NORTE REFINERIA_V</t>
  </si>
  <si>
    <t>313109_T_TURNO_VILLA ALEMANA SUR REFINERIA_V</t>
  </si>
  <si>
    <t>313109_M_TURNO_LIMACHE REFINERIA_V</t>
  </si>
  <si>
    <t>313109_T_TURNO_VILLA ALEMANA TERMINAL QUINTERO_V</t>
  </si>
  <si>
    <t>313109_M_TURNO_VALPARAISO TERMINAL QUINTERO_V</t>
  </si>
  <si>
    <t>313109_M_TURNO_CON CON TERMINAL QUINTERO_V</t>
  </si>
  <si>
    <t>313109_M_TURNO_QUINTERO TERMINAL QUINTERO_V</t>
  </si>
  <si>
    <t>(Espejo) ADMINISTRATIVO |CONCHALI |B-244</t>
  </si>
  <si>
    <t>(Espejo) ADMINISTRATIVO |PUDAHUEL / SUR MAIPU|B-212</t>
  </si>
  <si>
    <t>(Espejo) TURNO Mañana|INDEPENDENCIA-QUILICURA |B-271</t>
  </si>
  <si>
    <t>(Espejo) TURNO Tarde|INDEPENDENCIA-QUILICURA |B-271</t>
  </si>
  <si>
    <t>(Espejo) TURNO Mañana|LA PINTANA |B-262</t>
  </si>
  <si>
    <t>(Espejo) TURNO Tarde|LA PINTANA |B-262</t>
  </si>
  <si>
    <t>(Espejo) TURNO Mañana|LAGUNA SUR |B-278</t>
  </si>
  <si>
    <t>(Espejo) TURNO Tarde|LAGUNA SUR |B-278</t>
  </si>
  <si>
    <t>(Espejo) TURNO Mañana|MAIPÚ |B-265</t>
  </si>
  <si>
    <t>(Espejo) TURNO Tarde|MAIPÚ |B-265</t>
  </si>
  <si>
    <t>(Espejo) TURNO Mañana|PEÑAFLOR |B-245</t>
  </si>
  <si>
    <t>(Espejo) TURNO Tarde|PEÑAFLOR |B-245</t>
  </si>
  <si>
    <t>(Espejo) TURNO Mañana|PTE ALTO LA FLORIDA |B-212</t>
  </si>
  <si>
    <t>(Espejo) TURNO Tarde|PTE ALTO LA FLORIDA |B-212</t>
  </si>
  <si>
    <t>(Espejo) TURNO Mañana|SAN BERNARDO |B-275</t>
  </si>
  <si>
    <t>(Espejo) TURNO Tarde|SAN BERNARDO |B-275</t>
  </si>
  <si>
    <t>(Espejo) ADMINISTRATIVO |ZONA SUR PTE ALTO |BUS</t>
  </si>
  <si>
    <t>(Espejo) TURNO Mañana|LO ESPEJO|T-217</t>
  </si>
  <si>
    <t>(Espejo) TURNO Tarde|LO ESPEJO|T-217</t>
  </si>
  <si>
    <t>(Farfana) ADMINISTRATIVO |CONCHALI|BUS</t>
  </si>
  <si>
    <t>(Farfana) ADMINISTRATIVO |MAIPU |BUS</t>
  </si>
  <si>
    <t>(Farfana) ADMINISTRATIVO |SAN BERNADDO|BUS</t>
  </si>
  <si>
    <t>(Farfana) TURNO MAÑANA|INDEPENDENCIA |B-166</t>
  </si>
  <si>
    <t>(Farfana) TURNO TARDE|INDEPENDENCIA |B-166</t>
  </si>
  <si>
    <t>(Farfana) TURNO MAÑANA|MAPOCHO |B-244</t>
  </si>
  <si>
    <t>(Farfana) TURNO TARDE|MAPOCHO |B-244</t>
  </si>
  <si>
    <t>(Farfana) TURNO MAÑANA|PEÑAFLOR |B-215</t>
  </si>
  <si>
    <t>(Farfana) TURNO TARDE|PEÑAFLOR |B-215</t>
  </si>
  <si>
    <t>(Farfana) TURNO MAÑANA|PUENTE ALTO|B-272</t>
  </si>
  <si>
    <t>(Farfana) TURNO TARDE|PUENTE ALTO|B-272</t>
  </si>
  <si>
    <t>(Farfana) TURNO MAÑANA|RECOLETA  |B-246</t>
  </si>
  <si>
    <t>(Farfana) TURNO TARDE|RECOLETA  |B-246</t>
  </si>
  <si>
    <t>(Farfana) TURNO MAÑANA|RINCONADA |B-276</t>
  </si>
  <si>
    <t>(Farfana) TURNO TARDE|RINCONADA |B-276</t>
  </si>
  <si>
    <t>(Farfana) TURNO MAÑANA|SAN BERNARDO |B-214</t>
  </si>
  <si>
    <t>(Farfana) TURNO TARDE|SAN BERNARDO |B-214</t>
  </si>
  <si>
    <t>(COVID) El Melón Rajo</t>
  </si>
  <si>
    <t>(COVID) La Calera - Nogales Rajo 3</t>
  </si>
  <si>
    <t>(COVID) Quillota - La Cruz Rajo 1</t>
  </si>
  <si>
    <t>(COVID) Quillota - La Cruz Rajo 2</t>
  </si>
  <si>
    <t>(COVID) La Calera - Nogales Rajo 4</t>
  </si>
  <si>
    <t>(BURGER) 1.1 Taxi Bus 4x2</t>
  </si>
  <si>
    <t>(COMPASS) 1.1 Bus 1P</t>
  </si>
  <si>
    <t>(GEOBARRA) 1.1 Bus 1P Externo</t>
  </si>
  <si>
    <t>(IH) 1.2 Bus 1P LT Apoquindo</t>
  </si>
  <si>
    <t>(SOLDESP) 1.1 Bus 1P Externo</t>
  </si>
  <si>
    <t>(AGUA SANTA) 1.1 Bus Electrico 1P</t>
  </si>
  <si>
    <t>(AGUA SANTA) 1.3 Taxi Bus 4x4</t>
  </si>
  <si>
    <t>(AGUA SANTA) 1.2 Taxi Bus 4x2</t>
  </si>
  <si>
    <t>(COMPASS) 1.2 Taxi Bus 5x2</t>
  </si>
  <si>
    <t>(ENGIE) 1.1 Taxi Bus 4x2 Externo/interno</t>
  </si>
  <si>
    <t>(RFV) 1.1 Taxi Bus 4x2 externo</t>
  </si>
  <si>
    <t>(VECCHIOLA) 1.1 Taxi Bus 4x2 Externo/interno</t>
  </si>
  <si>
    <t>(ICV) 1.5 Bus Administrativo</t>
  </si>
  <si>
    <t>(ARAMARK) 1.1 Bus 2P interno</t>
  </si>
  <si>
    <t>(RECOMIN) 1.1 Bus 1P Interno</t>
  </si>
  <si>
    <t>(RELIX) 1.1 Bus 1P</t>
  </si>
  <si>
    <t>(ROCMIN) 1.1 Bus 1P</t>
  </si>
  <si>
    <t>(VECCHIOLA) 1.1 Bus Mina</t>
  </si>
  <si>
    <t>(ARAMARK) 1.3.1 Chillán</t>
  </si>
  <si>
    <t>(ARAMARK) 1.3.4 La Ligua</t>
  </si>
  <si>
    <t>(ARAMARK) 1.3.2 La Serena</t>
  </si>
  <si>
    <t>(ARAMARK) 1.3.3 Ovalle</t>
  </si>
  <si>
    <t>(ARAMARK) 1.3.6 San Felipe</t>
  </si>
  <si>
    <t>(ARAMARK) 1.3.7 Terminal</t>
  </si>
  <si>
    <t>(ARAMARK) 1.3.5 Viña del Mar</t>
  </si>
  <si>
    <t>(BESALCO) 1.2 Bus Cambio de Turno 1P</t>
  </si>
  <si>
    <t>(ENAEX) 1.1 Bus 1P</t>
  </si>
  <si>
    <t>(ENAEX) 1.2 Bus 2P</t>
  </si>
  <si>
    <t>(ENAEX) 1.3 Bus 2P Cambio de turno</t>
  </si>
  <si>
    <t>(ICV) 1.1 Bus 1P Interno</t>
  </si>
  <si>
    <t>(ICV) 1.2 Bus 1P Interno</t>
  </si>
  <si>
    <t>(ICV) 1.3 Bus Cambio de Turno</t>
  </si>
  <si>
    <t>(ICV) 1.4 Bus Cambio de Turno 2</t>
  </si>
  <si>
    <t>(IH) 1.1 Bus 1P LB Apoquindo</t>
  </si>
  <si>
    <t>(MIES) 1.1 Bus Cambio de turno Terminal</t>
  </si>
  <si>
    <t>(MUTUAL) 1.2 Bus Cambio de Turno 2P</t>
  </si>
  <si>
    <t>(RELIX) 1.2 Bus 1P Externo</t>
  </si>
  <si>
    <t>(REPORT) 1.1 Bus 1P Externo</t>
  </si>
  <si>
    <t>(TRES60) 1.2 Bus 1P</t>
  </si>
  <si>
    <t>(VECCHIOLA) 1.2 Bus Cambio de turno</t>
  </si>
  <si>
    <t>(VECCHIOLA) 1.3 Taxi Bus 4x4 Interno</t>
  </si>
  <si>
    <t>APOYO ADMINSTRATIVO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</si>
</sst>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164" formatCode="0.0"/>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sz val="11"/>
      <color theme="1"/>
      <name val="Calibri"/>
      <family val="2"/>
      <scheme val="minor"/>
    </font>
    <font>
      <sz val="8"/>
      <name val="Calibri"/>
      <family val="2"/>
      <scheme val="minor"/>
    </font>
    <font>
      <b/>
      <sz val="11"/>
      <color theme="7" tint="0.59999389629810485"/>
      <name val="Calibri"/>
      <family val="2"/>
      <scheme val="minor"/>
    </font>
    <font>
      <sz val="20"/>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1"/>
        <bgColor theme="1"/>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19">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1"/>
      </left>
      <right/>
      <top style="thin">
        <color theme="1"/>
      </top>
      <bottom/>
      <diagonal/>
    </border>
    <border>
      <left/>
      <right style="thin">
        <color theme="1"/>
      </right>
      <top/>
      <bottom/>
      <diagonal/>
    </border>
    <border>
      <left/>
      <right/>
      <top style="thin">
        <color theme="1"/>
      </top>
      <bottom/>
      <diagonal/>
    </border>
    <border>
      <left/>
      <right style="thin">
        <color theme="1"/>
      </right>
      <top style="medium">
        <color indexed="64"/>
      </top>
      <bottom/>
      <diagonal/>
    </border>
    <border>
      <left style="medium">
        <color indexed="64"/>
      </left>
      <right/>
      <top style="thin">
        <color theme="1"/>
      </top>
      <bottom/>
      <diagonal/>
    </border>
    <border>
      <left/>
      <right style="thin">
        <color theme="1"/>
      </right>
      <top style="thin">
        <color theme="1"/>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theme="1"/>
      </right>
      <top style="thin">
        <color theme="1"/>
      </top>
      <bottom style="medium">
        <color indexed="64"/>
      </bottom>
      <diagonal/>
    </border>
    <border>
      <left style="medium">
        <color indexed="64"/>
      </left>
      <right/>
      <top style="thin">
        <color theme="4" tint="0.39997558519241921"/>
      </top>
      <bottom style="thin">
        <color theme="4" tint="0.39997558519241921"/>
      </bottom>
      <diagonal/>
    </border>
    <border>
      <left/>
      <right/>
      <top style="thin">
        <color theme="1"/>
      </top>
      <bottom style="thin">
        <color indexed="64"/>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42" fontId="1" fillId="0" borderId="0" applyFont="0" applyFill="0" applyBorder="0" applyAlignment="0" applyProtection="0"/>
    <xf numFmtId="9" fontId="1" fillId="0" borderId="0" applyFont="0" applyFill="0" applyBorder="0" applyAlignment="0" applyProtection="0"/>
    <xf numFmtId="42" fontId="1" fillId="0" borderId="0" applyFont="0" applyFill="0" applyBorder="0" applyAlignment="0" applyProtection="0"/>
  </cellStyleXfs>
  <cellXfs count="103">
    <xf numFmtId="0" fontId="0" fillId="0" borderId="0" xfId="0"/>
    <xf numFmtId="0" fontId="0" fillId="2" borderId="1" xfId="0" applyFill="1" applyBorder="1"/>
    <xf numFmtId="0" fontId="0" fillId="0" borderId="1" xfId="0" applyBorder="1"/>
    <xf numFmtId="164" fontId="0" fillId="0" borderId="1" xfId="0" applyNumberFormat="1" applyBorder="1"/>
    <xf numFmtId="0" fontId="0" fillId="2" borderId="2" xfId="0" applyFill="1" applyBorder="1"/>
    <xf numFmtId="0" fontId="0" fillId="0" borderId="2" xfId="0" applyBorder="1"/>
    <xf numFmtId="14" fontId="0" fillId="0" borderId="2" xfId="0" applyNumberFormat="1" applyBorder="1"/>
    <xf numFmtId="164" fontId="0" fillId="0" borderId="0" xfId="0" applyNumberFormat="1"/>
    <xf numFmtId="0" fontId="0" fillId="2" borderId="0" xfId="0" applyFill="1"/>
    <xf numFmtId="14" fontId="0" fillId="0" borderId="0" xfId="0" applyNumberFormat="1"/>
    <xf numFmtId="14" fontId="0" fillId="0" borderId="1" xfId="0" applyNumberFormat="1" applyBorder="1"/>
    <xf numFmtId="1" fontId="0" fillId="0" borderId="0" xfId="0" applyNumberFormat="1"/>
    <xf numFmtId="14" fontId="0" fillId="0" borderId="2" xfId="3" applyNumberFormat="1" applyFont="1" applyBorder="1"/>
    <xf numFmtId="14" fontId="0" fillId="0" borderId="0" xfId="3" applyNumberFormat="1" applyFont="1" applyBorder="1"/>
    <xf numFmtId="14" fontId="0" fillId="0" borderId="1" xfId="3" applyNumberFormat="1" applyFont="1" applyBorder="1"/>
    <xf numFmtId="0" fontId="0" fillId="3" borderId="2" xfId="0" applyFill="1" applyBorder="1"/>
    <xf numFmtId="0" fontId="0" fillId="3" borderId="0" xfId="0" applyFill="1"/>
    <xf numFmtId="0" fontId="0" fillId="3" borderId="1" xfId="0" applyFill="1" applyBorder="1"/>
    <xf numFmtId="0" fontId="0" fillId="2" borderId="3" xfId="0" applyFill="1" applyBorder="1"/>
    <xf numFmtId="0" fontId="0" fillId="2" borderId="4" xfId="0" applyFill="1" applyBorder="1"/>
    <xf numFmtId="0" fontId="0" fillId="2" borderId="5" xfId="0" applyFill="1" applyBorder="1"/>
    <xf numFmtId="0" fontId="2" fillId="2" borderId="6" xfId="0" applyFont="1" applyFill="1" applyBorder="1"/>
    <xf numFmtId="0" fontId="2" fillId="4" borderId="0" xfId="0" applyFont="1" applyFill="1"/>
    <xf numFmtId="42" fontId="2" fillId="4" borderId="0" xfId="1" applyFont="1" applyFill="1" applyBorder="1"/>
    <xf numFmtId="0" fontId="2" fillId="4" borderId="7" xfId="0" applyFont="1" applyFill="1" applyBorder="1"/>
    <xf numFmtId="42" fontId="0" fillId="0" borderId="2" xfId="1" applyFont="1" applyFill="1" applyBorder="1"/>
    <xf numFmtId="9" fontId="0" fillId="0" borderId="2" xfId="0" applyNumberFormat="1" applyBorder="1"/>
    <xf numFmtId="0" fontId="0" fillId="0" borderId="8" xfId="0" applyBorder="1"/>
    <xf numFmtId="14" fontId="0" fillId="0" borderId="9" xfId="0" applyNumberFormat="1" applyBorder="1"/>
    <xf numFmtId="0" fontId="0" fillId="2" borderId="10" xfId="0" applyFill="1" applyBorder="1"/>
    <xf numFmtId="42" fontId="0" fillId="0" borderId="8" xfId="1" applyFont="1" applyFill="1" applyBorder="1"/>
    <xf numFmtId="9" fontId="0" fillId="0" borderId="8" xfId="0" applyNumberFormat="1" applyBorder="1"/>
    <xf numFmtId="14" fontId="0" fillId="0" borderId="8" xfId="0" applyNumberFormat="1" applyBorder="1"/>
    <xf numFmtId="14" fontId="0" fillId="0" borderId="11" xfId="0" applyNumberFormat="1" applyBorder="1"/>
    <xf numFmtId="9" fontId="0" fillId="0" borderId="2" xfId="2" applyFont="1" applyFill="1" applyBorder="1"/>
    <xf numFmtId="9" fontId="0" fillId="0" borderId="8" xfId="2" applyFont="1" applyFill="1" applyBorder="1"/>
    <xf numFmtId="42" fontId="0" fillId="0" borderId="2" xfId="3" applyFont="1" applyFill="1" applyBorder="1"/>
    <xf numFmtId="165" fontId="0" fillId="0" borderId="2" xfId="2" applyNumberFormat="1" applyFont="1" applyFill="1" applyBorder="1"/>
    <xf numFmtId="42" fontId="0" fillId="0" borderId="8" xfId="3" applyFont="1" applyFill="1" applyBorder="1"/>
    <xf numFmtId="165" fontId="0" fillId="0" borderId="8" xfId="2" applyNumberFormat="1" applyFont="1" applyFill="1" applyBorder="1"/>
    <xf numFmtId="42" fontId="0" fillId="0" borderId="2" xfId="0" applyNumberFormat="1" applyBorder="1"/>
    <xf numFmtId="42" fontId="0" fillId="0" borderId="8" xfId="0" applyNumberFormat="1" applyBorder="1"/>
    <xf numFmtId="42" fontId="0" fillId="0" borderId="8" xfId="1" applyFont="1" applyFill="1" applyBorder="1" applyAlignment="1">
      <alignment horizontal="center"/>
    </xf>
    <xf numFmtId="0" fontId="0" fillId="0" borderId="2" xfId="1" applyNumberFormat="1" applyFont="1" applyFill="1" applyBorder="1"/>
    <xf numFmtId="9" fontId="0" fillId="0" borderId="2" xfId="1" applyNumberFormat="1" applyFont="1" applyFill="1" applyBorder="1"/>
    <xf numFmtId="0" fontId="0" fillId="0" borderId="8" xfId="1" applyNumberFormat="1" applyFont="1" applyFill="1" applyBorder="1"/>
    <xf numFmtId="9" fontId="0" fillId="0" borderId="8" xfId="1" applyNumberFormat="1" applyFont="1" applyFill="1" applyBorder="1"/>
    <xf numFmtId="0" fontId="0" fillId="3" borderId="3" xfId="0" applyFill="1" applyBorder="1"/>
    <xf numFmtId="0" fontId="0" fillId="3" borderId="10" xfId="0" applyFill="1" applyBorder="1"/>
    <xf numFmtId="0" fontId="0" fillId="0" borderId="11" xfId="0" applyBorder="1"/>
    <xf numFmtId="0" fontId="0" fillId="3" borderId="12" xfId="0" applyFill="1" applyBorder="1"/>
    <xf numFmtId="0" fontId="0" fillId="0" borderId="13" xfId="0" applyBorder="1"/>
    <xf numFmtId="42" fontId="0" fillId="0" borderId="13" xfId="1" applyFont="1" applyFill="1" applyBorder="1"/>
    <xf numFmtId="9" fontId="0" fillId="0" borderId="13" xfId="2" applyFont="1" applyFill="1" applyBorder="1"/>
    <xf numFmtId="14" fontId="0" fillId="0" borderId="13" xfId="0" applyNumberFormat="1" applyBorder="1"/>
    <xf numFmtId="14" fontId="0" fillId="0" borderId="14" xfId="0" applyNumberFormat="1" applyBorder="1"/>
    <xf numFmtId="42" fontId="0" fillId="0" borderId="2" xfId="1" applyFont="1" applyBorder="1"/>
    <xf numFmtId="9" fontId="0" fillId="0" borderId="2" xfId="2" applyFont="1" applyBorder="1"/>
    <xf numFmtId="42" fontId="0" fillId="0" borderId="0" xfId="1" applyFont="1" applyBorder="1"/>
    <xf numFmtId="9" fontId="0" fillId="0" borderId="0" xfId="2" applyFont="1" applyBorder="1"/>
    <xf numFmtId="42" fontId="0" fillId="0" borderId="1" xfId="1" applyFont="1" applyBorder="1"/>
    <xf numFmtId="9" fontId="0" fillId="0" borderId="1" xfId="2" applyFont="1" applyBorder="1"/>
    <xf numFmtId="42" fontId="0" fillId="0" borderId="0" xfId="1" applyFont="1" applyFill="1" applyBorder="1"/>
    <xf numFmtId="42" fontId="0" fillId="0" borderId="0" xfId="0" applyNumberFormat="1"/>
    <xf numFmtId="1" fontId="0" fillId="0" borderId="1" xfId="0" applyNumberFormat="1" applyBorder="1"/>
    <xf numFmtId="2" fontId="0" fillId="0" borderId="0" xfId="0" applyNumberFormat="1"/>
    <xf numFmtId="14" fontId="0" fillId="0" borderId="0" xfId="0" applyNumberFormat="1" applyBorder="1"/>
    <xf numFmtId="1" fontId="0" fillId="0" borderId="0" xfId="0" applyNumberFormat="1" applyBorder="1"/>
    <xf numFmtId="2" fontId="0" fillId="0" borderId="0" xfId="0" applyNumberFormat="1" applyBorder="1"/>
    <xf numFmtId="0" fontId="5" fillId="0" borderId="0" xfId="0" applyFont="1"/>
    <xf numFmtId="0" fontId="7" fillId="5" borderId="0" xfId="0" applyFont="1" applyFill="1"/>
    <xf numFmtId="0" fontId="0" fillId="2" borderId="0" xfId="0" applyFill="1" applyBorder="1"/>
    <xf numFmtId="0" fontId="0" fillId="0" borderId="0" xfId="0" applyBorder="1"/>
    <xf numFmtId="0" fontId="0" fillId="0" borderId="0" xfId="0" applyFill="1"/>
    <xf numFmtId="42" fontId="0" fillId="0" borderId="0" xfId="1" applyFont="1"/>
    <xf numFmtId="0" fontId="0" fillId="0" borderId="2" xfId="0" applyFill="1" applyBorder="1"/>
    <xf numFmtId="0" fontId="8" fillId="0" borderId="0" xfId="0" applyFont="1" applyAlignment="1">
      <alignment horizontal="center" vertical="center" textRotation="90"/>
    </xf>
    <xf numFmtId="0" fontId="0" fillId="0" borderId="1" xfId="0" applyFill="1" applyBorder="1"/>
    <xf numFmtId="164" fontId="0" fillId="0" borderId="0" xfId="0" applyNumberFormat="1" applyFill="1"/>
    <xf numFmtId="0" fontId="9" fillId="6" borderId="0" xfId="0" applyFont="1" applyFill="1"/>
    <xf numFmtId="2" fontId="0" fillId="0" borderId="1" xfId="0" applyNumberFormat="1" applyBorder="1"/>
    <xf numFmtId="0" fontId="0" fillId="3" borderId="4" xfId="0" applyFill="1" applyBorder="1"/>
    <xf numFmtId="0" fontId="2" fillId="5" borderId="0" xfId="0" applyFont="1" applyFill="1"/>
    <xf numFmtId="0" fontId="0" fillId="6" borderId="0" xfId="0" applyFill="1"/>
    <xf numFmtId="9" fontId="0" fillId="0" borderId="0" xfId="2" applyFont="1"/>
    <xf numFmtId="9" fontId="0" fillId="0" borderId="8" xfId="2" applyFont="1" applyBorder="1"/>
    <xf numFmtId="0" fontId="0" fillId="7" borderId="0" xfId="0" applyFill="1"/>
    <xf numFmtId="17" fontId="0" fillId="0" borderId="0" xfId="0" applyNumberFormat="1"/>
    <xf numFmtId="0" fontId="0" fillId="0" borderId="0" xfId="0" applyAlignment="1">
      <alignment horizontal="left"/>
    </xf>
    <xf numFmtId="0" fontId="2" fillId="5" borderId="0" xfId="0" applyFont="1" applyFill="1" applyAlignment="1">
      <alignment horizontal="left"/>
    </xf>
    <xf numFmtId="0" fontId="0" fillId="2" borderId="15" xfId="0" applyFont="1" applyFill="1" applyBorder="1"/>
    <xf numFmtId="166" fontId="0" fillId="0" borderId="0" xfId="0" applyNumberFormat="1" applyBorder="1"/>
    <xf numFmtId="166" fontId="0" fillId="0" borderId="0" xfId="0" applyNumberFormat="1"/>
    <xf numFmtId="15" fontId="0" fillId="0" borderId="0" xfId="0" applyNumberFormat="1"/>
    <xf numFmtId="42" fontId="0" fillId="0" borderId="13" xfId="0" applyNumberFormat="1" applyBorder="1"/>
    <xf numFmtId="42" fontId="0" fillId="0" borderId="16" xfId="1" applyFont="1" applyFill="1" applyBorder="1"/>
    <xf numFmtId="42" fontId="0" fillId="0" borderId="17" xfId="1" applyFont="1" applyBorder="1"/>
    <xf numFmtId="9" fontId="2" fillId="4" borderId="0" xfId="2" applyFont="1" applyFill="1"/>
    <xf numFmtId="0" fontId="0" fillId="0" borderId="18" xfId="0" applyBorder="1"/>
    <xf numFmtId="4" fontId="0" fillId="0" borderId="1" xfId="0" applyNumberFormat="1" applyBorder="1"/>
    <xf numFmtId="4" fontId="0" fillId="0" borderId="0" xfId="0" applyNumberFormat="1" applyBorder="1"/>
    <xf numFmtId="4" fontId="0" fillId="0" borderId="0" xfId="0" applyNumberFormat="1"/>
    <xf numFmtId="0" fontId="8" fillId="0" borderId="0" xfId="0" applyFont="1" applyAlignment="1">
      <alignment horizontal="center" vertical="center" textRotation="90"/>
    </xf>
  </cellXfs>
  <cellStyles count="4">
    <cellStyle name="Moneda [0]" xfId="1" builtinId="7"/>
    <cellStyle name="Moneda [0] 2" xfId="3" xr:uid="{D3B64B8E-FB5F-4FF2-BA59-0FF1B22BBFE4}"/>
    <cellStyle name="Normal" xfId="0" builtinId="0"/>
    <cellStyle name="Porcentaje" xfId="2" builtinId="5"/>
  </cellStyles>
  <dxfs count="32">
    <dxf>
      <font>
        <color rgb="FF9C0006"/>
      </font>
      <fill>
        <patternFill>
          <bgColor rgb="FFFFC7CE"/>
        </patternFill>
      </fil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
      <border outline="0">
        <top style="thin">
          <color theme="1"/>
        </top>
        <bottom style="medium">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fill>
        <patternFill patternType="solid">
          <fgColor indexed="64"/>
          <bgColor theme="5" tint="0.79998168889431442"/>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E45F-6480-4375-B3D0-12FBB6C2E425}" name="Tabla4" displayName="Tabla4" ref="A1:Q1480" totalsRowShown="0" headerRowBorderDxfId="21" tableBorderDxfId="20">
  <autoFilter ref="A1:Q1480" xr:uid="{E16CE45F-6480-4375-B3D0-12FBB6C2E425}">
    <filterColumn colId="0">
      <filters>
        <filter val="Kozan"/>
      </filters>
    </filterColumn>
  </autoFilter>
  <sortState xmlns:xlrd2="http://schemas.microsoft.com/office/spreadsheetml/2017/richdata2" ref="A714:Q993">
    <sortCondition ref="K1:K1449"/>
  </sortState>
  <tableColumns count="17">
    <tableColumn id="1" xr3:uid="{BC256B83-DC82-4569-B467-33D3E5F29F7F}" name="contrato" dataDxfId="19"/>
    <tableColumn id="2" xr3:uid="{7801B78A-FDC0-4B7C-B584-A46BB1FCB7CA}" name="id_servicio"/>
    <tableColumn id="3" xr3:uid="{A7801C44-1062-4087-B15F-576AF362CFA3}" name="codigo_comercial"/>
    <tableColumn id="4" xr3:uid="{BDFCABAE-42CD-40B8-A770-E8E49093658F}" name="centro_de_costos"/>
    <tableColumn id="5" xr3:uid="{E8C2BC92-CAE5-4C24-9739-AB47BCC109D9}" name="nombre_edp"/>
    <tableColumn id="13" xr3:uid="{FA9A714B-E0B5-4876-8DFB-65E77704E314}" name="cantidad_vehiculos"/>
    <tableColumn id="14" xr3:uid="{B5E5D26A-5FA4-4BDF-B18E-F09577A79537}" name="Frecuencia"/>
    <tableColumn id="6" xr3:uid="{CE66C163-BBDB-427F-AE6C-9F049A8FF1DE}" name="precio_historico_id"/>
    <tableColumn id="7" xr3:uid="{9E11321E-B051-4721-AD7D-60D7FA793812}" name="fecha_inicio_cobro" dataDxfId="18"/>
    <tableColumn id="8" xr3:uid="{DD4F31BF-EE47-4032-9A20-DD4906FB4CDF}" name="vigencia_cobro" dataDxfId="17"/>
    <tableColumn id="9" xr3:uid="{3EDB5F00-358B-408A-AA11-992267F26F1D}" name="vigencia_servicio" dataDxfId="16"/>
    <tableColumn id="15" xr3:uid="{1EF86FA1-3E90-41EC-92E3-25FA7A9F1488}" name="km_carga_mensual" dataDxfId="15"/>
    <tableColumn id="16" xr3:uid="{9CC0B675-A63A-4BDF-B391-ADC9E19C53DD}" name="km_vacio_mensual" dataDxfId="14"/>
    <tableColumn id="17" xr3:uid="{CE19AB07-BAA0-494A-87FA-74002D388EC2}" name="km_mantencion_mensual" dataDxfId="13"/>
    <tableColumn id="10" xr3:uid="{8B3218FE-AA46-499E-8823-407B5E343AEB}" name="km_carga" dataDxfId="12"/>
    <tableColumn id="11" xr3:uid="{FD3B9D49-408F-46EA-8A28-8755D23953CD}" name="km_vacio" dataDxfId="11"/>
    <tableColumn id="12" xr3:uid="{40882698-7D81-4E45-B96B-9CA88A8D4D5C}" name="km_mantenc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DEE09-9B21-4077-9DA8-BDBFD465D1E1}" name="Tabla114" displayName="Tabla114" ref="B1:AD342" totalsRowShown="0" headerRowDxfId="9" tableBorderDxfId="8">
  <autoFilter ref="B1:AD342" xr:uid="{255DEE09-9B21-4077-9DA8-BDBFD465D1E1}"/>
  <tableColumns count="29">
    <tableColumn id="1" xr3:uid="{FAEE71A4-E6E0-4611-8A15-B71F94AFE9DB}" name="precio histórico_id" dataDxfId="7"/>
    <tableColumn id="2" xr3:uid="{6794C142-9475-4733-A82A-FA530119DE69}" name="tipo de cobro"/>
    <tableColumn id="3" xr3:uid="{F61E0869-E6B8-4873-8ED9-C84259A3AEC3}" name="Vueltas contratadas"/>
    <tableColumn id="4" xr3:uid="{3F270E8D-2B1E-443F-B525-7A2AFA4ECE3C}" name="EDP separados" dataDxfId="6"/>
    <tableColumn id="5" xr3:uid="{DF4F9802-7976-4EC1-A04C-F605FB31FA98}" name="costo fijo flota" dataDxfId="5" dataCellStyle="Moneda [0]"/>
    <tableColumn id="6" xr3:uid="{85675A4D-4A75-45BC-8042-D153A9D4FA3B}" name="costo fijo logística" dataDxfId="4" dataCellStyle="Moneda [0]"/>
    <tableColumn id="7" xr3:uid="{FDDFD777-7141-4D29-8162-E195D375F4CB}" name="costo unitario vueltas contratadas"/>
    <tableColumn id="8" xr3:uid="{45D916C7-EE95-4663-A47B-20646AB10149}" name="costo fijo viaje no realizado"/>
    <tableColumn id="9" xr3:uid="{E3F6085C-DDC6-443A-A1EC-6F0E35C5F22B}" name="porcentaje costo fijo no realizado"/>
    <tableColumn id="10" xr3:uid="{0B4ED888-EE6C-42B2-AF02-07F2EA90F9ED}" name="costo variable vuelta flota"/>
    <tableColumn id="11" xr3:uid="{AED0AA6A-61A2-4587-AA94-95DC727FC381}" name="costo variable vuelta logística"/>
    <tableColumn id="12" xr3:uid="{ABA75871-6381-4CA7-AFB6-2347507A36B8}" name="costo variable vuelta unitario flota"/>
    <tableColumn id="13" xr3:uid="{A54BD8F3-3A69-4ECD-A799-6BE9A7627D1A}" name="costo variable vuelta unitario logística"/>
    <tableColumn id="14" xr3:uid="{EE78797F-003A-4E47-93FB-78D01DACD53D}" name="costo variable km" dataDxfId="3" dataCellStyle="Moneda [0]"/>
    <tableColumn id="15" xr3:uid="{F81A7EC0-9191-436C-B068-32AFD833CF10}" name="documento"/>
    <tableColumn id="16" xr3:uid="{08C716EA-E7DF-4495-AF00-16AABF5D5116}" name="IPC flota"/>
    <tableColumn id="17" xr3:uid="{815B9A0A-D792-4A80-B33D-5291610E8247}" name="diesel flota"/>
    <tableColumn id="18" xr3:uid="{50B0EC8B-C758-4872-B8B6-33A55ADFC285}" name="IR flota"/>
    <tableColumn id="19" xr3:uid="{D9C47EA9-B978-4A83-A426-F263828459CB}" name="dólar flota"/>
    <tableColumn id="20" xr3:uid="{A9706A0E-EFE6-49A3-BD8F-D5012D8261C6}" name="IPC logística (SA)"/>
    <tableColumn id="21" xr3:uid="{1777AE22-30B6-4FE1-A2D2-20FE888E10DA}" name="diesel logística (SA)"/>
    <tableColumn id="22" xr3:uid="{8CE072C5-96C3-45FB-9C88-7FE4D0912D56}" name="IR logística (SA)"/>
    <tableColumn id="23" xr3:uid="{53A2E959-C5D3-47DE-82C5-413AFCFA2F70}" name="dólar logística (SA)"/>
    <tableColumn id="24" xr3:uid="{2453CF8D-BF16-47EF-9B60-CF86FA86A5DF}" name="IPC logística (variable)" dataCellStyle="Porcentaje"/>
    <tableColumn id="25" xr3:uid="{B2D6DD79-85F3-4E61-8EF1-CC98BBC34F6F}" name="diesel logística (variable)" dataCellStyle="Porcentaje"/>
    <tableColumn id="26" xr3:uid="{938DA132-B6A3-4B37-8B3E-A743114F4B35}" name="IR logística (variable)"/>
    <tableColumn id="27" xr3:uid="{FCA1AB78-5929-40E9-BAE8-B28FC612D916}" name="dólar logística (variable)"/>
    <tableColumn id="28" xr3:uid="{629E8B0D-FDBC-4DE0-9311-4237E1E3903B}" name="fecha inicio" dataDxfId="2"/>
    <tableColumn id="29" xr3:uid="{CA2166D4-AE9F-48C0-B004-F08B362DD737}" name="fecha término"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F6B0-3695-4B3C-BBE1-3493003AA866}">
  <dimension ref="A1:Q1480"/>
  <sheetViews>
    <sheetView zoomScale="85" zoomScaleNormal="85" workbookViewId="0">
      <pane xSplit="1" ySplit="1" topLeftCell="B1456" activePane="bottomRight" state="frozen"/>
      <selection pane="topRight" activeCell="B1" sqref="B1"/>
      <selection pane="bottomLeft" activeCell="A2" sqref="A2"/>
      <selection pane="bottomRight" activeCell="H1468" sqref="E1468:H1469"/>
    </sheetView>
  </sheetViews>
  <sheetFormatPr baseColWidth="10" defaultRowHeight="15" x14ac:dyDescent="0.25"/>
  <cols>
    <col min="1" max="1" width="14" customWidth="1"/>
    <col min="2" max="2" width="12.85546875" customWidth="1"/>
    <col min="3" max="3" width="56.42578125" customWidth="1"/>
    <col min="4" max="4" width="12.7109375" customWidth="1"/>
    <col min="5" max="5" width="48.28515625" customWidth="1"/>
    <col min="6" max="6" width="10.28515625" customWidth="1"/>
    <col min="7" max="7" width="18.42578125" customWidth="1"/>
    <col min="8" max="8" width="20.42578125" customWidth="1"/>
    <col min="9" max="9" width="20.140625" customWidth="1"/>
    <col min="10" max="10" width="16.5703125" customWidth="1"/>
    <col min="11" max="11" width="18.5703125" customWidth="1"/>
    <col min="12" max="13" width="20.28515625" style="101" customWidth="1"/>
    <col min="14" max="14" width="26.42578125" style="101" customWidth="1"/>
    <col min="15" max="15" width="12.140625" style="101" bestFit="1" customWidth="1"/>
    <col min="16" max="16" width="11.85546875" style="101" bestFit="1" customWidth="1"/>
    <col min="17" max="17" width="17.5703125" style="65" bestFit="1" customWidth="1"/>
  </cols>
  <sheetData>
    <row r="1" spans="1:17" ht="15.75" thickBot="1" x14ac:dyDescent="0.3">
      <c r="A1" s="1" t="s">
        <v>0</v>
      </c>
      <c r="B1" s="2" t="s">
        <v>1</v>
      </c>
      <c r="C1" s="2" t="s">
        <v>2</v>
      </c>
      <c r="D1" s="2" t="s">
        <v>3</v>
      </c>
      <c r="E1" s="2" t="s">
        <v>4</v>
      </c>
      <c r="F1" s="2" t="s">
        <v>570</v>
      </c>
      <c r="G1" s="2" t="s">
        <v>571</v>
      </c>
      <c r="H1" s="2" t="s">
        <v>5</v>
      </c>
      <c r="I1" s="2" t="s">
        <v>519</v>
      </c>
      <c r="J1" s="2" t="s">
        <v>545</v>
      </c>
      <c r="K1" s="2" t="s">
        <v>546</v>
      </c>
      <c r="L1" s="99" t="s">
        <v>502</v>
      </c>
      <c r="M1" s="99" t="s">
        <v>503</v>
      </c>
      <c r="N1" s="99" t="s">
        <v>504</v>
      </c>
      <c r="O1" s="99" t="s">
        <v>6</v>
      </c>
      <c r="P1" s="99" t="s">
        <v>7</v>
      </c>
      <c r="Q1" s="80" t="s">
        <v>8</v>
      </c>
    </row>
    <row r="2" spans="1:17" ht="15.75" hidden="1" thickBot="1" x14ac:dyDescent="0.3">
      <c r="A2" s="4" t="s">
        <v>9</v>
      </c>
      <c r="B2" s="5">
        <v>1314</v>
      </c>
      <c r="C2" s="5" t="s">
        <v>592</v>
      </c>
      <c r="D2" s="5">
        <v>313106</v>
      </c>
      <c r="E2" s="5" t="s">
        <v>10</v>
      </c>
      <c r="F2" s="5">
        <v>1</v>
      </c>
      <c r="G2" s="5" t="s">
        <v>573</v>
      </c>
      <c r="H2" s="5">
        <v>2</v>
      </c>
      <c r="I2" s="6">
        <v>44348</v>
      </c>
      <c r="J2" s="6">
        <v>44531</v>
      </c>
      <c r="K2" s="66">
        <v>44773</v>
      </c>
      <c r="L2" s="67">
        <v>2379</v>
      </c>
      <c r="M2" s="67">
        <v>2257</v>
      </c>
      <c r="N2" s="67">
        <v>256</v>
      </c>
      <c r="O2" s="7">
        <f>Tabla4[[#This Row],[km_carga_mensual]]/(30*2)</f>
        <v>39.65</v>
      </c>
      <c r="P2" s="7">
        <f>Tabla4[[#This Row],[km_vacio_mensual]]/(30*2)</f>
        <v>37.616666666666667</v>
      </c>
      <c r="Q2" s="7"/>
    </row>
    <row r="3" spans="1:17" ht="15.75" hidden="1" thickBot="1" x14ac:dyDescent="0.3">
      <c r="A3" s="8" t="s">
        <v>9</v>
      </c>
      <c r="B3">
        <v>1316</v>
      </c>
      <c r="C3" t="s">
        <v>592</v>
      </c>
      <c r="D3">
        <v>313106</v>
      </c>
      <c r="E3" t="s">
        <v>10</v>
      </c>
      <c r="F3">
        <v>1</v>
      </c>
      <c r="G3" t="s">
        <v>573</v>
      </c>
      <c r="H3">
        <v>2</v>
      </c>
      <c r="I3" s="9">
        <v>44348</v>
      </c>
      <c r="J3" s="9">
        <v>44531</v>
      </c>
      <c r="K3" s="66">
        <v>44773</v>
      </c>
      <c r="L3" s="67">
        <v>2379</v>
      </c>
      <c r="M3" s="67">
        <v>2257</v>
      </c>
      <c r="N3" s="67">
        <v>256</v>
      </c>
      <c r="O3" s="7">
        <f>Tabla4[[#This Row],[km_carga_mensual]]/(30*2)</f>
        <v>39.65</v>
      </c>
      <c r="P3" s="7">
        <f>Tabla4[[#This Row],[km_vacio_mensual]]/(30*2)</f>
        <v>37.616666666666667</v>
      </c>
      <c r="Q3" s="7"/>
    </row>
    <row r="4" spans="1:17" ht="15.75" hidden="1" thickBot="1" x14ac:dyDescent="0.3">
      <c r="A4" s="8" t="s">
        <v>9</v>
      </c>
      <c r="B4">
        <v>1315</v>
      </c>
      <c r="C4" t="s">
        <v>592</v>
      </c>
      <c r="D4">
        <v>313106</v>
      </c>
      <c r="E4" t="s">
        <v>10</v>
      </c>
      <c r="F4">
        <v>1</v>
      </c>
      <c r="G4" t="s">
        <v>573</v>
      </c>
      <c r="H4">
        <v>2</v>
      </c>
      <c r="I4" s="9">
        <v>44348</v>
      </c>
      <c r="J4" s="9">
        <v>44531</v>
      </c>
      <c r="K4" s="66">
        <v>44773</v>
      </c>
      <c r="L4" s="67">
        <v>2379</v>
      </c>
      <c r="M4" s="67">
        <v>2257</v>
      </c>
      <c r="N4" s="67">
        <v>256</v>
      </c>
      <c r="O4" s="7">
        <f>Tabla4[[#This Row],[km_carga_mensual]]/(30*2)</f>
        <v>39.65</v>
      </c>
      <c r="P4" s="7">
        <f>Tabla4[[#This Row],[km_vacio_mensual]]/(30*2)</f>
        <v>37.616666666666667</v>
      </c>
      <c r="Q4" s="7"/>
    </row>
    <row r="5" spans="1:17" ht="15.75" hidden="1" thickBot="1" x14ac:dyDescent="0.3">
      <c r="A5" s="1" t="s">
        <v>9</v>
      </c>
      <c r="B5" s="2">
        <v>1317</v>
      </c>
      <c r="C5" s="2" t="s">
        <v>592</v>
      </c>
      <c r="D5" s="2">
        <v>313106</v>
      </c>
      <c r="E5" s="2" t="s">
        <v>10</v>
      </c>
      <c r="F5" s="2">
        <v>1</v>
      </c>
      <c r="G5" s="2" t="s">
        <v>573</v>
      </c>
      <c r="H5" s="2">
        <v>2</v>
      </c>
      <c r="I5" s="10">
        <v>44348</v>
      </c>
      <c r="J5" s="10">
        <v>44531</v>
      </c>
      <c r="K5" s="66">
        <v>44773</v>
      </c>
      <c r="L5" s="64">
        <v>2379</v>
      </c>
      <c r="M5" s="64">
        <v>2257</v>
      </c>
      <c r="N5" s="64">
        <v>256</v>
      </c>
      <c r="O5" s="3">
        <f>Tabla4[[#This Row],[km_carga_mensual]]/(30*2)</f>
        <v>39.65</v>
      </c>
      <c r="P5" s="3">
        <f>Tabla4[[#This Row],[km_vacio_mensual]]/(30*2)</f>
        <v>37.616666666666667</v>
      </c>
      <c r="Q5" s="3"/>
    </row>
    <row r="6" spans="1:17" ht="15.75" hidden="1" thickBot="1" x14ac:dyDescent="0.3">
      <c r="A6" s="4" t="s">
        <v>11</v>
      </c>
      <c r="B6" s="5">
        <v>693</v>
      </c>
      <c r="C6" s="5" t="s">
        <v>15</v>
      </c>
      <c r="D6" s="5">
        <v>313114</v>
      </c>
      <c r="E6" s="5" t="s">
        <v>662</v>
      </c>
      <c r="F6" s="5">
        <v>1</v>
      </c>
      <c r="G6" s="5" t="s">
        <v>573</v>
      </c>
      <c r="H6" s="5">
        <v>48</v>
      </c>
      <c r="I6" s="6">
        <v>44440</v>
      </c>
      <c r="J6" s="6">
        <v>44621</v>
      </c>
      <c r="K6" s="9">
        <v>45138</v>
      </c>
      <c r="L6" s="9"/>
      <c r="M6" s="9"/>
      <c r="N6" s="9"/>
      <c r="O6" s="65">
        <f>47/2</f>
        <v>23.5</v>
      </c>
      <c r="P6" s="9"/>
      <c r="Q6" s="9"/>
    </row>
    <row r="7" spans="1:17" ht="15.75" hidden="1" thickBot="1" x14ac:dyDescent="0.3">
      <c r="A7" s="8" t="s">
        <v>11</v>
      </c>
      <c r="B7">
        <v>743</v>
      </c>
      <c r="C7" t="s">
        <v>15</v>
      </c>
      <c r="D7">
        <v>313114</v>
      </c>
      <c r="E7" t="s">
        <v>662</v>
      </c>
      <c r="F7">
        <v>1</v>
      </c>
      <c r="G7" t="s">
        <v>573</v>
      </c>
      <c r="H7">
        <v>48</v>
      </c>
      <c r="I7" s="9">
        <v>44440</v>
      </c>
      <c r="J7" s="9">
        <v>44621</v>
      </c>
      <c r="K7" s="9">
        <v>45138</v>
      </c>
      <c r="L7" s="9"/>
      <c r="M7" s="9"/>
      <c r="N7" s="9"/>
      <c r="O7" s="65">
        <f>47/2</f>
        <v>23.5</v>
      </c>
      <c r="P7" s="9"/>
      <c r="Q7" s="9"/>
    </row>
    <row r="8" spans="1:17" ht="15.75" hidden="1" thickBot="1" x14ac:dyDescent="0.3">
      <c r="A8" s="8" t="s">
        <v>11</v>
      </c>
      <c r="B8">
        <v>697</v>
      </c>
      <c r="C8" t="s">
        <v>16</v>
      </c>
      <c r="D8">
        <v>313114</v>
      </c>
      <c r="E8" t="s">
        <v>663</v>
      </c>
      <c r="F8">
        <v>1</v>
      </c>
      <c r="G8" t="s">
        <v>573</v>
      </c>
      <c r="H8">
        <v>49</v>
      </c>
      <c r="I8" s="9">
        <v>44440</v>
      </c>
      <c r="J8" s="9">
        <v>44621</v>
      </c>
      <c r="K8" s="9">
        <v>45138</v>
      </c>
      <c r="L8" s="9"/>
      <c r="M8" s="9"/>
      <c r="N8" s="9"/>
      <c r="O8" s="65">
        <f>48/2</f>
        <v>24</v>
      </c>
      <c r="P8" s="9"/>
      <c r="Q8" s="9"/>
    </row>
    <row r="9" spans="1:17" ht="15.75" hidden="1" thickBot="1" x14ac:dyDescent="0.3">
      <c r="A9" s="8" t="s">
        <v>11</v>
      </c>
      <c r="B9">
        <v>1028</v>
      </c>
      <c r="C9" t="s">
        <v>16</v>
      </c>
      <c r="D9">
        <v>313114</v>
      </c>
      <c r="E9" t="s">
        <v>663</v>
      </c>
      <c r="F9">
        <v>1</v>
      </c>
      <c r="G9" t="s">
        <v>573</v>
      </c>
      <c r="H9">
        <v>49</v>
      </c>
      <c r="I9" s="9">
        <v>44440</v>
      </c>
      <c r="J9" s="9">
        <v>44621</v>
      </c>
      <c r="K9" s="9">
        <v>45138</v>
      </c>
      <c r="L9" s="9"/>
      <c r="M9" s="9"/>
      <c r="N9" s="9"/>
      <c r="O9" s="65">
        <f>48/2</f>
        <v>24</v>
      </c>
      <c r="P9" s="9"/>
      <c r="Q9" s="9"/>
    </row>
    <row r="10" spans="1:17" ht="15.75" hidden="1" thickBot="1" x14ac:dyDescent="0.3">
      <c r="A10" s="8" t="s">
        <v>11</v>
      </c>
      <c r="B10">
        <v>1033</v>
      </c>
      <c r="C10" t="s">
        <v>31</v>
      </c>
      <c r="D10">
        <v>313114</v>
      </c>
      <c r="E10" t="s">
        <v>664</v>
      </c>
      <c r="F10">
        <v>1</v>
      </c>
      <c r="G10" t="s">
        <v>573</v>
      </c>
      <c r="H10">
        <v>57</v>
      </c>
      <c r="I10" s="9">
        <v>44440</v>
      </c>
      <c r="J10" s="9">
        <v>44621</v>
      </c>
      <c r="K10" s="9">
        <v>45138</v>
      </c>
      <c r="L10" s="9"/>
      <c r="M10" s="9"/>
      <c r="N10" s="9"/>
      <c r="O10" s="65">
        <f>77/2</f>
        <v>38.5</v>
      </c>
      <c r="P10" s="9"/>
      <c r="Q10" s="9"/>
    </row>
    <row r="11" spans="1:17" ht="15.75" hidden="1" thickBot="1" x14ac:dyDescent="0.3">
      <c r="A11" s="8" t="s">
        <v>11</v>
      </c>
      <c r="B11">
        <v>676</v>
      </c>
      <c r="C11" t="s">
        <v>31</v>
      </c>
      <c r="D11">
        <v>313114</v>
      </c>
      <c r="E11" t="s">
        <v>664</v>
      </c>
      <c r="F11">
        <v>1</v>
      </c>
      <c r="G11" t="s">
        <v>573</v>
      </c>
      <c r="H11">
        <v>57</v>
      </c>
      <c r="I11" s="9">
        <v>44440</v>
      </c>
      <c r="J11" s="9">
        <v>44621</v>
      </c>
      <c r="K11" s="9">
        <v>45138</v>
      </c>
      <c r="L11" s="9"/>
      <c r="M11" s="9"/>
      <c r="N11" s="9"/>
      <c r="O11" s="65">
        <f>77/2</f>
        <v>38.5</v>
      </c>
      <c r="P11" s="9"/>
      <c r="Q11" s="9"/>
    </row>
    <row r="12" spans="1:17" ht="15.75" hidden="1" thickBot="1" x14ac:dyDescent="0.3">
      <c r="A12" s="8" t="s">
        <v>11</v>
      </c>
      <c r="B12">
        <v>733</v>
      </c>
      <c r="C12" t="s">
        <v>31</v>
      </c>
      <c r="D12">
        <v>313114</v>
      </c>
      <c r="E12" t="s">
        <v>664</v>
      </c>
      <c r="F12">
        <v>1</v>
      </c>
      <c r="G12" t="s">
        <v>573</v>
      </c>
      <c r="H12">
        <v>57</v>
      </c>
      <c r="I12" s="9">
        <v>44440</v>
      </c>
      <c r="J12" s="9">
        <v>44621</v>
      </c>
      <c r="K12" s="9">
        <v>45138</v>
      </c>
      <c r="L12" s="9"/>
      <c r="M12" s="9"/>
      <c r="N12" s="9"/>
      <c r="O12" s="65">
        <f>77/2</f>
        <v>38.5</v>
      </c>
      <c r="P12" s="9"/>
      <c r="Q12" s="9"/>
    </row>
    <row r="13" spans="1:17" ht="15.75" hidden="1" thickBot="1" x14ac:dyDescent="0.3">
      <c r="A13" s="8" t="s">
        <v>11</v>
      </c>
      <c r="B13">
        <v>707</v>
      </c>
      <c r="C13" t="s">
        <v>32</v>
      </c>
      <c r="D13">
        <v>313114</v>
      </c>
      <c r="E13" t="s">
        <v>665</v>
      </c>
      <c r="F13">
        <v>1</v>
      </c>
      <c r="G13" t="s">
        <v>573</v>
      </c>
      <c r="H13">
        <v>57</v>
      </c>
      <c r="I13" s="9">
        <v>44440</v>
      </c>
      <c r="J13" s="9">
        <v>44621</v>
      </c>
      <c r="K13" s="9">
        <v>45138</v>
      </c>
      <c r="L13" s="9"/>
      <c r="M13" s="9"/>
      <c r="N13" s="9"/>
      <c r="O13" s="65">
        <f>77/2</f>
        <v>38.5</v>
      </c>
      <c r="P13" s="9"/>
      <c r="Q13" s="9"/>
    </row>
    <row r="14" spans="1:17" ht="15.75" hidden="1" thickBot="1" x14ac:dyDescent="0.3">
      <c r="A14" s="8" t="s">
        <v>11</v>
      </c>
      <c r="B14">
        <v>753</v>
      </c>
      <c r="C14" t="s">
        <v>32</v>
      </c>
      <c r="D14">
        <v>313114</v>
      </c>
      <c r="E14" t="s">
        <v>665</v>
      </c>
      <c r="F14">
        <v>1</v>
      </c>
      <c r="G14" t="s">
        <v>573</v>
      </c>
      <c r="H14">
        <v>57</v>
      </c>
      <c r="I14" s="9">
        <v>44440</v>
      </c>
      <c r="J14" s="9">
        <v>44621</v>
      </c>
      <c r="K14" s="9">
        <v>45138</v>
      </c>
      <c r="L14" s="9"/>
      <c r="M14" s="9"/>
      <c r="N14" s="9"/>
      <c r="O14" s="65">
        <f>77/2</f>
        <v>38.5</v>
      </c>
      <c r="P14" s="9"/>
      <c r="Q14" s="9"/>
    </row>
    <row r="15" spans="1:17" ht="15.75" hidden="1" thickBot="1" x14ac:dyDescent="0.3">
      <c r="A15" s="8" t="s">
        <v>11</v>
      </c>
      <c r="B15">
        <v>696</v>
      </c>
      <c r="C15" t="s">
        <v>33</v>
      </c>
      <c r="D15">
        <v>313114</v>
      </c>
      <c r="E15" t="s">
        <v>666</v>
      </c>
      <c r="F15">
        <v>1</v>
      </c>
      <c r="G15" t="s">
        <v>573</v>
      </c>
      <c r="H15">
        <v>58</v>
      </c>
      <c r="I15" s="9">
        <v>44440</v>
      </c>
      <c r="J15" s="9">
        <v>44621</v>
      </c>
      <c r="K15" s="9">
        <v>45138</v>
      </c>
      <c r="L15" s="9"/>
      <c r="M15" s="9"/>
      <c r="N15" s="9"/>
      <c r="O15" s="65">
        <f>75/2</f>
        <v>37.5</v>
      </c>
      <c r="P15" s="9"/>
      <c r="Q15" s="9"/>
    </row>
    <row r="16" spans="1:17" ht="15.75" hidden="1" thickBot="1" x14ac:dyDescent="0.3">
      <c r="A16" s="8" t="s">
        <v>11</v>
      </c>
      <c r="B16">
        <v>1030</v>
      </c>
      <c r="C16" t="s">
        <v>33</v>
      </c>
      <c r="D16">
        <v>313114</v>
      </c>
      <c r="E16" t="s">
        <v>666</v>
      </c>
      <c r="F16">
        <v>1</v>
      </c>
      <c r="G16" t="s">
        <v>573</v>
      </c>
      <c r="H16">
        <v>58</v>
      </c>
      <c r="I16" s="9">
        <v>44440</v>
      </c>
      <c r="J16" s="9">
        <v>44621</v>
      </c>
      <c r="K16" s="9">
        <v>45138</v>
      </c>
      <c r="L16" s="9"/>
      <c r="M16" s="9"/>
      <c r="N16" s="9"/>
      <c r="O16" s="65">
        <f>75/2</f>
        <v>37.5</v>
      </c>
      <c r="P16" s="9"/>
      <c r="Q16" s="9"/>
    </row>
    <row r="17" spans="1:17" ht="15.75" hidden="1" thickBot="1" x14ac:dyDescent="0.3">
      <c r="A17" s="8" t="s">
        <v>11</v>
      </c>
      <c r="B17">
        <v>734</v>
      </c>
      <c r="C17" t="s">
        <v>33</v>
      </c>
      <c r="D17">
        <v>313114</v>
      </c>
      <c r="E17" t="s">
        <v>666</v>
      </c>
      <c r="F17">
        <v>1</v>
      </c>
      <c r="G17" t="s">
        <v>573</v>
      </c>
      <c r="H17">
        <v>58</v>
      </c>
      <c r="I17" s="9">
        <v>44440</v>
      </c>
      <c r="J17" s="9">
        <v>44621</v>
      </c>
      <c r="K17" s="9">
        <v>45138</v>
      </c>
      <c r="L17" s="9"/>
      <c r="M17" s="9"/>
      <c r="N17" s="9"/>
      <c r="O17" s="65">
        <f>75/2</f>
        <v>37.5</v>
      </c>
      <c r="P17" s="9"/>
      <c r="Q17" s="9"/>
    </row>
    <row r="18" spans="1:17" ht="15.75" hidden="1" thickBot="1" x14ac:dyDescent="0.3">
      <c r="A18" s="8" t="s">
        <v>11</v>
      </c>
      <c r="B18">
        <v>708</v>
      </c>
      <c r="C18" t="s">
        <v>34</v>
      </c>
      <c r="D18">
        <v>313114</v>
      </c>
      <c r="E18" t="s">
        <v>667</v>
      </c>
      <c r="F18">
        <v>1</v>
      </c>
      <c r="G18" t="s">
        <v>573</v>
      </c>
      <c r="H18">
        <v>58</v>
      </c>
      <c r="I18" s="9">
        <v>44440</v>
      </c>
      <c r="J18" s="9">
        <v>44621</v>
      </c>
      <c r="K18" s="9">
        <v>45138</v>
      </c>
      <c r="L18" s="9"/>
      <c r="M18" s="9"/>
      <c r="N18" s="9"/>
      <c r="O18" s="65">
        <f>75/2</f>
        <v>37.5</v>
      </c>
      <c r="P18" s="9"/>
      <c r="Q18" s="9"/>
    </row>
    <row r="19" spans="1:17" ht="15.75" hidden="1" thickBot="1" x14ac:dyDescent="0.3">
      <c r="A19" s="8" t="s">
        <v>11</v>
      </c>
      <c r="B19">
        <v>754</v>
      </c>
      <c r="C19" t="s">
        <v>34</v>
      </c>
      <c r="D19">
        <v>313114</v>
      </c>
      <c r="E19" t="s">
        <v>667</v>
      </c>
      <c r="F19">
        <v>1</v>
      </c>
      <c r="G19" t="s">
        <v>573</v>
      </c>
      <c r="H19">
        <v>58</v>
      </c>
      <c r="I19" s="9">
        <v>44440</v>
      </c>
      <c r="J19" s="9">
        <v>44621</v>
      </c>
      <c r="K19" s="9">
        <v>45138</v>
      </c>
      <c r="L19" s="9"/>
      <c r="M19" s="9"/>
      <c r="N19" s="9"/>
      <c r="O19" s="65">
        <f>75/2</f>
        <v>37.5</v>
      </c>
      <c r="P19" s="9"/>
      <c r="Q19" s="9"/>
    </row>
    <row r="20" spans="1:17" ht="15.75" hidden="1" thickBot="1" x14ac:dyDescent="0.3">
      <c r="A20" s="8" t="s">
        <v>11</v>
      </c>
      <c r="B20">
        <v>1029</v>
      </c>
      <c r="C20" t="s">
        <v>35</v>
      </c>
      <c r="D20">
        <v>313114</v>
      </c>
      <c r="E20" t="s">
        <v>668</v>
      </c>
      <c r="F20">
        <v>1</v>
      </c>
      <c r="G20" t="s">
        <v>573</v>
      </c>
      <c r="H20">
        <v>59</v>
      </c>
      <c r="I20" s="9">
        <v>44440</v>
      </c>
      <c r="J20" s="9">
        <v>44621</v>
      </c>
      <c r="K20" s="9">
        <v>45138</v>
      </c>
      <c r="L20" s="9"/>
      <c r="M20" s="9"/>
      <c r="N20" s="9"/>
      <c r="O20" s="65">
        <f>99/2</f>
        <v>49.5</v>
      </c>
      <c r="P20" s="9"/>
      <c r="Q20" s="9"/>
    </row>
    <row r="21" spans="1:17" ht="15.75" hidden="1" thickBot="1" x14ac:dyDescent="0.3">
      <c r="A21" s="8" t="s">
        <v>11</v>
      </c>
      <c r="B21">
        <v>677</v>
      </c>
      <c r="C21" t="s">
        <v>35</v>
      </c>
      <c r="D21">
        <v>313114</v>
      </c>
      <c r="E21" t="s">
        <v>668</v>
      </c>
      <c r="F21">
        <v>1</v>
      </c>
      <c r="G21" t="s">
        <v>573</v>
      </c>
      <c r="H21">
        <v>59</v>
      </c>
      <c r="I21" s="9">
        <v>44440</v>
      </c>
      <c r="J21" s="9">
        <v>44621</v>
      </c>
      <c r="K21" s="9">
        <v>45138</v>
      </c>
      <c r="L21" s="9"/>
      <c r="M21" s="9"/>
      <c r="N21" s="9"/>
      <c r="O21" s="65">
        <f>99/2</f>
        <v>49.5</v>
      </c>
      <c r="P21" s="9"/>
      <c r="Q21" s="9"/>
    </row>
    <row r="22" spans="1:17" ht="15.75" hidden="1" thickBot="1" x14ac:dyDescent="0.3">
      <c r="A22" s="8" t="s">
        <v>11</v>
      </c>
      <c r="B22">
        <v>736</v>
      </c>
      <c r="C22" t="s">
        <v>35</v>
      </c>
      <c r="D22">
        <v>313114</v>
      </c>
      <c r="E22" t="s">
        <v>668</v>
      </c>
      <c r="F22">
        <v>1</v>
      </c>
      <c r="G22" t="s">
        <v>573</v>
      </c>
      <c r="H22">
        <v>59</v>
      </c>
      <c r="I22" s="9">
        <v>44440</v>
      </c>
      <c r="J22" s="9">
        <v>44621</v>
      </c>
      <c r="K22" s="9">
        <v>45138</v>
      </c>
      <c r="L22" s="9"/>
      <c r="M22" s="9"/>
      <c r="N22" s="9"/>
      <c r="O22" s="65">
        <f>99/2</f>
        <v>49.5</v>
      </c>
      <c r="P22" s="9"/>
      <c r="Q22" s="9"/>
    </row>
    <row r="23" spans="1:17" ht="15.75" hidden="1" thickBot="1" x14ac:dyDescent="0.3">
      <c r="A23" s="8" t="s">
        <v>11</v>
      </c>
      <c r="B23">
        <v>709</v>
      </c>
      <c r="C23" t="s">
        <v>36</v>
      </c>
      <c r="D23">
        <v>313114</v>
      </c>
      <c r="E23" t="s">
        <v>669</v>
      </c>
      <c r="F23">
        <v>1</v>
      </c>
      <c r="G23" t="s">
        <v>573</v>
      </c>
      <c r="H23">
        <v>59</v>
      </c>
      <c r="I23" s="9">
        <v>44440</v>
      </c>
      <c r="J23" s="9">
        <v>44621</v>
      </c>
      <c r="K23" s="9">
        <v>45138</v>
      </c>
      <c r="L23" s="9"/>
      <c r="M23" s="9"/>
      <c r="N23" s="9"/>
      <c r="O23" s="65">
        <f>99/2</f>
        <v>49.5</v>
      </c>
      <c r="P23" s="9"/>
      <c r="Q23" s="9"/>
    </row>
    <row r="24" spans="1:17" ht="15.75" hidden="1" thickBot="1" x14ac:dyDescent="0.3">
      <c r="A24" s="8" t="s">
        <v>11</v>
      </c>
      <c r="B24">
        <v>755</v>
      </c>
      <c r="C24" t="s">
        <v>36</v>
      </c>
      <c r="D24">
        <v>313114</v>
      </c>
      <c r="E24" t="s">
        <v>669</v>
      </c>
      <c r="F24">
        <v>1</v>
      </c>
      <c r="G24" t="s">
        <v>573</v>
      </c>
      <c r="H24">
        <v>59</v>
      </c>
      <c r="I24" s="9">
        <v>44440</v>
      </c>
      <c r="J24" s="9">
        <v>44621</v>
      </c>
      <c r="K24" s="9">
        <v>45138</v>
      </c>
      <c r="L24" s="9"/>
      <c r="M24" s="9"/>
      <c r="N24" s="9"/>
      <c r="O24" s="65">
        <f>99/2</f>
        <v>49.5</v>
      </c>
      <c r="P24" s="9"/>
      <c r="Q24" s="9"/>
    </row>
    <row r="25" spans="1:17" ht="15.75" hidden="1" thickBot="1" x14ac:dyDescent="0.3">
      <c r="A25" s="8" t="s">
        <v>11</v>
      </c>
      <c r="B25">
        <v>680</v>
      </c>
      <c r="C25" t="s">
        <v>37</v>
      </c>
      <c r="D25">
        <v>313114</v>
      </c>
      <c r="E25" t="s">
        <v>670</v>
      </c>
      <c r="F25">
        <v>1</v>
      </c>
      <c r="G25" t="s">
        <v>573</v>
      </c>
      <c r="H25">
        <v>60</v>
      </c>
      <c r="I25" s="9">
        <v>44440</v>
      </c>
      <c r="J25" s="9">
        <v>44621</v>
      </c>
      <c r="K25" s="9">
        <v>45138</v>
      </c>
      <c r="L25" s="9"/>
      <c r="M25" s="9"/>
      <c r="N25" s="9"/>
      <c r="O25" s="65">
        <f>89/2</f>
        <v>44.5</v>
      </c>
      <c r="P25" s="9"/>
      <c r="Q25" s="9"/>
    </row>
    <row r="26" spans="1:17" ht="15.75" hidden="1" thickBot="1" x14ac:dyDescent="0.3">
      <c r="A26" s="8" t="s">
        <v>11</v>
      </c>
      <c r="B26">
        <v>1038</v>
      </c>
      <c r="C26" t="s">
        <v>37</v>
      </c>
      <c r="D26">
        <v>313114</v>
      </c>
      <c r="E26" t="s">
        <v>670</v>
      </c>
      <c r="F26">
        <v>1</v>
      </c>
      <c r="G26" t="s">
        <v>573</v>
      </c>
      <c r="H26">
        <v>60</v>
      </c>
      <c r="I26" s="9">
        <v>44440</v>
      </c>
      <c r="J26" s="9">
        <v>44621</v>
      </c>
      <c r="K26" s="9">
        <v>45138</v>
      </c>
      <c r="L26" s="9"/>
      <c r="M26" s="9"/>
      <c r="N26" s="9"/>
      <c r="O26" s="65">
        <f>89/2</f>
        <v>44.5</v>
      </c>
      <c r="P26" s="9"/>
      <c r="Q26" s="9"/>
    </row>
    <row r="27" spans="1:17" ht="15.75" hidden="1" thickBot="1" x14ac:dyDescent="0.3">
      <c r="A27" s="8" t="s">
        <v>11</v>
      </c>
      <c r="B27">
        <v>1039</v>
      </c>
      <c r="C27" t="s">
        <v>37</v>
      </c>
      <c r="D27">
        <v>313114</v>
      </c>
      <c r="E27" t="s">
        <v>670</v>
      </c>
      <c r="F27">
        <v>1</v>
      </c>
      <c r="G27" t="s">
        <v>573</v>
      </c>
      <c r="H27">
        <v>60</v>
      </c>
      <c r="I27" s="9">
        <v>44440</v>
      </c>
      <c r="J27" s="9">
        <v>44621</v>
      </c>
      <c r="K27" s="9">
        <v>45138</v>
      </c>
      <c r="L27" s="9"/>
      <c r="M27" s="9"/>
      <c r="N27" s="9"/>
      <c r="O27" s="65">
        <f>89/2</f>
        <v>44.5</v>
      </c>
      <c r="P27" s="9"/>
      <c r="Q27" s="9"/>
    </row>
    <row r="28" spans="1:17" ht="15.75" hidden="1" thickBot="1" x14ac:dyDescent="0.3">
      <c r="A28" s="8" t="s">
        <v>11</v>
      </c>
      <c r="B28">
        <v>711</v>
      </c>
      <c r="C28" t="s">
        <v>38</v>
      </c>
      <c r="D28">
        <v>313114</v>
      </c>
      <c r="E28" t="s">
        <v>671</v>
      </c>
      <c r="F28">
        <v>1</v>
      </c>
      <c r="G28" t="s">
        <v>573</v>
      </c>
      <c r="H28">
        <v>60</v>
      </c>
      <c r="I28" s="9">
        <v>44440</v>
      </c>
      <c r="J28" s="9">
        <v>44621</v>
      </c>
      <c r="K28" s="9">
        <v>45138</v>
      </c>
      <c r="L28" s="9"/>
      <c r="M28" s="9"/>
      <c r="N28" s="9"/>
      <c r="O28" s="65">
        <f>89/2</f>
        <v>44.5</v>
      </c>
      <c r="P28" s="9"/>
      <c r="Q28" s="9"/>
    </row>
    <row r="29" spans="1:17" ht="15.75" hidden="1" thickBot="1" x14ac:dyDescent="0.3">
      <c r="A29" s="8" t="s">
        <v>11</v>
      </c>
      <c r="B29">
        <v>1040</v>
      </c>
      <c r="C29" t="s">
        <v>38</v>
      </c>
      <c r="D29">
        <v>313114</v>
      </c>
      <c r="E29" t="s">
        <v>671</v>
      </c>
      <c r="F29">
        <v>1</v>
      </c>
      <c r="G29" t="s">
        <v>573</v>
      </c>
      <c r="H29">
        <v>60</v>
      </c>
      <c r="I29" s="9">
        <v>44440</v>
      </c>
      <c r="J29" s="9">
        <v>44621</v>
      </c>
      <c r="K29" s="9">
        <v>45138</v>
      </c>
      <c r="L29" s="9"/>
      <c r="M29" s="9"/>
      <c r="N29" s="9"/>
      <c r="O29" s="65">
        <f>89/2</f>
        <v>44.5</v>
      </c>
      <c r="P29" s="9"/>
      <c r="Q29" s="9"/>
    </row>
    <row r="30" spans="1:17" ht="15.75" hidden="1" thickBot="1" x14ac:dyDescent="0.3">
      <c r="A30" s="8" t="s">
        <v>11</v>
      </c>
      <c r="B30">
        <v>1023</v>
      </c>
      <c r="C30" t="s">
        <v>39</v>
      </c>
      <c r="D30">
        <v>313114</v>
      </c>
      <c r="E30" t="s">
        <v>672</v>
      </c>
      <c r="F30">
        <v>1</v>
      </c>
      <c r="G30" t="s">
        <v>573</v>
      </c>
      <c r="H30">
        <v>61</v>
      </c>
      <c r="I30" s="9">
        <v>44440</v>
      </c>
      <c r="J30" s="9">
        <v>44621</v>
      </c>
      <c r="K30" s="9">
        <v>45138</v>
      </c>
      <c r="L30" s="9"/>
      <c r="M30" s="9"/>
      <c r="N30" s="9"/>
      <c r="O30" s="65">
        <f>162/2</f>
        <v>81</v>
      </c>
      <c r="P30" s="9"/>
      <c r="Q30" s="9"/>
    </row>
    <row r="31" spans="1:17" ht="15.75" hidden="1" thickBot="1" x14ac:dyDescent="0.3">
      <c r="A31" s="8" t="s">
        <v>11</v>
      </c>
      <c r="B31">
        <v>667</v>
      </c>
      <c r="C31" t="s">
        <v>39</v>
      </c>
      <c r="D31">
        <v>313114</v>
      </c>
      <c r="E31" t="s">
        <v>672</v>
      </c>
      <c r="F31">
        <v>1</v>
      </c>
      <c r="G31" t="s">
        <v>573</v>
      </c>
      <c r="H31">
        <v>61</v>
      </c>
      <c r="I31" s="9">
        <v>44440</v>
      </c>
      <c r="J31" s="9">
        <v>44621</v>
      </c>
      <c r="K31" s="9">
        <v>45138</v>
      </c>
      <c r="L31" s="9"/>
      <c r="M31" s="9"/>
      <c r="N31" s="9"/>
      <c r="O31" s="65">
        <f>162/2</f>
        <v>81</v>
      </c>
      <c r="P31" s="9"/>
      <c r="Q31" s="9"/>
    </row>
    <row r="32" spans="1:17" ht="15.75" hidden="1" thickBot="1" x14ac:dyDescent="0.3">
      <c r="A32" s="8" t="s">
        <v>11</v>
      </c>
      <c r="B32">
        <v>738</v>
      </c>
      <c r="C32" t="s">
        <v>39</v>
      </c>
      <c r="D32">
        <v>313114</v>
      </c>
      <c r="E32" t="s">
        <v>672</v>
      </c>
      <c r="F32">
        <v>1</v>
      </c>
      <c r="G32" t="s">
        <v>573</v>
      </c>
      <c r="H32">
        <v>61</v>
      </c>
      <c r="I32" s="9">
        <v>44440</v>
      </c>
      <c r="J32" s="9">
        <v>44621</v>
      </c>
      <c r="K32" s="9">
        <v>45138</v>
      </c>
      <c r="L32" s="9"/>
      <c r="M32" s="9"/>
      <c r="N32" s="9"/>
      <c r="O32" s="65">
        <f>162/2</f>
        <v>81</v>
      </c>
      <c r="P32" s="9"/>
      <c r="Q32" s="9"/>
    </row>
    <row r="33" spans="1:17" ht="15.75" hidden="1" thickBot="1" x14ac:dyDescent="0.3">
      <c r="A33" s="8" t="s">
        <v>11</v>
      </c>
      <c r="B33">
        <v>699</v>
      </c>
      <c r="C33" t="s">
        <v>40</v>
      </c>
      <c r="D33">
        <v>313114</v>
      </c>
      <c r="E33" t="s">
        <v>673</v>
      </c>
      <c r="F33">
        <v>1</v>
      </c>
      <c r="G33" t="s">
        <v>573</v>
      </c>
      <c r="H33">
        <v>61</v>
      </c>
      <c r="I33" s="9">
        <v>44440</v>
      </c>
      <c r="J33" s="9">
        <v>44621</v>
      </c>
      <c r="K33" s="9">
        <v>45138</v>
      </c>
      <c r="L33" s="9"/>
      <c r="M33" s="9"/>
      <c r="N33" s="9"/>
      <c r="O33" s="65">
        <f>162/2</f>
        <v>81</v>
      </c>
      <c r="P33" s="9"/>
      <c r="Q33" s="9"/>
    </row>
    <row r="34" spans="1:17" ht="15.75" hidden="1" thickBot="1" x14ac:dyDescent="0.3">
      <c r="A34" s="8" t="s">
        <v>11</v>
      </c>
      <c r="B34">
        <v>757</v>
      </c>
      <c r="C34" t="s">
        <v>40</v>
      </c>
      <c r="D34">
        <v>313114</v>
      </c>
      <c r="E34" t="s">
        <v>673</v>
      </c>
      <c r="F34">
        <v>1</v>
      </c>
      <c r="G34" t="s">
        <v>573</v>
      </c>
      <c r="H34">
        <v>61</v>
      </c>
      <c r="I34" s="9">
        <v>44440</v>
      </c>
      <c r="J34" s="9">
        <v>44621</v>
      </c>
      <c r="K34" s="9">
        <v>45138</v>
      </c>
      <c r="L34" s="9"/>
      <c r="M34" s="9"/>
      <c r="N34" s="9"/>
      <c r="O34" s="65">
        <f>162/2</f>
        <v>81</v>
      </c>
      <c r="P34" s="9"/>
      <c r="Q34" s="9"/>
    </row>
    <row r="35" spans="1:17" ht="15.75" hidden="1" thickBot="1" x14ac:dyDescent="0.3">
      <c r="A35" s="8" t="s">
        <v>11</v>
      </c>
      <c r="B35">
        <v>682</v>
      </c>
      <c r="C35" t="s">
        <v>41</v>
      </c>
      <c r="D35">
        <v>313114</v>
      </c>
      <c r="E35" t="s">
        <v>674</v>
      </c>
      <c r="F35">
        <v>1</v>
      </c>
      <c r="G35" t="s">
        <v>573</v>
      </c>
      <c r="H35">
        <v>62</v>
      </c>
      <c r="I35" s="9">
        <v>44440</v>
      </c>
      <c r="J35" s="9">
        <v>44621</v>
      </c>
      <c r="K35" s="9">
        <v>45138</v>
      </c>
      <c r="L35" s="9"/>
      <c r="M35" s="9"/>
      <c r="N35" s="9"/>
      <c r="O35" s="65">
        <f>114/2</f>
        <v>57</v>
      </c>
      <c r="P35" s="9"/>
      <c r="Q35" s="9"/>
    </row>
    <row r="36" spans="1:17" ht="15.75" hidden="1" thickBot="1" x14ac:dyDescent="0.3">
      <c r="A36" s="8" t="s">
        <v>11</v>
      </c>
      <c r="B36">
        <v>1015</v>
      </c>
      <c r="C36" t="s">
        <v>41</v>
      </c>
      <c r="D36">
        <v>313114</v>
      </c>
      <c r="E36" t="s">
        <v>674</v>
      </c>
      <c r="F36">
        <v>1</v>
      </c>
      <c r="G36" t="s">
        <v>573</v>
      </c>
      <c r="H36">
        <v>62</v>
      </c>
      <c r="I36" s="9">
        <v>44440</v>
      </c>
      <c r="J36" s="9">
        <v>44621</v>
      </c>
      <c r="K36" s="9">
        <v>45138</v>
      </c>
      <c r="L36" s="9"/>
      <c r="M36" s="9"/>
      <c r="N36" s="9"/>
      <c r="O36" s="65">
        <f>114/2</f>
        <v>57</v>
      </c>
      <c r="P36" s="9"/>
      <c r="Q36" s="9"/>
    </row>
    <row r="37" spans="1:17" ht="15.75" hidden="1" thickBot="1" x14ac:dyDescent="0.3">
      <c r="A37" s="8" t="s">
        <v>11</v>
      </c>
      <c r="B37">
        <v>739</v>
      </c>
      <c r="C37" t="s">
        <v>41</v>
      </c>
      <c r="D37">
        <v>313114</v>
      </c>
      <c r="E37" t="s">
        <v>674</v>
      </c>
      <c r="F37">
        <v>1</v>
      </c>
      <c r="G37" t="s">
        <v>573</v>
      </c>
      <c r="H37">
        <v>62</v>
      </c>
      <c r="I37" s="9">
        <v>44440</v>
      </c>
      <c r="J37" s="9">
        <v>44621</v>
      </c>
      <c r="K37" s="9">
        <v>45138</v>
      </c>
      <c r="L37" s="9"/>
      <c r="M37" s="9"/>
      <c r="N37" s="9"/>
      <c r="O37" s="65">
        <f>114/2</f>
        <v>57</v>
      </c>
      <c r="P37" s="9"/>
      <c r="Q37" s="9"/>
    </row>
    <row r="38" spans="1:17" ht="15.75" hidden="1" thickBot="1" x14ac:dyDescent="0.3">
      <c r="A38" s="8" t="s">
        <v>11</v>
      </c>
      <c r="B38">
        <v>712</v>
      </c>
      <c r="C38" t="s">
        <v>42</v>
      </c>
      <c r="D38">
        <v>313114</v>
      </c>
      <c r="E38" t="s">
        <v>675</v>
      </c>
      <c r="F38">
        <v>1</v>
      </c>
      <c r="G38" t="s">
        <v>573</v>
      </c>
      <c r="H38">
        <v>62</v>
      </c>
      <c r="I38" s="9">
        <v>44440</v>
      </c>
      <c r="J38" s="9">
        <v>44621</v>
      </c>
      <c r="K38" s="9">
        <v>45138</v>
      </c>
      <c r="L38" s="9"/>
      <c r="M38" s="9"/>
      <c r="N38" s="9"/>
      <c r="O38" s="65">
        <f>114/2</f>
        <v>57</v>
      </c>
      <c r="P38" s="9"/>
      <c r="Q38" s="9"/>
    </row>
    <row r="39" spans="1:17" ht="15.75" hidden="1" thickBot="1" x14ac:dyDescent="0.3">
      <c r="A39" s="8" t="s">
        <v>11</v>
      </c>
      <c r="B39">
        <v>758</v>
      </c>
      <c r="C39" t="s">
        <v>42</v>
      </c>
      <c r="D39">
        <v>313114</v>
      </c>
      <c r="E39" t="s">
        <v>675</v>
      </c>
      <c r="F39">
        <v>1</v>
      </c>
      <c r="G39" t="s">
        <v>573</v>
      </c>
      <c r="H39">
        <v>62</v>
      </c>
      <c r="I39" s="9">
        <v>44440</v>
      </c>
      <c r="J39" s="9">
        <v>44621</v>
      </c>
      <c r="K39" s="9">
        <v>45138</v>
      </c>
      <c r="L39" s="9"/>
      <c r="M39" s="9"/>
      <c r="N39" s="9"/>
      <c r="O39" s="65">
        <f>114/2</f>
        <v>57</v>
      </c>
      <c r="P39" s="9"/>
      <c r="Q39" s="9"/>
    </row>
    <row r="40" spans="1:17" ht="15.75" hidden="1" thickBot="1" x14ac:dyDescent="0.3">
      <c r="A40" s="8" t="s">
        <v>11</v>
      </c>
      <c r="B40">
        <v>681</v>
      </c>
      <c r="C40" t="s">
        <v>43</v>
      </c>
      <c r="D40">
        <v>313114</v>
      </c>
      <c r="E40" t="s">
        <v>676</v>
      </c>
      <c r="F40">
        <v>1</v>
      </c>
      <c r="G40" t="s">
        <v>573</v>
      </c>
      <c r="H40">
        <v>63</v>
      </c>
      <c r="I40" s="9">
        <v>44440</v>
      </c>
      <c r="J40" s="9">
        <v>44621</v>
      </c>
      <c r="K40" s="9">
        <v>45138</v>
      </c>
      <c r="L40" s="9"/>
      <c r="M40" s="9"/>
      <c r="N40" s="9"/>
      <c r="O40" s="65">
        <f>77/2</f>
        <v>38.5</v>
      </c>
      <c r="P40" s="9"/>
      <c r="Q40" s="9"/>
    </row>
    <row r="41" spans="1:17" ht="15.75" hidden="1" thickBot="1" x14ac:dyDescent="0.3">
      <c r="A41" s="8" t="s">
        <v>11</v>
      </c>
      <c r="B41">
        <v>1014</v>
      </c>
      <c r="C41" t="s">
        <v>43</v>
      </c>
      <c r="D41">
        <v>313114</v>
      </c>
      <c r="E41" t="s">
        <v>676</v>
      </c>
      <c r="F41">
        <v>1</v>
      </c>
      <c r="G41" t="s">
        <v>573</v>
      </c>
      <c r="H41">
        <v>63</v>
      </c>
      <c r="I41" s="9">
        <v>44440</v>
      </c>
      <c r="J41" s="9">
        <v>44621</v>
      </c>
      <c r="K41" s="9">
        <v>45138</v>
      </c>
      <c r="L41" s="9"/>
      <c r="M41" s="9"/>
      <c r="N41" s="9"/>
      <c r="O41" s="65">
        <f>77/2</f>
        <v>38.5</v>
      </c>
      <c r="P41" s="9"/>
      <c r="Q41" s="9"/>
    </row>
    <row r="42" spans="1:17" ht="15.75" hidden="1" thickBot="1" x14ac:dyDescent="0.3">
      <c r="A42" s="8" t="s">
        <v>11</v>
      </c>
      <c r="B42">
        <v>740</v>
      </c>
      <c r="C42" t="s">
        <v>43</v>
      </c>
      <c r="D42">
        <v>313114</v>
      </c>
      <c r="E42" t="s">
        <v>676</v>
      </c>
      <c r="F42">
        <v>1</v>
      </c>
      <c r="G42" t="s">
        <v>573</v>
      </c>
      <c r="H42">
        <v>63</v>
      </c>
      <c r="I42" s="9">
        <v>44440</v>
      </c>
      <c r="J42" s="9">
        <v>44621</v>
      </c>
      <c r="K42" s="9">
        <v>45138</v>
      </c>
      <c r="L42" s="9"/>
      <c r="M42" s="9"/>
      <c r="N42" s="9"/>
      <c r="O42" s="65">
        <f>77/2</f>
        <v>38.5</v>
      </c>
      <c r="P42" s="9"/>
      <c r="Q42" s="9"/>
    </row>
    <row r="43" spans="1:17" ht="15.75" hidden="1" thickBot="1" x14ac:dyDescent="0.3">
      <c r="A43" s="8" t="s">
        <v>11</v>
      </c>
      <c r="B43">
        <v>713</v>
      </c>
      <c r="C43" t="s">
        <v>44</v>
      </c>
      <c r="D43">
        <v>313114</v>
      </c>
      <c r="E43" t="s">
        <v>677</v>
      </c>
      <c r="F43">
        <v>1</v>
      </c>
      <c r="G43" t="s">
        <v>573</v>
      </c>
      <c r="H43">
        <v>63</v>
      </c>
      <c r="I43" s="9">
        <v>44440</v>
      </c>
      <c r="J43" s="9">
        <v>44621</v>
      </c>
      <c r="K43" s="9">
        <v>45138</v>
      </c>
      <c r="L43" s="9"/>
      <c r="M43" s="9"/>
      <c r="N43" s="9"/>
      <c r="O43" s="65">
        <f>77/2</f>
        <v>38.5</v>
      </c>
      <c r="P43" s="9"/>
      <c r="Q43" s="9"/>
    </row>
    <row r="44" spans="1:17" ht="15.75" hidden="1" thickBot="1" x14ac:dyDescent="0.3">
      <c r="A44" s="8" t="s">
        <v>11</v>
      </c>
      <c r="B44">
        <v>759</v>
      </c>
      <c r="C44" t="s">
        <v>44</v>
      </c>
      <c r="D44">
        <v>313114</v>
      </c>
      <c r="E44" t="s">
        <v>677</v>
      </c>
      <c r="F44">
        <v>1</v>
      </c>
      <c r="G44" t="s">
        <v>573</v>
      </c>
      <c r="H44">
        <v>63</v>
      </c>
      <c r="I44" s="9">
        <v>44440</v>
      </c>
      <c r="J44" s="9">
        <v>44621</v>
      </c>
      <c r="K44" s="9">
        <v>45138</v>
      </c>
      <c r="L44" s="9"/>
      <c r="M44" s="9"/>
      <c r="N44" s="9"/>
      <c r="O44" s="65">
        <f>77/2</f>
        <v>38.5</v>
      </c>
      <c r="P44" s="9"/>
      <c r="Q44" s="9"/>
    </row>
    <row r="45" spans="1:17" ht="15.75" hidden="1" thickBot="1" x14ac:dyDescent="0.3">
      <c r="A45" s="8" t="s">
        <v>11</v>
      </c>
      <c r="B45">
        <v>695</v>
      </c>
      <c r="C45" t="s">
        <v>45</v>
      </c>
      <c r="D45">
        <v>313114</v>
      </c>
      <c r="E45" t="s">
        <v>678</v>
      </c>
      <c r="F45">
        <v>1</v>
      </c>
      <c r="G45" t="s">
        <v>573</v>
      </c>
      <c r="H45">
        <v>64</v>
      </c>
      <c r="I45" s="9">
        <v>44440</v>
      </c>
      <c r="J45" s="9">
        <v>44621</v>
      </c>
      <c r="K45" s="9">
        <v>45138</v>
      </c>
      <c r="L45" s="9"/>
      <c r="M45" s="9"/>
      <c r="N45" s="9"/>
      <c r="O45" s="65">
        <f>60.5/2</f>
        <v>30.25</v>
      </c>
      <c r="P45" s="9"/>
      <c r="Q45" s="9"/>
    </row>
    <row r="46" spans="1:17" ht="15.75" hidden="1" thickBot="1" x14ac:dyDescent="0.3">
      <c r="A46" s="8" t="s">
        <v>11</v>
      </c>
      <c r="B46">
        <v>745</v>
      </c>
      <c r="C46" t="s">
        <v>45</v>
      </c>
      <c r="D46">
        <v>313114</v>
      </c>
      <c r="E46" t="s">
        <v>678</v>
      </c>
      <c r="F46">
        <v>1</v>
      </c>
      <c r="G46" t="s">
        <v>573</v>
      </c>
      <c r="H46">
        <v>64</v>
      </c>
      <c r="I46" s="9">
        <v>44440</v>
      </c>
      <c r="J46" s="9">
        <v>44621</v>
      </c>
      <c r="K46" s="9">
        <v>45138</v>
      </c>
      <c r="L46" s="9"/>
      <c r="M46" s="9"/>
      <c r="N46" s="9"/>
      <c r="O46" s="65">
        <f>60.5/2</f>
        <v>30.25</v>
      </c>
      <c r="P46" s="9"/>
      <c r="Q46" s="9"/>
    </row>
    <row r="47" spans="1:17" ht="15.75" hidden="1" thickBot="1" x14ac:dyDescent="0.3">
      <c r="A47" s="8" t="s">
        <v>11</v>
      </c>
      <c r="B47">
        <v>679</v>
      </c>
      <c r="C47" t="s">
        <v>46</v>
      </c>
      <c r="D47">
        <v>313114</v>
      </c>
      <c r="E47" t="s">
        <v>679</v>
      </c>
      <c r="F47">
        <v>1</v>
      </c>
      <c r="G47" t="s">
        <v>573</v>
      </c>
      <c r="H47">
        <v>65</v>
      </c>
      <c r="I47" s="9">
        <v>44440</v>
      </c>
      <c r="J47" s="9">
        <v>44621</v>
      </c>
      <c r="K47" s="9">
        <v>45138</v>
      </c>
      <c r="L47" s="9"/>
      <c r="M47" s="9"/>
      <c r="N47" s="9"/>
      <c r="O47" s="65">
        <f>98/2</f>
        <v>49</v>
      </c>
      <c r="P47" s="9"/>
      <c r="Q47" s="9"/>
    </row>
    <row r="48" spans="1:17" ht="15.75" hidden="1" thickBot="1" x14ac:dyDescent="0.3">
      <c r="A48" s="8" t="s">
        <v>11</v>
      </c>
      <c r="B48">
        <v>1012</v>
      </c>
      <c r="C48" t="s">
        <v>46</v>
      </c>
      <c r="D48">
        <v>313114</v>
      </c>
      <c r="E48" t="s">
        <v>679</v>
      </c>
      <c r="F48">
        <v>1</v>
      </c>
      <c r="G48" t="s">
        <v>573</v>
      </c>
      <c r="H48">
        <v>65</v>
      </c>
      <c r="I48" s="9">
        <v>44440</v>
      </c>
      <c r="J48" s="9">
        <v>44621</v>
      </c>
      <c r="K48" s="9">
        <v>45138</v>
      </c>
      <c r="L48" s="9"/>
      <c r="M48" s="9"/>
      <c r="N48" s="9"/>
      <c r="O48" s="65">
        <f>98/2</f>
        <v>49</v>
      </c>
      <c r="P48" s="9"/>
      <c r="Q48" s="9"/>
    </row>
    <row r="49" spans="1:17" ht="15.75" hidden="1" thickBot="1" x14ac:dyDescent="0.3">
      <c r="A49" s="8" t="s">
        <v>11</v>
      </c>
      <c r="B49">
        <v>737</v>
      </c>
      <c r="C49" t="s">
        <v>46</v>
      </c>
      <c r="D49">
        <v>313114</v>
      </c>
      <c r="E49" t="s">
        <v>679</v>
      </c>
      <c r="F49">
        <v>1</v>
      </c>
      <c r="G49" t="s">
        <v>573</v>
      </c>
      <c r="H49">
        <v>65</v>
      </c>
      <c r="I49" s="9">
        <v>44440</v>
      </c>
      <c r="J49" s="9">
        <v>44621</v>
      </c>
      <c r="K49" s="9">
        <v>45138</v>
      </c>
      <c r="L49" s="9"/>
      <c r="M49" s="9"/>
      <c r="N49" s="9"/>
      <c r="O49" s="65">
        <f>98/2</f>
        <v>49</v>
      </c>
      <c r="P49" s="9"/>
      <c r="Q49" s="9"/>
    </row>
    <row r="50" spans="1:17" ht="15.75" hidden="1" thickBot="1" x14ac:dyDescent="0.3">
      <c r="A50" s="8" t="s">
        <v>11</v>
      </c>
      <c r="B50">
        <v>710</v>
      </c>
      <c r="C50" t="s">
        <v>47</v>
      </c>
      <c r="D50">
        <v>313114</v>
      </c>
      <c r="E50" t="s">
        <v>680</v>
      </c>
      <c r="F50">
        <v>1</v>
      </c>
      <c r="G50" t="s">
        <v>573</v>
      </c>
      <c r="H50">
        <v>65</v>
      </c>
      <c r="I50" s="9">
        <v>44440</v>
      </c>
      <c r="J50" s="9">
        <v>44621</v>
      </c>
      <c r="K50" s="9">
        <v>45138</v>
      </c>
      <c r="L50" s="9"/>
      <c r="M50" s="9"/>
      <c r="N50" s="9"/>
      <c r="O50" s="65">
        <f>98/2</f>
        <v>49</v>
      </c>
      <c r="P50" s="9"/>
      <c r="Q50" s="9"/>
    </row>
    <row r="51" spans="1:17" ht="15.75" hidden="1" thickBot="1" x14ac:dyDescent="0.3">
      <c r="A51" s="71" t="s">
        <v>11</v>
      </c>
      <c r="B51" s="72">
        <v>756</v>
      </c>
      <c r="C51" s="72" t="s">
        <v>47</v>
      </c>
      <c r="D51" s="72">
        <v>313114</v>
      </c>
      <c r="E51" s="72" t="s">
        <v>680</v>
      </c>
      <c r="F51" s="72">
        <v>1</v>
      </c>
      <c r="G51" t="s">
        <v>573</v>
      </c>
      <c r="H51" s="72">
        <v>65</v>
      </c>
      <c r="I51" s="66">
        <v>44440</v>
      </c>
      <c r="J51" s="66">
        <v>44621</v>
      </c>
      <c r="K51" s="66">
        <v>45138</v>
      </c>
      <c r="L51" s="66"/>
      <c r="M51" s="66"/>
      <c r="N51" s="66"/>
      <c r="O51" s="65">
        <f>98/2</f>
        <v>49</v>
      </c>
      <c r="P51" s="9"/>
      <c r="Q51" s="9"/>
    </row>
    <row r="52" spans="1:17" ht="15.75" hidden="1" thickBot="1" x14ac:dyDescent="0.3">
      <c r="A52" s="71" t="s">
        <v>11</v>
      </c>
      <c r="B52" s="72">
        <v>683</v>
      </c>
      <c r="C52" s="72" t="s">
        <v>12</v>
      </c>
      <c r="D52" s="72">
        <v>313114</v>
      </c>
      <c r="E52" s="72" t="s">
        <v>681</v>
      </c>
      <c r="F52" s="72">
        <v>1</v>
      </c>
      <c r="G52" s="72" t="s">
        <v>573</v>
      </c>
      <c r="H52" s="72">
        <v>45</v>
      </c>
      <c r="I52" s="66">
        <v>44440</v>
      </c>
      <c r="J52" s="66">
        <v>44621</v>
      </c>
      <c r="K52" s="66">
        <v>45138</v>
      </c>
      <c r="L52" s="66"/>
      <c r="M52" s="66"/>
      <c r="N52" s="66"/>
      <c r="O52" s="65">
        <f>42/2</f>
        <v>21</v>
      </c>
      <c r="P52" s="65"/>
      <c r="Q52" s="9"/>
    </row>
    <row r="53" spans="1:17" ht="15.75" hidden="1" thickBot="1" x14ac:dyDescent="0.3">
      <c r="A53" s="8" t="s">
        <v>11</v>
      </c>
      <c r="B53">
        <v>742</v>
      </c>
      <c r="C53" t="s">
        <v>12</v>
      </c>
      <c r="D53">
        <v>313114</v>
      </c>
      <c r="E53" t="s">
        <v>681</v>
      </c>
      <c r="F53">
        <v>1</v>
      </c>
      <c r="G53" t="s">
        <v>573</v>
      </c>
      <c r="H53">
        <v>45</v>
      </c>
      <c r="I53" s="9">
        <v>44440</v>
      </c>
      <c r="J53" s="9">
        <v>44621</v>
      </c>
      <c r="K53" s="9">
        <v>45138</v>
      </c>
      <c r="L53" s="9"/>
      <c r="M53" s="9"/>
      <c r="N53" s="9"/>
      <c r="O53" s="65">
        <f>42/2</f>
        <v>21</v>
      </c>
      <c r="P53" s="65"/>
      <c r="Q53" s="9"/>
    </row>
    <row r="54" spans="1:17" ht="15.75" hidden="1" thickBot="1" x14ac:dyDescent="0.3">
      <c r="A54" s="8" t="s">
        <v>11</v>
      </c>
      <c r="B54">
        <v>690</v>
      </c>
      <c r="C54" t="s">
        <v>13</v>
      </c>
      <c r="D54">
        <v>313114</v>
      </c>
      <c r="E54" t="s">
        <v>682</v>
      </c>
      <c r="F54">
        <v>1</v>
      </c>
      <c r="G54" t="s">
        <v>573</v>
      </c>
      <c r="H54">
        <v>46</v>
      </c>
      <c r="I54" s="9">
        <v>44440</v>
      </c>
      <c r="J54" s="9">
        <v>44621</v>
      </c>
      <c r="K54" s="9">
        <v>45138</v>
      </c>
      <c r="L54" s="9"/>
      <c r="M54" s="9"/>
      <c r="N54" s="9"/>
      <c r="O54" s="65">
        <f>43/2</f>
        <v>21.5</v>
      </c>
      <c r="P54" s="65"/>
      <c r="Q54" s="9"/>
    </row>
    <row r="55" spans="1:17" ht="15.75" hidden="1" thickBot="1" x14ac:dyDescent="0.3">
      <c r="A55" s="8" t="s">
        <v>11</v>
      </c>
      <c r="B55">
        <v>1041</v>
      </c>
      <c r="C55" t="s">
        <v>13</v>
      </c>
      <c r="D55">
        <v>313114</v>
      </c>
      <c r="E55" t="s">
        <v>682</v>
      </c>
      <c r="F55">
        <v>1</v>
      </c>
      <c r="G55" t="s">
        <v>573</v>
      </c>
      <c r="H55">
        <v>46</v>
      </c>
      <c r="I55" s="9">
        <v>44440</v>
      </c>
      <c r="J55" s="9">
        <v>44621</v>
      </c>
      <c r="K55" s="9">
        <v>45138</v>
      </c>
      <c r="L55" s="9"/>
      <c r="M55" s="9"/>
      <c r="N55" s="9"/>
      <c r="O55" s="65">
        <f>43/2</f>
        <v>21.5</v>
      </c>
      <c r="P55" s="65"/>
      <c r="Q55" s="9"/>
    </row>
    <row r="56" spans="1:17" ht="15.75" hidden="1" thickBot="1" x14ac:dyDescent="0.3">
      <c r="A56" s="8" t="s">
        <v>11</v>
      </c>
      <c r="B56">
        <v>692</v>
      </c>
      <c r="C56" t="s">
        <v>14</v>
      </c>
      <c r="D56">
        <v>313114</v>
      </c>
      <c r="E56" t="s">
        <v>683</v>
      </c>
      <c r="F56">
        <v>1</v>
      </c>
      <c r="G56" t="s">
        <v>573</v>
      </c>
      <c r="H56">
        <v>47</v>
      </c>
      <c r="I56" s="9">
        <v>44440</v>
      </c>
      <c r="J56" s="9">
        <v>44621</v>
      </c>
      <c r="K56" s="9">
        <v>45138</v>
      </c>
      <c r="L56" s="9"/>
      <c r="M56" s="9"/>
      <c r="N56" s="9"/>
      <c r="O56" s="65">
        <f>50.5/2</f>
        <v>25.25</v>
      </c>
      <c r="P56" s="65"/>
      <c r="Q56" s="9"/>
    </row>
    <row r="57" spans="1:17" ht="15.75" hidden="1" thickBot="1" x14ac:dyDescent="0.3">
      <c r="A57" s="8" t="s">
        <v>11</v>
      </c>
      <c r="B57">
        <v>691</v>
      </c>
      <c r="C57" t="s">
        <v>14</v>
      </c>
      <c r="D57">
        <v>313114</v>
      </c>
      <c r="E57" t="s">
        <v>683</v>
      </c>
      <c r="F57">
        <v>1</v>
      </c>
      <c r="G57" t="s">
        <v>573</v>
      </c>
      <c r="H57">
        <v>47</v>
      </c>
      <c r="I57" s="9">
        <v>44440</v>
      </c>
      <c r="J57" s="9">
        <v>44621</v>
      </c>
      <c r="K57" s="9">
        <v>45138</v>
      </c>
      <c r="L57" s="9"/>
      <c r="M57" s="9"/>
      <c r="N57" s="9"/>
      <c r="O57" s="65">
        <f>50.5/2</f>
        <v>25.25</v>
      </c>
      <c r="P57" s="65"/>
      <c r="Q57" s="9"/>
    </row>
    <row r="58" spans="1:17" ht="15.75" hidden="1" thickBot="1" x14ac:dyDescent="0.3">
      <c r="A58" s="8" t="s">
        <v>11</v>
      </c>
      <c r="B58">
        <v>669</v>
      </c>
      <c r="C58" t="s">
        <v>17</v>
      </c>
      <c r="D58">
        <v>313114</v>
      </c>
      <c r="E58" t="s">
        <v>684</v>
      </c>
      <c r="F58">
        <v>1</v>
      </c>
      <c r="G58" t="s">
        <v>573</v>
      </c>
      <c r="H58">
        <v>50</v>
      </c>
      <c r="I58" s="9">
        <v>44440</v>
      </c>
      <c r="J58" s="9">
        <v>44621</v>
      </c>
      <c r="K58" s="9">
        <v>45138</v>
      </c>
      <c r="L58" s="9"/>
      <c r="M58" s="9"/>
      <c r="N58" s="9"/>
      <c r="O58" s="65">
        <f t="shared" ref="O58:O63" si="0">96/2</f>
        <v>48</v>
      </c>
      <c r="P58" s="65"/>
      <c r="Q58" s="9"/>
    </row>
    <row r="59" spans="1:17" ht="15.75" hidden="1" thickBot="1" x14ac:dyDescent="0.3">
      <c r="A59" s="8" t="s">
        <v>11</v>
      </c>
      <c r="B59">
        <v>1031</v>
      </c>
      <c r="C59" t="s">
        <v>17</v>
      </c>
      <c r="D59">
        <v>313114</v>
      </c>
      <c r="E59" t="s">
        <v>684</v>
      </c>
      <c r="F59">
        <v>1</v>
      </c>
      <c r="G59" t="s">
        <v>573</v>
      </c>
      <c r="H59">
        <v>50</v>
      </c>
      <c r="I59" s="9">
        <v>44440</v>
      </c>
      <c r="J59" s="9">
        <v>44621</v>
      </c>
      <c r="K59" s="9">
        <v>45138</v>
      </c>
      <c r="L59" s="9"/>
      <c r="M59" s="9"/>
      <c r="N59" s="9"/>
      <c r="O59" s="65">
        <f t="shared" si="0"/>
        <v>48</v>
      </c>
      <c r="P59" s="65"/>
      <c r="Q59" s="9"/>
    </row>
    <row r="60" spans="1:17" ht="15.75" hidden="1" thickBot="1" x14ac:dyDescent="0.3">
      <c r="A60" s="8" t="s">
        <v>11</v>
      </c>
      <c r="B60">
        <v>741</v>
      </c>
      <c r="C60" t="s">
        <v>17</v>
      </c>
      <c r="D60">
        <v>313114</v>
      </c>
      <c r="E60" t="s">
        <v>684</v>
      </c>
      <c r="F60">
        <v>1</v>
      </c>
      <c r="G60" t="s">
        <v>573</v>
      </c>
      <c r="H60">
        <v>50</v>
      </c>
      <c r="I60" s="9">
        <v>44440</v>
      </c>
      <c r="J60" s="9">
        <v>44621</v>
      </c>
      <c r="K60" s="9">
        <v>45138</v>
      </c>
      <c r="L60" s="9"/>
      <c r="M60" s="9"/>
      <c r="N60" s="9"/>
      <c r="O60" s="65">
        <f t="shared" si="0"/>
        <v>48</v>
      </c>
      <c r="P60" s="65"/>
      <c r="Q60" s="9"/>
    </row>
    <row r="61" spans="1:17" ht="15.75" hidden="1" thickBot="1" x14ac:dyDescent="0.3">
      <c r="A61" s="8" t="s">
        <v>11</v>
      </c>
      <c r="B61">
        <v>1068</v>
      </c>
      <c r="C61" t="s">
        <v>17</v>
      </c>
      <c r="D61">
        <v>313114</v>
      </c>
      <c r="E61" t="s">
        <v>684</v>
      </c>
      <c r="F61">
        <v>1</v>
      </c>
      <c r="G61" t="s">
        <v>573</v>
      </c>
      <c r="H61">
        <v>50</v>
      </c>
      <c r="I61" s="9">
        <v>44440</v>
      </c>
      <c r="J61" s="9">
        <v>44621</v>
      </c>
      <c r="K61" s="9">
        <v>45138</v>
      </c>
      <c r="L61" s="9"/>
      <c r="M61" s="9"/>
      <c r="N61" s="9"/>
      <c r="O61" s="65">
        <f t="shared" si="0"/>
        <v>48</v>
      </c>
      <c r="P61" s="65"/>
      <c r="Q61" s="9"/>
    </row>
    <row r="62" spans="1:17" ht="15.75" hidden="1" thickBot="1" x14ac:dyDescent="0.3">
      <c r="A62" s="8" t="s">
        <v>11</v>
      </c>
      <c r="B62">
        <v>700</v>
      </c>
      <c r="C62" t="s">
        <v>18</v>
      </c>
      <c r="D62">
        <v>313114</v>
      </c>
      <c r="E62" t="s">
        <v>685</v>
      </c>
      <c r="F62">
        <v>1</v>
      </c>
      <c r="G62" t="s">
        <v>573</v>
      </c>
      <c r="H62">
        <v>50</v>
      </c>
      <c r="I62" s="9">
        <v>44440</v>
      </c>
      <c r="J62" s="9">
        <v>44621</v>
      </c>
      <c r="K62" s="9">
        <v>45138</v>
      </c>
      <c r="L62" s="9"/>
      <c r="M62" s="9"/>
      <c r="N62" s="9"/>
      <c r="O62" s="65">
        <f t="shared" si="0"/>
        <v>48</v>
      </c>
      <c r="P62" s="65"/>
      <c r="Q62" s="9"/>
    </row>
    <row r="63" spans="1:17" ht="15.75" hidden="1" thickBot="1" x14ac:dyDescent="0.3">
      <c r="A63" s="8" t="s">
        <v>11</v>
      </c>
      <c r="B63">
        <v>748</v>
      </c>
      <c r="C63" t="s">
        <v>18</v>
      </c>
      <c r="D63">
        <v>313114</v>
      </c>
      <c r="E63" t="s">
        <v>685</v>
      </c>
      <c r="F63">
        <v>1</v>
      </c>
      <c r="G63" t="s">
        <v>573</v>
      </c>
      <c r="H63">
        <v>50</v>
      </c>
      <c r="I63" s="9">
        <v>44440</v>
      </c>
      <c r="J63" s="9">
        <v>44621</v>
      </c>
      <c r="K63" s="9">
        <v>45138</v>
      </c>
      <c r="L63" s="9"/>
      <c r="M63" s="9"/>
      <c r="N63" s="9"/>
      <c r="O63" s="65">
        <f t="shared" si="0"/>
        <v>48</v>
      </c>
      <c r="P63" s="65"/>
      <c r="Q63" s="9"/>
    </row>
    <row r="64" spans="1:17" ht="15.75" hidden="1" thickBot="1" x14ac:dyDescent="0.3">
      <c r="A64" s="8" t="s">
        <v>11</v>
      </c>
      <c r="B64">
        <v>678</v>
      </c>
      <c r="C64" t="s">
        <v>19</v>
      </c>
      <c r="D64">
        <v>313114</v>
      </c>
      <c r="E64" t="s">
        <v>686</v>
      </c>
      <c r="F64">
        <v>1</v>
      </c>
      <c r="G64" t="s">
        <v>573</v>
      </c>
      <c r="H64">
        <v>51</v>
      </c>
      <c r="I64" s="9">
        <v>44440</v>
      </c>
      <c r="J64" s="9">
        <v>44621</v>
      </c>
      <c r="K64" s="9">
        <v>45138</v>
      </c>
      <c r="L64" s="9"/>
      <c r="M64" s="9"/>
      <c r="N64" s="9"/>
      <c r="O64" s="65">
        <f t="shared" ref="O64:O69" si="1">108/2</f>
        <v>54</v>
      </c>
      <c r="P64" s="65"/>
      <c r="Q64" s="9"/>
    </row>
    <row r="65" spans="1:17" ht="15.75" hidden="1" thickBot="1" x14ac:dyDescent="0.3">
      <c r="A65" s="8" t="s">
        <v>11</v>
      </c>
      <c r="B65">
        <v>1022</v>
      </c>
      <c r="C65" t="s">
        <v>19</v>
      </c>
      <c r="D65">
        <v>313114</v>
      </c>
      <c r="E65" t="s">
        <v>686</v>
      </c>
      <c r="F65">
        <v>1</v>
      </c>
      <c r="G65" t="s">
        <v>573</v>
      </c>
      <c r="H65">
        <v>51</v>
      </c>
      <c r="I65" s="9">
        <v>44440</v>
      </c>
      <c r="J65" s="9">
        <v>44621</v>
      </c>
      <c r="K65" s="9">
        <v>45138</v>
      </c>
      <c r="L65" s="9"/>
      <c r="M65" s="9"/>
      <c r="N65" s="9"/>
      <c r="O65" s="65">
        <f t="shared" si="1"/>
        <v>54</v>
      </c>
      <c r="P65" s="65"/>
      <c r="Q65" s="9"/>
    </row>
    <row r="66" spans="1:17" ht="15.75" hidden="1" thickBot="1" x14ac:dyDescent="0.3">
      <c r="A66" s="8" t="s">
        <v>11</v>
      </c>
      <c r="B66">
        <v>715</v>
      </c>
      <c r="C66" t="s">
        <v>19</v>
      </c>
      <c r="D66">
        <v>313114</v>
      </c>
      <c r="E66" t="s">
        <v>686</v>
      </c>
      <c r="F66">
        <v>1</v>
      </c>
      <c r="G66" t="s">
        <v>573</v>
      </c>
      <c r="H66">
        <v>51</v>
      </c>
      <c r="I66" s="9">
        <v>44440</v>
      </c>
      <c r="J66" s="9">
        <v>44621</v>
      </c>
      <c r="K66" s="9">
        <v>45138</v>
      </c>
      <c r="L66" s="9"/>
      <c r="M66" s="9"/>
      <c r="N66" s="9"/>
      <c r="O66" s="65">
        <f t="shared" si="1"/>
        <v>54</v>
      </c>
      <c r="P66" s="65"/>
      <c r="Q66" s="9"/>
    </row>
    <row r="67" spans="1:17" ht="15.75" hidden="1" thickBot="1" x14ac:dyDescent="0.3">
      <c r="A67" s="8" t="s">
        <v>11</v>
      </c>
      <c r="B67">
        <v>1024</v>
      </c>
      <c r="C67" t="s">
        <v>19</v>
      </c>
      <c r="D67">
        <v>313114</v>
      </c>
      <c r="E67" t="s">
        <v>686</v>
      </c>
      <c r="F67">
        <v>1</v>
      </c>
      <c r="G67" t="s">
        <v>573</v>
      </c>
      <c r="H67">
        <v>51</v>
      </c>
      <c r="I67" s="9">
        <v>44440</v>
      </c>
      <c r="J67" s="9">
        <v>44621</v>
      </c>
      <c r="K67" s="9">
        <v>45138</v>
      </c>
      <c r="L67" s="9"/>
      <c r="M67" s="9"/>
      <c r="N67" s="9"/>
      <c r="O67" s="65">
        <f t="shared" si="1"/>
        <v>54</v>
      </c>
      <c r="P67" s="65"/>
      <c r="Q67" s="9"/>
    </row>
    <row r="68" spans="1:17" ht="15.75" hidden="1" thickBot="1" x14ac:dyDescent="0.3">
      <c r="A68" s="8" t="s">
        <v>11</v>
      </c>
      <c r="B68">
        <v>701</v>
      </c>
      <c r="C68" t="s">
        <v>20</v>
      </c>
      <c r="D68">
        <v>313114</v>
      </c>
      <c r="E68" t="s">
        <v>687</v>
      </c>
      <c r="F68">
        <v>1</v>
      </c>
      <c r="G68" t="s">
        <v>573</v>
      </c>
      <c r="H68">
        <v>51</v>
      </c>
      <c r="I68" s="9">
        <v>44440</v>
      </c>
      <c r="J68" s="9">
        <v>44621</v>
      </c>
      <c r="K68" s="9">
        <v>45138</v>
      </c>
      <c r="L68" s="9"/>
      <c r="M68" s="9"/>
      <c r="N68" s="9"/>
      <c r="O68" s="65">
        <f t="shared" si="1"/>
        <v>54</v>
      </c>
      <c r="P68" s="65"/>
      <c r="Q68" s="9"/>
    </row>
    <row r="69" spans="1:17" ht="15.75" hidden="1" thickBot="1" x14ac:dyDescent="0.3">
      <c r="A69" s="8" t="s">
        <v>11</v>
      </c>
      <c r="B69">
        <v>749</v>
      </c>
      <c r="C69" t="s">
        <v>20</v>
      </c>
      <c r="D69">
        <v>313114</v>
      </c>
      <c r="E69" t="s">
        <v>687</v>
      </c>
      <c r="F69">
        <v>1</v>
      </c>
      <c r="G69" t="s">
        <v>573</v>
      </c>
      <c r="H69">
        <v>51</v>
      </c>
      <c r="I69" s="9">
        <v>44440</v>
      </c>
      <c r="J69" s="9">
        <v>44621</v>
      </c>
      <c r="K69" s="9">
        <v>45138</v>
      </c>
      <c r="L69" s="9"/>
      <c r="M69" s="9"/>
      <c r="N69" s="9"/>
      <c r="O69" s="65">
        <f t="shared" si="1"/>
        <v>54</v>
      </c>
      <c r="P69" s="65"/>
      <c r="Q69" s="9"/>
    </row>
    <row r="70" spans="1:17" ht="15.75" hidden="1" thickBot="1" x14ac:dyDescent="0.3">
      <c r="A70" s="8" t="s">
        <v>11</v>
      </c>
      <c r="B70">
        <v>668</v>
      </c>
      <c r="C70" t="s">
        <v>21</v>
      </c>
      <c r="D70">
        <v>313114</v>
      </c>
      <c r="E70" t="s">
        <v>688</v>
      </c>
      <c r="F70">
        <v>1</v>
      </c>
      <c r="G70" t="s">
        <v>573</v>
      </c>
      <c r="H70">
        <v>52</v>
      </c>
      <c r="I70" s="9">
        <v>44440</v>
      </c>
      <c r="J70" s="9">
        <v>44621</v>
      </c>
      <c r="K70" s="9">
        <v>45138</v>
      </c>
      <c r="L70" s="9"/>
      <c r="M70" s="9"/>
      <c r="N70" s="9"/>
      <c r="O70" s="65">
        <f t="shared" ref="O70:O75" si="2">120/2</f>
        <v>60</v>
      </c>
      <c r="P70" s="65"/>
      <c r="Q70" s="9"/>
    </row>
    <row r="71" spans="1:17" ht="15.75" hidden="1" thickBot="1" x14ac:dyDescent="0.3">
      <c r="A71" s="8" t="s">
        <v>11</v>
      </c>
      <c r="B71">
        <v>1026</v>
      </c>
      <c r="C71" t="s">
        <v>21</v>
      </c>
      <c r="D71">
        <v>313114</v>
      </c>
      <c r="E71" t="s">
        <v>688</v>
      </c>
      <c r="F71">
        <v>1</v>
      </c>
      <c r="G71" t="s">
        <v>573</v>
      </c>
      <c r="H71">
        <v>52</v>
      </c>
      <c r="I71" s="9">
        <v>44440</v>
      </c>
      <c r="J71" s="9">
        <v>44621</v>
      </c>
      <c r="K71" s="9">
        <v>45138</v>
      </c>
      <c r="L71" s="9"/>
      <c r="M71" s="9"/>
      <c r="N71" s="9"/>
      <c r="O71" s="65">
        <f t="shared" si="2"/>
        <v>60</v>
      </c>
      <c r="P71" s="65"/>
      <c r="Q71" s="9"/>
    </row>
    <row r="72" spans="1:17" ht="15.75" hidden="1" thickBot="1" x14ac:dyDescent="0.3">
      <c r="A72" s="8" t="s">
        <v>11</v>
      </c>
      <c r="B72">
        <v>727</v>
      </c>
      <c r="C72" t="s">
        <v>21</v>
      </c>
      <c r="D72">
        <v>313114</v>
      </c>
      <c r="E72" t="s">
        <v>688</v>
      </c>
      <c r="F72">
        <v>1</v>
      </c>
      <c r="G72" t="s">
        <v>573</v>
      </c>
      <c r="H72">
        <v>52</v>
      </c>
      <c r="I72" s="9">
        <v>44440</v>
      </c>
      <c r="J72" s="9">
        <v>44621</v>
      </c>
      <c r="K72" s="9">
        <v>45138</v>
      </c>
      <c r="L72" s="9"/>
      <c r="M72" s="9"/>
      <c r="N72" s="9"/>
      <c r="O72" s="65">
        <f t="shared" si="2"/>
        <v>60</v>
      </c>
      <c r="P72" s="65"/>
      <c r="Q72" s="9"/>
    </row>
    <row r="73" spans="1:17" ht="15.75" hidden="1" thickBot="1" x14ac:dyDescent="0.3">
      <c r="A73" s="8" t="s">
        <v>11</v>
      </c>
      <c r="B73">
        <v>1025</v>
      </c>
      <c r="C73" t="s">
        <v>21</v>
      </c>
      <c r="D73">
        <v>313114</v>
      </c>
      <c r="E73" t="s">
        <v>688</v>
      </c>
      <c r="F73">
        <v>1</v>
      </c>
      <c r="G73" t="s">
        <v>573</v>
      </c>
      <c r="H73">
        <v>52</v>
      </c>
      <c r="I73" s="9">
        <v>44440</v>
      </c>
      <c r="J73" s="9">
        <v>44621</v>
      </c>
      <c r="K73" s="9">
        <v>45138</v>
      </c>
      <c r="L73" s="9"/>
      <c r="M73" s="9"/>
      <c r="N73" s="9"/>
      <c r="O73" s="65">
        <f t="shared" si="2"/>
        <v>60</v>
      </c>
      <c r="P73" s="65"/>
      <c r="Q73" s="9"/>
    </row>
    <row r="74" spans="1:17" ht="15.75" hidden="1" thickBot="1" x14ac:dyDescent="0.3">
      <c r="A74" s="8" t="s">
        <v>11</v>
      </c>
      <c r="B74">
        <v>702</v>
      </c>
      <c r="C74" t="s">
        <v>22</v>
      </c>
      <c r="D74">
        <v>313114</v>
      </c>
      <c r="E74" t="s">
        <v>689</v>
      </c>
      <c r="F74">
        <v>1</v>
      </c>
      <c r="G74" t="s">
        <v>573</v>
      </c>
      <c r="H74">
        <v>52</v>
      </c>
      <c r="I74" s="9">
        <v>44440</v>
      </c>
      <c r="J74" s="9">
        <v>44621</v>
      </c>
      <c r="K74" s="9">
        <v>45138</v>
      </c>
      <c r="L74" s="9"/>
      <c r="M74" s="9"/>
      <c r="N74" s="9"/>
      <c r="O74" s="65">
        <f t="shared" si="2"/>
        <v>60</v>
      </c>
      <c r="P74" s="65"/>
      <c r="Q74" s="9"/>
    </row>
    <row r="75" spans="1:17" ht="15.75" hidden="1" thickBot="1" x14ac:dyDescent="0.3">
      <c r="A75" s="8" t="s">
        <v>11</v>
      </c>
      <c r="B75">
        <v>750</v>
      </c>
      <c r="C75" t="s">
        <v>22</v>
      </c>
      <c r="D75">
        <v>313114</v>
      </c>
      <c r="E75" t="s">
        <v>689</v>
      </c>
      <c r="F75">
        <v>1</v>
      </c>
      <c r="G75" t="s">
        <v>573</v>
      </c>
      <c r="H75">
        <v>52</v>
      </c>
      <c r="I75" s="9">
        <v>44440</v>
      </c>
      <c r="J75" s="9">
        <v>44621</v>
      </c>
      <c r="K75" s="9">
        <v>45138</v>
      </c>
      <c r="L75" s="9"/>
      <c r="M75" s="9"/>
      <c r="N75" s="9"/>
      <c r="O75" s="65">
        <f t="shared" si="2"/>
        <v>60</v>
      </c>
      <c r="P75" s="65"/>
      <c r="Q75" s="9"/>
    </row>
    <row r="76" spans="1:17" ht="15.75" hidden="1" thickBot="1" x14ac:dyDescent="0.3">
      <c r="A76" s="8" t="s">
        <v>11</v>
      </c>
      <c r="B76">
        <v>670</v>
      </c>
      <c r="C76" t="s">
        <v>23</v>
      </c>
      <c r="D76">
        <v>313114</v>
      </c>
      <c r="E76" t="s">
        <v>690</v>
      </c>
      <c r="F76">
        <v>1</v>
      </c>
      <c r="G76" t="s">
        <v>573</v>
      </c>
      <c r="H76">
        <v>53</v>
      </c>
      <c r="I76" s="9">
        <v>44440</v>
      </c>
      <c r="J76" s="9">
        <v>44621</v>
      </c>
      <c r="K76" s="9">
        <v>45138</v>
      </c>
      <c r="L76" s="9"/>
      <c r="M76" s="9"/>
      <c r="N76" s="9"/>
      <c r="O76" s="65">
        <f t="shared" ref="O76:O81" si="3">151/2</f>
        <v>75.5</v>
      </c>
      <c r="P76" s="65"/>
      <c r="Q76" s="9"/>
    </row>
    <row r="77" spans="1:17" ht="15.75" hidden="1" thickBot="1" x14ac:dyDescent="0.3">
      <c r="A77" s="8" t="s">
        <v>11</v>
      </c>
      <c r="B77">
        <v>1032</v>
      </c>
      <c r="C77" t="s">
        <v>23</v>
      </c>
      <c r="D77">
        <v>313114</v>
      </c>
      <c r="E77" t="s">
        <v>690</v>
      </c>
      <c r="F77">
        <v>1</v>
      </c>
      <c r="G77" t="s">
        <v>573</v>
      </c>
      <c r="H77">
        <v>53</v>
      </c>
      <c r="I77" s="9">
        <v>44440</v>
      </c>
      <c r="J77" s="9">
        <v>44621</v>
      </c>
      <c r="K77" s="9">
        <v>45138</v>
      </c>
      <c r="L77" s="9"/>
      <c r="M77" s="9"/>
      <c r="N77" s="9"/>
      <c r="O77" s="65">
        <f t="shared" si="3"/>
        <v>75.5</v>
      </c>
      <c r="P77" s="65"/>
      <c r="Q77" s="9"/>
    </row>
    <row r="78" spans="1:17" ht="15.75" hidden="1" thickBot="1" x14ac:dyDescent="0.3">
      <c r="A78" s="8" t="s">
        <v>11</v>
      </c>
      <c r="B78">
        <v>729</v>
      </c>
      <c r="C78" t="s">
        <v>23</v>
      </c>
      <c r="D78">
        <v>313114</v>
      </c>
      <c r="E78" t="s">
        <v>690</v>
      </c>
      <c r="F78">
        <v>1</v>
      </c>
      <c r="G78" t="s">
        <v>573</v>
      </c>
      <c r="H78">
        <v>53</v>
      </c>
      <c r="I78" s="9">
        <v>44440</v>
      </c>
      <c r="J78" s="9">
        <v>44621</v>
      </c>
      <c r="K78" s="9">
        <v>45138</v>
      </c>
      <c r="L78" s="9"/>
      <c r="M78" s="9"/>
      <c r="N78" s="9"/>
      <c r="O78" s="65">
        <f t="shared" si="3"/>
        <v>75.5</v>
      </c>
      <c r="P78" s="65"/>
      <c r="Q78" s="9"/>
    </row>
    <row r="79" spans="1:17" ht="15.75" hidden="1" thickBot="1" x14ac:dyDescent="0.3">
      <c r="A79" s="8" t="s">
        <v>11</v>
      </c>
      <c r="B79">
        <v>1034</v>
      </c>
      <c r="C79" t="s">
        <v>23</v>
      </c>
      <c r="D79">
        <v>313114</v>
      </c>
      <c r="E79" t="s">
        <v>690</v>
      </c>
      <c r="F79">
        <v>1</v>
      </c>
      <c r="G79" t="s">
        <v>573</v>
      </c>
      <c r="H79">
        <v>53</v>
      </c>
      <c r="I79" s="9">
        <v>44440</v>
      </c>
      <c r="J79" s="9">
        <v>44621</v>
      </c>
      <c r="K79" s="9">
        <v>45138</v>
      </c>
      <c r="L79" s="9"/>
      <c r="M79" s="9"/>
      <c r="N79" s="9"/>
      <c r="O79" s="65">
        <f t="shared" si="3"/>
        <v>75.5</v>
      </c>
      <c r="P79" s="65"/>
      <c r="Q79" s="9"/>
    </row>
    <row r="80" spans="1:17" ht="15.75" hidden="1" thickBot="1" x14ac:dyDescent="0.3">
      <c r="A80" s="8" t="s">
        <v>11</v>
      </c>
      <c r="B80">
        <v>703</v>
      </c>
      <c r="C80" t="s">
        <v>24</v>
      </c>
      <c r="D80">
        <v>313114</v>
      </c>
      <c r="E80" t="s">
        <v>691</v>
      </c>
      <c r="F80">
        <v>1</v>
      </c>
      <c r="G80" t="s">
        <v>573</v>
      </c>
      <c r="H80">
        <v>53</v>
      </c>
      <c r="I80" s="9">
        <v>44440</v>
      </c>
      <c r="J80" s="9">
        <v>44621</v>
      </c>
      <c r="K80" s="9">
        <v>45138</v>
      </c>
      <c r="L80" s="9"/>
      <c r="M80" s="9"/>
      <c r="N80" s="9"/>
      <c r="O80" s="65">
        <f t="shared" si="3"/>
        <v>75.5</v>
      </c>
      <c r="P80" s="65"/>
      <c r="Q80" s="9"/>
    </row>
    <row r="81" spans="1:17" ht="15.75" hidden="1" thickBot="1" x14ac:dyDescent="0.3">
      <c r="A81" s="8" t="s">
        <v>11</v>
      </c>
      <c r="B81">
        <v>746</v>
      </c>
      <c r="C81" t="s">
        <v>24</v>
      </c>
      <c r="D81">
        <v>313114</v>
      </c>
      <c r="E81" t="s">
        <v>691</v>
      </c>
      <c r="F81">
        <v>1</v>
      </c>
      <c r="G81" t="s">
        <v>573</v>
      </c>
      <c r="H81">
        <v>53</v>
      </c>
      <c r="I81" s="9">
        <v>44440</v>
      </c>
      <c r="J81" s="9">
        <v>44621</v>
      </c>
      <c r="K81" s="9">
        <v>45138</v>
      </c>
      <c r="L81" s="9"/>
      <c r="M81" s="9"/>
      <c r="N81" s="9"/>
      <c r="O81" s="65">
        <f t="shared" si="3"/>
        <v>75.5</v>
      </c>
      <c r="P81" s="65"/>
      <c r="Q81" s="9"/>
    </row>
    <row r="82" spans="1:17" ht="15.75" hidden="1" thickBot="1" x14ac:dyDescent="0.3">
      <c r="A82" s="8" t="s">
        <v>11</v>
      </c>
      <c r="B82">
        <v>672</v>
      </c>
      <c r="C82" t="s">
        <v>25</v>
      </c>
      <c r="D82">
        <v>313114</v>
      </c>
      <c r="E82" t="s">
        <v>692</v>
      </c>
      <c r="F82">
        <v>1</v>
      </c>
      <c r="G82" t="s">
        <v>573</v>
      </c>
      <c r="H82">
        <v>54</v>
      </c>
      <c r="I82" s="9">
        <v>44440</v>
      </c>
      <c r="J82" s="9">
        <v>44621</v>
      </c>
      <c r="K82" s="9">
        <v>45138</v>
      </c>
      <c r="L82" s="9"/>
      <c r="M82" s="9"/>
      <c r="N82" s="9"/>
      <c r="O82" s="65">
        <f t="shared" ref="O82:O87" si="4">88/2</f>
        <v>44</v>
      </c>
      <c r="P82" s="65"/>
      <c r="Q82" s="9"/>
    </row>
    <row r="83" spans="1:17" ht="15.75" hidden="1" thickBot="1" x14ac:dyDescent="0.3">
      <c r="A83" s="8" t="s">
        <v>11</v>
      </c>
      <c r="B83">
        <v>1036</v>
      </c>
      <c r="C83" t="s">
        <v>25</v>
      </c>
      <c r="D83">
        <v>313114</v>
      </c>
      <c r="E83" t="s">
        <v>692</v>
      </c>
      <c r="F83">
        <v>1</v>
      </c>
      <c r="G83" t="s">
        <v>573</v>
      </c>
      <c r="H83">
        <v>54</v>
      </c>
      <c r="I83" s="9">
        <v>44440</v>
      </c>
      <c r="J83" s="9">
        <v>44621</v>
      </c>
      <c r="K83" s="9">
        <v>45138</v>
      </c>
      <c r="L83" s="9"/>
      <c r="M83" s="9"/>
      <c r="N83" s="9"/>
      <c r="O83" s="65">
        <f t="shared" si="4"/>
        <v>44</v>
      </c>
      <c r="P83" s="65"/>
      <c r="Q83" s="9"/>
    </row>
    <row r="84" spans="1:17" ht="15.75" hidden="1" thickBot="1" x14ac:dyDescent="0.3">
      <c r="A84" s="8" t="s">
        <v>11</v>
      </c>
      <c r="B84">
        <v>730</v>
      </c>
      <c r="C84" t="s">
        <v>25</v>
      </c>
      <c r="D84">
        <v>313114</v>
      </c>
      <c r="E84" t="s">
        <v>692</v>
      </c>
      <c r="F84">
        <v>1</v>
      </c>
      <c r="G84" t="s">
        <v>573</v>
      </c>
      <c r="H84">
        <v>54</v>
      </c>
      <c r="I84" s="9">
        <v>44440</v>
      </c>
      <c r="J84" s="9">
        <v>44621</v>
      </c>
      <c r="K84" s="9">
        <v>45138</v>
      </c>
      <c r="L84" s="9"/>
      <c r="M84" s="9"/>
      <c r="N84" s="9"/>
      <c r="O84" s="65">
        <f t="shared" si="4"/>
        <v>44</v>
      </c>
      <c r="P84" s="65"/>
      <c r="Q84" s="9"/>
    </row>
    <row r="85" spans="1:17" ht="15.75" hidden="1" thickBot="1" x14ac:dyDescent="0.3">
      <c r="A85" s="8" t="s">
        <v>11</v>
      </c>
      <c r="B85">
        <v>1037</v>
      </c>
      <c r="C85" t="s">
        <v>25</v>
      </c>
      <c r="D85">
        <v>313114</v>
      </c>
      <c r="E85" t="s">
        <v>692</v>
      </c>
      <c r="F85">
        <v>1</v>
      </c>
      <c r="G85" t="s">
        <v>573</v>
      </c>
      <c r="H85">
        <v>54</v>
      </c>
      <c r="I85" s="9">
        <v>44440</v>
      </c>
      <c r="J85" s="9">
        <v>44621</v>
      </c>
      <c r="K85" s="9">
        <v>45138</v>
      </c>
      <c r="L85" s="9"/>
      <c r="M85" s="9"/>
      <c r="N85" s="9"/>
      <c r="O85" s="65">
        <f t="shared" si="4"/>
        <v>44</v>
      </c>
      <c r="P85" s="65"/>
      <c r="Q85" s="9"/>
    </row>
    <row r="86" spans="1:17" ht="15.75" hidden="1" thickBot="1" x14ac:dyDescent="0.3">
      <c r="A86" s="8" t="s">
        <v>11</v>
      </c>
      <c r="B86">
        <v>1035</v>
      </c>
      <c r="C86" t="s">
        <v>26</v>
      </c>
      <c r="D86">
        <v>313114</v>
      </c>
      <c r="E86" t="s">
        <v>693</v>
      </c>
      <c r="F86">
        <v>1</v>
      </c>
      <c r="G86" t="s">
        <v>573</v>
      </c>
      <c r="H86">
        <v>54</v>
      </c>
      <c r="I86" s="9">
        <v>44440</v>
      </c>
      <c r="J86" s="9">
        <v>44621</v>
      </c>
      <c r="K86" s="9">
        <v>45138</v>
      </c>
      <c r="L86" s="9"/>
      <c r="M86" s="9"/>
      <c r="N86" s="9"/>
      <c r="O86" s="65">
        <f t="shared" si="4"/>
        <v>44</v>
      </c>
      <c r="P86" s="65"/>
      <c r="Q86" s="9"/>
    </row>
    <row r="87" spans="1:17" ht="15.75" hidden="1" thickBot="1" x14ac:dyDescent="0.3">
      <c r="A87" s="8" t="s">
        <v>11</v>
      </c>
      <c r="B87">
        <v>747</v>
      </c>
      <c r="C87" t="s">
        <v>26</v>
      </c>
      <c r="D87">
        <v>313114</v>
      </c>
      <c r="E87" t="s">
        <v>693</v>
      </c>
      <c r="F87">
        <v>1</v>
      </c>
      <c r="G87" t="s">
        <v>573</v>
      </c>
      <c r="H87">
        <v>54</v>
      </c>
      <c r="I87" s="9">
        <v>44440</v>
      </c>
      <c r="J87" s="9">
        <v>44621</v>
      </c>
      <c r="K87" s="9">
        <v>45138</v>
      </c>
      <c r="L87" s="9"/>
      <c r="M87" s="9"/>
      <c r="N87" s="9"/>
      <c r="O87" s="65">
        <f t="shared" si="4"/>
        <v>44</v>
      </c>
      <c r="P87" s="65"/>
      <c r="Q87" s="9"/>
    </row>
    <row r="88" spans="1:17" ht="15.75" hidden="1" thickBot="1" x14ac:dyDescent="0.3">
      <c r="A88" s="8" t="s">
        <v>11</v>
      </c>
      <c r="B88">
        <v>674</v>
      </c>
      <c r="C88" t="s">
        <v>27</v>
      </c>
      <c r="D88">
        <v>313114</v>
      </c>
      <c r="E88" t="s">
        <v>694</v>
      </c>
      <c r="F88">
        <v>1</v>
      </c>
      <c r="G88" t="s">
        <v>573</v>
      </c>
      <c r="H88">
        <v>55</v>
      </c>
      <c r="I88" s="9">
        <v>44440</v>
      </c>
      <c r="J88" s="9">
        <v>44621</v>
      </c>
      <c r="K88" s="9">
        <v>45138</v>
      </c>
      <c r="L88" s="9"/>
      <c r="M88" s="9"/>
      <c r="N88" s="9"/>
      <c r="O88" s="65">
        <f t="shared" ref="O88:O93" si="5">82/2</f>
        <v>41</v>
      </c>
      <c r="P88" s="65"/>
      <c r="Q88" s="9"/>
    </row>
    <row r="89" spans="1:17" ht="15.75" hidden="1" thickBot="1" x14ac:dyDescent="0.3">
      <c r="A89" s="8" t="s">
        <v>11</v>
      </c>
      <c r="B89">
        <v>1027</v>
      </c>
      <c r="C89" t="s">
        <v>27</v>
      </c>
      <c r="D89">
        <v>313114</v>
      </c>
      <c r="E89" t="s">
        <v>694</v>
      </c>
      <c r="F89">
        <v>1</v>
      </c>
      <c r="G89" t="s">
        <v>573</v>
      </c>
      <c r="H89">
        <v>55</v>
      </c>
      <c r="I89" s="9">
        <v>44440</v>
      </c>
      <c r="J89" s="9">
        <v>44621</v>
      </c>
      <c r="K89" s="9">
        <v>45138</v>
      </c>
      <c r="L89" s="9"/>
      <c r="M89" s="9"/>
      <c r="N89" s="9"/>
      <c r="O89" s="65">
        <f t="shared" si="5"/>
        <v>41</v>
      </c>
      <c r="P89" s="65"/>
      <c r="Q89" s="9"/>
    </row>
    <row r="90" spans="1:17" ht="15.75" hidden="1" thickBot="1" x14ac:dyDescent="0.3">
      <c r="A90" s="8" t="s">
        <v>11</v>
      </c>
      <c r="B90">
        <v>731</v>
      </c>
      <c r="C90" t="s">
        <v>27</v>
      </c>
      <c r="D90">
        <v>313114</v>
      </c>
      <c r="E90" t="s">
        <v>694</v>
      </c>
      <c r="F90">
        <v>1</v>
      </c>
      <c r="G90" t="s">
        <v>573</v>
      </c>
      <c r="H90">
        <v>55</v>
      </c>
      <c r="I90" s="9">
        <v>44440</v>
      </c>
      <c r="J90" s="9">
        <v>44621</v>
      </c>
      <c r="K90" s="9">
        <v>45138</v>
      </c>
      <c r="L90" s="9"/>
      <c r="M90" s="9"/>
      <c r="N90" s="9"/>
      <c r="O90" s="65">
        <f t="shared" si="5"/>
        <v>41</v>
      </c>
      <c r="P90" s="65"/>
      <c r="Q90" s="9"/>
    </row>
    <row r="91" spans="1:17" ht="15.75" hidden="1" thickBot="1" x14ac:dyDescent="0.3">
      <c r="A91" s="8" t="s">
        <v>11</v>
      </c>
      <c r="B91">
        <v>1066</v>
      </c>
      <c r="C91" t="s">
        <v>27</v>
      </c>
      <c r="D91">
        <v>313114</v>
      </c>
      <c r="E91" t="s">
        <v>694</v>
      </c>
      <c r="F91">
        <v>1</v>
      </c>
      <c r="G91" t="s">
        <v>573</v>
      </c>
      <c r="H91">
        <v>55</v>
      </c>
      <c r="I91" s="9">
        <v>44440</v>
      </c>
      <c r="J91" s="9">
        <v>44621</v>
      </c>
      <c r="K91" s="9">
        <v>45138</v>
      </c>
      <c r="L91" s="9"/>
      <c r="M91" s="9"/>
      <c r="N91" s="9"/>
      <c r="O91" s="65">
        <f t="shared" si="5"/>
        <v>41</v>
      </c>
      <c r="P91" s="65"/>
      <c r="Q91" s="9"/>
    </row>
    <row r="92" spans="1:17" ht="15.75" hidden="1" thickBot="1" x14ac:dyDescent="0.3">
      <c r="A92" s="8" t="s">
        <v>11</v>
      </c>
      <c r="B92">
        <v>705</v>
      </c>
      <c r="C92" t="s">
        <v>28</v>
      </c>
      <c r="D92">
        <v>313114</v>
      </c>
      <c r="E92" t="s">
        <v>695</v>
      </c>
      <c r="F92">
        <v>1</v>
      </c>
      <c r="G92" t="s">
        <v>573</v>
      </c>
      <c r="H92">
        <v>55</v>
      </c>
      <c r="I92" s="9">
        <v>44440</v>
      </c>
      <c r="J92" s="9">
        <v>44621</v>
      </c>
      <c r="K92" s="9">
        <v>45138</v>
      </c>
      <c r="L92" s="9"/>
      <c r="M92" s="9"/>
      <c r="N92" s="9"/>
      <c r="O92" s="65">
        <f t="shared" si="5"/>
        <v>41</v>
      </c>
      <c r="P92" s="65"/>
      <c r="Q92" s="9"/>
    </row>
    <row r="93" spans="1:17" ht="15.75" hidden="1" thickBot="1" x14ac:dyDescent="0.3">
      <c r="A93" s="8" t="s">
        <v>11</v>
      </c>
      <c r="B93">
        <v>751</v>
      </c>
      <c r="C93" t="s">
        <v>28</v>
      </c>
      <c r="D93">
        <v>313114</v>
      </c>
      <c r="E93" t="s">
        <v>695</v>
      </c>
      <c r="F93">
        <v>1</v>
      </c>
      <c r="G93" t="s">
        <v>573</v>
      </c>
      <c r="H93">
        <v>55</v>
      </c>
      <c r="I93" s="9">
        <v>44440</v>
      </c>
      <c r="J93" s="9">
        <v>44621</v>
      </c>
      <c r="K93" s="9">
        <v>45138</v>
      </c>
      <c r="L93" s="9"/>
      <c r="M93" s="9"/>
      <c r="N93" s="9"/>
      <c r="O93" s="65">
        <f t="shared" si="5"/>
        <v>41</v>
      </c>
      <c r="P93" s="65"/>
      <c r="Q93" s="9"/>
    </row>
    <row r="94" spans="1:17" ht="15.75" hidden="1" thickBot="1" x14ac:dyDescent="0.3">
      <c r="A94" s="8" t="s">
        <v>11</v>
      </c>
      <c r="B94">
        <v>675</v>
      </c>
      <c r="C94" t="s">
        <v>29</v>
      </c>
      <c r="D94">
        <v>313114</v>
      </c>
      <c r="E94" t="s">
        <v>696</v>
      </c>
      <c r="F94">
        <v>1</v>
      </c>
      <c r="G94" t="s">
        <v>573</v>
      </c>
      <c r="H94">
        <v>56</v>
      </c>
      <c r="I94" s="9">
        <v>44440</v>
      </c>
      <c r="J94" s="9">
        <v>44621</v>
      </c>
      <c r="K94" s="9">
        <v>45138</v>
      </c>
      <c r="L94" s="9"/>
      <c r="M94" s="9"/>
      <c r="N94" s="9"/>
      <c r="O94" s="65">
        <f t="shared" ref="O94:O99" si="6">118/2</f>
        <v>59</v>
      </c>
      <c r="P94" s="65"/>
      <c r="Q94" s="9"/>
    </row>
    <row r="95" spans="1:17" ht="15.75" hidden="1" thickBot="1" x14ac:dyDescent="0.3">
      <c r="A95" s="8" t="s">
        <v>11</v>
      </c>
      <c r="B95">
        <v>1021</v>
      </c>
      <c r="C95" t="s">
        <v>29</v>
      </c>
      <c r="D95">
        <v>313114</v>
      </c>
      <c r="E95" t="s">
        <v>696</v>
      </c>
      <c r="F95">
        <v>1</v>
      </c>
      <c r="G95" t="s">
        <v>573</v>
      </c>
      <c r="H95">
        <v>56</v>
      </c>
      <c r="I95" s="9">
        <v>44440</v>
      </c>
      <c r="J95" s="9">
        <v>44621</v>
      </c>
      <c r="K95" s="9">
        <v>45138</v>
      </c>
      <c r="L95" s="9"/>
      <c r="M95" s="9"/>
      <c r="N95" s="9"/>
      <c r="O95" s="65">
        <f t="shared" si="6"/>
        <v>59</v>
      </c>
      <c r="P95" s="65"/>
      <c r="Q95" s="9"/>
    </row>
    <row r="96" spans="1:17" ht="15.75" hidden="1" thickBot="1" x14ac:dyDescent="0.3">
      <c r="A96" s="8" t="s">
        <v>11</v>
      </c>
      <c r="B96">
        <v>732</v>
      </c>
      <c r="C96" t="s">
        <v>29</v>
      </c>
      <c r="D96">
        <v>313114</v>
      </c>
      <c r="E96" t="s">
        <v>696</v>
      </c>
      <c r="F96">
        <v>1</v>
      </c>
      <c r="G96" t="s">
        <v>573</v>
      </c>
      <c r="H96">
        <v>56</v>
      </c>
      <c r="I96" s="9">
        <v>44440</v>
      </c>
      <c r="J96" s="9">
        <v>44621</v>
      </c>
      <c r="K96" s="9">
        <v>45138</v>
      </c>
      <c r="L96" s="9"/>
      <c r="M96" s="9"/>
      <c r="N96" s="9"/>
      <c r="O96" s="65">
        <f t="shared" si="6"/>
        <v>59</v>
      </c>
      <c r="P96" s="65"/>
      <c r="Q96" s="9"/>
    </row>
    <row r="97" spans="1:17" ht="15.75" hidden="1" thickBot="1" x14ac:dyDescent="0.3">
      <c r="A97" s="8" t="s">
        <v>11</v>
      </c>
      <c r="B97">
        <v>1067</v>
      </c>
      <c r="C97" t="s">
        <v>29</v>
      </c>
      <c r="D97">
        <v>313114</v>
      </c>
      <c r="E97" t="s">
        <v>696</v>
      </c>
      <c r="F97">
        <v>1</v>
      </c>
      <c r="G97" t="s">
        <v>573</v>
      </c>
      <c r="H97">
        <v>56</v>
      </c>
      <c r="I97" s="9">
        <v>44440</v>
      </c>
      <c r="J97" s="9">
        <v>44621</v>
      </c>
      <c r="K97" s="9">
        <v>45138</v>
      </c>
      <c r="L97" s="9"/>
      <c r="M97" s="9"/>
      <c r="N97" s="9"/>
      <c r="O97" s="65">
        <f t="shared" si="6"/>
        <v>59</v>
      </c>
      <c r="P97" s="65"/>
      <c r="Q97" s="9"/>
    </row>
    <row r="98" spans="1:17" ht="15.75" hidden="1" thickBot="1" x14ac:dyDescent="0.3">
      <c r="A98" s="8" t="s">
        <v>11</v>
      </c>
      <c r="B98">
        <v>706</v>
      </c>
      <c r="C98" t="s">
        <v>30</v>
      </c>
      <c r="D98">
        <v>313114</v>
      </c>
      <c r="E98" t="s">
        <v>697</v>
      </c>
      <c r="F98">
        <v>1</v>
      </c>
      <c r="G98" t="s">
        <v>573</v>
      </c>
      <c r="H98">
        <v>56</v>
      </c>
      <c r="I98" s="9">
        <v>44440</v>
      </c>
      <c r="J98" s="9">
        <v>44621</v>
      </c>
      <c r="K98" s="9">
        <v>45138</v>
      </c>
      <c r="L98" s="9"/>
      <c r="M98" s="9"/>
      <c r="N98" s="9"/>
      <c r="O98" s="65">
        <f t="shared" si="6"/>
        <v>59</v>
      </c>
      <c r="P98" s="65"/>
      <c r="Q98" s="9"/>
    </row>
    <row r="99" spans="1:17" ht="15.75" hidden="1" thickBot="1" x14ac:dyDescent="0.3">
      <c r="A99" s="1" t="s">
        <v>11</v>
      </c>
      <c r="B99" s="2">
        <v>752</v>
      </c>
      <c r="C99" s="2" t="s">
        <v>30</v>
      </c>
      <c r="D99" s="2">
        <v>313114</v>
      </c>
      <c r="E99" s="2" t="s">
        <v>697</v>
      </c>
      <c r="F99" s="2">
        <v>1</v>
      </c>
      <c r="G99" t="s">
        <v>573</v>
      </c>
      <c r="H99" s="2">
        <v>56</v>
      </c>
      <c r="I99" s="10">
        <v>44440</v>
      </c>
      <c r="J99" s="10">
        <v>44621</v>
      </c>
      <c r="K99" s="9">
        <v>45138</v>
      </c>
      <c r="L99" s="9"/>
      <c r="M99" s="9"/>
      <c r="N99" s="9"/>
      <c r="O99" s="65">
        <f t="shared" si="6"/>
        <v>59</v>
      </c>
      <c r="P99" s="65"/>
      <c r="Q99" s="9"/>
    </row>
    <row r="100" spans="1:17" ht="15.75" hidden="1" thickBot="1" x14ac:dyDescent="0.3">
      <c r="A100" s="4" t="s">
        <v>48</v>
      </c>
      <c r="B100" s="5">
        <v>777</v>
      </c>
      <c r="C100" s="5" t="s">
        <v>49</v>
      </c>
      <c r="D100" s="5">
        <v>313125</v>
      </c>
      <c r="E100" s="5" t="s">
        <v>50</v>
      </c>
      <c r="F100" s="5">
        <v>1</v>
      </c>
      <c r="G100" s="5" t="s">
        <v>573</v>
      </c>
      <c r="H100" s="5">
        <v>73</v>
      </c>
      <c r="I100" s="6">
        <v>44378</v>
      </c>
      <c r="J100" s="6">
        <v>44562</v>
      </c>
      <c r="K100" s="66">
        <v>45138</v>
      </c>
      <c r="L100" s="67">
        <v>3111</v>
      </c>
      <c r="M100" s="67">
        <v>2745</v>
      </c>
      <c r="N100" s="68">
        <v>120</v>
      </c>
      <c r="O100" s="68">
        <f>Tabla4[[#This Row],[km_carga_mensual]]/(6*31)</f>
        <v>16.725806451612904</v>
      </c>
      <c r="P100" s="7">
        <f>Tabla4[[#This Row],[km_vacio_mensual]]/(6*31)</f>
        <v>14.758064516129032</v>
      </c>
      <c r="Q100" s="7">
        <f>Tabla4[[#This Row],[km_mantencion_mensual]]/(6*31)</f>
        <v>0.64516129032258063</v>
      </c>
    </row>
    <row r="101" spans="1:17" ht="15.75" hidden="1" thickBot="1" x14ac:dyDescent="0.3">
      <c r="A101" s="8" t="s">
        <v>48</v>
      </c>
      <c r="B101">
        <v>1070</v>
      </c>
      <c r="C101" t="s">
        <v>49</v>
      </c>
      <c r="D101">
        <v>313125</v>
      </c>
      <c r="E101" t="s">
        <v>50</v>
      </c>
      <c r="F101">
        <v>1</v>
      </c>
      <c r="G101" t="s">
        <v>573</v>
      </c>
      <c r="H101">
        <v>73</v>
      </c>
      <c r="I101" s="9">
        <v>44378</v>
      </c>
      <c r="J101" s="9">
        <v>44562</v>
      </c>
      <c r="K101" s="9">
        <v>45138</v>
      </c>
      <c r="L101" s="67">
        <v>3111</v>
      </c>
      <c r="M101" s="67">
        <v>2745</v>
      </c>
      <c r="N101" s="68">
        <v>120</v>
      </c>
      <c r="O101" s="68">
        <f>Tabla4[[#This Row],[km_carga_mensual]]/(6*31)</f>
        <v>16.725806451612904</v>
      </c>
      <c r="P101" s="7">
        <f>Tabla4[[#This Row],[km_vacio_mensual]]/(6*31)</f>
        <v>14.758064516129032</v>
      </c>
      <c r="Q101" s="7">
        <f>Tabla4[[#This Row],[km_mantencion_mensual]]/(6*31)</f>
        <v>0.64516129032258063</v>
      </c>
    </row>
    <row r="102" spans="1:17" ht="15.75" hidden="1" thickBot="1" x14ac:dyDescent="0.3">
      <c r="A102" s="8" t="s">
        <v>48</v>
      </c>
      <c r="B102">
        <v>1071</v>
      </c>
      <c r="C102" t="s">
        <v>49</v>
      </c>
      <c r="D102">
        <v>313125</v>
      </c>
      <c r="E102" t="s">
        <v>50</v>
      </c>
      <c r="F102">
        <v>1</v>
      </c>
      <c r="G102" t="s">
        <v>573</v>
      </c>
      <c r="H102">
        <v>73</v>
      </c>
      <c r="I102" s="9">
        <v>44378</v>
      </c>
      <c r="J102" s="9">
        <v>44562</v>
      </c>
      <c r="K102" s="9">
        <v>45138</v>
      </c>
      <c r="L102" s="67">
        <v>3111</v>
      </c>
      <c r="M102" s="67">
        <v>2745</v>
      </c>
      <c r="N102" s="68">
        <v>120</v>
      </c>
      <c r="O102" s="68">
        <f>Tabla4[[#This Row],[km_carga_mensual]]/(6*31)</f>
        <v>16.725806451612904</v>
      </c>
      <c r="P102" s="7">
        <f>Tabla4[[#This Row],[km_vacio_mensual]]/(6*31)</f>
        <v>14.758064516129032</v>
      </c>
      <c r="Q102" s="7">
        <f>Tabla4[[#This Row],[km_mantencion_mensual]]/(6*31)</f>
        <v>0.64516129032258063</v>
      </c>
    </row>
    <row r="103" spans="1:17" ht="15.75" hidden="1" thickBot="1" x14ac:dyDescent="0.3">
      <c r="A103" s="8" t="s">
        <v>48</v>
      </c>
      <c r="B103">
        <v>783</v>
      </c>
      <c r="C103" t="s">
        <v>49</v>
      </c>
      <c r="D103">
        <v>313125</v>
      </c>
      <c r="E103" t="s">
        <v>50</v>
      </c>
      <c r="F103">
        <v>1</v>
      </c>
      <c r="G103" t="s">
        <v>573</v>
      </c>
      <c r="H103">
        <v>73</v>
      </c>
      <c r="I103" s="9">
        <v>44378</v>
      </c>
      <c r="J103" s="9">
        <v>44562</v>
      </c>
      <c r="K103" s="9">
        <v>45138</v>
      </c>
      <c r="L103" s="67">
        <v>3111</v>
      </c>
      <c r="M103" s="67">
        <v>2745</v>
      </c>
      <c r="N103" s="68">
        <v>120</v>
      </c>
      <c r="O103" s="68">
        <f>Tabla4[[#This Row],[km_carga_mensual]]/(6*31)</f>
        <v>16.725806451612904</v>
      </c>
      <c r="P103" s="7">
        <f>Tabla4[[#This Row],[km_vacio_mensual]]/(6*31)</f>
        <v>14.758064516129032</v>
      </c>
      <c r="Q103" s="7">
        <f>Tabla4[[#This Row],[km_mantencion_mensual]]/(6*31)</f>
        <v>0.64516129032258063</v>
      </c>
    </row>
    <row r="104" spans="1:17" ht="15.75" hidden="1" thickBot="1" x14ac:dyDescent="0.3">
      <c r="A104" s="8" t="s">
        <v>48</v>
      </c>
      <c r="B104">
        <v>1072</v>
      </c>
      <c r="C104" t="s">
        <v>49</v>
      </c>
      <c r="D104">
        <v>313125</v>
      </c>
      <c r="E104" t="s">
        <v>50</v>
      </c>
      <c r="F104">
        <v>1</v>
      </c>
      <c r="G104" t="s">
        <v>573</v>
      </c>
      <c r="H104">
        <v>73</v>
      </c>
      <c r="I104" s="9">
        <v>44378</v>
      </c>
      <c r="J104" s="9">
        <v>44562</v>
      </c>
      <c r="K104" s="9">
        <v>45138</v>
      </c>
      <c r="L104" s="67">
        <v>3111</v>
      </c>
      <c r="M104" s="67">
        <v>2745</v>
      </c>
      <c r="N104" s="68">
        <v>120</v>
      </c>
      <c r="O104" s="68">
        <f>Tabla4[[#This Row],[km_carga_mensual]]/(6*31)</f>
        <v>16.725806451612904</v>
      </c>
      <c r="P104" s="7">
        <f>Tabla4[[#This Row],[km_vacio_mensual]]/(6*31)</f>
        <v>14.758064516129032</v>
      </c>
      <c r="Q104" s="7">
        <f>Tabla4[[#This Row],[km_mantencion_mensual]]/(6*31)</f>
        <v>0.64516129032258063</v>
      </c>
    </row>
    <row r="105" spans="1:17" ht="15.75" hidden="1" thickBot="1" x14ac:dyDescent="0.3">
      <c r="A105" s="8" t="s">
        <v>48</v>
      </c>
      <c r="B105">
        <v>1073</v>
      </c>
      <c r="C105" t="s">
        <v>49</v>
      </c>
      <c r="D105">
        <v>313125</v>
      </c>
      <c r="E105" t="s">
        <v>50</v>
      </c>
      <c r="F105">
        <v>1</v>
      </c>
      <c r="G105" t="s">
        <v>573</v>
      </c>
      <c r="H105">
        <v>73</v>
      </c>
      <c r="I105" s="9">
        <v>44378</v>
      </c>
      <c r="J105" s="9">
        <v>44562</v>
      </c>
      <c r="K105" s="9">
        <v>45138</v>
      </c>
      <c r="L105" s="67">
        <v>3111</v>
      </c>
      <c r="M105" s="67">
        <v>2745</v>
      </c>
      <c r="N105" s="68">
        <v>120</v>
      </c>
      <c r="O105" s="68">
        <f>Tabla4[[#This Row],[km_carga_mensual]]/(6*31)</f>
        <v>16.725806451612904</v>
      </c>
      <c r="P105" s="7">
        <f>Tabla4[[#This Row],[km_vacio_mensual]]/(6*31)</f>
        <v>14.758064516129032</v>
      </c>
      <c r="Q105" s="7">
        <f>Tabla4[[#This Row],[km_mantencion_mensual]]/(6*31)</f>
        <v>0.64516129032258063</v>
      </c>
    </row>
    <row r="106" spans="1:17" ht="15.75" hidden="1" thickBot="1" x14ac:dyDescent="0.3">
      <c r="A106" s="8" t="s">
        <v>48</v>
      </c>
      <c r="B106">
        <v>770</v>
      </c>
      <c r="C106" t="s">
        <v>51</v>
      </c>
      <c r="D106">
        <v>313125</v>
      </c>
      <c r="E106" t="s">
        <v>52</v>
      </c>
      <c r="F106">
        <v>1</v>
      </c>
      <c r="G106" t="s">
        <v>573</v>
      </c>
      <c r="H106">
        <v>74</v>
      </c>
      <c r="I106" s="9">
        <v>44378</v>
      </c>
      <c r="J106" s="9">
        <v>44562</v>
      </c>
      <c r="K106" s="9">
        <v>45138</v>
      </c>
      <c r="L106" s="11">
        <v>7503</v>
      </c>
      <c r="M106" s="11">
        <v>1281</v>
      </c>
      <c r="N106" s="68">
        <v>120</v>
      </c>
      <c r="O106" s="68">
        <f>Tabla4[[#This Row],[km_carga_mensual]]/(6*31)</f>
        <v>40.338709677419352</v>
      </c>
      <c r="P106" s="7">
        <f>Tabla4[[#This Row],[km_vacio_mensual]]/(6*31)</f>
        <v>6.887096774193548</v>
      </c>
      <c r="Q106" s="7">
        <f>Tabla4[[#This Row],[km_mantencion_mensual]]/(6*31)</f>
        <v>0.64516129032258063</v>
      </c>
    </row>
    <row r="107" spans="1:17" ht="15.75" hidden="1" thickBot="1" x14ac:dyDescent="0.3">
      <c r="A107" s="8" t="s">
        <v>48</v>
      </c>
      <c r="B107">
        <v>1060</v>
      </c>
      <c r="C107" t="s">
        <v>51</v>
      </c>
      <c r="D107">
        <v>313125</v>
      </c>
      <c r="E107" t="s">
        <v>52</v>
      </c>
      <c r="F107">
        <v>1</v>
      </c>
      <c r="G107" t="s">
        <v>573</v>
      </c>
      <c r="H107">
        <v>74</v>
      </c>
      <c r="I107" s="9">
        <v>44378</v>
      </c>
      <c r="J107" s="9">
        <v>44562</v>
      </c>
      <c r="K107" s="9">
        <v>45138</v>
      </c>
      <c r="L107" s="11">
        <v>7503</v>
      </c>
      <c r="M107" s="11">
        <v>1281</v>
      </c>
      <c r="N107" s="68">
        <v>120</v>
      </c>
      <c r="O107" s="68">
        <f>Tabla4[[#This Row],[km_carga_mensual]]/(6*31)</f>
        <v>40.338709677419352</v>
      </c>
      <c r="P107" s="7">
        <f>Tabla4[[#This Row],[km_vacio_mensual]]/(6*31)</f>
        <v>6.887096774193548</v>
      </c>
      <c r="Q107" s="7">
        <f>Tabla4[[#This Row],[km_mantencion_mensual]]/(6*31)</f>
        <v>0.64516129032258063</v>
      </c>
    </row>
    <row r="108" spans="1:17" ht="15.75" hidden="1" thickBot="1" x14ac:dyDescent="0.3">
      <c r="A108" s="8" t="s">
        <v>48</v>
      </c>
      <c r="B108">
        <v>1061</v>
      </c>
      <c r="C108" t="s">
        <v>51</v>
      </c>
      <c r="D108">
        <v>313125</v>
      </c>
      <c r="E108" t="s">
        <v>52</v>
      </c>
      <c r="F108">
        <v>1</v>
      </c>
      <c r="G108" t="s">
        <v>573</v>
      </c>
      <c r="H108">
        <v>74</v>
      </c>
      <c r="I108" s="9">
        <v>44378</v>
      </c>
      <c r="J108" s="9">
        <v>44562</v>
      </c>
      <c r="K108" s="9">
        <v>45138</v>
      </c>
      <c r="L108" s="11">
        <v>7503</v>
      </c>
      <c r="M108" s="11">
        <v>1281</v>
      </c>
      <c r="N108" s="68">
        <v>120</v>
      </c>
      <c r="O108" s="68">
        <f>Tabla4[[#This Row],[km_carga_mensual]]/(6*31)</f>
        <v>40.338709677419352</v>
      </c>
      <c r="P108" s="7">
        <f>Tabla4[[#This Row],[km_vacio_mensual]]/(6*31)</f>
        <v>6.887096774193548</v>
      </c>
      <c r="Q108" s="7">
        <f>Tabla4[[#This Row],[km_mantencion_mensual]]/(6*31)</f>
        <v>0.64516129032258063</v>
      </c>
    </row>
    <row r="109" spans="1:17" ht="15.75" hidden="1" thickBot="1" x14ac:dyDescent="0.3">
      <c r="A109" s="8" t="s">
        <v>48</v>
      </c>
      <c r="B109">
        <v>787</v>
      </c>
      <c r="C109" t="s">
        <v>51</v>
      </c>
      <c r="D109">
        <v>313125</v>
      </c>
      <c r="E109" t="s">
        <v>52</v>
      </c>
      <c r="F109">
        <v>1</v>
      </c>
      <c r="G109" t="s">
        <v>573</v>
      </c>
      <c r="H109">
        <v>74</v>
      </c>
      <c r="I109" s="9">
        <v>44378</v>
      </c>
      <c r="J109" s="9">
        <v>44562</v>
      </c>
      <c r="K109" s="9">
        <v>45138</v>
      </c>
      <c r="L109" s="11">
        <v>7503</v>
      </c>
      <c r="M109" s="11">
        <v>1281</v>
      </c>
      <c r="N109" s="68">
        <v>120</v>
      </c>
      <c r="O109" s="68">
        <f>Tabla4[[#This Row],[km_carga_mensual]]/(6*31)</f>
        <v>40.338709677419352</v>
      </c>
      <c r="P109" s="7">
        <f>Tabla4[[#This Row],[km_vacio_mensual]]/(6*31)</f>
        <v>6.887096774193548</v>
      </c>
      <c r="Q109" s="7">
        <f>Tabla4[[#This Row],[km_mantencion_mensual]]/(6*31)</f>
        <v>0.64516129032258063</v>
      </c>
    </row>
    <row r="110" spans="1:17" ht="15.75" hidden="1" thickBot="1" x14ac:dyDescent="0.3">
      <c r="A110" s="8" t="s">
        <v>48</v>
      </c>
      <c r="B110">
        <v>1062</v>
      </c>
      <c r="C110" t="s">
        <v>51</v>
      </c>
      <c r="D110">
        <v>313125</v>
      </c>
      <c r="E110" t="s">
        <v>52</v>
      </c>
      <c r="F110">
        <v>1</v>
      </c>
      <c r="G110" t="s">
        <v>573</v>
      </c>
      <c r="H110">
        <v>74</v>
      </c>
      <c r="I110" s="9">
        <v>44378</v>
      </c>
      <c r="J110" s="9">
        <v>44562</v>
      </c>
      <c r="K110" s="9">
        <v>45138</v>
      </c>
      <c r="L110" s="11">
        <v>7503</v>
      </c>
      <c r="M110" s="11">
        <v>1281</v>
      </c>
      <c r="N110" s="68">
        <v>120</v>
      </c>
      <c r="O110" s="68">
        <f>Tabla4[[#This Row],[km_carga_mensual]]/(6*31)</f>
        <v>40.338709677419352</v>
      </c>
      <c r="P110" s="7">
        <f>Tabla4[[#This Row],[km_vacio_mensual]]/(6*31)</f>
        <v>6.887096774193548</v>
      </c>
      <c r="Q110" s="7">
        <f>Tabla4[[#This Row],[km_mantencion_mensual]]/(6*31)</f>
        <v>0.64516129032258063</v>
      </c>
    </row>
    <row r="111" spans="1:17" ht="15.75" hidden="1" thickBot="1" x14ac:dyDescent="0.3">
      <c r="A111" s="8" t="s">
        <v>48</v>
      </c>
      <c r="B111">
        <v>1063</v>
      </c>
      <c r="C111" t="s">
        <v>51</v>
      </c>
      <c r="D111">
        <v>313125</v>
      </c>
      <c r="E111" t="s">
        <v>52</v>
      </c>
      <c r="F111">
        <v>1</v>
      </c>
      <c r="G111" t="s">
        <v>573</v>
      </c>
      <c r="H111">
        <v>74</v>
      </c>
      <c r="I111" s="9">
        <v>44378</v>
      </c>
      <c r="J111" s="9">
        <v>44562</v>
      </c>
      <c r="K111" s="9">
        <v>45138</v>
      </c>
      <c r="L111" s="11">
        <v>7503</v>
      </c>
      <c r="M111" s="11">
        <v>1281</v>
      </c>
      <c r="N111" s="68">
        <v>120</v>
      </c>
      <c r="O111" s="68">
        <f>Tabla4[[#This Row],[km_carga_mensual]]/(6*31)</f>
        <v>40.338709677419352</v>
      </c>
      <c r="P111" s="7">
        <f>Tabla4[[#This Row],[km_vacio_mensual]]/(6*31)</f>
        <v>6.887096774193548</v>
      </c>
      <c r="Q111" s="7">
        <f>Tabla4[[#This Row],[km_mantencion_mensual]]/(6*31)</f>
        <v>0.64516129032258063</v>
      </c>
    </row>
    <row r="112" spans="1:17" ht="15.75" hidden="1" thickBot="1" x14ac:dyDescent="0.3">
      <c r="A112" s="8" t="s">
        <v>48</v>
      </c>
      <c r="B112">
        <v>776</v>
      </c>
      <c r="C112" t="s">
        <v>53</v>
      </c>
      <c r="D112">
        <v>313125</v>
      </c>
      <c r="E112" t="s">
        <v>54</v>
      </c>
      <c r="F112">
        <v>1</v>
      </c>
      <c r="G112" t="s">
        <v>573</v>
      </c>
      <c r="H112">
        <v>75</v>
      </c>
      <c r="I112" s="9">
        <v>44378</v>
      </c>
      <c r="J112" s="9">
        <v>44562</v>
      </c>
      <c r="K112" s="9">
        <v>45138</v>
      </c>
      <c r="L112" s="11">
        <v>3111</v>
      </c>
      <c r="M112" s="11">
        <v>1281</v>
      </c>
      <c r="N112" s="68">
        <v>120</v>
      </c>
      <c r="O112" s="68">
        <f>Tabla4[[#This Row],[km_carga_mensual]]/(6*31)</f>
        <v>16.725806451612904</v>
      </c>
      <c r="P112" s="7">
        <f>Tabla4[[#This Row],[km_vacio_mensual]]/(6*31)</f>
        <v>6.887096774193548</v>
      </c>
      <c r="Q112" s="7">
        <f>Tabla4[[#This Row],[km_mantencion_mensual]]/(6*31)</f>
        <v>0.64516129032258063</v>
      </c>
    </row>
    <row r="113" spans="1:17" ht="15.75" hidden="1" thickBot="1" x14ac:dyDescent="0.3">
      <c r="A113" s="8" t="s">
        <v>48</v>
      </c>
      <c r="B113">
        <v>1042</v>
      </c>
      <c r="C113" t="s">
        <v>53</v>
      </c>
      <c r="D113">
        <v>313125</v>
      </c>
      <c r="E113" t="s">
        <v>54</v>
      </c>
      <c r="F113">
        <v>1</v>
      </c>
      <c r="G113" t="s">
        <v>573</v>
      </c>
      <c r="H113">
        <v>75</v>
      </c>
      <c r="I113" s="9">
        <v>44378</v>
      </c>
      <c r="J113" s="9">
        <v>44562</v>
      </c>
      <c r="K113" s="9">
        <v>45138</v>
      </c>
      <c r="L113" s="11">
        <v>3111</v>
      </c>
      <c r="M113" s="11">
        <v>1281</v>
      </c>
      <c r="N113" s="68">
        <v>120</v>
      </c>
      <c r="O113" s="68">
        <f>Tabla4[[#This Row],[km_carga_mensual]]/(6*31)</f>
        <v>16.725806451612904</v>
      </c>
      <c r="P113" s="7">
        <f>Tabla4[[#This Row],[km_vacio_mensual]]/(6*31)</f>
        <v>6.887096774193548</v>
      </c>
      <c r="Q113" s="7">
        <f>Tabla4[[#This Row],[km_mantencion_mensual]]/(6*31)</f>
        <v>0.64516129032258063</v>
      </c>
    </row>
    <row r="114" spans="1:17" ht="15.75" hidden="1" thickBot="1" x14ac:dyDescent="0.3">
      <c r="A114" s="8" t="s">
        <v>48</v>
      </c>
      <c r="B114">
        <v>1043</v>
      </c>
      <c r="C114" t="s">
        <v>53</v>
      </c>
      <c r="D114">
        <v>313125</v>
      </c>
      <c r="E114" t="s">
        <v>54</v>
      </c>
      <c r="F114">
        <v>1</v>
      </c>
      <c r="G114" t="s">
        <v>573</v>
      </c>
      <c r="H114">
        <v>75</v>
      </c>
      <c r="I114" s="9">
        <v>44378</v>
      </c>
      <c r="J114" s="9">
        <v>44562</v>
      </c>
      <c r="K114" s="9">
        <v>45138</v>
      </c>
      <c r="L114" s="11">
        <v>3111</v>
      </c>
      <c r="M114" s="11">
        <v>1281</v>
      </c>
      <c r="N114" s="68">
        <v>120</v>
      </c>
      <c r="O114" s="68">
        <f>Tabla4[[#This Row],[km_carga_mensual]]/(6*31)</f>
        <v>16.725806451612904</v>
      </c>
      <c r="P114" s="7">
        <f>Tabla4[[#This Row],[km_vacio_mensual]]/(6*31)</f>
        <v>6.887096774193548</v>
      </c>
      <c r="Q114" s="7">
        <f>Tabla4[[#This Row],[km_mantencion_mensual]]/(6*31)</f>
        <v>0.64516129032258063</v>
      </c>
    </row>
    <row r="115" spans="1:17" ht="15.75" hidden="1" thickBot="1" x14ac:dyDescent="0.3">
      <c r="A115" s="8" t="s">
        <v>48</v>
      </c>
      <c r="B115">
        <v>791</v>
      </c>
      <c r="C115" t="s">
        <v>53</v>
      </c>
      <c r="D115">
        <v>313125</v>
      </c>
      <c r="E115" t="s">
        <v>54</v>
      </c>
      <c r="F115">
        <v>1</v>
      </c>
      <c r="G115" t="s">
        <v>573</v>
      </c>
      <c r="H115">
        <v>75</v>
      </c>
      <c r="I115" s="9">
        <v>44378</v>
      </c>
      <c r="J115" s="9">
        <v>44562</v>
      </c>
      <c r="K115" s="9">
        <v>45138</v>
      </c>
      <c r="L115" s="11">
        <v>3111</v>
      </c>
      <c r="M115" s="11">
        <v>1281</v>
      </c>
      <c r="N115" s="68">
        <v>120</v>
      </c>
      <c r="O115" s="68">
        <f>Tabla4[[#This Row],[km_carga_mensual]]/(6*31)</f>
        <v>16.725806451612904</v>
      </c>
      <c r="P115" s="7">
        <f>Tabla4[[#This Row],[km_vacio_mensual]]/(6*31)</f>
        <v>6.887096774193548</v>
      </c>
      <c r="Q115" s="7">
        <f>Tabla4[[#This Row],[km_mantencion_mensual]]/(6*31)</f>
        <v>0.64516129032258063</v>
      </c>
    </row>
    <row r="116" spans="1:17" ht="15.75" hidden="1" thickBot="1" x14ac:dyDescent="0.3">
      <c r="A116" s="8" t="s">
        <v>48</v>
      </c>
      <c r="B116">
        <v>1044</v>
      </c>
      <c r="C116" t="s">
        <v>53</v>
      </c>
      <c r="D116">
        <v>313125</v>
      </c>
      <c r="E116" t="s">
        <v>54</v>
      </c>
      <c r="F116">
        <v>1</v>
      </c>
      <c r="G116" t="s">
        <v>573</v>
      </c>
      <c r="H116">
        <v>75</v>
      </c>
      <c r="I116" s="9">
        <v>44378</v>
      </c>
      <c r="J116" s="9">
        <v>44562</v>
      </c>
      <c r="K116" s="9">
        <v>45138</v>
      </c>
      <c r="L116" s="11">
        <v>3111</v>
      </c>
      <c r="M116" s="11">
        <v>1281</v>
      </c>
      <c r="N116" s="68">
        <v>120</v>
      </c>
      <c r="O116" s="68">
        <f>Tabla4[[#This Row],[km_carga_mensual]]/(6*31)</f>
        <v>16.725806451612904</v>
      </c>
      <c r="P116" s="7">
        <f>Tabla4[[#This Row],[km_vacio_mensual]]/(6*31)</f>
        <v>6.887096774193548</v>
      </c>
      <c r="Q116" s="7">
        <f>Tabla4[[#This Row],[km_mantencion_mensual]]/(6*31)</f>
        <v>0.64516129032258063</v>
      </c>
    </row>
    <row r="117" spans="1:17" ht="15.75" hidden="1" thickBot="1" x14ac:dyDescent="0.3">
      <c r="A117" s="8" t="s">
        <v>48</v>
      </c>
      <c r="B117">
        <v>1045</v>
      </c>
      <c r="C117" t="s">
        <v>53</v>
      </c>
      <c r="D117">
        <v>313125</v>
      </c>
      <c r="E117" t="s">
        <v>54</v>
      </c>
      <c r="F117">
        <v>1</v>
      </c>
      <c r="G117" t="s">
        <v>573</v>
      </c>
      <c r="H117">
        <v>75</v>
      </c>
      <c r="I117" s="9">
        <v>44378</v>
      </c>
      <c r="J117" s="9">
        <v>44562</v>
      </c>
      <c r="K117" s="9">
        <v>45138</v>
      </c>
      <c r="L117" s="11">
        <v>3111</v>
      </c>
      <c r="M117" s="11">
        <v>1281</v>
      </c>
      <c r="N117" s="68">
        <v>120</v>
      </c>
      <c r="O117" s="68">
        <f>Tabla4[[#This Row],[km_carga_mensual]]/(6*31)</f>
        <v>16.725806451612904</v>
      </c>
      <c r="P117" s="7">
        <f>Tabla4[[#This Row],[km_vacio_mensual]]/(6*31)</f>
        <v>6.887096774193548</v>
      </c>
      <c r="Q117" s="7">
        <f>Tabla4[[#This Row],[km_mantencion_mensual]]/(6*31)</f>
        <v>0.64516129032258063</v>
      </c>
    </row>
    <row r="118" spans="1:17" ht="15.75" hidden="1" thickBot="1" x14ac:dyDescent="0.3">
      <c r="A118" s="8" t="s">
        <v>48</v>
      </c>
      <c r="B118">
        <v>1074</v>
      </c>
      <c r="C118" t="s">
        <v>55</v>
      </c>
      <c r="D118">
        <v>313125</v>
      </c>
      <c r="E118" t="s">
        <v>56</v>
      </c>
      <c r="F118">
        <v>1</v>
      </c>
      <c r="G118" t="s">
        <v>573</v>
      </c>
      <c r="H118">
        <v>76</v>
      </c>
      <c r="I118" s="9">
        <v>44378</v>
      </c>
      <c r="J118" s="9">
        <v>44562</v>
      </c>
      <c r="K118" s="9">
        <v>44512</v>
      </c>
      <c r="L118" s="11">
        <v>3111</v>
      </c>
      <c r="M118" s="11">
        <v>2745</v>
      </c>
      <c r="N118" s="68">
        <v>120</v>
      </c>
      <c r="O118" s="68">
        <f>Tabla4[[#This Row],[km_carga_mensual]]/(6*31)</f>
        <v>16.725806451612904</v>
      </c>
      <c r="P118" s="7">
        <f>Tabla4[[#This Row],[km_vacio_mensual]]/(6*31)</f>
        <v>14.758064516129032</v>
      </c>
      <c r="Q118" s="7">
        <f>Tabla4[[#This Row],[km_mantencion_mensual]]/(6*31)</f>
        <v>0.64516129032258063</v>
      </c>
    </row>
    <row r="119" spans="1:17" ht="15.75" hidden="1" thickBot="1" x14ac:dyDescent="0.3">
      <c r="A119" s="8" t="s">
        <v>48</v>
      </c>
      <c r="B119">
        <v>1075</v>
      </c>
      <c r="C119" t="s">
        <v>55</v>
      </c>
      <c r="D119">
        <v>313125</v>
      </c>
      <c r="E119" t="s">
        <v>56</v>
      </c>
      <c r="F119">
        <v>1</v>
      </c>
      <c r="G119" t="s">
        <v>573</v>
      </c>
      <c r="H119">
        <v>76</v>
      </c>
      <c r="I119" s="9">
        <v>44378</v>
      </c>
      <c r="J119" s="9">
        <v>44562</v>
      </c>
      <c r="K119" s="9">
        <v>44512</v>
      </c>
      <c r="L119" s="11">
        <v>3111</v>
      </c>
      <c r="M119" s="11">
        <v>2745</v>
      </c>
      <c r="N119" s="68">
        <v>120</v>
      </c>
      <c r="O119" s="68">
        <f>Tabla4[[#This Row],[km_carga_mensual]]/(6*31)</f>
        <v>16.725806451612904</v>
      </c>
      <c r="P119" s="7">
        <f>Tabla4[[#This Row],[km_vacio_mensual]]/(6*31)</f>
        <v>14.758064516129032</v>
      </c>
      <c r="Q119" s="7">
        <f>Tabla4[[#This Row],[km_mantencion_mensual]]/(6*31)</f>
        <v>0.64516129032258063</v>
      </c>
    </row>
    <row r="120" spans="1:17" ht="15.75" hidden="1" thickBot="1" x14ac:dyDescent="0.3">
      <c r="A120" s="8" t="s">
        <v>48</v>
      </c>
      <c r="B120">
        <v>1076</v>
      </c>
      <c r="C120" t="s">
        <v>55</v>
      </c>
      <c r="D120">
        <v>313125</v>
      </c>
      <c r="E120" t="s">
        <v>56</v>
      </c>
      <c r="F120">
        <v>1</v>
      </c>
      <c r="G120" t="s">
        <v>573</v>
      </c>
      <c r="H120">
        <v>76</v>
      </c>
      <c r="I120" s="9">
        <v>44378</v>
      </c>
      <c r="J120" s="9">
        <v>44562</v>
      </c>
      <c r="K120" s="9">
        <v>44512</v>
      </c>
      <c r="L120" s="11">
        <v>3111</v>
      </c>
      <c r="M120" s="11">
        <v>2745</v>
      </c>
      <c r="N120" s="68">
        <v>120</v>
      </c>
      <c r="O120" s="68">
        <f>Tabla4[[#This Row],[km_carga_mensual]]/(6*31)</f>
        <v>16.725806451612904</v>
      </c>
      <c r="P120" s="7">
        <f>Tabla4[[#This Row],[km_vacio_mensual]]/(6*31)</f>
        <v>14.758064516129032</v>
      </c>
      <c r="Q120" s="7">
        <f>Tabla4[[#This Row],[km_mantencion_mensual]]/(6*31)</f>
        <v>0.64516129032258063</v>
      </c>
    </row>
    <row r="121" spans="1:17" ht="15.75" hidden="1" thickBot="1" x14ac:dyDescent="0.3">
      <c r="A121" s="8" t="s">
        <v>48</v>
      </c>
      <c r="B121">
        <v>1077</v>
      </c>
      <c r="C121" t="s">
        <v>55</v>
      </c>
      <c r="D121">
        <v>313125</v>
      </c>
      <c r="E121" t="s">
        <v>56</v>
      </c>
      <c r="F121">
        <v>1</v>
      </c>
      <c r="G121" t="s">
        <v>573</v>
      </c>
      <c r="H121">
        <v>76</v>
      </c>
      <c r="I121" s="9">
        <v>44378</v>
      </c>
      <c r="J121" s="9">
        <v>44562</v>
      </c>
      <c r="K121" s="9">
        <v>44512</v>
      </c>
      <c r="L121" s="11">
        <v>3111</v>
      </c>
      <c r="M121" s="11">
        <v>2745</v>
      </c>
      <c r="N121" s="68">
        <v>120</v>
      </c>
      <c r="O121" s="68">
        <f>Tabla4[[#This Row],[km_carga_mensual]]/(6*31)</f>
        <v>16.725806451612904</v>
      </c>
      <c r="P121" s="7">
        <f>Tabla4[[#This Row],[km_vacio_mensual]]/(6*31)</f>
        <v>14.758064516129032</v>
      </c>
      <c r="Q121" s="7">
        <f>Tabla4[[#This Row],[km_mantencion_mensual]]/(6*31)</f>
        <v>0.64516129032258063</v>
      </c>
    </row>
    <row r="122" spans="1:17" ht="15.75" hidden="1" thickBot="1" x14ac:dyDescent="0.3">
      <c r="A122" s="8" t="s">
        <v>48</v>
      </c>
      <c r="B122">
        <v>1078</v>
      </c>
      <c r="C122" t="s">
        <v>55</v>
      </c>
      <c r="D122">
        <v>313125</v>
      </c>
      <c r="E122" t="s">
        <v>56</v>
      </c>
      <c r="F122">
        <v>1</v>
      </c>
      <c r="G122" t="s">
        <v>573</v>
      </c>
      <c r="H122">
        <v>76</v>
      </c>
      <c r="I122" s="9">
        <v>44378</v>
      </c>
      <c r="J122" s="9">
        <v>44562</v>
      </c>
      <c r="K122" s="9">
        <v>44512</v>
      </c>
      <c r="L122" s="11">
        <v>3111</v>
      </c>
      <c r="M122" s="11">
        <v>2745</v>
      </c>
      <c r="N122" s="68">
        <v>120</v>
      </c>
      <c r="O122" s="68">
        <f>Tabla4[[#This Row],[km_carga_mensual]]/(6*31)</f>
        <v>16.725806451612904</v>
      </c>
      <c r="P122" s="7">
        <f>Tabla4[[#This Row],[km_vacio_mensual]]/(6*31)</f>
        <v>14.758064516129032</v>
      </c>
      <c r="Q122" s="7">
        <f>Tabla4[[#This Row],[km_mantencion_mensual]]/(6*31)</f>
        <v>0.64516129032258063</v>
      </c>
    </row>
    <row r="123" spans="1:17" ht="15.75" hidden="1" thickBot="1" x14ac:dyDescent="0.3">
      <c r="A123" s="8" t="s">
        <v>48</v>
      </c>
      <c r="B123">
        <v>1079</v>
      </c>
      <c r="C123" t="s">
        <v>55</v>
      </c>
      <c r="D123">
        <v>313125</v>
      </c>
      <c r="E123" t="s">
        <v>56</v>
      </c>
      <c r="F123">
        <v>1</v>
      </c>
      <c r="G123" t="s">
        <v>573</v>
      </c>
      <c r="H123">
        <v>76</v>
      </c>
      <c r="I123" s="9">
        <v>44378</v>
      </c>
      <c r="J123" s="9">
        <v>44562</v>
      </c>
      <c r="K123" s="9">
        <v>44512</v>
      </c>
      <c r="L123" s="11">
        <v>3111</v>
      </c>
      <c r="M123" s="11">
        <v>2745</v>
      </c>
      <c r="N123" s="68">
        <v>120</v>
      </c>
      <c r="O123" s="68">
        <f>Tabla4[[#This Row],[km_carga_mensual]]/(6*31)</f>
        <v>16.725806451612904</v>
      </c>
      <c r="P123" s="7">
        <f>Tabla4[[#This Row],[km_vacio_mensual]]/(6*31)</f>
        <v>14.758064516129032</v>
      </c>
      <c r="Q123" s="7">
        <f>Tabla4[[#This Row],[km_mantencion_mensual]]/(6*31)</f>
        <v>0.64516129032258063</v>
      </c>
    </row>
    <row r="124" spans="1:17" ht="15.75" hidden="1" thickBot="1" x14ac:dyDescent="0.3">
      <c r="A124" s="8" t="s">
        <v>48</v>
      </c>
      <c r="B124">
        <v>781</v>
      </c>
      <c r="C124" t="s">
        <v>57</v>
      </c>
      <c r="D124">
        <v>313125</v>
      </c>
      <c r="E124" t="s">
        <v>58</v>
      </c>
      <c r="F124">
        <v>1</v>
      </c>
      <c r="G124" t="s">
        <v>573</v>
      </c>
      <c r="H124">
        <v>79</v>
      </c>
      <c r="I124" s="9">
        <v>44378</v>
      </c>
      <c r="J124" s="9">
        <v>44562</v>
      </c>
      <c r="K124" s="9">
        <v>45138</v>
      </c>
      <c r="L124" s="11">
        <v>4209</v>
      </c>
      <c r="M124" s="11">
        <v>1281</v>
      </c>
      <c r="N124" s="68">
        <v>120</v>
      </c>
      <c r="O124" s="68">
        <f>Tabla4[[#This Row],[km_carga_mensual]]/(6*31)</f>
        <v>22.629032258064516</v>
      </c>
      <c r="P124" s="7">
        <f>Tabla4[[#This Row],[km_vacio_mensual]]/(6*31)</f>
        <v>6.887096774193548</v>
      </c>
      <c r="Q124" s="7">
        <f>Tabla4[[#This Row],[km_mantencion_mensual]]/(6*31)</f>
        <v>0.64516129032258063</v>
      </c>
    </row>
    <row r="125" spans="1:17" ht="15.75" hidden="1" thickBot="1" x14ac:dyDescent="0.3">
      <c r="A125" s="8" t="s">
        <v>48</v>
      </c>
      <c r="B125">
        <v>1056</v>
      </c>
      <c r="C125" t="s">
        <v>57</v>
      </c>
      <c r="D125">
        <v>313125</v>
      </c>
      <c r="E125" t="s">
        <v>58</v>
      </c>
      <c r="F125">
        <v>1</v>
      </c>
      <c r="G125" t="s">
        <v>573</v>
      </c>
      <c r="H125">
        <v>79</v>
      </c>
      <c r="I125" s="9">
        <v>44378</v>
      </c>
      <c r="J125" s="9">
        <v>44562</v>
      </c>
      <c r="K125" s="9">
        <v>45138</v>
      </c>
      <c r="L125" s="11">
        <v>4209</v>
      </c>
      <c r="M125" s="11">
        <v>1281</v>
      </c>
      <c r="N125" s="68">
        <v>120</v>
      </c>
      <c r="O125" s="68">
        <f>Tabla4[[#This Row],[km_carga_mensual]]/(6*31)</f>
        <v>22.629032258064516</v>
      </c>
      <c r="P125" s="7">
        <f>Tabla4[[#This Row],[km_vacio_mensual]]/(6*31)</f>
        <v>6.887096774193548</v>
      </c>
      <c r="Q125" s="7">
        <f>Tabla4[[#This Row],[km_mantencion_mensual]]/(6*31)</f>
        <v>0.64516129032258063</v>
      </c>
    </row>
    <row r="126" spans="1:17" ht="15.75" hidden="1" thickBot="1" x14ac:dyDescent="0.3">
      <c r="A126" s="8" t="s">
        <v>48</v>
      </c>
      <c r="B126">
        <v>1057</v>
      </c>
      <c r="C126" t="s">
        <v>57</v>
      </c>
      <c r="D126">
        <v>313125</v>
      </c>
      <c r="E126" t="s">
        <v>58</v>
      </c>
      <c r="F126">
        <v>1</v>
      </c>
      <c r="G126" t="s">
        <v>573</v>
      </c>
      <c r="H126">
        <v>79</v>
      </c>
      <c r="I126" s="9">
        <v>44378</v>
      </c>
      <c r="J126" s="9">
        <v>44562</v>
      </c>
      <c r="K126" s="9">
        <v>45138</v>
      </c>
      <c r="L126" s="11">
        <v>4209</v>
      </c>
      <c r="M126" s="11">
        <v>1281</v>
      </c>
      <c r="N126" s="68">
        <v>120</v>
      </c>
      <c r="O126" s="68">
        <f>Tabla4[[#This Row],[km_carga_mensual]]/(6*31)</f>
        <v>22.629032258064516</v>
      </c>
      <c r="P126" s="7">
        <f>Tabla4[[#This Row],[km_vacio_mensual]]/(6*31)</f>
        <v>6.887096774193548</v>
      </c>
      <c r="Q126" s="7">
        <f>Tabla4[[#This Row],[km_mantencion_mensual]]/(6*31)</f>
        <v>0.64516129032258063</v>
      </c>
    </row>
    <row r="127" spans="1:17" ht="15.75" hidden="1" thickBot="1" x14ac:dyDescent="0.3">
      <c r="A127" s="8" t="s">
        <v>48</v>
      </c>
      <c r="B127">
        <v>788</v>
      </c>
      <c r="C127" t="s">
        <v>57</v>
      </c>
      <c r="D127">
        <v>313125</v>
      </c>
      <c r="E127" t="s">
        <v>58</v>
      </c>
      <c r="F127">
        <v>1</v>
      </c>
      <c r="G127" t="s">
        <v>573</v>
      </c>
      <c r="H127">
        <v>79</v>
      </c>
      <c r="I127" s="9">
        <v>44378</v>
      </c>
      <c r="J127" s="9">
        <v>44562</v>
      </c>
      <c r="K127" s="9">
        <v>45138</v>
      </c>
      <c r="L127" s="11">
        <v>4209</v>
      </c>
      <c r="M127" s="11">
        <v>1281</v>
      </c>
      <c r="N127" s="68">
        <v>120</v>
      </c>
      <c r="O127" s="68">
        <f>Tabla4[[#This Row],[km_carga_mensual]]/(6*31)</f>
        <v>22.629032258064516</v>
      </c>
      <c r="P127" s="7">
        <f>Tabla4[[#This Row],[km_vacio_mensual]]/(6*31)</f>
        <v>6.887096774193548</v>
      </c>
      <c r="Q127" s="7">
        <f>Tabla4[[#This Row],[km_mantencion_mensual]]/(6*31)</f>
        <v>0.64516129032258063</v>
      </c>
    </row>
    <row r="128" spans="1:17" ht="15.75" hidden="1" thickBot="1" x14ac:dyDescent="0.3">
      <c r="A128" s="8" t="s">
        <v>48</v>
      </c>
      <c r="B128">
        <v>1058</v>
      </c>
      <c r="C128" t="s">
        <v>57</v>
      </c>
      <c r="D128">
        <v>313125</v>
      </c>
      <c r="E128" t="s">
        <v>58</v>
      </c>
      <c r="F128">
        <v>1</v>
      </c>
      <c r="G128" t="s">
        <v>573</v>
      </c>
      <c r="H128">
        <v>79</v>
      </c>
      <c r="I128" s="9">
        <v>44378</v>
      </c>
      <c r="J128" s="9">
        <v>44562</v>
      </c>
      <c r="K128" s="9">
        <v>45138</v>
      </c>
      <c r="L128" s="11">
        <v>4209</v>
      </c>
      <c r="M128" s="11">
        <v>1281</v>
      </c>
      <c r="N128" s="68">
        <v>120</v>
      </c>
      <c r="O128" s="68">
        <f>Tabla4[[#This Row],[km_carga_mensual]]/(6*31)</f>
        <v>22.629032258064516</v>
      </c>
      <c r="P128" s="7">
        <f>Tabla4[[#This Row],[km_vacio_mensual]]/(6*31)</f>
        <v>6.887096774193548</v>
      </c>
      <c r="Q128" s="7">
        <f>Tabla4[[#This Row],[km_mantencion_mensual]]/(6*31)</f>
        <v>0.64516129032258063</v>
      </c>
    </row>
    <row r="129" spans="1:17" ht="15.75" hidden="1" thickBot="1" x14ac:dyDescent="0.3">
      <c r="A129" s="8" t="s">
        <v>48</v>
      </c>
      <c r="B129">
        <v>1059</v>
      </c>
      <c r="C129" t="s">
        <v>57</v>
      </c>
      <c r="D129">
        <v>313125</v>
      </c>
      <c r="E129" t="s">
        <v>58</v>
      </c>
      <c r="F129">
        <v>1</v>
      </c>
      <c r="G129" t="s">
        <v>573</v>
      </c>
      <c r="H129">
        <v>79</v>
      </c>
      <c r="I129" s="9">
        <v>44378</v>
      </c>
      <c r="J129" s="9">
        <v>44562</v>
      </c>
      <c r="K129" s="9">
        <v>45138</v>
      </c>
      <c r="L129" s="11">
        <v>4209</v>
      </c>
      <c r="M129" s="11">
        <v>1281</v>
      </c>
      <c r="N129" s="68">
        <v>120</v>
      </c>
      <c r="O129" s="68">
        <f>Tabla4[[#This Row],[km_carga_mensual]]/(6*31)</f>
        <v>22.629032258064516</v>
      </c>
      <c r="P129" s="7">
        <f>Tabla4[[#This Row],[km_vacio_mensual]]/(6*31)</f>
        <v>6.887096774193548</v>
      </c>
      <c r="Q129" s="7">
        <f>Tabla4[[#This Row],[km_mantencion_mensual]]/(6*31)</f>
        <v>0.64516129032258063</v>
      </c>
    </row>
    <row r="130" spans="1:17" ht="15.75" hidden="1" thickBot="1" x14ac:dyDescent="0.3">
      <c r="A130" s="8" t="s">
        <v>48</v>
      </c>
      <c r="B130">
        <v>1050</v>
      </c>
      <c r="C130" t="s">
        <v>59</v>
      </c>
      <c r="D130">
        <v>313125</v>
      </c>
      <c r="E130" t="s">
        <v>60</v>
      </c>
      <c r="F130">
        <v>1</v>
      </c>
      <c r="G130" t="s">
        <v>573</v>
      </c>
      <c r="H130">
        <v>78</v>
      </c>
      <c r="I130" s="9">
        <v>44378</v>
      </c>
      <c r="J130" s="9">
        <v>44562</v>
      </c>
      <c r="K130" s="9">
        <v>44512</v>
      </c>
      <c r="L130" s="11">
        <v>1220</v>
      </c>
      <c r="M130" s="11">
        <v>427</v>
      </c>
      <c r="N130" s="68">
        <v>120</v>
      </c>
      <c r="O130" s="68">
        <f>Tabla4[[#This Row],[km_carga_mensual]]/(6*31)</f>
        <v>6.559139784946237</v>
      </c>
      <c r="P130" s="7">
        <f>Tabla4[[#This Row],[km_vacio_mensual]]/(6*31)</f>
        <v>2.295698924731183</v>
      </c>
      <c r="Q130" s="7">
        <f>Tabla4[[#This Row],[km_mantencion_mensual]]/(6*31)</f>
        <v>0.64516129032258063</v>
      </c>
    </row>
    <row r="131" spans="1:17" ht="15.75" hidden="1" thickBot="1" x14ac:dyDescent="0.3">
      <c r="A131" s="8" t="s">
        <v>48</v>
      </c>
      <c r="B131">
        <v>1051</v>
      </c>
      <c r="C131" t="s">
        <v>59</v>
      </c>
      <c r="D131">
        <v>313125</v>
      </c>
      <c r="E131" t="s">
        <v>60</v>
      </c>
      <c r="F131">
        <v>1</v>
      </c>
      <c r="G131" t="s">
        <v>573</v>
      </c>
      <c r="H131">
        <v>78</v>
      </c>
      <c r="I131" s="9">
        <v>44378</v>
      </c>
      <c r="J131" s="9">
        <v>44562</v>
      </c>
      <c r="K131" s="9">
        <v>44512</v>
      </c>
      <c r="L131" s="11">
        <v>1220</v>
      </c>
      <c r="M131" s="11">
        <v>427</v>
      </c>
      <c r="N131" s="68">
        <v>120</v>
      </c>
      <c r="O131" s="68">
        <f>Tabla4[[#This Row],[km_carga_mensual]]/(6*31)</f>
        <v>6.559139784946237</v>
      </c>
      <c r="P131" s="7">
        <f>Tabla4[[#This Row],[km_vacio_mensual]]/(6*31)</f>
        <v>2.295698924731183</v>
      </c>
      <c r="Q131" s="7">
        <f>Tabla4[[#This Row],[km_mantencion_mensual]]/(6*31)</f>
        <v>0.64516129032258063</v>
      </c>
    </row>
    <row r="132" spans="1:17" ht="15.75" hidden="1" thickBot="1" x14ac:dyDescent="0.3">
      <c r="A132" s="8" t="s">
        <v>48</v>
      </c>
      <c r="B132">
        <v>1052</v>
      </c>
      <c r="C132" t="s">
        <v>59</v>
      </c>
      <c r="D132">
        <v>313125</v>
      </c>
      <c r="E132" t="s">
        <v>60</v>
      </c>
      <c r="F132">
        <v>1</v>
      </c>
      <c r="G132" t="s">
        <v>573</v>
      </c>
      <c r="H132">
        <v>78</v>
      </c>
      <c r="I132" s="9">
        <v>44378</v>
      </c>
      <c r="J132" s="9">
        <v>44562</v>
      </c>
      <c r="K132" s="9">
        <v>44512</v>
      </c>
      <c r="L132" s="11">
        <v>1220</v>
      </c>
      <c r="M132" s="11">
        <v>427</v>
      </c>
      <c r="N132" s="68">
        <v>120</v>
      </c>
      <c r="O132" s="68">
        <f>Tabla4[[#This Row],[km_carga_mensual]]/(6*31)</f>
        <v>6.559139784946237</v>
      </c>
      <c r="P132" s="7">
        <f>Tabla4[[#This Row],[km_vacio_mensual]]/(6*31)</f>
        <v>2.295698924731183</v>
      </c>
      <c r="Q132" s="7">
        <f>Tabla4[[#This Row],[km_mantencion_mensual]]/(6*31)</f>
        <v>0.64516129032258063</v>
      </c>
    </row>
    <row r="133" spans="1:17" ht="15.75" hidden="1" thickBot="1" x14ac:dyDescent="0.3">
      <c r="A133" s="8" t="s">
        <v>48</v>
      </c>
      <c r="B133">
        <v>1053</v>
      </c>
      <c r="C133" t="s">
        <v>59</v>
      </c>
      <c r="D133">
        <v>313125</v>
      </c>
      <c r="E133" t="s">
        <v>60</v>
      </c>
      <c r="F133">
        <v>1</v>
      </c>
      <c r="G133" t="s">
        <v>573</v>
      </c>
      <c r="H133">
        <v>78</v>
      </c>
      <c r="I133" s="9">
        <v>44378</v>
      </c>
      <c r="J133" s="9">
        <v>44562</v>
      </c>
      <c r="K133" s="9">
        <v>44512</v>
      </c>
      <c r="L133" s="11">
        <v>1220</v>
      </c>
      <c r="M133" s="11">
        <v>427</v>
      </c>
      <c r="N133" s="68">
        <v>120</v>
      </c>
      <c r="O133" s="68">
        <f>Tabla4[[#This Row],[km_carga_mensual]]/(6*31)</f>
        <v>6.559139784946237</v>
      </c>
      <c r="P133" s="7">
        <f>Tabla4[[#This Row],[km_vacio_mensual]]/(6*31)</f>
        <v>2.295698924731183</v>
      </c>
      <c r="Q133" s="7">
        <f>Tabla4[[#This Row],[km_mantencion_mensual]]/(6*31)</f>
        <v>0.64516129032258063</v>
      </c>
    </row>
    <row r="134" spans="1:17" ht="15.75" hidden="1" thickBot="1" x14ac:dyDescent="0.3">
      <c r="A134" s="8" t="s">
        <v>48</v>
      </c>
      <c r="B134">
        <v>1054</v>
      </c>
      <c r="C134" t="s">
        <v>59</v>
      </c>
      <c r="D134">
        <v>313125</v>
      </c>
      <c r="E134" t="s">
        <v>60</v>
      </c>
      <c r="F134">
        <v>1</v>
      </c>
      <c r="G134" t="s">
        <v>573</v>
      </c>
      <c r="H134">
        <v>78</v>
      </c>
      <c r="I134" s="9">
        <v>44378</v>
      </c>
      <c r="J134" s="9">
        <v>44562</v>
      </c>
      <c r="K134" s="9">
        <v>44512</v>
      </c>
      <c r="L134" s="11">
        <v>1220</v>
      </c>
      <c r="M134" s="11">
        <v>427</v>
      </c>
      <c r="N134" s="68">
        <v>120</v>
      </c>
      <c r="O134" s="68">
        <f>Tabla4[[#This Row],[km_carga_mensual]]/(6*31)</f>
        <v>6.559139784946237</v>
      </c>
      <c r="P134" s="7">
        <f>Tabla4[[#This Row],[km_vacio_mensual]]/(6*31)</f>
        <v>2.295698924731183</v>
      </c>
      <c r="Q134" s="7">
        <f>Tabla4[[#This Row],[km_mantencion_mensual]]/(6*31)</f>
        <v>0.64516129032258063</v>
      </c>
    </row>
    <row r="135" spans="1:17" ht="15.75" hidden="1" thickBot="1" x14ac:dyDescent="0.3">
      <c r="A135" s="8" t="s">
        <v>48</v>
      </c>
      <c r="B135">
        <v>1055</v>
      </c>
      <c r="C135" t="s">
        <v>59</v>
      </c>
      <c r="D135">
        <v>313125</v>
      </c>
      <c r="E135" t="s">
        <v>60</v>
      </c>
      <c r="F135">
        <v>1</v>
      </c>
      <c r="G135" t="s">
        <v>573</v>
      </c>
      <c r="H135">
        <v>78</v>
      </c>
      <c r="I135" s="9">
        <v>44378</v>
      </c>
      <c r="J135" s="9">
        <v>44562</v>
      </c>
      <c r="K135" s="9">
        <v>44512</v>
      </c>
      <c r="L135" s="11">
        <v>1220</v>
      </c>
      <c r="M135" s="11">
        <v>427</v>
      </c>
      <c r="N135" s="68">
        <v>120</v>
      </c>
      <c r="O135" s="68">
        <f>Tabla4[[#This Row],[km_carga_mensual]]/(6*31)</f>
        <v>6.559139784946237</v>
      </c>
      <c r="P135" s="7">
        <f>Tabla4[[#This Row],[km_vacio_mensual]]/(6*31)</f>
        <v>2.295698924731183</v>
      </c>
      <c r="Q135" s="7">
        <f>Tabla4[[#This Row],[km_mantencion_mensual]]/(6*31)</f>
        <v>0.64516129032258063</v>
      </c>
    </row>
    <row r="136" spans="1:17" ht="15.75" hidden="1" thickBot="1" x14ac:dyDescent="0.3">
      <c r="A136" s="8" t="s">
        <v>48</v>
      </c>
      <c r="B136">
        <v>772</v>
      </c>
      <c r="C136" t="s">
        <v>61</v>
      </c>
      <c r="D136">
        <v>313125</v>
      </c>
      <c r="E136" t="s">
        <v>62</v>
      </c>
      <c r="F136">
        <v>1</v>
      </c>
      <c r="G136" t="s">
        <v>573</v>
      </c>
      <c r="H136">
        <v>77</v>
      </c>
      <c r="I136" s="9">
        <v>44378</v>
      </c>
      <c r="J136" s="9">
        <v>44562</v>
      </c>
      <c r="K136" s="9">
        <v>45138</v>
      </c>
      <c r="L136" s="11">
        <v>1220</v>
      </c>
      <c r="M136" s="11">
        <v>427</v>
      </c>
      <c r="N136" s="68">
        <v>120</v>
      </c>
      <c r="O136" s="68">
        <f>Tabla4[[#This Row],[km_carga_mensual]]/(6*31)</f>
        <v>6.559139784946237</v>
      </c>
      <c r="P136" s="7">
        <f>Tabla4[[#This Row],[km_vacio_mensual]]/(6*31)</f>
        <v>2.295698924731183</v>
      </c>
      <c r="Q136" s="7">
        <f>Tabla4[[#This Row],[km_mantencion_mensual]]/(6*31)</f>
        <v>0.64516129032258063</v>
      </c>
    </row>
    <row r="137" spans="1:17" ht="15.75" hidden="1" thickBot="1" x14ac:dyDescent="0.3">
      <c r="A137" s="8" t="s">
        <v>48</v>
      </c>
      <c r="B137">
        <v>1046</v>
      </c>
      <c r="C137" t="s">
        <v>61</v>
      </c>
      <c r="D137">
        <v>313125</v>
      </c>
      <c r="E137" t="s">
        <v>62</v>
      </c>
      <c r="F137">
        <v>1</v>
      </c>
      <c r="G137" t="s">
        <v>573</v>
      </c>
      <c r="H137">
        <v>77</v>
      </c>
      <c r="I137" s="9">
        <v>44378</v>
      </c>
      <c r="J137" s="9">
        <v>44562</v>
      </c>
      <c r="K137" s="9">
        <v>45138</v>
      </c>
      <c r="L137" s="11">
        <v>1220</v>
      </c>
      <c r="M137" s="11">
        <v>427</v>
      </c>
      <c r="N137" s="68">
        <v>120</v>
      </c>
      <c r="O137" s="68">
        <f>Tabla4[[#This Row],[km_carga_mensual]]/(6*31)</f>
        <v>6.559139784946237</v>
      </c>
      <c r="P137" s="7">
        <f>Tabla4[[#This Row],[km_vacio_mensual]]/(6*31)</f>
        <v>2.295698924731183</v>
      </c>
      <c r="Q137" s="7">
        <f>Tabla4[[#This Row],[km_mantencion_mensual]]/(6*31)</f>
        <v>0.64516129032258063</v>
      </c>
    </row>
    <row r="138" spans="1:17" ht="15.75" hidden="1" thickBot="1" x14ac:dyDescent="0.3">
      <c r="A138" s="8" t="s">
        <v>48</v>
      </c>
      <c r="B138">
        <v>1047</v>
      </c>
      <c r="C138" t="s">
        <v>61</v>
      </c>
      <c r="D138">
        <v>313125</v>
      </c>
      <c r="E138" t="s">
        <v>62</v>
      </c>
      <c r="F138">
        <v>1</v>
      </c>
      <c r="G138" t="s">
        <v>573</v>
      </c>
      <c r="H138">
        <v>77</v>
      </c>
      <c r="I138" s="9">
        <v>44378</v>
      </c>
      <c r="J138" s="9">
        <v>44562</v>
      </c>
      <c r="K138" s="9">
        <v>45138</v>
      </c>
      <c r="L138" s="11">
        <v>1220</v>
      </c>
      <c r="M138" s="11">
        <v>427</v>
      </c>
      <c r="N138" s="68">
        <v>120</v>
      </c>
      <c r="O138" s="68">
        <f>Tabla4[[#This Row],[km_carga_mensual]]/(6*31)</f>
        <v>6.559139784946237</v>
      </c>
      <c r="P138" s="7">
        <f>Tabla4[[#This Row],[km_vacio_mensual]]/(6*31)</f>
        <v>2.295698924731183</v>
      </c>
      <c r="Q138" s="7">
        <f>Tabla4[[#This Row],[km_mantencion_mensual]]/(6*31)</f>
        <v>0.64516129032258063</v>
      </c>
    </row>
    <row r="139" spans="1:17" ht="15.75" hidden="1" thickBot="1" x14ac:dyDescent="0.3">
      <c r="A139" s="8" t="s">
        <v>48</v>
      </c>
      <c r="B139">
        <v>789</v>
      </c>
      <c r="C139" t="s">
        <v>61</v>
      </c>
      <c r="D139">
        <v>313125</v>
      </c>
      <c r="E139" t="s">
        <v>62</v>
      </c>
      <c r="F139">
        <v>1</v>
      </c>
      <c r="G139" t="s">
        <v>573</v>
      </c>
      <c r="H139">
        <v>77</v>
      </c>
      <c r="I139" s="9">
        <v>44378</v>
      </c>
      <c r="J139" s="9">
        <v>44562</v>
      </c>
      <c r="K139" s="9">
        <v>45138</v>
      </c>
      <c r="L139" s="11">
        <v>1220</v>
      </c>
      <c r="M139" s="11">
        <v>427</v>
      </c>
      <c r="N139" s="68">
        <v>120</v>
      </c>
      <c r="O139" s="68">
        <f>Tabla4[[#This Row],[km_carga_mensual]]/(6*31)</f>
        <v>6.559139784946237</v>
      </c>
      <c r="P139" s="7">
        <f>Tabla4[[#This Row],[km_vacio_mensual]]/(6*31)</f>
        <v>2.295698924731183</v>
      </c>
      <c r="Q139" s="7">
        <f>Tabla4[[#This Row],[km_mantencion_mensual]]/(6*31)</f>
        <v>0.64516129032258063</v>
      </c>
    </row>
    <row r="140" spans="1:17" ht="15.75" hidden="1" thickBot="1" x14ac:dyDescent="0.3">
      <c r="A140" s="8" t="s">
        <v>48</v>
      </c>
      <c r="B140">
        <v>1048</v>
      </c>
      <c r="C140" t="s">
        <v>61</v>
      </c>
      <c r="D140">
        <v>313125</v>
      </c>
      <c r="E140" t="s">
        <v>62</v>
      </c>
      <c r="F140">
        <v>1</v>
      </c>
      <c r="G140" t="s">
        <v>573</v>
      </c>
      <c r="H140">
        <v>77</v>
      </c>
      <c r="I140" s="9">
        <v>44378</v>
      </c>
      <c r="J140" s="9">
        <v>44562</v>
      </c>
      <c r="K140" s="9">
        <v>45138</v>
      </c>
      <c r="L140" s="11">
        <v>1220</v>
      </c>
      <c r="M140" s="11">
        <v>427</v>
      </c>
      <c r="N140" s="68">
        <v>120</v>
      </c>
      <c r="O140" s="68">
        <f>Tabla4[[#This Row],[km_carga_mensual]]/(6*31)</f>
        <v>6.559139784946237</v>
      </c>
      <c r="P140" s="7">
        <f>Tabla4[[#This Row],[km_vacio_mensual]]/(6*31)</f>
        <v>2.295698924731183</v>
      </c>
      <c r="Q140" s="7">
        <f>Tabla4[[#This Row],[km_mantencion_mensual]]/(6*31)</f>
        <v>0.64516129032258063</v>
      </c>
    </row>
    <row r="141" spans="1:17" ht="15.75" hidden="1" thickBot="1" x14ac:dyDescent="0.3">
      <c r="A141" s="1" t="s">
        <v>48</v>
      </c>
      <c r="B141" s="2">
        <v>1049</v>
      </c>
      <c r="C141" s="2" t="s">
        <v>61</v>
      </c>
      <c r="D141" s="2">
        <v>313125</v>
      </c>
      <c r="E141" s="2" t="s">
        <v>62</v>
      </c>
      <c r="F141" s="2">
        <v>1</v>
      </c>
      <c r="G141" s="2" t="s">
        <v>573</v>
      </c>
      <c r="H141" s="2">
        <v>77</v>
      </c>
      <c r="I141" s="10">
        <v>44378</v>
      </c>
      <c r="J141" s="9">
        <v>44562</v>
      </c>
      <c r="K141" s="9">
        <v>45138</v>
      </c>
      <c r="L141" s="11">
        <v>1220</v>
      </c>
      <c r="M141" s="11">
        <v>427</v>
      </c>
      <c r="N141" s="68">
        <v>120</v>
      </c>
      <c r="O141" s="68">
        <f>Tabla4[[#This Row],[km_carga_mensual]]/(6*31)</f>
        <v>6.559139784946237</v>
      </c>
      <c r="P141" s="7">
        <f>Tabla4[[#This Row],[km_vacio_mensual]]/(6*31)</f>
        <v>2.295698924731183</v>
      </c>
      <c r="Q141" s="7">
        <f>Tabla4[[#This Row],[km_mantencion_mensual]]/(6*31)</f>
        <v>0.64516129032258063</v>
      </c>
    </row>
    <row r="142" spans="1:17" ht="15.75" hidden="1" thickBot="1" x14ac:dyDescent="0.3">
      <c r="A142" s="4" t="s">
        <v>63</v>
      </c>
      <c r="B142" s="5">
        <v>763</v>
      </c>
      <c r="C142" s="5" t="s">
        <v>64</v>
      </c>
      <c r="D142" s="5">
        <v>412112</v>
      </c>
      <c r="E142" s="5" t="s">
        <v>65</v>
      </c>
      <c r="F142" s="5">
        <v>1</v>
      </c>
      <c r="G142" s="5" t="s">
        <v>573</v>
      </c>
      <c r="H142" s="5">
        <v>82</v>
      </c>
      <c r="I142" s="6">
        <v>44378</v>
      </c>
      <c r="J142" s="6">
        <v>44562</v>
      </c>
      <c r="K142" s="66">
        <v>45138</v>
      </c>
      <c r="L142" s="66"/>
      <c r="M142" s="66"/>
      <c r="N142" s="66"/>
      <c r="O142" s="11">
        <v>30</v>
      </c>
      <c r="P142" s="11"/>
      <c r="Q142" s="11"/>
    </row>
    <row r="143" spans="1:17" ht="15.75" hidden="1" thickBot="1" x14ac:dyDescent="0.3">
      <c r="A143" s="8" t="s">
        <v>63</v>
      </c>
      <c r="B143">
        <v>764</v>
      </c>
      <c r="C143" t="s">
        <v>66</v>
      </c>
      <c r="D143">
        <v>412112</v>
      </c>
      <c r="E143" t="s">
        <v>67</v>
      </c>
      <c r="F143">
        <v>1</v>
      </c>
      <c r="G143" t="s">
        <v>573</v>
      </c>
      <c r="H143">
        <v>82</v>
      </c>
      <c r="I143" s="9">
        <v>44378</v>
      </c>
      <c r="J143" s="9">
        <v>44562</v>
      </c>
      <c r="K143" s="9">
        <v>45138</v>
      </c>
      <c r="L143" s="9"/>
      <c r="M143" s="9"/>
      <c r="N143" s="9"/>
      <c r="O143" s="11">
        <v>60</v>
      </c>
      <c r="P143" s="11"/>
      <c r="Q143" s="11"/>
    </row>
    <row r="144" spans="1:17" ht="15.75" hidden="1" thickBot="1" x14ac:dyDescent="0.3">
      <c r="A144" s="8" t="s">
        <v>63</v>
      </c>
      <c r="B144">
        <v>765</v>
      </c>
      <c r="C144" t="s">
        <v>68</v>
      </c>
      <c r="D144">
        <v>412112</v>
      </c>
      <c r="E144" t="s">
        <v>69</v>
      </c>
      <c r="F144">
        <v>1</v>
      </c>
      <c r="G144" t="s">
        <v>573</v>
      </c>
      <c r="H144">
        <v>82</v>
      </c>
      <c r="I144" s="9">
        <v>44378</v>
      </c>
      <c r="J144" s="9">
        <v>44562</v>
      </c>
      <c r="K144" s="9">
        <v>45138</v>
      </c>
      <c r="L144" s="9"/>
      <c r="M144" s="9"/>
      <c r="N144" s="9"/>
      <c r="O144" s="11">
        <v>30</v>
      </c>
      <c r="P144" s="11"/>
      <c r="Q144" s="11"/>
    </row>
    <row r="145" spans="1:17" ht="15.75" hidden="1" thickBot="1" x14ac:dyDescent="0.3">
      <c r="A145" s="8" t="s">
        <v>63</v>
      </c>
      <c r="B145">
        <v>767</v>
      </c>
      <c r="C145" t="s">
        <v>70</v>
      </c>
      <c r="D145">
        <v>412112</v>
      </c>
      <c r="E145" t="s">
        <v>71</v>
      </c>
      <c r="F145">
        <v>1</v>
      </c>
      <c r="G145" t="s">
        <v>572</v>
      </c>
      <c r="H145">
        <v>83</v>
      </c>
      <c r="I145" s="9">
        <v>44378</v>
      </c>
      <c r="J145" s="9">
        <v>44562</v>
      </c>
      <c r="K145" s="9">
        <v>45138</v>
      </c>
      <c r="L145" s="9"/>
      <c r="M145" s="9"/>
      <c r="N145" s="9"/>
      <c r="O145" s="11">
        <v>30</v>
      </c>
      <c r="P145" s="11"/>
      <c r="Q145" s="11"/>
    </row>
    <row r="146" spans="1:17" ht="15.75" hidden="1" thickBot="1" x14ac:dyDescent="0.3">
      <c r="A146" s="1" t="s">
        <v>63</v>
      </c>
      <c r="B146" s="2">
        <v>766</v>
      </c>
      <c r="C146" s="2" t="s">
        <v>66</v>
      </c>
      <c r="D146" s="2">
        <v>412112</v>
      </c>
      <c r="E146" s="2" t="s">
        <v>67</v>
      </c>
      <c r="F146" s="2">
        <v>1</v>
      </c>
      <c r="G146" s="2" t="s">
        <v>573</v>
      </c>
      <c r="H146" s="2">
        <v>82</v>
      </c>
      <c r="I146" s="10">
        <v>44378</v>
      </c>
      <c r="J146" s="10">
        <v>44562</v>
      </c>
      <c r="K146" s="66">
        <v>45138</v>
      </c>
      <c r="L146" s="66"/>
      <c r="M146" s="66"/>
      <c r="N146" s="66"/>
      <c r="O146" s="11">
        <v>60</v>
      </c>
      <c r="P146" s="11"/>
      <c r="Q146" s="11"/>
    </row>
    <row r="147" spans="1:17" ht="15.75" hidden="1" thickBot="1" x14ac:dyDescent="0.3">
      <c r="A147" s="4" t="s">
        <v>72</v>
      </c>
      <c r="B147" s="5">
        <v>1186</v>
      </c>
      <c r="C147" s="5" t="s">
        <v>73</v>
      </c>
      <c r="D147" s="5">
        <v>313131</v>
      </c>
      <c r="E147" s="75" t="s">
        <v>74</v>
      </c>
      <c r="F147" s="75">
        <v>1</v>
      </c>
      <c r="G147" s="75" t="s">
        <v>572</v>
      </c>
      <c r="H147" s="5">
        <v>84</v>
      </c>
      <c r="I147" s="12">
        <v>44256</v>
      </c>
      <c r="J147" s="6">
        <v>44621</v>
      </c>
      <c r="K147" s="66">
        <v>45382</v>
      </c>
      <c r="L147" s="66"/>
      <c r="M147" s="66"/>
      <c r="N147" s="66"/>
      <c r="O147" s="78">
        <v>90</v>
      </c>
      <c r="P147" s="7">
        <v>6</v>
      </c>
      <c r="Q147" s="7"/>
    </row>
    <row r="148" spans="1:17" ht="15.75" hidden="1" thickBot="1" x14ac:dyDescent="0.3">
      <c r="A148" s="8" t="s">
        <v>72</v>
      </c>
      <c r="B148">
        <v>1187</v>
      </c>
      <c r="C148" s="5" t="s">
        <v>73</v>
      </c>
      <c r="D148">
        <v>313131</v>
      </c>
      <c r="E148" s="73" t="s">
        <v>74</v>
      </c>
      <c r="F148" s="73">
        <v>1</v>
      </c>
      <c r="G148" s="73" t="s">
        <v>572</v>
      </c>
      <c r="H148">
        <v>84</v>
      </c>
      <c r="I148" s="13">
        <v>44256</v>
      </c>
      <c r="J148" s="9">
        <v>44621</v>
      </c>
      <c r="K148" s="66">
        <v>45382</v>
      </c>
      <c r="L148" s="9"/>
      <c r="M148" s="9"/>
      <c r="N148" s="9"/>
      <c r="O148" s="78">
        <v>71</v>
      </c>
      <c r="P148" s="7">
        <v>10</v>
      </c>
      <c r="Q148" s="7"/>
    </row>
    <row r="149" spans="1:17" ht="15.75" hidden="1" thickBot="1" x14ac:dyDescent="0.3">
      <c r="A149" s="8" t="s">
        <v>72</v>
      </c>
      <c r="B149">
        <v>1100</v>
      </c>
      <c r="C149" t="s">
        <v>75</v>
      </c>
      <c r="D149">
        <v>313131</v>
      </c>
      <c r="E149" s="73" t="s">
        <v>76</v>
      </c>
      <c r="F149" s="73">
        <v>1</v>
      </c>
      <c r="G149" s="73" t="s">
        <v>572</v>
      </c>
      <c r="H149">
        <v>85</v>
      </c>
      <c r="I149" s="13">
        <v>44256</v>
      </c>
      <c r="J149" s="9">
        <v>44621</v>
      </c>
      <c r="K149" s="66">
        <v>45382</v>
      </c>
      <c r="L149" s="9"/>
      <c r="M149" s="9"/>
      <c r="N149" s="9"/>
      <c r="O149" s="78">
        <v>21.1</v>
      </c>
      <c r="P149" s="7">
        <v>8.5</v>
      </c>
      <c r="Q149" s="7"/>
    </row>
    <row r="150" spans="1:17" ht="15.75" hidden="1" thickBot="1" x14ac:dyDescent="0.3">
      <c r="A150" s="8" t="s">
        <v>72</v>
      </c>
      <c r="B150">
        <v>1092</v>
      </c>
      <c r="C150" t="s">
        <v>77</v>
      </c>
      <c r="D150">
        <v>313131</v>
      </c>
      <c r="E150" s="73" t="s">
        <v>78</v>
      </c>
      <c r="F150" s="73">
        <v>1</v>
      </c>
      <c r="G150" s="73" t="s">
        <v>572</v>
      </c>
      <c r="H150">
        <v>86</v>
      </c>
      <c r="I150" s="13">
        <v>44256</v>
      </c>
      <c r="J150" s="9">
        <v>44621</v>
      </c>
      <c r="K150" s="66">
        <v>45382</v>
      </c>
      <c r="L150" s="9"/>
      <c r="M150" s="9"/>
      <c r="N150" s="9"/>
      <c r="O150" s="78">
        <v>43.7</v>
      </c>
      <c r="P150" s="7">
        <v>20</v>
      </c>
      <c r="Q150" s="7"/>
    </row>
    <row r="151" spans="1:17" ht="15.75" hidden="1" thickBot="1" x14ac:dyDescent="0.3">
      <c r="A151" s="8" t="s">
        <v>72</v>
      </c>
      <c r="B151">
        <v>1093</v>
      </c>
      <c r="C151" t="s">
        <v>77</v>
      </c>
      <c r="D151">
        <v>313131</v>
      </c>
      <c r="E151" s="73" t="s">
        <v>78</v>
      </c>
      <c r="F151" s="73">
        <v>1</v>
      </c>
      <c r="G151" s="73" t="s">
        <v>572</v>
      </c>
      <c r="H151">
        <v>86</v>
      </c>
      <c r="I151" s="13">
        <v>44256</v>
      </c>
      <c r="J151" s="9">
        <v>44621</v>
      </c>
      <c r="K151" s="66">
        <v>45382</v>
      </c>
      <c r="L151" s="9"/>
      <c r="M151" s="9"/>
      <c r="N151" s="9"/>
      <c r="O151" s="78">
        <v>39.1</v>
      </c>
      <c r="P151" s="7">
        <v>20</v>
      </c>
      <c r="Q151" s="7"/>
    </row>
    <row r="152" spans="1:17" ht="15.75" hidden="1" thickBot="1" x14ac:dyDescent="0.3">
      <c r="A152" s="8" t="s">
        <v>72</v>
      </c>
      <c r="B152">
        <v>1080</v>
      </c>
      <c r="C152" t="s">
        <v>79</v>
      </c>
      <c r="D152">
        <v>313131</v>
      </c>
      <c r="E152" s="73" t="s">
        <v>80</v>
      </c>
      <c r="F152" s="73">
        <v>1</v>
      </c>
      <c r="G152" s="73" t="s">
        <v>580</v>
      </c>
      <c r="H152">
        <v>87</v>
      </c>
      <c r="I152" s="13">
        <v>44256</v>
      </c>
      <c r="J152" s="9">
        <v>44621</v>
      </c>
      <c r="K152" s="66">
        <v>45382</v>
      </c>
      <c r="L152" s="9"/>
      <c r="M152" s="9"/>
      <c r="N152" s="9"/>
      <c r="O152" s="78">
        <v>82</v>
      </c>
      <c r="P152" s="7">
        <v>6</v>
      </c>
      <c r="Q152" s="7"/>
    </row>
    <row r="153" spans="1:17" ht="15.75" hidden="1" thickBot="1" x14ac:dyDescent="0.3">
      <c r="A153" s="8" t="s">
        <v>72</v>
      </c>
      <c r="B153">
        <v>1088</v>
      </c>
      <c r="C153" t="s">
        <v>79</v>
      </c>
      <c r="D153">
        <v>313131</v>
      </c>
      <c r="E153" s="73" t="s">
        <v>80</v>
      </c>
      <c r="F153" s="73">
        <v>1</v>
      </c>
      <c r="G153" s="73" t="s">
        <v>580</v>
      </c>
      <c r="H153">
        <v>87</v>
      </c>
      <c r="I153" s="13">
        <v>44256</v>
      </c>
      <c r="J153" s="9">
        <v>44621</v>
      </c>
      <c r="K153" s="66">
        <v>45382</v>
      </c>
      <c r="L153" s="9"/>
      <c r="M153" s="9"/>
      <c r="N153" s="9"/>
      <c r="O153" s="78">
        <v>82</v>
      </c>
      <c r="P153" s="7">
        <v>6</v>
      </c>
      <c r="Q153" s="7"/>
    </row>
    <row r="154" spans="1:17" ht="15.75" hidden="1" thickBot="1" x14ac:dyDescent="0.3">
      <c r="A154" s="8" t="s">
        <v>72</v>
      </c>
      <c r="B154">
        <v>1089</v>
      </c>
      <c r="C154" t="s">
        <v>79</v>
      </c>
      <c r="D154">
        <v>313131</v>
      </c>
      <c r="E154" s="73" t="s">
        <v>80</v>
      </c>
      <c r="F154" s="73">
        <v>1</v>
      </c>
      <c r="G154" s="73" t="s">
        <v>580</v>
      </c>
      <c r="H154">
        <v>87</v>
      </c>
      <c r="I154" s="13">
        <v>44256</v>
      </c>
      <c r="J154" s="9">
        <v>44621</v>
      </c>
      <c r="K154" s="66">
        <v>45382</v>
      </c>
      <c r="L154" s="9"/>
      <c r="M154" s="9"/>
      <c r="N154" s="9"/>
      <c r="O154" s="78">
        <v>82</v>
      </c>
      <c r="P154" s="7">
        <v>6</v>
      </c>
      <c r="Q154" s="7"/>
    </row>
    <row r="155" spans="1:17" ht="15.75" hidden="1" thickBot="1" x14ac:dyDescent="0.3">
      <c r="A155" s="8" t="s">
        <v>72</v>
      </c>
      <c r="B155">
        <v>1081</v>
      </c>
      <c r="C155" t="s">
        <v>79</v>
      </c>
      <c r="D155">
        <v>313131</v>
      </c>
      <c r="E155" s="73" t="s">
        <v>80</v>
      </c>
      <c r="F155" s="73">
        <v>1</v>
      </c>
      <c r="G155" s="73" t="s">
        <v>580</v>
      </c>
      <c r="H155">
        <v>87</v>
      </c>
      <c r="I155" s="13">
        <v>44256</v>
      </c>
      <c r="J155" s="9">
        <v>44621</v>
      </c>
      <c r="K155" s="66">
        <v>45382</v>
      </c>
      <c r="L155" s="9"/>
      <c r="M155" s="9"/>
      <c r="N155" s="9"/>
      <c r="O155" s="78">
        <v>82</v>
      </c>
      <c r="P155" s="7">
        <v>6</v>
      </c>
      <c r="Q155" s="7"/>
    </row>
    <row r="156" spans="1:17" ht="15.75" hidden="1" thickBot="1" x14ac:dyDescent="0.3">
      <c r="A156" s="8" t="s">
        <v>72</v>
      </c>
      <c r="B156">
        <v>1090</v>
      </c>
      <c r="C156" t="s">
        <v>79</v>
      </c>
      <c r="D156">
        <v>313131</v>
      </c>
      <c r="E156" s="73" t="s">
        <v>80</v>
      </c>
      <c r="F156" s="73">
        <v>1</v>
      </c>
      <c r="G156" s="73" t="s">
        <v>580</v>
      </c>
      <c r="H156">
        <v>87</v>
      </c>
      <c r="I156" s="13">
        <v>44256</v>
      </c>
      <c r="J156" s="9">
        <v>44621</v>
      </c>
      <c r="K156" s="66">
        <v>45382</v>
      </c>
      <c r="L156" s="9"/>
      <c r="M156" s="9"/>
      <c r="N156" s="9"/>
      <c r="O156" s="78">
        <v>82</v>
      </c>
      <c r="P156" s="7">
        <v>6</v>
      </c>
      <c r="Q156" s="7"/>
    </row>
    <row r="157" spans="1:17" ht="15.75" hidden="1" thickBot="1" x14ac:dyDescent="0.3">
      <c r="A157" s="8" t="s">
        <v>72</v>
      </c>
      <c r="B157">
        <v>1091</v>
      </c>
      <c r="C157" t="s">
        <v>79</v>
      </c>
      <c r="D157">
        <v>313131</v>
      </c>
      <c r="E157" s="73" t="s">
        <v>80</v>
      </c>
      <c r="F157" s="73">
        <v>1</v>
      </c>
      <c r="G157" s="73" t="s">
        <v>580</v>
      </c>
      <c r="H157">
        <v>87</v>
      </c>
      <c r="I157" s="13">
        <v>44256</v>
      </c>
      <c r="J157" s="9">
        <v>44621</v>
      </c>
      <c r="K157" s="66">
        <v>45382</v>
      </c>
      <c r="L157" s="9"/>
      <c r="M157" s="9"/>
      <c r="N157" s="9"/>
      <c r="O157" s="78">
        <v>82</v>
      </c>
      <c r="P157" s="7">
        <v>6</v>
      </c>
      <c r="Q157" s="7"/>
    </row>
    <row r="158" spans="1:17" ht="15.75" hidden="1" thickBot="1" x14ac:dyDescent="0.3">
      <c r="A158" s="8" t="s">
        <v>72</v>
      </c>
      <c r="B158">
        <v>1165</v>
      </c>
      <c r="C158" t="s">
        <v>81</v>
      </c>
      <c r="D158">
        <v>313131</v>
      </c>
      <c r="E158" s="73" t="s">
        <v>82</v>
      </c>
      <c r="F158" s="73">
        <v>1</v>
      </c>
      <c r="G158" s="73" t="s">
        <v>580</v>
      </c>
      <c r="H158">
        <v>88</v>
      </c>
      <c r="I158" s="13">
        <v>44256</v>
      </c>
      <c r="J158" s="9">
        <v>44621</v>
      </c>
      <c r="K158" s="66">
        <v>45382</v>
      </c>
      <c r="L158" s="9"/>
      <c r="M158" s="9"/>
      <c r="N158" s="9"/>
      <c r="O158" s="78">
        <v>93.5</v>
      </c>
      <c r="P158" s="7">
        <v>6</v>
      </c>
      <c r="Q158" s="7"/>
    </row>
    <row r="159" spans="1:17" ht="15.75" hidden="1" thickBot="1" x14ac:dyDescent="0.3">
      <c r="A159" s="8" t="s">
        <v>72</v>
      </c>
      <c r="B159">
        <v>5030</v>
      </c>
      <c r="C159" t="s">
        <v>81</v>
      </c>
      <c r="D159">
        <v>313131</v>
      </c>
      <c r="E159" s="73" t="s">
        <v>82</v>
      </c>
      <c r="F159" s="73">
        <v>1</v>
      </c>
      <c r="G159" s="73" t="s">
        <v>580</v>
      </c>
      <c r="H159">
        <v>88</v>
      </c>
      <c r="I159" s="13">
        <v>44256</v>
      </c>
      <c r="J159" s="9">
        <v>44621</v>
      </c>
      <c r="K159" s="66">
        <v>45382</v>
      </c>
      <c r="L159" s="9"/>
      <c r="M159" s="9"/>
      <c r="N159" s="9"/>
      <c r="O159" s="78">
        <v>93.5</v>
      </c>
      <c r="P159" s="7">
        <v>6</v>
      </c>
      <c r="Q159" s="7"/>
    </row>
    <row r="160" spans="1:17" ht="15.75" hidden="1" thickBot="1" x14ac:dyDescent="0.3">
      <c r="A160" s="8" t="s">
        <v>72</v>
      </c>
      <c r="B160">
        <v>1166</v>
      </c>
      <c r="C160" t="s">
        <v>81</v>
      </c>
      <c r="D160">
        <v>313131</v>
      </c>
      <c r="E160" s="73" t="s">
        <v>82</v>
      </c>
      <c r="F160" s="73">
        <v>1</v>
      </c>
      <c r="G160" s="73" t="s">
        <v>580</v>
      </c>
      <c r="H160">
        <v>88</v>
      </c>
      <c r="I160" s="13">
        <v>44256</v>
      </c>
      <c r="J160" s="9">
        <v>44621</v>
      </c>
      <c r="K160" s="66">
        <v>45382</v>
      </c>
      <c r="L160" s="9"/>
      <c r="M160" s="9"/>
      <c r="N160" s="9"/>
      <c r="O160" s="78">
        <v>93.5</v>
      </c>
      <c r="P160" s="7">
        <v>6</v>
      </c>
      <c r="Q160" s="7"/>
    </row>
    <row r="161" spans="1:17" ht="15.75" hidden="1" thickBot="1" x14ac:dyDescent="0.3">
      <c r="A161" s="8" t="s">
        <v>72</v>
      </c>
      <c r="B161">
        <v>4714</v>
      </c>
      <c r="C161" t="s">
        <v>81</v>
      </c>
      <c r="D161">
        <v>313131</v>
      </c>
      <c r="E161" s="73" t="s">
        <v>82</v>
      </c>
      <c r="F161" s="73">
        <v>1</v>
      </c>
      <c r="G161" s="73" t="s">
        <v>580</v>
      </c>
      <c r="H161">
        <v>88</v>
      </c>
      <c r="I161" s="13">
        <v>44256</v>
      </c>
      <c r="J161" s="9">
        <v>44621</v>
      </c>
      <c r="K161" s="66">
        <v>45382</v>
      </c>
      <c r="L161" s="9"/>
      <c r="M161" s="9"/>
      <c r="N161" s="9"/>
      <c r="O161" s="78">
        <v>93.5</v>
      </c>
      <c r="P161" s="7">
        <v>6</v>
      </c>
      <c r="Q161" s="7"/>
    </row>
    <row r="162" spans="1:17" ht="15.75" hidden="1" thickBot="1" x14ac:dyDescent="0.3">
      <c r="A162" s="8" t="s">
        <v>72</v>
      </c>
      <c r="B162">
        <v>1169</v>
      </c>
      <c r="C162" t="s">
        <v>81</v>
      </c>
      <c r="D162">
        <v>313131</v>
      </c>
      <c r="E162" s="73" t="s">
        <v>82</v>
      </c>
      <c r="F162" s="73">
        <v>1</v>
      </c>
      <c r="G162" s="73" t="s">
        <v>580</v>
      </c>
      <c r="H162">
        <v>88</v>
      </c>
      <c r="I162" s="13">
        <v>44256</v>
      </c>
      <c r="J162" s="9">
        <v>44621</v>
      </c>
      <c r="K162" s="66">
        <v>45382</v>
      </c>
      <c r="L162" s="9"/>
      <c r="M162" s="9"/>
      <c r="N162" s="9"/>
      <c r="O162" s="78">
        <v>93.5</v>
      </c>
      <c r="P162" s="7">
        <v>6</v>
      </c>
      <c r="Q162" s="7"/>
    </row>
    <row r="163" spans="1:17" ht="15.75" hidden="1" thickBot="1" x14ac:dyDescent="0.3">
      <c r="A163" s="8" t="s">
        <v>72</v>
      </c>
      <c r="B163">
        <v>1171</v>
      </c>
      <c r="C163" t="s">
        <v>81</v>
      </c>
      <c r="D163">
        <v>313131</v>
      </c>
      <c r="E163" s="73" t="s">
        <v>82</v>
      </c>
      <c r="F163" s="73">
        <v>1</v>
      </c>
      <c r="G163" s="73" t="s">
        <v>580</v>
      </c>
      <c r="H163">
        <v>88</v>
      </c>
      <c r="I163" s="13">
        <v>44256</v>
      </c>
      <c r="J163" s="9">
        <v>44621</v>
      </c>
      <c r="K163" s="66">
        <v>45382</v>
      </c>
      <c r="L163" s="9"/>
      <c r="M163" s="9"/>
      <c r="N163" s="9"/>
      <c r="O163" s="78">
        <v>93.5</v>
      </c>
      <c r="P163" s="7">
        <v>6</v>
      </c>
      <c r="Q163" s="7"/>
    </row>
    <row r="164" spans="1:17" ht="15.75" hidden="1" thickBot="1" x14ac:dyDescent="0.3">
      <c r="A164" s="8" t="s">
        <v>72</v>
      </c>
      <c r="B164">
        <v>1172</v>
      </c>
      <c r="C164" t="s">
        <v>81</v>
      </c>
      <c r="D164">
        <v>313131</v>
      </c>
      <c r="E164" s="73" t="s">
        <v>82</v>
      </c>
      <c r="F164" s="73">
        <v>1</v>
      </c>
      <c r="G164" s="73" t="s">
        <v>580</v>
      </c>
      <c r="H164">
        <v>88</v>
      </c>
      <c r="I164" s="13">
        <v>44256</v>
      </c>
      <c r="J164" s="9">
        <v>44621</v>
      </c>
      <c r="K164" s="66">
        <v>45382</v>
      </c>
      <c r="L164" s="9"/>
      <c r="M164" s="9"/>
      <c r="N164" s="9"/>
      <c r="O164" s="78">
        <v>93.5</v>
      </c>
      <c r="P164" s="7">
        <v>6</v>
      </c>
      <c r="Q164" s="7"/>
    </row>
    <row r="165" spans="1:17" ht="15.75" hidden="1" thickBot="1" x14ac:dyDescent="0.3">
      <c r="A165" s="8" t="s">
        <v>72</v>
      </c>
      <c r="B165">
        <v>5032</v>
      </c>
      <c r="C165" t="s">
        <v>81</v>
      </c>
      <c r="D165">
        <v>313131</v>
      </c>
      <c r="E165" s="73" t="s">
        <v>82</v>
      </c>
      <c r="F165" s="73">
        <v>1</v>
      </c>
      <c r="G165" s="73" t="s">
        <v>580</v>
      </c>
      <c r="H165">
        <v>88</v>
      </c>
      <c r="I165" s="13">
        <v>44256</v>
      </c>
      <c r="J165" s="9">
        <v>44621</v>
      </c>
      <c r="K165" s="66">
        <v>45382</v>
      </c>
      <c r="L165" s="9"/>
      <c r="M165" s="9"/>
      <c r="N165" s="9"/>
      <c r="O165" s="78">
        <v>93.5</v>
      </c>
      <c r="P165" s="7">
        <v>6</v>
      </c>
      <c r="Q165" s="7"/>
    </row>
    <row r="166" spans="1:17" ht="15.75" hidden="1" thickBot="1" x14ac:dyDescent="0.3">
      <c r="A166" s="8" t="s">
        <v>72</v>
      </c>
      <c r="B166">
        <v>1173</v>
      </c>
      <c r="C166" t="s">
        <v>81</v>
      </c>
      <c r="D166">
        <v>313131</v>
      </c>
      <c r="E166" s="73" t="s">
        <v>82</v>
      </c>
      <c r="F166" s="73">
        <v>1</v>
      </c>
      <c r="G166" s="73" t="s">
        <v>580</v>
      </c>
      <c r="H166">
        <v>88</v>
      </c>
      <c r="I166" s="13">
        <v>44256</v>
      </c>
      <c r="J166" s="9">
        <v>44621</v>
      </c>
      <c r="K166" s="66">
        <v>45382</v>
      </c>
      <c r="L166" s="9"/>
      <c r="M166" s="9"/>
      <c r="N166" s="9"/>
      <c r="O166" s="78">
        <v>93.5</v>
      </c>
      <c r="P166" s="7">
        <v>6</v>
      </c>
      <c r="Q166" s="7"/>
    </row>
    <row r="167" spans="1:17" ht="15.75" hidden="1" thickBot="1" x14ac:dyDescent="0.3">
      <c r="A167" s="8" t="s">
        <v>72</v>
      </c>
      <c r="B167">
        <v>1107</v>
      </c>
      <c r="C167" t="s">
        <v>83</v>
      </c>
      <c r="D167">
        <v>313131</v>
      </c>
      <c r="E167" s="73" t="s">
        <v>84</v>
      </c>
      <c r="F167" s="73">
        <v>1</v>
      </c>
      <c r="G167" s="73" t="s">
        <v>580</v>
      </c>
      <c r="H167">
        <v>89</v>
      </c>
      <c r="I167" s="13">
        <v>44256</v>
      </c>
      <c r="J167" s="9">
        <v>44621</v>
      </c>
      <c r="K167" s="66">
        <v>45382</v>
      </c>
      <c r="L167" s="9"/>
      <c r="M167" s="9"/>
      <c r="N167" s="9"/>
      <c r="O167" s="78">
        <v>52</v>
      </c>
      <c r="P167" s="7">
        <v>3</v>
      </c>
      <c r="Q167" s="7"/>
    </row>
    <row r="168" spans="1:17" ht="15.75" hidden="1" thickBot="1" x14ac:dyDescent="0.3">
      <c r="A168" s="8" t="s">
        <v>72</v>
      </c>
      <c r="B168">
        <v>1109</v>
      </c>
      <c r="C168" t="s">
        <v>83</v>
      </c>
      <c r="D168">
        <v>313131</v>
      </c>
      <c r="E168" s="73" t="s">
        <v>84</v>
      </c>
      <c r="F168" s="73">
        <v>1</v>
      </c>
      <c r="G168" s="73" t="s">
        <v>580</v>
      </c>
      <c r="H168">
        <v>89</v>
      </c>
      <c r="I168" s="13">
        <v>44256</v>
      </c>
      <c r="J168" s="9">
        <v>44621</v>
      </c>
      <c r="K168" s="66">
        <v>45382</v>
      </c>
      <c r="L168" s="9"/>
      <c r="M168" s="9"/>
      <c r="N168" s="9"/>
      <c r="O168" s="78">
        <v>52</v>
      </c>
      <c r="P168" s="7">
        <v>3</v>
      </c>
      <c r="Q168" s="7"/>
    </row>
    <row r="169" spans="1:17" ht="15.75" hidden="1" thickBot="1" x14ac:dyDescent="0.3">
      <c r="A169" s="8" t="s">
        <v>72</v>
      </c>
      <c r="B169">
        <v>1110</v>
      </c>
      <c r="C169" t="s">
        <v>83</v>
      </c>
      <c r="D169">
        <v>313131</v>
      </c>
      <c r="E169" s="73" t="s">
        <v>84</v>
      </c>
      <c r="F169" s="73">
        <v>1</v>
      </c>
      <c r="G169" s="73" t="s">
        <v>580</v>
      </c>
      <c r="H169">
        <v>89</v>
      </c>
      <c r="I169" s="13">
        <v>44256</v>
      </c>
      <c r="J169" s="9">
        <v>44621</v>
      </c>
      <c r="K169" s="66">
        <v>45382</v>
      </c>
      <c r="L169" s="9"/>
      <c r="M169" s="9"/>
      <c r="N169" s="9"/>
      <c r="O169" s="78">
        <v>52</v>
      </c>
      <c r="P169" s="7">
        <v>3</v>
      </c>
      <c r="Q169" s="7"/>
    </row>
    <row r="170" spans="1:17" ht="15.75" hidden="1" thickBot="1" x14ac:dyDescent="0.3">
      <c r="A170" s="8" t="s">
        <v>72</v>
      </c>
      <c r="B170">
        <v>1108</v>
      </c>
      <c r="C170" t="s">
        <v>83</v>
      </c>
      <c r="D170">
        <v>313131</v>
      </c>
      <c r="E170" s="73" t="s">
        <v>84</v>
      </c>
      <c r="F170" s="73">
        <v>1</v>
      </c>
      <c r="G170" s="73" t="s">
        <v>580</v>
      </c>
      <c r="H170">
        <v>89</v>
      </c>
      <c r="I170" s="13">
        <v>44256</v>
      </c>
      <c r="J170" s="9">
        <v>44621</v>
      </c>
      <c r="K170" s="66">
        <v>45382</v>
      </c>
      <c r="L170" s="9"/>
      <c r="M170" s="9"/>
      <c r="N170" s="9"/>
      <c r="O170" s="78">
        <v>52</v>
      </c>
      <c r="P170" s="7">
        <v>3</v>
      </c>
      <c r="Q170" s="7"/>
    </row>
    <row r="171" spans="1:17" ht="15.75" hidden="1" thickBot="1" x14ac:dyDescent="0.3">
      <c r="A171" s="8" t="s">
        <v>72</v>
      </c>
      <c r="B171">
        <v>1112</v>
      </c>
      <c r="C171" t="s">
        <v>83</v>
      </c>
      <c r="D171">
        <v>313131</v>
      </c>
      <c r="E171" s="73" t="s">
        <v>84</v>
      </c>
      <c r="F171" s="73">
        <v>1</v>
      </c>
      <c r="G171" s="73" t="s">
        <v>580</v>
      </c>
      <c r="H171">
        <v>89</v>
      </c>
      <c r="I171" s="13">
        <v>44256</v>
      </c>
      <c r="J171" s="9">
        <v>44621</v>
      </c>
      <c r="K171" s="66">
        <v>45382</v>
      </c>
      <c r="L171" s="9"/>
      <c r="M171" s="9"/>
      <c r="N171" s="9"/>
      <c r="O171" s="78">
        <v>52</v>
      </c>
      <c r="P171" s="7">
        <v>3</v>
      </c>
      <c r="Q171" s="7"/>
    </row>
    <row r="172" spans="1:17" ht="15.75" hidden="1" thickBot="1" x14ac:dyDescent="0.3">
      <c r="A172" s="8" t="s">
        <v>72</v>
      </c>
      <c r="B172">
        <v>1113</v>
      </c>
      <c r="C172" t="s">
        <v>83</v>
      </c>
      <c r="D172">
        <v>313131</v>
      </c>
      <c r="E172" s="73" t="s">
        <v>84</v>
      </c>
      <c r="F172" s="73">
        <v>1</v>
      </c>
      <c r="G172" s="73" t="s">
        <v>580</v>
      </c>
      <c r="H172">
        <v>89</v>
      </c>
      <c r="I172" s="13">
        <v>44256</v>
      </c>
      <c r="J172" s="9">
        <v>44621</v>
      </c>
      <c r="K172" s="66">
        <v>45382</v>
      </c>
      <c r="L172" s="9"/>
      <c r="M172" s="9"/>
      <c r="N172" s="9"/>
      <c r="O172" s="78">
        <v>52</v>
      </c>
      <c r="P172" s="7">
        <v>3</v>
      </c>
      <c r="Q172" s="7"/>
    </row>
    <row r="173" spans="1:17" ht="15.75" hidden="1" thickBot="1" x14ac:dyDescent="0.3">
      <c r="A173" s="8" t="s">
        <v>72</v>
      </c>
      <c r="B173">
        <v>1174</v>
      </c>
      <c r="C173" t="s">
        <v>85</v>
      </c>
      <c r="D173">
        <v>313131</v>
      </c>
      <c r="E173" s="73" t="s">
        <v>86</v>
      </c>
      <c r="F173" s="73">
        <v>1</v>
      </c>
      <c r="G173" s="73" t="s">
        <v>580</v>
      </c>
      <c r="H173">
        <v>90</v>
      </c>
      <c r="I173" s="13">
        <v>44256</v>
      </c>
      <c r="J173" s="9">
        <v>44621</v>
      </c>
      <c r="K173" s="66">
        <v>45382</v>
      </c>
      <c r="L173" s="9"/>
      <c r="M173" s="9"/>
      <c r="N173" s="9"/>
      <c r="O173" s="78">
        <v>68</v>
      </c>
      <c r="P173" s="7">
        <v>6</v>
      </c>
      <c r="Q173" s="7"/>
    </row>
    <row r="174" spans="1:17" ht="15.75" hidden="1" thickBot="1" x14ac:dyDescent="0.3">
      <c r="A174" s="8" t="s">
        <v>72</v>
      </c>
      <c r="B174">
        <v>1175</v>
      </c>
      <c r="C174" t="s">
        <v>85</v>
      </c>
      <c r="D174">
        <v>313131</v>
      </c>
      <c r="E174" s="73" t="s">
        <v>86</v>
      </c>
      <c r="F174" s="73">
        <v>1</v>
      </c>
      <c r="G174" s="73" t="s">
        <v>580</v>
      </c>
      <c r="H174">
        <v>90</v>
      </c>
      <c r="I174" s="13">
        <v>44256</v>
      </c>
      <c r="J174" s="9">
        <v>44621</v>
      </c>
      <c r="K174" s="66">
        <v>45382</v>
      </c>
      <c r="L174" s="9"/>
      <c r="M174" s="9"/>
      <c r="N174" s="9"/>
      <c r="O174" s="78">
        <v>68</v>
      </c>
      <c r="P174" s="7">
        <v>6</v>
      </c>
      <c r="Q174" s="7"/>
    </row>
    <row r="175" spans="1:17" ht="15.75" hidden="1" thickBot="1" x14ac:dyDescent="0.3">
      <c r="A175" s="8" t="s">
        <v>72</v>
      </c>
      <c r="B175">
        <v>1176</v>
      </c>
      <c r="C175" t="s">
        <v>85</v>
      </c>
      <c r="D175">
        <v>313131</v>
      </c>
      <c r="E175" s="73" t="s">
        <v>86</v>
      </c>
      <c r="F175" s="73">
        <v>1</v>
      </c>
      <c r="G175" s="73" t="s">
        <v>580</v>
      </c>
      <c r="H175">
        <v>90</v>
      </c>
      <c r="I175" s="13">
        <v>44256</v>
      </c>
      <c r="J175" s="9">
        <v>44621</v>
      </c>
      <c r="K175" s="66">
        <v>45382</v>
      </c>
      <c r="L175" s="9"/>
      <c r="M175" s="9"/>
      <c r="N175" s="9"/>
      <c r="O175" s="78">
        <v>68</v>
      </c>
      <c r="P175" s="7">
        <v>6</v>
      </c>
      <c r="Q175" s="7"/>
    </row>
    <row r="176" spans="1:17" ht="15.75" hidden="1" thickBot="1" x14ac:dyDescent="0.3">
      <c r="A176" s="8" t="s">
        <v>72</v>
      </c>
      <c r="B176">
        <v>1177</v>
      </c>
      <c r="C176" t="s">
        <v>85</v>
      </c>
      <c r="D176">
        <v>313131</v>
      </c>
      <c r="E176" s="73" t="s">
        <v>86</v>
      </c>
      <c r="F176" s="73">
        <v>1</v>
      </c>
      <c r="G176" s="73" t="s">
        <v>580</v>
      </c>
      <c r="H176">
        <v>90</v>
      </c>
      <c r="I176" s="13">
        <v>44256</v>
      </c>
      <c r="J176" s="9">
        <v>44621</v>
      </c>
      <c r="K176" s="66">
        <v>45382</v>
      </c>
      <c r="L176" s="9"/>
      <c r="M176" s="9"/>
      <c r="N176" s="9"/>
      <c r="O176" s="78">
        <v>68</v>
      </c>
      <c r="P176" s="7">
        <v>6</v>
      </c>
      <c r="Q176" s="7"/>
    </row>
    <row r="177" spans="1:17" ht="15.75" hidden="1" thickBot="1" x14ac:dyDescent="0.3">
      <c r="A177" s="8" t="s">
        <v>72</v>
      </c>
      <c r="B177">
        <v>1178</v>
      </c>
      <c r="C177" t="s">
        <v>85</v>
      </c>
      <c r="D177">
        <v>313131</v>
      </c>
      <c r="E177" s="73" t="s">
        <v>86</v>
      </c>
      <c r="F177" s="73">
        <v>1</v>
      </c>
      <c r="G177" s="73" t="s">
        <v>580</v>
      </c>
      <c r="H177">
        <v>90</v>
      </c>
      <c r="I177" s="13">
        <v>44256</v>
      </c>
      <c r="J177" s="9">
        <v>44621</v>
      </c>
      <c r="K177" s="66">
        <v>45382</v>
      </c>
      <c r="L177" s="9"/>
      <c r="M177" s="9"/>
      <c r="N177" s="9"/>
      <c r="O177" s="78">
        <v>68</v>
      </c>
      <c r="P177" s="7">
        <v>6</v>
      </c>
      <c r="Q177" s="7"/>
    </row>
    <row r="178" spans="1:17" ht="15.75" hidden="1" thickBot="1" x14ac:dyDescent="0.3">
      <c r="A178" s="8" t="s">
        <v>72</v>
      </c>
      <c r="B178">
        <v>1179</v>
      </c>
      <c r="C178" t="s">
        <v>85</v>
      </c>
      <c r="D178">
        <v>313131</v>
      </c>
      <c r="E178" s="73" t="s">
        <v>86</v>
      </c>
      <c r="F178" s="73">
        <v>1</v>
      </c>
      <c r="G178" s="73" t="s">
        <v>580</v>
      </c>
      <c r="H178">
        <v>90</v>
      </c>
      <c r="I178" s="13">
        <v>44256</v>
      </c>
      <c r="J178" s="9">
        <v>44621</v>
      </c>
      <c r="K178" s="66">
        <v>45382</v>
      </c>
      <c r="L178" s="9"/>
      <c r="M178" s="9"/>
      <c r="N178" s="9"/>
      <c r="O178" s="78">
        <v>68</v>
      </c>
      <c r="P178" s="7">
        <v>6</v>
      </c>
      <c r="Q178" s="7"/>
    </row>
    <row r="179" spans="1:17" ht="15.75" hidden="1" thickBot="1" x14ac:dyDescent="0.3">
      <c r="A179" s="8" t="s">
        <v>72</v>
      </c>
      <c r="B179">
        <v>4011</v>
      </c>
      <c r="C179" t="s">
        <v>85</v>
      </c>
      <c r="D179">
        <v>313131</v>
      </c>
      <c r="E179" s="73" t="s">
        <v>86</v>
      </c>
      <c r="F179" s="73">
        <v>1</v>
      </c>
      <c r="G179" s="73" t="s">
        <v>580</v>
      </c>
      <c r="H179">
        <v>90</v>
      </c>
      <c r="I179" s="13">
        <v>44256</v>
      </c>
      <c r="J179" s="9">
        <v>44621</v>
      </c>
      <c r="K179" s="66">
        <v>45382</v>
      </c>
      <c r="L179" s="9"/>
      <c r="M179" s="9"/>
      <c r="N179" s="9"/>
      <c r="O179" s="78">
        <v>68</v>
      </c>
      <c r="P179" s="7">
        <v>6</v>
      </c>
      <c r="Q179" s="7"/>
    </row>
    <row r="180" spans="1:17" ht="15.75" hidden="1" thickBot="1" x14ac:dyDescent="0.3">
      <c r="A180" s="8" t="s">
        <v>72</v>
      </c>
      <c r="B180">
        <v>1116</v>
      </c>
      <c r="C180" t="s">
        <v>87</v>
      </c>
      <c r="D180">
        <v>313131</v>
      </c>
      <c r="E180" s="73" t="s">
        <v>88</v>
      </c>
      <c r="F180" s="73">
        <v>1</v>
      </c>
      <c r="G180" s="73" t="s">
        <v>580</v>
      </c>
      <c r="H180">
        <v>91</v>
      </c>
      <c r="I180" s="13">
        <v>44256</v>
      </c>
      <c r="J180" s="9">
        <v>44621</v>
      </c>
      <c r="K180" s="66">
        <v>45382</v>
      </c>
      <c r="L180" s="9"/>
      <c r="M180" s="9"/>
      <c r="N180" s="9"/>
      <c r="O180" s="78">
        <v>52</v>
      </c>
      <c r="P180" s="7">
        <v>3</v>
      </c>
      <c r="Q180" s="7"/>
    </row>
    <row r="181" spans="1:17" ht="15.75" hidden="1" thickBot="1" x14ac:dyDescent="0.3">
      <c r="A181" s="8" t="s">
        <v>72</v>
      </c>
      <c r="B181">
        <v>1119</v>
      </c>
      <c r="C181" t="s">
        <v>87</v>
      </c>
      <c r="D181">
        <v>313131</v>
      </c>
      <c r="E181" s="73" t="s">
        <v>88</v>
      </c>
      <c r="F181" s="73">
        <v>1</v>
      </c>
      <c r="G181" s="73" t="s">
        <v>580</v>
      </c>
      <c r="H181">
        <v>91</v>
      </c>
      <c r="I181" s="13">
        <v>44256</v>
      </c>
      <c r="J181" s="9">
        <v>44621</v>
      </c>
      <c r="K181" s="66">
        <v>45382</v>
      </c>
      <c r="L181" s="9"/>
      <c r="M181" s="9"/>
      <c r="N181" s="9"/>
      <c r="O181" s="78">
        <v>52</v>
      </c>
      <c r="P181" s="7">
        <v>3</v>
      </c>
      <c r="Q181" s="7"/>
    </row>
    <row r="182" spans="1:17" ht="15.75" hidden="1" thickBot="1" x14ac:dyDescent="0.3">
      <c r="A182" s="8" t="s">
        <v>72</v>
      </c>
      <c r="B182">
        <v>1120</v>
      </c>
      <c r="C182" t="s">
        <v>87</v>
      </c>
      <c r="D182">
        <v>313131</v>
      </c>
      <c r="E182" s="73" t="s">
        <v>88</v>
      </c>
      <c r="F182" s="73">
        <v>1</v>
      </c>
      <c r="G182" s="73" t="s">
        <v>580</v>
      </c>
      <c r="H182">
        <v>91</v>
      </c>
      <c r="I182" s="13">
        <v>44256</v>
      </c>
      <c r="J182" s="9">
        <v>44621</v>
      </c>
      <c r="K182" s="66">
        <v>45382</v>
      </c>
      <c r="L182" s="9"/>
      <c r="M182" s="9"/>
      <c r="N182" s="9"/>
      <c r="O182" s="78">
        <v>52</v>
      </c>
      <c r="P182" s="7">
        <v>3</v>
      </c>
      <c r="Q182" s="7"/>
    </row>
    <row r="183" spans="1:17" ht="15.75" hidden="1" thickBot="1" x14ac:dyDescent="0.3">
      <c r="A183" s="8" t="s">
        <v>72</v>
      </c>
      <c r="B183">
        <v>1117</v>
      </c>
      <c r="C183" t="s">
        <v>87</v>
      </c>
      <c r="D183">
        <v>313131</v>
      </c>
      <c r="E183" s="73" t="s">
        <v>88</v>
      </c>
      <c r="F183" s="73">
        <v>1</v>
      </c>
      <c r="G183" s="73" t="s">
        <v>580</v>
      </c>
      <c r="H183">
        <v>91</v>
      </c>
      <c r="I183" s="13">
        <v>44256</v>
      </c>
      <c r="J183" s="9">
        <v>44621</v>
      </c>
      <c r="K183" s="66">
        <v>45382</v>
      </c>
      <c r="L183" s="9"/>
      <c r="M183" s="9"/>
      <c r="N183" s="9"/>
      <c r="O183" s="78">
        <v>52</v>
      </c>
      <c r="P183" s="7">
        <v>3</v>
      </c>
      <c r="Q183" s="7"/>
    </row>
    <row r="184" spans="1:17" ht="15.75" hidden="1" thickBot="1" x14ac:dyDescent="0.3">
      <c r="A184" s="8" t="s">
        <v>72</v>
      </c>
      <c r="B184">
        <v>1122</v>
      </c>
      <c r="C184" t="s">
        <v>87</v>
      </c>
      <c r="D184">
        <v>313131</v>
      </c>
      <c r="E184" s="73" t="s">
        <v>88</v>
      </c>
      <c r="F184" s="73">
        <v>1</v>
      </c>
      <c r="G184" s="73" t="s">
        <v>580</v>
      </c>
      <c r="H184">
        <v>91</v>
      </c>
      <c r="I184" s="13">
        <v>44256</v>
      </c>
      <c r="J184" s="9">
        <v>44621</v>
      </c>
      <c r="K184" s="66">
        <v>45382</v>
      </c>
      <c r="L184" s="9"/>
      <c r="M184" s="9"/>
      <c r="N184" s="9"/>
      <c r="O184" s="78">
        <v>52</v>
      </c>
      <c r="P184" s="7">
        <v>3</v>
      </c>
      <c r="Q184" s="7"/>
    </row>
    <row r="185" spans="1:17" ht="15.75" hidden="1" thickBot="1" x14ac:dyDescent="0.3">
      <c r="A185" s="8" t="s">
        <v>72</v>
      </c>
      <c r="B185">
        <v>1123</v>
      </c>
      <c r="C185" t="s">
        <v>87</v>
      </c>
      <c r="D185">
        <v>313131</v>
      </c>
      <c r="E185" s="73" t="s">
        <v>88</v>
      </c>
      <c r="F185" s="73">
        <v>1</v>
      </c>
      <c r="G185" s="73" t="s">
        <v>580</v>
      </c>
      <c r="H185">
        <v>91</v>
      </c>
      <c r="I185" s="13">
        <v>44256</v>
      </c>
      <c r="J185" s="9">
        <v>44621</v>
      </c>
      <c r="K185" s="66">
        <v>45382</v>
      </c>
      <c r="L185" s="9"/>
      <c r="M185" s="9"/>
      <c r="N185" s="9"/>
      <c r="O185" s="78">
        <v>52</v>
      </c>
      <c r="P185" s="7">
        <v>3</v>
      </c>
      <c r="Q185" s="7"/>
    </row>
    <row r="186" spans="1:17" ht="15.75" hidden="1" thickBot="1" x14ac:dyDescent="0.3">
      <c r="A186" s="8" t="s">
        <v>72</v>
      </c>
      <c r="B186">
        <v>1158</v>
      </c>
      <c r="C186" t="s">
        <v>89</v>
      </c>
      <c r="D186">
        <v>313131</v>
      </c>
      <c r="E186" s="73" t="s">
        <v>90</v>
      </c>
      <c r="F186" s="73">
        <v>1</v>
      </c>
      <c r="G186" s="73" t="s">
        <v>580</v>
      </c>
      <c r="H186">
        <v>92</v>
      </c>
      <c r="I186" s="13">
        <v>44256</v>
      </c>
      <c r="J186" s="9">
        <v>44621</v>
      </c>
      <c r="K186" s="66">
        <v>45382</v>
      </c>
      <c r="L186" s="9"/>
      <c r="M186" s="9"/>
      <c r="N186" s="9"/>
      <c r="O186" s="78">
        <v>47</v>
      </c>
      <c r="P186" s="7">
        <v>6</v>
      </c>
      <c r="Q186" s="7"/>
    </row>
    <row r="187" spans="1:17" ht="15.75" hidden="1" thickBot="1" x14ac:dyDescent="0.3">
      <c r="A187" s="8" t="s">
        <v>72</v>
      </c>
      <c r="B187">
        <v>1163</v>
      </c>
      <c r="C187" t="s">
        <v>89</v>
      </c>
      <c r="D187">
        <v>313131</v>
      </c>
      <c r="E187" s="73" t="s">
        <v>90</v>
      </c>
      <c r="F187" s="73">
        <v>1</v>
      </c>
      <c r="G187" s="73" t="s">
        <v>580</v>
      </c>
      <c r="H187">
        <v>92</v>
      </c>
      <c r="I187" s="13">
        <v>44256</v>
      </c>
      <c r="J187" s="9">
        <v>44621</v>
      </c>
      <c r="K187" s="66">
        <v>45382</v>
      </c>
      <c r="L187" s="9"/>
      <c r="M187" s="9"/>
      <c r="N187" s="9"/>
      <c r="O187" s="78">
        <v>47</v>
      </c>
      <c r="P187" s="7">
        <v>6</v>
      </c>
      <c r="Q187" s="7"/>
    </row>
    <row r="188" spans="1:17" ht="15.75" hidden="1" thickBot="1" x14ac:dyDescent="0.3">
      <c r="A188" s="8" t="s">
        <v>72</v>
      </c>
      <c r="B188">
        <v>1164</v>
      </c>
      <c r="C188" t="s">
        <v>89</v>
      </c>
      <c r="D188">
        <v>313131</v>
      </c>
      <c r="E188" s="73" t="s">
        <v>90</v>
      </c>
      <c r="F188" s="73">
        <v>1</v>
      </c>
      <c r="G188" s="73" t="s">
        <v>580</v>
      </c>
      <c r="H188">
        <v>92</v>
      </c>
      <c r="I188" s="13">
        <v>44256</v>
      </c>
      <c r="J188" s="9">
        <v>44621</v>
      </c>
      <c r="K188" s="66">
        <v>45382</v>
      </c>
      <c r="L188" s="9"/>
      <c r="M188" s="9"/>
      <c r="N188" s="9"/>
      <c r="O188" s="78">
        <v>47</v>
      </c>
      <c r="P188" s="7">
        <v>6</v>
      </c>
      <c r="Q188" s="7"/>
    </row>
    <row r="189" spans="1:17" ht="15.75" hidden="1" thickBot="1" x14ac:dyDescent="0.3">
      <c r="A189" s="8" t="s">
        <v>72</v>
      </c>
      <c r="B189">
        <v>1159</v>
      </c>
      <c r="C189" t="s">
        <v>89</v>
      </c>
      <c r="D189">
        <v>313131</v>
      </c>
      <c r="E189" s="73" t="s">
        <v>90</v>
      </c>
      <c r="F189" s="73">
        <v>1</v>
      </c>
      <c r="G189" s="73" t="s">
        <v>580</v>
      </c>
      <c r="H189">
        <v>92</v>
      </c>
      <c r="I189" s="13">
        <v>44256</v>
      </c>
      <c r="J189" s="9">
        <v>44621</v>
      </c>
      <c r="K189" s="66">
        <v>45382</v>
      </c>
      <c r="L189" s="9"/>
      <c r="M189" s="9"/>
      <c r="N189" s="9"/>
      <c r="O189" s="78">
        <v>47</v>
      </c>
      <c r="P189" s="7">
        <v>6</v>
      </c>
      <c r="Q189" s="7"/>
    </row>
    <row r="190" spans="1:17" ht="15.75" hidden="1" thickBot="1" x14ac:dyDescent="0.3">
      <c r="A190" s="8" t="s">
        <v>72</v>
      </c>
      <c r="B190">
        <v>1160</v>
      </c>
      <c r="C190" t="s">
        <v>89</v>
      </c>
      <c r="D190">
        <v>313131</v>
      </c>
      <c r="E190" s="73" t="s">
        <v>90</v>
      </c>
      <c r="F190" s="73">
        <v>1</v>
      </c>
      <c r="G190" s="73" t="s">
        <v>580</v>
      </c>
      <c r="H190">
        <v>92</v>
      </c>
      <c r="I190" s="13">
        <v>44256</v>
      </c>
      <c r="J190" s="9">
        <v>44621</v>
      </c>
      <c r="K190" s="66">
        <v>45382</v>
      </c>
      <c r="L190" s="9"/>
      <c r="M190" s="9"/>
      <c r="N190" s="9"/>
      <c r="O190" s="78">
        <v>47</v>
      </c>
      <c r="P190" s="7">
        <v>6</v>
      </c>
      <c r="Q190" s="7"/>
    </row>
    <row r="191" spans="1:17" ht="15.75" hidden="1" thickBot="1" x14ac:dyDescent="0.3">
      <c r="A191" s="8" t="s">
        <v>72</v>
      </c>
      <c r="B191">
        <v>1162</v>
      </c>
      <c r="C191" t="s">
        <v>89</v>
      </c>
      <c r="D191">
        <v>313131</v>
      </c>
      <c r="E191" s="73" t="s">
        <v>90</v>
      </c>
      <c r="F191" s="73">
        <v>1</v>
      </c>
      <c r="G191" s="73" t="s">
        <v>580</v>
      </c>
      <c r="H191">
        <v>92</v>
      </c>
      <c r="I191" s="13">
        <v>44256</v>
      </c>
      <c r="J191" s="9">
        <v>44621</v>
      </c>
      <c r="K191" s="66">
        <v>45382</v>
      </c>
      <c r="L191" s="9"/>
      <c r="M191" s="9"/>
      <c r="N191" s="9"/>
      <c r="O191" s="78">
        <v>47</v>
      </c>
      <c r="P191" s="7">
        <v>6</v>
      </c>
      <c r="Q191" s="7"/>
    </row>
    <row r="192" spans="1:17" ht="15.75" hidden="1" thickBot="1" x14ac:dyDescent="0.3">
      <c r="A192" s="8" t="s">
        <v>72</v>
      </c>
      <c r="B192">
        <v>1094</v>
      </c>
      <c r="C192" t="s">
        <v>91</v>
      </c>
      <c r="D192">
        <v>313131</v>
      </c>
      <c r="E192" s="73" t="s">
        <v>92</v>
      </c>
      <c r="F192" s="73">
        <v>1</v>
      </c>
      <c r="G192" s="73" t="s">
        <v>580</v>
      </c>
      <c r="H192">
        <v>93</v>
      </c>
      <c r="I192" s="13">
        <v>44256</v>
      </c>
      <c r="J192" s="9">
        <v>44621</v>
      </c>
      <c r="K192" s="66">
        <v>45382</v>
      </c>
      <c r="L192" s="9"/>
      <c r="M192" s="9"/>
      <c r="N192" s="9"/>
      <c r="O192" s="78">
        <v>35</v>
      </c>
      <c r="P192" s="7">
        <v>6</v>
      </c>
      <c r="Q192" s="7"/>
    </row>
    <row r="193" spans="1:17" ht="15.75" hidden="1" thickBot="1" x14ac:dyDescent="0.3">
      <c r="A193" s="8" t="s">
        <v>72</v>
      </c>
      <c r="B193">
        <v>1098</v>
      </c>
      <c r="C193" t="s">
        <v>91</v>
      </c>
      <c r="D193">
        <v>313131</v>
      </c>
      <c r="E193" s="73" t="s">
        <v>92</v>
      </c>
      <c r="F193" s="73">
        <v>1</v>
      </c>
      <c r="G193" s="73" t="s">
        <v>580</v>
      </c>
      <c r="H193">
        <v>93</v>
      </c>
      <c r="I193" s="13">
        <v>44256</v>
      </c>
      <c r="J193" s="9">
        <v>44621</v>
      </c>
      <c r="K193" s="66">
        <v>45382</v>
      </c>
      <c r="L193" s="9"/>
      <c r="M193" s="9"/>
      <c r="N193" s="9"/>
      <c r="O193" s="78">
        <v>35</v>
      </c>
      <c r="P193" s="7">
        <v>6</v>
      </c>
      <c r="Q193" s="7"/>
    </row>
    <row r="194" spans="1:17" ht="15.75" hidden="1" thickBot="1" x14ac:dyDescent="0.3">
      <c r="A194" s="8" t="s">
        <v>72</v>
      </c>
      <c r="B194">
        <v>1099</v>
      </c>
      <c r="C194" t="s">
        <v>91</v>
      </c>
      <c r="D194">
        <v>313131</v>
      </c>
      <c r="E194" s="73" t="s">
        <v>92</v>
      </c>
      <c r="F194" s="73">
        <v>1</v>
      </c>
      <c r="G194" s="73" t="s">
        <v>580</v>
      </c>
      <c r="H194">
        <v>93</v>
      </c>
      <c r="I194" s="13">
        <v>44256</v>
      </c>
      <c r="J194" s="9">
        <v>44621</v>
      </c>
      <c r="K194" s="66">
        <v>45382</v>
      </c>
      <c r="L194" s="9"/>
      <c r="M194" s="9"/>
      <c r="N194" s="9"/>
      <c r="O194" s="78">
        <v>35</v>
      </c>
      <c r="P194" s="7">
        <v>6</v>
      </c>
      <c r="Q194" s="7"/>
    </row>
    <row r="195" spans="1:17" ht="15.75" hidden="1" thickBot="1" x14ac:dyDescent="0.3">
      <c r="A195" s="8" t="s">
        <v>72</v>
      </c>
      <c r="B195">
        <v>1095</v>
      </c>
      <c r="C195" t="s">
        <v>91</v>
      </c>
      <c r="D195">
        <v>313131</v>
      </c>
      <c r="E195" s="73" t="s">
        <v>92</v>
      </c>
      <c r="F195" s="73">
        <v>1</v>
      </c>
      <c r="G195" s="73" t="s">
        <v>580</v>
      </c>
      <c r="H195">
        <v>93</v>
      </c>
      <c r="I195" s="13">
        <v>44256</v>
      </c>
      <c r="J195" s="9">
        <v>44621</v>
      </c>
      <c r="K195" s="66">
        <v>45382</v>
      </c>
      <c r="L195" s="9"/>
      <c r="M195" s="9"/>
      <c r="N195" s="9"/>
      <c r="O195" s="78">
        <v>35</v>
      </c>
      <c r="P195" s="7">
        <v>6</v>
      </c>
      <c r="Q195" s="7"/>
    </row>
    <row r="196" spans="1:17" ht="15.75" hidden="1" thickBot="1" x14ac:dyDescent="0.3">
      <c r="A196" s="8" t="s">
        <v>72</v>
      </c>
      <c r="B196">
        <v>1096</v>
      </c>
      <c r="C196" t="s">
        <v>91</v>
      </c>
      <c r="D196">
        <v>313131</v>
      </c>
      <c r="E196" s="73" t="s">
        <v>92</v>
      </c>
      <c r="F196" s="73">
        <v>1</v>
      </c>
      <c r="G196" s="73" t="s">
        <v>580</v>
      </c>
      <c r="H196">
        <v>93</v>
      </c>
      <c r="I196" s="13">
        <v>44256</v>
      </c>
      <c r="J196" s="9">
        <v>44621</v>
      </c>
      <c r="K196" s="66">
        <v>45382</v>
      </c>
      <c r="L196" s="9"/>
      <c r="M196" s="9"/>
      <c r="N196" s="9"/>
      <c r="O196" s="78">
        <v>35</v>
      </c>
      <c r="P196" s="7">
        <v>6</v>
      </c>
      <c r="Q196" s="7"/>
    </row>
    <row r="197" spans="1:17" ht="15.75" hidden="1" thickBot="1" x14ac:dyDescent="0.3">
      <c r="A197" s="8" t="s">
        <v>72</v>
      </c>
      <c r="B197">
        <v>1097</v>
      </c>
      <c r="C197" t="s">
        <v>91</v>
      </c>
      <c r="D197">
        <v>313131</v>
      </c>
      <c r="E197" s="73" t="s">
        <v>92</v>
      </c>
      <c r="F197" s="73">
        <v>1</v>
      </c>
      <c r="G197" s="73" t="s">
        <v>580</v>
      </c>
      <c r="H197">
        <v>93</v>
      </c>
      <c r="I197" s="13">
        <v>44256</v>
      </c>
      <c r="J197" s="9">
        <v>44621</v>
      </c>
      <c r="K197" s="66">
        <v>45382</v>
      </c>
      <c r="L197" s="9"/>
      <c r="M197" s="9"/>
      <c r="N197" s="9"/>
      <c r="O197" s="78">
        <v>35</v>
      </c>
      <c r="P197" s="7">
        <v>6</v>
      </c>
      <c r="Q197" s="7"/>
    </row>
    <row r="198" spans="1:17" ht="15.75" hidden="1" thickBot="1" x14ac:dyDescent="0.3">
      <c r="A198" s="8" t="s">
        <v>72</v>
      </c>
      <c r="B198">
        <v>1101</v>
      </c>
      <c r="C198" t="s">
        <v>93</v>
      </c>
      <c r="D198">
        <v>313131</v>
      </c>
      <c r="E198" s="73" t="s">
        <v>94</v>
      </c>
      <c r="F198" s="73">
        <v>1</v>
      </c>
      <c r="G198" s="73" t="s">
        <v>580</v>
      </c>
      <c r="H198">
        <v>94</v>
      </c>
      <c r="I198" s="13">
        <v>44256</v>
      </c>
      <c r="J198" s="9">
        <v>44621</v>
      </c>
      <c r="K198" s="66">
        <v>45382</v>
      </c>
      <c r="L198" s="9"/>
      <c r="M198" s="9"/>
      <c r="N198" s="9"/>
      <c r="O198" s="78">
        <v>30.5</v>
      </c>
      <c r="P198" s="7">
        <v>6</v>
      </c>
      <c r="Q198" s="7"/>
    </row>
    <row r="199" spans="1:17" ht="15.75" hidden="1" thickBot="1" x14ac:dyDescent="0.3">
      <c r="A199" s="8" t="s">
        <v>72</v>
      </c>
      <c r="B199">
        <v>7360</v>
      </c>
      <c r="C199" t="s">
        <v>93</v>
      </c>
      <c r="D199">
        <v>313131</v>
      </c>
      <c r="E199" s="73" t="s">
        <v>94</v>
      </c>
      <c r="F199" s="73">
        <v>1</v>
      </c>
      <c r="G199" s="73" t="s">
        <v>580</v>
      </c>
      <c r="H199">
        <v>94</v>
      </c>
      <c r="I199" s="13">
        <v>44256</v>
      </c>
      <c r="J199" s="9">
        <v>44621</v>
      </c>
      <c r="K199" s="66">
        <v>45382</v>
      </c>
      <c r="L199" s="9"/>
      <c r="M199" s="9"/>
      <c r="N199" s="9"/>
      <c r="O199" s="78">
        <v>30.5</v>
      </c>
      <c r="P199" s="7">
        <v>6</v>
      </c>
      <c r="Q199" s="7"/>
    </row>
    <row r="200" spans="1:17" ht="15.75" hidden="1" thickBot="1" x14ac:dyDescent="0.3">
      <c r="A200" s="8" t="s">
        <v>72</v>
      </c>
      <c r="B200">
        <v>1103</v>
      </c>
      <c r="C200" t="s">
        <v>93</v>
      </c>
      <c r="D200">
        <v>313131</v>
      </c>
      <c r="E200" s="73" t="s">
        <v>94</v>
      </c>
      <c r="F200" s="73">
        <v>1</v>
      </c>
      <c r="G200" s="73" t="s">
        <v>580</v>
      </c>
      <c r="H200">
        <v>94</v>
      </c>
      <c r="I200" s="13">
        <v>44256</v>
      </c>
      <c r="J200" s="9">
        <v>44621</v>
      </c>
      <c r="K200" s="66">
        <v>45382</v>
      </c>
      <c r="L200" s="9"/>
      <c r="M200" s="9"/>
      <c r="N200" s="9"/>
      <c r="O200" s="78">
        <v>30.5</v>
      </c>
      <c r="P200" s="7">
        <v>6</v>
      </c>
      <c r="Q200" s="7"/>
    </row>
    <row r="201" spans="1:17" ht="15.75" hidden="1" thickBot="1" x14ac:dyDescent="0.3">
      <c r="A201" s="8" t="s">
        <v>72</v>
      </c>
      <c r="B201">
        <v>1104</v>
      </c>
      <c r="C201" t="s">
        <v>93</v>
      </c>
      <c r="D201">
        <v>313131</v>
      </c>
      <c r="E201" s="73" t="s">
        <v>94</v>
      </c>
      <c r="F201" s="73">
        <v>1</v>
      </c>
      <c r="G201" s="73" t="s">
        <v>580</v>
      </c>
      <c r="H201">
        <v>94</v>
      </c>
      <c r="I201" s="13">
        <v>44256</v>
      </c>
      <c r="J201" s="9">
        <v>44621</v>
      </c>
      <c r="K201" s="66">
        <v>45382</v>
      </c>
      <c r="L201" s="9"/>
      <c r="M201" s="9"/>
      <c r="N201" s="9"/>
      <c r="O201" s="78">
        <v>30.5</v>
      </c>
      <c r="P201" s="7">
        <v>6</v>
      </c>
      <c r="Q201" s="7"/>
    </row>
    <row r="202" spans="1:17" ht="15.75" hidden="1" thickBot="1" x14ac:dyDescent="0.3">
      <c r="A202" s="8" t="s">
        <v>72</v>
      </c>
      <c r="B202">
        <v>1102</v>
      </c>
      <c r="C202" t="s">
        <v>93</v>
      </c>
      <c r="D202">
        <v>313131</v>
      </c>
      <c r="E202" s="73" t="s">
        <v>94</v>
      </c>
      <c r="F202" s="73">
        <v>1</v>
      </c>
      <c r="G202" s="73" t="s">
        <v>580</v>
      </c>
      <c r="H202">
        <v>94</v>
      </c>
      <c r="I202" s="13">
        <v>44256</v>
      </c>
      <c r="J202" s="9">
        <v>44621</v>
      </c>
      <c r="K202" s="66">
        <v>45382</v>
      </c>
      <c r="L202" s="9"/>
      <c r="M202" s="9"/>
      <c r="N202" s="9"/>
      <c r="O202" s="78">
        <v>30.5</v>
      </c>
      <c r="P202" s="7">
        <v>6</v>
      </c>
      <c r="Q202" s="7"/>
    </row>
    <row r="203" spans="1:17" ht="15.75" hidden="1" thickBot="1" x14ac:dyDescent="0.3">
      <c r="A203" s="8" t="s">
        <v>72</v>
      </c>
      <c r="B203">
        <v>1105</v>
      </c>
      <c r="C203" t="s">
        <v>93</v>
      </c>
      <c r="D203">
        <v>313131</v>
      </c>
      <c r="E203" s="73" t="s">
        <v>94</v>
      </c>
      <c r="F203" s="73">
        <v>1</v>
      </c>
      <c r="G203" s="73" t="s">
        <v>580</v>
      </c>
      <c r="H203">
        <v>94</v>
      </c>
      <c r="I203" s="13">
        <v>44256</v>
      </c>
      <c r="J203" s="9">
        <v>44621</v>
      </c>
      <c r="K203" s="66">
        <v>45382</v>
      </c>
      <c r="L203" s="9"/>
      <c r="M203" s="9"/>
      <c r="N203" s="9"/>
      <c r="O203" s="78">
        <v>30.5</v>
      </c>
      <c r="P203" s="7">
        <v>6</v>
      </c>
      <c r="Q203" s="7"/>
    </row>
    <row r="204" spans="1:17" ht="15.75" hidden="1" thickBot="1" x14ac:dyDescent="0.3">
      <c r="A204" s="8" t="s">
        <v>72</v>
      </c>
      <c r="B204">
        <v>1106</v>
      </c>
      <c r="C204" t="s">
        <v>93</v>
      </c>
      <c r="D204">
        <v>313131</v>
      </c>
      <c r="E204" s="73" t="s">
        <v>94</v>
      </c>
      <c r="F204" s="73">
        <v>1</v>
      </c>
      <c r="G204" s="73" t="s">
        <v>580</v>
      </c>
      <c r="H204">
        <v>94</v>
      </c>
      <c r="I204" s="13">
        <v>44256</v>
      </c>
      <c r="J204" s="9">
        <v>44621</v>
      </c>
      <c r="K204" s="66">
        <v>45382</v>
      </c>
      <c r="L204" s="9"/>
      <c r="M204" s="9"/>
      <c r="N204" s="9"/>
      <c r="O204" s="78">
        <v>30.5</v>
      </c>
      <c r="P204" s="7">
        <v>6</v>
      </c>
      <c r="Q204" s="7"/>
    </row>
    <row r="205" spans="1:17" ht="15.75" hidden="1" thickBot="1" x14ac:dyDescent="0.3">
      <c r="A205" s="8" t="s">
        <v>72</v>
      </c>
      <c r="B205">
        <v>1181</v>
      </c>
      <c r="C205" t="s">
        <v>95</v>
      </c>
      <c r="D205">
        <v>313131</v>
      </c>
      <c r="E205" s="73" t="s">
        <v>96</v>
      </c>
      <c r="F205" s="73">
        <v>1</v>
      </c>
      <c r="G205" s="73" t="s">
        <v>580</v>
      </c>
      <c r="H205">
        <v>95</v>
      </c>
      <c r="I205" s="13">
        <v>44256</v>
      </c>
      <c r="J205" s="9">
        <v>44621</v>
      </c>
      <c r="K205" s="66">
        <v>45382</v>
      </c>
      <c r="L205" s="9"/>
      <c r="M205" s="9"/>
      <c r="N205" s="9"/>
      <c r="O205" s="78">
        <v>22</v>
      </c>
      <c r="P205" s="7">
        <v>6</v>
      </c>
      <c r="Q205" s="7"/>
    </row>
    <row r="206" spans="1:17" ht="15.75" hidden="1" thickBot="1" x14ac:dyDescent="0.3">
      <c r="A206" s="8" t="s">
        <v>72</v>
      </c>
      <c r="B206">
        <v>1180</v>
      </c>
      <c r="C206" t="s">
        <v>95</v>
      </c>
      <c r="D206">
        <v>313131</v>
      </c>
      <c r="E206" s="73" t="s">
        <v>96</v>
      </c>
      <c r="F206" s="73">
        <v>1</v>
      </c>
      <c r="G206" s="73" t="s">
        <v>580</v>
      </c>
      <c r="H206">
        <v>95</v>
      </c>
      <c r="I206" s="13">
        <v>44256</v>
      </c>
      <c r="J206" s="9">
        <v>44621</v>
      </c>
      <c r="K206" s="66">
        <v>45382</v>
      </c>
      <c r="L206" s="9"/>
      <c r="M206" s="9"/>
      <c r="N206" s="9"/>
      <c r="O206" s="78">
        <v>22</v>
      </c>
      <c r="P206" s="7">
        <v>6</v>
      </c>
      <c r="Q206" s="7"/>
    </row>
    <row r="207" spans="1:17" ht="15.75" hidden="1" thickBot="1" x14ac:dyDescent="0.3">
      <c r="A207" s="8" t="s">
        <v>72</v>
      </c>
      <c r="B207">
        <v>1182</v>
      </c>
      <c r="C207" t="s">
        <v>95</v>
      </c>
      <c r="D207">
        <v>313131</v>
      </c>
      <c r="E207" s="73" t="s">
        <v>96</v>
      </c>
      <c r="F207" s="73">
        <v>1</v>
      </c>
      <c r="G207" s="73" t="s">
        <v>580</v>
      </c>
      <c r="H207">
        <v>95</v>
      </c>
      <c r="I207" s="13">
        <v>44256</v>
      </c>
      <c r="J207" s="9">
        <v>44621</v>
      </c>
      <c r="K207" s="66">
        <v>45382</v>
      </c>
      <c r="L207" s="9"/>
      <c r="M207" s="9"/>
      <c r="N207" s="9"/>
      <c r="O207" s="78">
        <v>22</v>
      </c>
      <c r="P207" s="7">
        <v>6</v>
      </c>
      <c r="Q207" s="7"/>
    </row>
    <row r="208" spans="1:17" ht="15.75" hidden="1" thickBot="1" x14ac:dyDescent="0.3">
      <c r="A208" s="8" t="s">
        <v>72</v>
      </c>
      <c r="B208">
        <v>1184</v>
      </c>
      <c r="C208" t="s">
        <v>95</v>
      </c>
      <c r="D208">
        <v>313131</v>
      </c>
      <c r="E208" s="73" t="s">
        <v>96</v>
      </c>
      <c r="F208" s="73">
        <v>1</v>
      </c>
      <c r="G208" s="73" t="s">
        <v>580</v>
      </c>
      <c r="H208">
        <v>95</v>
      </c>
      <c r="I208" s="13">
        <v>44256</v>
      </c>
      <c r="J208" s="9">
        <v>44621</v>
      </c>
      <c r="K208" s="66">
        <v>45382</v>
      </c>
      <c r="L208" s="9"/>
      <c r="M208" s="9"/>
      <c r="N208" s="9"/>
      <c r="O208" s="78">
        <v>22</v>
      </c>
      <c r="P208" s="7">
        <v>6</v>
      </c>
      <c r="Q208" s="7"/>
    </row>
    <row r="209" spans="1:17" ht="15.75" hidden="1" thickBot="1" x14ac:dyDescent="0.3">
      <c r="A209" s="8" t="s">
        <v>72</v>
      </c>
      <c r="B209">
        <v>1183</v>
      </c>
      <c r="C209" t="s">
        <v>95</v>
      </c>
      <c r="D209">
        <v>313131</v>
      </c>
      <c r="E209" s="73" t="s">
        <v>96</v>
      </c>
      <c r="F209" s="73">
        <v>1</v>
      </c>
      <c r="G209" s="73" t="s">
        <v>580</v>
      </c>
      <c r="H209">
        <v>95</v>
      </c>
      <c r="I209" s="13">
        <v>44256</v>
      </c>
      <c r="J209" s="9">
        <v>44621</v>
      </c>
      <c r="K209" s="66">
        <v>45382</v>
      </c>
      <c r="L209" s="9"/>
      <c r="M209" s="9"/>
      <c r="N209" s="9"/>
      <c r="O209" s="78">
        <v>22</v>
      </c>
      <c r="P209" s="7">
        <v>6</v>
      </c>
      <c r="Q209" s="7"/>
    </row>
    <row r="210" spans="1:17" ht="15.75" hidden="1" thickBot="1" x14ac:dyDescent="0.3">
      <c r="A210" s="1" t="s">
        <v>72</v>
      </c>
      <c r="B210" s="2">
        <v>1185</v>
      </c>
      <c r="C210" t="s">
        <v>95</v>
      </c>
      <c r="D210" s="2">
        <v>313131</v>
      </c>
      <c r="E210" s="77" t="s">
        <v>96</v>
      </c>
      <c r="F210" s="77">
        <v>1</v>
      </c>
      <c r="G210" s="73" t="s">
        <v>580</v>
      </c>
      <c r="H210" s="2">
        <v>95</v>
      </c>
      <c r="I210" s="14">
        <v>44256</v>
      </c>
      <c r="J210" s="10">
        <v>44621</v>
      </c>
      <c r="K210" s="66">
        <v>45382</v>
      </c>
      <c r="L210" s="66"/>
      <c r="M210" s="66"/>
      <c r="N210" s="66"/>
      <c r="O210" s="78">
        <v>22</v>
      </c>
      <c r="P210" s="7">
        <v>6</v>
      </c>
      <c r="Q210" s="7"/>
    </row>
    <row r="211" spans="1:17" ht="15.75" hidden="1" thickBot="1" x14ac:dyDescent="0.3">
      <c r="A211" s="4" t="s">
        <v>97</v>
      </c>
      <c r="B211" s="5">
        <v>993</v>
      </c>
      <c r="C211" s="5" t="s">
        <v>98</v>
      </c>
      <c r="D211" s="5">
        <v>313127</v>
      </c>
      <c r="E211" s="5" t="s">
        <v>99</v>
      </c>
      <c r="F211" s="5">
        <v>1</v>
      </c>
      <c r="G211" s="5" t="s">
        <v>573</v>
      </c>
      <c r="H211" s="5">
        <v>96</v>
      </c>
      <c r="I211" s="6">
        <v>44378</v>
      </c>
      <c r="J211" s="6">
        <v>44562</v>
      </c>
      <c r="K211" s="66">
        <v>45138</v>
      </c>
      <c r="L211" s="67">
        <v>294</v>
      </c>
      <c r="M211" s="67">
        <v>588</v>
      </c>
      <c r="N211" s="67">
        <v>50</v>
      </c>
      <c r="O211" s="11"/>
      <c r="P211" s="11"/>
      <c r="Q211" s="11"/>
    </row>
    <row r="212" spans="1:17" ht="15.75" hidden="1" thickBot="1" x14ac:dyDescent="0.3">
      <c r="A212" s="8" t="s">
        <v>97</v>
      </c>
      <c r="B212">
        <v>989</v>
      </c>
      <c r="C212" t="s">
        <v>100</v>
      </c>
      <c r="D212">
        <v>313127</v>
      </c>
      <c r="E212" t="s">
        <v>101</v>
      </c>
      <c r="F212">
        <v>1</v>
      </c>
      <c r="G212" t="s">
        <v>573</v>
      </c>
      <c r="H212">
        <v>97</v>
      </c>
      <c r="I212" s="9">
        <v>44378</v>
      </c>
      <c r="J212" s="9">
        <v>44562</v>
      </c>
      <c r="K212" s="9">
        <v>45138</v>
      </c>
      <c r="L212" s="11">
        <v>3019</v>
      </c>
      <c r="M212" s="11">
        <v>439</v>
      </c>
      <c r="N212" s="11">
        <v>346</v>
      </c>
      <c r="O212" s="11"/>
      <c r="P212" s="11"/>
      <c r="Q212" s="11"/>
    </row>
    <row r="213" spans="1:17" ht="15.75" hidden="1" thickBot="1" x14ac:dyDescent="0.3">
      <c r="A213" s="8" t="s">
        <v>97</v>
      </c>
      <c r="B213">
        <v>1000</v>
      </c>
      <c r="C213" t="s">
        <v>100</v>
      </c>
      <c r="D213">
        <v>313127</v>
      </c>
      <c r="E213" t="s">
        <v>101</v>
      </c>
      <c r="F213">
        <v>1</v>
      </c>
      <c r="G213" t="s">
        <v>573</v>
      </c>
      <c r="H213">
        <v>97</v>
      </c>
      <c r="I213" s="9">
        <v>44378</v>
      </c>
      <c r="J213" s="9">
        <v>44562</v>
      </c>
      <c r="K213" s="9">
        <v>45138</v>
      </c>
      <c r="L213" s="11">
        <v>3019</v>
      </c>
      <c r="M213" s="11">
        <v>439</v>
      </c>
      <c r="N213" s="11">
        <v>346</v>
      </c>
      <c r="O213" s="11"/>
      <c r="P213" s="11"/>
      <c r="Q213" s="11"/>
    </row>
    <row r="214" spans="1:17" ht="15.75" hidden="1" thickBot="1" x14ac:dyDescent="0.3">
      <c r="A214" s="8" t="s">
        <v>97</v>
      </c>
      <c r="B214">
        <v>1111</v>
      </c>
      <c r="C214" t="s">
        <v>100</v>
      </c>
      <c r="D214">
        <v>313127</v>
      </c>
      <c r="E214" t="s">
        <v>101</v>
      </c>
      <c r="F214">
        <v>1</v>
      </c>
      <c r="G214" t="s">
        <v>573</v>
      </c>
      <c r="H214">
        <v>97</v>
      </c>
      <c r="I214" s="9">
        <v>44378</v>
      </c>
      <c r="J214" s="9">
        <v>44562</v>
      </c>
      <c r="K214" s="9">
        <v>45138</v>
      </c>
      <c r="L214" s="11">
        <v>3019</v>
      </c>
      <c r="M214" s="11">
        <v>439</v>
      </c>
      <c r="N214" s="11">
        <v>346</v>
      </c>
      <c r="O214" s="11"/>
      <c r="P214" s="11"/>
      <c r="Q214" s="11"/>
    </row>
    <row r="215" spans="1:17" ht="15.75" hidden="1" thickBot="1" x14ac:dyDescent="0.3">
      <c r="A215" s="8" t="s">
        <v>97</v>
      </c>
      <c r="B215">
        <v>1114</v>
      </c>
      <c r="C215" t="s">
        <v>100</v>
      </c>
      <c r="D215">
        <v>313127</v>
      </c>
      <c r="E215" t="s">
        <v>101</v>
      </c>
      <c r="F215">
        <v>1</v>
      </c>
      <c r="G215" t="s">
        <v>573</v>
      </c>
      <c r="H215">
        <v>97</v>
      </c>
      <c r="I215" s="9">
        <v>44378</v>
      </c>
      <c r="J215" s="9">
        <v>44562</v>
      </c>
      <c r="K215" s="9">
        <v>45138</v>
      </c>
      <c r="L215" s="11">
        <v>3019</v>
      </c>
      <c r="M215" s="11">
        <v>439</v>
      </c>
      <c r="N215" s="11">
        <v>346</v>
      </c>
      <c r="O215" s="11"/>
      <c r="P215" s="11"/>
      <c r="Q215" s="11"/>
    </row>
    <row r="216" spans="1:17" ht="15.75" hidden="1" thickBot="1" x14ac:dyDescent="0.3">
      <c r="A216" s="8" t="s">
        <v>97</v>
      </c>
      <c r="B216">
        <v>990</v>
      </c>
      <c r="C216" t="s">
        <v>102</v>
      </c>
      <c r="D216">
        <v>313127</v>
      </c>
      <c r="E216" t="s">
        <v>103</v>
      </c>
      <c r="F216">
        <v>1</v>
      </c>
      <c r="G216" t="s">
        <v>573</v>
      </c>
      <c r="H216">
        <v>98</v>
      </c>
      <c r="I216" s="9">
        <v>44378</v>
      </c>
      <c r="J216" s="9">
        <v>44562</v>
      </c>
      <c r="K216" s="9">
        <v>45138</v>
      </c>
      <c r="L216" s="11"/>
      <c r="M216" s="11"/>
      <c r="N216" s="11"/>
      <c r="O216" s="11"/>
      <c r="P216" s="11"/>
      <c r="Q216" s="11"/>
    </row>
    <row r="217" spans="1:17" ht="15.75" hidden="1" thickBot="1" x14ac:dyDescent="0.3">
      <c r="A217" s="8" t="s">
        <v>97</v>
      </c>
      <c r="B217">
        <v>994</v>
      </c>
      <c r="C217" t="s">
        <v>102</v>
      </c>
      <c r="D217">
        <v>313127</v>
      </c>
      <c r="E217" t="s">
        <v>103</v>
      </c>
      <c r="F217">
        <v>1</v>
      </c>
      <c r="G217" t="s">
        <v>573</v>
      </c>
      <c r="H217">
        <v>98</v>
      </c>
      <c r="I217" s="9">
        <v>44378</v>
      </c>
      <c r="J217" s="9">
        <v>44562</v>
      </c>
      <c r="K217" s="9">
        <v>45138</v>
      </c>
      <c r="L217" s="11"/>
      <c r="M217" s="11"/>
      <c r="N217" s="11"/>
      <c r="O217" s="11"/>
      <c r="P217" s="11"/>
      <c r="Q217" s="11"/>
    </row>
    <row r="218" spans="1:17" ht="15.75" hidden="1" thickBot="1" x14ac:dyDescent="0.3">
      <c r="A218" s="8" t="s">
        <v>97</v>
      </c>
      <c r="B218">
        <v>997</v>
      </c>
      <c r="C218" t="s">
        <v>102</v>
      </c>
      <c r="D218">
        <v>313127</v>
      </c>
      <c r="E218" t="s">
        <v>103</v>
      </c>
      <c r="F218">
        <v>1</v>
      </c>
      <c r="G218" t="s">
        <v>573</v>
      </c>
      <c r="H218">
        <v>98</v>
      </c>
      <c r="I218" s="9">
        <v>44378</v>
      </c>
      <c r="J218" s="9">
        <v>44562</v>
      </c>
      <c r="K218" s="9">
        <v>45138</v>
      </c>
      <c r="L218" s="11"/>
      <c r="M218" s="11"/>
      <c r="N218" s="11"/>
      <c r="O218" s="11"/>
      <c r="P218" s="11"/>
      <c r="Q218" s="11"/>
    </row>
    <row r="219" spans="1:17" ht="15.75" hidden="1" thickBot="1" x14ac:dyDescent="0.3">
      <c r="A219" s="8" t="s">
        <v>97</v>
      </c>
      <c r="B219">
        <v>1001</v>
      </c>
      <c r="C219" t="s">
        <v>102</v>
      </c>
      <c r="D219">
        <v>313127</v>
      </c>
      <c r="E219" t="s">
        <v>103</v>
      </c>
      <c r="F219">
        <v>1</v>
      </c>
      <c r="G219" t="s">
        <v>573</v>
      </c>
      <c r="H219">
        <v>98</v>
      </c>
      <c r="I219" s="9">
        <v>44378</v>
      </c>
      <c r="J219" s="9">
        <v>44562</v>
      </c>
      <c r="K219" s="9">
        <v>45138</v>
      </c>
      <c r="L219" s="11"/>
      <c r="M219" s="11"/>
      <c r="N219" s="11"/>
      <c r="O219" s="11"/>
      <c r="P219" s="11"/>
      <c r="Q219" s="11"/>
    </row>
    <row r="220" spans="1:17" ht="15.75" hidden="1" thickBot="1" x14ac:dyDescent="0.3">
      <c r="A220" s="8" t="s">
        <v>97</v>
      </c>
      <c r="B220">
        <v>992</v>
      </c>
      <c r="C220" t="s">
        <v>104</v>
      </c>
      <c r="D220">
        <v>313127</v>
      </c>
      <c r="E220" t="s">
        <v>105</v>
      </c>
      <c r="F220">
        <v>1</v>
      </c>
      <c r="G220" t="s">
        <v>573</v>
      </c>
      <c r="H220">
        <v>100</v>
      </c>
      <c r="I220" s="9">
        <v>44378</v>
      </c>
      <c r="J220" s="9">
        <v>44562</v>
      </c>
      <c r="K220" s="9">
        <v>45138</v>
      </c>
      <c r="L220" s="11">
        <v>6917</v>
      </c>
      <c r="M220" s="11">
        <v>1153</v>
      </c>
      <c r="N220" s="11">
        <v>50</v>
      </c>
      <c r="O220" s="11"/>
      <c r="P220" s="11"/>
      <c r="Q220" s="11"/>
    </row>
    <row r="221" spans="1:17" ht="15.75" hidden="1" thickBot="1" x14ac:dyDescent="0.3">
      <c r="A221" s="8" t="s">
        <v>97</v>
      </c>
      <c r="B221">
        <v>996</v>
      </c>
      <c r="C221" t="s">
        <v>104</v>
      </c>
      <c r="D221">
        <v>313127</v>
      </c>
      <c r="E221" t="s">
        <v>105</v>
      </c>
      <c r="F221">
        <v>1</v>
      </c>
      <c r="G221" t="s">
        <v>573</v>
      </c>
      <c r="H221">
        <v>100</v>
      </c>
      <c r="I221" s="9">
        <v>44378</v>
      </c>
      <c r="J221" s="9">
        <v>44562</v>
      </c>
      <c r="K221" s="9">
        <v>45138</v>
      </c>
      <c r="L221" s="11">
        <v>6917</v>
      </c>
      <c r="M221" s="11">
        <v>1153</v>
      </c>
      <c r="N221" s="11">
        <v>50</v>
      </c>
      <c r="O221" s="11"/>
      <c r="P221" s="11"/>
      <c r="Q221" s="11"/>
    </row>
    <row r="222" spans="1:17" ht="15.75" hidden="1" thickBot="1" x14ac:dyDescent="0.3">
      <c r="A222" s="8" t="s">
        <v>97</v>
      </c>
      <c r="B222">
        <v>1202</v>
      </c>
      <c r="C222" t="s">
        <v>104</v>
      </c>
      <c r="D222">
        <v>313127</v>
      </c>
      <c r="E222" t="s">
        <v>105</v>
      </c>
      <c r="F222">
        <v>1</v>
      </c>
      <c r="G222" t="s">
        <v>573</v>
      </c>
      <c r="H222">
        <v>100</v>
      </c>
      <c r="I222" s="9">
        <v>44378</v>
      </c>
      <c r="J222" s="9">
        <v>44562</v>
      </c>
      <c r="K222" s="9">
        <v>45138</v>
      </c>
      <c r="L222" s="11">
        <v>6917</v>
      </c>
      <c r="M222" s="11">
        <v>1153</v>
      </c>
      <c r="N222" s="11">
        <v>50</v>
      </c>
      <c r="O222" s="11"/>
      <c r="P222" s="11"/>
      <c r="Q222" s="11"/>
    </row>
    <row r="223" spans="1:17" ht="15.75" hidden="1" thickBot="1" x14ac:dyDescent="0.3">
      <c r="A223" s="8" t="s">
        <v>97</v>
      </c>
      <c r="B223">
        <v>1203</v>
      </c>
      <c r="C223" t="s">
        <v>104</v>
      </c>
      <c r="D223">
        <v>313127</v>
      </c>
      <c r="E223" t="s">
        <v>105</v>
      </c>
      <c r="F223">
        <v>1</v>
      </c>
      <c r="G223" t="s">
        <v>573</v>
      </c>
      <c r="H223">
        <v>100</v>
      </c>
      <c r="I223" s="9">
        <v>44378</v>
      </c>
      <c r="J223" s="9">
        <v>44562</v>
      </c>
      <c r="K223" s="9">
        <v>45138</v>
      </c>
      <c r="L223" s="11">
        <v>6917</v>
      </c>
      <c r="M223" s="11">
        <v>1153</v>
      </c>
      <c r="N223" s="11">
        <v>50</v>
      </c>
      <c r="O223" s="11"/>
      <c r="P223" s="11"/>
      <c r="Q223" s="11"/>
    </row>
    <row r="224" spans="1:17" ht="15.75" hidden="1" thickBot="1" x14ac:dyDescent="0.3">
      <c r="A224" s="8" t="s">
        <v>97</v>
      </c>
      <c r="B224">
        <v>1204</v>
      </c>
      <c r="C224" t="s">
        <v>104</v>
      </c>
      <c r="D224">
        <v>313127</v>
      </c>
      <c r="E224" t="s">
        <v>105</v>
      </c>
      <c r="F224">
        <v>1</v>
      </c>
      <c r="G224" t="s">
        <v>573</v>
      </c>
      <c r="H224">
        <v>100</v>
      </c>
      <c r="I224" s="9">
        <v>44378</v>
      </c>
      <c r="J224" s="9">
        <v>44562</v>
      </c>
      <c r="K224" s="9">
        <v>45138</v>
      </c>
      <c r="L224" s="11">
        <v>6917</v>
      </c>
      <c r="M224" s="11">
        <v>1153</v>
      </c>
      <c r="N224" s="11">
        <v>50</v>
      </c>
      <c r="O224" s="11"/>
      <c r="P224" s="11"/>
      <c r="Q224" s="11"/>
    </row>
    <row r="225" spans="1:17" ht="15.75" hidden="1" thickBot="1" x14ac:dyDescent="0.3">
      <c r="A225" s="8" t="s">
        <v>97</v>
      </c>
      <c r="B225">
        <v>1205</v>
      </c>
      <c r="C225" t="s">
        <v>104</v>
      </c>
      <c r="D225">
        <v>313127</v>
      </c>
      <c r="E225" t="s">
        <v>105</v>
      </c>
      <c r="F225">
        <v>1</v>
      </c>
      <c r="G225" t="s">
        <v>573</v>
      </c>
      <c r="H225">
        <v>100</v>
      </c>
      <c r="I225" s="9">
        <v>44378</v>
      </c>
      <c r="J225" s="9">
        <v>44562</v>
      </c>
      <c r="K225" s="9">
        <v>45138</v>
      </c>
      <c r="L225" s="11">
        <v>6917</v>
      </c>
      <c r="M225" s="11">
        <v>1153</v>
      </c>
      <c r="N225" s="11">
        <v>50</v>
      </c>
      <c r="O225" s="11"/>
      <c r="P225" s="11"/>
      <c r="Q225" s="11"/>
    </row>
    <row r="226" spans="1:17" ht="15.75" hidden="1" thickBot="1" x14ac:dyDescent="0.3">
      <c r="A226" s="8" t="s">
        <v>97</v>
      </c>
      <c r="B226">
        <v>1206</v>
      </c>
      <c r="C226" t="s">
        <v>587</v>
      </c>
      <c r="D226">
        <v>313127</v>
      </c>
      <c r="E226" t="s">
        <v>105</v>
      </c>
      <c r="F226">
        <v>1</v>
      </c>
      <c r="G226" t="s">
        <v>573</v>
      </c>
      <c r="H226">
        <v>100</v>
      </c>
      <c r="I226" s="9">
        <v>44378</v>
      </c>
      <c r="J226" s="9">
        <v>44562</v>
      </c>
      <c r="K226" s="9">
        <v>45138</v>
      </c>
      <c r="L226" s="11">
        <v>6917</v>
      </c>
      <c r="M226" s="11">
        <v>1153</v>
      </c>
      <c r="N226" s="11">
        <v>50</v>
      </c>
      <c r="O226" s="11"/>
      <c r="P226" s="11"/>
      <c r="Q226" s="11"/>
    </row>
    <row r="227" spans="1:17" ht="15.75" hidden="1" thickBot="1" x14ac:dyDescent="0.3">
      <c r="A227" s="8" t="s">
        <v>97</v>
      </c>
      <c r="B227">
        <v>1207</v>
      </c>
      <c r="C227" t="s">
        <v>588</v>
      </c>
      <c r="D227">
        <v>313127</v>
      </c>
      <c r="E227" t="s">
        <v>105</v>
      </c>
      <c r="F227">
        <v>1</v>
      </c>
      <c r="G227" t="s">
        <v>573</v>
      </c>
      <c r="H227">
        <v>100</v>
      </c>
      <c r="I227" s="9">
        <v>44378</v>
      </c>
      <c r="J227" s="9">
        <v>44562</v>
      </c>
      <c r="K227" s="9">
        <v>45138</v>
      </c>
      <c r="L227" s="11">
        <v>6917</v>
      </c>
      <c r="M227" s="11">
        <v>1153</v>
      </c>
      <c r="N227" s="11">
        <v>50</v>
      </c>
      <c r="O227" s="11"/>
      <c r="P227" s="11"/>
      <c r="Q227" s="11"/>
    </row>
    <row r="228" spans="1:17" ht="15.75" hidden="1" thickBot="1" x14ac:dyDescent="0.3">
      <c r="A228" s="8" t="s">
        <v>97</v>
      </c>
      <c r="B228">
        <v>1004</v>
      </c>
      <c r="C228" t="s">
        <v>98</v>
      </c>
      <c r="D228">
        <v>313127</v>
      </c>
      <c r="E228" t="s">
        <v>99</v>
      </c>
      <c r="F228">
        <v>1</v>
      </c>
      <c r="G228" t="s">
        <v>573</v>
      </c>
      <c r="H228">
        <v>96</v>
      </c>
      <c r="I228" s="9">
        <v>44378</v>
      </c>
      <c r="J228" s="9">
        <v>44562</v>
      </c>
      <c r="K228" s="9">
        <v>45138</v>
      </c>
      <c r="L228" s="11">
        <v>294</v>
      </c>
      <c r="M228" s="11">
        <v>588</v>
      </c>
      <c r="N228" s="11">
        <v>50</v>
      </c>
      <c r="O228" s="11"/>
      <c r="P228" s="11"/>
      <c r="Q228" s="11"/>
    </row>
    <row r="229" spans="1:17" ht="15.75" hidden="1" thickBot="1" x14ac:dyDescent="0.3">
      <c r="A229" s="8" t="s">
        <v>97</v>
      </c>
      <c r="B229">
        <v>1115</v>
      </c>
      <c r="C229" t="s">
        <v>100</v>
      </c>
      <c r="D229">
        <v>313127</v>
      </c>
      <c r="E229" t="s">
        <v>101</v>
      </c>
      <c r="F229">
        <v>1</v>
      </c>
      <c r="G229" t="s">
        <v>573</v>
      </c>
      <c r="H229">
        <v>97</v>
      </c>
      <c r="I229" s="9">
        <v>44378</v>
      </c>
      <c r="J229" s="9">
        <v>44562</v>
      </c>
      <c r="K229" s="9">
        <v>45138</v>
      </c>
      <c r="L229" s="11">
        <v>3019</v>
      </c>
      <c r="M229" s="11">
        <v>439</v>
      </c>
      <c r="N229" s="11">
        <v>346</v>
      </c>
      <c r="O229" s="11"/>
      <c r="P229" s="11"/>
      <c r="Q229" s="11"/>
    </row>
    <row r="230" spans="1:17" ht="15.75" hidden="1" thickBot="1" x14ac:dyDescent="0.3">
      <c r="A230" s="8" t="s">
        <v>97</v>
      </c>
      <c r="B230">
        <v>1118</v>
      </c>
      <c r="C230" t="s">
        <v>100</v>
      </c>
      <c r="D230">
        <v>313127</v>
      </c>
      <c r="E230" t="s">
        <v>101</v>
      </c>
      <c r="F230">
        <v>1</v>
      </c>
      <c r="G230" t="s">
        <v>573</v>
      </c>
      <c r="H230">
        <v>97</v>
      </c>
      <c r="I230" s="9">
        <v>44378</v>
      </c>
      <c r="J230" s="9">
        <v>44562</v>
      </c>
      <c r="K230" s="9">
        <v>45138</v>
      </c>
      <c r="L230" s="11">
        <v>3019</v>
      </c>
      <c r="M230" s="11">
        <v>439</v>
      </c>
      <c r="N230" s="11">
        <v>346</v>
      </c>
      <c r="O230" s="11"/>
      <c r="P230" s="11"/>
      <c r="Q230" s="11"/>
    </row>
    <row r="231" spans="1:17" ht="15.75" hidden="1" thickBot="1" x14ac:dyDescent="0.3">
      <c r="A231" s="8" t="s">
        <v>97</v>
      </c>
      <c r="B231">
        <v>1121</v>
      </c>
      <c r="C231" t="s">
        <v>100</v>
      </c>
      <c r="D231">
        <v>313127</v>
      </c>
      <c r="E231" t="s">
        <v>101</v>
      </c>
      <c r="F231">
        <v>1</v>
      </c>
      <c r="G231" t="s">
        <v>573</v>
      </c>
      <c r="H231">
        <v>97</v>
      </c>
      <c r="I231" s="9">
        <v>44378</v>
      </c>
      <c r="J231" s="9">
        <v>44562</v>
      </c>
      <c r="K231" s="9">
        <v>45138</v>
      </c>
      <c r="L231" s="11">
        <v>3019</v>
      </c>
      <c r="M231" s="11">
        <v>439</v>
      </c>
      <c r="N231" s="11">
        <v>346</v>
      </c>
      <c r="O231" s="11"/>
      <c r="P231" s="11"/>
      <c r="Q231" s="11"/>
    </row>
    <row r="232" spans="1:17" ht="15.75" hidden="1" thickBot="1" x14ac:dyDescent="0.3">
      <c r="A232" s="8" t="s">
        <v>97</v>
      </c>
      <c r="B232">
        <v>1005</v>
      </c>
      <c r="C232" t="s">
        <v>102</v>
      </c>
      <c r="D232">
        <v>313127</v>
      </c>
      <c r="E232" t="s">
        <v>103</v>
      </c>
      <c r="F232">
        <v>1</v>
      </c>
      <c r="G232" t="s">
        <v>573</v>
      </c>
      <c r="H232">
        <v>98</v>
      </c>
      <c r="I232" s="9">
        <v>44378</v>
      </c>
      <c r="J232" s="9">
        <v>44562</v>
      </c>
      <c r="K232" s="9">
        <v>45138</v>
      </c>
      <c r="L232" s="11"/>
      <c r="M232" s="11"/>
      <c r="N232" s="11"/>
      <c r="O232" s="11"/>
      <c r="P232" s="11"/>
      <c r="Q232" s="11"/>
    </row>
    <row r="233" spans="1:17" ht="15.75" hidden="1" thickBot="1" x14ac:dyDescent="0.3">
      <c r="A233" s="8" t="s">
        <v>97</v>
      </c>
      <c r="B233">
        <v>1007</v>
      </c>
      <c r="C233" t="s">
        <v>102</v>
      </c>
      <c r="D233">
        <v>313127</v>
      </c>
      <c r="E233" t="s">
        <v>103</v>
      </c>
      <c r="F233">
        <v>1</v>
      </c>
      <c r="G233" t="s">
        <v>573</v>
      </c>
      <c r="H233">
        <v>98</v>
      </c>
      <c r="I233" s="9">
        <v>44378</v>
      </c>
      <c r="J233" s="9">
        <v>44562</v>
      </c>
      <c r="K233" s="9">
        <v>45138</v>
      </c>
      <c r="L233" s="11"/>
      <c r="M233" s="11"/>
      <c r="N233" s="11"/>
      <c r="O233" s="11"/>
      <c r="P233" s="11"/>
      <c r="Q233" s="11"/>
    </row>
    <row r="234" spans="1:17" ht="15.75" hidden="1" thickBot="1" x14ac:dyDescent="0.3">
      <c r="A234" s="8" t="s">
        <v>97</v>
      </c>
      <c r="B234">
        <v>1124</v>
      </c>
      <c r="C234" t="s">
        <v>581</v>
      </c>
      <c r="D234">
        <v>313127</v>
      </c>
      <c r="E234" t="s">
        <v>103</v>
      </c>
      <c r="F234">
        <v>1</v>
      </c>
      <c r="G234" t="s">
        <v>573</v>
      </c>
      <c r="H234">
        <v>98</v>
      </c>
      <c r="I234" s="9">
        <v>44378</v>
      </c>
      <c r="J234" s="9">
        <v>44562</v>
      </c>
      <c r="K234" s="9">
        <v>45138</v>
      </c>
      <c r="L234" s="11"/>
      <c r="M234" s="11"/>
      <c r="N234" s="11"/>
      <c r="O234" s="11"/>
      <c r="P234" s="11"/>
      <c r="Q234" s="11"/>
    </row>
    <row r="235" spans="1:17" ht="15.75" hidden="1" thickBot="1" x14ac:dyDescent="0.3">
      <c r="A235" s="8" t="s">
        <v>97</v>
      </c>
      <c r="B235">
        <v>1125</v>
      </c>
      <c r="C235" t="s">
        <v>582</v>
      </c>
      <c r="D235">
        <v>313127</v>
      </c>
      <c r="E235" t="s">
        <v>103</v>
      </c>
      <c r="F235">
        <v>1</v>
      </c>
      <c r="G235" t="s">
        <v>573</v>
      </c>
      <c r="H235">
        <v>98</v>
      </c>
      <c r="I235" s="9">
        <v>44378</v>
      </c>
      <c r="J235" s="9">
        <v>44562</v>
      </c>
      <c r="K235" s="9">
        <v>45138</v>
      </c>
      <c r="L235" s="11"/>
      <c r="M235" s="11"/>
      <c r="N235" s="11"/>
      <c r="O235" s="11"/>
      <c r="P235" s="11"/>
      <c r="Q235" s="11"/>
    </row>
    <row r="236" spans="1:17" ht="15.75" hidden="1" thickBot="1" x14ac:dyDescent="0.3">
      <c r="A236" s="8" t="s">
        <v>97</v>
      </c>
      <c r="B236">
        <v>991</v>
      </c>
      <c r="C236" t="s">
        <v>106</v>
      </c>
      <c r="D236">
        <v>313127</v>
      </c>
      <c r="E236" t="s">
        <v>107</v>
      </c>
      <c r="F236">
        <v>1</v>
      </c>
      <c r="G236" t="s">
        <v>573</v>
      </c>
      <c r="H236">
        <v>99</v>
      </c>
      <c r="I236" s="9">
        <v>44378</v>
      </c>
      <c r="J236" s="9">
        <v>44562</v>
      </c>
      <c r="K236" s="9">
        <v>45138</v>
      </c>
      <c r="L236" s="11">
        <v>3096</v>
      </c>
      <c r="M236" s="11">
        <v>1153</v>
      </c>
      <c r="N236" s="11">
        <v>50</v>
      </c>
      <c r="O236" s="11"/>
      <c r="P236" s="11"/>
      <c r="Q236" s="11"/>
    </row>
    <row r="237" spans="1:17" ht="15.75" hidden="1" thickBot="1" x14ac:dyDescent="0.3">
      <c r="A237" s="8" t="s">
        <v>97</v>
      </c>
      <c r="B237">
        <v>1209</v>
      </c>
      <c r="C237" t="s">
        <v>106</v>
      </c>
      <c r="D237">
        <v>313127</v>
      </c>
      <c r="E237" t="s">
        <v>107</v>
      </c>
      <c r="F237">
        <v>1</v>
      </c>
      <c r="G237" t="s">
        <v>573</v>
      </c>
      <c r="H237">
        <v>99</v>
      </c>
      <c r="I237" s="9">
        <v>44378</v>
      </c>
      <c r="J237" s="9">
        <v>44562</v>
      </c>
      <c r="K237" s="9">
        <v>45138</v>
      </c>
      <c r="L237" s="11">
        <v>3096</v>
      </c>
      <c r="M237" s="11">
        <v>1153</v>
      </c>
      <c r="N237" s="11">
        <v>50</v>
      </c>
      <c r="O237" s="11"/>
      <c r="P237" s="11"/>
      <c r="Q237" s="11"/>
    </row>
    <row r="238" spans="1:17" ht="15.75" hidden="1" thickBot="1" x14ac:dyDescent="0.3">
      <c r="A238" s="8" t="s">
        <v>97</v>
      </c>
      <c r="B238">
        <v>1213</v>
      </c>
      <c r="C238" t="s">
        <v>583</v>
      </c>
      <c r="D238">
        <v>313127</v>
      </c>
      <c r="E238" t="s">
        <v>107</v>
      </c>
      <c r="F238">
        <v>1</v>
      </c>
      <c r="G238" t="s">
        <v>573</v>
      </c>
      <c r="H238">
        <v>99</v>
      </c>
      <c r="I238" s="9">
        <v>44378</v>
      </c>
      <c r="J238" s="9">
        <v>44562</v>
      </c>
      <c r="K238" s="9">
        <v>45138</v>
      </c>
      <c r="L238" s="11">
        <v>3096</v>
      </c>
      <c r="M238" s="11">
        <v>1153</v>
      </c>
      <c r="N238" s="11">
        <v>50</v>
      </c>
      <c r="O238" s="11"/>
      <c r="P238" s="11"/>
      <c r="Q238" s="11"/>
    </row>
    <row r="239" spans="1:17" ht="15.75" hidden="1" thickBot="1" x14ac:dyDescent="0.3">
      <c r="A239" s="8" t="s">
        <v>97</v>
      </c>
      <c r="B239">
        <v>995</v>
      </c>
      <c r="C239" t="s">
        <v>106</v>
      </c>
      <c r="D239">
        <v>313127</v>
      </c>
      <c r="E239" t="s">
        <v>107</v>
      </c>
      <c r="F239">
        <v>1</v>
      </c>
      <c r="G239" t="s">
        <v>573</v>
      </c>
      <c r="H239">
        <v>99</v>
      </c>
      <c r="I239" s="9">
        <v>44378</v>
      </c>
      <c r="J239" s="9">
        <v>44562</v>
      </c>
      <c r="K239" s="9">
        <v>45138</v>
      </c>
      <c r="L239" s="11">
        <v>3096</v>
      </c>
      <c r="M239" s="11">
        <v>1153</v>
      </c>
      <c r="N239" s="11">
        <v>50</v>
      </c>
      <c r="O239" s="11"/>
      <c r="P239" s="11"/>
      <c r="Q239" s="11"/>
    </row>
    <row r="240" spans="1:17" ht="15.75" hidden="1" thickBot="1" x14ac:dyDescent="0.3">
      <c r="A240" s="8" t="s">
        <v>97</v>
      </c>
      <c r="B240">
        <v>1208</v>
      </c>
      <c r="C240" t="s">
        <v>106</v>
      </c>
      <c r="D240">
        <v>313127</v>
      </c>
      <c r="E240" t="s">
        <v>107</v>
      </c>
      <c r="F240">
        <v>1</v>
      </c>
      <c r="G240" t="s">
        <v>573</v>
      </c>
      <c r="H240">
        <v>99</v>
      </c>
      <c r="I240" s="9">
        <v>44378</v>
      </c>
      <c r="J240" s="9">
        <v>44562</v>
      </c>
      <c r="K240" s="9">
        <v>45138</v>
      </c>
      <c r="L240" s="11">
        <v>3096</v>
      </c>
      <c r="M240" s="11">
        <v>1153</v>
      </c>
      <c r="N240" s="11">
        <v>50</v>
      </c>
      <c r="O240" s="11"/>
      <c r="P240" s="11"/>
      <c r="Q240" s="11"/>
    </row>
    <row r="241" spans="1:17" ht="15.75" hidden="1" thickBot="1" x14ac:dyDescent="0.3">
      <c r="A241" s="8" t="s">
        <v>97</v>
      </c>
      <c r="B241">
        <v>1211</v>
      </c>
      <c r="C241" t="s">
        <v>106</v>
      </c>
      <c r="D241">
        <v>313127</v>
      </c>
      <c r="E241" t="s">
        <v>107</v>
      </c>
      <c r="F241">
        <v>1</v>
      </c>
      <c r="G241" t="s">
        <v>573</v>
      </c>
      <c r="H241">
        <v>99</v>
      </c>
      <c r="I241" s="9">
        <v>44378</v>
      </c>
      <c r="J241" s="9">
        <v>44562</v>
      </c>
      <c r="K241" s="9">
        <v>45138</v>
      </c>
      <c r="L241" s="11">
        <v>3096</v>
      </c>
      <c r="M241" s="11">
        <v>1153</v>
      </c>
      <c r="N241" s="11">
        <v>50</v>
      </c>
      <c r="O241" s="11"/>
      <c r="P241" s="11"/>
      <c r="Q241" s="11"/>
    </row>
    <row r="242" spans="1:17" ht="15.75" hidden="1" thickBot="1" x14ac:dyDescent="0.3">
      <c r="A242" s="8" t="s">
        <v>97</v>
      </c>
      <c r="B242">
        <v>1212</v>
      </c>
      <c r="C242" t="s">
        <v>584</v>
      </c>
      <c r="D242">
        <v>313127</v>
      </c>
      <c r="E242" t="s">
        <v>107</v>
      </c>
      <c r="F242">
        <v>1</v>
      </c>
      <c r="G242" t="s">
        <v>573</v>
      </c>
      <c r="H242">
        <v>99</v>
      </c>
      <c r="I242" s="9">
        <v>44378</v>
      </c>
      <c r="J242" s="9">
        <v>44562</v>
      </c>
      <c r="K242" s="9">
        <v>45138</v>
      </c>
      <c r="L242" s="11">
        <v>3096</v>
      </c>
      <c r="M242" s="11">
        <v>1153</v>
      </c>
      <c r="N242" s="11">
        <v>50</v>
      </c>
      <c r="O242" s="11"/>
      <c r="P242" s="11"/>
      <c r="Q242" s="11"/>
    </row>
    <row r="243" spans="1:17" ht="15.75" hidden="1" thickBot="1" x14ac:dyDescent="0.3">
      <c r="A243" s="1" t="s">
        <v>97</v>
      </c>
      <c r="B243" s="2">
        <v>1210</v>
      </c>
      <c r="C243" s="2" t="s">
        <v>106</v>
      </c>
      <c r="D243" s="2">
        <v>313127</v>
      </c>
      <c r="E243" s="2" t="s">
        <v>107</v>
      </c>
      <c r="F243" s="2">
        <v>1</v>
      </c>
      <c r="G243" s="2" t="s">
        <v>573</v>
      </c>
      <c r="H243">
        <v>99</v>
      </c>
      <c r="I243" s="10">
        <v>44378</v>
      </c>
      <c r="J243" s="10">
        <v>44562</v>
      </c>
      <c r="K243" s="66">
        <v>45138</v>
      </c>
      <c r="L243" s="11">
        <v>3096</v>
      </c>
      <c r="M243" s="67">
        <v>1153</v>
      </c>
      <c r="N243" s="11">
        <v>50</v>
      </c>
      <c r="O243" s="11"/>
      <c r="P243" s="11"/>
      <c r="Q243" s="11"/>
    </row>
    <row r="244" spans="1:17" ht="15.75" hidden="1" thickBot="1" x14ac:dyDescent="0.3">
      <c r="A244" s="4" t="s">
        <v>108</v>
      </c>
      <c r="B244" s="5">
        <v>632</v>
      </c>
      <c r="C244" s="5" t="s">
        <v>109</v>
      </c>
      <c r="D244" s="5">
        <v>313120</v>
      </c>
      <c r="E244" s="5" t="s">
        <v>110</v>
      </c>
      <c r="F244" s="5"/>
      <c r="G244" s="5" t="s">
        <v>573</v>
      </c>
      <c r="H244" s="5">
        <v>101</v>
      </c>
      <c r="I244" s="6">
        <v>44409</v>
      </c>
      <c r="J244" s="6">
        <v>44593</v>
      </c>
      <c r="K244" s="66">
        <v>45138</v>
      </c>
      <c r="L244" s="67">
        <v>3698</v>
      </c>
      <c r="M244" s="67">
        <v>1290</v>
      </c>
      <c r="N244" s="67">
        <v>150</v>
      </c>
      <c r="O244" s="9"/>
      <c r="P244" s="9"/>
      <c r="Q244" s="9"/>
    </row>
    <row r="245" spans="1:17" ht="15.75" hidden="1" thickBot="1" x14ac:dyDescent="0.3">
      <c r="A245" s="8" t="s">
        <v>108</v>
      </c>
      <c r="B245">
        <v>631</v>
      </c>
      <c r="C245" t="s">
        <v>109</v>
      </c>
      <c r="D245">
        <v>313120</v>
      </c>
      <c r="E245" t="s">
        <v>110</v>
      </c>
      <c r="G245" t="s">
        <v>573</v>
      </c>
      <c r="H245">
        <v>101</v>
      </c>
      <c r="I245" s="9">
        <v>44409</v>
      </c>
      <c r="J245" s="9">
        <v>44593</v>
      </c>
      <c r="K245" s="9">
        <v>45138</v>
      </c>
      <c r="L245" s="67">
        <v>3698</v>
      </c>
      <c r="M245" s="67">
        <v>1290</v>
      </c>
      <c r="N245" s="67">
        <v>150</v>
      </c>
      <c r="O245" s="9"/>
      <c r="P245" s="9"/>
      <c r="Q245" s="9"/>
    </row>
    <row r="246" spans="1:17" ht="15.75" hidden="1" thickBot="1" x14ac:dyDescent="0.3">
      <c r="A246" s="8" t="s">
        <v>108</v>
      </c>
      <c r="B246">
        <v>6604</v>
      </c>
      <c r="C246" t="s">
        <v>109</v>
      </c>
      <c r="D246">
        <v>313120</v>
      </c>
      <c r="E246" t="s">
        <v>110</v>
      </c>
      <c r="G246" t="s">
        <v>573</v>
      </c>
      <c r="H246">
        <v>101</v>
      </c>
      <c r="I246" s="9">
        <v>44409</v>
      </c>
      <c r="J246" s="9">
        <v>44593</v>
      </c>
      <c r="K246" s="9">
        <v>45138</v>
      </c>
      <c r="L246" s="67">
        <v>3698</v>
      </c>
      <c r="M246" s="67">
        <v>1290</v>
      </c>
      <c r="N246" s="67">
        <v>150</v>
      </c>
      <c r="O246" s="9"/>
      <c r="P246" s="9"/>
      <c r="Q246" s="9"/>
    </row>
    <row r="247" spans="1:17" ht="15.75" hidden="1" thickBot="1" x14ac:dyDescent="0.3">
      <c r="A247" s="8" t="s">
        <v>108</v>
      </c>
      <c r="B247">
        <v>648</v>
      </c>
      <c r="C247" t="s">
        <v>109</v>
      </c>
      <c r="D247">
        <v>313120</v>
      </c>
      <c r="E247" t="s">
        <v>110</v>
      </c>
      <c r="G247" t="s">
        <v>573</v>
      </c>
      <c r="H247">
        <v>101</v>
      </c>
      <c r="I247" s="9">
        <v>44409</v>
      </c>
      <c r="J247" s="9">
        <v>44593</v>
      </c>
      <c r="K247" s="9">
        <v>45138</v>
      </c>
      <c r="L247" s="67">
        <v>3698</v>
      </c>
      <c r="M247" s="67">
        <v>1290</v>
      </c>
      <c r="N247" s="67">
        <v>150</v>
      </c>
      <c r="O247" s="9"/>
      <c r="P247" s="9"/>
      <c r="Q247" s="9"/>
    </row>
    <row r="248" spans="1:17" ht="15.75" hidden="1" thickBot="1" x14ac:dyDescent="0.3">
      <c r="A248" s="8" t="s">
        <v>108</v>
      </c>
      <c r="B248">
        <v>649</v>
      </c>
      <c r="C248" t="s">
        <v>109</v>
      </c>
      <c r="D248">
        <v>313120</v>
      </c>
      <c r="E248" t="s">
        <v>110</v>
      </c>
      <c r="G248" t="s">
        <v>573</v>
      </c>
      <c r="H248">
        <v>101</v>
      </c>
      <c r="I248" s="9">
        <v>44409</v>
      </c>
      <c r="J248" s="9">
        <v>44593</v>
      </c>
      <c r="K248" s="9">
        <v>45138</v>
      </c>
      <c r="L248" s="67">
        <v>3698</v>
      </c>
      <c r="M248" s="67">
        <v>1290</v>
      </c>
      <c r="N248" s="67">
        <v>150</v>
      </c>
      <c r="O248" s="9"/>
      <c r="P248" s="9"/>
      <c r="Q248" s="9"/>
    </row>
    <row r="249" spans="1:17" ht="15.75" hidden="1" thickBot="1" x14ac:dyDescent="0.3">
      <c r="A249" s="8" t="s">
        <v>108</v>
      </c>
      <c r="B249">
        <v>6596</v>
      </c>
      <c r="C249" t="s">
        <v>109</v>
      </c>
      <c r="D249">
        <v>313120</v>
      </c>
      <c r="E249" t="s">
        <v>110</v>
      </c>
      <c r="G249" t="s">
        <v>573</v>
      </c>
      <c r="H249">
        <v>101</v>
      </c>
      <c r="I249" s="9">
        <v>44409</v>
      </c>
      <c r="J249" s="9">
        <v>44593</v>
      </c>
      <c r="K249" s="9">
        <v>45138</v>
      </c>
      <c r="L249" s="67">
        <v>3698</v>
      </c>
      <c r="M249" s="67">
        <v>1290</v>
      </c>
      <c r="N249" s="67">
        <v>150</v>
      </c>
      <c r="O249" s="9"/>
      <c r="P249" s="9"/>
      <c r="Q249" s="9"/>
    </row>
    <row r="250" spans="1:17" ht="15.75" hidden="1" thickBot="1" x14ac:dyDescent="0.3">
      <c r="A250" s="8" t="s">
        <v>108</v>
      </c>
      <c r="B250">
        <v>636</v>
      </c>
      <c r="C250" t="s">
        <v>111</v>
      </c>
      <c r="D250">
        <v>313120</v>
      </c>
      <c r="E250" t="s">
        <v>112</v>
      </c>
      <c r="G250" t="s">
        <v>573</v>
      </c>
      <c r="H250">
        <v>102</v>
      </c>
      <c r="I250" s="9">
        <v>44409</v>
      </c>
      <c r="J250" s="9">
        <v>44593</v>
      </c>
      <c r="K250" s="9">
        <v>45138</v>
      </c>
      <c r="L250" s="11">
        <v>5882</v>
      </c>
      <c r="M250" s="11">
        <v>1858</v>
      </c>
      <c r="N250" s="11">
        <v>186</v>
      </c>
      <c r="O250" s="9"/>
      <c r="P250" s="9"/>
      <c r="Q250" s="9"/>
    </row>
    <row r="251" spans="1:17" ht="15.75" hidden="1" thickBot="1" x14ac:dyDescent="0.3">
      <c r="A251" s="8" t="s">
        <v>108</v>
      </c>
      <c r="B251">
        <v>635</v>
      </c>
      <c r="C251" t="s">
        <v>111</v>
      </c>
      <c r="D251">
        <v>313120</v>
      </c>
      <c r="E251" t="s">
        <v>112</v>
      </c>
      <c r="G251" t="s">
        <v>573</v>
      </c>
      <c r="H251">
        <v>102</v>
      </c>
      <c r="I251" s="9">
        <v>44409</v>
      </c>
      <c r="J251" s="9">
        <v>44593</v>
      </c>
      <c r="K251" s="9">
        <v>45138</v>
      </c>
      <c r="L251" s="11">
        <v>5882</v>
      </c>
      <c r="M251" s="11">
        <v>1858</v>
      </c>
      <c r="N251" s="11">
        <v>186</v>
      </c>
      <c r="O251" s="9"/>
      <c r="P251" s="9"/>
      <c r="Q251" s="9"/>
    </row>
    <row r="252" spans="1:17" ht="15.75" hidden="1" thickBot="1" x14ac:dyDescent="0.3">
      <c r="A252" s="8" t="s">
        <v>108</v>
      </c>
      <c r="B252">
        <v>6602</v>
      </c>
      <c r="C252" t="s">
        <v>111</v>
      </c>
      <c r="D252">
        <v>313120</v>
      </c>
      <c r="E252" t="s">
        <v>112</v>
      </c>
      <c r="G252" t="s">
        <v>573</v>
      </c>
      <c r="H252">
        <v>102</v>
      </c>
      <c r="I252" s="9">
        <v>44409</v>
      </c>
      <c r="J252" s="9">
        <v>44593</v>
      </c>
      <c r="K252" s="9">
        <v>45138</v>
      </c>
      <c r="L252" s="11">
        <v>5882</v>
      </c>
      <c r="M252" s="11">
        <v>1858</v>
      </c>
      <c r="N252" s="11">
        <v>186</v>
      </c>
      <c r="O252" s="9"/>
      <c r="P252" s="9"/>
      <c r="Q252" s="9"/>
    </row>
    <row r="253" spans="1:17" ht="15.75" hidden="1" thickBot="1" x14ac:dyDescent="0.3">
      <c r="A253" s="8" t="s">
        <v>108</v>
      </c>
      <c r="B253">
        <v>654</v>
      </c>
      <c r="C253" t="s">
        <v>111</v>
      </c>
      <c r="D253">
        <v>313120</v>
      </c>
      <c r="E253" t="s">
        <v>112</v>
      </c>
      <c r="G253" t="s">
        <v>573</v>
      </c>
      <c r="H253">
        <v>102</v>
      </c>
      <c r="I253" s="9">
        <v>44409</v>
      </c>
      <c r="J253" s="9">
        <v>44593</v>
      </c>
      <c r="K253" s="9">
        <v>45138</v>
      </c>
      <c r="L253" s="11">
        <v>5882</v>
      </c>
      <c r="M253" s="11">
        <v>1858</v>
      </c>
      <c r="N253" s="11">
        <v>186</v>
      </c>
      <c r="O253" s="9"/>
      <c r="P253" s="9"/>
      <c r="Q253" s="9"/>
    </row>
    <row r="254" spans="1:17" ht="15.75" hidden="1" thickBot="1" x14ac:dyDescent="0.3">
      <c r="A254" s="8" t="s">
        <v>108</v>
      </c>
      <c r="B254">
        <v>761</v>
      </c>
      <c r="C254" t="s">
        <v>111</v>
      </c>
      <c r="D254">
        <v>313120</v>
      </c>
      <c r="E254" t="s">
        <v>112</v>
      </c>
      <c r="G254" t="s">
        <v>573</v>
      </c>
      <c r="H254">
        <v>102</v>
      </c>
      <c r="I254" s="9">
        <v>44409</v>
      </c>
      <c r="J254" s="9">
        <v>44593</v>
      </c>
      <c r="K254" s="9">
        <v>45138</v>
      </c>
      <c r="L254" s="11">
        <v>5882</v>
      </c>
      <c r="M254" s="11">
        <v>1858</v>
      </c>
      <c r="N254" s="11">
        <v>186</v>
      </c>
      <c r="O254" s="9"/>
      <c r="P254" s="9"/>
      <c r="Q254" s="9"/>
    </row>
    <row r="255" spans="1:17" ht="15.75" hidden="1" thickBot="1" x14ac:dyDescent="0.3">
      <c r="A255" s="8" t="s">
        <v>108</v>
      </c>
      <c r="B255">
        <v>6597</v>
      </c>
      <c r="C255" t="s">
        <v>111</v>
      </c>
      <c r="D255">
        <v>313120</v>
      </c>
      <c r="E255" t="s">
        <v>112</v>
      </c>
      <c r="G255" t="s">
        <v>573</v>
      </c>
      <c r="H255">
        <v>102</v>
      </c>
      <c r="I255" s="9">
        <v>44409</v>
      </c>
      <c r="J255" s="9">
        <v>44593</v>
      </c>
      <c r="K255" s="9">
        <v>45138</v>
      </c>
      <c r="L255" s="11">
        <v>5882</v>
      </c>
      <c r="M255" s="11">
        <v>1858</v>
      </c>
      <c r="N255" s="11">
        <v>186</v>
      </c>
      <c r="O255" s="9"/>
      <c r="P255" s="9"/>
      <c r="Q255" s="9"/>
    </row>
    <row r="256" spans="1:17" ht="15.75" hidden="1" thickBot="1" x14ac:dyDescent="0.3">
      <c r="A256" s="8" t="s">
        <v>108</v>
      </c>
      <c r="B256">
        <v>639</v>
      </c>
      <c r="C256" t="s">
        <v>113</v>
      </c>
      <c r="D256">
        <v>313120</v>
      </c>
      <c r="E256" t="s">
        <v>114</v>
      </c>
      <c r="G256" t="s">
        <v>573</v>
      </c>
      <c r="H256">
        <v>103</v>
      </c>
      <c r="I256" s="9">
        <v>44409</v>
      </c>
      <c r="J256" s="9">
        <v>44593</v>
      </c>
      <c r="K256" s="9">
        <v>45138</v>
      </c>
      <c r="L256" s="11">
        <v>5160</v>
      </c>
      <c r="M256" s="11">
        <v>1909</v>
      </c>
      <c r="N256" s="11">
        <v>168</v>
      </c>
      <c r="O256" s="9"/>
      <c r="P256" s="9"/>
      <c r="Q256" s="9"/>
    </row>
    <row r="257" spans="1:17" ht="15.75" hidden="1" thickBot="1" x14ac:dyDescent="0.3">
      <c r="A257" s="8" t="s">
        <v>108</v>
      </c>
      <c r="B257">
        <v>1013</v>
      </c>
      <c r="C257" t="s">
        <v>113</v>
      </c>
      <c r="D257">
        <v>313120</v>
      </c>
      <c r="E257" t="s">
        <v>114</v>
      </c>
      <c r="G257" t="s">
        <v>573</v>
      </c>
      <c r="H257">
        <v>103</v>
      </c>
      <c r="I257" s="9">
        <v>44409</v>
      </c>
      <c r="J257" s="9">
        <v>44593</v>
      </c>
      <c r="K257" s="9">
        <v>45138</v>
      </c>
      <c r="L257" s="11">
        <v>5160</v>
      </c>
      <c r="M257" s="11">
        <v>1909</v>
      </c>
      <c r="N257" s="11">
        <v>168</v>
      </c>
      <c r="O257" s="9"/>
      <c r="P257" s="9"/>
      <c r="Q257" s="9"/>
    </row>
    <row r="258" spans="1:17" ht="15.75" hidden="1" thickBot="1" x14ac:dyDescent="0.3">
      <c r="A258" s="8" t="s">
        <v>108</v>
      </c>
      <c r="B258">
        <v>6603</v>
      </c>
      <c r="C258" t="s">
        <v>113</v>
      </c>
      <c r="D258">
        <v>313120</v>
      </c>
      <c r="E258" t="s">
        <v>114</v>
      </c>
      <c r="G258" t="s">
        <v>573</v>
      </c>
      <c r="H258">
        <v>103</v>
      </c>
      <c r="I258" s="9">
        <v>44409</v>
      </c>
      <c r="J258" s="9">
        <v>44593</v>
      </c>
      <c r="K258" s="9">
        <v>45138</v>
      </c>
      <c r="L258" s="11">
        <v>5160</v>
      </c>
      <c r="M258" s="11">
        <v>1909</v>
      </c>
      <c r="N258" s="11">
        <v>168</v>
      </c>
      <c r="O258" s="9"/>
      <c r="P258" s="9"/>
      <c r="Q258" s="9"/>
    </row>
    <row r="259" spans="1:17" ht="15.75" hidden="1" thickBot="1" x14ac:dyDescent="0.3">
      <c r="A259" s="8" t="s">
        <v>108</v>
      </c>
      <c r="B259">
        <v>6601</v>
      </c>
      <c r="C259" t="s">
        <v>113</v>
      </c>
      <c r="D259">
        <v>313120</v>
      </c>
      <c r="E259" t="s">
        <v>114</v>
      </c>
      <c r="G259" t="s">
        <v>573</v>
      </c>
      <c r="H259">
        <v>103</v>
      </c>
      <c r="I259" s="9">
        <v>44409</v>
      </c>
      <c r="J259" s="9">
        <v>44593</v>
      </c>
      <c r="K259" s="9">
        <v>45138</v>
      </c>
      <c r="L259" s="11">
        <v>5160</v>
      </c>
      <c r="M259" s="11">
        <v>1909</v>
      </c>
      <c r="N259" s="11">
        <v>168</v>
      </c>
      <c r="O259" s="9"/>
      <c r="P259" s="9"/>
      <c r="Q259" s="9"/>
    </row>
    <row r="260" spans="1:17" ht="15.75" hidden="1" thickBot="1" x14ac:dyDescent="0.3">
      <c r="A260" s="8" t="s">
        <v>108</v>
      </c>
      <c r="B260">
        <v>657</v>
      </c>
      <c r="C260" t="s">
        <v>113</v>
      </c>
      <c r="D260">
        <v>313120</v>
      </c>
      <c r="E260" t="s">
        <v>114</v>
      </c>
      <c r="G260" t="s">
        <v>573</v>
      </c>
      <c r="H260">
        <v>103</v>
      </c>
      <c r="I260" s="9">
        <v>44409</v>
      </c>
      <c r="J260" s="9">
        <v>44593</v>
      </c>
      <c r="K260" s="9">
        <v>45138</v>
      </c>
      <c r="L260" s="11">
        <v>5160</v>
      </c>
      <c r="M260" s="11">
        <v>1909</v>
      </c>
      <c r="N260" s="11">
        <v>168</v>
      </c>
      <c r="O260" s="9"/>
      <c r="P260" s="9"/>
      <c r="Q260" s="9"/>
    </row>
    <row r="261" spans="1:17" ht="15.75" hidden="1" thickBot="1" x14ac:dyDescent="0.3">
      <c r="A261" s="8" t="s">
        <v>108</v>
      </c>
      <c r="B261">
        <v>655</v>
      </c>
      <c r="C261" t="s">
        <v>113</v>
      </c>
      <c r="D261">
        <v>313120</v>
      </c>
      <c r="E261" t="s">
        <v>114</v>
      </c>
      <c r="G261" t="s">
        <v>573</v>
      </c>
      <c r="H261">
        <v>103</v>
      </c>
      <c r="I261" s="9">
        <v>44409</v>
      </c>
      <c r="J261" s="9">
        <v>44593</v>
      </c>
      <c r="K261" s="9">
        <v>45138</v>
      </c>
      <c r="L261" s="11">
        <v>5160</v>
      </c>
      <c r="M261" s="11">
        <v>1909</v>
      </c>
      <c r="N261" s="11">
        <v>168</v>
      </c>
      <c r="O261" s="9"/>
      <c r="P261" s="9"/>
      <c r="Q261" s="9"/>
    </row>
    <row r="262" spans="1:17" ht="15.75" hidden="1" thickBot="1" x14ac:dyDescent="0.3">
      <c r="A262" s="8" t="s">
        <v>108</v>
      </c>
      <c r="B262">
        <v>6599</v>
      </c>
      <c r="C262" t="s">
        <v>113</v>
      </c>
      <c r="D262">
        <v>313120</v>
      </c>
      <c r="E262" t="s">
        <v>114</v>
      </c>
      <c r="G262" t="s">
        <v>573</v>
      </c>
      <c r="H262">
        <v>103</v>
      </c>
      <c r="I262" s="9">
        <v>44409</v>
      </c>
      <c r="J262" s="9">
        <v>44593</v>
      </c>
      <c r="K262" s="9">
        <v>45138</v>
      </c>
      <c r="L262" s="11">
        <v>5160</v>
      </c>
      <c r="M262" s="11">
        <v>1909</v>
      </c>
      <c r="N262" s="11">
        <v>168</v>
      </c>
      <c r="O262" s="9"/>
      <c r="P262" s="9"/>
      <c r="Q262" s="9"/>
    </row>
    <row r="263" spans="1:17" ht="15.75" hidden="1" thickBot="1" x14ac:dyDescent="0.3">
      <c r="A263" s="8" t="s">
        <v>108</v>
      </c>
      <c r="B263">
        <v>6600</v>
      </c>
      <c r="C263" t="s">
        <v>113</v>
      </c>
      <c r="D263">
        <v>313120</v>
      </c>
      <c r="E263" t="s">
        <v>114</v>
      </c>
      <c r="G263" t="s">
        <v>573</v>
      </c>
      <c r="H263">
        <v>103</v>
      </c>
      <c r="I263" s="9">
        <v>44409</v>
      </c>
      <c r="J263" s="9">
        <v>44593</v>
      </c>
      <c r="K263" s="9">
        <v>45138</v>
      </c>
      <c r="L263" s="11">
        <v>5160</v>
      </c>
      <c r="M263" s="11">
        <v>1909</v>
      </c>
      <c r="N263" s="11">
        <v>168</v>
      </c>
      <c r="O263" s="9"/>
      <c r="P263" s="9"/>
      <c r="Q263" s="9"/>
    </row>
    <row r="264" spans="1:17" ht="15.75" hidden="1" thickBot="1" x14ac:dyDescent="0.3">
      <c r="A264" s="8" t="s">
        <v>108</v>
      </c>
      <c r="B264">
        <v>640</v>
      </c>
      <c r="C264" t="s">
        <v>115</v>
      </c>
      <c r="D264">
        <v>313120</v>
      </c>
      <c r="E264" t="s">
        <v>116</v>
      </c>
      <c r="G264" t="s">
        <v>573</v>
      </c>
      <c r="H264">
        <v>104</v>
      </c>
      <c r="I264" s="9">
        <v>44409</v>
      </c>
      <c r="J264" s="9">
        <v>44593</v>
      </c>
      <c r="K264" s="9">
        <v>45138</v>
      </c>
      <c r="L264" s="11"/>
      <c r="M264" s="11"/>
      <c r="N264" s="11"/>
      <c r="O264" s="9"/>
      <c r="P264" s="9"/>
      <c r="Q264" s="9"/>
    </row>
    <row r="265" spans="1:17" ht="15.75" hidden="1" thickBot="1" x14ac:dyDescent="0.3">
      <c r="A265" s="8" t="s">
        <v>108</v>
      </c>
      <c r="B265">
        <v>642</v>
      </c>
      <c r="C265" t="s">
        <v>115</v>
      </c>
      <c r="D265">
        <v>313120</v>
      </c>
      <c r="E265" t="s">
        <v>116</v>
      </c>
      <c r="G265" t="s">
        <v>573</v>
      </c>
      <c r="H265">
        <v>104</v>
      </c>
      <c r="I265" s="9">
        <v>44409</v>
      </c>
      <c r="J265" s="9">
        <v>44593</v>
      </c>
      <c r="K265" s="9">
        <v>45138</v>
      </c>
      <c r="L265" s="11"/>
      <c r="M265" s="11"/>
      <c r="N265" s="11"/>
      <c r="O265" s="9"/>
      <c r="P265" s="9"/>
      <c r="Q265" s="9"/>
    </row>
    <row r="266" spans="1:17" ht="15.75" hidden="1" thickBot="1" x14ac:dyDescent="0.3">
      <c r="A266" s="8" t="s">
        <v>108</v>
      </c>
      <c r="B266">
        <v>6605</v>
      </c>
      <c r="C266" t="s">
        <v>115</v>
      </c>
      <c r="D266">
        <v>313120</v>
      </c>
      <c r="E266" t="s">
        <v>116</v>
      </c>
      <c r="G266" t="s">
        <v>573</v>
      </c>
      <c r="H266">
        <v>104</v>
      </c>
      <c r="I266" s="9">
        <v>44409</v>
      </c>
      <c r="J266" s="9">
        <v>44593</v>
      </c>
      <c r="K266" s="9">
        <v>45138</v>
      </c>
      <c r="L266" s="11"/>
      <c r="M266" s="11"/>
      <c r="N266" s="11"/>
      <c r="O266" s="9"/>
      <c r="P266" s="9"/>
      <c r="Q266" s="9"/>
    </row>
    <row r="267" spans="1:17" ht="15.75" hidden="1" thickBot="1" x14ac:dyDescent="0.3">
      <c r="A267" s="8" t="s">
        <v>108</v>
      </c>
      <c r="B267">
        <v>660</v>
      </c>
      <c r="C267" t="s">
        <v>115</v>
      </c>
      <c r="D267">
        <v>313120</v>
      </c>
      <c r="E267" t="s">
        <v>116</v>
      </c>
      <c r="G267" t="s">
        <v>573</v>
      </c>
      <c r="H267">
        <v>104</v>
      </c>
      <c r="I267" s="9">
        <v>44409</v>
      </c>
      <c r="J267" s="9">
        <v>44593</v>
      </c>
      <c r="K267" s="9">
        <v>45138</v>
      </c>
      <c r="L267" s="11"/>
      <c r="M267" s="11"/>
      <c r="N267" s="11"/>
      <c r="O267" s="9"/>
      <c r="P267" s="9"/>
      <c r="Q267" s="9"/>
    </row>
    <row r="268" spans="1:17" ht="15.75" hidden="1" thickBot="1" x14ac:dyDescent="0.3">
      <c r="A268" s="8" t="s">
        <v>108</v>
      </c>
      <c r="B268">
        <v>659</v>
      </c>
      <c r="C268" t="s">
        <v>115</v>
      </c>
      <c r="D268">
        <v>313120</v>
      </c>
      <c r="E268" t="s">
        <v>116</v>
      </c>
      <c r="G268" t="s">
        <v>573</v>
      </c>
      <c r="H268">
        <v>104</v>
      </c>
      <c r="I268" s="9">
        <v>44409</v>
      </c>
      <c r="J268" s="9">
        <v>44593</v>
      </c>
      <c r="K268" s="9">
        <v>45138</v>
      </c>
      <c r="L268" s="11"/>
      <c r="M268" s="11"/>
      <c r="N268" s="11"/>
      <c r="O268" s="9"/>
      <c r="P268" s="9"/>
      <c r="Q268" s="9"/>
    </row>
    <row r="269" spans="1:17" ht="15.75" hidden="1" thickBot="1" x14ac:dyDescent="0.3">
      <c r="A269" s="8" t="s">
        <v>108</v>
      </c>
      <c r="B269">
        <v>6598</v>
      </c>
      <c r="C269" t="s">
        <v>115</v>
      </c>
      <c r="D269">
        <v>313120</v>
      </c>
      <c r="E269" t="s">
        <v>116</v>
      </c>
      <c r="G269" t="s">
        <v>573</v>
      </c>
      <c r="H269">
        <v>104</v>
      </c>
      <c r="I269" s="9">
        <v>44409</v>
      </c>
      <c r="J269" s="9">
        <v>44593</v>
      </c>
      <c r="K269" s="9">
        <v>45138</v>
      </c>
      <c r="L269" s="11"/>
      <c r="M269" s="11"/>
      <c r="N269" s="11"/>
      <c r="O269" s="9"/>
      <c r="P269" s="9"/>
      <c r="Q269" s="9"/>
    </row>
    <row r="270" spans="1:17" ht="15.75" hidden="1" thickBot="1" x14ac:dyDescent="0.3">
      <c r="A270" s="8" t="s">
        <v>108</v>
      </c>
      <c r="B270">
        <v>629</v>
      </c>
      <c r="C270" t="s">
        <v>117</v>
      </c>
      <c r="D270">
        <v>313120</v>
      </c>
      <c r="E270" t="s">
        <v>118</v>
      </c>
      <c r="G270" t="s">
        <v>573</v>
      </c>
      <c r="H270">
        <v>105</v>
      </c>
      <c r="I270" s="9">
        <v>44409</v>
      </c>
      <c r="J270" s="9">
        <v>44593</v>
      </c>
      <c r="K270" s="9">
        <v>45138</v>
      </c>
      <c r="L270" s="11"/>
      <c r="M270" s="11"/>
      <c r="N270" s="11"/>
      <c r="O270" s="9"/>
      <c r="P270" s="9"/>
      <c r="Q270" s="9"/>
    </row>
    <row r="271" spans="1:17" ht="15.75" hidden="1" thickBot="1" x14ac:dyDescent="0.3">
      <c r="A271" s="8" t="s">
        <v>108</v>
      </c>
      <c r="B271">
        <v>628</v>
      </c>
      <c r="C271" t="s">
        <v>119</v>
      </c>
      <c r="D271">
        <v>313120</v>
      </c>
      <c r="E271" t="s">
        <v>120</v>
      </c>
      <c r="G271" t="s">
        <v>573</v>
      </c>
      <c r="H271">
        <v>106</v>
      </c>
      <c r="I271" s="9">
        <v>44409</v>
      </c>
      <c r="J271" s="9">
        <v>44593</v>
      </c>
      <c r="K271" s="9">
        <v>45138</v>
      </c>
      <c r="L271" s="11"/>
      <c r="M271" s="11"/>
      <c r="N271" s="11"/>
      <c r="O271" s="9"/>
      <c r="P271" s="9"/>
      <c r="Q271" s="9"/>
    </row>
    <row r="272" spans="1:17" ht="15.75" hidden="1" thickBot="1" x14ac:dyDescent="0.3">
      <c r="A272" s="8" t="s">
        <v>108</v>
      </c>
      <c r="B272">
        <v>644</v>
      </c>
      <c r="C272" t="s">
        <v>119</v>
      </c>
      <c r="D272">
        <v>313120</v>
      </c>
      <c r="E272" t="s">
        <v>120</v>
      </c>
      <c r="G272" t="s">
        <v>573</v>
      </c>
      <c r="H272">
        <v>106</v>
      </c>
      <c r="I272" s="9">
        <v>44409</v>
      </c>
      <c r="J272" s="9">
        <v>44593</v>
      </c>
      <c r="K272" s="9">
        <v>45138</v>
      </c>
      <c r="L272" s="11"/>
      <c r="M272" s="11"/>
      <c r="N272" s="11"/>
      <c r="O272" s="9"/>
      <c r="P272" s="9"/>
      <c r="Q272" s="9"/>
    </row>
    <row r="273" spans="1:17" ht="15.75" hidden="1" thickBot="1" x14ac:dyDescent="0.3">
      <c r="A273" s="8" t="s">
        <v>108</v>
      </c>
      <c r="B273">
        <v>627</v>
      </c>
      <c r="C273" t="s">
        <v>121</v>
      </c>
      <c r="D273">
        <v>313120</v>
      </c>
      <c r="E273" t="s">
        <v>122</v>
      </c>
      <c r="G273" t="s">
        <v>573</v>
      </c>
      <c r="H273">
        <v>107</v>
      </c>
      <c r="I273" s="9">
        <v>44409</v>
      </c>
      <c r="J273" s="9">
        <v>44593</v>
      </c>
      <c r="K273" s="9">
        <v>45138</v>
      </c>
      <c r="L273" s="11"/>
      <c r="M273" s="11"/>
      <c r="N273" s="11"/>
      <c r="O273" s="9"/>
      <c r="P273" s="9"/>
      <c r="Q273" s="9"/>
    </row>
    <row r="274" spans="1:17" ht="15.75" hidden="1" thickBot="1" x14ac:dyDescent="0.3">
      <c r="A274" s="8" t="s">
        <v>108</v>
      </c>
      <c r="B274">
        <v>643</v>
      </c>
      <c r="C274" t="s">
        <v>121</v>
      </c>
      <c r="D274">
        <v>313120</v>
      </c>
      <c r="E274" t="s">
        <v>122</v>
      </c>
      <c r="G274" t="s">
        <v>573</v>
      </c>
      <c r="H274">
        <v>107</v>
      </c>
      <c r="I274" s="9">
        <v>44409</v>
      </c>
      <c r="J274" s="9">
        <v>44593</v>
      </c>
      <c r="K274" s="9">
        <v>45138</v>
      </c>
      <c r="L274" s="11"/>
      <c r="M274" s="11"/>
      <c r="N274" s="11"/>
      <c r="O274" s="9"/>
      <c r="P274" s="9"/>
      <c r="Q274" s="9"/>
    </row>
    <row r="275" spans="1:17" ht="15.75" hidden="1" thickBot="1" x14ac:dyDescent="0.3">
      <c r="A275" s="8" t="s">
        <v>108</v>
      </c>
      <c r="B275">
        <v>762</v>
      </c>
      <c r="C275" t="s">
        <v>121</v>
      </c>
      <c r="D275">
        <v>313120</v>
      </c>
      <c r="E275" t="s">
        <v>122</v>
      </c>
      <c r="G275" t="s">
        <v>573</v>
      </c>
      <c r="H275">
        <v>107</v>
      </c>
      <c r="I275" s="9">
        <v>44409</v>
      </c>
      <c r="J275" s="9">
        <v>44593</v>
      </c>
      <c r="K275" s="9">
        <v>45138</v>
      </c>
      <c r="L275" s="11"/>
      <c r="M275" s="11"/>
      <c r="N275" s="11"/>
      <c r="O275" s="9"/>
      <c r="P275" s="9"/>
      <c r="Q275" s="9"/>
    </row>
    <row r="276" spans="1:17" ht="15.75" hidden="1" thickBot="1" x14ac:dyDescent="0.3">
      <c r="A276" s="8" t="s">
        <v>108</v>
      </c>
      <c r="B276">
        <v>630</v>
      </c>
      <c r="C276" t="s">
        <v>123</v>
      </c>
      <c r="D276">
        <v>313120</v>
      </c>
      <c r="E276" t="s">
        <v>124</v>
      </c>
      <c r="G276" t="s">
        <v>573</v>
      </c>
      <c r="H276">
        <v>108</v>
      </c>
      <c r="I276" s="9">
        <v>44409</v>
      </c>
      <c r="J276" s="9">
        <v>44593</v>
      </c>
      <c r="K276" s="9">
        <v>45138</v>
      </c>
      <c r="L276" s="11"/>
      <c r="M276" s="11"/>
      <c r="N276" s="11"/>
      <c r="O276" s="9"/>
      <c r="P276" s="9"/>
      <c r="Q276" s="9"/>
    </row>
    <row r="277" spans="1:17" ht="15.75" hidden="1" thickBot="1" x14ac:dyDescent="0.3">
      <c r="A277" s="8" t="s">
        <v>108</v>
      </c>
      <c r="B277">
        <v>645</v>
      </c>
      <c r="C277" t="s">
        <v>123</v>
      </c>
      <c r="D277">
        <v>313120</v>
      </c>
      <c r="E277" t="s">
        <v>124</v>
      </c>
      <c r="G277" t="s">
        <v>573</v>
      </c>
      <c r="H277">
        <v>108</v>
      </c>
      <c r="I277" s="9">
        <v>44409</v>
      </c>
      <c r="J277" s="9">
        <v>44593</v>
      </c>
      <c r="K277" s="9">
        <v>45138</v>
      </c>
      <c r="L277" s="11"/>
      <c r="M277" s="11"/>
      <c r="N277" s="11"/>
      <c r="O277" s="9"/>
      <c r="P277" s="9"/>
      <c r="Q277" s="9"/>
    </row>
    <row r="278" spans="1:17" ht="15.75" hidden="1" thickBot="1" x14ac:dyDescent="0.3">
      <c r="A278" s="1" t="s">
        <v>108</v>
      </c>
      <c r="B278" s="2">
        <v>646</v>
      </c>
      <c r="C278" s="2" t="s">
        <v>123</v>
      </c>
      <c r="D278" s="2">
        <v>313120</v>
      </c>
      <c r="E278" s="2" t="s">
        <v>124</v>
      </c>
      <c r="F278" s="2"/>
      <c r="G278" s="2" t="s">
        <v>573</v>
      </c>
      <c r="H278" s="2">
        <v>108</v>
      </c>
      <c r="I278" s="10">
        <v>44409</v>
      </c>
      <c r="J278" s="10">
        <v>44593</v>
      </c>
      <c r="K278" s="66">
        <v>45138</v>
      </c>
      <c r="L278" s="67"/>
      <c r="M278" s="67"/>
      <c r="N278" s="67"/>
      <c r="O278" s="9"/>
      <c r="P278" s="9"/>
      <c r="Q278" s="9"/>
    </row>
    <row r="279" spans="1:17" ht="15.75" hidden="1" thickBot="1" x14ac:dyDescent="0.3">
      <c r="A279" s="4" t="s">
        <v>125</v>
      </c>
      <c r="B279" s="5">
        <v>1637</v>
      </c>
      <c r="C279" s="5" t="s">
        <v>126</v>
      </c>
      <c r="D279" s="5">
        <v>313111</v>
      </c>
      <c r="E279" s="5" t="s">
        <v>127</v>
      </c>
      <c r="F279" s="5">
        <v>1</v>
      </c>
      <c r="G279" s="5" t="s">
        <v>573</v>
      </c>
      <c r="H279" s="5">
        <v>109</v>
      </c>
      <c r="I279" s="6">
        <v>44378</v>
      </c>
      <c r="J279" s="6">
        <v>44562</v>
      </c>
      <c r="K279" s="66">
        <v>45138</v>
      </c>
      <c r="L279" s="66"/>
      <c r="M279" s="66"/>
      <c r="N279" s="66"/>
      <c r="O279" s="9"/>
      <c r="P279" s="9"/>
      <c r="Q279" s="9"/>
    </row>
    <row r="280" spans="1:17" ht="15.75" hidden="1" thickBot="1" x14ac:dyDescent="0.3">
      <c r="A280" s="8" t="s">
        <v>125</v>
      </c>
      <c r="B280">
        <v>1639</v>
      </c>
      <c r="C280" t="s">
        <v>126</v>
      </c>
      <c r="D280">
        <v>313111</v>
      </c>
      <c r="E280" t="s">
        <v>127</v>
      </c>
      <c r="F280">
        <v>1</v>
      </c>
      <c r="G280" t="s">
        <v>573</v>
      </c>
      <c r="H280">
        <v>109</v>
      </c>
      <c r="I280" s="9">
        <v>44378</v>
      </c>
      <c r="J280" s="9">
        <v>44562</v>
      </c>
      <c r="K280" s="9">
        <v>45138</v>
      </c>
      <c r="L280" s="9"/>
      <c r="M280" s="9"/>
      <c r="N280" s="9"/>
      <c r="O280" s="9"/>
      <c r="P280" s="9"/>
      <c r="Q280" s="9"/>
    </row>
    <row r="281" spans="1:17" ht="15.75" hidden="1" thickBot="1" x14ac:dyDescent="0.3">
      <c r="A281" s="8" t="s">
        <v>125</v>
      </c>
      <c r="B281">
        <v>1638</v>
      </c>
      <c r="C281" t="s">
        <v>126</v>
      </c>
      <c r="D281">
        <v>313111</v>
      </c>
      <c r="E281" t="s">
        <v>127</v>
      </c>
      <c r="F281">
        <v>1</v>
      </c>
      <c r="G281" t="s">
        <v>573</v>
      </c>
      <c r="H281">
        <v>109</v>
      </c>
      <c r="I281" s="9">
        <v>44378</v>
      </c>
      <c r="J281" s="9">
        <v>44562</v>
      </c>
      <c r="K281" s="9">
        <v>45138</v>
      </c>
      <c r="L281" s="9"/>
      <c r="M281" s="9"/>
      <c r="N281" s="9"/>
      <c r="O281" s="9"/>
      <c r="P281" s="9"/>
      <c r="Q281" s="9"/>
    </row>
    <row r="282" spans="1:17" ht="15.75" hidden="1" thickBot="1" x14ac:dyDescent="0.3">
      <c r="A282" s="8" t="s">
        <v>125</v>
      </c>
      <c r="B282">
        <v>1634</v>
      </c>
      <c r="C282" t="s">
        <v>128</v>
      </c>
      <c r="D282">
        <v>313111</v>
      </c>
      <c r="E282" t="s">
        <v>129</v>
      </c>
      <c r="F282">
        <v>1</v>
      </c>
      <c r="G282" t="s">
        <v>573</v>
      </c>
      <c r="H282">
        <v>110</v>
      </c>
      <c r="I282" s="9">
        <v>44378</v>
      </c>
      <c r="J282" s="9">
        <v>44562</v>
      </c>
      <c r="K282" s="9">
        <v>45138</v>
      </c>
      <c r="L282" s="9"/>
      <c r="M282" s="9"/>
      <c r="N282" s="9"/>
      <c r="O282" s="9"/>
      <c r="P282" s="9"/>
      <c r="Q282" s="9"/>
    </row>
    <row r="283" spans="1:17" ht="15.75" hidden="1" thickBot="1" x14ac:dyDescent="0.3">
      <c r="A283" s="8" t="s">
        <v>125</v>
      </c>
      <c r="B283">
        <v>1636</v>
      </c>
      <c r="C283" t="s">
        <v>128</v>
      </c>
      <c r="D283">
        <v>313111</v>
      </c>
      <c r="E283" t="s">
        <v>129</v>
      </c>
      <c r="F283">
        <v>1</v>
      </c>
      <c r="G283" t="s">
        <v>573</v>
      </c>
      <c r="H283">
        <v>110</v>
      </c>
      <c r="I283" s="9">
        <v>44378</v>
      </c>
      <c r="J283" s="9">
        <v>44562</v>
      </c>
      <c r="K283" s="9">
        <v>45138</v>
      </c>
      <c r="L283" s="9"/>
      <c r="M283" s="9"/>
      <c r="N283" s="9"/>
      <c r="O283" s="9"/>
      <c r="P283" s="9"/>
      <c r="Q283" s="9"/>
    </row>
    <row r="284" spans="1:17" ht="15.75" hidden="1" thickBot="1" x14ac:dyDescent="0.3">
      <c r="A284" s="8" t="s">
        <v>125</v>
      </c>
      <c r="B284">
        <v>1635</v>
      </c>
      <c r="C284" t="s">
        <v>128</v>
      </c>
      <c r="D284">
        <v>313111</v>
      </c>
      <c r="E284" t="s">
        <v>129</v>
      </c>
      <c r="F284">
        <v>1</v>
      </c>
      <c r="G284" t="s">
        <v>573</v>
      </c>
      <c r="H284">
        <v>110</v>
      </c>
      <c r="I284" s="9">
        <v>44378</v>
      </c>
      <c r="J284" s="9">
        <v>44562</v>
      </c>
      <c r="K284" s="9">
        <v>45138</v>
      </c>
      <c r="L284" s="9"/>
      <c r="M284" s="9"/>
      <c r="N284" s="9"/>
      <c r="O284" s="9"/>
      <c r="P284" s="9"/>
      <c r="Q284" s="9"/>
    </row>
    <row r="285" spans="1:17" ht="15.75" hidden="1" thickBot="1" x14ac:dyDescent="0.3">
      <c r="A285" s="8" t="s">
        <v>125</v>
      </c>
      <c r="B285">
        <v>1632</v>
      </c>
      <c r="C285" t="s">
        <v>130</v>
      </c>
      <c r="D285">
        <v>313111</v>
      </c>
      <c r="E285" t="s">
        <v>131</v>
      </c>
      <c r="F285">
        <v>1</v>
      </c>
      <c r="G285" t="s">
        <v>573</v>
      </c>
      <c r="H285">
        <v>111</v>
      </c>
      <c r="I285" s="9">
        <v>44378</v>
      </c>
      <c r="J285" s="9">
        <v>44562</v>
      </c>
      <c r="K285" s="9">
        <v>45138</v>
      </c>
      <c r="L285" s="9"/>
      <c r="M285" s="9"/>
      <c r="N285" s="9"/>
      <c r="O285" s="9"/>
      <c r="P285" s="9"/>
      <c r="Q285" s="9"/>
    </row>
    <row r="286" spans="1:17" ht="15.75" hidden="1" thickBot="1" x14ac:dyDescent="0.3">
      <c r="A286" s="8" t="s">
        <v>125</v>
      </c>
      <c r="B286">
        <v>1633</v>
      </c>
      <c r="C286" t="s">
        <v>130</v>
      </c>
      <c r="D286">
        <v>313111</v>
      </c>
      <c r="E286" t="s">
        <v>131</v>
      </c>
      <c r="F286">
        <v>1</v>
      </c>
      <c r="G286" t="s">
        <v>573</v>
      </c>
      <c r="H286">
        <v>111</v>
      </c>
      <c r="I286" s="9">
        <v>44378</v>
      </c>
      <c r="J286" s="9">
        <v>44562</v>
      </c>
      <c r="K286" s="9">
        <v>45138</v>
      </c>
      <c r="L286" s="9"/>
      <c r="M286" s="9"/>
      <c r="N286" s="9"/>
      <c r="O286" s="9"/>
      <c r="P286" s="9"/>
      <c r="Q286" s="9"/>
    </row>
    <row r="287" spans="1:17" ht="15.75" hidden="1" thickBot="1" x14ac:dyDescent="0.3">
      <c r="A287" s="8" t="s">
        <v>125</v>
      </c>
      <c r="B287">
        <v>1630</v>
      </c>
      <c r="C287" t="s">
        <v>132</v>
      </c>
      <c r="D287">
        <v>313111</v>
      </c>
      <c r="E287" t="s">
        <v>133</v>
      </c>
      <c r="F287">
        <v>1</v>
      </c>
      <c r="G287" t="s">
        <v>573</v>
      </c>
      <c r="H287">
        <v>112</v>
      </c>
      <c r="I287" s="9">
        <v>44378</v>
      </c>
      <c r="J287" s="9">
        <v>44562</v>
      </c>
      <c r="K287" s="9">
        <v>45138</v>
      </c>
      <c r="L287" s="9"/>
      <c r="M287" s="9"/>
      <c r="N287" s="9"/>
      <c r="O287" s="9"/>
      <c r="P287" s="9"/>
      <c r="Q287" s="9"/>
    </row>
    <row r="288" spans="1:17" ht="15.75" hidden="1" thickBot="1" x14ac:dyDescent="0.3">
      <c r="A288" s="8" t="s">
        <v>125</v>
      </c>
      <c r="B288">
        <v>1631</v>
      </c>
      <c r="C288" t="s">
        <v>132</v>
      </c>
      <c r="D288">
        <v>313111</v>
      </c>
      <c r="E288" t="s">
        <v>133</v>
      </c>
      <c r="F288">
        <v>1</v>
      </c>
      <c r="G288" t="s">
        <v>573</v>
      </c>
      <c r="H288">
        <v>112</v>
      </c>
      <c r="I288" s="9">
        <v>44378</v>
      </c>
      <c r="J288" s="9">
        <v>44562</v>
      </c>
      <c r="K288" s="9">
        <v>45138</v>
      </c>
      <c r="L288" s="9"/>
      <c r="M288" s="9"/>
      <c r="N288" s="9"/>
      <c r="O288" s="9"/>
      <c r="P288" s="9"/>
      <c r="Q288" s="9"/>
    </row>
    <row r="289" spans="1:17" ht="15.75" hidden="1" thickBot="1" x14ac:dyDescent="0.3">
      <c r="A289" s="8" t="s">
        <v>125</v>
      </c>
      <c r="B289">
        <v>3817</v>
      </c>
      <c r="C289" t="s">
        <v>134</v>
      </c>
      <c r="D289">
        <v>313111</v>
      </c>
      <c r="E289" t="s">
        <v>135</v>
      </c>
      <c r="F289">
        <v>1</v>
      </c>
      <c r="G289" t="s">
        <v>573</v>
      </c>
      <c r="H289">
        <v>113</v>
      </c>
      <c r="I289" s="9">
        <v>44378</v>
      </c>
      <c r="J289" s="9">
        <v>44562</v>
      </c>
      <c r="K289" s="9">
        <v>45138</v>
      </c>
      <c r="L289" s="9"/>
      <c r="M289" s="9"/>
      <c r="N289" s="9"/>
      <c r="O289" s="9"/>
      <c r="P289" s="9"/>
      <c r="Q289" s="9"/>
    </row>
    <row r="290" spans="1:17" ht="15.75" hidden="1" thickBot="1" x14ac:dyDescent="0.3">
      <c r="A290" s="8" t="s">
        <v>125</v>
      </c>
      <c r="B290">
        <v>3819</v>
      </c>
      <c r="C290" t="s">
        <v>134</v>
      </c>
      <c r="D290">
        <v>313111</v>
      </c>
      <c r="E290" t="s">
        <v>135</v>
      </c>
      <c r="F290">
        <v>1</v>
      </c>
      <c r="G290" t="s">
        <v>573</v>
      </c>
      <c r="H290">
        <v>113</v>
      </c>
      <c r="I290" s="9">
        <v>44378</v>
      </c>
      <c r="J290" s="9">
        <v>44562</v>
      </c>
      <c r="K290" s="9">
        <v>45138</v>
      </c>
      <c r="L290" s="9"/>
      <c r="M290" s="9"/>
      <c r="N290" s="9"/>
      <c r="O290" s="9"/>
      <c r="P290" s="9"/>
      <c r="Q290" s="9"/>
    </row>
    <row r="291" spans="1:17" ht="15.75" hidden="1" thickBot="1" x14ac:dyDescent="0.3">
      <c r="A291" s="1" t="s">
        <v>125</v>
      </c>
      <c r="B291" s="2">
        <v>3818</v>
      </c>
      <c r="C291" s="2" t="s">
        <v>134</v>
      </c>
      <c r="D291" s="2">
        <v>313111</v>
      </c>
      <c r="E291" s="2" t="s">
        <v>135</v>
      </c>
      <c r="F291" s="2">
        <v>1</v>
      </c>
      <c r="G291" s="2" t="s">
        <v>573</v>
      </c>
      <c r="H291" s="2">
        <v>113</v>
      </c>
      <c r="I291" s="10">
        <v>44378</v>
      </c>
      <c r="J291" s="10">
        <v>44562</v>
      </c>
      <c r="K291" s="66">
        <v>45138</v>
      </c>
      <c r="L291" s="66"/>
      <c r="M291" s="66"/>
      <c r="N291" s="66"/>
      <c r="O291" s="9"/>
      <c r="P291" s="9"/>
      <c r="Q291" s="9"/>
    </row>
    <row r="292" spans="1:17" ht="15.75" hidden="1" thickBot="1" x14ac:dyDescent="0.3">
      <c r="A292" s="4" t="s">
        <v>136</v>
      </c>
      <c r="B292" s="5">
        <v>853</v>
      </c>
      <c r="C292" s="5" t="s">
        <v>137</v>
      </c>
      <c r="D292" s="5">
        <v>313116</v>
      </c>
      <c r="E292" s="5" t="s">
        <v>138</v>
      </c>
      <c r="F292" s="5">
        <v>1</v>
      </c>
      <c r="G292" s="5"/>
      <c r="H292" s="5">
        <v>114</v>
      </c>
      <c r="I292" s="6">
        <v>44409</v>
      </c>
      <c r="J292" s="6">
        <v>44593</v>
      </c>
      <c r="K292" s="9">
        <v>44712</v>
      </c>
      <c r="L292" s="66"/>
      <c r="M292" s="66"/>
      <c r="N292" s="66"/>
      <c r="O292" s="9"/>
      <c r="P292" s="9"/>
      <c r="Q292" s="9"/>
    </row>
    <row r="293" spans="1:17" ht="15.75" hidden="1" thickBot="1" x14ac:dyDescent="0.3">
      <c r="A293" s="8" t="s">
        <v>136</v>
      </c>
      <c r="B293">
        <v>1155</v>
      </c>
      <c r="C293" t="s">
        <v>137</v>
      </c>
      <c r="D293">
        <v>313116</v>
      </c>
      <c r="E293" t="s">
        <v>138</v>
      </c>
      <c r="F293">
        <v>1</v>
      </c>
      <c r="H293">
        <v>114</v>
      </c>
      <c r="I293" s="9">
        <v>44409</v>
      </c>
      <c r="J293" s="9">
        <v>44593</v>
      </c>
      <c r="K293" s="9">
        <v>44712</v>
      </c>
      <c r="L293" s="9"/>
      <c r="M293" s="9"/>
      <c r="N293" s="9"/>
      <c r="O293" s="9"/>
      <c r="P293" s="9"/>
      <c r="Q293" s="9"/>
    </row>
    <row r="294" spans="1:17" ht="15.75" hidden="1" thickBot="1" x14ac:dyDescent="0.3">
      <c r="A294" s="8" t="s">
        <v>136</v>
      </c>
      <c r="B294">
        <v>1154</v>
      </c>
      <c r="C294" t="s">
        <v>137</v>
      </c>
      <c r="D294">
        <v>313116</v>
      </c>
      <c r="E294" t="s">
        <v>138</v>
      </c>
      <c r="F294">
        <v>1</v>
      </c>
      <c r="H294">
        <v>114</v>
      </c>
      <c r="I294" s="9">
        <v>44409</v>
      </c>
      <c r="J294" s="9">
        <v>44593</v>
      </c>
      <c r="K294" s="9">
        <v>44712</v>
      </c>
      <c r="L294" s="9"/>
      <c r="M294" s="9"/>
      <c r="N294" s="9"/>
      <c r="O294" s="9"/>
      <c r="P294" s="9"/>
      <c r="Q294" s="9"/>
    </row>
    <row r="295" spans="1:17" ht="15.75" hidden="1" thickBot="1" x14ac:dyDescent="0.3">
      <c r="A295" s="8" t="s">
        <v>136</v>
      </c>
      <c r="B295">
        <v>1157</v>
      </c>
      <c r="C295" t="s">
        <v>137</v>
      </c>
      <c r="D295">
        <v>313116</v>
      </c>
      <c r="E295" t="s">
        <v>138</v>
      </c>
      <c r="F295">
        <v>1</v>
      </c>
      <c r="H295">
        <v>114</v>
      </c>
      <c r="I295" s="9">
        <v>44409</v>
      </c>
      <c r="J295" s="9">
        <v>44593</v>
      </c>
      <c r="K295" s="9">
        <v>44712</v>
      </c>
      <c r="L295" s="9"/>
      <c r="M295" s="9"/>
      <c r="N295" s="9"/>
      <c r="O295" s="9"/>
      <c r="P295" s="9"/>
      <c r="Q295" s="9"/>
    </row>
    <row r="296" spans="1:17" ht="15.75" hidden="1" thickBot="1" x14ac:dyDescent="0.3">
      <c r="A296" s="8" t="s">
        <v>136</v>
      </c>
      <c r="B296">
        <v>1153</v>
      </c>
      <c r="C296" t="s">
        <v>137</v>
      </c>
      <c r="D296">
        <v>313116</v>
      </c>
      <c r="E296" t="s">
        <v>138</v>
      </c>
      <c r="F296">
        <v>1</v>
      </c>
      <c r="H296">
        <v>114</v>
      </c>
      <c r="I296" s="9">
        <v>44409</v>
      </c>
      <c r="J296" s="9">
        <v>44593</v>
      </c>
      <c r="K296" s="9">
        <v>44712</v>
      </c>
      <c r="L296" s="9"/>
      <c r="M296" s="9"/>
      <c r="N296" s="9"/>
      <c r="O296" s="9"/>
      <c r="P296" s="9"/>
      <c r="Q296" s="9"/>
    </row>
    <row r="297" spans="1:17" ht="15.75" hidden="1" thickBot="1" x14ac:dyDescent="0.3">
      <c r="A297" s="8" t="s">
        <v>136</v>
      </c>
      <c r="B297">
        <v>1156</v>
      </c>
      <c r="C297" t="s">
        <v>137</v>
      </c>
      <c r="D297">
        <v>313116</v>
      </c>
      <c r="E297" t="s">
        <v>138</v>
      </c>
      <c r="F297">
        <v>1</v>
      </c>
      <c r="H297">
        <v>114</v>
      </c>
      <c r="I297" s="9">
        <v>44409</v>
      </c>
      <c r="J297" s="9">
        <v>44593</v>
      </c>
      <c r="K297" s="9">
        <v>44712</v>
      </c>
      <c r="L297" s="9"/>
      <c r="M297" s="9"/>
      <c r="N297" s="9"/>
      <c r="O297" s="9"/>
      <c r="P297" s="9"/>
      <c r="Q297" s="9"/>
    </row>
    <row r="298" spans="1:17" ht="15.75" hidden="1" thickBot="1" x14ac:dyDescent="0.3">
      <c r="A298" s="8" t="s">
        <v>136</v>
      </c>
      <c r="B298">
        <v>978</v>
      </c>
      <c r="C298" t="s">
        <v>139</v>
      </c>
      <c r="D298">
        <v>313116</v>
      </c>
      <c r="E298" t="s">
        <v>140</v>
      </c>
      <c r="F298">
        <v>1</v>
      </c>
      <c r="G298" t="s">
        <v>580</v>
      </c>
      <c r="H298">
        <v>115</v>
      </c>
      <c r="I298" s="9">
        <v>44409</v>
      </c>
      <c r="J298" s="9">
        <v>44593</v>
      </c>
      <c r="K298" s="9">
        <v>44712</v>
      </c>
      <c r="L298" s="65">
        <v>9204</v>
      </c>
      <c r="M298" s="65">
        <v>936</v>
      </c>
      <c r="N298" s="65">
        <v>284</v>
      </c>
      <c r="O298" s="65"/>
      <c r="P298" s="9"/>
      <c r="Q298" s="9"/>
    </row>
    <row r="299" spans="1:17" ht="15.75" hidden="1" thickBot="1" x14ac:dyDescent="0.3">
      <c r="A299" s="8" t="s">
        <v>136</v>
      </c>
      <c r="B299">
        <v>1147</v>
      </c>
      <c r="C299" t="s">
        <v>139</v>
      </c>
      <c r="D299">
        <v>313116</v>
      </c>
      <c r="E299" t="s">
        <v>140</v>
      </c>
      <c r="F299">
        <v>1</v>
      </c>
      <c r="G299" t="s">
        <v>590</v>
      </c>
      <c r="H299">
        <v>115</v>
      </c>
      <c r="I299" s="9">
        <v>44409</v>
      </c>
      <c r="J299" s="9">
        <v>44593</v>
      </c>
      <c r="K299" s="9">
        <v>44712</v>
      </c>
      <c r="L299" s="65">
        <v>9204</v>
      </c>
      <c r="M299" s="65">
        <v>936</v>
      </c>
      <c r="N299" s="65">
        <v>284</v>
      </c>
      <c r="O299" s="65"/>
      <c r="P299" s="9"/>
      <c r="Q299" s="9"/>
    </row>
    <row r="300" spans="1:17" ht="15.75" hidden="1" thickBot="1" x14ac:dyDescent="0.3">
      <c r="A300" s="8" t="s">
        <v>136</v>
      </c>
      <c r="B300">
        <v>947</v>
      </c>
      <c r="C300" t="s">
        <v>139</v>
      </c>
      <c r="D300">
        <v>313116</v>
      </c>
      <c r="E300" t="s">
        <v>140</v>
      </c>
      <c r="F300">
        <v>1</v>
      </c>
      <c r="G300" t="s">
        <v>572</v>
      </c>
      <c r="H300">
        <v>115</v>
      </c>
      <c r="I300" s="9">
        <v>44409</v>
      </c>
      <c r="J300" s="9">
        <v>44593</v>
      </c>
      <c r="K300" s="9">
        <v>44712</v>
      </c>
      <c r="L300" s="65">
        <v>9204</v>
      </c>
      <c r="M300" s="65">
        <v>936</v>
      </c>
      <c r="N300" s="65">
        <v>284</v>
      </c>
      <c r="O300" s="65"/>
      <c r="P300" s="9"/>
      <c r="Q300" s="9"/>
    </row>
    <row r="301" spans="1:17" ht="15.75" hidden="1" thickBot="1" x14ac:dyDescent="0.3">
      <c r="A301" s="8" t="s">
        <v>136</v>
      </c>
      <c r="B301">
        <v>1152</v>
      </c>
      <c r="C301" t="s">
        <v>139</v>
      </c>
      <c r="D301">
        <v>313116</v>
      </c>
      <c r="E301" t="s">
        <v>140</v>
      </c>
      <c r="F301">
        <v>1</v>
      </c>
      <c r="G301" t="s">
        <v>580</v>
      </c>
      <c r="H301">
        <v>115</v>
      </c>
      <c r="I301" s="9">
        <v>44409</v>
      </c>
      <c r="J301" s="9">
        <v>44593</v>
      </c>
      <c r="K301" s="9">
        <v>44712</v>
      </c>
      <c r="L301" s="65">
        <v>9204</v>
      </c>
      <c r="M301" s="65">
        <v>936</v>
      </c>
      <c r="N301" s="65">
        <v>284</v>
      </c>
      <c r="O301" s="65"/>
      <c r="P301" s="9"/>
      <c r="Q301" s="9"/>
    </row>
    <row r="302" spans="1:17" ht="15.75" hidden="1" thickBot="1" x14ac:dyDescent="0.3">
      <c r="A302" s="8" t="s">
        <v>136</v>
      </c>
      <c r="B302">
        <v>895</v>
      </c>
      <c r="C302" t="s">
        <v>139</v>
      </c>
      <c r="D302">
        <v>313116</v>
      </c>
      <c r="E302" t="s">
        <v>140</v>
      </c>
      <c r="F302">
        <v>1</v>
      </c>
      <c r="G302" t="s">
        <v>580</v>
      </c>
      <c r="H302">
        <v>115</v>
      </c>
      <c r="I302" s="9">
        <v>44409</v>
      </c>
      <c r="J302" s="9">
        <v>44593</v>
      </c>
      <c r="K302" s="9">
        <v>44712</v>
      </c>
      <c r="L302" s="65">
        <v>9204</v>
      </c>
      <c r="M302" s="65">
        <v>936</v>
      </c>
      <c r="N302" s="65">
        <v>284</v>
      </c>
      <c r="O302" s="65"/>
      <c r="P302" s="9"/>
      <c r="Q302" s="9"/>
    </row>
    <row r="303" spans="1:17" ht="15.75" hidden="1" thickBot="1" x14ac:dyDescent="0.3">
      <c r="A303" s="8" t="s">
        <v>136</v>
      </c>
      <c r="B303">
        <v>1150</v>
      </c>
      <c r="C303" t="s">
        <v>139</v>
      </c>
      <c r="D303">
        <v>313116</v>
      </c>
      <c r="E303" t="s">
        <v>140</v>
      </c>
      <c r="F303">
        <v>1</v>
      </c>
      <c r="G303" t="s">
        <v>580</v>
      </c>
      <c r="H303">
        <v>115</v>
      </c>
      <c r="I303" s="9">
        <v>44409</v>
      </c>
      <c r="J303" s="9">
        <v>44593</v>
      </c>
      <c r="K303" s="9">
        <v>44712</v>
      </c>
      <c r="L303" s="65">
        <v>9204</v>
      </c>
      <c r="M303" s="65">
        <v>936</v>
      </c>
      <c r="N303" s="65">
        <v>284</v>
      </c>
      <c r="O303" s="65"/>
      <c r="P303" s="9"/>
      <c r="Q303" s="9"/>
    </row>
    <row r="304" spans="1:17" ht="15.75" hidden="1" thickBot="1" x14ac:dyDescent="0.3">
      <c r="A304" s="8" t="s">
        <v>136</v>
      </c>
      <c r="B304">
        <v>848</v>
      </c>
      <c r="C304" t="s">
        <v>141</v>
      </c>
      <c r="D304">
        <v>313116</v>
      </c>
      <c r="E304" t="s">
        <v>142</v>
      </c>
      <c r="F304">
        <v>1</v>
      </c>
      <c r="H304">
        <v>116</v>
      </c>
      <c r="I304" s="9">
        <v>44409</v>
      </c>
      <c r="J304" s="9">
        <v>44593</v>
      </c>
      <c r="K304" s="9">
        <v>44712</v>
      </c>
      <c r="L304" s="9"/>
      <c r="M304" s="9"/>
      <c r="N304" s="9"/>
      <c r="O304" s="9"/>
      <c r="P304" s="9"/>
      <c r="Q304" s="9"/>
    </row>
    <row r="305" spans="1:17" ht="15.75" hidden="1" thickBot="1" x14ac:dyDescent="0.3">
      <c r="A305" s="8" t="s">
        <v>136</v>
      </c>
      <c r="B305">
        <v>1148</v>
      </c>
      <c r="C305" t="s">
        <v>141</v>
      </c>
      <c r="D305">
        <v>313116</v>
      </c>
      <c r="E305" t="s">
        <v>142</v>
      </c>
      <c r="F305">
        <v>1</v>
      </c>
      <c r="H305">
        <v>116</v>
      </c>
      <c r="I305" s="9">
        <v>44409</v>
      </c>
      <c r="J305" s="9">
        <v>44593</v>
      </c>
      <c r="K305" s="9">
        <v>44712</v>
      </c>
      <c r="L305" s="9"/>
      <c r="M305" s="9"/>
      <c r="N305" s="9"/>
      <c r="O305" s="9"/>
      <c r="P305" s="9"/>
      <c r="Q305" s="9"/>
    </row>
    <row r="306" spans="1:17" ht="15.75" hidden="1" thickBot="1" x14ac:dyDescent="0.3">
      <c r="A306" s="8" t="s">
        <v>136</v>
      </c>
      <c r="B306">
        <v>948</v>
      </c>
      <c r="C306" t="s">
        <v>141</v>
      </c>
      <c r="D306">
        <v>313116</v>
      </c>
      <c r="E306" t="s">
        <v>142</v>
      </c>
      <c r="F306">
        <v>1</v>
      </c>
      <c r="H306">
        <v>116</v>
      </c>
      <c r="I306" s="9">
        <v>44409</v>
      </c>
      <c r="J306" s="9">
        <v>44593</v>
      </c>
      <c r="K306" s="9">
        <v>44712</v>
      </c>
      <c r="L306" s="9"/>
      <c r="M306" s="9"/>
      <c r="N306" s="9"/>
      <c r="O306" s="9"/>
      <c r="P306" s="9"/>
      <c r="Q306" s="9"/>
    </row>
    <row r="307" spans="1:17" ht="15.75" hidden="1" thickBot="1" x14ac:dyDescent="0.3">
      <c r="A307" s="8" t="s">
        <v>136</v>
      </c>
      <c r="B307">
        <v>1151</v>
      </c>
      <c r="C307" t="s">
        <v>141</v>
      </c>
      <c r="D307">
        <v>313116</v>
      </c>
      <c r="E307" t="s">
        <v>142</v>
      </c>
      <c r="F307">
        <v>1</v>
      </c>
      <c r="H307">
        <v>116</v>
      </c>
      <c r="I307" s="9">
        <v>44409</v>
      </c>
      <c r="J307" s="9">
        <v>44593</v>
      </c>
      <c r="K307" s="9">
        <v>44712</v>
      </c>
      <c r="L307" s="9"/>
      <c r="M307" s="9"/>
      <c r="N307" s="9"/>
      <c r="O307" s="9"/>
      <c r="P307" s="9"/>
      <c r="Q307" s="9"/>
    </row>
    <row r="308" spans="1:17" ht="15.75" hidden="1" thickBot="1" x14ac:dyDescent="0.3">
      <c r="A308" s="8" t="s">
        <v>136</v>
      </c>
      <c r="B308">
        <v>896</v>
      </c>
      <c r="C308" t="s">
        <v>141</v>
      </c>
      <c r="D308">
        <v>313116</v>
      </c>
      <c r="E308" t="s">
        <v>142</v>
      </c>
      <c r="F308">
        <v>1</v>
      </c>
      <c r="H308">
        <v>116</v>
      </c>
      <c r="I308" s="9">
        <v>44409</v>
      </c>
      <c r="J308" s="9">
        <v>44593</v>
      </c>
      <c r="K308" s="9">
        <v>44712</v>
      </c>
      <c r="L308" s="9"/>
      <c r="M308" s="9"/>
      <c r="N308" s="9"/>
      <c r="O308" s="9"/>
      <c r="P308" s="9"/>
      <c r="Q308" s="9"/>
    </row>
    <row r="309" spans="1:17" ht="15.75" hidden="1" thickBot="1" x14ac:dyDescent="0.3">
      <c r="A309" s="8" t="s">
        <v>136</v>
      </c>
      <c r="B309">
        <v>1149</v>
      </c>
      <c r="C309" t="s">
        <v>141</v>
      </c>
      <c r="D309">
        <v>313116</v>
      </c>
      <c r="E309" t="s">
        <v>142</v>
      </c>
      <c r="F309">
        <v>1</v>
      </c>
      <c r="H309">
        <v>116</v>
      </c>
      <c r="I309" s="9">
        <v>44409</v>
      </c>
      <c r="J309" s="9">
        <v>44593</v>
      </c>
      <c r="K309" s="9">
        <v>44712</v>
      </c>
      <c r="L309" s="9"/>
      <c r="M309" s="9"/>
      <c r="N309" s="9"/>
      <c r="O309" s="9"/>
      <c r="P309" s="9"/>
      <c r="Q309" s="9"/>
    </row>
    <row r="310" spans="1:17" ht="15.75" hidden="1" thickBot="1" x14ac:dyDescent="0.3">
      <c r="A310" s="8" t="s">
        <v>136</v>
      </c>
      <c r="B310">
        <v>864</v>
      </c>
      <c r="C310" t="s">
        <v>143</v>
      </c>
      <c r="D310">
        <v>313116</v>
      </c>
      <c r="E310" t="s">
        <v>144</v>
      </c>
      <c r="F310">
        <v>1</v>
      </c>
      <c r="H310">
        <v>117</v>
      </c>
      <c r="I310" s="9">
        <v>44409</v>
      </c>
      <c r="J310" s="9">
        <v>44593</v>
      </c>
      <c r="K310" s="9">
        <v>44712</v>
      </c>
      <c r="L310" s="9"/>
      <c r="M310" s="9"/>
      <c r="N310" s="9"/>
      <c r="O310" s="9"/>
      <c r="P310" s="9"/>
      <c r="Q310" s="9"/>
    </row>
    <row r="311" spans="1:17" ht="15.75" hidden="1" thickBot="1" x14ac:dyDescent="0.3">
      <c r="A311" s="8" t="s">
        <v>136</v>
      </c>
      <c r="B311">
        <v>885</v>
      </c>
      <c r="C311" t="s">
        <v>143</v>
      </c>
      <c r="D311">
        <v>313116</v>
      </c>
      <c r="E311" t="s">
        <v>144</v>
      </c>
      <c r="F311">
        <v>1</v>
      </c>
      <c r="H311">
        <v>117</v>
      </c>
      <c r="I311" s="9">
        <v>44409</v>
      </c>
      <c r="J311" s="9">
        <v>44593</v>
      </c>
      <c r="K311" s="9">
        <v>44712</v>
      </c>
      <c r="L311" s="9"/>
      <c r="M311" s="9"/>
      <c r="N311" s="9"/>
      <c r="O311" s="9"/>
      <c r="P311" s="9"/>
      <c r="Q311" s="9"/>
    </row>
    <row r="312" spans="1:17" ht="15.75" hidden="1" thickBot="1" x14ac:dyDescent="0.3">
      <c r="A312" s="8" t="s">
        <v>136</v>
      </c>
      <c r="B312">
        <v>964</v>
      </c>
      <c r="C312" t="s">
        <v>143</v>
      </c>
      <c r="D312">
        <v>313116</v>
      </c>
      <c r="E312" t="s">
        <v>144</v>
      </c>
      <c r="F312">
        <v>1</v>
      </c>
      <c r="H312">
        <v>117</v>
      </c>
      <c r="I312" s="9">
        <v>44409</v>
      </c>
      <c r="J312" s="9">
        <v>44593</v>
      </c>
      <c r="K312" s="9">
        <v>44712</v>
      </c>
      <c r="L312" s="9"/>
      <c r="M312" s="9"/>
      <c r="N312" s="9"/>
      <c r="O312" s="9"/>
      <c r="P312" s="9"/>
      <c r="Q312" s="9"/>
    </row>
    <row r="313" spans="1:17" ht="15.75" hidden="1" thickBot="1" x14ac:dyDescent="0.3">
      <c r="A313" s="8" t="s">
        <v>136</v>
      </c>
      <c r="B313">
        <v>979</v>
      </c>
      <c r="C313" t="s">
        <v>143</v>
      </c>
      <c r="D313">
        <v>313116</v>
      </c>
      <c r="E313" t="s">
        <v>144</v>
      </c>
      <c r="F313">
        <v>1</v>
      </c>
      <c r="H313">
        <v>117</v>
      </c>
      <c r="I313" s="9">
        <v>44409</v>
      </c>
      <c r="J313" s="9">
        <v>44593</v>
      </c>
      <c r="K313" s="9">
        <v>44712</v>
      </c>
      <c r="L313" s="9"/>
      <c r="M313" s="9"/>
      <c r="N313" s="9"/>
      <c r="O313" s="9"/>
      <c r="P313" s="9"/>
      <c r="Q313" s="9"/>
    </row>
    <row r="314" spans="1:17" ht="15.75" hidden="1" thickBot="1" x14ac:dyDescent="0.3">
      <c r="A314" s="8" t="s">
        <v>136</v>
      </c>
      <c r="B314">
        <v>913</v>
      </c>
      <c r="C314" t="s">
        <v>143</v>
      </c>
      <c r="D314">
        <v>313116</v>
      </c>
      <c r="E314" t="s">
        <v>144</v>
      </c>
      <c r="F314">
        <v>1</v>
      </c>
      <c r="H314">
        <v>117</v>
      </c>
      <c r="I314" s="9">
        <v>44409</v>
      </c>
      <c r="J314" s="9">
        <v>44593</v>
      </c>
      <c r="K314" s="9">
        <v>44712</v>
      </c>
      <c r="L314" s="9"/>
      <c r="M314" s="9"/>
      <c r="N314" s="9"/>
      <c r="O314" s="9"/>
      <c r="P314" s="9"/>
      <c r="Q314" s="9"/>
    </row>
    <row r="315" spans="1:17" ht="15.75" hidden="1" thickBot="1" x14ac:dyDescent="0.3">
      <c r="A315" s="8" t="s">
        <v>136</v>
      </c>
      <c r="B315">
        <v>932</v>
      </c>
      <c r="C315" t="s">
        <v>143</v>
      </c>
      <c r="D315">
        <v>313116</v>
      </c>
      <c r="E315" t="s">
        <v>144</v>
      </c>
      <c r="F315">
        <v>1</v>
      </c>
      <c r="H315">
        <v>117</v>
      </c>
      <c r="I315" s="9">
        <v>44409</v>
      </c>
      <c r="J315" s="9">
        <v>44593</v>
      </c>
      <c r="K315" s="9">
        <v>44712</v>
      </c>
      <c r="L315" s="9"/>
      <c r="M315" s="9"/>
      <c r="N315" s="9"/>
      <c r="O315" s="9"/>
      <c r="P315" s="9"/>
      <c r="Q315" s="9"/>
    </row>
    <row r="316" spans="1:17" ht="15.75" hidden="1" thickBot="1" x14ac:dyDescent="0.3">
      <c r="A316" s="8" t="s">
        <v>136</v>
      </c>
      <c r="B316">
        <v>856</v>
      </c>
      <c r="C316" t="s">
        <v>145</v>
      </c>
      <c r="D316">
        <v>313116</v>
      </c>
      <c r="E316" t="s">
        <v>146</v>
      </c>
      <c r="F316">
        <v>1</v>
      </c>
      <c r="H316">
        <v>118</v>
      </c>
      <c r="I316" s="9">
        <v>44409</v>
      </c>
      <c r="J316" s="9">
        <v>44593</v>
      </c>
      <c r="K316" s="9">
        <v>44712</v>
      </c>
      <c r="L316" s="9"/>
      <c r="M316" s="9"/>
      <c r="N316" s="9"/>
      <c r="O316" s="9"/>
      <c r="P316" s="9"/>
      <c r="Q316" s="9"/>
    </row>
    <row r="317" spans="1:17" ht="15.75" hidden="1" thickBot="1" x14ac:dyDescent="0.3">
      <c r="A317" s="8" t="s">
        <v>136</v>
      </c>
      <c r="B317">
        <v>886</v>
      </c>
      <c r="C317" t="s">
        <v>145</v>
      </c>
      <c r="D317">
        <v>313116</v>
      </c>
      <c r="E317" t="s">
        <v>146</v>
      </c>
      <c r="F317">
        <v>1</v>
      </c>
      <c r="H317">
        <v>118</v>
      </c>
      <c r="I317" s="9">
        <v>44409</v>
      </c>
      <c r="J317" s="9">
        <v>44593</v>
      </c>
      <c r="K317" s="9">
        <v>44712</v>
      </c>
      <c r="L317" s="9"/>
      <c r="M317" s="9"/>
      <c r="N317" s="9"/>
      <c r="O317" s="9"/>
      <c r="P317" s="9"/>
      <c r="Q317" s="9"/>
    </row>
    <row r="318" spans="1:17" ht="15.75" hidden="1" thickBot="1" x14ac:dyDescent="0.3">
      <c r="A318" s="8" t="s">
        <v>136</v>
      </c>
      <c r="B318">
        <v>965</v>
      </c>
      <c r="C318" t="s">
        <v>145</v>
      </c>
      <c r="D318">
        <v>313116</v>
      </c>
      <c r="E318" t="s">
        <v>146</v>
      </c>
      <c r="F318">
        <v>1</v>
      </c>
      <c r="H318">
        <v>118</v>
      </c>
      <c r="I318" s="9">
        <v>44409</v>
      </c>
      <c r="J318" s="9">
        <v>44593</v>
      </c>
      <c r="K318" s="9">
        <v>44712</v>
      </c>
      <c r="L318" s="9"/>
      <c r="M318" s="9"/>
      <c r="N318" s="9"/>
      <c r="O318" s="9"/>
      <c r="P318" s="9"/>
      <c r="Q318" s="9"/>
    </row>
    <row r="319" spans="1:17" ht="15.75" hidden="1" thickBot="1" x14ac:dyDescent="0.3">
      <c r="A319" s="8" t="s">
        <v>136</v>
      </c>
      <c r="B319">
        <v>982</v>
      </c>
      <c r="C319" t="s">
        <v>145</v>
      </c>
      <c r="D319">
        <v>313116</v>
      </c>
      <c r="E319" t="s">
        <v>146</v>
      </c>
      <c r="F319">
        <v>1</v>
      </c>
      <c r="H319">
        <v>118</v>
      </c>
      <c r="I319" s="9">
        <v>44409</v>
      </c>
      <c r="J319" s="9">
        <v>44593</v>
      </c>
      <c r="K319" s="9">
        <v>44712</v>
      </c>
      <c r="L319" s="9"/>
      <c r="M319" s="9"/>
      <c r="N319" s="9"/>
      <c r="O319" s="9"/>
      <c r="P319" s="9"/>
      <c r="Q319" s="9"/>
    </row>
    <row r="320" spans="1:17" ht="15.75" hidden="1" thickBot="1" x14ac:dyDescent="0.3">
      <c r="A320" s="8" t="s">
        <v>136</v>
      </c>
      <c r="B320">
        <v>914</v>
      </c>
      <c r="C320" t="s">
        <v>145</v>
      </c>
      <c r="D320">
        <v>313116</v>
      </c>
      <c r="E320" t="s">
        <v>146</v>
      </c>
      <c r="F320">
        <v>1</v>
      </c>
      <c r="H320">
        <v>118</v>
      </c>
      <c r="I320" s="9">
        <v>44409</v>
      </c>
      <c r="J320" s="9">
        <v>44593</v>
      </c>
      <c r="K320" s="9">
        <v>44712</v>
      </c>
      <c r="L320" s="9"/>
      <c r="M320" s="9"/>
      <c r="N320" s="9"/>
      <c r="O320" s="9"/>
      <c r="P320" s="9"/>
      <c r="Q320" s="9"/>
    </row>
    <row r="321" spans="1:17" ht="15.75" hidden="1" thickBot="1" x14ac:dyDescent="0.3">
      <c r="A321" s="8" t="s">
        <v>136</v>
      </c>
      <c r="B321">
        <v>933</v>
      </c>
      <c r="C321" t="s">
        <v>145</v>
      </c>
      <c r="D321">
        <v>313116</v>
      </c>
      <c r="E321" t="s">
        <v>146</v>
      </c>
      <c r="F321">
        <v>1</v>
      </c>
      <c r="H321">
        <v>118</v>
      </c>
      <c r="I321" s="9">
        <v>44409</v>
      </c>
      <c r="J321" s="9">
        <v>44593</v>
      </c>
      <c r="K321" s="9">
        <v>44712</v>
      </c>
      <c r="L321" s="9"/>
      <c r="M321" s="9"/>
      <c r="N321" s="9"/>
      <c r="O321" s="9"/>
      <c r="P321" s="9"/>
      <c r="Q321" s="9"/>
    </row>
    <row r="322" spans="1:17" ht="15.75" hidden="1" thickBot="1" x14ac:dyDescent="0.3">
      <c r="A322" s="8" t="s">
        <v>136</v>
      </c>
      <c r="B322">
        <v>858</v>
      </c>
      <c r="C322" t="s">
        <v>147</v>
      </c>
      <c r="D322">
        <v>313116</v>
      </c>
      <c r="E322" t="s">
        <v>148</v>
      </c>
      <c r="F322">
        <v>1</v>
      </c>
      <c r="H322">
        <v>119</v>
      </c>
      <c r="I322" s="9">
        <v>44409</v>
      </c>
      <c r="J322" s="9">
        <v>44593</v>
      </c>
      <c r="K322" s="9">
        <v>44712</v>
      </c>
      <c r="L322" s="9"/>
      <c r="M322" s="9"/>
      <c r="N322" s="9"/>
      <c r="O322" s="9"/>
      <c r="P322" s="9"/>
      <c r="Q322" s="9"/>
    </row>
    <row r="323" spans="1:17" ht="15.75" hidden="1" thickBot="1" x14ac:dyDescent="0.3">
      <c r="A323" s="8" t="s">
        <v>136</v>
      </c>
      <c r="B323">
        <v>1167</v>
      </c>
      <c r="C323" t="s">
        <v>147</v>
      </c>
      <c r="D323">
        <v>313116</v>
      </c>
      <c r="E323" t="s">
        <v>148</v>
      </c>
      <c r="F323">
        <v>1</v>
      </c>
      <c r="H323">
        <v>119</v>
      </c>
      <c r="I323" s="9">
        <v>44409</v>
      </c>
      <c r="J323" s="9">
        <v>44593</v>
      </c>
      <c r="K323" s="9">
        <v>44712</v>
      </c>
      <c r="L323" s="9"/>
      <c r="M323" s="9"/>
      <c r="N323" s="9"/>
      <c r="O323" s="9"/>
      <c r="P323" s="9"/>
      <c r="Q323" s="9"/>
    </row>
    <row r="324" spans="1:17" ht="15.75" hidden="1" thickBot="1" x14ac:dyDescent="0.3">
      <c r="A324" s="8" t="s">
        <v>136</v>
      </c>
      <c r="B324">
        <v>1161</v>
      </c>
      <c r="C324" t="s">
        <v>147</v>
      </c>
      <c r="D324">
        <v>313116</v>
      </c>
      <c r="E324" t="s">
        <v>148</v>
      </c>
      <c r="F324">
        <v>1</v>
      </c>
      <c r="H324">
        <v>119</v>
      </c>
      <c r="I324" s="9">
        <v>44409</v>
      </c>
      <c r="J324" s="9">
        <v>44593</v>
      </c>
      <c r="K324" s="9">
        <v>44712</v>
      </c>
      <c r="L324" s="9"/>
      <c r="M324" s="9"/>
      <c r="N324" s="9"/>
      <c r="O324" s="9"/>
      <c r="P324" s="9"/>
      <c r="Q324" s="9"/>
    </row>
    <row r="325" spans="1:17" ht="15.75" hidden="1" thickBot="1" x14ac:dyDescent="0.3">
      <c r="A325" s="8" t="s">
        <v>136</v>
      </c>
      <c r="B325">
        <v>1170</v>
      </c>
      <c r="C325" t="s">
        <v>147</v>
      </c>
      <c r="D325">
        <v>313116</v>
      </c>
      <c r="E325" t="s">
        <v>148</v>
      </c>
      <c r="F325">
        <v>1</v>
      </c>
      <c r="H325">
        <v>119</v>
      </c>
      <c r="I325" s="9">
        <v>44409</v>
      </c>
      <c r="J325" s="9">
        <v>44593</v>
      </c>
      <c r="K325" s="9">
        <v>44712</v>
      </c>
      <c r="L325" s="9"/>
      <c r="M325" s="9"/>
      <c r="N325" s="9"/>
      <c r="O325" s="9"/>
      <c r="P325" s="9"/>
      <c r="Q325" s="9"/>
    </row>
    <row r="326" spans="1:17" ht="15.75" hidden="1" thickBot="1" x14ac:dyDescent="0.3">
      <c r="A326" s="8" t="s">
        <v>136</v>
      </c>
      <c r="B326">
        <v>906</v>
      </c>
      <c r="C326" t="s">
        <v>147</v>
      </c>
      <c r="D326">
        <v>313116</v>
      </c>
      <c r="E326" t="s">
        <v>148</v>
      </c>
      <c r="F326">
        <v>1</v>
      </c>
      <c r="H326">
        <v>119</v>
      </c>
      <c r="I326" s="9">
        <v>44409</v>
      </c>
      <c r="J326" s="9">
        <v>44593</v>
      </c>
      <c r="K326" s="9">
        <v>44712</v>
      </c>
      <c r="L326" s="9"/>
      <c r="M326" s="9"/>
      <c r="N326" s="9"/>
      <c r="O326" s="9"/>
      <c r="P326" s="9"/>
      <c r="Q326" s="9"/>
    </row>
    <row r="327" spans="1:17" ht="15.75" hidden="1" thickBot="1" x14ac:dyDescent="0.3">
      <c r="A327" s="8" t="s">
        <v>136</v>
      </c>
      <c r="B327">
        <v>1168</v>
      </c>
      <c r="C327" t="s">
        <v>147</v>
      </c>
      <c r="D327">
        <v>313116</v>
      </c>
      <c r="E327" t="s">
        <v>148</v>
      </c>
      <c r="F327">
        <v>1</v>
      </c>
      <c r="H327">
        <v>119</v>
      </c>
      <c r="I327" s="9">
        <v>44409</v>
      </c>
      <c r="J327" s="9">
        <v>44593</v>
      </c>
      <c r="K327" s="9">
        <v>44712</v>
      </c>
      <c r="L327" s="9"/>
      <c r="M327" s="9"/>
      <c r="N327" s="9"/>
      <c r="O327" s="9"/>
      <c r="P327" s="9"/>
      <c r="Q327" s="9"/>
    </row>
    <row r="328" spans="1:17" ht="15.75" hidden="1" thickBot="1" x14ac:dyDescent="0.3">
      <c r="A328" s="8" t="s">
        <v>136</v>
      </c>
      <c r="B328">
        <v>6683</v>
      </c>
      <c r="C328" t="s">
        <v>149</v>
      </c>
      <c r="D328">
        <v>313116</v>
      </c>
      <c r="E328" t="s">
        <v>402</v>
      </c>
      <c r="F328">
        <v>1</v>
      </c>
      <c r="H328">
        <v>120</v>
      </c>
      <c r="I328" s="9">
        <v>44409</v>
      </c>
      <c r="J328" s="9">
        <v>44593</v>
      </c>
      <c r="K328" s="9">
        <v>44712</v>
      </c>
      <c r="L328" s="9"/>
      <c r="M328" s="9"/>
      <c r="N328" s="9"/>
      <c r="O328" s="9"/>
      <c r="P328" s="9"/>
      <c r="Q328" s="9"/>
    </row>
    <row r="329" spans="1:17" ht="15.75" hidden="1" thickBot="1" x14ac:dyDescent="0.3">
      <c r="A329" s="8" t="s">
        <v>136</v>
      </c>
      <c r="B329">
        <v>6682</v>
      </c>
      <c r="C329" t="s">
        <v>149</v>
      </c>
      <c r="D329">
        <v>313116</v>
      </c>
      <c r="E329" t="s">
        <v>402</v>
      </c>
      <c r="F329">
        <v>1</v>
      </c>
      <c r="H329">
        <v>120</v>
      </c>
      <c r="I329" s="9">
        <v>44409</v>
      </c>
      <c r="J329" s="9">
        <v>44593</v>
      </c>
      <c r="K329" s="9">
        <v>44712</v>
      </c>
      <c r="L329" s="9"/>
      <c r="M329" s="9"/>
      <c r="N329" s="9"/>
      <c r="O329" s="9"/>
      <c r="P329" s="9"/>
      <c r="Q329" s="9"/>
    </row>
    <row r="330" spans="1:17" ht="15.75" hidden="1" thickBot="1" x14ac:dyDescent="0.3">
      <c r="A330" s="8" t="s">
        <v>136</v>
      </c>
      <c r="B330">
        <v>871</v>
      </c>
      <c r="C330" t="s">
        <v>150</v>
      </c>
      <c r="D330">
        <v>313116</v>
      </c>
      <c r="E330" t="s">
        <v>151</v>
      </c>
      <c r="F330">
        <v>1</v>
      </c>
      <c r="H330">
        <v>121</v>
      </c>
      <c r="I330" s="9">
        <v>44409</v>
      </c>
      <c r="J330" s="9">
        <v>44593</v>
      </c>
      <c r="K330" s="9">
        <v>44712</v>
      </c>
      <c r="L330" s="9"/>
      <c r="M330" s="9"/>
      <c r="N330" s="9"/>
      <c r="O330" s="9"/>
      <c r="P330" s="9"/>
      <c r="Q330" s="9"/>
    </row>
    <row r="331" spans="1:17" ht="15.75" hidden="1" thickBot="1" x14ac:dyDescent="0.3">
      <c r="A331" s="8" t="s">
        <v>136</v>
      </c>
      <c r="B331">
        <v>944</v>
      </c>
      <c r="C331" t="s">
        <v>150</v>
      </c>
      <c r="D331">
        <v>313116</v>
      </c>
      <c r="E331" t="s">
        <v>151</v>
      </c>
      <c r="F331">
        <v>1</v>
      </c>
      <c r="H331">
        <v>121</v>
      </c>
      <c r="I331" s="9">
        <v>44409</v>
      </c>
      <c r="J331" s="9">
        <v>44593</v>
      </c>
      <c r="K331" s="9">
        <v>44712</v>
      </c>
      <c r="L331" s="9"/>
      <c r="M331" s="9"/>
      <c r="N331" s="9"/>
      <c r="O331" s="9"/>
      <c r="P331" s="9"/>
      <c r="Q331" s="9"/>
    </row>
    <row r="332" spans="1:17" ht="15.75" hidden="1" thickBot="1" x14ac:dyDescent="0.3">
      <c r="A332" s="8" t="s">
        <v>136</v>
      </c>
      <c r="B332">
        <v>1229</v>
      </c>
      <c r="C332" t="s">
        <v>152</v>
      </c>
      <c r="D332">
        <v>313116</v>
      </c>
      <c r="E332" t="s">
        <v>153</v>
      </c>
      <c r="F332">
        <v>1</v>
      </c>
      <c r="H332">
        <v>122</v>
      </c>
      <c r="I332" s="9">
        <v>44409</v>
      </c>
      <c r="J332" s="9">
        <v>44593</v>
      </c>
      <c r="K332" s="9">
        <v>44712</v>
      </c>
      <c r="L332" s="9"/>
      <c r="M332" s="9"/>
      <c r="N332" s="9"/>
      <c r="O332" s="9"/>
      <c r="P332" s="9"/>
      <c r="Q332" s="9"/>
    </row>
    <row r="333" spans="1:17" ht="15.75" hidden="1" thickBot="1" x14ac:dyDescent="0.3">
      <c r="A333" s="8" t="s">
        <v>136</v>
      </c>
      <c r="B333">
        <v>1230</v>
      </c>
      <c r="C333" t="s">
        <v>152</v>
      </c>
      <c r="D333">
        <v>313116</v>
      </c>
      <c r="E333" t="s">
        <v>153</v>
      </c>
      <c r="F333">
        <v>1</v>
      </c>
      <c r="H333">
        <v>122</v>
      </c>
      <c r="I333" s="9">
        <v>44409</v>
      </c>
      <c r="J333" s="9">
        <v>44593</v>
      </c>
      <c r="K333" s="9">
        <v>44712</v>
      </c>
      <c r="L333" s="9"/>
      <c r="M333" s="9"/>
      <c r="N333" s="9"/>
      <c r="O333" s="9"/>
      <c r="P333" s="9"/>
      <c r="Q333" s="9"/>
    </row>
    <row r="334" spans="1:17" ht="15.75" hidden="1" thickBot="1" x14ac:dyDescent="0.3">
      <c r="A334" s="8" t="s">
        <v>136</v>
      </c>
      <c r="B334">
        <v>859</v>
      </c>
      <c r="C334" t="s">
        <v>154</v>
      </c>
      <c r="D334">
        <v>313116</v>
      </c>
      <c r="E334" t="s">
        <v>155</v>
      </c>
      <c r="F334">
        <v>1</v>
      </c>
      <c r="H334">
        <v>123</v>
      </c>
      <c r="I334" s="9">
        <v>44409</v>
      </c>
      <c r="J334" s="9">
        <v>44593</v>
      </c>
      <c r="K334" s="9">
        <v>44712</v>
      </c>
      <c r="L334" s="9"/>
      <c r="M334" s="9"/>
      <c r="N334" s="9"/>
      <c r="O334" s="9"/>
      <c r="P334" s="9"/>
      <c r="Q334" s="9"/>
    </row>
    <row r="335" spans="1:17" ht="15.75" hidden="1" thickBot="1" x14ac:dyDescent="0.3">
      <c r="A335" s="8" t="s">
        <v>136</v>
      </c>
      <c r="B335">
        <v>875</v>
      </c>
      <c r="C335" t="s">
        <v>154</v>
      </c>
      <c r="D335">
        <v>313116</v>
      </c>
      <c r="E335" t="s">
        <v>155</v>
      </c>
      <c r="F335">
        <v>1</v>
      </c>
      <c r="H335">
        <v>123</v>
      </c>
      <c r="I335" s="9">
        <v>44409</v>
      </c>
      <c r="J335" s="9">
        <v>44593</v>
      </c>
      <c r="K335" s="9">
        <v>44712</v>
      </c>
      <c r="L335" s="9"/>
      <c r="M335" s="9"/>
      <c r="N335" s="9"/>
      <c r="O335" s="9"/>
      <c r="P335" s="9"/>
      <c r="Q335" s="9"/>
    </row>
    <row r="336" spans="1:17" ht="15.75" hidden="1" thickBot="1" x14ac:dyDescent="0.3">
      <c r="A336" s="8" t="s">
        <v>136</v>
      </c>
      <c r="B336">
        <v>1217</v>
      </c>
      <c r="C336" t="s">
        <v>154</v>
      </c>
      <c r="D336">
        <v>313116</v>
      </c>
      <c r="E336" t="s">
        <v>155</v>
      </c>
      <c r="F336">
        <v>1</v>
      </c>
      <c r="H336">
        <v>123</v>
      </c>
      <c r="I336" s="9">
        <v>44409</v>
      </c>
      <c r="J336" s="9">
        <v>44593</v>
      </c>
      <c r="K336" s="9">
        <v>44712</v>
      </c>
      <c r="L336" s="9"/>
      <c r="M336" s="9"/>
      <c r="N336" s="9"/>
      <c r="O336" s="9"/>
      <c r="P336" s="9"/>
      <c r="Q336" s="9"/>
    </row>
    <row r="337" spans="1:17" ht="15.75" hidden="1" thickBot="1" x14ac:dyDescent="0.3">
      <c r="A337" s="8" t="s">
        <v>136</v>
      </c>
      <c r="B337">
        <v>1220</v>
      </c>
      <c r="C337" t="s">
        <v>154</v>
      </c>
      <c r="D337">
        <v>313116</v>
      </c>
      <c r="E337" t="s">
        <v>155</v>
      </c>
      <c r="F337">
        <v>1</v>
      </c>
      <c r="H337">
        <v>123</v>
      </c>
      <c r="I337" s="9">
        <v>44409</v>
      </c>
      <c r="J337" s="9">
        <v>44593</v>
      </c>
      <c r="K337" s="9">
        <v>44712</v>
      </c>
      <c r="L337" s="9"/>
      <c r="M337" s="9"/>
      <c r="N337" s="9"/>
      <c r="O337" s="9"/>
      <c r="P337" s="9"/>
      <c r="Q337" s="9"/>
    </row>
    <row r="338" spans="1:17" ht="15.75" hidden="1" thickBot="1" x14ac:dyDescent="0.3">
      <c r="A338" s="8" t="s">
        <v>136</v>
      </c>
      <c r="B338">
        <v>1216</v>
      </c>
      <c r="C338" t="s">
        <v>154</v>
      </c>
      <c r="D338">
        <v>313116</v>
      </c>
      <c r="E338" t="s">
        <v>155</v>
      </c>
      <c r="F338">
        <v>1</v>
      </c>
      <c r="H338">
        <v>123</v>
      </c>
      <c r="I338" s="9">
        <v>44409</v>
      </c>
      <c r="J338" s="9">
        <v>44593</v>
      </c>
      <c r="K338" s="9">
        <v>44712</v>
      </c>
      <c r="L338" s="9"/>
      <c r="M338" s="9"/>
      <c r="N338" s="9"/>
      <c r="O338" s="9"/>
      <c r="P338" s="9"/>
      <c r="Q338" s="9"/>
    </row>
    <row r="339" spans="1:17" ht="15.75" hidden="1" thickBot="1" x14ac:dyDescent="0.3">
      <c r="A339" s="8" t="s">
        <v>136</v>
      </c>
      <c r="B339">
        <v>1219</v>
      </c>
      <c r="C339" t="s">
        <v>154</v>
      </c>
      <c r="D339">
        <v>313116</v>
      </c>
      <c r="E339" t="s">
        <v>155</v>
      </c>
      <c r="F339">
        <v>1</v>
      </c>
      <c r="H339">
        <v>123</v>
      </c>
      <c r="I339" s="9">
        <v>44409</v>
      </c>
      <c r="J339" s="9">
        <v>44593</v>
      </c>
      <c r="K339" s="9">
        <v>44712</v>
      </c>
      <c r="L339" s="9"/>
      <c r="M339" s="9"/>
      <c r="N339" s="9"/>
      <c r="O339" s="9"/>
      <c r="P339" s="9"/>
      <c r="Q339" s="9"/>
    </row>
    <row r="340" spans="1:17" ht="15.75" hidden="1" thickBot="1" x14ac:dyDescent="0.3">
      <c r="A340" s="8" t="s">
        <v>136</v>
      </c>
      <c r="B340">
        <v>850</v>
      </c>
      <c r="C340" t="s">
        <v>156</v>
      </c>
      <c r="D340">
        <v>313116</v>
      </c>
      <c r="E340" t="s">
        <v>157</v>
      </c>
      <c r="F340">
        <v>1</v>
      </c>
      <c r="H340">
        <v>124</v>
      </c>
      <c r="I340" s="9">
        <v>44409</v>
      </c>
      <c r="J340" s="9">
        <v>44593</v>
      </c>
      <c r="K340" s="9">
        <v>44712</v>
      </c>
      <c r="L340" s="9"/>
      <c r="M340" s="9"/>
      <c r="N340" s="9"/>
      <c r="O340" s="9"/>
      <c r="P340" s="9"/>
      <c r="Q340" s="9"/>
    </row>
    <row r="341" spans="1:17" ht="15.75" hidden="1" thickBot="1" x14ac:dyDescent="0.3">
      <c r="A341" s="8" t="s">
        <v>136</v>
      </c>
      <c r="B341">
        <v>878</v>
      </c>
      <c r="C341" t="s">
        <v>156</v>
      </c>
      <c r="D341">
        <v>313116</v>
      </c>
      <c r="E341" t="s">
        <v>157</v>
      </c>
      <c r="F341">
        <v>1</v>
      </c>
      <c r="H341">
        <v>124</v>
      </c>
      <c r="I341" s="9">
        <v>44409</v>
      </c>
      <c r="J341" s="9">
        <v>44593</v>
      </c>
      <c r="K341" s="9">
        <v>44712</v>
      </c>
      <c r="L341" s="9"/>
      <c r="M341" s="9"/>
      <c r="N341" s="9"/>
      <c r="O341" s="9"/>
      <c r="P341" s="9"/>
      <c r="Q341" s="9"/>
    </row>
    <row r="342" spans="1:17" ht="15.75" hidden="1" thickBot="1" x14ac:dyDescent="0.3">
      <c r="A342" s="8" t="s">
        <v>136</v>
      </c>
      <c r="B342">
        <v>1222</v>
      </c>
      <c r="C342" t="s">
        <v>156</v>
      </c>
      <c r="D342">
        <v>313116</v>
      </c>
      <c r="E342" t="s">
        <v>157</v>
      </c>
      <c r="F342">
        <v>1</v>
      </c>
      <c r="H342">
        <v>124</v>
      </c>
      <c r="I342" s="9">
        <v>44409</v>
      </c>
      <c r="J342" s="9">
        <v>44593</v>
      </c>
      <c r="K342" s="9">
        <v>44712</v>
      </c>
      <c r="L342" s="9"/>
      <c r="M342" s="9"/>
      <c r="N342" s="9"/>
      <c r="O342" s="9"/>
      <c r="P342" s="9"/>
      <c r="Q342" s="9"/>
    </row>
    <row r="343" spans="1:17" ht="15.75" hidden="1" thickBot="1" x14ac:dyDescent="0.3">
      <c r="A343" s="8" t="s">
        <v>136</v>
      </c>
      <c r="B343">
        <v>1224</v>
      </c>
      <c r="C343" t="s">
        <v>156</v>
      </c>
      <c r="D343">
        <v>313116</v>
      </c>
      <c r="E343" t="s">
        <v>157</v>
      </c>
      <c r="F343">
        <v>1</v>
      </c>
      <c r="H343">
        <v>124</v>
      </c>
      <c r="I343" s="9">
        <v>44409</v>
      </c>
      <c r="J343" s="9">
        <v>44593</v>
      </c>
      <c r="K343" s="9">
        <v>44712</v>
      </c>
      <c r="L343" s="9"/>
      <c r="M343" s="9"/>
      <c r="N343" s="9"/>
      <c r="O343" s="9"/>
      <c r="P343" s="9"/>
      <c r="Q343" s="9"/>
    </row>
    <row r="344" spans="1:17" ht="15.75" hidden="1" thickBot="1" x14ac:dyDescent="0.3">
      <c r="A344" s="8" t="s">
        <v>136</v>
      </c>
      <c r="B344">
        <v>1221</v>
      </c>
      <c r="C344" t="s">
        <v>156</v>
      </c>
      <c r="D344">
        <v>313116</v>
      </c>
      <c r="E344" t="s">
        <v>157</v>
      </c>
      <c r="F344">
        <v>1</v>
      </c>
      <c r="H344">
        <v>124</v>
      </c>
      <c r="I344" s="9">
        <v>44409</v>
      </c>
      <c r="J344" s="9">
        <v>44593</v>
      </c>
      <c r="K344" s="9">
        <v>44712</v>
      </c>
      <c r="L344" s="9"/>
      <c r="M344" s="9"/>
      <c r="N344" s="9"/>
      <c r="O344" s="9"/>
      <c r="P344" s="9"/>
      <c r="Q344" s="9"/>
    </row>
    <row r="345" spans="1:17" ht="15.75" hidden="1" thickBot="1" x14ac:dyDescent="0.3">
      <c r="A345" s="8" t="s">
        <v>136</v>
      </c>
      <c r="B345">
        <v>1223</v>
      </c>
      <c r="C345" t="s">
        <v>156</v>
      </c>
      <c r="D345">
        <v>313116</v>
      </c>
      <c r="E345" t="s">
        <v>157</v>
      </c>
      <c r="F345">
        <v>1</v>
      </c>
      <c r="H345">
        <v>124</v>
      </c>
      <c r="I345" s="9">
        <v>44409</v>
      </c>
      <c r="J345" s="9">
        <v>44593</v>
      </c>
      <c r="K345" s="9">
        <v>44712</v>
      </c>
      <c r="L345" s="9"/>
      <c r="M345" s="9"/>
      <c r="N345" s="9"/>
      <c r="O345" s="9"/>
      <c r="P345" s="9"/>
      <c r="Q345" s="9"/>
    </row>
    <row r="346" spans="1:17" ht="15.75" hidden="1" thickBot="1" x14ac:dyDescent="0.3">
      <c r="A346" s="8" t="s">
        <v>136</v>
      </c>
      <c r="B346">
        <v>861</v>
      </c>
      <c r="C346" t="s">
        <v>158</v>
      </c>
      <c r="D346">
        <v>313116</v>
      </c>
      <c r="E346" t="s">
        <v>159</v>
      </c>
      <c r="F346">
        <v>1</v>
      </c>
      <c r="H346">
        <v>125</v>
      </c>
      <c r="I346" s="9">
        <v>44409</v>
      </c>
      <c r="J346" s="9">
        <v>44593</v>
      </c>
      <c r="K346" s="9">
        <v>44712</v>
      </c>
      <c r="L346" s="9"/>
      <c r="M346" s="9"/>
      <c r="N346" s="9"/>
      <c r="O346" s="9"/>
      <c r="P346" s="9"/>
      <c r="Q346" s="9"/>
    </row>
    <row r="347" spans="1:17" ht="15.75" hidden="1" thickBot="1" x14ac:dyDescent="0.3">
      <c r="A347" s="8" t="s">
        <v>136</v>
      </c>
      <c r="B347">
        <v>890</v>
      </c>
      <c r="C347" t="s">
        <v>158</v>
      </c>
      <c r="D347">
        <v>313116</v>
      </c>
      <c r="E347" t="s">
        <v>159</v>
      </c>
      <c r="F347">
        <v>1</v>
      </c>
      <c r="H347">
        <v>125</v>
      </c>
      <c r="I347" s="9">
        <v>44409</v>
      </c>
      <c r="J347" s="9">
        <v>44593</v>
      </c>
      <c r="K347" s="9">
        <v>44712</v>
      </c>
      <c r="L347" s="9"/>
      <c r="M347" s="9"/>
      <c r="N347" s="9"/>
      <c r="O347" s="9"/>
      <c r="P347" s="9"/>
      <c r="Q347" s="9"/>
    </row>
    <row r="348" spans="1:17" ht="15.75" hidden="1" thickBot="1" x14ac:dyDescent="0.3">
      <c r="A348" s="8" t="s">
        <v>136</v>
      </c>
      <c r="B348">
        <v>956</v>
      </c>
      <c r="C348" t="s">
        <v>158</v>
      </c>
      <c r="D348">
        <v>313116</v>
      </c>
      <c r="E348" t="s">
        <v>159</v>
      </c>
      <c r="F348">
        <v>1</v>
      </c>
      <c r="H348">
        <v>125</v>
      </c>
      <c r="I348" s="9">
        <v>44409</v>
      </c>
      <c r="J348" s="9">
        <v>44593</v>
      </c>
      <c r="K348" s="9">
        <v>44712</v>
      </c>
      <c r="L348" s="9"/>
      <c r="M348" s="9"/>
      <c r="N348" s="9"/>
      <c r="O348" s="9"/>
      <c r="P348" s="9"/>
      <c r="Q348" s="9"/>
    </row>
    <row r="349" spans="1:17" ht="15.75" hidden="1" thickBot="1" x14ac:dyDescent="0.3">
      <c r="A349" s="8" t="s">
        <v>136</v>
      </c>
      <c r="B349">
        <v>986</v>
      </c>
      <c r="C349" t="s">
        <v>158</v>
      </c>
      <c r="D349">
        <v>313116</v>
      </c>
      <c r="E349" t="s">
        <v>159</v>
      </c>
      <c r="F349">
        <v>1</v>
      </c>
      <c r="H349">
        <v>125</v>
      </c>
      <c r="I349" s="9">
        <v>44409</v>
      </c>
      <c r="J349" s="9">
        <v>44593</v>
      </c>
      <c r="K349" s="9">
        <v>44712</v>
      </c>
      <c r="L349" s="9"/>
      <c r="M349" s="9"/>
      <c r="N349" s="9"/>
      <c r="O349" s="9"/>
      <c r="P349" s="9"/>
      <c r="Q349" s="9"/>
    </row>
    <row r="350" spans="1:17" ht="15.75" hidden="1" thickBot="1" x14ac:dyDescent="0.3">
      <c r="A350" s="8" t="s">
        <v>136</v>
      </c>
      <c r="B350">
        <v>904</v>
      </c>
      <c r="C350" t="s">
        <v>158</v>
      </c>
      <c r="D350">
        <v>313116</v>
      </c>
      <c r="E350" t="s">
        <v>159</v>
      </c>
      <c r="F350">
        <v>1</v>
      </c>
      <c r="H350">
        <v>125</v>
      </c>
      <c r="I350" s="9">
        <v>44409</v>
      </c>
      <c r="J350" s="9">
        <v>44593</v>
      </c>
      <c r="K350" s="9">
        <v>44712</v>
      </c>
      <c r="L350" s="9"/>
      <c r="M350" s="9"/>
      <c r="N350" s="9"/>
      <c r="O350" s="9"/>
      <c r="P350" s="9"/>
      <c r="Q350" s="9"/>
    </row>
    <row r="351" spans="1:17" ht="15.75" hidden="1" thickBot="1" x14ac:dyDescent="0.3">
      <c r="A351" s="8" t="s">
        <v>136</v>
      </c>
      <c r="B351">
        <v>940</v>
      </c>
      <c r="C351" t="s">
        <v>158</v>
      </c>
      <c r="D351">
        <v>313116</v>
      </c>
      <c r="E351" t="s">
        <v>159</v>
      </c>
      <c r="F351">
        <v>1</v>
      </c>
      <c r="H351">
        <v>125</v>
      </c>
      <c r="I351" s="9">
        <v>44409</v>
      </c>
      <c r="J351" s="9">
        <v>44593</v>
      </c>
      <c r="K351" s="9">
        <v>44712</v>
      </c>
      <c r="L351" s="9"/>
      <c r="M351" s="9"/>
      <c r="N351" s="9"/>
      <c r="O351" s="9"/>
      <c r="P351" s="9"/>
      <c r="Q351" s="9"/>
    </row>
    <row r="352" spans="1:17" ht="15.75" hidden="1" thickBot="1" x14ac:dyDescent="0.3">
      <c r="A352" s="8" t="s">
        <v>136</v>
      </c>
      <c r="B352">
        <v>869</v>
      </c>
      <c r="C352" t="s">
        <v>160</v>
      </c>
      <c r="D352">
        <v>313116</v>
      </c>
      <c r="E352" t="s">
        <v>161</v>
      </c>
      <c r="F352">
        <v>1</v>
      </c>
      <c r="H352">
        <v>126</v>
      </c>
      <c r="I352" s="9">
        <v>44409</v>
      </c>
      <c r="J352" s="9">
        <v>44593</v>
      </c>
      <c r="K352" s="9">
        <v>44712</v>
      </c>
      <c r="L352" s="9"/>
      <c r="M352" s="9"/>
      <c r="N352" s="9"/>
      <c r="O352" s="9"/>
      <c r="P352" s="9"/>
      <c r="Q352" s="9"/>
    </row>
    <row r="353" spans="1:17" ht="15.75" hidden="1" thickBot="1" x14ac:dyDescent="0.3">
      <c r="A353" s="8" t="s">
        <v>136</v>
      </c>
      <c r="B353">
        <v>1225</v>
      </c>
      <c r="C353" t="s">
        <v>160</v>
      </c>
      <c r="D353">
        <v>313116</v>
      </c>
      <c r="E353" t="s">
        <v>161</v>
      </c>
      <c r="F353">
        <v>1</v>
      </c>
      <c r="H353">
        <v>126</v>
      </c>
      <c r="I353" s="9">
        <v>44409</v>
      </c>
      <c r="J353" s="9">
        <v>44593</v>
      </c>
      <c r="K353" s="9">
        <v>44712</v>
      </c>
      <c r="L353" s="9"/>
      <c r="M353" s="9"/>
      <c r="N353" s="9"/>
      <c r="O353" s="9"/>
      <c r="P353" s="9"/>
      <c r="Q353" s="9"/>
    </row>
    <row r="354" spans="1:17" ht="15.75" hidden="1" thickBot="1" x14ac:dyDescent="0.3">
      <c r="A354" s="8" t="s">
        <v>136</v>
      </c>
      <c r="B354">
        <v>868</v>
      </c>
      <c r="C354" t="s">
        <v>162</v>
      </c>
      <c r="D354">
        <v>313116</v>
      </c>
      <c r="E354" t="s">
        <v>163</v>
      </c>
      <c r="F354">
        <v>1</v>
      </c>
      <c r="H354">
        <v>127</v>
      </c>
      <c r="I354" s="9">
        <v>44409</v>
      </c>
      <c r="J354" s="9">
        <v>44593</v>
      </c>
      <c r="K354" s="9">
        <v>44712</v>
      </c>
      <c r="L354" s="9"/>
      <c r="M354" s="9"/>
      <c r="N354" s="9"/>
      <c r="O354" s="9"/>
      <c r="P354" s="9"/>
      <c r="Q354" s="9"/>
    </row>
    <row r="355" spans="1:17" ht="15.75" hidden="1" thickBot="1" x14ac:dyDescent="0.3">
      <c r="A355" s="8" t="s">
        <v>136</v>
      </c>
      <c r="B355">
        <v>943</v>
      </c>
      <c r="C355" t="s">
        <v>162</v>
      </c>
      <c r="D355">
        <v>313116</v>
      </c>
      <c r="E355" t="s">
        <v>163</v>
      </c>
      <c r="F355">
        <v>1</v>
      </c>
      <c r="H355">
        <v>127</v>
      </c>
      <c r="I355" s="9">
        <v>44409</v>
      </c>
      <c r="J355" s="9">
        <v>44593</v>
      </c>
      <c r="K355" s="9">
        <v>44712</v>
      </c>
      <c r="L355" s="9"/>
      <c r="M355" s="9"/>
      <c r="N355" s="9"/>
      <c r="O355" s="9"/>
      <c r="P355" s="9"/>
      <c r="Q355" s="9"/>
    </row>
    <row r="356" spans="1:17" ht="15.75" hidden="1" thickBot="1" x14ac:dyDescent="0.3">
      <c r="A356" s="8" t="s">
        <v>136</v>
      </c>
      <c r="B356">
        <v>1227</v>
      </c>
      <c r="C356" t="s">
        <v>164</v>
      </c>
      <c r="D356">
        <v>313116</v>
      </c>
      <c r="E356" t="s">
        <v>165</v>
      </c>
      <c r="F356">
        <v>1</v>
      </c>
      <c r="H356">
        <v>128</v>
      </c>
      <c r="I356" s="9">
        <v>44409</v>
      </c>
      <c r="J356" s="9">
        <v>44593</v>
      </c>
      <c r="K356" s="9">
        <v>44712</v>
      </c>
      <c r="L356" s="9"/>
      <c r="M356" s="9"/>
      <c r="N356" s="9"/>
      <c r="O356" s="9"/>
      <c r="P356" s="9"/>
      <c r="Q356" s="9"/>
    </row>
    <row r="357" spans="1:17" ht="15.75" hidden="1" thickBot="1" x14ac:dyDescent="0.3">
      <c r="A357" s="8" t="s">
        <v>136</v>
      </c>
      <c r="B357">
        <v>1228</v>
      </c>
      <c r="C357" t="s">
        <v>164</v>
      </c>
      <c r="D357">
        <v>313116</v>
      </c>
      <c r="E357" t="s">
        <v>165</v>
      </c>
      <c r="F357">
        <v>1</v>
      </c>
      <c r="H357">
        <v>128</v>
      </c>
      <c r="I357" s="9">
        <v>44409</v>
      </c>
      <c r="J357" s="9">
        <v>44593</v>
      </c>
      <c r="K357" s="9">
        <v>44712</v>
      </c>
      <c r="L357" s="9"/>
      <c r="M357" s="9"/>
      <c r="N357" s="9"/>
      <c r="O357" s="9"/>
      <c r="P357" s="9"/>
      <c r="Q357" s="9"/>
    </row>
    <row r="358" spans="1:17" ht="15.75" hidden="1" thickBot="1" x14ac:dyDescent="0.3">
      <c r="A358" s="8" t="s">
        <v>136</v>
      </c>
      <c r="B358">
        <v>1231</v>
      </c>
      <c r="C358" t="s">
        <v>166</v>
      </c>
      <c r="D358">
        <v>313116</v>
      </c>
      <c r="E358" t="s">
        <v>167</v>
      </c>
      <c r="F358">
        <v>1</v>
      </c>
      <c r="H358">
        <v>129</v>
      </c>
      <c r="I358" s="9">
        <v>44409</v>
      </c>
      <c r="J358" s="9">
        <v>44593</v>
      </c>
      <c r="K358" s="9">
        <v>44712</v>
      </c>
      <c r="L358" s="9"/>
      <c r="M358" s="9"/>
      <c r="N358" s="9"/>
      <c r="O358" s="9"/>
      <c r="P358" s="9"/>
      <c r="Q358" s="9"/>
    </row>
    <row r="359" spans="1:17" ht="15.75" hidden="1" thickBot="1" x14ac:dyDescent="0.3">
      <c r="A359" s="8" t="s">
        <v>136</v>
      </c>
      <c r="B359">
        <v>1232</v>
      </c>
      <c r="C359" t="s">
        <v>166</v>
      </c>
      <c r="D359">
        <v>313116</v>
      </c>
      <c r="E359" t="s">
        <v>167</v>
      </c>
      <c r="F359">
        <v>1</v>
      </c>
      <c r="H359">
        <v>129</v>
      </c>
      <c r="I359" s="9">
        <v>44409</v>
      </c>
      <c r="J359" s="9">
        <v>44593</v>
      </c>
      <c r="K359" s="9">
        <v>44712</v>
      </c>
      <c r="L359" s="9"/>
      <c r="M359" s="9"/>
      <c r="N359" s="9"/>
      <c r="O359" s="9"/>
      <c r="P359" s="9"/>
      <c r="Q359" s="9"/>
    </row>
    <row r="360" spans="1:17" ht="15.75" hidden="1" thickBot="1" x14ac:dyDescent="0.3">
      <c r="A360" s="8" t="s">
        <v>136</v>
      </c>
      <c r="B360">
        <v>862</v>
      </c>
      <c r="C360" t="s">
        <v>168</v>
      </c>
      <c r="D360">
        <v>313116</v>
      </c>
      <c r="E360" t="s">
        <v>169</v>
      </c>
      <c r="F360">
        <v>1</v>
      </c>
      <c r="H360">
        <v>130</v>
      </c>
      <c r="I360" s="9">
        <v>44409</v>
      </c>
      <c r="J360" s="9">
        <v>44593</v>
      </c>
      <c r="K360" s="9">
        <v>44712</v>
      </c>
      <c r="L360" s="9"/>
      <c r="M360" s="9"/>
      <c r="N360" s="9"/>
      <c r="O360" s="9"/>
      <c r="P360" s="9"/>
      <c r="Q360" s="9"/>
    </row>
    <row r="361" spans="1:17" ht="15.75" hidden="1" thickBot="1" x14ac:dyDescent="0.3">
      <c r="A361" s="8" t="s">
        <v>136</v>
      </c>
      <c r="B361">
        <v>880</v>
      </c>
      <c r="C361" t="s">
        <v>168</v>
      </c>
      <c r="D361">
        <v>313116</v>
      </c>
      <c r="E361" t="s">
        <v>169</v>
      </c>
      <c r="F361">
        <v>1</v>
      </c>
      <c r="H361">
        <v>130</v>
      </c>
      <c r="I361" s="9">
        <v>44409</v>
      </c>
      <c r="J361" s="9">
        <v>44593</v>
      </c>
      <c r="K361" s="9">
        <v>44712</v>
      </c>
      <c r="L361" s="9"/>
      <c r="M361" s="9"/>
      <c r="N361" s="9"/>
      <c r="O361" s="9"/>
      <c r="P361" s="9"/>
      <c r="Q361" s="9"/>
    </row>
    <row r="362" spans="1:17" ht="15.75" hidden="1" thickBot="1" x14ac:dyDescent="0.3">
      <c r="A362" s="8" t="s">
        <v>136</v>
      </c>
      <c r="B362">
        <v>1189</v>
      </c>
      <c r="C362" t="s">
        <v>168</v>
      </c>
      <c r="D362">
        <v>313116</v>
      </c>
      <c r="E362" t="s">
        <v>169</v>
      </c>
      <c r="F362">
        <v>1</v>
      </c>
      <c r="H362">
        <v>130</v>
      </c>
      <c r="I362" s="9">
        <v>44409</v>
      </c>
      <c r="J362" s="9">
        <v>44593</v>
      </c>
      <c r="K362" s="9">
        <v>44712</v>
      </c>
      <c r="L362" s="9"/>
      <c r="M362" s="9"/>
      <c r="N362" s="9"/>
      <c r="O362" s="9"/>
      <c r="P362" s="9"/>
      <c r="Q362" s="9"/>
    </row>
    <row r="363" spans="1:17" ht="15.75" hidden="1" thickBot="1" x14ac:dyDescent="0.3">
      <c r="A363" s="8" t="s">
        <v>136</v>
      </c>
      <c r="B363">
        <v>1191</v>
      </c>
      <c r="C363" t="s">
        <v>168</v>
      </c>
      <c r="D363">
        <v>313116</v>
      </c>
      <c r="E363" t="s">
        <v>169</v>
      </c>
      <c r="F363">
        <v>1</v>
      </c>
      <c r="H363">
        <v>130</v>
      </c>
      <c r="I363" s="9">
        <v>44409</v>
      </c>
      <c r="J363" s="9">
        <v>44593</v>
      </c>
      <c r="K363" s="9">
        <v>44712</v>
      </c>
      <c r="L363" s="9"/>
      <c r="M363" s="9"/>
      <c r="N363" s="9"/>
      <c r="O363" s="9"/>
      <c r="P363" s="9"/>
      <c r="Q363" s="9"/>
    </row>
    <row r="364" spans="1:17" ht="15.75" hidden="1" thickBot="1" x14ac:dyDescent="0.3">
      <c r="A364" s="8" t="s">
        <v>136</v>
      </c>
      <c r="B364">
        <v>1188</v>
      </c>
      <c r="C364" t="s">
        <v>168</v>
      </c>
      <c r="D364">
        <v>313116</v>
      </c>
      <c r="E364" t="s">
        <v>169</v>
      </c>
      <c r="F364">
        <v>1</v>
      </c>
      <c r="H364">
        <v>130</v>
      </c>
      <c r="I364" s="9">
        <v>44409</v>
      </c>
      <c r="J364" s="9">
        <v>44593</v>
      </c>
      <c r="K364" s="9">
        <v>44712</v>
      </c>
      <c r="L364" s="9"/>
      <c r="M364" s="9"/>
      <c r="N364" s="9"/>
      <c r="O364" s="9"/>
      <c r="P364" s="9"/>
      <c r="Q364" s="9"/>
    </row>
    <row r="365" spans="1:17" ht="15.75" hidden="1" thickBot="1" x14ac:dyDescent="0.3">
      <c r="A365" s="8" t="s">
        <v>136</v>
      </c>
      <c r="B365">
        <v>1190</v>
      </c>
      <c r="C365" t="s">
        <v>168</v>
      </c>
      <c r="D365">
        <v>313116</v>
      </c>
      <c r="E365" t="s">
        <v>169</v>
      </c>
      <c r="F365">
        <v>1</v>
      </c>
      <c r="H365">
        <v>130</v>
      </c>
      <c r="I365" s="9">
        <v>44409</v>
      </c>
      <c r="J365" s="9">
        <v>44593</v>
      </c>
      <c r="K365" s="9">
        <v>44712</v>
      </c>
      <c r="L365" s="9"/>
      <c r="M365" s="9"/>
      <c r="N365" s="9"/>
      <c r="O365" s="9"/>
      <c r="P365" s="9"/>
      <c r="Q365" s="9"/>
    </row>
    <row r="366" spans="1:17" ht="15.75" hidden="1" thickBot="1" x14ac:dyDescent="0.3">
      <c r="A366" s="8" t="s">
        <v>136</v>
      </c>
      <c r="B366">
        <v>1192</v>
      </c>
      <c r="C366" t="s">
        <v>170</v>
      </c>
      <c r="D366">
        <v>313116</v>
      </c>
      <c r="E366" t="s">
        <v>171</v>
      </c>
      <c r="F366">
        <v>1</v>
      </c>
      <c r="G366" t="s">
        <v>580</v>
      </c>
      <c r="H366">
        <v>131</v>
      </c>
      <c r="I366" s="9">
        <v>44409</v>
      </c>
      <c r="J366" s="9">
        <v>44593</v>
      </c>
      <c r="K366" s="9">
        <v>44712</v>
      </c>
      <c r="L366" s="65">
        <v>2964</v>
      </c>
      <c r="M366" s="65">
        <v>936</v>
      </c>
      <c r="N366" s="65">
        <v>40</v>
      </c>
      <c r="O366" s="9"/>
      <c r="P366" s="9"/>
      <c r="Q366" s="9"/>
    </row>
    <row r="367" spans="1:17" ht="15.75" hidden="1" thickBot="1" x14ac:dyDescent="0.3">
      <c r="A367" s="8" t="s">
        <v>136</v>
      </c>
      <c r="B367">
        <v>1197</v>
      </c>
      <c r="C367" t="s">
        <v>170</v>
      </c>
      <c r="D367">
        <v>313116</v>
      </c>
      <c r="E367" t="s">
        <v>171</v>
      </c>
      <c r="F367">
        <v>1</v>
      </c>
      <c r="G367" t="s">
        <v>590</v>
      </c>
      <c r="H367">
        <v>131</v>
      </c>
      <c r="I367" s="9">
        <v>44409</v>
      </c>
      <c r="J367" s="9">
        <v>44593</v>
      </c>
      <c r="K367" s="9">
        <v>44712</v>
      </c>
      <c r="L367" s="65">
        <v>2964</v>
      </c>
      <c r="M367" s="65">
        <v>936</v>
      </c>
      <c r="N367" s="65">
        <v>40</v>
      </c>
      <c r="O367" s="9"/>
      <c r="P367" s="9"/>
      <c r="Q367" s="9"/>
    </row>
    <row r="368" spans="1:17" ht="15.75" hidden="1" thickBot="1" x14ac:dyDescent="0.3">
      <c r="A368" s="8" t="s">
        <v>136</v>
      </c>
      <c r="B368">
        <v>1196</v>
      </c>
      <c r="C368" t="s">
        <v>170</v>
      </c>
      <c r="D368">
        <v>313116</v>
      </c>
      <c r="E368" t="s">
        <v>171</v>
      </c>
      <c r="F368">
        <v>1</v>
      </c>
      <c r="G368" t="s">
        <v>572</v>
      </c>
      <c r="H368">
        <v>131</v>
      </c>
      <c r="I368" s="9">
        <v>44409</v>
      </c>
      <c r="J368" s="9">
        <v>44593</v>
      </c>
      <c r="K368" s="9">
        <v>44712</v>
      </c>
      <c r="L368" s="65">
        <v>2964</v>
      </c>
      <c r="M368" s="65">
        <v>936</v>
      </c>
      <c r="N368" s="65">
        <v>40</v>
      </c>
      <c r="O368" s="9"/>
      <c r="P368" s="9"/>
      <c r="Q368" s="9"/>
    </row>
    <row r="369" spans="1:17" ht="15.75" hidden="1" thickBot="1" x14ac:dyDescent="0.3">
      <c r="A369" s="8" t="s">
        <v>136</v>
      </c>
      <c r="B369">
        <v>1201</v>
      </c>
      <c r="C369" t="s">
        <v>170</v>
      </c>
      <c r="D369">
        <v>313116</v>
      </c>
      <c r="E369" t="s">
        <v>171</v>
      </c>
      <c r="F369">
        <v>1</v>
      </c>
      <c r="G369" t="s">
        <v>580</v>
      </c>
      <c r="H369">
        <v>131</v>
      </c>
      <c r="I369" s="9">
        <v>44409</v>
      </c>
      <c r="J369" s="9">
        <v>44593</v>
      </c>
      <c r="K369" s="9">
        <v>44712</v>
      </c>
      <c r="L369" s="65">
        <v>2964</v>
      </c>
      <c r="M369" s="65">
        <v>936</v>
      </c>
      <c r="N369" s="65">
        <v>40</v>
      </c>
      <c r="O369" s="9"/>
      <c r="P369" s="9"/>
      <c r="Q369" s="9"/>
    </row>
    <row r="370" spans="1:17" ht="15.75" hidden="1" thickBot="1" x14ac:dyDescent="0.3">
      <c r="A370" s="8" t="s">
        <v>136</v>
      </c>
      <c r="B370">
        <v>1194</v>
      </c>
      <c r="C370" t="s">
        <v>170</v>
      </c>
      <c r="D370">
        <v>313116</v>
      </c>
      <c r="E370" t="s">
        <v>171</v>
      </c>
      <c r="F370">
        <v>1</v>
      </c>
      <c r="G370" t="s">
        <v>580</v>
      </c>
      <c r="H370">
        <v>131</v>
      </c>
      <c r="I370" s="9">
        <v>44409</v>
      </c>
      <c r="J370" s="9">
        <v>44593</v>
      </c>
      <c r="K370" s="9">
        <v>44712</v>
      </c>
      <c r="L370" s="65">
        <v>2964</v>
      </c>
      <c r="M370" s="65">
        <v>936</v>
      </c>
      <c r="N370" s="65">
        <v>40</v>
      </c>
      <c r="O370" s="9"/>
      <c r="P370" s="9"/>
      <c r="Q370" s="9"/>
    </row>
    <row r="371" spans="1:17" ht="15.75" hidden="1" thickBot="1" x14ac:dyDescent="0.3">
      <c r="A371" s="8" t="s">
        <v>136</v>
      </c>
      <c r="B371">
        <v>1199</v>
      </c>
      <c r="C371" t="s">
        <v>170</v>
      </c>
      <c r="D371">
        <v>313116</v>
      </c>
      <c r="E371" t="s">
        <v>171</v>
      </c>
      <c r="F371">
        <v>1</v>
      </c>
      <c r="G371" t="s">
        <v>580</v>
      </c>
      <c r="H371">
        <v>131</v>
      </c>
      <c r="I371" s="9">
        <v>44409</v>
      </c>
      <c r="J371" s="9">
        <v>44593</v>
      </c>
      <c r="K371" s="9">
        <v>44712</v>
      </c>
      <c r="L371" s="65">
        <v>2964</v>
      </c>
      <c r="M371" s="65">
        <v>936</v>
      </c>
      <c r="N371" s="65">
        <v>40</v>
      </c>
      <c r="O371" s="9"/>
      <c r="P371" s="9"/>
      <c r="Q371" s="9"/>
    </row>
    <row r="372" spans="1:17" ht="15.75" hidden="1" thickBot="1" x14ac:dyDescent="0.3">
      <c r="A372" s="8" t="s">
        <v>136</v>
      </c>
      <c r="B372">
        <v>851</v>
      </c>
      <c r="C372" t="s">
        <v>172</v>
      </c>
      <c r="D372">
        <v>313116</v>
      </c>
      <c r="E372" t="s">
        <v>173</v>
      </c>
      <c r="F372">
        <v>1</v>
      </c>
      <c r="H372">
        <v>132</v>
      </c>
      <c r="I372" s="9">
        <v>44409</v>
      </c>
      <c r="J372" s="9">
        <v>44593</v>
      </c>
      <c r="K372" s="9">
        <v>44712</v>
      </c>
      <c r="L372" s="9"/>
      <c r="M372" s="9"/>
      <c r="N372" s="9"/>
      <c r="O372" s="9"/>
      <c r="P372" s="9"/>
      <c r="Q372" s="9"/>
    </row>
    <row r="373" spans="1:17" ht="15.75" hidden="1" thickBot="1" x14ac:dyDescent="0.3">
      <c r="A373" s="8" t="s">
        <v>136</v>
      </c>
      <c r="B373">
        <v>872</v>
      </c>
      <c r="C373" t="s">
        <v>172</v>
      </c>
      <c r="D373">
        <v>313116</v>
      </c>
      <c r="E373" t="s">
        <v>173</v>
      </c>
      <c r="F373">
        <v>1</v>
      </c>
      <c r="H373">
        <v>132</v>
      </c>
      <c r="I373" s="9">
        <v>44409</v>
      </c>
      <c r="J373" s="9">
        <v>44593</v>
      </c>
      <c r="K373" s="9">
        <v>44712</v>
      </c>
      <c r="L373" s="9"/>
      <c r="M373" s="9"/>
      <c r="N373" s="9"/>
      <c r="O373" s="9"/>
      <c r="P373" s="9"/>
      <c r="Q373" s="9"/>
    </row>
    <row r="374" spans="1:17" ht="15.75" hidden="1" thickBot="1" x14ac:dyDescent="0.3">
      <c r="A374" s="8" t="s">
        <v>136</v>
      </c>
      <c r="B374">
        <v>1195</v>
      </c>
      <c r="C374" t="s">
        <v>172</v>
      </c>
      <c r="D374">
        <v>313116</v>
      </c>
      <c r="E374" t="s">
        <v>173</v>
      </c>
      <c r="F374">
        <v>1</v>
      </c>
      <c r="H374">
        <v>132</v>
      </c>
      <c r="I374" s="9">
        <v>44409</v>
      </c>
      <c r="J374" s="9">
        <v>44593</v>
      </c>
      <c r="K374" s="9">
        <v>44712</v>
      </c>
      <c r="L374" s="9"/>
      <c r="M374" s="9"/>
      <c r="N374" s="9"/>
      <c r="O374" s="9"/>
      <c r="P374" s="9"/>
      <c r="Q374" s="9"/>
    </row>
    <row r="375" spans="1:17" ht="15.75" hidden="1" thickBot="1" x14ac:dyDescent="0.3">
      <c r="A375" s="8" t="s">
        <v>136</v>
      </c>
      <c r="B375">
        <v>1200</v>
      </c>
      <c r="C375" t="s">
        <v>172</v>
      </c>
      <c r="D375">
        <v>313116</v>
      </c>
      <c r="E375" t="s">
        <v>173</v>
      </c>
      <c r="F375">
        <v>1</v>
      </c>
      <c r="H375">
        <v>132</v>
      </c>
      <c r="I375" s="9">
        <v>44409</v>
      </c>
      <c r="J375" s="9">
        <v>44593</v>
      </c>
      <c r="K375" s="9">
        <v>44712</v>
      </c>
      <c r="L375" s="9"/>
      <c r="M375" s="9"/>
      <c r="N375" s="9"/>
      <c r="O375" s="9"/>
      <c r="P375" s="9"/>
      <c r="Q375" s="9"/>
    </row>
    <row r="376" spans="1:17" ht="15.75" hidden="1" thickBot="1" x14ac:dyDescent="0.3">
      <c r="A376" s="8" t="s">
        <v>136</v>
      </c>
      <c r="B376">
        <v>1193</v>
      </c>
      <c r="C376" t="s">
        <v>172</v>
      </c>
      <c r="D376">
        <v>313116</v>
      </c>
      <c r="E376" t="s">
        <v>173</v>
      </c>
      <c r="F376">
        <v>1</v>
      </c>
      <c r="H376">
        <v>132</v>
      </c>
      <c r="I376" s="9">
        <v>44409</v>
      </c>
      <c r="J376" s="9">
        <v>44593</v>
      </c>
      <c r="K376" s="9">
        <v>44712</v>
      </c>
      <c r="L376" s="9"/>
      <c r="M376" s="9"/>
      <c r="N376" s="9"/>
      <c r="O376" s="9"/>
      <c r="P376" s="9"/>
      <c r="Q376" s="9"/>
    </row>
    <row r="377" spans="1:17" ht="15.75" hidden="1" thickBot="1" x14ac:dyDescent="0.3">
      <c r="A377" s="8" t="s">
        <v>136</v>
      </c>
      <c r="B377">
        <v>1198</v>
      </c>
      <c r="C377" t="s">
        <v>172</v>
      </c>
      <c r="D377">
        <v>313116</v>
      </c>
      <c r="E377" t="s">
        <v>173</v>
      </c>
      <c r="F377">
        <v>1</v>
      </c>
      <c r="H377">
        <v>132</v>
      </c>
      <c r="I377" s="9">
        <v>44409</v>
      </c>
      <c r="J377" s="9">
        <v>44593</v>
      </c>
      <c r="K377" s="9">
        <v>44712</v>
      </c>
      <c r="L377" s="9"/>
      <c r="M377" s="9"/>
      <c r="N377" s="9"/>
      <c r="O377" s="9"/>
      <c r="P377" s="9"/>
      <c r="Q377" s="9"/>
    </row>
    <row r="378" spans="1:17" ht="15.75" hidden="1" thickBot="1" x14ac:dyDescent="0.3">
      <c r="A378" s="8" t="s">
        <v>136</v>
      </c>
      <c r="B378">
        <v>865</v>
      </c>
      <c r="C378" t="s">
        <v>174</v>
      </c>
      <c r="D378">
        <v>313116</v>
      </c>
      <c r="E378" t="s">
        <v>175</v>
      </c>
      <c r="F378">
        <v>1</v>
      </c>
      <c r="G378" t="s">
        <v>580</v>
      </c>
      <c r="H378">
        <v>133</v>
      </c>
      <c r="I378" s="9">
        <v>44409</v>
      </c>
      <c r="J378" s="9">
        <v>44593</v>
      </c>
      <c r="K378" s="9">
        <v>44712</v>
      </c>
      <c r="L378" s="65">
        <v>3744</v>
      </c>
      <c r="M378" s="65">
        <v>936</v>
      </c>
      <c r="N378" s="65">
        <v>132</v>
      </c>
      <c r="O378" s="65"/>
      <c r="P378" s="9"/>
      <c r="Q378" s="9"/>
    </row>
    <row r="379" spans="1:17" ht="15.75" hidden="1" thickBot="1" x14ac:dyDescent="0.3">
      <c r="A379" s="8" t="s">
        <v>136</v>
      </c>
      <c r="B379">
        <v>1087</v>
      </c>
      <c r="C379" t="s">
        <v>174</v>
      </c>
      <c r="D379">
        <v>313116</v>
      </c>
      <c r="E379" t="s">
        <v>175</v>
      </c>
      <c r="F379">
        <v>1</v>
      </c>
      <c r="G379" t="s">
        <v>590</v>
      </c>
      <c r="H379">
        <v>133</v>
      </c>
      <c r="I379" s="9">
        <v>44409</v>
      </c>
      <c r="J379" s="9">
        <v>44593</v>
      </c>
      <c r="K379" s="9">
        <v>44712</v>
      </c>
      <c r="L379" s="65">
        <v>3744</v>
      </c>
      <c r="M379" s="65">
        <v>936</v>
      </c>
      <c r="N379" s="65">
        <v>132</v>
      </c>
      <c r="O379" s="65"/>
      <c r="P379" s="9"/>
      <c r="Q379" s="9"/>
    </row>
    <row r="380" spans="1:17" ht="15.75" hidden="1" thickBot="1" x14ac:dyDescent="0.3">
      <c r="A380" s="8" t="s">
        <v>136</v>
      </c>
      <c r="B380">
        <v>966</v>
      </c>
      <c r="C380" t="s">
        <v>174</v>
      </c>
      <c r="D380">
        <v>313116</v>
      </c>
      <c r="E380" t="s">
        <v>175</v>
      </c>
      <c r="F380">
        <v>1</v>
      </c>
      <c r="G380" t="s">
        <v>572</v>
      </c>
      <c r="H380">
        <v>133</v>
      </c>
      <c r="I380" s="9">
        <v>44409</v>
      </c>
      <c r="J380" s="9">
        <v>44593</v>
      </c>
      <c r="K380" s="9">
        <v>44712</v>
      </c>
      <c r="L380" s="65">
        <v>3744</v>
      </c>
      <c r="M380" s="65">
        <v>936</v>
      </c>
      <c r="N380" s="65">
        <v>132</v>
      </c>
      <c r="O380" s="65"/>
      <c r="P380" s="9"/>
      <c r="Q380" s="9"/>
    </row>
    <row r="381" spans="1:17" ht="15.75" hidden="1" thickBot="1" x14ac:dyDescent="0.3">
      <c r="A381" s="8" t="s">
        <v>136</v>
      </c>
      <c r="B381">
        <v>981</v>
      </c>
      <c r="C381" t="s">
        <v>174</v>
      </c>
      <c r="D381">
        <v>313116</v>
      </c>
      <c r="E381" t="s">
        <v>175</v>
      </c>
      <c r="F381">
        <v>1</v>
      </c>
      <c r="G381" t="s">
        <v>580</v>
      </c>
      <c r="H381">
        <v>133</v>
      </c>
      <c r="I381" s="9">
        <v>44409</v>
      </c>
      <c r="J381" s="9">
        <v>44593</v>
      </c>
      <c r="K381" s="9">
        <v>44712</v>
      </c>
      <c r="L381" s="65">
        <v>3744</v>
      </c>
      <c r="M381" s="65">
        <v>936</v>
      </c>
      <c r="N381" s="65">
        <v>132</v>
      </c>
      <c r="O381" s="65"/>
      <c r="P381" s="9"/>
      <c r="Q381" s="9"/>
    </row>
    <row r="382" spans="1:17" ht="15.75" hidden="1" thickBot="1" x14ac:dyDescent="0.3">
      <c r="A382" s="8" t="s">
        <v>136</v>
      </c>
      <c r="B382">
        <v>1086</v>
      </c>
      <c r="C382" t="s">
        <v>174</v>
      </c>
      <c r="D382">
        <v>313116</v>
      </c>
      <c r="E382" t="s">
        <v>175</v>
      </c>
      <c r="F382">
        <v>1</v>
      </c>
      <c r="G382" t="s">
        <v>580</v>
      </c>
      <c r="H382">
        <v>133</v>
      </c>
      <c r="I382" s="9">
        <v>44409</v>
      </c>
      <c r="J382" s="9">
        <v>44593</v>
      </c>
      <c r="K382" s="9">
        <v>44712</v>
      </c>
      <c r="L382" s="65">
        <v>3744</v>
      </c>
      <c r="M382" s="65">
        <v>936</v>
      </c>
      <c r="N382" s="65">
        <v>132</v>
      </c>
      <c r="O382" s="65"/>
      <c r="P382" s="9"/>
      <c r="Q382" s="9"/>
    </row>
    <row r="383" spans="1:17" ht="15.75" hidden="1" thickBot="1" x14ac:dyDescent="0.3">
      <c r="A383" s="8" t="s">
        <v>136</v>
      </c>
      <c r="B383">
        <v>934</v>
      </c>
      <c r="C383" t="s">
        <v>174</v>
      </c>
      <c r="D383">
        <v>313116</v>
      </c>
      <c r="E383" t="s">
        <v>175</v>
      </c>
      <c r="F383">
        <v>1</v>
      </c>
      <c r="G383" t="s">
        <v>580</v>
      </c>
      <c r="H383">
        <v>133</v>
      </c>
      <c r="I383" s="9">
        <v>44409</v>
      </c>
      <c r="J383" s="9">
        <v>44593</v>
      </c>
      <c r="K383" s="9">
        <v>44712</v>
      </c>
      <c r="L383" s="65">
        <v>3744</v>
      </c>
      <c r="M383" s="65">
        <v>936</v>
      </c>
      <c r="N383" s="65">
        <v>132</v>
      </c>
      <c r="O383" s="65"/>
      <c r="P383" s="9"/>
      <c r="Q383" s="9"/>
    </row>
    <row r="384" spans="1:17" ht="15.75" hidden="1" thickBot="1" x14ac:dyDescent="0.3">
      <c r="A384" s="8" t="s">
        <v>136</v>
      </c>
      <c r="B384">
        <v>866</v>
      </c>
      <c r="C384" t="s">
        <v>176</v>
      </c>
      <c r="D384">
        <v>313116</v>
      </c>
      <c r="E384" t="s">
        <v>177</v>
      </c>
      <c r="F384">
        <v>1</v>
      </c>
      <c r="H384">
        <v>134</v>
      </c>
      <c r="I384" s="9">
        <v>44409</v>
      </c>
      <c r="J384" s="9">
        <v>44593</v>
      </c>
      <c r="K384" s="9">
        <v>44712</v>
      </c>
      <c r="L384" s="9"/>
      <c r="M384" s="9"/>
      <c r="N384" s="9"/>
      <c r="O384" s="9"/>
      <c r="P384" s="9"/>
      <c r="Q384" s="9"/>
    </row>
    <row r="385" spans="1:17" ht="15.75" hidden="1" thickBot="1" x14ac:dyDescent="0.3">
      <c r="A385" s="8" t="s">
        <v>136</v>
      </c>
      <c r="B385">
        <v>887</v>
      </c>
      <c r="C385" t="s">
        <v>176</v>
      </c>
      <c r="D385">
        <v>313116</v>
      </c>
      <c r="E385" t="s">
        <v>177</v>
      </c>
      <c r="F385">
        <v>1</v>
      </c>
      <c r="H385">
        <v>134</v>
      </c>
      <c r="I385" s="9">
        <v>44409</v>
      </c>
      <c r="J385" s="9">
        <v>44593</v>
      </c>
      <c r="K385" s="9">
        <v>44712</v>
      </c>
      <c r="L385" s="9"/>
      <c r="M385" s="9"/>
      <c r="N385" s="9"/>
      <c r="O385" s="9"/>
      <c r="P385" s="9"/>
      <c r="Q385" s="9"/>
    </row>
    <row r="386" spans="1:17" ht="15.75" hidden="1" thickBot="1" x14ac:dyDescent="0.3">
      <c r="A386" s="8" t="s">
        <v>136</v>
      </c>
      <c r="B386">
        <v>955</v>
      </c>
      <c r="C386" t="s">
        <v>176</v>
      </c>
      <c r="D386">
        <v>313116</v>
      </c>
      <c r="E386" t="s">
        <v>177</v>
      </c>
      <c r="F386">
        <v>1</v>
      </c>
      <c r="H386">
        <v>134</v>
      </c>
      <c r="I386" s="9">
        <v>44409</v>
      </c>
      <c r="J386" s="9">
        <v>44593</v>
      </c>
      <c r="K386" s="9">
        <v>44712</v>
      </c>
      <c r="L386" s="9"/>
      <c r="M386" s="9"/>
      <c r="N386" s="9"/>
      <c r="O386" s="9"/>
      <c r="P386" s="9"/>
      <c r="Q386" s="9"/>
    </row>
    <row r="387" spans="1:17" ht="15.75" hidden="1" thickBot="1" x14ac:dyDescent="0.3">
      <c r="A387" s="8" t="s">
        <v>136</v>
      </c>
      <c r="B387">
        <v>983</v>
      </c>
      <c r="C387" t="s">
        <v>176</v>
      </c>
      <c r="D387">
        <v>313116</v>
      </c>
      <c r="E387" t="s">
        <v>177</v>
      </c>
      <c r="F387">
        <v>1</v>
      </c>
      <c r="H387">
        <v>134</v>
      </c>
      <c r="I387" s="9">
        <v>44409</v>
      </c>
      <c r="J387" s="9">
        <v>44593</v>
      </c>
      <c r="K387" s="9">
        <v>44712</v>
      </c>
      <c r="L387" s="9"/>
      <c r="M387" s="9"/>
      <c r="N387" s="9"/>
      <c r="O387" s="9"/>
      <c r="P387" s="9"/>
      <c r="Q387" s="9"/>
    </row>
    <row r="388" spans="1:17" ht="15.75" hidden="1" thickBot="1" x14ac:dyDescent="0.3">
      <c r="A388" s="8" t="s">
        <v>136</v>
      </c>
      <c r="B388">
        <v>911</v>
      </c>
      <c r="C388" t="s">
        <v>176</v>
      </c>
      <c r="D388">
        <v>313116</v>
      </c>
      <c r="E388" t="s">
        <v>177</v>
      </c>
      <c r="F388">
        <v>1</v>
      </c>
      <c r="H388">
        <v>134</v>
      </c>
      <c r="I388" s="9">
        <v>44409</v>
      </c>
      <c r="J388" s="9">
        <v>44593</v>
      </c>
      <c r="K388" s="9">
        <v>44712</v>
      </c>
      <c r="L388" s="9"/>
      <c r="M388" s="9"/>
      <c r="N388" s="9"/>
      <c r="O388" s="9"/>
      <c r="P388" s="9"/>
      <c r="Q388" s="9"/>
    </row>
    <row r="389" spans="1:17" ht="15.75" hidden="1" thickBot="1" x14ac:dyDescent="0.3">
      <c r="A389" s="8" t="s">
        <v>136</v>
      </c>
      <c r="B389">
        <v>936</v>
      </c>
      <c r="C389" t="s">
        <v>176</v>
      </c>
      <c r="D389">
        <v>313116</v>
      </c>
      <c r="E389" t="s">
        <v>177</v>
      </c>
      <c r="F389">
        <v>1</v>
      </c>
      <c r="H389">
        <v>134</v>
      </c>
      <c r="I389" s="9">
        <v>44409</v>
      </c>
      <c r="J389" s="9">
        <v>44593</v>
      </c>
      <c r="K389" s="9">
        <v>44712</v>
      </c>
      <c r="L389" s="9"/>
      <c r="M389" s="9"/>
      <c r="N389" s="9"/>
      <c r="O389" s="9"/>
      <c r="P389" s="9"/>
      <c r="Q389" s="9"/>
    </row>
    <row r="390" spans="1:17" ht="15.75" hidden="1" thickBot="1" x14ac:dyDescent="0.3">
      <c r="A390" s="8" t="s">
        <v>136</v>
      </c>
      <c r="B390">
        <v>857</v>
      </c>
      <c r="C390" t="s">
        <v>178</v>
      </c>
      <c r="D390">
        <v>313116</v>
      </c>
      <c r="E390" t="s">
        <v>179</v>
      </c>
      <c r="F390">
        <v>1</v>
      </c>
      <c r="H390">
        <v>135</v>
      </c>
      <c r="I390" s="9">
        <v>44409</v>
      </c>
      <c r="J390" s="9">
        <v>44593</v>
      </c>
      <c r="K390" s="9">
        <v>44712</v>
      </c>
      <c r="L390" s="9"/>
      <c r="M390" s="9"/>
      <c r="N390" s="9"/>
      <c r="O390" s="9"/>
      <c r="P390" s="9"/>
      <c r="Q390" s="9"/>
    </row>
    <row r="391" spans="1:17" ht="15.75" hidden="1" thickBot="1" x14ac:dyDescent="0.3">
      <c r="A391" s="8" t="s">
        <v>136</v>
      </c>
      <c r="B391">
        <v>874</v>
      </c>
      <c r="C391" t="s">
        <v>178</v>
      </c>
      <c r="D391">
        <v>313116</v>
      </c>
      <c r="E391" t="s">
        <v>179</v>
      </c>
      <c r="F391">
        <v>1</v>
      </c>
      <c r="H391">
        <v>135</v>
      </c>
      <c r="I391" s="9">
        <v>44409</v>
      </c>
      <c r="J391" s="9">
        <v>44593</v>
      </c>
      <c r="K391" s="9">
        <v>44712</v>
      </c>
      <c r="L391" s="9"/>
      <c r="M391" s="9"/>
      <c r="N391" s="9"/>
      <c r="O391" s="9"/>
      <c r="P391" s="9"/>
      <c r="Q391" s="9"/>
    </row>
    <row r="392" spans="1:17" ht="15.75" hidden="1" thickBot="1" x14ac:dyDescent="0.3">
      <c r="A392" s="8" t="s">
        <v>136</v>
      </c>
      <c r="B392">
        <v>952</v>
      </c>
      <c r="C392" t="s">
        <v>178</v>
      </c>
      <c r="D392">
        <v>313116</v>
      </c>
      <c r="E392" t="s">
        <v>179</v>
      </c>
      <c r="F392">
        <v>1</v>
      </c>
      <c r="H392">
        <v>135</v>
      </c>
      <c r="I392" s="9">
        <v>44409</v>
      </c>
      <c r="J392" s="9">
        <v>44593</v>
      </c>
      <c r="K392" s="9">
        <v>44712</v>
      </c>
      <c r="L392" s="9"/>
      <c r="M392" s="9"/>
      <c r="N392" s="9"/>
      <c r="O392" s="9"/>
      <c r="P392" s="9"/>
      <c r="Q392" s="9"/>
    </row>
    <row r="393" spans="1:17" ht="15.75" hidden="1" thickBot="1" x14ac:dyDescent="0.3">
      <c r="A393" s="8" t="s">
        <v>136</v>
      </c>
      <c r="B393">
        <v>969</v>
      </c>
      <c r="C393" t="s">
        <v>178</v>
      </c>
      <c r="D393">
        <v>313116</v>
      </c>
      <c r="E393" t="s">
        <v>179</v>
      </c>
      <c r="F393">
        <v>1</v>
      </c>
      <c r="H393">
        <v>135</v>
      </c>
      <c r="I393" s="9">
        <v>44409</v>
      </c>
      <c r="J393" s="9">
        <v>44593</v>
      </c>
      <c r="K393" s="9">
        <v>44712</v>
      </c>
      <c r="L393" s="9"/>
      <c r="M393" s="9"/>
      <c r="N393" s="9"/>
      <c r="O393" s="9"/>
      <c r="P393" s="9"/>
      <c r="Q393" s="9"/>
    </row>
    <row r="394" spans="1:17" ht="15.75" hidden="1" thickBot="1" x14ac:dyDescent="0.3">
      <c r="A394" s="8" t="s">
        <v>136</v>
      </c>
      <c r="B394">
        <v>902</v>
      </c>
      <c r="C394" t="s">
        <v>178</v>
      </c>
      <c r="D394">
        <v>313116</v>
      </c>
      <c r="E394" t="s">
        <v>179</v>
      </c>
      <c r="F394">
        <v>1</v>
      </c>
      <c r="H394">
        <v>135</v>
      </c>
      <c r="I394" s="9">
        <v>44409</v>
      </c>
      <c r="J394" s="9">
        <v>44593</v>
      </c>
      <c r="K394" s="9">
        <v>44712</v>
      </c>
      <c r="L394" s="9"/>
      <c r="M394" s="9"/>
      <c r="N394" s="9"/>
      <c r="O394" s="9"/>
      <c r="P394" s="9"/>
      <c r="Q394" s="9"/>
    </row>
    <row r="395" spans="1:17" ht="15.75" hidden="1" thickBot="1" x14ac:dyDescent="0.3">
      <c r="A395" s="8" t="s">
        <v>136</v>
      </c>
      <c r="B395">
        <v>920</v>
      </c>
      <c r="C395" t="s">
        <v>178</v>
      </c>
      <c r="D395">
        <v>313116</v>
      </c>
      <c r="E395" t="s">
        <v>179</v>
      </c>
      <c r="F395">
        <v>1</v>
      </c>
      <c r="H395">
        <v>135</v>
      </c>
      <c r="I395" s="9">
        <v>44409</v>
      </c>
      <c r="J395" s="9">
        <v>44593</v>
      </c>
      <c r="K395" s="9">
        <v>44712</v>
      </c>
      <c r="L395" s="9"/>
      <c r="M395" s="9"/>
      <c r="N395" s="9"/>
      <c r="O395" s="9"/>
      <c r="P395" s="9"/>
      <c r="Q395" s="9"/>
    </row>
    <row r="396" spans="1:17" ht="15.75" hidden="1" thickBot="1" x14ac:dyDescent="0.3">
      <c r="A396" s="8" t="s">
        <v>136</v>
      </c>
      <c r="B396">
        <v>1017</v>
      </c>
      <c r="C396" t="s">
        <v>180</v>
      </c>
      <c r="D396">
        <v>313116</v>
      </c>
      <c r="E396" t="s">
        <v>181</v>
      </c>
      <c r="F396">
        <v>1</v>
      </c>
      <c r="G396" t="s">
        <v>580</v>
      </c>
      <c r="H396">
        <v>136</v>
      </c>
      <c r="I396" s="9">
        <v>44409</v>
      </c>
      <c r="J396" s="9">
        <v>44593</v>
      </c>
      <c r="K396" s="9">
        <v>44712</v>
      </c>
      <c r="L396" s="65">
        <v>3744</v>
      </c>
      <c r="M396" s="65">
        <v>936</v>
      </c>
      <c r="N396" s="65">
        <v>32</v>
      </c>
      <c r="O396" s="65"/>
      <c r="P396" s="9"/>
      <c r="Q396" s="9"/>
    </row>
    <row r="397" spans="1:17" ht="15.75" hidden="1" thickBot="1" x14ac:dyDescent="0.3">
      <c r="A397" s="8" t="s">
        <v>136</v>
      </c>
      <c r="B397">
        <v>889</v>
      </c>
      <c r="C397" t="s">
        <v>180</v>
      </c>
      <c r="D397">
        <v>313116</v>
      </c>
      <c r="E397" t="s">
        <v>181</v>
      </c>
      <c r="F397">
        <v>1</v>
      </c>
      <c r="G397" t="s">
        <v>590</v>
      </c>
      <c r="H397">
        <v>136</v>
      </c>
      <c r="I397" s="9">
        <v>44409</v>
      </c>
      <c r="J397" s="9">
        <v>44593</v>
      </c>
      <c r="K397" s="9">
        <v>44712</v>
      </c>
      <c r="L397" s="65">
        <v>3744</v>
      </c>
      <c r="M397" s="65">
        <v>936</v>
      </c>
      <c r="N397" s="65">
        <v>32</v>
      </c>
      <c r="O397" s="65"/>
      <c r="P397" s="9"/>
      <c r="Q397" s="9"/>
    </row>
    <row r="398" spans="1:17" ht="15.75" hidden="1" thickBot="1" x14ac:dyDescent="0.3">
      <c r="A398" s="8" t="s">
        <v>136</v>
      </c>
      <c r="B398">
        <v>1018</v>
      </c>
      <c r="C398" t="s">
        <v>180</v>
      </c>
      <c r="D398">
        <v>313116</v>
      </c>
      <c r="E398" t="s">
        <v>181</v>
      </c>
      <c r="F398">
        <v>1</v>
      </c>
      <c r="G398" t="s">
        <v>572</v>
      </c>
      <c r="H398">
        <v>136</v>
      </c>
      <c r="I398" s="9">
        <v>44409</v>
      </c>
      <c r="J398" s="9">
        <v>44593</v>
      </c>
      <c r="K398" s="9">
        <v>44712</v>
      </c>
      <c r="L398" s="65">
        <v>3744</v>
      </c>
      <c r="M398" s="65">
        <v>936</v>
      </c>
      <c r="N398" s="65">
        <v>32</v>
      </c>
      <c r="O398" s="65"/>
      <c r="P398" s="9"/>
      <c r="Q398" s="9"/>
    </row>
    <row r="399" spans="1:17" ht="15.75" hidden="1" thickBot="1" x14ac:dyDescent="0.3">
      <c r="A399" s="8" t="s">
        <v>136</v>
      </c>
      <c r="B399">
        <v>985</v>
      </c>
      <c r="C399" t="s">
        <v>180</v>
      </c>
      <c r="D399">
        <v>313116</v>
      </c>
      <c r="E399" t="s">
        <v>181</v>
      </c>
      <c r="F399">
        <v>1</v>
      </c>
      <c r="G399" t="s">
        <v>580</v>
      </c>
      <c r="H399">
        <v>136</v>
      </c>
      <c r="I399" s="9">
        <v>44409</v>
      </c>
      <c r="J399" s="9">
        <v>44593</v>
      </c>
      <c r="K399" s="9">
        <v>44712</v>
      </c>
      <c r="L399" s="65">
        <v>3744</v>
      </c>
      <c r="M399" s="65">
        <v>936</v>
      </c>
      <c r="N399" s="65">
        <v>32</v>
      </c>
      <c r="O399" s="65"/>
      <c r="P399" s="9"/>
      <c r="Q399" s="9"/>
    </row>
    <row r="400" spans="1:17" ht="15.75" hidden="1" thickBot="1" x14ac:dyDescent="0.3">
      <c r="A400" s="8" t="s">
        <v>136</v>
      </c>
      <c r="B400">
        <v>903</v>
      </c>
      <c r="C400" t="s">
        <v>180</v>
      </c>
      <c r="D400">
        <v>313116</v>
      </c>
      <c r="E400" t="s">
        <v>181</v>
      </c>
      <c r="F400">
        <v>1</v>
      </c>
      <c r="G400" t="s">
        <v>580</v>
      </c>
      <c r="H400">
        <v>136</v>
      </c>
      <c r="I400" s="9">
        <v>44409</v>
      </c>
      <c r="J400" s="9">
        <v>44593</v>
      </c>
      <c r="K400" s="9">
        <v>44712</v>
      </c>
      <c r="L400" s="65">
        <v>3744</v>
      </c>
      <c r="M400" s="65">
        <v>936</v>
      </c>
      <c r="N400" s="65">
        <v>32</v>
      </c>
      <c r="O400" s="65"/>
      <c r="P400" s="9"/>
      <c r="Q400" s="9"/>
    </row>
    <row r="401" spans="1:17" ht="15.75" hidden="1" thickBot="1" x14ac:dyDescent="0.3">
      <c r="A401" s="8" t="s">
        <v>136</v>
      </c>
      <c r="B401">
        <v>1016</v>
      </c>
      <c r="C401" t="s">
        <v>180</v>
      </c>
      <c r="D401">
        <v>313116</v>
      </c>
      <c r="E401" t="s">
        <v>181</v>
      </c>
      <c r="F401">
        <v>1</v>
      </c>
      <c r="G401" t="s">
        <v>580</v>
      </c>
      <c r="H401">
        <v>136</v>
      </c>
      <c r="I401" s="9">
        <v>44409</v>
      </c>
      <c r="J401" s="9">
        <v>44593</v>
      </c>
      <c r="K401" s="9">
        <v>44712</v>
      </c>
      <c r="L401" s="65">
        <v>3744</v>
      </c>
      <c r="M401" s="65">
        <v>936</v>
      </c>
      <c r="N401" s="65">
        <v>32</v>
      </c>
      <c r="O401" s="65"/>
      <c r="P401" s="9"/>
      <c r="Q401" s="9"/>
    </row>
    <row r="402" spans="1:17" ht="15.75" hidden="1" thickBot="1" x14ac:dyDescent="0.3">
      <c r="A402" s="8" t="s">
        <v>136</v>
      </c>
      <c r="B402">
        <v>855</v>
      </c>
      <c r="C402" t="s">
        <v>182</v>
      </c>
      <c r="D402">
        <v>313116</v>
      </c>
      <c r="E402" t="s">
        <v>183</v>
      </c>
      <c r="F402">
        <v>1</v>
      </c>
      <c r="G402" t="s">
        <v>580</v>
      </c>
      <c r="H402">
        <v>137</v>
      </c>
      <c r="I402" s="9">
        <v>44409</v>
      </c>
      <c r="J402" s="9">
        <v>44593</v>
      </c>
      <c r="K402" s="9">
        <v>44712</v>
      </c>
      <c r="L402" s="65">
        <v>5772</v>
      </c>
      <c r="M402" s="65">
        <v>936</v>
      </c>
      <c r="N402" s="65">
        <v>88</v>
      </c>
      <c r="O402" s="65"/>
      <c r="P402" s="9"/>
      <c r="Q402" s="9"/>
    </row>
    <row r="403" spans="1:17" ht="15.75" hidden="1" thickBot="1" x14ac:dyDescent="0.3">
      <c r="A403" s="8" t="s">
        <v>136</v>
      </c>
      <c r="B403">
        <v>1083</v>
      </c>
      <c r="C403" t="s">
        <v>182</v>
      </c>
      <c r="D403">
        <v>313116</v>
      </c>
      <c r="E403" t="s">
        <v>183</v>
      </c>
      <c r="F403">
        <v>1</v>
      </c>
      <c r="G403" t="s">
        <v>590</v>
      </c>
      <c r="H403">
        <v>137</v>
      </c>
      <c r="I403" s="9">
        <v>44409</v>
      </c>
      <c r="J403" s="9">
        <v>44593</v>
      </c>
      <c r="K403" s="9">
        <v>44712</v>
      </c>
      <c r="L403" s="65">
        <v>5772</v>
      </c>
      <c r="M403" s="65">
        <v>936</v>
      </c>
      <c r="N403" s="65">
        <v>88</v>
      </c>
      <c r="O403" s="65"/>
      <c r="P403" s="9"/>
      <c r="Q403" s="9"/>
    </row>
    <row r="404" spans="1:17" ht="15.75" hidden="1" thickBot="1" x14ac:dyDescent="0.3">
      <c r="A404" s="8" t="s">
        <v>136</v>
      </c>
      <c r="B404">
        <v>1065</v>
      </c>
      <c r="C404" t="s">
        <v>182</v>
      </c>
      <c r="D404">
        <v>313116</v>
      </c>
      <c r="E404" t="s">
        <v>183</v>
      </c>
      <c r="F404">
        <v>1</v>
      </c>
      <c r="G404" t="s">
        <v>572</v>
      </c>
      <c r="H404">
        <v>137</v>
      </c>
      <c r="I404" s="9">
        <v>44409</v>
      </c>
      <c r="J404" s="9">
        <v>44593</v>
      </c>
      <c r="K404" s="9">
        <v>44712</v>
      </c>
      <c r="L404" s="65">
        <v>5772</v>
      </c>
      <c r="M404" s="65">
        <v>936</v>
      </c>
      <c r="N404" s="65">
        <v>88</v>
      </c>
      <c r="O404" s="65"/>
      <c r="P404" s="9"/>
      <c r="Q404" s="9"/>
    </row>
    <row r="405" spans="1:17" ht="15.75" hidden="1" thickBot="1" x14ac:dyDescent="0.3">
      <c r="A405" s="8" t="s">
        <v>136</v>
      </c>
      <c r="B405">
        <v>1085</v>
      </c>
      <c r="C405" t="s">
        <v>182</v>
      </c>
      <c r="D405">
        <v>313116</v>
      </c>
      <c r="E405" t="s">
        <v>183</v>
      </c>
      <c r="F405">
        <v>1</v>
      </c>
      <c r="G405" t="s">
        <v>580</v>
      </c>
      <c r="H405">
        <v>137</v>
      </c>
      <c r="I405" s="9">
        <v>44409</v>
      </c>
      <c r="J405" s="9">
        <v>44593</v>
      </c>
      <c r="K405" s="9">
        <v>44712</v>
      </c>
      <c r="L405" s="65">
        <v>5772</v>
      </c>
      <c r="M405" s="65">
        <v>936</v>
      </c>
      <c r="N405" s="65">
        <v>88</v>
      </c>
      <c r="O405" s="65"/>
      <c r="P405" s="9"/>
      <c r="Q405" s="9"/>
    </row>
    <row r="406" spans="1:17" ht="15.75" hidden="1" thickBot="1" x14ac:dyDescent="0.3">
      <c r="A406" s="8" t="s">
        <v>136</v>
      </c>
      <c r="B406">
        <v>1064</v>
      </c>
      <c r="C406" t="s">
        <v>182</v>
      </c>
      <c r="D406">
        <v>313116</v>
      </c>
      <c r="E406" t="s">
        <v>183</v>
      </c>
      <c r="F406">
        <v>1</v>
      </c>
      <c r="G406" t="s">
        <v>580</v>
      </c>
      <c r="H406">
        <v>137</v>
      </c>
      <c r="I406" s="9">
        <v>44409</v>
      </c>
      <c r="J406" s="9">
        <v>44593</v>
      </c>
      <c r="K406" s="9">
        <v>44712</v>
      </c>
      <c r="L406" s="65">
        <v>5772</v>
      </c>
      <c r="M406" s="65">
        <v>936</v>
      </c>
      <c r="N406" s="65">
        <v>88</v>
      </c>
      <c r="O406" s="65"/>
      <c r="P406" s="9"/>
      <c r="Q406" s="9"/>
    </row>
    <row r="407" spans="1:17" ht="15.75" hidden="1" thickBot="1" x14ac:dyDescent="0.3">
      <c r="A407" s="1" t="s">
        <v>136</v>
      </c>
      <c r="B407" s="2">
        <v>1084</v>
      </c>
      <c r="C407" s="2" t="s">
        <v>182</v>
      </c>
      <c r="D407" s="2">
        <v>313116</v>
      </c>
      <c r="E407" s="2" t="s">
        <v>183</v>
      </c>
      <c r="F407">
        <v>1</v>
      </c>
      <c r="G407" s="2" t="s">
        <v>580</v>
      </c>
      <c r="H407" s="2">
        <v>137</v>
      </c>
      <c r="I407" s="10">
        <v>44409</v>
      </c>
      <c r="J407" s="10">
        <v>44593</v>
      </c>
      <c r="K407" s="9">
        <v>44712</v>
      </c>
      <c r="L407" s="65">
        <v>5772</v>
      </c>
      <c r="M407" s="65">
        <v>936</v>
      </c>
      <c r="N407" s="65">
        <v>88</v>
      </c>
      <c r="O407" s="65"/>
      <c r="P407" s="9"/>
      <c r="Q407" s="9"/>
    </row>
    <row r="408" spans="1:17" ht="15.75" hidden="1" thickBot="1" x14ac:dyDescent="0.3">
      <c r="A408" s="4" t="s">
        <v>184</v>
      </c>
      <c r="B408" s="5">
        <v>1323</v>
      </c>
      <c r="C408" s="5" t="s">
        <v>593</v>
      </c>
      <c r="D408" s="5">
        <v>313130</v>
      </c>
      <c r="E408" s="5" t="s">
        <v>185</v>
      </c>
      <c r="F408" s="5">
        <v>1</v>
      </c>
      <c r="G408" s="5" t="s">
        <v>573</v>
      </c>
      <c r="H408" s="5">
        <v>138</v>
      </c>
      <c r="I408" s="6">
        <v>44440</v>
      </c>
      <c r="J408" s="6">
        <v>44621</v>
      </c>
      <c r="K408" s="66">
        <v>45138</v>
      </c>
      <c r="L408" s="66"/>
      <c r="M408" s="66"/>
      <c r="N408" s="66"/>
      <c r="O408" s="7">
        <v>17</v>
      </c>
      <c r="P408" s="7">
        <v>26</v>
      </c>
      <c r="Q408" s="7">
        <v>8.8000000000000007</v>
      </c>
    </row>
    <row r="409" spans="1:17" ht="15.75" hidden="1" thickBot="1" x14ac:dyDescent="0.3">
      <c r="A409" s="8" t="s">
        <v>184</v>
      </c>
      <c r="B409">
        <v>1325</v>
      </c>
      <c r="C409" t="s">
        <v>593</v>
      </c>
      <c r="D409">
        <v>313130</v>
      </c>
      <c r="E409" t="s">
        <v>185</v>
      </c>
      <c r="F409">
        <v>1</v>
      </c>
      <c r="G409" t="s">
        <v>573</v>
      </c>
      <c r="H409">
        <v>138</v>
      </c>
      <c r="I409" s="9">
        <v>44440</v>
      </c>
      <c r="J409" s="9">
        <v>44621</v>
      </c>
      <c r="K409" s="9">
        <v>45138</v>
      </c>
      <c r="L409" s="9"/>
      <c r="M409" s="9"/>
      <c r="N409" s="9"/>
      <c r="O409" s="7">
        <v>17</v>
      </c>
      <c r="P409" s="7">
        <v>26</v>
      </c>
      <c r="Q409" s="7">
        <v>8.8000000000000007</v>
      </c>
    </row>
    <row r="410" spans="1:17" ht="15.75" hidden="1" thickBot="1" x14ac:dyDescent="0.3">
      <c r="A410" s="8" t="s">
        <v>184</v>
      </c>
      <c r="B410">
        <v>1324</v>
      </c>
      <c r="C410" t="s">
        <v>593</v>
      </c>
      <c r="D410">
        <v>313130</v>
      </c>
      <c r="E410" t="s">
        <v>185</v>
      </c>
      <c r="F410">
        <v>1</v>
      </c>
      <c r="G410" t="s">
        <v>573</v>
      </c>
      <c r="H410">
        <v>138</v>
      </c>
      <c r="I410" s="9">
        <v>44440</v>
      </c>
      <c r="J410" s="9">
        <v>44621</v>
      </c>
      <c r="K410" s="9">
        <v>45138</v>
      </c>
      <c r="L410" s="9"/>
      <c r="M410" s="9"/>
      <c r="N410" s="9"/>
      <c r="O410" s="7">
        <v>17</v>
      </c>
      <c r="P410" s="7">
        <v>26</v>
      </c>
      <c r="Q410" s="7">
        <v>8.8000000000000007</v>
      </c>
    </row>
    <row r="411" spans="1:17" ht="15.75" hidden="1" thickBot="1" x14ac:dyDescent="0.3">
      <c r="A411" s="8" t="s">
        <v>184</v>
      </c>
      <c r="B411">
        <v>1327</v>
      </c>
      <c r="C411" t="s">
        <v>593</v>
      </c>
      <c r="D411">
        <v>313130</v>
      </c>
      <c r="E411" t="s">
        <v>185</v>
      </c>
      <c r="F411">
        <v>1</v>
      </c>
      <c r="G411" t="s">
        <v>573</v>
      </c>
      <c r="H411">
        <v>138</v>
      </c>
      <c r="I411" s="9">
        <v>44440</v>
      </c>
      <c r="J411" s="9">
        <v>44621</v>
      </c>
      <c r="K411" s="9">
        <v>45138</v>
      </c>
      <c r="L411" s="9"/>
      <c r="M411" s="9"/>
      <c r="N411" s="9"/>
      <c r="O411" s="7">
        <v>17</v>
      </c>
      <c r="P411" s="7">
        <v>26</v>
      </c>
      <c r="Q411" s="7">
        <v>8.8000000000000007</v>
      </c>
    </row>
    <row r="412" spans="1:17" ht="15.75" hidden="1" thickBot="1" x14ac:dyDescent="0.3">
      <c r="A412" s="8" t="s">
        <v>184</v>
      </c>
      <c r="B412">
        <v>1328</v>
      </c>
      <c r="C412" t="s">
        <v>594</v>
      </c>
      <c r="D412">
        <v>313130</v>
      </c>
      <c r="E412" t="s">
        <v>186</v>
      </c>
      <c r="F412">
        <v>1</v>
      </c>
      <c r="G412" t="s">
        <v>573</v>
      </c>
      <c r="H412">
        <v>139</v>
      </c>
      <c r="I412" s="9">
        <v>44440</v>
      </c>
      <c r="J412" s="9">
        <v>44621</v>
      </c>
      <c r="K412" s="9">
        <v>45138</v>
      </c>
      <c r="L412" s="9"/>
      <c r="M412" s="9"/>
      <c r="N412" s="9"/>
      <c r="O412" s="7">
        <v>35</v>
      </c>
      <c r="P412" s="7">
        <v>6</v>
      </c>
      <c r="Q412" s="7">
        <v>8.8000000000000007</v>
      </c>
    </row>
    <row r="413" spans="1:17" ht="15.75" hidden="1" thickBot="1" x14ac:dyDescent="0.3">
      <c r="A413" s="8" t="s">
        <v>184</v>
      </c>
      <c r="B413">
        <v>1329</v>
      </c>
      <c r="C413" t="s">
        <v>594</v>
      </c>
      <c r="D413">
        <v>313130</v>
      </c>
      <c r="E413" t="s">
        <v>186</v>
      </c>
      <c r="F413">
        <v>1</v>
      </c>
      <c r="G413" t="s">
        <v>573</v>
      </c>
      <c r="H413">
        <v>139</v>
      </c>
      <c r="I413" s="9">
        <v>44440</v>
      </c>
      <c r="J413" s="9">
        <v>44621</v>
      </c>
      <c r="K413" s="9">
        <v>45138</v>
      </c>
      <c r="L413" s="9"/>
      <c r="M413" s="9"/>
      <c r="N413" s="9"/>
      <c r="O413" s="7">
        <v>35</v>
      </c>
      <c r="P413" s="7">
        <v>6</v>
      </c>
      <c r="Q413" s="7">
        <v>8.8000000000000007</v>
      </c>
    </row>
    <row r="414" spans="1:17" ht="15.75" hidden="1" thickBot="1" x14ac:dyDescent="0.3">
      <c r="A414" s="8" t="s">
        <v>184</v>
      </c>
      <c r="B414">
        <v>1320</v>
      </c>
      <c r="C414" t="s">
        <v>594</v>
      </c>
      <c r="D414">
        <v>313130</v>
      </c>
      <c r="E414" t="s">
        <v>186</v>
      </c>
      <c r="F414">
        <v>1</v>
      </c>
      <c r="G414" t="s">
        <v>573</v>
      </c>
      <c r="H414">
        <v>139</v>
      </c>
      <c r="I414" s="9">
        <v>44440</v>
      </c>
      <c r="J414" s="9">
        <v>44621</v>
      </c>
      <c r="K414" s="9">
        <v>45138</v>
      </c>
      <c r="L414" s="9"/>
      <c r="M414" s="9"/>
      <c r="N414" s="9"/>
      <c r="O414" s="7">
        <v>35</v>
      </c>
      <c r="P414" s="7">
        <v>6</v>
      </c>
      <c r="Q414" s="7">
        <v>8.8000000000000007</v>
      </c>
    </row>
    <row r="415" spans="1:17" ht="15.75" hidden="1" thickBot="1" x14ac:dyDescent="0.3">
      <c r="A415" s="8" t="s">
        <v>184</v>
      </c>
      <c r="B415">
        <v>1318</v>
      </c>
      <c r="C415" t="s">
        <v>594</v>
      </c>
      <c r="D415">
        <v>313130</v>
      </c>
      <c r="E415" t="s">
        <v>186</v>
      </c>
      <c r="F415">
        <v>1</v>
      </c>
      <c r="G415" t="s">
        <v>573</v>
      </c>
      <c r="H415">
        <v>139</v>
      </c>
      <c r="I415" s="9">
        <v>44440</v>
      </c>
      <c r="J415" s="9">
        <v>44621</v>
      </c>
      <c r="K415" s="9">
        <v>45138</v>
      </c>
      <c r="L415" s="9"/>
      <c r="M415" s="9"/>
      <c r="N415" s="9"/>
      <c r="O415" s="7">
        <v>35</v>
      </c>
      <c r="P415" s="7">
        <v>6</v>
      </c>
      <c r="Q415" s="7">
        <v>8.8000000000000007</v>
      </c>
    </row>
    <row r="416" spans="1:17" ht="15.75" hidden="1" thickBot="1" x14ac:dyDescent="0.3">
      <c r="A416" s="8" t="s">
        <v>184</v>
      </c>
      <c r="B416">
        <v>1330</v>
      </c>
      <c r="C416" t="s">
        <v>594</v>
      </c>
      <c r="D416">
        <v>313130</v>
      </c>
      <c r="E416" t="s">
        <v>186</v>
      </c>
      <c r="F416">
        <v>1</v>
      </c>
      <c r="G416" t="s">
        <v>573</v>
      </c>
      <c r="H416">
        <v>139</v>
      </c>
      <c r="I416" s="9">
        <v>44440</v>
      </c>
      <c r="J416" s="9">
        <v>44621</v>
      </c>
      <c r="K416" s="9">
        <v>45138</v>
      </c>
      <c r="L416" s="9"/>
      <c r="M416" s="9"/>
      <c r="N416" s="9"/>
      <c r="O416" s="7">
        <v>41</v>
      </c>
      <c r="P416" s="7">
        <v>6</v>
      </c>
      <c r="Q416" s="7">
        <v>8.8000000000000007</v>
      </c>
    </row>
    <row r="417" spans="1:17" ht="15.75" hidden="1" thickBot="1" x14ac:dyDescent="0.3">
      <c r="A417" s="8" t="s">
        <v>184</v>
      </c>
      <c r="B417">
        <v>1331</v>
      </c>
      <c r="C417" t="s">
        <v>594</v>
      </c>
      <c r="D417">
        <v>313130</v>
      </c>
      <c r="E417" t="s">
        <v>186</v>
      </c>
      <c r="F417">
        <v>1</v>
      </c>
      <c r="G417" t="s">
        <v>573</v>
      </c>
      <c r="H417">
        <v>139</v>
      </c>
      <c r="I417" s="9">
        <v>44440</v>
      </c>
      <c r="J417" s="9">
        <v>44621</v>
      </c>
      <c r="K417" s="9">
        <v>45138</v>
      </c>
      <c r="L417" s="9"/>
      <c r="M417" s="9"/>
      <c r="N417" s="9"/>
      <c r="O417" s="7">
        <v>41</v>
      </c>
      <c r="P417" s="7">
        <v>6</v>
      </c>
      <c r="Q417" s="7">
        <v>8.8000000000000007</v>
      </c>
    </row>
    <row r="418" spans="1:17" ht="15.75" hidden="1" thickBot="1" x14ac:dyDescent="0.3">
      <c r="A418" s="8" t="s">
        <v>184</v>
      </c>
      <c r="B418">
        <v>1321</v>
      </c>
      <c r="C418" t="s">
        <v>594</v>
      </c>
      <c r="D418">
        <v>313130</v>
      </c>
      <c r="E418" t="s">
        <v>186</v>
      </c>
      <c r="F418">
        <v>1</v>
      </c>
      <c r="G418" t="s">
        <v>573</v>
      </c>
      <c r="H418">
        <v>139</v>
      </c>
      <c r="I418" s="9">
        <v>44440</v>
      </c>
      <c r="J418" s="9">
        <v>44621</v>
      </c>
      <c r="K418" s="9">
        <v>45138</v>
      </c>
      <c r="L418" s="9"/>
      <c r="M418" s="9"/>
      <c r="N418" s="9"/>
      <c r="O418" s="7">
        <v>41</v>
      </c>
      <c r="P418" s="7">
        <v>6</v>
      </c>
      <c r="Q418" s="7">
        <v>8.8000000000000007</v>
      </c>
    </row>
    <row r="419" spans="1:17" ht="15.75" hidden="1" thickBot="1" x14ac:dyDescent="0.3">
      <c r="A419" s="8" t="s">
        <v>184</v>
      </c>
      <c r="B419">
        <v>1322</v>
      </c>
      <c r="C419" t="s">
        <v>594</v>
      </c>
      <c r="D419">
        <v>313130</v>
      </c>
      <c r="E419" t="s">
        <v>186</v>
      </c>
      <c r="F419">
        <v>1</v>
      </c>
      <c r="G419" t="s">
        <v>573</v>
      </c>
      <c r="H419">
        <v>139</v>
      </c>
      <c r="I419" s="9">
        <v>44440</v>
      </c>
      <c r="J419" s="9">
        <v>44621</v>
      </c>
      <c r="K419" s="9">
        <v>45138</v>
      </c>
      <c r="L419" s="9"/>
      <c r="M419" s="9"/>
      <c r="N419" s="9"/>
      <c r="O419" s="7">
        <v>41</v>
      </c>
      <c r="P419" s="7">
        <v>6</v>
      </c>
      <c r="Q419" s="7">
        <v>8.8000000000000007</v>
      </c>
    </row>
    <row r="420" spans="1:17" ht="15.75" hidden="1" thickBot="1" x14ac:dyDescent="0.3">
      <c r="A420" s="8" t="s">
        <v>184</v>
      </c>
      <c r="B420">
        <v>1332</v>
      </c>
      <c r="C420" t="s">
        <v>594</v>
      </c>
      <c r="D420">
        <v>313130</v>
      </c>
      <c r="E420" t="s">
        <v>186</v>
      </c>
      <c r="F420">
        <v>1</v>
      </c>
      <c r="G420" t="s">
        <v>573</v>
      </c>
      <c r="H420">
        <v>139</v>
      </c>
      <c r="I420" s="9">
        <v>44440</v>
      </c>
      <c r="J420" s="9">
        <v>44621</v>
      </c>
      <c r="K420" s="9">
        <v>45138</v>
      </c>
      <c r="L420" s="9"/>
      <c r="M420" s="9"/>
      <c r="N420" s="9"/>
      <c r="O420" s="7">
        <v>41</v>
      </c>
      <c r="P420" s="7">
        <v>6</v>
      </c>
      <c r="Q420" s="7">
        <v>8.8000000000000007</v>
      </c>
    </row>
    <row r="421" spans="1:17" ht="15.75" hidden="1" thickBot="1" x14ac:dyDescent="0.3">
      <c r="A421" s="1" t="s">
        <v>184</v>
      </c>
      <c r="B421" s="2">
        <v>1333</v>
      </c>
      <c r="C421" s="2" t="s">
        <v>594</v>
      </c>
      <c r="D421" s="2">
        <v>313130</v>
      </c>
      <c r="E421" s="2" t="s">
        <v>186</v>
      </c>
      <c r="F421" s="2">
        <v>1</v>
      </c>
      <c r="G421" s="2" t="s">
        <v>573</v>
      </c>
      <c r="H421" s="2">
        <v>139</v>
      </c>
      <c r="I421" s="10">
        <v>44440</v>
      </c>
      <c r="J421" s="10">
        <v>44621</v>
      </c>
      <c r="K421" s="66">
        <v>45138</v>
      </c>
      <c r="L421" s="66"/>
      <c r="M421" s="66"/>
      <c r="N421" s="66"/>
      <c r="O421" s="7">
        <v>41</v>
      </c>
      <c r="P421" s="7">
        <v>6</v>
      </c>
      <c r="Q421" s="7">
        <v>8.8000000000000007</v>
      </c>
    </row>
    <row r="422" spans="1:17" ht="15.75" hidden="1" thickBot="1" x14ac:dyDescent="0.3">
      <c r="A422" s="4" t="s">
        <v>187</v>
      </c>
      <c r="B422">
        <v>1342</v>
      </c>
      <c r="C422" t="s">
        <v>647</v>
      </c>
      <c r="D422">
        <v>313109</v>
      </c>
      <c r="E422" t="s">
        <v>612</v>
      </c>
      <c r="F422">
        <v>1</v>
      </c>
      <c r="G422" t="s">
        <v>573</v>
      </c>
      <c r="H422">
        <v>140</v>
      </c>
      <c r="I422" s="9">
        <v>44317</v>
      </c>
      <c r="J422" s="9">
        <v>44501</v>
      </c>
      <c r="K422" s="9">
        <v>45138</v>
      </c>
      <c r="L422" s="9"/>
      <c r="M422" s="65"/>
      <c r="N422" s="65"/>
      <c r="O422" s="65">
        <v>55</v>
      </c>
      <c r="P422" s="65"/>
      <c r="Q422" s="7"/>
    </row>
    <row r="423" spans="1:17" ht="15.75" hidden="1" thickBot="1" x14ac:dyDescent="0.3">
      <c r="A423" s="8" t="s">
        <v>187</v>
      </c>
      <c r="B423">
        <v>1337</v>
      </c>
      <c r="C423" t="s">
        <v>647</v>
      </c>
      <c r="D423">
        <v>313109</v>
      </c>
      <c r="E423" t="s">
        <v>612</v>
      </c>
      <c r="F423">
        <v>1</v>
      </c>
      <c r="G423" t="s">
        <v>573</v>
      </c>
      <c r="H423">
        <v>140</v>
      </c>
      <c r="I423" s="9">
        <v>44317</v>
      </c>
      <c r="J423" s="9">
        <v>44501</v>
      </c>
      <c r="K423" s="9">
        <v>45138</v>
      </c>
      <c r="L423" s="9"/>
      <c r="M423" s="65"/>
      <c r="N423" s="65"/>
      <c r="O423" s="65">
        <v>55</v>
      </c>
      <c r="P423" s="65"/>
      <c r="Q423" s="7"/>
    </row>
    <row r="424" spans="1:17" ht="15.75" hidden="1" thickBot="1" x14ac:dyDescent="0.3">
      <c r="A424" s="8" t="s">
        <v>187</v>
      </c>
      <c r="B424">
        <v>1378</v>
      </c>
      <c r="C424" t="s">
        <v>647</v>
      </c>
      <c r="D424">
        <v>313109</v>
      </c>
      <c r="E424" t="s">
        <v>612</v>
      </c>
      <c r="F424">
        <v>1</v>
      </c>
      <c r="G424" t="s">
        <v>573</v>
      </c>
      <c r="H424">
        <v>140</v>
      </c>
      <c r="I424" s="9">
        <v>44317</v>
      </c>
      <c r="J424" s="9">
        <v>44501</v>
      </c>
      <c r="K424" s="9">
        <v>45138</v>
      </c>
      <c r="L424" s="9"/>
      <c r="M424" s="65"/>
      <c r="N424" s="65"/>
      <c r="O424" s="65">
        <v>55</v>
      </c>
      <c r="P424" s="65"/>
      <c r="Q424" s="7"/>
    </row>
    <row r="425" spans="1:17" ht="15.75" hidden="1" thickBot="1" x14ac:dyDescent="0.3">
      <c r="A425" s="8" t="s">
        <v>187</v>
      </c>
      <c r="B425">
        <v>1364</v>
      </c>
      <c r="C425" t="s">
        <v>647</v>
      </c>
      <c r="D425">
        <v>313109</v>
      </c>
      <c r="E425" t="s">
        <v>612</v>
      </c>
      <c r="F425">
        <v>1</v>
      </c>
      <c r="G425" t="s">
        <v>573</v>
      </c>
      <c r="H425">
        <v>140</v>
      </c>
      <c r="I425" s="9">
        <v>44317</v>
      </c>
      <c r="J425" s="9">
        <v>44501</v>
      </c>
      <c r="K425" s="9">
        <v>45138</v>
      </c>
      <c r="L425" s="9"/>
      <c r="M425" s="65"/>
      <c r="N425" s="65"/>
      <c r="O425" s="65">
        <v>55</v>
      </c>
      <c r="P425" s="65"/>
      <c r="Q425" s="7"/>
    </row>
    <row r="426" spans="1:17" ht="15.75" hidden="1" thickBot="1" x14ac:dyDescent="0.3">
      <c r="A426" s="8" t="s">
        <v>187</v>
      </c>
      <c r="B426">
        <v>1379</v>
      </c>
      <c r="C426" t="s">
        <v>648</v>
      </c>
      <c r="D426">
        <v>313109</v>
      </c>
      <c r="E426" t="s">
        <v>613</v>
      </c>
      <c r="F426">
        <v>1</v>
      </c>
      <c r="G426" t="s">
        <v>573</v>
      </c>
      <c r="H426">
        <v>149</v>
      </c>
      <c r="I426" s="9">
        <v>44317</v>
      </c>
      <c r="J426" s="9">
        <v>44501</v>
      </c>
      <c r="K426" s="9">
        <v>45138</v>
      </c>
      <c r="L426" s="9"/>
      <c r="M426" s="65"/>
      <c r="N426" s="65"/>
      <c r="O426" s="65">
        <v>45</v>
      </c>
      <c r="P426" s="65"/>
      <c r="Q426" s="7"/>
    </row>
    <row r="427" spans="1:17" ht="15.75" hidden="1" thickBot="1" x14ac:dyDescent="0.3">
      <c r="A427" s="8" t="s">
        <v>187</v>
      </c>
      <c r="B427">
        <v>1380</v>
      </c>
      <c r="C427" t="s">
        <v>648</v>
      </c>
      <c r="D427">
        <v>313109</v>
      </c>
      <c r="E427" t="s">
        <v>613</v>
      </c>
      <c r="F427">
        <v>1</v>
      </c>
      <c r="G427" t="s">
        <v>573</v>
      </c>
      <c r="H427">
        <v>149</v>
      </c>
      <c r="I427" s="9">
        <v>44317</v>
      </c>
      <c r="J427" s="9">
        <v>44501</v>
      </c>
      <c r="K427" s="9">
        <v>45138</v>
      </c>
      <c r="L427" s="9"/>
      <c r="M427" s="65"/>
      <c r="N427" s="65"/>
      <c r="O427" s="65">
        <v>45</v>
      </c>
      <c r="P427" s="65"/>
      <c r="Q427" s="7"/>
    </row>
    <row r="428" spans="1:17" ht="15.75" hidden="1" thickBot="1" x14ac:dyDescent="0.3">
      <c r="A428" s="8" t="s">
        <v>187</v>
      </c>
      <c r="B428">
        <v>1381</v>
      </c>
      <c r="C428" t="s">
        <v>648</v>
      </c>
      <c r="D428">
        <v>313109</v>
      </c>
      <c r="E428" t="s">
        <v>613</v>
      </c>
      <c r="F428">
        <v>1</v>
      </c>
      <c r="G428" t="s">
        <v>573</v>
      </c>
      <c r="H428">
        <v>149</v>
      </c>
      <c r="I428" s="9">
        <v>44317</v>
      </c>
      <c r="J428" s="9">
        <v>44501</v>
      </c>
      <c r="K428" s="9">
        <v>45138</v>
      </c>
      <c r="L428" s="9"/>
      <c r="M428" s="65"/>
      <c r="N428" s="65"/>
      <c r="O428" s="65">
        <v>45</v>
      </c>
      <c r="P428" s="65"/>
      <c r="Q428" s="7"/>
    </row>
    <row r="429" spans="1:17" ht="15.75" hidden="1" thickBot="1" x14ac:dyDescent="0.3">
      <c r="A429" s="8" t="s">
        <v>187</v>
      </c>
      <c r="B429">
        <v>1382</v>
      </c>
      <c r="C429" t="s">
        <v>648</v>
      </c>
      <c r="D429">
        <v>313109</v>
      </c>
      <c r="E429" t="s">
        <v>613</v>
      </c>
      <c r="F429">
        <v>1</v>
      </c>
      <c r="G429" t="s">
        <v>573</v>
      </c>
      <c r="H429">
        <v>149</v>
      </c>
      <c r="I429" s="9">
        <v>44317</v>
      </c>
      <c r="J429" s="9">
        <v>44501</v>
      </c>
      <c r="K429" s="9">
        <v>45138</v>
      </c>
      <c r="L429" s="9"/>
      <c r="M429" s="65"/>
      <c r="N429" s="65"/>
      <c r="O429" s="65">
        <v>45</v>
      </c>
      <c r="P429" s="65"/>
      <c r="Q429" s="7"/>
    </row>
    <row r="430" spans="1:17" ht="15.75" hidden="1" thickBot="1" x14ac:dyDescent="0.3">
      <c r="A430" s="8" t="s">
        <v>187</v>
      </c>
      <c r="B430">
        <v>1354</v>
      </c>
      <c r="C430" t="s">
        <v>649</v>
      </c>
      <c r="D430">
        <v>313109</v>
      </c>
      <c r="E430" t="s">
        <v>614</v>
      </c>
      <c r="F430">
        <v>1</v>
      </c>
      <c r="G430" t="s">
        <v>573</v>
      </c>
      <c r="H430">
        <v>150</v>
      </c>
      <c r="I430" s="9">
        <v>44317</v>
      </c>
      <c r="J430" s="9">
        <v>44501</v>
      </c>
      <c r="K430" s="9">
        <v>45138</v>
      </c>
      <c r="L430" s="9"/>
      <c r="M430" s="65"/>
      <c r="N430" s="65"/>
      <c r="O430" s="65">
        <v>23</v>
      </c>
      <c r="P430" s="65"/>
      <c r="Q430" s="7"/>
    </row>
    <row r="431" spans="1:17" ht="15.75" hidden="1" thickBot="1" x14ac:dyDescent="0.3">
      <c r="A431" s="8" t="s">
        <v>187</v>
      </c>
      <c r="B431">
        <v>1370</v>
      </c>
      <c r="C431" t="s">
        <v>649</v>
      </c>
      <c r="D431">
        <v>313109</v>
      </c>
      <c r="E431" t="s">
        <v>614</v>
      </c>
      <c r="F431">
        <v>1</v>
      </c>
      <c r="G431" t="s">
        <v>573</v>
      </c>
      <c r="H431">
        <v>150</v>
      </c>
      <c r="I431" s="9">
        <v>44317</v>
      </c>
      <c r="J431" s="9">
        <v>44501</v>
      </c>
      <c r="K431" s="9">
        <v>45138</v>
      </c>
      <c r="L431" s="9"/>
      <c r="M431" s="65"/>
      <c r="N431" s="65"/>
      <c r="O431" s="65">
        <v>23</v>
      </c>
      <c r="P431" s="65"/>
      <c r="Q431" s="7"/>
    </row>
    <row r="432" spans="1:17" ht="15.75" hidden="1" thickBot="1" x14ac:dyDescent="0.3">
      <c r="A432" s="8" t="s">
        <v>187</v>
      </c>
      <c r="B432">
        <v>1375</v>
      </c>
      <c r="C432" t="s">
        <v>649</v>
      </c>
      <c r="D432">
        <v>313109</v>
      </c>
      <c r="E432" t="s">
        <v>614</v>
      </c>
      <c r="F432">
        <v>1</v>
      </c>
      <c r="G432" t="s">
        <v>573</v>
      </c>
      <c r="H432">
        <v>150</v>
      </c>
      <c r="I432" s="9">
        <v>44317</v>
      </c>
      <c r="J432" s="9">
        <v>44501</v>
      </c>
      <c r="K432" s="9">
        <v>45138</v>
      </c>
      <c r="L432" s="9"/>
      <c r="M432" s="65"/>
      <c r="N432" s="65"/>
      <c r="O432" s="65">
        <v>23</v>
      </c>
      <c r="P432" s="65"/>
      <c r="Q432" s="7"/>
    </row>
    <row r="433" spans="1:17" ht="15.75" hidden="1" thickBot="1" x14ac:dyDescent="0.3">
      <c r="A433" s="8" t="s">
        <v>187</v>
      </c>
      <c r="B433">
        <v>1376</v>
      </c>
      <c r="C433" t="s">
        <v>649</v>
      </c>
      <c r="D433">
        <v>313109</v>
      </c>
      <c r="E433" t="s">
        <v>614</v>
      </c>
      <c r="F433">
        <v>1</v>
      </c>
      <c r="G433" t="s">
        <v>573</v>
      </c>
      <c r="H433">
        <v>150</v>
      </c>
      <c r="I433" s="9">
        <v>44317</v>
      </c>
      <c r="J433" s="9">
        <v>44501</v>
      </c>
      <c r="K433" s="9">
        <v>45138</v>
      </c>
      <c r="L433" s="9"/>
      <c r="M433" s="65"/>
      <c r="N433" s="65"/>
      <c r="O433" s="65">
        <v>23</v>
      </c>
      <c r="P433" s="65"/>
      <c r="Q433" s="7"/>
    </row>
    <row r="434" spans="1:17" ht="15.75" hidden="1" thickBot="1" x14ac:dyDescent="0.3">
      <c r="A434" s="8" t="s">
        <v>187</v>
      </c>
      <c r="B434">
        <v>1344</v>
      </c>
      <c r="C434" t="s">
        <v>650</v>
      </c>
      <c r="D434">
        <v>313109</v>
      </c>
      <c r="E434" t="s">
        <v>615</v>
      </c>
      <c r="F434">
        <v>1</v>
      </c>
      <c r="G434" t="s">
        <v>573</v>
      </c>
      <c r="H434">
        <v>141</v>
      </c>
      <c r="I434" s="9">
        <v>44317</v>
      </c>
      <c r="J434" s="9">
        <v>44501</v>
      </c>
      <c r="K434" s="9">
        <v>45138</v>
      </c>
      <c r="L434" s="9"/>
      <c r="M434" s="65"/>
      <c r="N434" s="65"/>
      <c r="O434" s="65">
        <v>30</v>
      </c>
      <c r="P434" s="65"/>
      <c r="Q434" s="7"/>
    </row>
    <row r="435" spans="1:17" ht="15.75" hidden="1" thickBot="1" x14ac:dyDescent="0.3">
      <c r="A435" s="8" t="s">
        <v>187</v>
      </c>
      <c r="B435">
        <v>1349</v>
      </c>
      <c r="C435" t="s">
        <v>650</v>
      </c>
      <c r="D435">
        <v>313109</v>
      </c>
      <c r="E435" t="s">
        <v>615</v>
      </c>
      <c r="F435">
        <v>1</v>
      </c>
      <c r="G435" t="s">
        <v>573</v>
      </c>
      <c r="H435">
        <v>141</v>
      </c>
      <c r="I435" s="9">
        <v>44317</v>
      </c>
      <c r="J435" s="9">
        <v>44501</v>
      </c>
      <c r="K435" s="9">
        <v>45138</v>
      </c>
      <c r="L435" s="9"/>
      <c r="M435" s="65"/>
      <c r="N435" s="65"/>
      <c r="O435" s="65">
        <v>30</v>
      </c>
      <c r="P435" s="65"/>
      <c r="Q435" s="7"/>
    </row>
    <row r="436" spans="1:17" ht="15.75" hidden="1" thickBot="1" x14ac:dyDescent="0.3">
      <c r="A436" s="8" t="s">
        <v>187</v>
      </c>
      <c r="B436">
        <v>1373</v>
      </c>
      <c r="C436" t="s">
        <v>650</v>
      </c>
      <c r="D436">
        <v>313109</v>
      </c>
      <c r="E436" t="s">
        <v>615</v>
      </c>
      <c r="F436">
        <v>1</v>
      </c>
      <c r="G436" t="s">
        <v>573</v>
      </c>
      <c r="H436">
        <v>141</v>
      </c>
      <c r="I436" s="9">
        <v>44317</v>
      </c>
      <c r="J436" s="9">
        <v>44501</v>
      </c>
      <c r="K436" s="9">
        <v>45138</v>
      </c>
      <c r="L436" s="9"/>
      <c r="M436" s="65"/>
      <c r="N436" s="65"/>
      <c r="O436" s="65">
        <v>30</v>
      </c>
      <c r="P436" s="65"/>
      <c r="Q436" s="7"/>
    </row>
    <row r="437" spans="1:17" ht="15.75" hidden="1" thickBot="1" x14ac:dyDescent="0.3">
      <c r="A437" s="8" t="s">
        <v>187</v>
      </c>
      <c r="B437">
        <v>1377</v>
      </c>
      <c r="C437" t="s">
        <v>650</v>
      </c>
      <c r="D437">
        <v>313109</v>
      </c>
      <c r="E437" t="s">
        <v>615</v>
      </c>
      <c r="F437">
        <v>1</v>
      </c>
      <c r="G437" t="s">
        <v>573</v>
      </c>
      <c r="H437">
        <v>141</v>
      </c>
      <c r="I437" s="9">
        <v>44317</v>
      </c>
      <c r="J437" s="9">
        <v>44501</v>
      </c>
      <c r="K437" s="9">
        <v>45138</v>
      </c>
      <c r="L437" s="9"/>
      <c r="M437" s="65"/>
      <c r="N437" s="65"/>
      <c r="O437" s="65">
        <v>30</v>
      </c>
      <c r="P437" s="65"/>
      <c r="Q437" s="7"/>
    </row>
    <row r="438" spans="1:17" ht="15.75" hidden="1" thickBot="1" x14ac:dyDescent="0.3">
      <c r="A438" s="8" t="s">
        <v>187</v>
      </c>
      <c r="B438">
        <v>1338</v>
      </c>
      <c r="C438" t="s">
        <v>651</v>
      </c>
      <c r="D438">
        <v>313109</v>
      </c>
      <c r="E438" t="s">
        <v>616</v>
      </c>
      <c r="F438">
        <v>1</v>
      </c>
      <c r="G438" t="s">
        <v>573</v>
      </c>
      <c r="H438">
        <v>142</v>
      </c>
      <c r="I438" s="9">
        <v>44317</v>
      </c>
      <c r="J438" s="9">
        <v>44501</v>
      </c>
      <c r="K438" s="9">
        <v>45138</v>
      </c>
      <c r="L438" s="9"/>
      <c r="M438" s="65"/>
      <c r="N438" s="65"/>
      <c r="O438" s="65">
        <v>45</v>
      </c>
      <c r="P438" s="65"/>
      <c r="Q438" s="7"/>
    </row>
    <row r="439" spans="1:17" ht="15.75" hidden="1" thickBot="1" x14ac:dyDescent="0.3">
      <c r="A439" s="8" t="s">
        <v>187</v>
      </c>
      <c r="B439">
        <v>1339</v>
      </c>
      <c r="C439" t="s">
        <v>651</v>
      </c>
      <c r="D439">
        <v>313109</v>
      </c>
      <c r="E439" t="s">
        <v>616</v>
      </c>
      <c r="F439">
        <v>1</v>
      </c>
      <c r="G439" t="s">
        <v>573</v>
      </c>
      <c r="H439">
        <v>142</v>
      </c>
      <c r="I439" s="9">
        <v>44317</v>
      </c>
      <c r="J439" s="9">
        <v>44501</v>
      </c>
      <c r="K439" s="9">
        <v>45138</v>
      </c>
      <c r="L439" s="9"/>
      <c r="M439" s="65"/>
      <c r="N439" s="65"/>
      <c r="O439" s="65">
        <v>45</v>
      </c>
      <c r="P439" s="65"/>
      <c r="Q439" s="7"/>
    </row>
    <row r="440" spans="1:17" ht="15.75" hidden="1" thickBot="1" x14ac:dyDescent="0.3">
      <c r="A440" s="8" t="s">
        <v>187</v>
      </c>
      <c r="B440">
        <v>1340</v>
      </c>
      <c r="C440" t="s">
        <v>651</v>
      </c>
      <c r="D440">
        <v>313109</v>
      </c>
      <c r="E440" t="s">
        <v>616</v>
      </c>
      <c r="F440">
        <v>1</v>
      </c>
      <c r="G440" t="s">
        <v>573</v>
      </c>
      <c r="H440">
        <v>142</v>
      </c>
      <c r="I440" s="9">
        <v>44317</v>
      </c>
      <c r="J440" s="9">
        <v>44501</v>
      </c>
      <c r="K440" s="9">
        <v>45138</v>
      </c>
      <c r="L440" s="9"/>
      <c r="M440" s="65"/>
      <c r="N440" s="65"/>
      <c r="O440" s="65">
        <v>45</v>
      </c>
      <c r="P440" s="65"/>
      <c r="Q440" s="7"/>
    </row>
    <row r="441" spans="1:17" ht="15.75" hidden="1" thickBot="1" x14ac:dyDescent="0.3">
      <c r="A441" s="8" t="s">
        <v>187</v>
      </c>
      <c r="B441">
        <v>1341</v>
      </c>
      <c r="C441" t="s">
        <v>651</v>
      </c>
      <c r="D441">
        <v>313109</v>
      </c>
      <c r="E441" t="s">
        <v>616</v>
      </c>
      <c r="F441">
        <v>1</v>
      </c>
      <c r="G441" t="s">
        <v>573</v>
      </c>
      <c r="H441">
        <v>142</v>
      </c>
      <c r="I441" s="9">
        <v>44317</v>
      </c>
      <c r="J441" s="9">
        <v>44501</v>
      </c>
      <c r="K441" s="9">
        <v>45138</v>
      </c>
      <c r="L441" s="9"/>
      <c r="M441" s="65"/>
      <c r="N441" s="65"/>
      <c r="O441" s="65">
        <v>45</v>
      </c>
      <c r="P441" s="65"/>
      <c r="Q441" s="7"/>
    </row>
    <row r="442" spans="1:17" ht="15.75" hidden="1" thickBot="1" x14ac:dyDescent="0.3">
      <c r="A442" s="8" t="s">
        <v>187</v>
      </c>
      <c r="B442">
        <v>1365</v>
      </c>
      <c r="C442" t="s">
        <v>652</v>
      </c>
      <c r="D442">
        <v>313109</v>
      </c>
      <c r="E442" t="s">
        <v>617</v>
      </c>
      <c r="F442">
        <v>1</v>
      </c>
      <c r="G442" t="s">
        <v>573</v>
      </c>
      <c r="H442">
        <v>143</v>
      </c>
      <c r="I442" s="9">
        <v>44317</v>
      </c>
      <c r="J442" s="9">
        <v>44501</v>
      </c>
      <c r="K442" s="9">
        <v>45138</v>
      </c>
      <c r="L442" s="9"/>
      <c r="M442" s="65"/>
      <c r="N442" s="65"/>
      <c r="O442" s="65">
        <v>28</v>
      </c>
      <c r="P442" s="65"/>
      <c r="Q442" s="7"/>
    </row>
    <row r="443" spans="1:17" ht="15.75" hidden="1" thickBot="1" x14ac:dyDescent="0.3">
      <c r="A443" s="8" t="s">
        <v>187</v>
      </c>
      <c r="B443">
        <v>1366</v>
      </c>
      <c r="C443" t="s">
        <v>652</v>
      </c>
      <c r="D443">
        <v>313109</v>
      </c>
      <c r="E443" t="s">
        <v>617</v>
      </c>
      <c r="F443">
        <v>1</v>
      </c>
      <c r="G443" t="s">
        <v>573</v>
      </c>
      <c r="H443">
        <v>143</v>
      </c>
      <c r="I443" s="9">
        <v>44317</v>
      </c>
      <c r="J443" s="9">
        <v>44501</v>
      </c>
      <c r="K443" s="9">
        <v>45138</v>
      </c>
      <c r="L443" s="9"/>
      <c r="M443" s="65"/>
      <c r="N443" s="65"/>
      <c r="O443" s="65">
        <v>28</v>
      </c>
      <c r="P443" s="65"/>
      <c r="Q443" s="7"/>
    </row>
    <row r="444" spans="1:17" ht="15.75" hidden="1" thickBot="1" x14ac:dyDescent="0.3">
      <c r="A444" s="8" t="s">
        <v>187</v>
      </c>
      <c r="B444">
        <v>1367</v>
      </c>
      <c r="C444" t="s">
        <v>652</v>
      </c>
      <c r="D444">
        <v>313109</v>
      </c>
      <c r="E444" t="s">
        <v>617</v>
      </c>
      <c r="F444">
        <v>1</v>
      </c>
      <c r="G444" t="s">
        <v>573</v>
      </c>
      <c r="H444">
        <v>143</v>
      </c>
      <c r="I444" s="9">
        <v>44317</v>
      </c>
      <c r="J444" s="9">
        <v>44501</v>
      </c>
      <c r="K444" s="9">
        <v>45138</v>
      </c>
      <c r="L444" s="9"/>
      <c r="M444" s="65"/>
      <c r="N444" s="65"/>
      <c r="O444" s="65">
        <v>28</v>
      </c>
      <c r="P444" s="65"/>
      <c r="Q444" s="7"/>
    </row>
    <row r="445" spans="1:17" ht="15.75" hidden="1" thickBot="1" x14ac:dyDescent="0.3">
      <c r="A445" s="8" t="s">
        <v>187</v>
      </c>
      <c r="B445">
        <v>1368</v>
      </c>
      <c r="C445" t="s">
        <v>652</v>
      </c>
      <c r="D445">
        <v>313109</v>
      </c>
      <c r="E445" t="s">
        <v>617</v>
      </c>
      <c r="F445">
        <v>1</v>
      </c>
      <c r="G445" t="s">
        <v>573</v>
      </c>
      <c r="H445">
        <v>143</v>
      </c>
      <c r="I445" s="9">
        <v>44317</v>
      </c>
      <c r="J445" s="9">
        <v>44501</v>
      </c>
      <c r="K445" s="9">
        <v>45138</v>
      </c>
      <c r="L445" s="9"/>
      <c r="M445" s="65"/>
      <c r="N445" s="65"/>
      <c r="O445" s="65">
        <v>28</v>
      </c>
      <c r="P445" s="65"/>
      <c r="Q445" s="7"/>
    </row>
    <row r="446" spans="1:17" ht="15.75" hidden="1" thickBot="1" x14ac:dyDescent="0.3">
      <c r="A446" s="8" t="s">
        <v>187</v>
      </c>
      <c r="B446">
        <v>1360</v>
      </c>
      <c r="C446" t="s">
        <v>653</v>
      </c>
      <c r="D446">
        <v>313109</v>
      </c>
      <c r="E446" t="s">
        <v>618</v>
      </c>
      <c r="F446">
        <v>1</v>
      </c>
      <c r="G446" t="s">
        <v>573</v>
      </c>
      <c r="H446">
        <v>144</v>
      </c>
      <c r="I446" s="9">
        <v>44317</v>
      </c>
      <c r="J446" s="9">
        <v>44501</v>
      </c>
      <c r="K446" s="9">
        <v>45138</v>
      </c>
      <c r="L446" s="9"/>
      <c r="M446" s="65"/>
      <c r="N446" s="65"/>
      <c r="O446" s="65">
        <v>28</v>
      </c>
      <c r="P446" s="65"/>
      <c r="Q446" s="7"/>
    </row>
    <row r="447" spans="1:17" ht="15.75" hidden="1" thickBot="1" x14ac:dyDescent="0.3">
      <c r="A447" s="8" t="s">
        <v>187</v>
      </c>
      <c r="B447">
        <v>1361</v>
      </c>
      <c r="C447" t="s">
        <v>653</v>
      </c>
      <c r="D447">
        <v>313109</v>
      </c>
      <c r="E447" t="s">
        <v>618</v>
      </c>
      <c r="F447">
        <v>1</v>
      </c>
      <c r="G447" t="s">
        <v>573</v>
      </c>
      <c r="H447">
        <v>144</v>
      </c>
      <c r="I447" s="9">
        <v>44317</v>
      </c>
      <c r="J447" s="9">
        <v>44501</v>
      </c>
      <c r="K447" s="9">
        <v>45138</v>
      </c>
      <c r="L447" s="9"/>
      <c r="M447" s="65"/>
      <c r="N447" s="65"/>
      <c r="O447" s="65">
        <v>28</v>
      </c>
      <c r="P447" s="65"/>
      <c r="Q447" s="7"/>
    </row>
    <row r="448" spans="1:17" ht="15.75" hidden="1" thickBot="1" x14ac:dyDescent="0.3">
      <c r="A448" s="8" t="s">
        <v>187</v>
      </c>
      <c r="B448">
        <v>1362</v>
      </c>
      <c r="C448" t="s">
        <v>653</v>
      </c>
      <c r="D448">
        <v>313109</v>
      </c>
      <c r="E448" t="s">
        <v>618</v>
      </c>
      <c r="F448">
        <v>1</v>
      </c>
      <c r="G448" t="s">
        <v>573</v>
      </c>
      <c r="H448">
        <v>144</v>
      </c>
      <c r="I448" s="9">
        <v>44317</v>
      </c>
      <c r="J448" s="9">
        <v>44501</v>
      </c>
      <c r="K448" s="9">
        <v>45138</v>
      </c>
      <c r="L448" s="9"/>
      <c r="M448" s="65"/>
      <c r="N448" s="65"/>
      <c r="O448" s="65">
        <v>28</v>
      </c>
      <c r="P448" s="65"/>
      <c r="Q448" s="7"/>
    </row>
    <row r="449" spans="1:17" ht="15.75" hidden="1" thickBot="1" x14ac:dyDescent="0.3">
      <c r="A449" s="8" t="s">
        <v>187</v>
      </c>
      <c r="B449">
        <v>1363</v>
      </c>
      <c r="C449" t="s">
        <v>653</v>
      </c>
      <c r="D449">
        <v>313109</v>
      </c>
      <c r="E449" t="s">
        <v>618</v>
      </c>
      <c r="F449">
        <v>1</v>
      </c>
      <c r="G449" t="s">
        <v>573</v>
      </c>
      <c r="H449">
        <v>144</v>
      </c>
      <c r="I449" s="9">
        <v>44317</v>
      </c>
      <c r="J449" s="9">
        <v>44501</v>
      </c>
      <c r="K449" s="9">
        <v>45138</v>
      </c>
      <c r="L449" s="9"/>
      <c r="M449" s="65"/>
      <c r="N449" s="65"/>
      <c r="O449" s="65">
        <v>28</v>
      </c>
      <c r="P449" s="65"/>
      <c r="Q449" s="7"/>
    </row>
    <row r="450" spans="1:17" ht="15.75" hidden="1" thickBot="1" x14ac:dyDescent="0.3">
      <c r="A450" s="8" t="s">
        <v>187</v>
      </c>
      <c r="B450">
        <v>1394</v>
      </c>
      <c r="C450" t="s">
        <v>654</v>
      </c>
      <c r="D450">
        <v>313109</v>
      </c>
      <c r="E450" t="s">
        <v>619</v>
      </c>
      <c r="F450">
        <v>1</v>
      </c>
      <c r="G450" t="s">
        <v>573</v>
      </c>
      <c r="H450">
        <v>145</v>
      </c>
      <c r="I450" s="9">
        <v>44317</v>
      </c>
      <c r="J450" s="9">
        <v>44501</v>
      </c>
      <c r="K450" s="9">
        <v>45138</v>
      </c>
      <c r="L450" s="9"/>
      <c r="M450" s="65"/>
      <c r="N450" s="65"/>
      <c r="O450" s="65">
        <v>37</v>
      </c>
      <c r="P450" s="65"/>
      <c r="Q450" s="7"/>
    </row>
    <row r="451" spans="1:17" ht="15.75" hidden="1" thickBot="1" x14ac:dyDescent="0.3">
      <c r="A451" s="8" t="s">
        <v>187</v>
      </c>
      <c r="B451">
        <v>1396</v>
      </c>
      <c r="C451" t="s">
        <v>654</v>
      </c>
      <c r="D451">
        <v>313109</v>
      </c>
      <c r="E451" t="s">
        <v>619</v>
      </c>
      <c r="F451">
        <v>1</v>
      </c>
      <c r="G451" t="s">
        <v>573</v>
      </c>
      <c r="H451">
        <v>145</v>
      </c>
      <c r="I451" s="9">
        <v>44317</v>
      </c>
      <c r="J451" s="9">
        <v>44501</v>
      </c>
      <c r="K451" s="9">
        <v>45138</v>
      </c>
      <c r="L451" s="9"/>
      <c r="M451" s="65"/>
      <c r="N451" s="65"/>
      <c r="O451" s="65">
        <v>37</v>
      </c>
      <c r="P451" s="65"/>
      <c r="Q451" s="7"/>
    </row>
    <row r="452" spans="1:17" ht="15.75" hidden="1" thickBot="1" x14ac:dyDescent="0.3">
      <c r="A452" s="8" t="s">
        <v>187</v>
      </c>
      <c r="B452">
        <v>1397</v>
      </c>
      <c r="C452" t="s">
        <v>654</v>
      </c>
      <c r="D452">
        <v>313109</v>
      </c>
      <c r="E452" t="s">
        <v>619</v>
      </c>
      <c r="F452">
        <v>1</v>
      </c>
      <c r="G452" t="s">
        <v>573</v>
      </c>
      <c r="H452">
        <v>145</v>
      </c>
      <c r="I452" s="9">
        <v>44317</v>
      </c>
      <c r="J452" s="9">
        <v>44501</v>
      </c>
      <c r="K452" s="9">
        <v>45138</v>
      </c>
      <c r="L452" s="9"/>
      <c r="M452" s="65"/>
      <c r="N452" s="65"/>
      <c r="O452" s="65">
        <v>37</v>
      </c>
      <c r="P452" s="65"/>
      <c r="Q452" s="7"/>
    </row>
    <row r="453" spans="1:17" ht="15.75" hidden="1" thickBot="1" x14ac:dyDescent="0.3">
      <c r="A453" s="8" t="s">
        <v>187</v>
      </c>
      <c r="B453">
        <v>1398</v>
      </c>
      <c r="C453" t="s">
        <v>654</v>
      </c>
      <c r="D453">
        <v>313109</v>
      </c>
      <c r="E453" t="s">
        <v>619</v>
      </c>
      <c r="F453">
        <v>1</v>
      </c>
      <c r="G453" t="s">
        <v>573</v>
      </c>
      <c r="H453">
        <v>145</v>
      </c>
      <c r="I453" s="9">
        <v>44317</v>
      </c>
      <c r="J453" s="9">
        <v>44501</v>
      </c>
      <c r="K453" s="9">
        <v>45138</v>
      </c>
      <c r="L453" s="9"/>
      <c r="M453" s="65"/>
      <c r="N453" s="65"/>
      <c r="O453" s="65">
        <v>37</v>
      </c>
      <c r="P453" s="65"/>
      <c r="Q453" s="7"/>
    </row>
    <row r="454" spans="1:17" ht="15.75" hidden="1" thickBot="1" x14ac:dyDescent="0.3">
      <c r="A454" s="8" t="s">
        <v>187</v>
      </c>
      <c r="B454">
        <v>1369</v>
      </c>
      <c r="C454" t="s">
        <v>655</v>
      </c>
      <c r="D454">
        <v>313109</v>
      </c>
      <c r="E454" t="s">
        <v>620</v>
      </c>
      <c r="F454">
        <v>1</v>
      </c>
      <c r="G454" t="s">
        <v>573</v>
      </c>
      <c r="H454">
        <v>146</v>
      </c>
      <c r="I454" s="9">
        <v>44317</v>
      </c>
      <c r="J454" s="9">
        <v>44501</v>
      </c>
      <c r="K454" s="9">
        <v>45138</v>
      </c>
      <c r="L454" s="9"/>
      <c r="M454" s="65"/>
      <c r="N454" s="65"/>
      <c r="O454" s="65">
        <v>35</v>
      </c>
      <c r="P454" s="65"/>
      <c r="Q454" s="7"/>
    </row>
    <row r="455" spans="1:17" ht="15.75" hidden="1" thickBot="1" x14ac:dyDescent="0.3">
      <c r="A455" s="8" t="s">
        <v>187</v>
      </c>
      <c r="B455">
        <v>1383</v>
      </c>
      <c r="C455" t="s">
        <v>655</v>
      </c>
      <c r="D455">
        <v>313109</v>
      </c>
      <c r="E455" t="s">
        <v>620</v>
      </c>
      <c r="F455">
        <v>1</v>
      </c>
      <c r="G455" t="s">
        <v>573</v>
      </c>
      <c r="H455">
        <v>146</v>
      </c>
      <c r="I455" s="9">
        <v>44317</v>
      </c>
      <c r="J455" s="9">
        <v>44501</v>
      </c>
      <c r="K455" s="9">
        <v>45138</v>
      </c>
      <c r="L455" s="9"/>
      <c r="M455" s="65"/>
      <c r="N455" s="65"/>
      <c r="O455" s="65">
        <v>35</v>
      </c>
      <c r="P455" s="65"/>
      <c r="Q455" s="7"/>
    </row>
    <row r="456" spans="1:17" ht="15.75" hidden="1" thickBot="1" x14ac:dyDescent="0.3">
      <c r="A456" s="8" t="s">
        <v>187</v>
      </c>
      <c r="B456">
        <v>1384</v>
      </c>
      <c r="C456" t="s">
        <v>655</v>
      </c>
      <c r="D456">
        <v>313109</v>
      </c>
      <c r="E456" t="s">
        <v>620</v>
      </c>
      <c r="F456">
        <v>1</v>
      </c>
      <c r="G456" t="s">
        <v>573</v>
      </c>
      <c r="H456">
        <v>146</v>
      </c>
      <c r="I456" s="9">
        <v>44317</v>
      </c>
      <c r="J456" s="9">
        <v>44501</v>
      </c>
      <c r="K456" s="9">
        <v>45138</v>
      </c>
      <c r="L456" s="9"/>
      <c r="M456" s="65"/>
      <c r="N456" s="65"/>
      <c r="O456" s="65">
        <v>35</v>
      </c>
      <c r="P456" s="65"/>
      <c r="Q456" s="7"/>
    </row>
    <row r="457" spans="1:17" ht="15.75" hidden="1" thickBot="1" x14ac:dyDescent="0.3">
      <c r="A457" s="8" t="s">
        <v>187</v>
      </c>
      <c r="B457">
        <v>1399</v>
      </c>
      <c r="C457" t="s">
        <v>655</v>
      </c>
      <c r="D457">
        <v>313109</v>
      </c>
      <c r="E457" t="s">
        <v>620</v>
      </c>
      <c r="F457">
        <v>1</v>
      </c>
      <c r="G457" t="s">
        <v>573</v>
      </c>
      <c r="H457">
        <v>146</v>
      </c>
      <c r="I457" s="9">
        <v>44317</v>
      </c>
      <c r="J457" s="9">
        <v>44501</v>
      </c>
      <c r="K457" s="9">
        <v>45138</v>
      </c>
      <c r="L457" s="9"/>
      <c r="M457" s="65"/>
      <c r="N457" s="65"/>
      <c r="O457" s="65">
        <v>35</v>
      </c>
      <c r="P457" s="65"/>
      <c r="Q457" s="7"/>
    </row>
    <row r="458" spans="1:17" ht="15.75" hidden="1" thickBot="1" x14ac:dyDescent="0.3">
      <c r="A458" s="8" t="s">
        <v>187</v>
      </c>
      <c r="B458">
        <v>1385</v>
      </c>
      <c r="C458" t="s">
        <v>656</v>
      </c>
      <c r="D458">
        <v>313109</v>
      </c>
      <c r="E458" t="s">
        <v>621</v>
      </c>
      <c r="F458">
        <v>1</v>
      </c>
      <c r="G458" t="s">
        <v>573</v>
      </c>
      <c r="H458">
        <v>147</v>
      </c>
      <c r="I458" s="9">
        <v>44317</v>
      </c>
      <c r="J458" s="9">
        <v>44501</v>
      </c>
      <c r="K458" s="9">
        <v>45138</v>
      </c>
      <c r="L458" s="9"/>
      <c r="M458" s="65"/>
      <c r="N458" s="65"/>
      <c r="O458" s="65">
        <v>46</v>
      </c>
      <c r="P458" s="65"/>
      <c r="Q458" s="7"/>
    </row>
    <row r="459" spans="1:17" ht="15.75" hidden="1" thickBot="1" x14ac:dyDescent="0.3">
      <c r="A459" s="8" t="s">
        <v>187</v>
      </c>
      <c r="B459">
        <v>1386</v>
      </c>
      <c r="C459" t="s">
        <v>656</v>
      </c>
      <c r="D459">
        <v>313109</v>
      </c>
      <c r="E459" t="s">
        <v>621</v>
      </c>
      <c r="F459">
        <v>1</v>
      </c>
      <c r="G459" t="s">
        <v>573</v>
      </c>
      <c r="H459">
        <v>147</v>
      </c>
      <c r="I459" s="9">
        <v>44317</v>
      </c>
      <c r="J459" s="9">
        <v>44501</v>
      </c>
      <c r="K459" s="9">
        <v>45138</v>
      </c>
      <c r="L459" s="9"/>
      <c r="M459" s="65"/>
      <c r="N459" s="65"/>
      <c r="O459" s="65">
        <v>46</v>
      </c>
      <c r="P459" s="65"/>
      <c r="Q459" s="7"/>
    </row>
    <row r="460" spans="1:17" ht="15.75" hidden="1" thickBot="1" x14ac:dyDescent="0.3">
      <c r="A460" s="8" t="s">
        <v>187</v>
      </c>
      <c r="B460">
        <v>1387</v>
      </c>
      <c r="C460" t="s">
        <v>656</v>
      </c>
      <c r="D460">
        <v>313109</v>
      </c>
      <c r="E460" t="s">
        <v>621</v>
      </c>
      <c r="F460">
        <v>1</v>
      </c>
      <c r="G460" t="s">
        <v>573</v>
      </c>
      <c r="H460">
        <v>147</v>
      </c>
      <c r="I460" s="9">
        <v>44317</v>
      </c>
      <c r="J460" s="9">
        <v>44501</v>
      </c>
      <c r="K460" s="9">
        <v>45138</v>
      </c>
      <c r="L460" s="9"/>
      <c r="M460" s="65"/>
      <c r="N460" s="65"/>
      <c r="O460" s="65">
        <v>46</v>
      </c>
      <c r="P460" s="65"/>
      <c r="Q460" s="7"/>
    </row>
    <row r="461" spans="1:17" ht="15.75" hidden="1" thickBot="1" x14ac:dyDescent="0.3">
      <c r="A461" s="8" t="s">
        <v>187</v>
      </c>
      <c r="B461">
        <v>1388</v>
      </c>
      <c r="C461" t="s">
        <v>656</v>
      </c>
      <c r="D461">
        <v>313109</v>
      </c>
      <c r="E461" t="s">
        <v>621</v>
      </c>
      <c r="F461">
        <v>1</v>
      </c>
      <c r="G461" t="s">
        <v>573</v>
      </c>
      <c r="H461">
        <v>147</v>
      </c>
      <c r="I461" s="9">
        <v>44317</v>
      </c>
      <c r="J461" s="9">
        <v>44501</v>
      </c>
      <c r="K461" s="9">
        <v>45138</v>
      </c>
      <c r="L461" s="9"/>
      <c r="M461" s="65"/>
      <c r="N461" s="65"/>
      <c r="O461" s="65">
        <v>46</v>
      </c>
      <c r="P461" s="65"/>
      <c r="Q461" s="7"/>
    </row>
    <row r="462" spans="1:17" ht="15.75" hidden="1" thickBot="1" x14ac:dyDescent="0.3">
      <c r="A462" s="8" t="s">
        <v>187</v>
      </c>
      <c r="B462">
        <v>1347</v>
      </c>
      <c r="C462" t="s">
        <v>657</v>
      </c>
      <c r="D462">
        <v>313109</v>
      </c>
      <c r="E462" t="s">
        <v>622</v>
      </c>
      <c r="F462">
        <v>1</v>
      </c>
      <c r="G462" t="s">
        <v>573</v>
      </c>
      <c r="H462">
        <v>148</v>
      </c>
      <c r="I462" s="9">
        <v>44317</v>
      </c>
      <c r="J462" s="9">
        <v>44501</v>
      </c>
      <c r="K462" s="9">
        <v>45138</v>
      </c>
      <c r="L462" s="9"/>
      <c r="M462" s="65"/>
      <c r="N462" s="65"/>
      <c r="O462" s="65">
        <v>53</v>
      </c>
      <c r="P462" s="65"/>
      <c r="Q462" s="7"/>
    </row>
    <row r="463" spans="1:17" ht="15.75" hidden="1" thickBot="1" x14ac:dyDescent="0.3">
      <c r="A463" s="8" t="s">
        <v>187</v>
      </c>
      <c r="B463">
        <v>1359</v>
      </c>
      <c r="C463" t="s">
        <v>657</v>
      </c>
      <c r="D463">
        <v>313109</v>
      </c>
      <c r="E463" t="s">
        <v>622</v>
      </c>
      <c r="F463">
        <v>1</v>
      </c>
      <c r="G463" t="s">
        <v>573</v>
      </c>
      <c r="H463">
        <v>148</v>
      </c>
      <c r="I463" s="9">
        <v>44317</v>
      </c>
      <c r="J463" s="9">
        <v>44501</v>
      </c>
      <c r="K463" s="9">
        <v>45138</v>
      </c>
      <c r="L463" s="9"/>
      <c r="M463" s="65"/>
      <c r="N463" s="65"/>
      <c r="O463" s="65">
        <v>53</v>
      </c>
      <c r="P463" s="65"/>
      <c r="Q463" s="7"/>
    </row>
    <row r="464" spans="1:17" ht="15.75" hidden="1" thickBot="1" x14ac:dyDescent="0.3">
      <c r="A464" s="8" t="s">
        <v>187</v>
      </c>
      <c r="B464">
        <v>1372</v>
      </c>
      <c r="C464" t="s">
        <v>657</v>
      </c>
      <c r="D464">
        <v>313109</v>
      </c>
      <c r="E464" t="s">
        <v>622</v>
      </c>
      <c r="F464">
        <v>1</v>
      </c>
      <c r="G464" t="s">
        <v>573</v>
      </c>
      <c r="H464">
        <v>148</v>
      </c>
      <c r="I464" s="9">
        <v>44317</v>
      </c>
      <c r="J464" s="9">
        <v>44501</v>
      </c>
      <c r="K464" s="9">
        <v>45138</v>
      </c>
      <c r="L464" s="9"/>
      <c r="M464" s="65"/>
      <c r="N464" s="65"/>
      <c r="O464" s="65">
        <v>53</v>
      </c>
      <c r="P464" s="65"/>
      <c r="Q464" s="7"/>
    </row>
    <row r="465" spans="1:17" ht="15.75" hidden="1" thickBot="1" x14ac:dyDescent="0.3">
      <c r="A465" s="8" t="s">
        <v>187</v>
      </c>
      <c r="B465">
        <v>1374</v>
      </c>
      <c r="C465" t="s">
        <v>657</v>
      </c>
      <c r="D465">
        <v>313109</v>
      </c>
      <c r="E465" t="s">
        <v>622</v>
      </c>
      <c r="F465">
        <v>1</v>
      </c>
      <c r="G465" t="s">
        <v>573</v>
      </c>
      <c r="H465">
        <v>148</v>
      </c>
      <c r="I465" s="9">
        <v>44317</v>
      </c>
      <c r="J465" s="9">
        <v>44501</v>
      </c>
      <c r="K465" s="9">
        <v>45138</v>
      </c>
      <c r="L465" s="9"/>
      <c r="M465" s="65"/>
      <c r="N465" s="65"/>
      <c r="O465" s="65">
        <v>53</v>
      </c>
      <c r="P465" s="65"/>
      <c r="Q465" s="7"/>
    </row>
    <row r="466" spans="1:17" ht="15.75" hidden="1" thickBot="1" x14ac:dyDescent="0.3">
      <c r="A466" s="8" t="s">
        <v>187</v>
      </c>
      <c r="B466">
        <v>1390</v>
      </c>
      <c r="C466" t="s">
        <v>658</v>
      </c>
      <c r="D466">
        <v>313109</v>
      </c>
      <c r="E466" t="s">
        <v>623</v>
      </c>
      <c r="F466">
        <v>1</v>
      </c>
      <c r="G466" t="s">
        <v>573</v>
      </c>
      <c r="H466">
        <v>151</v>
      </c>
      <c r="I466" s="9">
        <v>44317</v>
      </c>
      <c r="J466" s="9">
        <v>44501</v>
      </c>
      <c r="K466" s="9">
        <v>45138</v>
      </c>
      <c r="L466" s="9"/>
      <c r="M466" s="65"/>
      <c r="N466" s="65"/>
      <c r="O466" s="65">
        <v>55</v>
      </c>
      <c r="P466" s="65"/>
      <c r="Q466" s="7"/>
    </row>
    <row r="467" spans="1:17" ht="15.75" hidden="1" thickBot="1" x14ac:dyDescent="0.3">
      <c r="A467" s="8" t="s">
        <v>187</v>
      </c>
      <c r="B467">
        <v>1391</v>
      </c>
      <c r="C467" t="s">
        <v>658</v>
      </c>
      <c r="D467">
        <v>313109</v>
      </c>
      <c r="E467" t="s">
        <v>623</v>
      </c>
      <c r="F467">
        <v>1</v>
      </c>
      <c r="G467" t="s">
        <v>573</v>
      </c>
      <c r="H467">
        <v>151</v>
      </c>
      <c r="I467" s="9">
        <v>44317</v>
      </c>
      <c r="J467" s="9">
        <v>44501</v>
      </c>
      <c r="K467" s="9">
        <v>45138</v>
      </c>
      <c r="L467" s="9"/>
      <c r="M467" s="65"/>
      <c r="N467" s="65"/>
      <c r="O467" s="65">
        <v>55</v>
      </c>
      <c r="P467" s="65"/>
      <c r="Q467" s="7"/>
    </row>
    <row r="468" spans="1:17" ht="15.75" hidden="1" thickBot="1" x14ac:dyDescent="0.3">
      <c r="A468" s="8" t="s">
        <v>187</v>
      </c>
      <c r="B468">
        <v>1392</v>
      </c>
      <c r="C468" t="s">
        <v>658</v>
      </c>
      <c r="D468">
        <v>313109</v>
      </c>
      <c r="E468" t="s">
        <v>623</v>
      </c>
      <c r="F468">
        <v>1</v>
      </c>
      <c r="G468" t="s">
        <v>573</v>
      </c>
      <c r="H468">
        <v>151</v>
      </c>
      <c r="I468" s="9">
        <v>44317</v>
      </c>
      <c r="J468" s="9">
        <v>44501</v>
      </c>
      <c r="K468" s="9">
        <v>45138</v>
      </c>
      <c r="L468" s="9"/>
      <c r="M468" s="65"/>
      <c r="N468" s="65"/>
      <c r="O468" s="65">
        <v>55</v>
      </c>
      <c r="P468" s="65"/>
      <c r="Q468" s="7"/>
    </row>
    <row r="469" spans="1:17" ht="15.75" hidden="1" thickBot="1" x14ac:dyDescent="0.3">
      <c r="A469" s="71" t="s">
        <v>187</v>
      </c>
      <c r="B469">
        <v>1393</v>
      </c>
      <c r="C469" t="s">
        <v>658</v>
      </c>
      <c r="D469">
        <v>313109</v>
      </c>
      <c r="E469" t="s">
        <v>623</v>
      </c>
      <c r="F469">
        <v>1</v>
      </c>
      <c r="G469" t="s">
        <v>573</v>
      </c>
      <c r="H469">
        <v>151</v>
      </c>
      <c r="I469" s="9">
        <v>44317</v>
      </c>
      <c r="J469" s="9">
        <v>44501</v>
      </c>
      <c r="K469" s="9">
        <v>45138</v>
      </c>
      <c r="L469" s="9"/>
      <c r="M469" s="65"/>
      <c r="N469" s="68"/>
      <c r="O469" s="65">
        <v>55</v>
      </c>
      <c r="P469" s="65"/>
      <c r="Q469" s="7"/>
    </row>
    <row r="470" spans="1:17" ht="15.75" hidden="1" thickBot="1" x14ac:dyDescent="0.3">
      <c r="A470" s="8" t="s">
        <v>187</v>
      </c>
      <c r="B470">
        <v>1350</v>
      </c>
      <c r="C470" t="s">
        <v>659</v>
      </c>
      <c r="D470">
        <v>313109</v>
      </c>
      <c r="E470" t="s">
        <v>624</v>
      </c>
      <c r="F470">
        <v>1</v>
      </c>
      <c r="G470" t="s">
        <v>573</v>
      </c>
      <c r="H470">
        <v>152</v>
      </c>
      <c r="I470" s="9">
        <v>44317</v>
      </c>
      <c r="J470" s="9">
        <v>44501</v>
      </c>
      <c r="K470" s="9">
        <v>45138</v>
      </c>
      <c r="L470" s="9"/>
      <c r="M470" s="65"/>
      <c r="N470" s="65"/>
      <c r="O470" s="65">
        <v>52</v>
      </c>
      <c r="P470" s="65"/>
      <c r="Q470" s="7"/>
    </row>
    <row r="471" spans="1:17" ht="15.75" hidden="1" thickBot="1" x14ac:dyDescent="0.3">
      <c r="A471" s="8" t="s">
        <v>187</v>
      </c>
      <c r="B471">
        <v>1351</v>
      </c>
      <c r="C471" t="s">
        <v>659</v>
      </c>
      <c r="D471">
        <v>313109</v>
      </c>
      <c r="E471" t="s">
        <v>624</v>
      </c>
      <c r="F471">
        <v>1</v>
      </c>
      <c r="G471" t="s">
        <v>573</v>
      </c>
      <c r="H471">
        <v>152</v>
      </c>
      <c r="I471" s="9">
        <v>44317</v>
      </c>
      <c r="J471" s="9">
        <v>44501</v>
      </c>
      <c r="K471" s="9">
        <v>45138</v>
      </c>
      <c r="L471" s="9"/>
      <c r="M471" s="65"/>
      <c r="N471" s="65"/>
      <c r="O471" s="65">
        <v>52</v>
      </c>
      <c r="P471" s="65"/>
      <c r="Q471" s="7"/>
    </row>
    <row r="472" spans="1:17" ht="15.75" hidden="1" thickBot="1" x14ac:dyDescent="0.3">
      <c r="A472" s="8" t="s">
        <v>187</v>
      </c>
      <c r="B472">
        <v>1352</v>
      </c>
      <c r="C472" t="s">
        <v>659</v>
      </c>
      <c r="D472">
        <v>313109</v>
      </c>
      <c r="E472" t="s">
        <v>624</v>
      </c>
      <c r="F472">
        <v>1</v>
      </c>
      <c r="G472" t="s">
        <v>573</v>
      </c>
      <c r="H472">
        <v>152</v>
      </c>
      <c r="I472" s="9">
        <v>44317</v>
      </c>
      <c r="J472" s="9">
        <v>44501</v>
      </c>
      <c r="K472" s="9">
        <v>45138</v>
      </c>
      <c r="L472" s="9"/>
      <c r="M472" s="65"/>
      <c r="N472" s="65"/>
      <c r="O472" s="65">
        <v>52</v>
      </c>
      <c r="P472" s="65"/>
      <c r="Q472" s="7"/>
    </row>
    <row r="473" spans="1:17" ht="15.75" hidden="1" thickBot="1" x14ac:dyDescent="0.3">
      <c r="A473" s="8" t="s">
        <v>187</v>
      </c>
      <c r="B473">
        <v>1353</v>
      </c>
      <c r="C473" t="s">
        <v>659</v>
      </c>
      <c r="D473">
        <v>313109</v>
      </c>
      <c r="E473" t="s">
        <v>624</v>
      </c>
      <c r="F473">
        <v>1</v>
      </c>
      <c r="G473" t="s">
        <v>573</v>
      </c>
      <c r="H473">
        <v>152</v>
      </c>
      <c r="I473" s="9">
        <v>44317</v>
      </c>
      <c r="J473" s="9">
        <v>44501</v>
      </c>
      <c r="K473" s="9">
        <v>45138</v>
      </c>
      <c r="L473" s="9"/>
      <c r="M473" s="65"/>
      <c r="N473" s="65"/>
      <c r="O473" s="65">
        <v>52</v>
      </c>
      <c r="P473" s="65"/>
      <c r="Q473" s="7"/>
    </row>
    <row r="474" spans="1:17" ht="15.75" hidden="1" thickBot="1" x14ac:dyDescent="0.3">
      <c r="A474" s="8" t="s">
        <v>187</v>
      </c>
      <c r="B474">
        <v>1343</v>
      </c>
      <c r="C474" t="s">
        <v>660</v>
      </c>
      <c r="D474">
        <v>313109</v>
      </c>
      <c r="E474" t="s">
        <v>625</v>
      </c>
      <c r="F474">
        <v>1</v>
      </c>
      <c r="G474" t="s">
        <v>573</v>
      </c>
      <c r="H474">
        <v>153</v>
      </c>
      <c r="I474" s="9">
        <v>44317</v>
      </c>
      <c r="J474" s="9">
        <v>44501</v>
      </c>
      <c r="K474" s="9">
        <v>45138</v>
      </c>
      <c r="L474" s="9"/>
      <c r="M474" s="65"/>
      <c r="N474" s="65"/>
      <c r="O474" s="65">
        <v>36</v>
      </c>
      <c r="P474" s="65"/>
      <c r="Q474" s="7"/>
    </row>
    <row r="475" spans="1:17" ht="15.75" hidden="1" thickBot="1" x14ac:dyDescent="0.3">
      <c r="A475" s="8" t="s">
        <v>187</v>
      </c>
      <c r="B475">
        <v>1345</v>
      </c>
      <c r="C475" t="s">
        <v>660</v>
      </c>
      <c r="D475">
        <v>313109</v>
      </c>
      <c r="E475" t="s">
        <v>625</v>
      </c>
      <c r="F475">
        <v>1</v>
      </c>
      <c r="G475" t="s">
        <v>573</v>
      </c>
      <c r="H475">
        <v>153</v>
      </c>
      <c r="I475" s="9">
        <v>44317</v>
      </c>
      <c r="J475" s="9">
        <v>44501</v>
      </c>
      <c r="K475" s="9">
        <v>45138</v>
      </c>
      <c r="L475" s="9"/>
      <c r="M475" s="65"/>
      <c r="N475" s="65"/>
      <c r="O475" s="65">
        <v>36</v>
      </c>
      <c r="P475" s="65"/>
      <c r="Q475" s="7"/>
    </row>
    <row r="476" spans="1:17" ht="15.75" hidden="1" thickBot="1" x14ac:dyDescent="0.3">
      <c r="A476" s="8" t="s">
        <v>187</v>
      </c>
      <c r="B476">
        <v>1346</v>
      </c>
      <c r="C476" t="s">
        <v>660</v>
      </c>
      <c r="D476">
        <v>313109</v>
      </c>
      <c r="E476" t="s">
        <v>625</v>
      </c>
      <c r="F476">
        <v>1</v>
      </c>
      <c r="G476" t="s">
        <v>573</v>
      </c>
      <c r="H476">
        <v>153</v>
      </c>
      <c r="I476" s="9">
        <v>44317</v>
      </c>
      <c r="J476" s="9">
        <v>44501</v>
      </c>
      <c r="K476" s="9">
        <v>45138</v>
      </c>
      <c r="L476" s="9"/>
      <c r="M476" s="65"/>
      <c r="N476" s="65"/>
      <c r="O476" s="65">
        <v>36</v>
      </c>
      <c r="P476" s="65"/>
      <c r="Q476" s="7"/>
    </row>
    <row r="477" spans="1:17" ht="15.75" hidden="1" thickBot="1" x14ac:dyDescent="0.3">
      <c r="A477" s="8" t="s">
        <v>187</v>
      </c>
      <c r="B477">
        <v>1348</v>
      </c>
      <c r="C477" t="s">
        <v>660</v>
      </c>
      <c r="D477">
        <v>313109</v>
      </c>
      <c r="E477" t="s">
        <v>625</v>
      </c>
      <c r="F477">
        <v>1</v>
      </c>
      <c r="G477" t="s">
        <v>573</v>
      </c>
      <c r="H477">
        <v>153</v>
      </c>
      <c r="I477" s="9">
        <v>44317</v>
      </c>
      <c r="J477" s="9">
        <v>44501</v>
      </c>
      <c r="K477" s="9">
        <v>45138</v>
      </c>
      <c r="L477" s="9"/>
      <c r="M477" s="65"/>
      <c r="N477" s="65"/>
      <c r="O477" s="65">
        <v>36</v>
      </c>
      <c r="P477" s="65"/>
      <c r="Q477" s="7"/>
    </row>
    <row r="478" spans="1:17" ht="15.75" hidden="1" thickBot="1" x14ac:dyDescent="0.3">
      <c r="A478" s="71" t="s">
        <v>187</v>
      </c>
      <c r="B478">
        <v>1355</v>
      </c>
      <c r="C478" t="s">
        <v>661</v>
      </c>
      <c r="D478">
        <v>313109</v>
      </c>
      <c r="E478" t="s">
        <v>626</v>
      </c>
      <c r="F478">
        <v>1</v>
      </c>
      <c r="G478" t="s">
        <v>573</v>
      </c>
      <c r="H478">
        <v>154</v>
      </c>
      <c r="I478" s="9">
        <v>44317</v>
      </c>
      <c r="J478" s="9">
        <v>44501</v>
      </c>
      <c r="K478" s="9">
        <v>45138</v>
      </c>
      <c r="L478" s="9"/>
      <c r="M478" s="65"/>
      <c r="N478" s="68"/>
      <c r="O478" s="65">
        <v>20</v>
      </c>
      <c r="P478" s="65"/>
      <c r="Q478" s="7"/>
    </row>
    <row r="479" spans="1:17" ht="15.75" hidden="1" thickBot="1" x14ac:dyDescent="0.3">
      <c r="A479" s="8" t="s">
        <v>187</v>
      </c>
      <c r="B479">
        <v>1356</v>
      </c>
      <c r="C479" t="s">
        <v>661</v>
      </c>
      <c r="D479">
        <v>313109</v>
      </c>
      <c r="E479" t="s">
        <v>626</v>
      </c>
      <c r="F479">
        <v>1</v>
      </c>
      <c r="G479" t="s">
        <v>573</v>
      </c>
      <c r="H479">
        <v>154</v>
      </c>
      <c r="I479" s="9">
        <v>44317</v>
      </c>
      <c r="J479" s="9">
        <v>44501</v>
      </c>
      <c r="K479" s="9">
        <v>45138</v>
      </c>
      <c r="L479" s="9"/>
      <c r="M479" s="65"/>
      <c r="N479" s="65"/>
      <c r="O479" s="65">
        <v>20</v>
      </c>
      <c r="P479" s="65"/>
      <c r="Q479" s="7"/>
    </row>
    <row r="480" spans="1:17" ht="15.75" hidden="1" thickBot="1" x14ac:dyDescent="0.3">
      <c r="A480" s="8" t="s">
        <v>187</v>
      </c>
      <c r="B480">
        <v>1357</v>
      </c>
      <c r="C480" t="s">
        <v>661</v>
      </c>
      <c r="D480">
        <v>313109</v>
      </c>
      <c r="E480" t="s">
        <v>626</v>
      </c>
      <c r="F480">
        <v>1</v>
      </c>
      <c r="G480" t="s">
        <v>573</v>
      </c>
      <c r="H480">
        <v>154</v>
      </c>
      <c r="I480" s="9">
        <v>44317</v>
      </c>
      <c r="J480" s="9">
        <v>44501</v>
      </c>
      <c r="K480" s="9">
        <v>45138</v>
      </c>
      <c r="L480" s="9"/>
      <c r="M480" s="65"/>
      <c r="N480" s="65"/>
      <c r="O480" s="65">
        <v>20</v>
      </c>
      <c r="P480" s="65"/>
      <c r="Q480" s="7"/>
    </row>
    <row r="481" spans="1:17" ht="15.75" hidden="1" thickBot="1" x14ac:dyDescent="0.3">
      <c r="A481" s="1" t="s">
        <v>187</v>
      </c>
      <c r="B481">
        <v>1358</v>
      </c>
      <c r="C481" t="s">
        <v>661</v>
      </c>
      <c r="D481">
        <v>313109</v>
      </c>
      <c r="E481" t="s">
        <v>626</v>
      </c>
      <c r="F481">
        <v>1</v>
      </c>
      <c r="G481" t="s">
        <v>573</v>
      </c>
      <c r="H481">
        <v>154</v>
      </c>
      <c r="I481" s="9">
        <v>44317</v>
      </c>
      <c r="J481" s="9">
        <v>44501</v>
      </c>
      <c r="K481" s="9">
        <v>45138</v>
      </c>
      <c r="L481" s="9"/>
      <c r="M481" s="65"/>
      <c r="N481" s="65"/>
      <c r="O481" s="65">
        <v>20</v>
      </c>
      <c r="P481" s="65"/>
      <c r="Q481" s="7"/>
    </row>
    <row r="482" spans="1:17" ht="15.75" hidden="1" thickBot="1" x14ac:dyDescent="0.3">
      <c r="A482" s="15" t="s">
        <v>188</v>
      </c>
      <c r="B482" s="5">
        <v>1407</v>
      </c>
      <c r="C482" s="5" t="s">
        <v>189</v>
      </c>
      <c r="D482" s="5">
        <v>311105</v>
      </c>
      <c r="E482" s="5" t="s">
        <v>190</v>
      </c>
      <c r="F482" s="5">
        <v>1</v>
      </c>
      <c r="G482" t="s">
        <v>573</v>
      </c>
      <c r="H482" s="5">
        <v>155</v>
      </c>
      <c r="I482" s="6">
        <v>44104</v>
      </c>
      <c r="J482" s="6">
        <v>44469</v>
      </c>
      <c r="K482" s="66">
        <v>45138</v>
      </c>
      <c r="L482" s="68">
        <v>5040</v>
      </c>
      <c r="M482" s="68">
        <v>378</v>
      </c>
      <c r="N482" s="68"/>
      <c r="O482" s="65">
        <v>115</v>
      </c>
      <c r="P482" s="65">
        <v>9</v>
      </c>
    </row>
    <row r="483" spans="1:17" ht="15.75" hidden="1" thickBot="1" x14ac:dyDescent="0.3">
      <c r="A483" s="16" t="s">
        <v>188</v>
      </c>
      <c r="B483">
        <v>1408</v>
      </c>
      <c r="C483" t="s">
        <v>189</v>
      </c>
      <c r="D483">
        <v>311105</v>
      </c>
      <c r="E483" t="s">
        <v>190</v>
      </c>
      <c r="F483">
        <v>1</v>
      </c>
      <c r="G483" t="s">
        <v>573</v>
      </c>
      <c r="H483">
        <v>155</v>
      </c>
      <c r="I483" s="9">
        <v>44104</v>
      </c>
      <c r="J483" s="9">
        <v>44469</v>
      </c>
      <c r="K483" s="9">
        <v>45138</v>
      </c>
      <c r="L483" s="68">
        <v>5040</v>
      </c>
      <c r="M483" s="68">
        <v>378</v>
      </c>
      <c r="N483" s="65"/>
      <c r="O483" s="65">
        <v>115</v>
      </c>
      <c r="P483" s="65">
        <v>9</v>
      </c>
    </row>
    <row r="484" spans="1:17" ht="15.75" hidden="1" thickBot="1" x14ac:dyDescent="0.3">
      <c r="A484" s="16" t="s">
        <v>188</v>
      </c>
      <c r="B484">
        <v>1405</v>
      </c>
      <c r="C484" t="s">
        <v>191</v>
      </c>
      <c r="D484">
        <v>311105</v>
      </c>
      <c r="E484" t="s">
        <v>192</v>
      </c>
      <c r="F484">
        <v>1</v>
      </c>
      <c r="G484" t="s">
        <v>573</v>
      </c>
      <c r="H484">
        <v>156</v>
      </c>
      <c r="I484" s="9">
        <v>44104</v>
      </c>
      <c r="J484" s="9">
        <v>44469</v>
      </c>
      <c r="K484" s="9">
        <v>45138</v>
      </c>
      <c r="L484" s="68">
        <v>5040</v>
      </c>
      <c r="M484" s="68">
        <v>378</v>
      </c>
      <c r="N484" s="65"/>
      <c r="O484" s="65">
        <v>115</v>
      </c>
      <c r="P484" s="65">
        <v>9</v>
      </c>
    </row>
    <row r="485" spans="1:17" ht="15.75" hidden="1" thickBot="1" x14ac:dyDescent="0.3">
      <c r="A485" s="16" t="s">
        <v>188</v>
      </c>
      <c r="B485">
        <v>1409</v>
      </c>
      <c r="C485" t="s">
        <v>191</v>
      </c>
      <c r="D485">
        <v>311105</v>
      </c>
      <c r="E485" t="s">
        <v>192</v>
      </c>
      <c r="F485">
        <v>1</v>
      </c>
      <c r="G485" t="s">
        <v>573</v>
      </c>
      <c r="H485">
        <v>156</v>
      </c>
      <c r="I485" s="9">
        <v>44104</v>
      </c>
      <c r="J485" s="9">
        <v>44469</v>
      </c>
      <c r="K485" s="9">
        <v>45138</v>
      </c>
      <c r="L485" s="68">
        <v>5040</v>
      </c>
      <c r="M485" s="68">
        <v>378</v>
      </c>
      <c r="N485" s="65"/>
      <c r="O485" s="65">
        <v>115</v>
      </c>
      <c r="P485" s="65">
        <v>9</v>
      </c>
    </row>
    <row r="486" spans="1:17" ht="15.75" hidden="1" thickBot="1" x14ac:dyDescent="0.3">
      <c r="A486" s="16" t="s">
        <v>188</v>
      </c>
      <c r="B486">
        <v>1649</v>
      </c>
      <c r="C486" t="s">
        <v>538</v>
      </c>
      <c r="D486">
        <v>311105</v>
      </c>
      <c r="E486" t="s">
        <v>193</v>
      </c>
      <c r="F486">
        <v>1</v>
      </c>
      <c r="G486" t="s">
        <v>573</v>
      </c>
      <c r="H486">
        <v>157</v>
      </c>
      <c r="I486" s="9">
        <v>44104</v>
      </c>
      <c r="J486" s="9">
        <v>44469</v>
      </c>
      <c r="K486" s="9">
        <v>45138</v>
      </c>
      <c r="L486" s="65"/>
      <c r="M486" s="65"/>
      <c r="N486" s="65"/>
      <c r="O486" s="65"/>
      <c r="P486" s="65"/>
    </row>
    <row r="487" spans="1:17" ht="15.75" hidden="1" thickBot="1" x14ac:dyDescent="0.3">
      <c r="A487" s="16" t="s">
        <v>188</v>
      </c>
      <c r="B487">
        <v>1651</v>
      </c>
      <c r="C487" t="s">
        <v>538</v>
      </c>
      <c r="D487">
        <v>311105</v>
      </c>
      <c r="E487" t="s">
        <v>193</v>
      </c>
      <c r="F487">
        <v>1</v>
      </c>
      <c r="G487" t="s">
        <v>573</v>
      </c>
      <c r="H487">
        <v>157</v>
      </c>
      <c r="I487" s="9">
        <v>44104</v>
      </c>
      <c r="J487" s="9">
        <v>44469</v>
      </c>
      <c r="K487" s="9">
        <v>45138</v>
      </c>
      <c r="L487" s="65"/>
      <c r="M487" s="65"/>
      <c r="N487" s="65"/>
      <c r="O487" s="65"/>
      <c r="P487" s="65"/>
    </row>
    <row r="488" spans="1:17" ht="15.75" hidden="1" thickBot="1" x14ac:dyDescent="0.3">
      <c r="A488" s="16" t="s">
        <v>188</v>
      </c>
      <c r="B488">
        <v>1650</v>
      </c>
      <c r="C488" t="s">
        <v>538</v>
      </c>
      <c r="D488">
        <v>311105</v>
      </c>
      <c r="E488" t="s">
        <v>193</v>
      </c>
      <c r="F488">
        <v>1</v>
      </c>
      <c r="G488" t="s">
        <v>573</v>
      </c>
      <c r="H488">
        <v>157</v>
      </c>
      <c r="I488" s="9">
        <v>44104</v>
      </c>
      <c r="J488" s="9">
        <v>44469</v>
      </c>
      <c r="K488" s="9">
        <v>45138</v>
      </c>
      <c r="L488" s="65"/>
      <c r="M488" s="65"/>
      <c r="N488" s="65"/>
      <c r="O488" s="65"/>
      <c r="P488" s="65"/>
    </row>
    <row r="489" spans="1:17" ht="15.75" hidden="1" thickBot="1" x14ac:dyDescent="0.3">
      <c r="A489" s="16" t="s">
        <v>188</v>
      </c>
      <c r="B489">
        <v>1652</v>
      </c>
      <c r="C489" t="s">
        <v>538</v>
      </c>
      <c r="D489">
        <v>311105</v>
      </c>
      <c r="E489" t="s">
        <v>193</v>
      </c>
      <c r="F489">
        <v>1</v>
      </c>
      <c r="G489" t="s">
        <v>573</v>
      </c>
      <c r="H489">
        <v>157</v>
      </c>
      <c r="I489" s="9">
        <v>44104</v>
      </c>
      <c r="J489" s="9">
        <v>44469</v>
      </c>
      <c r="K489" s="9">
        <v>45138</v>
      </c>
      <c r="L489" s="65"/>
      <c r="M489" s="65"/>
      <c r="N489" s="65"/>
      <c r="O489" s="65"/>
      <c r="P489" s="65"/>
    </row>
    <row r="490" spans="1:17" ht="15.75" hidden="1" thickBot="1" x14ac:dyDescent="0.3">
      <c r="A490" s="16" t="s">
        <v>188</v>
      </c>
      <c r="B490">
        <v>1406</v>
      </c>
      <c r="C490" t="s">
        <v>539</v>
      </c>
      <c r="D490">
        <v>311105</v>
      </c>
      <c r="E490" t="s">
        <v>194</v>
      </c>
      <c r="F490">
        <v>1</v>
      </c>
      <c r="G490" t="s">
        <v>573</v>
      </c>
      <c r="H490">
        <v>158</v>
      </c>
      <c r="I490" s="9">
        <v>44104</v>
      </c>
      <c r="J490" s="9">
        <v>44469</v>
      </c>
      <c r="K490" s="9">
        <v>45138</v>
      </c>
      <c r="L490" s="65">
        <v>4494</v>
      </c>
      <c r="M490" s="65">
        <v>378</v>
      </c>
      <c r="N490" s="65"/>
      <c r="O490" s="65">
        <v>107</v>
      </c>
      <c r="P490" s="65">
        <v>9</v>
      </c>
    </row>
    <row r="491" spans="1:17" ht="15.75" hidden="1" thickBot="1" x14ac:dyDescent="0.3">
      <c r="A491" s="17" t="s">
        <v>188</v>
      </c>
      <c r="B491" s="2">
        <v>1410</v>
      </c>
      <c r="C491" s="2" t="s">
        <v>539</v>
      </c>
      <c r="D491" s="2">
        <v>311105</v>
      </c>
      <c r="E491" s="2" t="s">
        <v>194</v>
      </c>
      <c r="F491" s="2">
        <v>1</v>
      </c>
      <c r="G491" s="2" t="s">
        <v>573</v>
      </c>
      <c r="H491" s="2">
        <v>158</v>
      </c>
      <c r="I491" s="10">
        <v>44104</v>
      </c>
      <c r="J491" s="10">
        <v>44469</v>
      </c>
      <c r="K491" s="66">
        <v>45138</v>
      </c>
      <c r="L491" s="68">
        <v>4494</v>
      </c>
      <c r="M491" s="68">
        <v>378</v>
      </c>
      <c r="N491" s="68"/>
      <c r="O491" s="65">
        <v>107</v>
      </c>
      <c r="P491" s="65">
        <v>9</v>
      </c>
    </row>
    <row r="492" spans="1:17" x14ac:dyDescent="0.25">
      <c r="A492" s="15" t="s">
        <v>195</v>
      </c>
      <c r="B492" s="5">
        <v>1416</v>
      </c>
      <c r="C492" s="5" t="s">
        <v>196</v>
      </c>
      <c r="D492" s="5">
        <v>312119</v>
      </c>
      <c r="E492" s="5" t="s">
        <v>197</v>
      </c>
      <c r="F492" s="5">
        <v>1</v>
      </c>
      <c r="G492" s="5" t="s">
        <v>573</v>
      </c>
      <c r="H492" s="5">
        <v>159</v>
      </c>
      <c r="I492" s="9">
        <v>44317</v>
      </c>
      <c r="J492" s="9">
        <v>44501</v>
      </c>
      <c r="K492" s="66">
        <v>45138</v>
      </c>
      <c r="L492" s="100">
        <v>4018</v>
      </c>
      <c r="M492" s="100">
        <v>1560</v>
      </c>
      <c r="N492" s="100">
        <v>0</v>
      </c>
      <c r="O492" s="101">
        <v>28</v>
      </c>
      <c r="P492" s="101">
        <v>10</v>
      </c>
    </row>
    <row r="493" spans="1:17" x14ac:dyDescent="0.25">
      <c r="A493" s="16" t="s">
        <v>195</v>
      </c>
      <c r="B493">
        <v>1424</v>
      </c>
      <c r="C493" t="s">
        <v>196</v>
      </c>
      <c r="D493">
        <v>312119</v>
      </c>
      <c r="E493" t="s">
        <v>197</v>
      </c>
      <c r="F493">
        <v>1</v>
      </c>
      <c r="G493" t="s">
        <v>573</v>
      </c>
      <c r="H493">
        <v>159</v>
      </c>
      <c r="I493" s="9">
        <v>44317</v>
      </c>
      <c r="J493" s="9">
        <v>44501</v>
      </c>
      <c r="K493" s="9">
        <v>45138</v>
      </c>
      <c r="L493" s="100">
        <v>4018</v>
      </c>
      <c r="M493" s="100">
        <v>1560</v>
      </c>
      <c r="N493" s="100">
        <v>0</v>
      </c>
      <c r="O493" s="101">
        <v>28</v>
      </c>
      <c r="P493" s="101">
        <v>5</v>
      </c>
    </row>
    <row r="494" spans="1:17" x14ac:dyDescent="0.25">
      <c r="A494" s="16" t="s">
        <v>195</v>
      </c>
      <c r="B494">
        <v>1425</v>
      </c>
      <c r="C494" t="s">
        <v>196</v>
      </c>
      <c r="D494">
        <v>312119</v>
      </c>
      <c r="E494" t="s">
        <v>197</v>
      </c>
      <c r="F494">
        <v>1</v>
      </c>
      <c r="G494" t="s">
        <v>573</v>
      </c>
      <c r="H494">
        <v>159</v>
      </c>
      <c r="I494" s="9">
        <v>44317</v>
      </c>
      <c r="J494" s="9">
        <v>44501</v>
      </c>
      <c r="K494" s="9">
        <v>45138</v>
      </c>
      <c r="L494" s="100">
        <v>4018</v>
      </c>
      <c r="M494" s="100">
        <v>1560</v>
      </c>
      <c r="N494" s="100">
        <v>0</v>
      </c>
      <c r="O494" s="101">
        <v>28</v>
      </c>
      <c r="P494" s="101">
        <v>5</v>
      </c>
    </row>
    <row r="495" spans="1:17" x14ac:dyDescent="0.25">
      <c r="A495" s="16" t="s">
        <v>195</v>
      </c>
      <c r="B495">
        <v>1646</v>
      </c>
      <c r="C495" t="s">
        <v>196</v>
      </c>
      <c r="D495">
        <v>312119</v>
      </c>
      <c r="E495" t="s">
        <v>197</v>
      </c>
      <c r="F495">
        <v>1</v>
      </c>
      <c r="G495" t="s">
        <v>573</v>
      </c>
      <c r="H495">
        <v>159</v>
      </c>
      <c r="I495" s="9">
        <v>44317</v>
      </c>
      <c r="J495" s="9">
        <v>44501</v>
      </c>
      <c r="K495" s="9">
        <v>45138</v>
      </c>
      <c r="L495" s="100">
        <v>4018</v>
      </c>
      <c r="M495" s="100">
        <v>1560</v>
      </c>
      <c r="N495" s="100">
        <v>0</v>
      </c>
      <c r="O495" s="101">
        <v>28</v>
      </c>
      <c r="P495" s="101">
        <v>5</v>
      </c>
    </row>
    <row r="496" spans="1:17" x14ac:dyDescent="0.25">
      <c r="A496" s="16" t="s">
        <v>195</v>
      </c>
      <c r="B496">
        <v>1420</v>
      </c>
      <c r="C496" t="s">
        <v>198</v>
      </c>
      <c r="D496">
        <v>312119</v>
      </c>
      <c r="E496" t="s">
        <v>197</v>
      </c>
      <c r="F496">
        <v>1</v>
      </c>
      <c r="G496" t="s">
        <v>572</v>
      </c>
      <c r="H496">
        <v>160</v>
      </c>
      <c r="I496" s="9">
        <v>44317</v>
      </c>
      <c r="J496" s="9">
        <v>44501</v>
      </c>
      <c r="K496" s="9">
        <v>45138</v>
      </c>
      <c r="L496" s="100">
        <v>4018</v>
      </c>
      <c r="M496" s="100">
        <v>1560</v>
      </c>
      <c r="N496" s="100">
        <v>0</v>
      </c>
      <c r="O496" s="101">
        <v>28</v>
      </c>
      <c r="P496" s="101">
        <v>30</v>
      </c>
    </row>
    <row r="497" spans="1:16" x14ac:dyDescent="0.25">
      <c r="A497" s="16" t="s">
        <v>195</v>
      </c>
      <c r="B497">
        <v>1656</v>
      </c>
      <c r="C497" t="s">
        <v>199</v>
      </c>
      <c r="D497">
        <v>312119</v>
      </c>
      <c r="E497" t="s">
        <v>200</v>
      </c>
      <c r="F497">
        <v>1</v>
      </c>
      <c r="G497" t="s">
        <v>573</v>
      </c>
      <c r="H497">
        <v>161</v>
      </c>
      <c r="I497" s="9">
        <v>44317</v>
      </c>
      <c r="J497" s="9">
        <v>44501</v>
      </c>
      <c r="K497" s="9">
        <v>45138</v>
      </c>
      <c r="L497" s="101">
        <v>5023</v>
      </c>
      <c r="M497" s="100">
        <v>1560</v>
      </c>
      <c r="N497" s="100">
        <v>0</v>
      </c>
      <c r="O497" s="101">
        <v>35</v>
      </c>
      <c r="P497" s="101">
        <v>10</v>
      </c>
    </row>
    <row r="498" spans="1:16" x14ac:dyDescent="0.25">
      <c r="A498" s="16" t="s">
        <v>195</v>
      </c>
      <c r="B498">
        <v>1657</v>
      </c>
      <c r="C498" t="s">
        <v>199</v>
      </c>
      <c r="D498">
        <v>312119</v>
      </c>
      <c r="E498" t="s">
        <v>200</v>
      </c>
      <c r="F498">
        <v>1</v>
      </c>
      <c r="G498" t="s">
        <v>573</v>
      </c>
      <c r="H498">
        <v>161</v>
      </c>
      <c r="I498" s="9">
        <v>44317</v>
      </c>
      <c r="J498" s="9">
        <v>44501</v>
      </c>
      <c r="K498" s="9">
        <v>45138</v>
      </c>
      <c r="L498" s="101">
        <v>5023</v>
      </c>
      <c r="M498" s="100">
        <v>1560</v>
      </c>
      <c r="N498" s="100">
        <v>0</v>
      </c>
      <c r="O498" s="101">
        <v>35</v>
      </c>
      <c r="P498" s="101">
        <v>5</v>
      </c>
    </row>
    <row r="499" spans="1:16" x14ac:dyDescent="0.25">
      <c r="A499" s="16" t="s">
        <v>195</v>
      </c>
      <c r="B499">
        <v>1658</v>
      </c>
      <c r="C499" t="s">
        <v>199</v>
      </c>
      <c r="D499">
        <v>312119</v>
      </c>
      <c r="E499" t="s">
        <v>200</v>
      </c>
      <c r="F499">
        <v>1</v>
      </c>
      <c r="G499" t="s">
        <v>573</v>
      </c>
      <c r="H499">
        <v>161</v>
      </c>
      <c r="I499" s="9">
        <v>44317</v>
      </c>
      <c r="J499" s="9">
        <v>44501</v>
      </c>
      <c r="K499" s="9">
        <v>45138</v>
      </c>
      <c r="L499" s="101">
        <v>5023</v>
      </c>
      <c r="M499" s="100">
        <v>1560</v>
      </c>
      <c r="N499" s="100">
        <v>0</v>
      </c>
      <c r="O499" s="101">
        <v>35</v>
      </c>
      <c r="P499" s="101">
        <v>5</v>
      </c>
    </row>
    <row r="500" spans="1:16" x14ac:dyDescent="0.25">
      <c r="A500" s="16" t="s">
        <v>195</v>
      </c>
      <c r="B500">
        <v>1659</v>
      </c>
      <c r="C500" t="s">
        <v>199</v>
      </c>
      <c r="D500">
        <v>312119</v>
      </c>
      <c r="E500" t="s">
        <v>200</v>
      </c>
      <c r="F500">
        <v>1</v>
      </c>
      <c r="G500" t="s">
        <v>573</v>
      </c>
      <c r="H500">
        <v>161</v>
      </c>
      <c r="I500" s="9">
        <v>44317</v>
      </c>
      <c r="J500" s="9">
        <v>44501</v>
      </c>
      <c r="K500" s="9">
        <v>45138</v>
      </c>
      <c r="L500" s="101">
        <v>5023</v>
      </c>
      <c r="M500" s="100">
        <v>1560</v>
      </c>
      <c r="N500" s="100">
        <v>0</v>
      </c>
      <c r="O500" s="101">
        <v>35</v>
      </c>
      <c r="P500" s="101">
        <v>10</v>
      </c>
    </row>
    <row r="501" spans="1:16" x14ac:dyDescent="0.25">
      <c r="A501" s="16" t="s">
        <v>195</v>
      </c>
      <c r="B501">
        <v>1665</v>
      </c>
      <c r="C501" t="s">
        <v>201</v>
      </c>
      <c r="D501">
        <v>312119</v>
      </c>
      <c r="E501" t="s">
        <v>200</v>
      </c>
      <c r="F501">
        <v>1</v>
      </c>
      <c r="G501" t="s">
        <v>572</v>
      </c>
      <c r="H501">
        <v>162</v>
      </c>
      <c r="I501" s="9">
        <v>44317</v>
      </c>
      <c r="J501" s="9">
        <v>44501</v>
      </c>
      <c r="K501" s="9">
        <v>45138</v>
      </c>
      <c r="L501" s="101">
        <v>5023</v>
      </c>
      <c r="M501" s="100">
        <v>1560</v>
      </c>
      <c r="N501" s="100">
        <v>0</v>
      </c>
      <c r="O501" s="101">
        <v>35</v>
      </c>
      <c r="P501" s="101">
        <v>30</v>
      </c>
    </row>
    <row r="502" spans="1:16" x14ac:dyDescent="0.25">
      <c r="A502" s="16" t="s">
        <v>195</v>
      </c>
      <c r="B502">
        <v>1647</v>
      </c>
      <c r="C502" t="s">
        <v>202</v>
      </c>
      <c r="D502">
        <v>312119</v>
      </c>
      <c r="E502" t="s">
        <v>203</v>
      </c>
      <c r="F502">
        <v>1</v>
      </c>
      <c r="G502" t="s">
        <v>572</v>
      </c>
      <c r="H502">
        <v>163</v>
      </c>
      <c r="I502" s="9">
        <v>44317</v>
      </c>
      <c r="J502" s="9">
        <v>44501</v>
      </c>
      <c r="K502" s="9">
        <v>45138</v>
      </c>
      <c r="L502" s="101">
        <v>546</v>
      </c>
      <c r="M502" s="101">
        <v>735</v>
      </c>
      <c r="N502" s="100">
        <v>0</v>
      </c>
      <c r="O502" s="101">
        <v>26</v>
      </c>
      <c r="P502" s="101">
        <v>35</v>
      </c>
    </row>
    <row r="503" spans="1:16" x14ac:dyDescent="0.25">
      <c r="A503" s="16" t="s">
        <v>195</v>
      </c>
      <c r="B503">
        <v>1648</v>
      </c>
      <c r="C503" t="s">
        <v>202</v>
      </c>
      <c r="D503">
        <v>312119</v>
      </c>
      <c r="E503" t="s">
        <v>203</v>
      </c>
      <c r="F503">
        <v>1</v>
      </c>
      <c r="G503" t="s">
        <v>572</v>
      </c>
      <c r="H503">
        <v>163</v>
      </c>
      <c r="I503" s="9">
        <v>44317</v>
      </c>
      <c r="J503" s="9">
        <v>44501</v>
      </c>
      <c r="K503" s="9">
        <v>45138</v>
      </c>
    </row>
    <row r="504" spans="1:16" x14ac:dyDescent="0.25">
      <c r="A504" s="16" t="s">
        <v>195</v>
      </c>
      <c r="B504">
        <v>1660</v>
      </c>
      <c r="C504" t="s">
        <v>204</v>
      </c>
      <c r="D504">
        <v>312119</v>
      </c>
      <c r="E504" t="s">
        <v>205</v>
      </c>
      <c r="F504">
        <v>1</v>
      </c>
      <c r="G504" t="s">
        <v>573</v>
      </c>
      <c r="H504">
        <v>164</v>
      </c>
      <c r="I504" s="9">
        <v>44317</v>
      </c>
      <c r="J504" s="9">
        <v>44501</v>
      </c>
      <c r="K504" s="9">
        <v>45138</v>
      </c>
      <c r="L504" s="101">
        <v>5023</v>
      </c>
      <c r="M504" s="101">
        <v>1560</v>
      </c>
      <c r="N504" s="101">
        <v>0</v>
      </c>
      <c r="O504" s="101">
        <v>35</v>
      </c>
      <c r="P504" s="101">
        <v>10</v>
      </c>
    </row>
    <row r="505" spans="1:16" x14ac:dyDescent="0.25">
      <c r="A505" s="16" t="s">
        <v>195</v>
      </c>
      <c r="B505">
        <v>1661</v>
      </c>
      <c r="C505" t="s">
        <v>204</v>
      </c>
      <c r="D505">
        <v>312119</v>
      </c>
      <c r="E505" t="s">
        <v>205</v>
      </c>
      <c r="F505">
        <v>1</v>
      </c>
      <c r="G505" t="s">
        <v>573</v>
      </c>
      <c r="H505">
        <v>164</v>
      </c>
      <c r="I505" s="9">
        <v>44317</v>
      </c>
      <c r="J505" s="9">
        <v>44501</v>
      </c>
      <c r="K505" s="9">
        <v>45138</v>
      </c>
      <c r="L505" s="101">
        <v>5023</v>
      </c>
      <c r="M505" s="101">
        <v>1560</v>
      </c>
      <c r="N505" s="101">
        <v>0</v>
      </c>
      <c r="O505" s="101">
        <v>35</v>
      </c>
      <c r="P505" s="101">
        <v>5</v>
      </c>
    </row>
    <row r="506" spans="1:16" x14ac:dyDescent="0.25">
      <c r="A506" s="16" t="s">
        <v>195</v>
      </c>
      <c r="B506">
        <v>1662</v>
      </c>
      <c r="C506" t="s">
        <v>204</v>
      </c>
      <c r="D506">
        <v>312119</v>
      </c>
      <c r="E506" t="s">
        <v>205</v>
      </c>
      <c r="F506">
        <v>1</v>
      </c>
      <c r="G506" t="s">
        <v>573</v>
      </c>
      <c r="H506">
        <v>164</v>
      </c>
      <c r="I506" s="9">
        <v>44317</v>
      </c>
      <c r="J506" s="9">
        <v>44501</v>
      </c>
      <c r="K506" s="9">
        <v>45138</v>
      </c>
      <c r="L506" s="101">
        <v>5023</v>
      </c>
      <c r="M506" s="101">
        <v>1560</v>
      </c>
      <c r="N506" s="101">
        <v>0</v>
      </c>
      <c r="O506" s="101">
        <v>35</v>
      </c>
      <c r="P506" s="101">
        <v>5</v>
      </c>
    </row>
    <row r="507" spans="1:16" x14ac:dyDescent="0.25">
      <c r="A507" s="16" t="s">
        <v>195</v>
      </c>
      <c r="B507">
        <v>1663</v>
      </c>
      <c r="C507" t="s">
        <v>204</v>
      </c>
      <c r="D507">
        <v>312119</v>
      </c>
      <c r="E507" t="s">
        <v>205</v>
      </c>
      <c r="F507">
        <v>1</v>
      </c>
      <c r="G507" t="s">
        <v>573</v>
      </c>
      <c r="H507">
        <v>164</v>
      </c>
      <c r="I507" s="9">
        <v>44317</v>
      </c>
      <c r="J507" s="9">
        <v>44501</v>
      </c>
      <c r="K507" s="9">
        <v>45138</v>
      </c>
      <c r="L507" s="101">
        <v>5023</v>
      </c>
      <c r="M507" s="101">
        <v>1560</v>
      </c>
      <c r="N507" s="101">
        <v>0</v>
      </c>
      <c r="O507" s="101">
        <v>35</v>
      </c>
      <c r="P507" s="101">
        <v>10</v>
      </c>
    </row>
    <row r="508" spans="1:16" x14ac:dyDescent="0.25">
      <c r="A508" s="16" t="s">
        <v>195</v>
      </c>
      <c r="B508">
        <v>1666</v>
      </c>
      <c r="C508" t="s">
        <v>206</v>
      </c>
      <c r="D508">
        <v>312119</v>
      </c>
      <c r="E508" t="s">
        <v>205</v>
      </c>
      <c r="F508">
        <v>1</v>
      </c>
      <c r="G508" t="s">
        <v>573</v>
      </c>
      <c r="H508">
        <v>165</v>
      </c>
      <c r="I508" s="9">
        <v>44317</v>
      </c>
      <c r="J508" s="9">
        <v>44501</v>
      </c>
      <c r="K508" s="9">
        <v>45138</v>
      </c>
      <c r="L508" s="101">
        <v>5023</v>
      </c>
      <c r="M508" s="101">
        <v>1560</v>
      </c>
      <c r="N508" s="101">
        <v>0</v>
      </c>
      <c r="O508" s="101">
        <v>35</v>
      </c>
      <c r="P508" s="101">
        <v>30</v>
      </c>
    </row>
    <row r="509" spans="1:16" x14ac:dyDescent="0.25">
      <c r="A509" s="16" t="s">
        <v>195</v>
      </c>
      <c r="B509">
        <v>1423</v>
      </c>
      <c r="C509" t="s">
        <v>207</v>
      </c>
      <c r="D509">
        <v>312119</v>
      </c>
      <c r="E509" t="s">
        <v>208</v>
      </c>
      <c r="F509">
        <v>1</v>
      </c>
      <c r="G509" t="s">
        <v>573</v>
      </c>
      <c r="H509">
        <v>166</v>
      </c>
      <c r="I509" s="9">
        <v>44317</v>
      </c>
      <c r="J509" s="9">
        <v>44501</v>
      </c>
      <c r="K509" s="9">
        <v>45138</v>
      </c>
      <c r="L509" s="101">
        <v>4636</v>
      </c>
      <c r="M509" s="101">
        <v>915</v>
      </c>
      <c r="N509" s="101">
        <v>0</v>
      </c>
      <c r="O509" s="101">
        <v>38</v>
      </c>
      <c r="P509" s="101">
        <v>5</v>
      </c>
    </row>
    <row r="510" spans="1:16" x14ac:dyDescent="0.25">
      <c r="A510" s="16" t="s">
        <v>195</v>
      </c>
      <c r="B510">
        <v>1426</v>
      </c>
      <c r="C510" t="s">
        <v>207</v>
      </c>
      <c r="D510">
        <v>312119</v>
      </c>
      <c r="E510" t="s">
        <v>208</v>
      </c>
      <c r="F510">
        <v>1</v>
      </c>
      <c r="G510" t="s">
        <v>573</v>
      </c>
      <c r="H510">
        <v>166</v>
      </c>
      <c r="I510" s="9">
        <v>44317</v>
      </c>
      <c r="J510" s="9">
        <v>44501</v>
      </c>
      <c r="K510" s="9">
        <v>45138</v>
      </c>
      <c r="L510" s="101">
        <v>4636</v>
      </c>
      <c r="M510" s="101">
        <v>915</v>
      </c>
      <c r="N510" s="101">
        <v>0</v>
      </c>
      <c r="O510" s="101">
        <v>38</v>
      </c>
      <c r="P510" s="101">
        <v>10</v>
      </c>
    </row>
    <row r="511" spans="1:16" x14ac:dyDescent="0.25">
      <c r="A511" s="16" t="s">
        <v>195</v>
      </c>
      <c r="B511">
        <v>1429</v>
      </c>
      <c r="C511" t="s">
        <v>207</v>
      </c>
      <c r="D511">
        <v>312119</v>
      </c>
      <c r="E511" t="s">
        <v>208</v>
      </c>
      <c r="F511">
        <v>1</v>
      </c>
      <c r="G511" t="s">
        <v>573</v>
      </c>
      <c r="H511">
        <v>166</v>
      </c>
      <c r="I511" s="9">
        <v>44317</v>
      </c>
      <c r="J511" s="9">
        <v>44501</v>
      </c>
      <c r="K511" s="9">
        <v>45138</v>
      </c>
      <c r="L511" s="101">
        <v>4636</v>
      </c>
      <c r="M511" s="101">
        <v>915</v>
      </c>
      <c r="N511" s="101">
        <v>0</v>
      </c>
      <c r="O511" s="101">
        <v>38</v>
      </c>
      <c r="P511" s="101">
        <v>10</v>
      </c>
    </row>
    <row r="512" spans="1:16" x14ac:dyDescent="0.25">
      <c r="A512" s="16" t="s">
        <v>195</v>
      </c>
      <c r="B512">
        <v>1430</v>
      </c>
      <c r="C512" t="s">
        <v>207</v>
      </c>
      <c r="D512">
        <v>312119</v>
      </c>
      <c r="E512" t="s">
        <v>208</v>
      </c>
      <c r="F512">
        <v>1</v>
      </c>
      <c r="G512" t="s">
        <v>573</v>
      </c>
      <c r="H512">
        <v>166</v>
      </c>
      <c r="I512" s="9">
        <v>44317</v>
      </c>
      <c r="J512" s="9">
        <v>44501</v>
      </c>
      <c r="K512" s="9">
        <v>45138</v>
      </c>
      <c r="L512" s="101">
        <v>4636</v>
      </c>
      <c r="M512" s="101">
        <v>915</v>
      </c>
      <c r="N512" s="101">
        <v>0</v>
      </c>
      <c r="O512" s="101">
        <v>38</v>
      </c>
      <c r="P512" s="101">
        <v>5</v>
      </c>
    </row>
    <row r="513" spans="1:16" x14ac:dyDescent="0.25">
      <c r="A513" s="16" t="s">
        <v>195</v>
      </c>
      <c r="B513">
        <v>1667</v>
      </c>
      <c r="C513" t="s">
        <v>209</v>
      </c>
      <c r="D513">
        <v>312119</v>
      </c>
      <c r="E513" t="s">
        <v>210</v>
      </c>
      <c r="F513">
        <v>1</v>
      </c>
      <c r="G513" t="s">
        <v>573</v>
      </c>
      <c r="H513">
        <v>167</v>
      </c>
      <c r="I513" s="9">
        <v>44317</v>
      </c>
      <c r="J513" s="9">
        <v>44501</v>
      </c>
      <c r="K513" s="9">
        <v>45138</v>
      </c>
    </row>
    <row r="514" spans="1:16" x14ac:dyDescent="0.25">
      <c r="A514" s="16" t="s">
        <v>195</v>
      </c>
      <c r="B514">
        <v>1664</v>
      </c>
      <c r="C514" t="s">
        <v>209</v>
      </c>
      <c r="D514">
        <v>312119</v>
      </c>
      <c r="E514" t="s">
        <v>210</v>
      </c>
      <c r="F514">
        <v>1</v>
      </c>
      <c r="G514" t="s">
        <v>573</v>
      </c>
      <c r="H514">
        <v>167</v>
      </c>
      <c r="I514" s="9">
        <v>44317</v>
      </c>
      <c r="J514" s="9">
        <v>44501</v>
      </c>
      <c r="K514" s="9">
        <v>45138</v>
      </c>
      <c r="L514" s="101">
        <v>1097</v>
      </c>
      <c r="M514" s="101">
        <v>215</v>
      </c>
      <c r="N514" s="100">
        <v>0</v>
      </c>
      <c r="O514" s="101">
        <v>26</v>
      </c>
      <c r="P514" s="101">
        <v>35</v>
      </c>
    </row>
    <row r="515" spans="1:16" x14ac:dyDescent="0.25">
      <c r="A515" s="16" t="s">
        <v>195</v>
      </c>
      <c r="B515">
        <v>1412</v>
      </c>
      <c r="C515" t="s">
        <v>542</v>
      </c>
      <c r="D515">
        <v>312119</v>
      </c>
      <c r="E515" t="s">
        <v>211</v>
      </c>
      <c r="F515">
        <v>1</v>
      </c>
      <c r="G515" t="s">
        <v>573</v>
      </c>
      <c r="H515">
        <v>168</v>
      </c>
      <c r="I515" s="9">
        <v>44317</v>
      </c>
      <c r="J515" s="9">
        <v>44501</v>
      </c>
      <c r="K515" s="9">
        <v>45138</v>
      </c>
      <c r="L515" s="101">
        <v>3843</v>
      </c>
      <c r="M515" s="101">
        <v>915</v>
      </c>
      <c r="N515" s="101">
        <v>0</v>
      </c>
      <c r="O515" s="101">
        <v>28</v>
      </c>
      <c r="P515" s="101">
        <v>10</v>
      </c>
    </row>
    <row r="516" spans="1:16" x14ac:dyDescent="0.25">
      <c r="A516" s="16" t="s">
        <v>195</v>
      </c>
      <c r="B516">
        <v>1421</v>
      </c>
      <c r="C516" t="s">
        <v>542</v>
      </c>
      <c r="D516">
        <v>312119</v>
      </c>
      <c r="E516" t="s">
        <v>211</v>
      </c>
      <c r="F516">
        <v>1</v>
      </c>
      <c r="G516" t="s">
        <v>573</v>
      </c>
      <c r="H516">
        <v>168</v>
      </c>
      <c r="I516" s="9">
        <v>44317</v>
      </c>
      <c r="J516" s="9">
        <v>44501</v>
      </c>
      <c r="K516" s="9">
        <v>45138</v>
      </c>
      <c r="L516" s="101">
        <v>3843</v>
      </c>
      <c r="M516" s="101">
        <v>915</v>
      </c>
      <c r="N516" s="101">
        <v>0</v>
      </c>
      <c r="O516" s="101">
        <v>28</v>
      </c>
      <c r="P516" s="101">
        <v>5</v>
      </c>
    </row>
    <row r="517" spans="1:16" x14ac:dyDescent="0.25">
      <c r="A517" s="16" t="s">
        <v>195</v>
      </c>
      <c r="B517">
        <v>1418</v>
      </c>
      <c r="C517" t="s">
        <v>542</v>
      </c>
      <c r="D517">
        <v>312119</v>
      </c>
      <c r="E517" t="s">
        <v>211</v>
      </c>
      <c r="F517">
        <v>1</v>
      </c>
      <c r="G517" t="s">
        <v>573</v>
      </c>
      <c r="H517">
        <v>168</v>
      </c>
      <c r="I517" s="9">
        <v>44317</v>
      </c>
      <c r="J517" s="9">
        <v>44501</v>
      </c>
      <c r="K517" s="9">
        <v>45138</v>
      </c>
      <c r="L517" s="101">
        <v>3843</v>
      </c>
      <c r="M517" s="101">
        <v>915</v>
      </c>
      <c r="N517" s="101">
        <v>0</v>
      </c>
      <c r="O517" s="101">
        <v>35</v>
      </c>
      <c r="P517" s="101">
        <v>5</v>
      </c>
    </row>
    <row r="518" spans="1:16" x14ac:dyDescent="0.25">
      <c r="A518" s="16" t="s">
        <v>195</v>
      </c>
      <c r="B518">
        <v>1427</v>
      </c>
      <c r="C518" t="s">
        <v>542</v>
      </c>
      <c r="D518">
        <v>312119</v>
      </c>
      <c r="E518" t="s">
        <v>211</v>
      </c>
      <c r="F518">
        <v>1</v>
      </c>
      <c r="G518" t="s">
        <v>573</v>
      </c>
      <c r="H518">
        <v>168</v>
      </c>
      <c r="I518" s="9">
        <v>44317</v>
      </c>
      <c r="J518" s="9">
        <v>44501</v>
      </c>
      <c r="K518" s="9">
        <v>45138</v>
      </c>
      <c r="L518" s="101">
        <v>3843</v>
      </c>
      <c r="M518" s="101">
        <v>915</v>
      </c>
      <c r="N518" s="101">
        <v>0</v>
      </c>
      <c r="O518" s="101">
        <v>35</v>
      </c>
      <c r="P518" s="101">
        <v>10</v>
      </c>
    </row>
    <row r="519" spans="1:16" x14ac:dyDescent="0.25">
      <c r="A519" s="16" t="s">
        <v>195</v>
      </c>
      <c r="B519">
        <v>1414</v>
      </c>
      <c r="C519" t="s">
        <v>212</v>
      </c>
      <c r="D519">
        <v>312119</v>
      </c>
      <c r="E519" t="s">
        <v>213</v>
      </c>
      <c r="F519">
        <v>1</v>
      </c>
      <c r="G519" t="s">
        <v>573</v>
      </c>
      <c r="H519">
        <v>169</v>
      </c>
      <c r="I519" s="9">
        <v>44317</v>
      </c>
      <c r="J519" s="9">
        <v>44501</v>
      </c>
      <c r="K519" s="9">
        <v>45138</v>
      </c>
      <c r="O519" s="101">
        <v>28</v>
      </c>
      <c r="P519" s="101">
        <v>10</v>
      </c>
    </row>
    <row r="520" spans="1:16" x14ac:dyDescent="0.25">
      <c r="A520" s="16" t="s">
        <v>195</v>
      </c>
      <c r="B520">
        <v>1422</v>
      </c>
      <c r="C520" t="s">
        <v>212</v>
      </c>
      <c r="D520">
        <v>312119</v>
      </c>
      <c r="E520" t="s">
        <v>213</v>
      </c>
      <c r="F520">
        <v>1</v>
      </c>
      <c r="G520" t="s">
        <v>573</v>
      </c>
      <c r="H520">
        <v>169</v>
      </c>
      <c r="I520" s="9">
        <v>44317</v>
      </c>
      <c r="J520" s="9">
        <v>44501</v>
      </c>
      <c r="K520" s="9">
        <v>45138</v>
      </c>
      <c r="O520" s="101">
        <v>28</v>
      </c>
      <c r="P520" s="101">
        <v>5</v>
      </c>
    </row>
    <row r="521" spans="1:16" x14ac:dyDescent="0.25">
      <c r="A521" s="16" t="s">
        <v>195</v>
      </c>
      <c r="B521">
        <v>1419</v>
      </c>
      <c r="C521" t="s">
        <v>212</v>
      </c>
      <c r="D521">
        <v>312119</v>
      </c>
      <c r="E521" t="s">
        <v>213</v>
      </c>
      <c r="F521">
        <v>1</v>
      </c>
      <c r="G521" t="s">
        <v>573</v>
      </c>
      <c r="H521">
        <v>169</v>
      </c>
      <c r="I521" s="9">
        <v>44317</v>
      </c>
      <c r="J521" s="9">
        <v>44501</v>
      </c>
      <c r="K521" s="9">
        <v>45138</v>
      </c>
      <c r="O521" s="101">
        <v>35</v>
      </c>
      <c r="P521" s="101">
        <v>5</v>
      </c>
    </row>
    <row r="522" spans="1:16" ht="15.75" thickBot="1" x14ac:dyDescent="0.3">
      <c r="A522" s="17" t="s">
        <v>195</v>
      </c>
      <c r="B522" s="2">
        <v>1428</v>
      </c>
      <c r="C522" s="2" t="s">
        <v>212</v>
      </c>
      <c r="D522" s="2">
        <v>312119</v>
      </c>
      <c r="E522" s="2" t="s">
        <v>213</v>
      </c>
      <c r="F522" s="2">
        <v>1</v>
      </c>
      <c r="G522" s="2" t="s">
        <v>573</v>
      </c>
      <c r="H522" s="2">
        <v>169</v>
      </c>
      <c r="I522" s="9">
        <v>44317</v>
      </c>
      <c r="J522" s="9">
        <v>44501</v>
      </c>
      <c r="K522" s="9">
        <v>45138</v>
      </c>
      <c r="L522" s="100"/>
      <c r="M522" s="100"/>
      <c r="N522" s="100"/>
      <c r="O522" s="101">
        <v>35</v>
      </c>
      <c r="P522" s="101">
        <v>10</v>
      </c>
    </row>
    <row r="523" spans="1:16" hidden="1" x14ac:dyDescent="0.25">
      <c r="A523" s="15" t="s">
        <v>214</v>
      </c>
      <c r="B523" s="5">
        <v>1772</v>
      </c>
      <c r="C523" s="5" t="s">
        <v>215</v>
      </c>
      <c r="D523" s="5">
        <v>312108</v>
      </c>
      <c r="E523" s="5" t="s">
        <v>216</v>
      </c>
      <c r="F523" s="5">
        <v>1</v>
      </c>
      <c r="G523" s="5" t="s">
        <v>573</v>
      </c>
      <c r="H523" s="5">
        <v>170</v>
      </c>
      <c r="I523" s="6">
        <v>44287</v>
      </c>
      <c r="J523" s="6">
        <v>44470</v>
      </c>
      <c r="K523" s="66">
        <v>45138</v>
      </c>
      <c r="L523" s="68"/>
      <c r="M523" s="68"/>
      <c r="N523" s="68"/>
      <c r="O523" s="65">
        <v>30</v>
      </c>
      <c r="P523" s="65">
        <v>40</v>
      </c>
    </row>
    <row r="524" spans="1:16" hidden="1" x14ac:dyDescent="0.25">
      <c r="A524" s="16" t="s">
        <v>214</v>
      </c>
      <c r="B524">
        <v>1773</v>
      </c>
      <c r="C524" t="s">
        <v>215</v>
      </c>
      <c r="D524">
        <v>312108</v>
      </c>
      <c r="E524" t="s">
        <v>216</v>
      </c>
      <c r="F524">
        <v>1</v>
      </c>
      <c r="G524" t="s">
        <v>573</v>
      </c>
      <c r="H524">
        <v>170</v>
      </c>
      <c r="I524" s="9">
        <v>44287</v>
      </c>
      <c r="J524" s="9">
        <v>44470</v>
      </c>
      <c r="K524" s="66">
        <v>45138</v>
      </c>
      <c r="L524" s="65"/>
      <c r="M524" s="65"/>
      <c r="N524" s="65"/>
      <c r="O524" s="65">
        <v>30</v>
      </c>
      <c r="P524" s="65">
        <v>40</v>
      </c>
    </row>
    <row r="525" spans="1:16" hidden="1" x14ac:dyDescent="0.25">
      <c r="A525" s="16" t="s">
        <v>214</v>
      </c>
      <c r="B525">
        <v>1755</v>
      </c>
      <c r="C525" t="s">
        <v>217</v>
      </c>
      <c r="D525">
        <v>312108</v>
      </c>
      <c r="E525" t="s">
        <v>218</v>
      </c>
      <c r="F525">
        <v>1</v>
      </c>
      <c r="G525" t="s">
        <v>573</v>
      </c>
      <c r="H525">
        <v>171</v>
      </c>
      <c r="I525" s="9">
        <v>44287</v>
      </c>
      <c r="J525" s="9">
        <v>44470</v>
      </c>
      <c r="K525" s="66">
        <v>45138</v>
      </c>
      <c r="L525" s="65"/>
      <c r="M525" s="65"/>
      <c r="N525" s="65"/>
      <c r="O525" s="65">
        <v>30</v>
      </c>
      <c r="P525" s="65">
        <v>10</v>
      </c>
    </row>
    <row r="526" spans="1:16" hidden="1" x14ac:dyDescent="0.25">
      <c r="A526" s="16" t="s">
        <v>214</v>
      </c>
      <c r="B526">
        <v>1756</v>
      </c>
      <c r="C526" t="s">
        <v>217</v>
      </c>
      <c r="D526">
        <v>312108</v>
      </c>
      <c r="E526" t="s">
        <v>218</v>
      </c>
      <c r="F526">
        <v>1</v>
      </c>
      <c r="G526" t="s">
        <v>573</v>
      </c>
      <c r="H526">
        <v>171</v>
      </c>
      <c r="I526" s="9">
        <v>44287</v>
      </c>
      <c r="J526" s="9">
        <v>44470</v>
      </c>
      <c r="K526" s="66">
        <v>45138</v>
      </c>
      <c r="L526" s="65"/>
      <c r="M526" s="65"/>
      <c r="N526" s="65"/>
      <c r="O526" s="65">
        <v>30</v>
      </c>
      <c r="P526" s="65">
        <v>10</v>
      </c>
    </row>
    <row r="527" spans="1:16" hidden="1" x14ac:dyDescent="0.25">
      <c r="A527" s="16" t="s">
        <v>214</v>
      </c>
      <c r="B527">
        <v>1759</v>
      </c>
      <c r="C527" t="s">
        <v>217</v>
      </c>
      <c r="D527">
        <v>312108</v>
      </c>
      <c r="E527" t="s">
        <v>218</v>
      </c>
      <c r="F527">
        <v>1</v>
      </c>
      <c r="G527" t="s">
        <v>573</v>
      </c>
      <c r="H527">
        <v>171</v>
      </c>
      <c r="I527" s="9">
        <v>44287</v>
      </c>
      <c r="J527" s="9">
        <v>44470</v>
      </c>
      <c r="K527" s="66">
        <v>45138</v>
      </c>
      <c r="L527" s="65"/>
      <c r="M527" s="65"/>
      <c r="N527" s="65"/>
      <c r="O527" s="65">
        <v>30</v>
      </c>
      <c r="P527" s="65">
        <v>10</v>
      </c>
    </row>
    <row r="528" spans="1:16" hidden="1" x14ac:dyDescent="0.25">
      <c r="A528" s="16" t="s">
        <v>214</v>
      </c>
      <c r="B528">
        <v>1762</v>
      </c>
      <c r="C528" t="s">
        <v>217</v>
      </c>
      <c r="D528">
        <v>312108</v>
      </c>
      <c r="E528" t="s">
        <v>218</v>
      </c>
      <c r="F528">
        <v>1</v>
      </c>
      <c r="G528" t="s">
        <v>573</v>
      </c>
      <c r="H528">
        <v>171</v>
      </c>
      <c r="I528" s="9">
        <v>44287</v>
      </c>
      <c r="J528" s="9">
        <v>44470</v>
      </c>
      <c r="K528" s="66">
        <v>45138</v>
      </c>
      <c r="L528" s="65"/>
      <c r="M528" s="65"/>
      <c r="N528" s="65"/>
      <c r="O528" s="65">
        <v>30</v>
      </c>
      <c r="P528" s="65">
        <v>10</v>
      </c>
    </row>
    <row r="529" spans="1:17" hidden="1" x14ac:dyDescent="0.25">
      <c r="A529" s="16" t="s">
        <v>214</v>
      </c>
      <c r="B529">
        <v>1768</v>
      </c>
      <c r="C529" t="s">
        <v>217</v>
      </c>
      <c r="D529">
        <v>312108</v>
      </c>
      <c r="E529" t="s">
        <v>218</v>
      </c>
      <c r="F529">
        <v>1</v>
      </c>
      <c r="G529" t="s">
        <v>573</v>
      </c>
      <c r="H529">
        <v>171</v>
      </c>
      <c r="I529" s="9">
        <v>44287</v>
      </c>
      <c r="J529" s="9">
        <v>44470</v>
      </c>
      <c r="K529" s="66">
        <v>45138</v>
      </c>
      <c r="L529" s="65"/>
      <c r="M529" s="65"/>
      <c r="N529" s="65"/>
      <c r="O529" s="65">
        <v>30</v>
      </c>
      <c r="P529" s="65">
        <v>10</v>
      </c>
    </row>
    <row r="530" spans="1:17" hidden="1" x14ac:dyDescent="0.25">
      <c r="A530" s="16" t="s">
        <v>214</v>
      </c>
      <c r="B530">
        <v>1769</v>
      </c>
      <c r="C530" t="s">
        <v>217</v>
      </c>
      <c r="D530">
        <v>312108</v>
      </c>
      <c r="E530" t="s">
        <v>218</v>
      </c>
      <c r="F530">
        <v>1</v>
      </c>
      <c r="G530" t="s">
        <v>573</v>
      </c>
      <c r="H530">
        <v>171</v>
      </c>
      <c r="I530" s="9">
        <v>44287</v>
      </c>
      <c r="J530" s="9">
        <v>44470</v>
      </c>
      <c r="K530" s="66">
        <v>45138</v>
      </c>
      <c r="L530" s="65"/>
      <c r="M530" s="65"/>
      <c r="N530" s="65"/>
      <c r="O530" s="65">
        <v>30</v>
      </c>
      <c r="P530" s="65">
        <v>10</v>
      </c>
    </row>
    <row r="531" spans="1:17" hidden="1" x14ac:dyDescent="0.25">
      <c r="A531" s="16" t="s">
        <v>214</v>
      </c>
      <c r="B531">
        <v>1757</v>
      </c>
      <c r="C531" t="s">
        <v>217</v>
      </c>
      <c r="D531">
        <v>312108</v>
      </c>
      <c r="E531" t="s">
        <v>218</v>
      </c>
      <c r="F531">
        <v>1</v>
      </c>
      <c r="G531" t="s">
        <v>573</v>
      </c>
      <c r="H531">
        <v>171</v>
      </c>
      <c r="I531" s="9">
        <v>44287</v>
      </c>
      <c r="J531" s="9">
        <v>44470</v>
      </c>
      <c r="K531" s="66">
        <v>45138</v>
      </c>
      <c r="L531" s="65"/>
      <c r="M531" s="65"/>
      <c r="N531" s="65"/>
      <c r="O531" s="65">
        <v>30</v>
      </c>
      <c r="P531" s="65">
        <v>10</v>
      </c>
    </row>
    <row r="532" spans="1:17" hidden="1" x14ac:dyDescent="0.25">
      <c r="A532" s="16" t="s">
        <v>214</v>
      </c>
      <c r="B532">
        <v>1758</v>
      </c>
      <c r="C532" t="s">
        <v>217</v>
      </c>
      <c r="D532">
        <v>312108</v>
      </c>
      <c r="E532" t="s">
        <v>218</v>
      </c>
      <c r="F532">
        <v>1</v>
      </c>
      <c r="G532" t="s">
        <v>573</v>
      </c>
      <c r="H532">
        <v>171</v>
      </c>
      <c r="I532" s="9">
        <v>44287</v>
      </c>
      <c r="J532" s="9">
        <v>44470</v>
      </c>
      <c r="K532" s="66">
        <v>45138</v>
      </c>
      <c r="L532" s="65"/>
      <c r="M532" s="65"/>
      <c r="N532" s="65"/>
      <c r="O532" s="65">
        <v>30</v>
      </c>
      <c r="P532" s="65">
        <v>10</v>
      </c>
    </row>
    <row r="533" spans="1:17" hidden="1" x14ac:dyDescent="0.25">
      <c r="A533" s="16" t="s">
        <v>214</v>
      </c>
      <c r="B533">
        <v>1760</v>
      </c>
      <c r="C533" t="s">
        <v>217</v>
      </c>
      <c r="D533">
        <v>312108</v>
      </c>
      <c r="E533" t="s">
        <v>218</v>
      </c>
      <c r="F533">
        <v>1</v>
      </c>
      <c r="G533" t="s">
        <v>573</v>
      </c>
      <c r="H533">
        <v>171</v>
      </c>
      <c r="I533" s="9">
        <v>44287</v>
      </c>
      <c r="J533" s="9">
        <v>44470</v>
      </c>
      <c r="K533" s="66">
        <v>45138</v>
      </c>
      <c r="L533" s="65"/>
      <c r="M533" s="65"/>
      <c r="N533" s="65"/>
      <c r="O533" s="65">
        <v>30</v>
      </c>
      <c r="P533" s="65">
        <v>10</v>
      </c>
    </row>
    <row r="534" spans="1:17" hidden="1" x14ac:dyDescent="0.25">
      <c r="A534" s="16" t="s">
        <v>214</v>
      </c>
      <c r="B534">
        <v>1761</v>
      </c>
      <c r="C534" t="s">
        <v>217</v>
      </c>
      <c r="D534">
        <v>312108</v>
      </c>
      <c r="E534" t="s">
        <v>218</v>
      </c>
      <c r="F534">
        <v>1</v>
      </c>
      <c r="G534" t="s">
        <v>573</v>
      </c>
      <c r="H534">
        <v>171</v>
      </c>
      <c r="I534" s="9">
        <v>44287</v>
      </c>
      <c r="J534" s="9">
        <v>44470</v>
      </c>
      <c r="K534" s="66">
        <v>45138</v>
      </c>
      <c r="L534" s="65"/>
      <c r="M534" s="65"/>
      <c r="N534" s="65"/>
      <c r="O534" s="65">
        <v>30</v>
      </c>
      <c r="P534" s="65">
        <v>10</v>
      </c>
    </row>
    <row r="535" spans="1:17" hidden="1" x14ac:dyDescent="0.25">
      <c r="A535" s="16" t="s">
        <v>214</v>
      </c>
      <c r="B535">
        <v>1770</v>
      </c>
      <c r="C535" t="s">
        <v>217</v>
      </c>
      <c r="D535">
        <v>312108</v>
      </c>
      <c r="E535" t="s">
        <v>218</v>
      </c>
      <c r="F535">
        <v>1</v>
      </c>
      <c r="G535" t="s">
        <v>573</v>
      </c>
      <c r="H535">
        <v>171</v>
      </c>
      <c r="I535" s="9">
        <v>44287</v>
      </c>
      <c r="J535" s="9">
        <v>44470</v>
      </c>
      <c r="K535" s="66">
        <v>45138</v>
      </c>
      <c r="L535" s="65"/>
      <c r="M535" s="65"/>
      <c r="N535" s="65"/>
      <c r="O535" s="65">
        <v>30</v>
      </c>
      <c r="P535" s="65">
        <v>10</v>
      </c>
    </row>
    <row r="536" spans="1:17" hidden="1" x14ac:dyDescent="0.25">
      <c r="A536" s="16" t="s">
        <v>214</v>
      </c>
      <c r="B536">
        <v>1771</v>
      </c>
      <c r="C536" t="s">
        <v>217</v>
      </c>
      <c r="D536">
        <v>312108</v>
      </c>
      <c r="E536" t="s">
        <v>218</v>
      </c>
      <c r="F536">
        <v>1</v>
      </c>
      <c r="G536" t="s">
        <v>573</v>
      </c>
      <c r="H536">
        <v>171</v>
      </c>
      <c r="I536" s="9">
        <v>44287</v>
      </c>
      <c r="J536" s="9">
        <v>44470</v>
      </c>
      <c r="K536" s="66">
        <v>45138</v>
      </c>
      <c r="L536" s="65"/>
      <c r="M536" s="65"/>
      <c r="N536" s="65"/>
      <c r="O536" s="65">
        <v>30</v>
      </c>
      <c r="P536" s="65">
        <v>10</v>
      </c>
    </row>
    <row r="537" spans="1:17" hidden="1" x14ac:dyDescent="0.25">
      <c r="A537" s="16" t="s">
        <v>214</v>
      </c>
      <c r="B537">
        <v>1764</v>
      </c>
      <c r="C537" t="s">
        <v>219</v>
      </c>
      <c r="D537">
        <v>312108</v>
      </c>
      <c r="E537" t="s">
        <v>220</v>
      </c>
      <c r="F537">
        <v>1</v>
      </c>
      <c r="G537" t="s">
        <v>573</v>
      </c>
      <c r="H537">
        <v>172</v>
      </c>
      <c r="I537" s="9">
        <v>44287</v>
      </c>
      <c r="J537" s="9">
        <v>44470</v>
      </c>
      <c r="K537" s="66">
        <v>45138</v>
      </c>
      <c r="L537" s="65"/>
      <c r="M537" s="65"/>
      <c r="N537" s="65"/>
      <c r="O537" s="65">
        <v>30</v>
      </c>
      <c r="P537" s="65">
        <v>10</v>
      </c>
    </row>
    <row r="538" spans="1:17" hidden="1" x14ac:dyDescent="0.25">
      <c r="A538" s="16" t="s">
        <v>214</v>
      </c>
      <c r="B538">
        <v>1765</v>
      </c>
      <c r="C538" t="s">
        <v>219</v>
      </c>
      <c r="D538">
        <v>312108</v>
      </c>
      <c r="E538" t="s">
        <v>220</v>
      </c>
      <c r="F538">
        <v>1</v>
      </c>
      <c r="G538" t="s">
        <v>573</v>
      </c>
      <c r="H538">
        <v>172</v>
      </c>
      <c r="I538" s="9">
        <v>44287</v>
      </c>
      <c r="J538" s="9">
        <v>44470</v>
      </c>
      <c r="K538" s="66">
        <v>45138</v>
      </c>
      <c r="L538" s="65"/>
      <c r="M538" s="65"/>
      <c r="N538" s="65"/>
      <c r="O538" s="65">
        <v>30</v>
      </c>
      <c r="P538" s="65">
        <v>10</v>
      </c>
    </row>
    <row r="539" spans="1:17" hidden="1" x14ac:dyDescent="0.25">
      <c r="A539" s="16" t="s">
        <v>214</v>
      </c>
      <c r="B539">
        <v>1766</v>
      </c>
      <c r="C539" t="s">
        <v>219</v>
      </c>
      <c r="D539">
        <v>312108</v>
      </c>
      <c r="E539" t="s">
        <v>220</v>
      </c>
      <c r="F539">
        <v>1</v>
      </c>
      <c r="G539" t="s">
        <v>573</v>
      </c>
      <c r="H539">
        <v>172</v>
      </c>
      <c r="I539" s="9">
        <v>44287</v>
      </c>
      <c r="J539" s="9">
        <v>44470</v>
      </c>
      <c r="K539" s="66">
        <v>45138</v>
      </c>
      <c r="L539" s="65"/>
      <c r="M539" s="65"/>
      <c r="N539" s="65"/>
      <c r="O539" s="65">
        <v>30</v>
      </c>
      <c r="P539" s="65">
        <v>10</v>
      </c>
    </row>
    <row r="540" spans="1:17" ht="15.75" hidden="1" thickBot="1" x14ac:dyDescent="0.3">
      <c r="A540" s="17" t="s">
        <v>214</v>
      </c>
      <c r="B540" s="2">
        <v>1767</v>
      </c>
      <c r="C540" s="2" t="s">
        <v>219</v>
      </c>
      <c r="D540" s="2">
        <v>312108</v>
      </c>
      <c r="E540" s="2" t="s">
        <v>220</v>
      </c>
      <c r="F540" s="2">
        <v>1</v>
      </c>
      <c r="G540" t="s">
        <v>573</v>
      </c>
      <c r="H540" s="2">
        <v>172</v>
      </c>
      <c r="I540" s="10">
        <v>44287</v>
      </c>
      <c r="J540" s="10">
        <v>44470</v>
      </c>
      <c r="K540" s="66">
        <v>45138</v>
      </c>
      <c r="L540" s="68"/>
      <c r="M540" s="68"/>
      <c r="N540" s="68"/>
      <c r="O540" s="65">
        <v>30</v>
      </c>
      <c r="P540" s="65">
        <v>10</v>
      </c>
    </row>
    <row r="541" spans="1:17" hidden="1" x14ac:dyDescent="0.25">
      <c r="A541" s="15" t="s">
        <v>221</v>
      </c>
      <c r="B541" s="5">
        <v>1726</v>
      </c>
      <c r="C541" s="5" t="s">
        <v>222</v>
      </c>
      <c r="D541" s="5">
        <v>312107</v>
      </c>
      <c r="E541" s="5" t="s">
        <v>223</v>
      </c>
      <c r="F541" s="5"/>
      <c r="G541" s="5" t="s">
        <v>573</v>
      </c>
      <c r="H541" s="5">
        <v>173</v>
      </c>
      <c r="I541" s="6">
        <v>44317</v>
      </c>
      <c r="J541" s="6">
        <v>44501</v>
      </c>
      <c r="K541" s="66">
        <v>45138</v>
      </c>
      <c r="L541" s="67">
        <v>976</v>
      </c>
      <c r="M541" s="67">
        <v>3416</v>
      </c>
      <c r="N541" s="67">
        <v>439</v>
      </c>
      <c r="O541" s="11"/>
      <c r="P541" s="11"/>
      <c r="Q541" s="11"/>
    </row>
    <row r="542" spans="1:17" hidden="1" x14ac:dyDescent="0.25">
      <c r="A542" s="16" t="s">
        <v>221</v>
      </c>
      <c r="B542">
        <v>1727</v>
      </c>
      <c r="C542" t="s">
        <v>222</v>
      </c>
      <c r="D542">
        <v>312107</v>
      </c>
      <c r="E542" t="s">
        <v>223</v>
      </c>
      <c r="G542" t="s">
        <v>573</v>
      </c>
      <c r="H542">
        <v>173</v>
      </c>
      <c r="I542" s="9">
        <v>44317</v>
      </c>
      <c r="J542" s="9">
        <v>44501</v>
      </c>
      <c r="K542" s="9">
        <v>45138</v>
      </c>
      <c r="L542" s="67">
        <v>976</v>
      </c>
      <c r="M542" s="67">
        <v>3416</v>
      </c>
      <c r="N542" s="67">
        <v>439</v>
      </c>
      <c r="O542" s="11"/>
      <c r="P542" s="11"/>
      <c r="Q542" s="11"/>
    </row>
    <row r="543" spans="1:17" hidden="1" x14ac:dyDescent="0.25">
      <c r="A543" s="16" t="s">
        <v>221</v>
      </c>
      <c r="B543">
        <v>1728</v>
      </c>
      <c r="C543" t="s">
        <v>222</v>
      </c>
      <c r="D543">
        <v>312107</v>
      </c>
      <c r="E543" t="s">
        <v>223</v>
      </c>
      <c r="G543" t="s">
        <v>573</v>
      </c>
      <c r="H543">
        <v>173</v>
      </c>
      <c r="I543" s="9">
        <v>44317</v>
      </c>
      <c r="J543" s="9">
        <v>44501</v>
      </c>
      <c r="K543" s="9">
        <v>45138</v>
      </c>
      <c r="L543" s="67">
        <v>976</v>
      </c>
      <c r="M543" s="67">
        <v>3416</v>
      </c>
      <c r="N543" s="67">
        <v>439</v>
      </c>
      <c r="O543" s="11"/>
      <c r="P543" s="11"/>
      <c r="Q543" s="11"/>
    </row>
    <row r="544" spans="1:17" hidden="1" x14ac:dyDescent="0.25">
      <c r="A544" s="16" t="s">
        <v>221</v>
      </c>
      <c r="B544">
        <v>1729</v>
      </c>
      <c r="C544" t="s">
        <v>222</v>
      </c>
      <c r="D544">
        <v>312107</v>
      </c>
      <c r="E544" t="s">
        <v>223</v>
      </c>
      <c r="G544" t="s">
        <v>573</v>
      </c>
      <c r="H544">
        <v>173</v>
      </c>
      <c r="I544" s="9">
        <v>44317</v>
      </c>
      <c r="J544" s="9">
        <v>44501</v>
      </c>
      <c r="K544" s="9">
        <v>45138</v>
      </c>
      <c r="L544" s="67">
        <v>976</v>
      </c>
      <c r="M544" s="67">
        <v>3416</v>
      </c>
      <c r="N544" s="67">
        <v>439</v>
      </c>
      <c r="O544" s="11"/>
      <c r="P544" s="11"/>
      <c r="Q544" s="11"/>
    </row>
    <row r="545" spans="1:17" hidden="1" x14ac:dyDescent="0.25">
      <c r="A545" s="16" t="s">
        <v>221</v>
      </c>
      <c r="B545">
        <v>1745</v>
      </c>
      <c r="C545" t="s">
        <v>224</v>
      </c>
      <c r="D545">
        <v>312107</v>
      </c>
      <c r="E545" t="s">
        <v>225</v>
      </c>
      <c r="G545" t="s">
        <v>573</v>
      </c>
      <c r="H545">
        <v>174</v>
      </c>
      <c r="I545" s="9">
        <v>44317</v>
      </c>
      <c r="J545" s="9">
        <v>44501</v>
      </c>
      <c r="K545" s="9">
        <v>45138</v>
      </c>
      <c r="L545" s="11">
        <v>924</v>
      </c>
      <c r="M545" s="11">
        <v>1386</v>
      </c>
      <c r="N545" s="11">
        <v>231</v>
      </c>
      <c r="O545" s="11"/>
      <c r="P545" s="11"/>
      <c r="Q545" s="11"/>
    </row>
    <row r="546" spans="1:17" hidden="1" x14ac:dyDescent="0.25">
      <c r="A546" s="16" t="s">
        <v>221</v>
      </c>
      <c r="B546">
        <v>1746</v>
      </c>
      <c r="C546" t="s">
        <v>224</v>
      </c>
      <c r="D546">
        <v>312107</v>
      </c>
      <c r="E546" t="s">
        <v>225</v>
      </c>
      <c r="G546" t="s">
        <v>573</v>
      </c>
      <c r="H546">
        <v>174</v>
      </c>
      <c r="I546" s="9">
        <v>44317</v>
      </c>
      <c r="J546" s="9">
        <v>44501</v>
      </c>
      <c r="K546" s="9">
        <v>45138</v>
      </c>
      <c r="L546" s="11">
        <v>924</v>
      </c>
      <c r="M546" s="11">
        <v>1386</v>
      </c>
      <c r="N546" s="11">
        <v>231</v>
      </c>
      <c r="O546" s="11"/>
      <c r="P546" s="11"/>
      <c r="Q546" s="11"/>
    </row>
    <row r="547" spans="1:17" hidden="1" x14ac:dyDescent="0.25">
      <c r="A547" s="16" t="s">
        <v>221</v>
      </c>
      <c r="B547">
        <v>1736</v>
      </c>
      <c r="C547" t="s">
        <v>226</v>
      </c>
      <c r="D547">
        <v>312107</v>
      </c>
      <c r="E547" t="s">
        <v>544</v>
      </c>
      <c r="G547" t="s">
        <v>573</v>
      </c>
      <c r="H547">
        <v>175</v>
      </c>
      <c r="I547" s="9">
        <v>44287</v>
      </c>
      <c r="J547" s="9">
        <v>44470</v>
      </c>
      <c r="K547" s="9">
        <v>45138</v>
      </c>
      <c r="L547" s="11">
        <v>1470</v>
      </c>
      <c r="M547" s="11">
        <v>1344</v>
      </c>
      <c r="N547" s="11">
        <v>0</v>
      </c>
      <c r="O547" s="11"/>
      <c r="P547" s="11"/>
      <c r="Q547" s="11"/>
    </row>
    <row r="548" spans="1:17" hidden="1" x14ac:dyDescent="0.25">
      <c r="A548" s="16" t="s">
        <v>221</v>
      </c>
      <c r="B548">
        <v>1743</v>
      </c>
      <c r="C548" t="s">
        <v>226</v>
      </c>
      <c r="D548">
        <v>312107</v>
      </c>
      <c r="E548" t="s">
        <v>544</v>
      </c>
      <c r="G548" t="s">
        <v>573</v>
      </c>
      <c r="H548">
        <v>175</v>
      </c>
      <c r="I548" s="9">
        <v>44287</v>
      </c>
      <c r="J548" s="9">
        <v>44470</v>
      </c>
      <c r="K548" s="9">
        <v>45138</v>
      </c>
      <c r="L548" s="11">
        <v>1470</v>
      </c>
      <c r="M548" s="11">
        <v>1344</v>
      </c>
      <c r="N548" s="11">
        <v>0</v>
      </c>
      <c r="O548" s="11"/>
      <c r="P548" s="11"/>
      <c r="Q548" s="11"/>
    </row>
    <row r="549" spans="1:17" hidden="1" x14ac:dyDescent="0.25">
      <c r="A549" s="16" t="s">
        <v>221</v>
      </c>
      <c r="B549">
        <v>1737</v>
      </c>
      <c r="C549" t="s">
        <v>226</v>
      </c>
      <c r="D549">
        <v>312107</v>
      </c>
      <c r="E549" t="s">
        <v>544</v>
      </c>
      <c r="G549" t="s">
        <v>573</v>
      </c>
      <c r="H549">
        <v>175</v>
      </c>
      <c r="I549" s="9">
        <v>44287</v>
      </c>
      <c r="J549" s="9">
        <v>44470</v>
      </c>
      <c r="K549" s="9">
        <v>45138</v>
      </c>
      <c r="L549" s="11">
        <v>1470</v>
      </c>
      <c r="M549" s="11">
        <v>1344</v>
      </c>
      <c r="N549" s="11">
        <v>0</v>
      </c>
      <c r="O549" s="11"/>
      <c r="P549" s="11"/>
      <c r="Q549" s="11"/>
    </row>
    <row r="550" spans="1:17" hidden="1" x14ac:dyDescent="0.25">
      <c r="A550" s="16" t="s">
        <v>221</v>
      </c>
      <c r="B550">
        <v>1744</v>
      </c>
      <c r="C550" t="s">
        <v>226</v>
      </c>
      <c r="D550">
        <v>312107</v>
      </c>
      <c r="E550" t="s">
        <v>544</v>
      </c>
      <c r="G550" t="s">
        <v>573</v>
      </c>
      <c r="H550">
        <v>175</v>
      </c>
      <c r="I550" s="9">
        <v>44287</v>
      </c>
      <c r="J550" s="9">
        <v>44470</v>
      </c>
      <c r="K550" s="9">
        <v>45138</v>
      </c>
      <c r="L550" s="11">
        <v>1470</v>
      </c>
      <c r="M550" s="11">
        <v>1344</v>
      </c>
      <c r="N550" s="11">
        <v>0</v>
      </c>
      <c r="O550" s="11"/>
      <c r="P550" s="11"/>
      <c r="Q550" s="11"/>
    </row>
    <row r="551" spans="1:17" hidden="1" x14ac:dyDescent="0.25">
      <c r="A551" s="16" t="s">
        <v>221</v>
      </c>
      <c r="B551">
        <v>1477</v>
      </c>
      <c r="C551" t="s">
        <v>227</v>
      </c>
      <c r="D551">
        <v>312107</v>
      </c>
      <c r="E551" t="s">
        <v>228</v>
      </c>
      <c r="G551" t="s">
        <v>573</v>
      </c>
      <c r="H551">
        <v>176</v>
      </c>
      <c r="I551" s="9">
        <v>44317</v>
      </c>
      <c r="J551" s="9">
        <v>44501</v>
      </c>
      <c r="K551" s="9">
        <v>45138</v>
      </c>
      <c r="L551" s="11"/>
      <c r="M551" s="11"/>
      <c r="N551" s="11"/>
      <c r="O551" s="11"/>
      <c r="P551" s="11"/>
      <c r="Q551" s="11"/>
    </row>
    <row r="552" spans="1:17" hidden="1" x14ac:dyDescent="0.25">
      <c r="A552" s="16" t="s">
        <v>221</v>
      </c>
      <c r="B552">
        <v>1495</v>
      </c>
      <c r="C552" t="s">
        <v>227</v>
      </c>
      <c r="D552">
        <v>312107</v>
      </c>
      <c r="E552" t="s">
        <v>228</v>
      </c>
      <c r="G552" t="s">
        <v>573</v>
      </c>
      <c r="H552">
        <v>176</v>
      </c>
      <c r="I552" s="9">
        <v>44317</v>
      </c>
      <c r="J552" s="9">
        <v>44501</v>
      </c>
      <c r="K552" s="9">
        <v>45138</v>
      </c>
      <c r="L552" s="11"/>
      <c r="M552" s="11"/>
      <c r="N552" s="11"/>
      <c r="O552" s="11"/>
      <c r="P552" s="11"/>
      <c r="Q552" s="11"/>
    </row>
    <row r="553" spans="1:17" hidden="1" x14ac:dyDescent="0.25">
      <c r="A553" s="16" t="s">
        <v>221</v>
      </c>
      <c r="B553">
        <v>1480</v>
      </c>
      <c r="C553" t="s">
        <v>229</v>
      </c>
      <c r="D553">
        <v>312107</v>
      </c>
      <c r="E553" t="s">
        <v>228</v>
      </c>
      <c r="G553" t="s">
        <v>573</v>
      </c>
      <c r="H553">
        <v>176</v>
      </c>
      <c r="I553" s="9">
        <v>44317</v>
      </c>
      <c r="J553" s="9">
        <v>44501</v>
      </c>
      <c r="K553" s="9">
        <v>45138</v>
      </c>
      <c r="L553" s="11"/>
      <c r="M553" s="11"/>
      <c r="N553" s="11"/>
      <c r="O553" s="11"/>
      <c r="P553" s="11"/>
      <c r="Q553" s="11"/>
    </row>
    <row r="554" spans="1:17" hidden="1" x14ac:dyDescent="0.25">
      <c r="A554" s="16" t="s">
        <v>221</v>
      </c>
      <c r="B554">
        <v>1498</v>
      </c>
      <c r="C554" t="s">
        <v>229</v>
      </c>
      <c r="D554">
        <v>312107</v>
      </c>
      <c r="E554" t="s">
        <v>228</v>
      </c>
      <c r="G554" t="s">
        <v>573</v>
      </c>
      <c r="H554">
        <v>176</v>
      </c>
      <c r="I554" s="9">
        <v>44317</v>
      </c>
      <c r="J554" s="9">
        <v>44501</v>
      </c>
      <c r="K554" s="9">
        <v>45138</v>
      </c>
      <c r="L554" s="11"/>
      <c r="M554" s="11"/>
      <c r="N554" s="11"/>
      <c r="O554" s="11"/>
      <c r="P554" s="11"/>
      <c r="Q554" s="11"/>
    </row>
    <row r="555" spans="1:17" hidden="1" x14ac:dyDescent="0.25">
      <c r="A555" s="16" t="s">
        <v>221</v>
      </c>
      <c r="B555">
        <v>1490</v>
      </c>
      <c r="C555" t="s">
        <v>227</v>
      </c>
      <c r="D555">
        <v>312107</v>
      </c>
      <c r="E555" t="s">
        <v>228</v>
      </c>
      <c r="G555" t="s">
        <v>573</v>
      </c>
      <c r="H555">
        <v>176</v>
      </c>
      <c r="I555" s="9">
        <v>44317</v>
      </c>
      <c r="J555" s="9">
        <v>44501</v>
      </c>
      <c r="K555" s="9">
        <v>45138</v>
      </c>
      <c r="L555" s="11"/>
      <c r="M555" s="11"/>
      <c r="N555" s="11"/>
      <c r="O555" s="11"/>
      <c r="P555" s="11"/>
      <c r="Q555" s="11"/>
    </row>
    <row r="556" spans="1:17" hidden="1" x14ac:dyDescent="0.25">
      <c r="A556" s="16" t="s">
        <v>221</v>
      </c>
      <c r="B556">
        <v>1508</v>
      </c>
      <c r="C556" t="s">
        <v>227</v>
      </c>
      <c r="D556">
        <v>312107</v>
      </c>
      <c r="E556" t="s">
        <v>228</v>
      </c>
      <c r="G556" t="s">
        <v>573</v>
      </c>
      <c r="H556">
        <v>176</v>
      </c>
      <c r="I556" s="9">
        <v>44317</v>
      </c>
      <c r="J556" s="9">
        <v>44501</v>
      </c>
      <c r="K556" s="9">
        <v>45138</v>
      </c>
      <c r="L556" s="11"/>
      <c r="M556" s="11"/>
      <c r="N556" s="11"/>
      <c r="O556" s="11"/>
      <c r="P556" s="11"/>
      <c r="Q556" s="11"/>
    </row>
    <row r="557" spans="1:17" hidden="1" x14ac:dyDescent="0.25">
      <c r="A557" s="16" t="s">
        <v>221</v>
      </c>
      <c r="B557">
        <v>1491</v>
      </c>
      <c r="C557" t="s">
        <v>229</v>
      </c>
      <c r="D557">
        <v>312107</v>
      </c>
      <c r="E557" t="s">
        <v>228</v>
      </c>
      <c r="G557" t="s">
        <v>573</v>
      </c>
      <c r="H557">
        <v>176</v>
      </c>
      <c r="I557" s="9">
        <v>44317</v>
      </c>
      <c r="J557" s="9">
        <v>44501</v>
      </c>
      <c r="K557" s="9">
        <v>45138</v>
      </c>
      <c r="L557" s="11"/>
      <c r="M557" s="11"/>
      <c r="N557" s="11"/>
      <c r="O557" s="11"/>
      <c r="P557" s="11"/>
      <c r="Q557" s="11"/>
    </row>
    <row r="558" spans="1:17" hidden="1" x14ac:dyDescent="0.25">
      <c r="A558" s="16" t="s">
        <v>221</v>
      </c>
      <c r="B558">
        <v>1509</v>
      </c>
      <c r="C558" t="s">
        <v>229</v>
      </c>
      <c r="D558">
        <v>312107</v>
      </c>
      <c r="E558" t="s">
        <v>228</v>
      </c>
      <c r="G558" t="s">
        <v>573</v>
      </c>
      <c r="H558">
        <v>176</v>
      </c>
      <c r="I558" s="9">
        <v>44317</v>
      </c>
      <c r="J558" s="9">
        <v>44501</v>
      </c>
      <c r="K558" s="9">
        <v>45138</v>
      </c>
      <c r="L558" s="11"/>
      <c r="M558" s="11"/>
      <c r="N558" s="11"/>
      <c r="O558" s="11"/>
      <c r="P558" s="11"/>
      <c r="Q558" s="11"/>
    </row>
    <row r="559" spans="1:17" hidden="1" x14ac:dyDescent="0.25">
      <c r="A559" s="16" t="s">
        <v>221</v>
      </c>
      <c r="B559">
        <v>1751</v>
      </c>
      <c r="C559" t="s">
        <v>230</v>
      </c>
      <c r="D559">
        <v>312107</v>
      </c>
      <c r="E559" t="s">
        <v>231</v>
      </c>
      <c r="G559" t="s">
        <v>573</v>
      </c>
      <c r="H559">
        <v>177</v>
      </c>
      <c r="I559" s="9">
        <v>44317</v>
      </c>
      <c r="J559" s="9">
        <v>44501</v>
      </c>
      <c r="K559" s="9">
        <v>45138</v>
      </c>
      <c r="L559" s="11"/>
      <c r="M559" s="11"/>
      <c r="N559" s="11"/>
      <c r="O559" s="11"/>
      <c r="P559" s="11"/>
      <c r="Q559" s="11"/>
    </row>
    <row r="560" spans="1:17" hidden="1" x14ac:dyDescent="0.25">
      <c r="A560" s="16" t="s">
        <v>221</v>
      </c>
      <c r="B560">
        <v>1752</v>
      </c>
      <c r="C560" t="s">
        <v>230</v>
      </c>
      <c r="D560">
        <v>312107</v>
      </c>
      <c r="E560" t="s">
        <v>231</v>
      </c>
      <c r="G560" t="s">
        <v>573</v>
      </c>
      <c r="H560">
        <v>177</v>
      </c>
      <c r="I560" s="9">
        <v>44317</v>
      </c>
      <c r="J560" s="9">
        <v>44501</v>
      </c>
      <c r="K560" s="9">
        <v>45138</v>
      </c>
      <c r="L560" s="11"/>
      <c r="M560" s="11"/>
      <c r="N560" s="11"/>
      <c r="O560" s="11"/>
      <c r="P560" s="11"/>
      <c r="Q560" s="11"/>
    </row>
    <row r="561" spans="1:17" hidden="1" x14ac:dyDescent="0.25">
      <c r="A561" s="16" t="s">
        <v>221</v>
      </c>
      <c r="B561">
        <v>1749</v>
      </c>
      <c r="C561" t="s">
        <v>232</v>
      </c>
      <c r="D561">
        <v>312107</v>
      </c>
      <c r="E561" t="s">
        <v>231</v>
      </c>
      <c r="G561" t="s">
        <v>573</v>
      </c>
      <c r="H561">
        <v>177</v>
      </c>
      <c r="I561" s="9">
        <v>44317</v>
      </c>
      <c r="J561" s="9">
        <v>44501</v>
      </c>
      <c r="K561" s="9">
        <v>45138</v>
      </c>
      <c r="L561" s="11"/>
      <c r="M561" s="11"/>
      <c r="N561" s="11"/>
      <c r="O561" s="11"/>
      <c r="P561" s="11"/>
      <c r="Q561" s="11"/>
    </row>
    <row r="562" spans="1:17" hidden="1" x14ac:dyDescent="0.25">
      <c r="A562" s="16" t="s">
        <v>221</v>
      </c>
      <c r="B562">
        <v>1750</v>
      </c>
      <c r="C562" t="s">
        <v>232</v>
      </c>
      <c r="D562">
        <v>312107</v>
      </c>
      <c r="E562" t="s">
        <v>231</v>
      </c>
      <c r="G562" t="s">
        <v>573</v>
      </c>
      <c r="H562">
        <v>177</v>
      </c>
      <c r="I562" s="9">
        <v>44317</v>
      </c>
      <c r="J562" s="9">
        <v>44501</v>
      </c>
      <c r="K562" s="9">
        <v>45138</v>
      </c>
      <c r="L562" s="11"/>
      <c r="M562" s="11"/>
      <c r="N562" s="11"/>
      <c r="O562" s="11"/>
      <c r="P562" s="11"/>
      <c r="Q562" s="11"/>
    </row>
    <row r="563" spans="1:17" hidden="1" x14ac:dyDescent="0.25">
      <c r="A563" s="16" t="s">
        <v>221</v>
      </c>
      <c r="B563">
        <v>1475</v>
      </c>
      <c r="C563" t="s">
        <v>233</v>
      </c>
      <c r="D563">
        <v>312107</v>
      </c>
      <c r="E563" t="s">
        <v>231</v>
      </c>
      <c r="G563" t="s">
        <v>573</v>
      </c>
      <c r="H563">
        <v>177</v>
      </c>
      <c r="I563" s="9">
        <v>44317</v>
      </c>
      <c r="J563" s="9">
        <v>44501</v>
      </c>
      <c r="K563" s="9">
        <v>45138</v>
      </c>
      <c r="L563" s="11"/>
      <c r="M563" s="11"/>
      <c r="N563" s="11"/>
      <c r="O563" s="11"/>
      <c r="P563" s="11"/>
      <c r="Q563" s="11"/>
    </row>
    <row r="564" spans="1:17" hidden="1" x14ac:dyDescent="0.25">
      <c r="A564" s="16" t="s">
        <v>221</v>
      </c>
      <c r="B564">
        <v>1493</v>
      </c>
      <c r="C564" t="s">
        <v>233</v>
      </c>
      <c r="D564">
        <v>312107</v>
      </c>
      <c r="E564" t="s">
        <v>231</v>
      </c>
      <c r="G564" t="s">
        <v>573</v>
      </c>
      <c r="H564">
        <v>177</v>
      </c>
      <c r="I564" s="9">
        <v>44317</v>
      </c>
      <c r="J564" s="9">
        <v>44501</v>
      </c>
      <c r="K564" s="9">
        <v>45138</v>
      </c>
      <c r="L564" s="11"/>
      <c r="M564" s="11"/>
      <c r="N564" s="11"/>
      <c r="O564" s="11"/>
      <c r="P564" s="11"/>
      <c r="Q564" s="11"/>
    </row>
    <row r="565" spans="1:17" hidden="1" x14ac:dyDescent="0.25">
      <c r="A565" s="16" t="s">
        <v>221</v>
      </c>
      <c r="B565">
        <v>1479</v>
      </c>
      <c r="C565" t="s">
        <v>234</v>
      </c>
      <c r="D565">
        <v>312107</v>
      </c>
      <c r="E565" t="s">
        <v>231</v>
      </c>
      <c r="G565" t="s">
        <v>573</v>
      </c>
      <c r="H565">
        <v>177</v>
      </c>
      <c r="I565" s="9">
        <v>44317</v>
      </c>
      <c r="J565" s="9">
        <v>44501</v>
      </c>
      <c r="K565" s="9">
        <v>45138</v>
      </c>
      <c r="L565" s="11"/>
      <c r="M565" s="11"/>
      <c r="N565" s="11"/>
      <c r="O565" s="11"/>
      <c r="P565" s="11"/>
      <c r="Q565" s="11"/>
    </row>
    <row r="566" spans="1:17" hidden="1" x14ac:dyDescent="0.25">
      <c r="A566" s="16" t="s">
        <v>221</v>
      </c>
      <c r="B566">
        <v>1497</v>
      </c>
      <c r="C566" t="s">
        <v>234</v>
      </c>
      <c r="D566">
        <v>312107</v>
      </c>
      <c r="E566" t="s">
        <v>231</v>
      </c>
      <c r="G566" t="s">
        <v>573</v>
      </c>
      <c r="H566">
        <v>177</v>
      </c>
      <c r="I566" s="9">
        <v>44317</v>
      </c>
      <c r="J566" s="9">
        <v>44501</v>
      </c>
      <c r="K566" s="9">
        <v>45138</v>
      </c>
      <c r="L566" s="11"/>
      <c r="M566" s="11"/>
      <c r="N566" s="11"/>
      <c r="O566" s="11"/>
      <c r="P566" s="11"/>
      <c r="Q566" s="11"/>
    </row>
    <row r="567" spans="1:17" hidden="1" x14ac:dyDescent="0.25">
      <c r="A567" s="16" t="s">
        <v>221</v>
      </c>
      <c r="B567">
        <v>1730</v>
      </c>
      <c r="C567" t="s">
        <v>235</v>
      </c>
      <c r="D567">
        <v>312107</v>
      </c>
      <c r="E567" t="s">
        <v>231</v>
      </c>
      <c r="G567" t="s">
        <v>573</v>
      </c>
      <c r="H567">
        <v>177</v>
      </c>
      <c r="I567" s="9">
        <v>44317</v>
      </c>
      <c r="J567" s="9">
        <v>44501</v>
      </c>
      <c r="K567" s="9">
        <v>45138</v>
      </c>
      <c r="L567" s="11"/>
      <c r="M567" s="11"/>
      <c r="N567" s="11"/>
      <c r="O567" s="11"/>
      <c r="P567" s="11"/>
      <c r="Q567" s="11"/>
    </row>
    <row r="568" spans="1:17" hidden="1" x14ac:dyDescent="0.25">
      <c r="A568" s="16" t="s">
        <v>221</v>
      </c>
      <c r="B568">
        <v>1731</v>
      </c>
      <c r="C568" t="s">
        <v>235</v>
      </c>
      <c r="D568">
        <v>312107</v>
      </c>
      <c r="E568" t="s">
        <v>231</v>
      </c>
      <c r="G568" t="s">
        <v>573</v>
      </c>
      <c r="H568">
        <v>177</v>
      </c>
      <c r="I568" s="9">
        <v>44317</v>
      </c>
      <c r="J568" s="9">
        <v>44501</v>
      </c>
      <c r="K568" s="9">
        <v>45138</v>
      </c>
      <c r="L568" s="11"/>
      <c r="M568" s="11"/>
      <c r="N568" s="11"/>
      <c r="O568" s="11"/>
      <c r="P568" s="11"/>
      <c r="Q568" s="11"/>
    </row>
    <row r="569" spans="1:17" hidden="1" x14ac:dyDescent="0.25">
      <c r="A569" s="16" t="s">
        <v>221</v>
      </c>
      <c r="B569">
        <v>1753</v>
      </c>
      <c r="C569" t="s">
        <v>230</v>
      </c>
      <c r="D569">
        <v>312107</v>
      </c>
      <c r="E569" t="s">
        <v>231</v>
      </c>
      <c r="G569" t="s">
        <v>573</v>
      </c>
      <c r="H569">
        <v>177</v>
      </c>
      <c r="I569" s="9">
        <v>44317</v>
      </c>
      <c r="J569" s="9">
        <v>44501</v>
      </c>
      <c r="K569" s="9">
        <v>45138</v>
      </c>
      <c r="L569" s="11"/>
      <c r="M569" s="11"/>
      <c r="N569" s="11"/>
      <c r="O569" s="11"/>
      <c r="P569" s="11"/>
      <c r="Q569" s="11"/>
    </row>
    <row r="570" spans="1:17" hidden="1" x14ac:dyDescent="0.25">
      <c r="A570" s="16" t="s">
        <v>221</v>
      </c>
      <c r="B570">
        <v>1754</v>
      </c>
      <c r="C570" t="s">
        <v>230</v>
      </c>
      <c r="D570">
        <v>312107</v>
      </c>
      <c r="E570" t="s">
        <v>231</v>
      </c>
      <c r="G570" t="s">
        <v>573</v>
      </c>
      <c r="H570">
        <v>177</v>
      </c>
      <c r="I570" s="9">
        <v>44317</v>
      </c>
      <c r="J570" s="9">
        <v>44501</v>
      </c>
      <c r="K570" s="9">
        <v>45138</v>
      </c>
      <c r="L570" s="11"/>
      <c r="M570" s="11"/>
      <c r="N570" s="11"/>
      <c r="O570" s="11"/>
      <c r="P570" s="11"/>
      <c r="Q570" s="11"/>
    </row>
    <row r="571" spans="1:17" hidden="1" x14ac:dyDescent="0.25">
      <c r="A571" s="16" t="s">
        <v>221</v>
      </c>
      <c r="B571">
        <v>1747</v>
      </c>
      <c r="C571" t="s">
        <v>232</v>
      </c>
      <c r="D571">
        <v>312107</v>
      </c>
      <c r="E571" t="s">
        <v>231</v>
      </c>
      <c r="G571" t="s">
        <v>573</v>
      </c>
      <c r="H571">
        <v>177</v>
      </c>
      <c r="I571" s="9">
        <v>44317</v>
      </c>
      <c r="J571" s="9">
        <v>44501</v>
      </c>
      <c r="K571" s="9">
        <v>45138</v>
      </c>
      <c r="L571" s="11"/>
      <c r="M571" s="11"/>
      <c r="N571" s="11"/>
      <c r="O571" s="11"/>
      <c r="P571" s="11"/>
      <c r="Q571" s="11"/>
    </row>
    <row r="572" spans="1:17" hidden="1" x14ac:dyDescent="0.25">
      <c r="A572" s="16" t="s">
        <v>221</v>
      </c>
      <c r="B572">
        <v>1748</v>
      </c>
      <c r="C572" t="s">
        <v>232</v>
      </c>
      <c r="D572">
        <v>312107</v>
      </c>
      <c r="E572" t="s">
        <v>231</v>
      </c>
      <c r="G572" t="s">
        <v>573</v>
      </c>
      <c r="H572">
        <v>177</v>
      </c>
      <c r="I572" s="9">
        <v>44317</v>
      </c>
      <c r="J572" s="9">
        <v>44501</v>
      </c>
      <c r="K572" s="9">
        <v>45138</v>
      </c>
      <c r="L572" s="11"/>
      <c r="M572" s="11"/>
      <c r="N572" s="11"/>
      <c r="O572" s="11"/>
      <c r="P572" s="11"/>
      <c r="Q572" s="11"/>
    </row>
    <row r="573" spans="1:17" hidden="1" x14ac:dyDescent="0.25">
      <c r="A573" s="16" t="s">
        <v>221</v>
      </c>
      <c r="B573">
        <v>1484</v>
      </c>
      <c r="C573" t="s">
        <v>233</v>
      </c>
      <c r="D573">
        <v>312107</v>
      </c>
      <c r="E573" t="s">
        <v>231</v>
      </c>
      <c r="G573" t="s">
        <v>573</v>
      </c>
      <c r="H573">
        <v>177</v>
      </c>
      <c r="I573" s="9">
        <v>44317</v>
      </c>
      <c r="J573" s="9">
        <v>44501</v>
      </c>
      <c r="K573" s="9">
        <v>45138</v>
      </c>
      <c r="L573" s="11"/>
      <c r="M573" s="11"/>
      <c r="N573" s="11"/>
      <c r="O573" s="11"/>
      <c r="P573" s="11"/>
      <c r="Q573" s="11"/>
    </row>
    <row r="574" spans="1:17" hidden="1" x14ac:dyDescent="0.25">
      <c r="A574" s="16" t="s">
        <v>221</v>
      </c>
      <c r="B574">
        <v>1502</v>
      </c>
      <c r="C574" t="s">
        <v>233</v>
      </c>
      <c r="D574">
        <v>312107</v>
      </c>
      <c r="E574" t="s">
        <v>231</v>
      </c>
      <c r="G574" t="s">
        <v>573</v>
      </c>
      <c r="H574">
        <v>177</v>
      </c>
      <c r="I574" s="9">
        <v>44317</v>
      </c>
      <c r="J574" s="9">
        <v>44501</v>
      </c>
      <c r="K574" s="9">
        <v>45138</v>
      </c>
      <c r="L574" s="11"/>
      <c r="M574" s="11"/>
      <c r="N574" s="11"/>
      <c r="O574" s="11"/>
      <c r="P574" s="11"/>
      <c r="Q574" s="11"/>
    </row>
    <row r="575" spans="1:17" hidden="1" x14ac:dyDescent="0.25">
      <c r="A575" s="16" t="s">
        <v>221</v>
      </c>
      <c r="B575">
        <v>1489</v>
      </c>
      <c r="C575" t="s">
        <v>234</v>
      </c>
      <c r="D575">
        <v>312107</v>
      </c>
      <c r="E575" t="s">
        <v>231</v>
      </c>
      <c r="G575" t="s">
        <v>573</v>
      </c>
      <c r="H575">
        <v>177</v>
      </c>
      <c r="I575" s="9">
        <v>44317</v>
      </c>
      <c r="J575" s="9">
        <v>44501</v>
      </c>
      <c r="K575" s="9">
        <v>45138</v>
      </c>
      <c r="L575" s="11"/>
      <c r="M575" s="11"/>
      <c r="N575" s="11"/>
      <c r="O575" s="11"/>
      <c r="P575" s="11"/>
      <c r="Q575" s="11"/>
    </row>
    <row r="576" spans="1:17" hidden="1" x14ac:dyDescent="0.25">
      <c r="A576" s="16" t="s">
        <v>221</v>
      </c>
      <c r="B576">
        <v>1507</v>
      </c>
      <c r="C576" t="s">
        <v>234</v>
      </c>
      <c r="D576">
        <v>312107</v>
      </c>
      <c r="E576" t="s">
        <v>231</v>
      </c>
      <c r="G576" t="s">
        <v>573</v>
      </c>
      <c r="H576">
        <v>177</v>
      </c>
      <c r="I576" s="9">
        <v>44317</v>
      </c>
      <c r="J576" s="9">
        <v>44501</v>
      </c>
      <c r="K576" s="9">
        <v>45138</v>
      </c>
      <c r="L576" s="11"/>
      <c r="M576" s="11"/>
      <c r="N576" s="11"/>
      <c r="O576" s="11"/>
      <c r="P576" s="11"/>
      <c r="Q576" s="11"/>
    </row>
    <row r="577" spans="1:17" hidden="1" x14ac:dyDescent="0.25">
      <c r="A577" s="16" t="s">
        <v>221</v>
      </c>
      <c r="B577">
        <v>1732</v>
      </c>
      <c r="C577" t="s">
        <v>235</v>
      </c>
      <c r="D577">
        <v>312107</v>
      </c>
      <c r="E577" t="s">
        <v>231</v>
      </c>
      <c r="G577" t="s">
        <v>573</v>
      </c>
      <c r="H577">
        <v>177</v>
      </c>
      <c r="I577" s="9">
        <v>44317</v>
      </c>
      <c r="J577" s="9">
        <v>44501</v>
      </c>
      <c r="K577" s="9">
        <v>45138</v>
      </c>
      <c r="L577" s="11"/>
      <c r="M577" s="11"/>
      <c r="N577" s="11"/>
      <c r="O577" s="11"/>
      <c r="P577" s="11"/>
      <c r="Q577" s="11"/>
    </row>
    <row r="578" spans="1:17" ht="15.75" hidden="1" thickBot="1" x14ac:dyDescent="0.3">
      <c r="A578" s="17" t="s">
        <v>221</v>
      </c>
      <c r="B578" s="2">
        <v>1733</v>
      </c>
      <c r="C578" s="2" t="s">
        <v>235</v>
      </c>
      <c r="D578" s="2">
        <v>312107</v>
      </c>
      <c r="E578" s="2" t="s">
        <v>231</v>
      </c>
      <c r="F578" s="2"/>
      <c r="G578" s="2" t="s">
        <v>573</v>
      </c>
      <c r="H578" s="2">
        <v>177</v>
      </c>
      <c r="I578" s="10">
        <v>44317</v>
      </c>
      <c r="J578" s="10">
        <v>44501</v>
      </c>
      <c r="K578" s="66">
        <v>45138</v>
      </c>
      <c r="L578" s="67"/>
      <c r="M578" s="67"/>
      <c r="N578" s="67"/>
      <c r="O578" s="11"/>
      <c r="P578" s="11"/>
      <c r="Q578" s="11"/>
    </row>
    <row r="579" spans="1:17" hidden="1" x14ac:dyDescent="0.25">
      <c r="A579" s="15" t="s">
        <v>236</v>
      </c>
      <c r="B579" s="5">
        <v>1510</v>
      </c>
      <c r="C579" s="5" t="s">
        <v>237</v>
      </c>
      <c r="D579" s="5">
        <v>312115</v>
      </c>
      <c r="E579" s="5" t="s">
        <v>238</v>
      </c>
      <c r="F579" s="5">
        <v>1</v>
      </c>
      <c r="G579" s="5" t="s">
        <v>573</v>
      </c>
      <c r="H579" s="5">
        <v>178</v>
      </c>
      <c r="I579" s="6">
        <v>44256</v>
      </c>
      <c r="J579" s="6">
        <v>44440</v>
      </c>
      <c r="K579" s="6">
        <v>45138</v>
      </c>
      <c r="L579" s="68"/>
      <c r="M579" s="68"/>
      <c r="N579" s="68"/>
      <c r="O579" s="65">
        <v>38.700000000000003</v>
      </c>
      <c r="P579" s="65">
        <v>10</v>
      </c>
    </row>
    <row r="580" spans="1:17" hidden="1" x14ac:dyDescent="0.25">
      <c r="A580" s="16" t="s">
        <v>236</v>
      </c>
      <c r="B580">
        <v>1512</v>
      </c>
      <c r="C580" t="s">
        <v>237</v>
      </c>
      <c r="D580">
        <v>312115</v>
      </c>
      <c r="E580" t="s">
        <v>238</v>
      </c>
      <c r="F580">
        <v>1</v>
      </c>
      <c r="G580" t="s">
        <v>573</v>
      </c>
      <c r="H580">
        <v>178</v>
      </c>
      <c r="I580" s="9">
        <v>44256</v>
      </c>
      <c r="J580" s="9">
        <v>44440</v>
      </c>
      <c r="K580" s="9">
        <v>45138</v>
      </c>
      <c r="L580" s="65"/>
      <c r="M580" s="65"/>
      <c r="N580" s="65"/>
      <c r="O580" s="65">
        <v>38.700000000000003</v>
      </c>
      <c r="P580" s="65">
        <v>10</v>
      </c>
    </row>
    <row r="581" spans="1:17" hidden="1" x14ac:dyDescent="0.25">
      <c r="A581" s="16" t="s">
        <v>236</v>
      </c>
      <c r="B581">
        <v>1511</v>
      </c>
      <c r="C581" t="s">
        <v>237</v>
      </c>
      <c r="D581">
        <v>312115</v>
      </c>
      <c r="E581" t="s">
        <v>238</v>
      </c>
      <c r="F581">
        <v>1</v>
      </c>
      <c r="G581" t="s">
        <v>573</v>
      </c>
      <c r="H581">
        <v>178</v>
      </c>
      <c r="I581" s="9">
        <v>44256</v>
      </c>
      <c r="J581" s="9">
        <v>44440</v>
      </c>
      <c r="K581" s="9">
        <v>45138</v>
      </c>
      <c r="L581" s="65"/>
      <c r="M581" s="65"/>
      <c r="N581" s="65"/>
      <c r="O581" s="65">
        <v>38.700000000000003</v>
      </c>
      <c r="P581" s="65">
        <v>10</v>
      </c>
    </row>
    <row r="582" spans="1:17" ht="15.75" hidden="1" thickBot="1" x14ac:dyDescent="0.3">
      <c r="A582" s="17" t="s">
        <v>236</v>
      </c>
      <c r="B582" s="2">
        <v>1513</v>
      </c>
      <c r="C582" s="2" t="s">
        <v>237</v>
      </c>
      <c r="D582" s="2">
        <v>312115</v>
      </c>
      <c r="E582" s="2" t="s">
        <v>238</v>
      </c>
      <c r="F582" s="2">
        <v>1</v>
      </c>
      <c r="G582" s="2" t="s">
        <v>573</v>
      </c>
      <c r="H582" s="2">
        <v>178</v>
      </c>
      <c r="I582" s="9">
        <v>44256</v>
      </c>
      <c r="J582" s="10">
        <v>44440</v>
      </c>
      <c r="K582" s="9">
        <v>45138</v>
      </c>
      <c r="L582" s="68"/>
      <c r="M582" s="68"/>
      <c r="N582" s="68"/>
      <c r="O582" s="65">
        <v>38.700000000000003</v>
      </c>
      <c r="P582" s="65">
        <v>10</v>
      </c>
    </row>
    <row r="583" spans="1:17" hidden="1" x14ac:dyDescent="0.25">
      <c r="A583" s="15" t="s">
        <v>239</v>
      </c>
      <c r="B583" s="5">
        <v>1547</v>
      </c>
      <c r="C583" s="5" t="s">
        <v>240</v>
      </c>
      <c r="D583" s="5">
        <v>312116</v>
      </c>
      <c r="E583" s="5" t="s">
        <v>241</v>
      </c>
      <c r="F583" s="5">
        <v>1</v>
      </c>
      <c r="G583" s="5" t="s">
        <v>573</v>
      </c>
      <c r="H583" s="5">
        <v>179</v>
      </c>
      <c r="I583" s="6">
        <v>44440</v>
      </c>
      <c r="J583" s="6">
        <v>44621</v>
      </c>
      <c r="K583" s="66">
        <v>45138</v>
      </c>
      <c r="L583" s="66"/>
      <c r="M583" s="66"/>
      <c r="N583" s="66"/>
      <c r="O583" s="65">
        <v>20</v>
      </c>
      <c r="P583" s="65">
        <v>12.5</v>
      </c>
      <c r="Q583" s="11"/>
    </row>
    <row r="584" spans="1:17" hidden="1" x14ac:dyDescent="0.25">
      <c r="A584" s="16" t="s">
        <v>239</v>
      </c>
      <c r="B584">
        <v>1549</v>
      </c>
      <c r="C584" t="s">
        <v>240</v>
      </c>
      <c r="D584">
        <v>312116</v>
      </c>
      <c r="E584" t="s">
        <v>241</v>
      </c>
      <c r="F584">
        <v>1</v>
      </c>
      <c r="G584" t="s">
        <v>573</v>
      </c>
      <c r="H584">
        <v>179</v>
      </c>
      <c r="I584" s="9">
        <v>44440</v>
      </c>
      <c r="J584" s="9">
        <v>44621</v>
      </c>
      <c r="K584" s="9">
        <v>45138</v>
      </c>
      <c r="L584" s="9"/>
      <c r="M584" s="9"/>
      <c r="N584" s="9"/>
      <c r="O584" s="65">
        <v>20</v>
      </c>
      <c r="P584" s="65">
        <v>12.5</v>
      </c>
      <c r="Q584" s="11"/>
    </row>
    <row r="585" spans="1:17" hidden="1" x14ac:dyDescent="0.25">
      <c r="A585" s="16" t="s">
        <v>239</v>
      </c>
      <c r="B585">
        <v>1548</v>
      </c>
      <c r="C585" t="s">
        <v>240</v>
      </c>
      <c r="D585">
        <v>312116</v>
      </c>
      <c r="E585" t="s">
        <v>241</v>
      </c>
      <c r="F585">
        <v>1</v>
      </c>
      <c r="G585" t="s">
        <v>573</v>
      </c>
      <c r="H585">
        <v>179</v>
      </c>
      <c r="I585" s="9">
        <v>44440</v>
      </c>
      <c r="J585" s="9">
        <v>44621</v>
      </c>
      <c r="K585" s="9">
        <v>45138</v>
      </c>
      <c r="L585" s="9"/>
      <c r="M585" s="9"/>
      <c r="N585" s="9"/>
      <c r="O585" s="65">
        <v>20</v>
      </c>
      <c r="P585" s="65">
        <v>12.5</v>
      </c>
      <c r="Q585" s="11"/>
    </row>
    <row r="586" spans="1:17" ht="15.75" hidden="1" thickBot="1" x14ac:dyDescent="0.3">
      <c r="A586" s="17" t="s">
        <v>239</v>
      </c>
      <c r="B586" s="2">
        <v>1550</v>
      </c>
      <c r="C586" s="2" t="s">
        <v>240</v>
      </c>
      <c r="D586" s="2">
        <v>312116</v>
      </c>
      <c r="E586" s="2" t="s">
        <v>241</v>
      </c>
      <c r="F586" s="2">
        <v>1</v>
      </c>
      <c r="G586" s="2" t="s">
        <v>573</v>
      </c>
      <c r="H586" s="2">
        <v>179</v>
      </c>
      <c r="I586" s="10">
        <v>44440</v>
      </c>
      <c r="J586" s="10">
        <v>44621</v>
      </c>
      <c r="K586" s="66">
        <v>45138</v>
      </c>
      <c r="L586" s="66"/>
      <c r="M586" s="66"/>
      <c r="N586" s="66"/>
      <c r="O586" s="65">
        <v>20</v>
      </c>
      <c r="P586" s="65">
        <v>12.5</v>
      </c>
      <c r="Q586" s="11"/>
    </row>
    <row r="587" spans="1:17" hidden="1" x14ac:dyDescent="0.25">
      <c r="A587" s="4" t="s">
        <v>242</v>
      </c>
      <c r="B587" s="5">
        <v>27</v>
      </c>
      <c r="C587" s="5" t="s">
        <v>245</v>
      </c>
      <c r="D587" s="5">
        <v>313135</v>
      </c>
      <c r="E587" s="5" t="s">
        <v>246</v>
      </c>
      <c r="F587" s="5">
        <v>1</v>
      </c>
      <c r="G587" s="5" t="s">
        <v>573</v>
      </c>
      <c r="H587" s="5">
        <v>180</v>
      </c>
      <c r="I587" s="6">
        <v>44398</v>
      </c>
      <c r="J587" s="6">
        <v>44582</v>
      </c>
      <c r="K587" s="9">
        <v>45138</v>
      </c>
      <c r="L587" s="9"/>
      <c r="M587" s="9"/>
      <c r="N587" s="9"/>
      <c r="O587" s="9"/>
      <c r="P587" s="9"/>
      <c r="Q587" s="9"/>
    </row>
    <row r="588" spans="1:17" hidden="1" x14ac:dyDescent="0.25">
      <c r="A588" s="8" t="s">
        <v>242</v>
      </c>
      <c r="B588">
        <v>28</v>
      </c>
      <c r="C588" t="s">
        <v>245</v>
      </c>
      <c r="D588">
        <v>313135</v>
      </c>
      <c r="E588" t="s">
        <v>246</v>
      </c>
      <c r="F588">
        <v>1</v>
      </c>
      <c r="G588" t="s">
        <v>573</v>
      </c>
      <c r="H588">
        <v>180</v>
      </c>
      <c r="I588" s="9">
        <v>44398</v>
      </c>
      <c r="J588" s="9">
        <v>44582</v>
      </c>
      <c r="K588" s="9">
        <v>45138</v>
      </c>
      <c r="L588" s="9"/>
      <c r="M588" s="9"/>
      <c r="N588" s="9"/>
      <c r="O588" s="9"/>
      <c r="P588" s="9"/>
      <c r="Q588" s="9"/>
    </row>
    <row r="589" spans="1:17" hidden="1" x14ac:dyDescent="0.25">
      <c r="A589" s="8" t="s">
        <v>242</v>
      </c>
      <c r="B589">
        <v>29</v>
      </c>
      <c r="C589" t="s">
        <v>245</v>
      </c>
      <c r="D589">
        <v>313135</v>
      </c>
      <c r="E589" t="s">
        <v>246</v>
      </c>
      <c r="F589">
        <v>1</v>
      </c>
      <c r="G589" t="s">
        <v>573</v>
      </c>
      <c r="H589">
        <v>180</v>
      </c>
      <c r="I589" s="9">
        <v>44398</v>
      </c>
      <c r="J589" s="9">
        <v>44582</v>
      </c>
      <c r="K589" s="9">
        <v>45138</v>
      </c>
      <c r="L589" s="9"/>
      <c r="M589" s="9"/>
      <c r="N589" s="9"/>
      <c r="O589" s="9"/>
      <c r="P589" s="9"/>
      <c r="Q589" s="9"/>
    </row>
    <row r="590" spans="1:17" hidden="1" x14ac:dyDescent="0.25">
      <c r="A590" s="8" t="s">
        <v>242</v>
      </c>
      <c r="B590">
        <v>30</v>
      </c>
      <c r="C590" t="s">
        <v>247</v>
      </c>
      <c r="D590">
        <v>313135</v>
      </c>
      <c r="E590" t="s">
        <v>246</v>
      </c>
      <c r="F590">
        <v>1</v>
      </c>
      <c r="G590" t="s">
        <v>573</v>
      </c>
      <c r="H590">
        <v>180</v>
      </c>
      <c r="I590" s="9">
        <v>44398</v>
      </c>
      <c r="J590" s="9">
        <v>44582</v>
      </c>
      <c r="K590" s="9">
        <v>45138</v>
      </c>
      <c r="L590" s="9"/>
      <c r="M590" s="9"/>
      <c r="N590" s="9"/>
      <c r="O590" s="9"/>
      <c r="P590" s="9"/>
      <c r="Q590" s="9"/>
    </row>
    <row r="591" spans="1:17" hidden="1" x14ac:dyDescent="0.25">
      <c r="A591" s="8" t="s">
        <v>242</v>
      </c>
      <c r="B591">
        <v>31</v>
      </c>
      <c r="C591" t="s">
        <v>247</v>
      </c>
      <c r="D591">
        <v>313135</v>
      </c>
      <c r="E591" t="s">
        <v>246</v>
      </c>
      <c r="F591">
        <v>1</v>
      </c>
      <c r="G591" t="s">
        <v>573</v>
      </c>
      <c r="H591">
        <v>180</v>
      </c>
      <c r="I591" s="9">
        <v>44398</v>
      </c>
      <c r="J591" s="9">
        <v>44582</v>
      </c>
      <c r="K591" s="9">
        <v>45138</v>
      </c>
      <c r="L591" s="9"/>
      <c r="M591" s="9"/>
      <c r="N591" s="9"/>
      <c r="O591" s="9"/>
      <c r="P591" s="9"/>
      <c r="Q591" s="9"/>
    </row>
    <row r="592" spans="1:17" hidden="1" x14ac:dyDescent="0.25">
      <c r="A592" s="8" t="s">
        <v>242</v>
      </c>
      <c r="B592">
        <v>32</v>
      </c>
      <c r="C592" t="s">
        <v>247</v>
      </c>
      <c r="D592">
        <v>313135</v>
      </c>
      <c r="E592" t="s">
        <v>246</v>
      </c>
      <c r="F592">
        <v>1</v>
      </c>
      <c r="G592" t="s">
        <v>573</v>
      </c>
      <c r="H592">
        <v>180</v>
      </c>
      <c r="I592" s="9">
        <v>44398</v>
      </c>
      <c r="J592" s="9">
        <v>44582</v>
      </c>
      <c r="K592" s="9">
        <v>45138</v>
      </c>
      <c r="L592" s="9"/>
      <c r="M592" s="9"/>
      <c r="N592" s="9"/>
      <c r="O592" s="9"/>
      <c r="P592" s="9"/>
      <c r="Q592" s="9"/>
    </row>
    <row r="593" spans="1:17" hidden="1" x14ac:dyDescent="0.25">
      <c r="A593" s="8" t="s">
        <v>242</v>
      </c>
      <c r="B593">
        <v>33</v>
      </c>
      <c r="C593" t="s">
        <v>256</v>
      </c>
      <c r="D593">
        <v>313135</v>
      </c>
      <c r="E593" t="s">
        <v>257</v>
      </c>
      <c r="F593">
        <v>1</v>
      </c>
      <c r="G593" t="s">
        <v>573</v>
      </c>
      <c r="H593">
        <v>180</v>
      </c>
      <c r="I593" s="9">
        <v>44398</v>
      </c>
      <c r="J593" s="9">
        <v>44582</v>
      </c>
      <c r="K593" s="9">
        <v>45138</v>
      </c>
      <c r="L593" s="9"/>
      <c r="M593" s="9"/>
      <c r="N593" s="9"/>
      <c r="O593" s="9"/>
      <c r="P593" s="9"/>
      <c r="Q593" s="9"/>
    </row>
    <row r="594" spans="1:17" hidden="1" x14ac:dyDescent="0.25">
      <c r="A594" s="8" t="s">
        <v>242</v>
      </c>
      <c r="B594">
        <v>34</v>
      </c>
      <c r="C594" t="s">
        <v>256</v>
      </c>
      <c r="D594">
        <v>313135</v>
      </c>
      <c r="E594" t="s">
        <v>257</v>
      </c>
      <c r="F594">
        <v>1</v>
      </c>
      <c r="G594" t="s">
        <v>573</v>
      </c>
      <c r="H594">
        <v>180</v>
      </c>
      <c r="I594" s="9">
        <v>44398</v>
      </c>
      <c r="J594" s="9">
        <v>44582</v>
      </c>
      <c r="K594" s="9">
        <v>45138</v>
      </c>
      <c r="L594" s="9"/>
      <c r="M594" s="9"/>
      <c r="N594" s="9"/>
      <c r="O594" s="9"/>
      <c r="P594" s="9"/>
      <c r="Q594" s="9"/>
    </row>
    <row r="595" spans="1:17" hidden="1" x14ac:dyDescent="0.25">
      <c r="A595" s="8" t="s">
        <v>242</v>
      </c>
      <c r="B595">
        <v>35</v>
      </c>
      <c r="C595" t="s">
        <v>256</v>
      </c>
      <c r="D595">
        <v>313135</v>
      </c>
      <c r="E595" t="s">
        <v>257</v>
      </c>
      <c r="F595">
        <v>1</v>
      </c>
      <c r="G595" t="s">
        <v>573</v>
      </c>
      <c r="H595">
        <v>180</v>
      </c>
      <c r="I595" s="9">
        <v>44398</v>
      </c>
      <c r="J595" s="9">
        <v>44582</v>
      </c>
      <c r="K595" s="9">
        <v>45138</v>
      </c>
      <c r="L595" s="9"/>
      <c r="M595" s="9"/>
      <c r="N595" s="9"/>
      <c r="O595" s="9"/>
      <c r="P595" s="9"/>
      <c r="Q595" s="9"/>
    </row>
    <row r="596" spans="1:17" hidden="1" x14ac:dyDescent="0.25">
      <c r="A596" s="8" t="s">
        <v>242</v>
      </c>
      <c r="B596">
        <v>36</v>
      </c>
      <c r="C596" t="s">
        <v>256</v>
      </c>
      <c r="D596">
        <v>313135</v>
      </c>
      <c r="E596" t="s">
        <v>257</v>
      </c>
      <c r="F596">
        <v>1</v>
      </c>
      <c r="G596" t="s">
        <v>573</v>
      </c>
      <c r="H596">
        <v>180</v>
      </c>
      <c r="I596" s="9">
        <v>44398</v>
      </c>
      <c r="J596" s="9">
        <v>44582</v>
      </c>
      <c r="K596" s="9">
        <v>45138</v>
      </c>
      <c r="L596" s="9"/>
      <c r="M596" s="9"/>
      <c r="N596" s="9"/>
      <c r="O596" s="9"/>
      <c r="P596" s="9"/>
      <c r="Q596" s="9"/>
    </row>
    <row r="597" spans="1:17" hidden="1" x14ac:dyDescent="0.25">
      <c r="A597" s="8" t="s">
        <v>242</v>
      </c>
      <c r="B597">
        <v>37</v>
      </c>
      <c r="C597" t="s">
        <v>256</v>
      </c>
      <c r="D597">
        <v>313135</v>
      </c>
      <c r="E597" t="s">
        <v>257</v>
      </c>
      <c r="F597">
        <v>1</v>
      </c>
      <c r="G597" t="s">
        <v>573</v>
      </c>
      <c r="H597">
        <v>180</v>
      </c>
      <c r="I597" s="9">
        <v>44398</v>
      </c>
      <c r="J597" s="9">
        <v>44582</v>
      </c>
      <c r="K597" s="9">
        <v>45138</v>
      </c>
      <c r="L597" s="9"/>
      <c r="M597" s="9"/>
      <c r="N597" s="9"/>
      <c r="O597" s="9"/>
      <c r="P597" s="9"/>
      <c r="Q597" s="9"/>
    </row>
    <row r="598" spans="1:17" hidden="1" x14ac:dyDescent="0.25">
      <c r="A598" s="8" t="s">
        <v>242</v>
      </c>
      <c r="B598">
        <v>38</v>
      </c>
      <c r="C598" t="s">
        <v>256</v>
      </c>
      <c r="D598">
        <v>313135</v>
      </c>
      <c r="E598" t="s">
        <v>257</v>
      </c>
      <c r="F598">
        <v>1</v>
      </c>
      <c r="G598" t="s">
        <v>573</v>
      </c>
      <c r="H598">
        <v>180</v>
      </c>
      <c r="I598" s="9">
        <v>44398</v>
      </c>
      <c r="J598" s="9">
        <v>44582</v>
      </c>
      <c r="K598" s="9">
        <v>45138</v>
      </c>
      <c r="L598" s="9"/>
      <c r="M598" s="9"/>
      <c r="N598" s="9"/>
      <c r="O598" s="9"/>
      <c r="P598" s="9"/>
      <c r="Q598" s="9"/>
    </row>
    <row r="599" spans="1:17" hidden="1" x14ac:dyDescent="0.25">
      <c r="A599" s="8" t="s">
        <v>242</v>
      </c>
      <c r="B599">
        <v>39</v>
      </c>
      <c r="C599" t="s">
        <v>256</v>
      </c>
      <c r="D599">
        <v>313135</v>
      </c>
      <c r="E599" t="s">
        <v>257</v>
      </c>
      <c r="F599">
        <v>1</v>
      </c>
      <c r="G599" t="s">
        <v>573</v>
      </c>
      <c r="H599">
        <v>180</v>
      </c>
      <c r="I599" s="9">
        <v>44398</v>
      </c>
      <c r="J599" s="9">
        <v>44582</v>
      </c>
      <c r="K599" s="9">
        <v>45138</v>
      </c>
      <c r="L599" s="9"/>
      <c r="M599" s="9"/>
      <c r="N599" s="9"/>
      <c r="O599" s="9"/>
      <c r="P599" s="9"/>
      <c r="Q599" s="9"/>
    </row>
    <row r="600" spans="1:17" hidden="1" x14ac:dyDescent="0.25">
      <c r="A600" s="8" t="s">
        <v>242</v>
      </c>
      <c r="B600">
        <v>40</v>
      </c>
      <c r="C600" t="s">
        <v>256</v>
      </c>
      <c r="D600">
        <v>313135</v>
      </c>
      <c r="E600" t="s">
        <v>257</v>
      </c>
      <c r="F600">
        <v>1</v>
      </c>
      <c r="G600" t="s">
        <v>573</v>
      </c>
      <c r="H600">
        <v>180</v>
      </c>
      <c r="I600" s="9">
        <v>44398</v>
      </c>
      <c r="J600" s="9">
        <v>44582</v>
      </c>
      <c r="K600" s="9">
        <v>45138</v>
      </c>
      <c r="L600" s="9"/>
      <c r="M600" s="9"/>
      <c r="N600" s="9"/>
      <c r="O600" s="9"/>
      <c r="P600" s="9"/>
      <c r="Q600" s="9"/>
    </row>
    <row r="601" spans="1:17" hidden="1" x14ac:dyDescent="0.25">
      <c r="A601" s="8" t="s">
        <v>242</v>
      </c>
      <c r="B601">
        <v>41</v>
      </c>
      <c r="C601" t="s">
        <v>248</v>
      </c>
      <c r="D601">
        <v>313135</v>
      </c>
      <c r="E601" t="s">
        <v>249</v>
      </c>
      <c r="F601">
        <v>1</v>
      </c>
      <c r="G601" t="s">
        <v>573</v>
      </c>
      <c r="H601">
        <v>180</v>
      </c>
      <c r="I601" s="9">
        <v>44398</v>
      </c>
      <c r="J601" s="9">
        <v>44582</v>
      </c>
      <c r="K601" s="9">
        <v>45138</v>
      </c>
      <c r="L601" s="9"/>
      <c r="M601" s="9"/>
      <c r="N601" s="9"/>
      <c r="O601" s="9"/>
      <c r="P601" s="9"/>
      <c r="Q601" s="9"/>
    </row>
    <row r="602" spans="1:17" hidden="1" x14ac:dyDescent="0.25">
      <c r="A602" s="8" t="s">
        <v>242</v>
      </c>
      <c r="B602">
        <v>42</v>
      </c>
      <c r="C602" t="s">
        <v>248</v>
      </c>
      <c r="D602">
        <v>313135</v>
      </c>
      <c r="E602" t="s">
        <v>249</v>
      </c>
      <c r="F602">
        <v>1</v>
      </c>
      <c r="G602" t="s">
        <v>573</v>
      </c>
      <c r="H602">
        <v>180</v>
      </c>
      <c r="I602" s="9">
        <v>44398</v>
      </c>
      <c r="J602" s="9">
        <v>44582</v>
      </c>
      <c r="K602" s="9">
        <v>45138</v>
      </c>
      <c r="L602" s="9"/>
      <c r="M602" s="9"/>
      <c r="N602" s="9"/>
      <c r="O602" s="9"/>
      <c r="P602" s="9"/>
      <c r="Q602" s="9"/>
    </row>
    <row r="603" spans="1:17" hidden="1" x14ac:dyDescent="0.25">
      <c r="A603" s="8" t="s">
        <v>242</v>
      </c>
      <c r="B603">
        <v>43</v>
      </c>
      <c r="C603" t="s">
        <v>248</v>
      </c>
      <c r="D603">
        <v>313135</v>
      </c>
      <c r="E603" t="s">
        <v>249</v>
      </c>
      <c r="F603">
        <v>1</v>
      </c>
      <c r="G603" t="s">
        <v>573</v>
      </c>
      <c r="H603">
        <v>180</v>
      </c>
      <c r="I603" s="9">
        <v>44398</v>
      </c>
      <c r="J603" s="9">
        <v>44582</v>
      </c>
      <c r="K603" s="9">
        <v>45138</v>
      </c>
      <c r="L603" s="9"/>
      <c r="M603" s="9"/>
      <c r="N603" s="9"/>
      <c r="O603" s="9"/>
      <c r="P603" s="9"/>
      <c r="Q603" s="9"/>
    </row>
    <row r="604" spans="1:17" hidden="1" x14ac:dyDescent="0.25">
      <c r="A604" s="8" t="s">
        <v>242</v>
      </c>
      <c r="B604">
        <v>44</v>
      </c>
      <c r="C604" t="s">
        <v>248</v>
      </c>
      <c r="D604">
        <v>313135</v>
      </c>
      <c r="E604" t="s">
        <v>249</v>
      </c>
      <c r="F604">
        <v>1</v>
      </c>
      <c r="G604" t="s">
        <v>573</v>
      </c>
      <c r="H604">
        <v>180</v>
      </c>
      <c r="I604" s="9">
        <v>44398</v>
      </c>
      <c r="J604" s="9">
        <v>44582</v>
      </c>
      <c r="K604" s="9">
        <v>45138</v>
      </c>
      <c r="L604" s="9"/>
      <c r="M604" s="9"/>
      <c r="N604" s="9"/>
      <c r="O604" s="9"/>
      <c r="P604" s="9"/>
      <c r="Q604" s="9"/>
    </row>
    <row r="605" spans="1:17" hidden="1" x14ac:dyDescent="0.25">
      <c r="A605" s="8" t="s">
        <v>250</v>
      </c>
      <c r="B605">
        <v>6764</v>
      </c>
      <c r="C605" t="s">
        <v>251</v>
      </c>
      <c r="D605">
        <v>313135</v>
      </c>
      <c r="E605" t="s">
        <v>698</v>
      </c>
      <c r="F605">
        <v>1</v>
      </c>
      <c r="G605" t="s">
        <v>573</v>
      </c>
      <c r="H605">
        <v>186</v>
      </c>
      <c r="I605" s="9">
        <v>44398</v>
      </c>
      <c r="J605" s="9">
        <v>44582</v>
      </c>
      <c r="K605" s="9">
        <v>45138</v>
      </c>
      <c r="L605" s="9"/>
      <c r="M605" s="9"/>
      <c r="N605" s="9"/>
      <c r="O605" s="7">
        <v>50.8</v>
      </c>
      <c r="P605" s="7">
        <v>3.1</v>
      </c>
      <c r="Q605" s="7"/>
    </row>
    <row r="606" spans="1:17" hidden="1" x14ac:dyDescent="0.25">
      <c r="A606" s="8" t="s">
        <v>250</v>
      </c>
      <c r="B606">
        <v>6767</v>
      </c>
      <c r="C606" t="s">
        <v>251</v>
      </c>
      <c r="D606">
        <v>313135</v>
      </c>
      <c r="E606" t="s">
        <v>698</v>
      </c>
      <c r="F606">
        <v>1</v>
      </c>
      <c r="G606" t="s">
        <v>573</v>
      </c>
      <c r="H606">
        <v>186</v>
      </c>
      <c r="I606" s="9">
        <v>44398</v>
      </c>
      <c r="J606" s="9">
        <v>44582</v>
      </c>
      <c r="K606" s="9">
        <v>45138</v>
      </c>
      <c r="L606" s="9"/>
      <c r="M606" s="9"/>
      <c r="N606" s="9"/>
      <c r="O606" s="7">
        <v>50.8</v>
      </c>
      <c r="P606" s="7">
        <v>3.1</v>
      </c>
      <c r="Q606" s="7"/>
    </row>
    <row r="607" spans="1:17" hidden="1" x14ac:dyDescent="0.25">
      <c r="A607" s="8" t="s">
        <v>250</v>
      </c>
      <c r="B607">
        <v>6766</v>
      </c>
      <c r="C607" t="s">
        <v>251</v>
      </c>
      <c r="D607">
        <v>313135</v>
      </c>
      <c r="E607" t="s">
        <v>698</v>
      </c>
      <c r="F607">
        <v>1</v>
      </c>
      <c r="G607" t="s">
        <v>573</v>
      </c>
      <c r="H607">
        <v>186</v>
      </c>
      <c r="I607" s="9">
        <v>44398</v>
      </c>
      <c r="J607" s="9">
        <v>44582</v>
      </c>
      <c r="K607" s="9">
        <v>45138</v>
      </c>
      <c r="L607" s="9"/>
      <c r="M607" s="9"/>
      <c r="N607" s="9"/>
      <c r="O607" s="7">
        <v>50.8</v>
      </c>
      <c r="P607" s="7">
        <v>3.1</v>
      </c>
      <c r="Q607" s="7"/>
    </row>
    <row r="608" spans="1:17" hidden="1" x14ac:dyDescent="0.25">
      <c r="A608" s="8" t="s">
        <v>250</v>
      </c>
      <c r="B608">
        <v>6768</v>
      </c>
      <c r="C608" t="s">
        <v>251</v>
      </c>
      <c r="D608">
        <v>313135</v>
      </c>
      <c r="E608" t="s">
        <v>698</v>
      </c>
      <c r="F608">
        <v>1</v>
      </c>
      <c r="G608" t="s">
        <v>573</v>
      </c>
      <c r="H608">
        <v>186</v>
      </c>
      <c r="I608" s="9">
        <v>44398</v>
      </c>
      <c r="J608" s="9">
        <v>44582</v>
      </c>
      <c r="K608" s="9">
        <v>45138</v>
      </c>
      <c r="L608" s="9"/>
      <c r="M608" s="9"/>
      <c r="N608" s="9"/>
      <c r="O608" s="7">
        <v>50.8</v>
      </c>
      <c r="P608" s="7">
        <v>3.1</v>
      </c>
      <c r="Q608" s="7"/>
    </row>
    <row r="609" spans="1:17" hidden="1" x14ac:dyDescent="0.25">
      <c r="A609" s="8" t="s">
        <v>250</v>
      </c>
      <c r="B609">
        <v>5176</v>
      </c>
      <c r="C609" t="s">
        <v>252</v>
      </c>
      <c r="D609">
        <v>313135</v>
      </c>
      <c r="E609" t="s">
        <v>699</v>
      </c>
      <c r="F609">
        <v>1</v>
      </c>
      <c r="G609" t="s">
        <v>573</v>
      </c>
      <c r="H609">
        <v>184</v>
      </c>
      <c r="I609" s="9">
        <v>44398</v>
      </c>
      <c r="J609" s="9">
        <v>44582</v>
      </c>
      <c r="K609" s="9">
        <v>45138</v>
      </c>
      <c r="L609" s="9"/>
      <c r="M609" s="9"/>
      <c r="N609" s="9"/>
      <c r="O609" s="7">
        <v>45.8</v>
      </c>
      <c r="P609" s="7">
        <v>5.0999999999999996</v>
      </c>
      <c r="Q609" s="7"/>
    </row>
    <row r="610" spans="1:17" hidden="1" x14ac:dyDescent="0.25">
      <c r="A610" s="8" t="s">
        <v>250</v>
      </c>
      <c r="B610">
        <v>5177</v>
      </c>
      <c r="C610" t="s">
        <v>252</v>
      </c>
      <c r="D610">
        <v>313135</v>
      </c>
      <c r="E610" t="s">
        <v>699</v>
      </c>
      <c r="F610">
        <v>1</v>
      </c>
      <c r="G610" t="s">
        <v>573</v>
      </c>
      <c r="H610">
        <v>184</v>
      </c>
      <c r="I610" s="9">
        <v>44398</v>
      </c>
      <c r="J610" s="9">
        <v>44582</v>
      </c>
      <c r="K610" s="9">
        <v>45138</v>
      </c>
      <c r="L610" s="9"/>
      <c r="M610" s="9"/>
      <c r="N610" s="9"/>
      <c r="O610" s="7">
        <v>45.8</v>
      </c>
      <c r="P610" s="7">
        <v>5.0999999999999996</v>
      </c>
      <c r="Q610" s="7"/>
    </row>
    <row r="611" spans="1:17" hidden="1" x14ac:dyDescent="0.25">
      <c r="A611" s="8" t="s">
        <v>250</v>
      </c>
      <c r="B611">
        <v>5184</v>
      </c>
      <c r="C611" t="s">
        <v>252</v>
      </c>
      <c r="D611">
        <v>313135</v>
      </c>
      <c r="E611" t="s">
        <v>699</v>
      </c>
      <c r="F611">
        <v>1</v>
      </c>
      <c r="G611" t="s">
        <v>573</v>
      </c>
      <c r="H611">
        <v>184</v>
      </c>
      <c r="I611" s="9">
        <v>44398</v>
      </c>
      <c r="J611" s="9">
        <v>44582</v>
      </c>
      <c r="K611" s="9">
        <v>45138</v>
      </c>
      <c r="L611" s="9"/>
      <c r="M611" s="9"/>
      <c r="N611" s="9"/>
      <c r="O611" s="7">
        <v>45.8</v>
      </c>
      <c r="P611" s="7">
        <v>5.0999999999999996</v>
      </c>
      <c r="Q611" s="7"/>
    </row>
    <row r="612" spans="1:17" hidden="1" x14ac:dyDescent="0.25">
      <c r="A612" s="8" t="s">
        <v>250</v>
      </c>
      <c r="B612">
        <v>5185</v>
      </c>
      <c r="C612" t="s">
        <v>252</v>
      </c>
      <c r="D612">
        <v>313135</v>
      </c>
      <c r="E612" t="s">
        <v>699</v>
      </c>
      <c r="F612">
        <v>1</v>
      </c>
      <c r="G612" t="s">
        <v>573</v>
      </c>
      <c r="H612">
        <v>184</v>
      </c>
      <c r="I612" s="9">
        <v>44398</v>
      </c>
      <c r="J612" s="9">
        <v>44582</v>
      </c>
      <c r="K612" s="9">
        <v>45138</v>
      </c>
      <c r="L612" s="9"/>
      <c r="M612" s="9"/>
      <c r="N612" s="9"/>
      <c r="O612" s="7">
        <v>45.8</v>
      </c>
      <c r="P612" s="7">
        <v>5.0999999999999996</v>
      </c>
      <c r="Q612" s="7"/>
    </row>
    <row r="613" spans="1:17" hidden="1" x14ac:dyDescent="0.25">
      <c r="A613" s="8" t="s">
        <v>250</v>
      </c>
      <c r="B613">
        <v>5178</v>
      </c>
      <c r="C613" t="s">
        <v>253</v>
      </c>
      <c r="D613">
        <v>313135</v>
      </c>
      <c r="E613" t="s">
        <v>702</v>
      </c>
      <c r="F613">
        <v>1</v>
      </c>
      <c r="G613" t="s">
        <v>573</v>
      </c>
      <c r="H613">
        <v>185</v>
      </c>
      <c r="I613" s="9">
        <v>44398</v>
      </c>
      <c r="J613" s="9">
        <v>44582</v>
      </c>
      <c r="K613" s="9">
        <v>45138</v>
      </c>
      <c r="L613" s="9"/>
      <c r="M613" s="9"/>
      <c r="N613" s="9"/>
      <c r="O613" s="7">
        <v>40.700000000000003</v>
      </c>
      <c r="P613" s="7">
        <v>5.0999999999999996</v>
      </c>
      <c r="Q613" s="7"/>
    </row>
    <row r="614" spans="1:17" hidden="1" x14ac:dyDescent="0.25">
      <c r="A614" s="8" t="s">
        <v>250</v>
      </c>
      <c r="B614">
        <v>5179</v>
      </c>
      <c r="C614" t="s">
        <v>253</v>
      </c>
      <c r="D614">
        <v>313135</v>
      </c>
      <c r="E614" t="s">
        <v>702</v>
      </c>
      <c r="F614">
        <v>1</v>
      </c>
      <c r="G614" t="s">
        <v>573</v>
      </c>
      <c r="H614">
        <v>185</v>
      </c>
      <c r="I614" s="9">
        <v>44398</v>
      </c>
      <c r="J614" s="9">
        <v>44582</v>
      </c>
      <c r="K614" s="9">
        <v>45138</v>
      </c>
      <c r="L614" s="9"/>
      <c r="M614" s="9"/>
      <c r="N614" s="9"/>
      <c r="O614" s="7">
        <v>40.700000000000003</v>
      </c>
      <c r="P614" s="7">
        <v>5.0999999999999996</v>
      </c>
      <c r="Q614" s="7"/>
    </row>
    <row r="615" spans="1:17" hidden="1" x14ac:dyDescent="0.25">
      <c r="A615" s="8" t="s">
        <v>250</v>
      </c>
      <c r="B615">
        <v>5186</v>
      </c>
      <c r="C615" t="s">
        <v>253</v>
      </c>
      <c r="D615">
        <v>313135</v>
      </c>
      <c r="E615" t="s">
        <v>702</v>
      </c>
      <c r="F615">
        <v>1</v>
      </c>
      <c r="G615" t="s">
        <v>573</v>
      </c>
      <c r="H615">
        <v>185</v>
      </c>
      <c r="I615" s="9">
        <v>44398</v>
      </c>
      <c r="J615" s="9">
        <v>44582</v>
      </c>
      <c r="K615" s="9">
        <v>45138</v>
      </c>
      <c r="L615" s="9"/>
      <c r="M615" s="9"/>
      <c r="N615" s="9"/>
      <c r="O615" s="7">
        <v>40.700000000000003</v>
      </c>
      <c r="P615" s="7">
        <v>5.0999999999999996</v>
      </c>
      <c r="Q615" s="7"/>
    </row>
    <row r="616" spans="1:17" hidden="1" x14ac:dyDescent="0.25">
      <c r="A616" s="8" t="s">
        <v>250</v>
      </c>
      <c r="B616">
        <v>5187</v>
      </c>
      <c r="C616" t="s">
        <v>253</v>
      </c>
      <c r="D616">
        <v>313135</v>
      </c>
      <c r="E616" t="s">
        <v>702</v>
      </c>
      <c r="F616">
        <v>1</v>
      </c>
      <c r="G616" t="s">
        <v>573</v>
      </c>
      <c r="H616">
        <v>185</v>
      </c>
      <c r="I616" s="9">
        <v>44398</v>
      </c>
      <c r="J616" s="9">
        <v>44582</v>
      </c>
      <c r="K616" s="9">
        <v>45138</v>
      </c>
      <c r="L616" s="9"/>
      <c r="M616" s="9"/>
      <c r="N616" s="9"/>
      <c r="O616" s="7">
        <v>40.700000000000003</v>
      </c>
      <c r="P616" s="7">
        <v>5.0999999999999996</v>
      </c>
      <c r="Q616" s="7"/>
    </row>
    <row r="617" spans="1:17" hidden="1" x14ac:dyDescent="0.25">
      <c r="A617" s="8" t="s">
        <v>242</v>
      </c>
      <c r="B617">
        <v>45</v>
      </c>
      <c r="C617" t="s">
        <v>248</v>
      </c>
      <c r="D617">
        <v>313135</v>
      </c>
      <c r="E617" t="s">
        <v>249</v>
      </c>
      <c r="F617">
        <v>1</v>
      </c>
      <c r="G617" t="s">
        <v>573</v>
      </c>
      <c r="H617">
        <v>180</v>
      </c>
      <c r="I617" s="9">
        <v>44398</v>
      </c>
      <c r="J617" s="9">
        <v>44582</v>
      </c>
      <c r="K617" s="9">
        <v>45138</v>
      </c>
      <c r="L617" s="9"/>
      <c r="M617" s="9"/>
      <c r="N617" s="9"/>
      <c r="O617" s="9"/>
      <c r="P617" s="9"/>
      <c r="Q617" s="9"/>
    </row>
    <row r="618" spans="1:17" hidden="1" x14ac:dyDescent="0.25">
      <c r="A618" s="8" t="s">
        <v>242</v>
      </c>
      <c r="B618">
        <v>46</v>
      </c>
      <c r="C618" t="s">
        <v>248</v>
      </c>
      <c r="D618">
        <v>313135</v>
      </c>
      <c r="E618" t="s">
        <v>249</v>
      </c>
      <c r="F618">
        <v>1</v>
      </c>
      <c r="G618" t="s">
        <v>573</v>
      </c>
      <c r="H618">
        <v>180</v>
      </c>
      <c r="I618" s="9">
        <v>44398</v>
      </c>
      <c r="J618" s="9">
        <v>44582</v>
      </c>
      <c r="K618" s="9">
        <v>45138</v>
      </c>
      <c r="L618" s="9"/>
      <c r="M618" s="9"/>
      <c r="N618" s="9"/>
      <c r="O618" s="9"/>
      <c r="P618" s="9"/>
      <c r="Q618" s="9"/>
    </row>
    <row r="619" spans="1:17" hidden="1" x14ac:dyDescent="0.25">
      <c r="A619" s="71" t="s">
        <v>242</v>
      </c>
      <c r="B619" s="72">
        <v>47</v>
      </c>
      <c r="C619" s="72" t="s">
        <v>243</v>
      </c>
      <c r="D619" s="72">
        <v>313135</v>
      </c>
      <c r="E619" s="72" t="s">
        <v>244</v>
      </c>
      <c r="F619" s="72">
        <v>1</v>
      </c>
      <c r="G619" s="72" t="s">
        <v>573</v>
      </c>
      <c r="H619" s="72">
        <v>180</v>
      </c>
      <c r="I619" s="9">
        <v>44398</v>
      </c>
      <c r="J619" s="9">
        <v>44582</v>
      </c>
      <c r="K619" s="66">
        <v>45138</v>
      </c>
      <c r="L619" s="66"/>
      <c r="M619" s="66"/>
      <c r="N619" s="66"/>
      <c r="O619" s="9"/>
      <c r="P619" s="9"/>
      <c r="Q619" s="9"/>
    </row>
    <row r="620" spans="1:17" hidden="1" x14ac:dyDescent="0.25">
      <c r="A620" s="8" t="s">
        <v>242</v>
      </c>
      <c r="B620">
        <v>48</v>
      </c>
      <c r="C620" t="s">
        <v>245</v>
      </c>
      <c r="D620">
        <v>313135</v>
      </c>
      <c r="E620" t="s">
        <v>246</v>
      </c>
      <c r="F620">
        <v>1</v>
      </c>
      <c r="G620" t="s">
        <v>573</v>
      </c>
      <c r="H620">
        <v>180</v>
      </c>
      <c r="I620" s="9">
        <v>44398</v>
      </c>
      <c r="J620" s="9">
        <v>44582</v>
      </c>
      <c r="K620" s="9">
        <v>45138</v>
      </c>
      <c r="L620" s="9"/>
      <c r="M620" s="9"/>
      <c r="N620" s="9"/>
      <c r="O620" s="9"/>
      <c r="P620" s="9"/>
      <c r="Q620" s="9"/>
    </row>
    <row r="621" spans="1:17" hidden="1" x14ac:dyDescent="0.25">
      <c r="A621" s="8" t="s">
        <v>242</v>
      </c>
      <c r="B621">
        <v>49</v>
      </c>
      <c r="C621" t="s">
        <v>245</v>
      </c>
      <c r="D621">
        <v>313135</v>
      </c>
      <c r="E621" t="s">
        <v>246</v>
      </c>
      <c r="F621">
        <v>1</v>
      </c>
      <c r="G621" t="s">
        <v>573</v>
      </c>
      <c r="H621">
        <v>180</v>
      </c>
      <c r="I621" s="9">
        <v>44398</v>
      </c>
      <c r="J621" s="9">
        <v>44582</v>
      </c>
      <c r="K621" s="9">
        <v>45138</v>
      </c>
      <c r="L621" s="9"/>
      <c r="M621" s="9"/>
      <c r="N621" s="9"/>
      <c r="O621" s="9"/>
      <c r="P621" s="9"/>
      <c r="Q621" s="9"/>
    </row>
    <row r="622" spans="1:17" hidden="1" x14ac:dyDescent="0.25">
      <c r="A622" s="8" t="s">
        <v>242</v>
      </c>
      <c r="B622">
        <v>50</v>
      </c>
      <c r="C622" t="s">
        <v>243</v>
      </c>
      <c r="D622">
        <v>313135</v>
      </c>
      <c r="E622" t="s">
        <v>244</v>
      </c>
      <c r="F622">
        <v>1</v>
      </c>
      <c r="G622" t="s">
        <v>573</v>
      </c>
      <c r="H622">
        <v>180</v>
      </c>
      <c r="I622" s="9">
        <v>44398</v>
      </c>
      <c r="J622" s="9">
        <v>44582</v>
      </c>
      <c r="K622" s="9">
        <v>45138</v>
      </c>
      <c r="L622" s="9"/>
      <c r="M622" s="9"/>
      <c r="N622" s="9"/>
      <c r="O622" s="9"/>
      <c r="P622" s="9"/>
      <c r="Q622" s="9"/>
    </row>
    <row r="623" spans="1:17" hidden="1" x14ac:dyDescent="0.25">
      <c r="A623" s="8" t="s">
        <v>242</v>
      </c>
      <c r="B623">
        <v>51</v>
      </c>
      <c r="C623" t="s">
        <v>245</v>
      </c>
      <c r="D623">
        <v>313135</v>
      </c>
      <c r="E623" t="s">
        <v>246</v>
      </c>
      <c r="F623">
        <v>1</v>
      </c>
      <c r="G623" t="s">
        <v>573</v>
      </c>
      <c r="H623">
        <v>180</v>
      </c>
      <c r="I623" s="9">
        <v>44398</v>
      </c>
      <c r="J623" s="9">
        <v>44582</v>
      </c>
      <c r="K623" s="9">
        <v>45138</v>
      </c>
      <c r="L623" s="9"/>
      <c r="M623" s="9"/>
      <c r="N623" s="9"/>
      <c r="O623" s="9"/>
      <c r="P623" s="9"/>
      <c r="Q623" s="9"/>
    </row>
    <row r="624" spans="1:17" hidden="1" x14ac:dyDescent="0.25">
      <c r="A624" s="8" t="s">
        <v>242</v>
      </c>
      <c r="B624">
        <v>52</v>
      </c>
      <c r="C624" t="s">
        <v>243</v>
      </c>
      <c r="D624">
        <v>313135</v>
      </c>
      <c r="E624" t="s">
        <v>244</v>
      </c>
      <c r="F624">
        <v>1</v>
      </c>
      <c r="G624" t="s">
        <v>573</v>
      </c>
      <c r="H624">
        <v>180</v>
      </c>
      <c r="I624" s="9">
        <v>44398</v>
      </c>
      <c r="J624" s="9">
        <v>44582</v>
      </c>
      <c r="K624" s="9">
        <v>45138</v>
      </c>
      <c r="L624" s="9"/>
      <c r="M624" s="9"/>
      <c r="N624" s="9"/>
      <c r="O624" s="9"/>
      <c r="P624" s="9"/>
      <c r="Q624" s="9"/>
    </row>
    <row r="625" spans="1:17" hidden="1" x14ac:dyDescent="0.25">
      <c r="A625" s="8" t="s">
        <v>250</v>
      </c>
      <c r="B625">
        <v>5172</v>
      </c>
      <c r="C625" t="s">
        <v>258</v>
      </c>
      <c r="D625">
        <v>313135</v>
      </c>
      <c r="E625" t="s">
        <v>700</v>
      </c>
      <c r="F625">
        <v>1</v>
      </c>
      <c r="G625" t="s">
        <v>573</v>
      </c>
      <c r="H625">
        <v>182</v>
      </c>
      <c r="I625" s="9">
        <v>44398</v>
      </c>
      <c r="J625" s="9">
        <v>44582</v>
      </c>
      <c r="K625" s="9">
        <v>45138</v>
      </c>
      <c r="L625" s="9"/>
      <c r="M625" s="9"/>
      <c r="N625" s="9"/>
      <c r="O625" s="7">
        <v>61</v>
      </c>
      <c r="P625" s="7">
        <v>5.0999999999999996</v>
      </c>
      <c r="Q625" s="7"/>
    </row>
    <row r="626" spans="1:17" hidden="1" x14ac:dyDescent="0.25">
      <c r="A626" s="8" t="s">
        <v>250</v>
      </c>
      <c r="B626">
        <v>5173</v>
      </c>
      <c r="C626" t="s">
        <v>258</v>
      </c>
      <c r="D626">
        <v>313135</v>
      </c>
      <c r="E626" t="s">
        <v>700</v>
      </c>
      <c r="F626">
        <v>1</v>
      </c>
      <c r="G626" t="s">
        <v>573</v>
      </c>
      <c r="H626">
        <v>182</v>
      </c>
      <c r="I626" s="9">
        <v>44398</v>
      </c>
      <c r="J626" s="9">
        <v>44582</v>
      </c>
      <c r="K626" s="9">
        <v>45138</v>
      </c>
      <c r="L626" s="9"/>
      <c r="M626" s="9"/>
      <c r="N626" s="9"/>
      <c r="O626" s="7">
        <v>61</v>
      </c>
      <c r="P626" s="7">
        <v>5.0999999999999996</v>
      </c>
      <c r="Q626" s="7"/>
    </row>
    <row r="627" spans="1:17" hidden="1" x14ac:dyDescent="0.25">
      <c r="A627" s="8" t="s">
        <v>250</v>
      </c>
      <c r="B627">
        <v>5181</v>
      </c>
      <c r="C627" t="s">
        <v>258</v>
      </c>
      <c r="D627">
        <v>313135</v>
      </c>
      <c r="E627" t="s">
        <v>700</v>
      </c>
      <c r="F627">
        <v>1</v>
      </c>
      <c r="G627" t="s">
        <v>573</v>
      </c>
      <c r="H627">
        <v>182</v>
      </c>
      <c r="I627" s="9">
        <v>44398</v>
      </c>
      <c r="J627" s="9">
        <v>44582</v>
      </c>
      <c r="K627" s="9">
        <v>45138</v>
      </c>
      <c r="L627" s="9"/>
      <c r="M627" s="9"/>
      <c r="N627" s="9"/>
      <c r="O627" s="7">
        <v>61</v>
      </c>
      <c r="P627" s="7">
        <v>5.0999999999999996</v>
      </c>
      <c r="Q627" s="7"/>
    </row>
    <row r="628" spans="1:17" hidden="1" x14ac:dyDescent="0.25">
      <c r="A628" s="8" t="s">
        <v>250</v>
      </c>
      <c r="B628">
        <v>5180</v>
      </c>
      <c r="C628" t="s">
        <v>258</v>
      </c>
      <c r="D628">
        <v>313135</v>
      </c>
      <c r="E628" t="s">
        <v>700</v>
      </c>
      <c r="F628">
        <v>1</v>
      </c>
      <c r="G628" t="s">
        <v>573</v>
      </c>
      <c r="H628">
        <v>182</v>
      </c>
      <c r="I628" s="9">
        <v>44398</v>
      </c>
      <c r="J628" s="9">
        <v>44582</v>
      </c>
      <c r="K628" s="9">
        <v>45138</v>
      </c>
      <c r="L628" s="9"/>
      <c r="M628" s="9"/>
      <c r="N628" s="9"/>
      <c r="O628" s="7">
        <v>61</v>
      </c>
      <c r="P628" s="7">
        <v>5.0999999999999996</v>
      </c>
      <c r="Q628" s="7"/>
    </row>
    <row r="629" spans="1:17" hidden="1" x14ac:dyDescent="0.25">
      <c r="A629" s="8" t="s">
        <v>250</v>
      </c>
      <c r="B629">
        <v>5174</v>
      </c>
      <c r="C629" t="s">
        <v>259</v>
      </c>
      <c r="D629">
        <v>313135</v>
      </c>
      <c r="E629" t="s">
        <v>701</v>
      </c>
      <c r="F629">
        <v>1</v>
      </c>
      <c r="G629" t="s">
        <v>573</v>
      </c>
      <c r="H629">
        <v>183</v>
      </c>
      <c r="I629" s="9">
        <v>44398</v>
      </c>
      <c r="J629" s="9">
        <v>44582</v>
      </c>
      <c r="K629" s="9">
        <v>45138</v>
      </c>
      <c r="L629" s="9"/>
      <c r="M629" s="9"/>
      <c r="N629" s="9"/>
      <c r="O629" s="7">
        <v>50.8</v>
      </c>
      <c r="P629" s="7">
        <v>5.0999999999999996</v>
      </c>
      <c r="Q629" s="7"/>
    </row>
    <row r="630" spans="1:17" hidden="1" x14ac:dyDescent="0.25">
      <c r="A630" s="8" t="s">
        <v>250</v>
      </c>
      <c r="B630">
        <v>5175</v>
      </c>
      <c r="C630" t="s">
        <v>259</v>
      </c>
      <c r="D630">
        <v>313135</v>
      </c>
      <c r="E630" t="s">
        <v>701</v>
      </c>
      <c r="F630">
        <v>1</v>
      </c>
      <c r="G630" t="s">
        <v>573</v>
      </c>
      <c r="H630">
        <v>183</v>
      </c>
      <c r="I630" s="9">
        <v>44398</v>
      </c>
      <c r="J630" s="9">
        <v>44582</v>
      </c>
      <c r="K630" s="9">
        <v>45138</v>
      </c>
      <c r="L630" s="9"/>
      <c r="M630" s="9"/>
      <c r="N630" s="9"/>
      <c r="O630" s="7">
        <v>50.8</v>
      </c>
      <c r="P630" s="7">
        <v>5.0999999999999996</v>
      </c>
      <c r="Q630" s="7"/>
    </row>
    <row r="631" spans="1:17" hidden="1" x14ac:dyDescent="0.25">
      <c r="A631" s="8" t="s">
        <v>250</v>
      </c>
      <c r="B631">
        <v>5182</v>
      </c>
      <c r="C631" t="s">
        <v>259</v>
      </c>
      <c r="D631">
        <v>313135</v>
      </c>
      <c r="E631" t="s">
        <v>701</v>
      </c>
      <c r="F631">
        <v>1</v>
      </c>
      <c r="G631" t="s">
        <v>573</v>
      </c>
      <c r="H631">
        <v>183</v>
      </c>
      <c r="I631" s="9">
        <v>44398</v>
      </c>
      <c r="J631" s="9">
        <v>44582</v>
      </c>
      <c r="K631" s="9">
        <v>45138</v>
      </c>
      <c r="L631" s="9"/>
      <c r="M631" s="9"/>
      <c r="N631" s="9"/>
      <c r="O631" s="7">
        <v>50.8</v>
      </c>
      <c r="P631" s="7">
        <v>5.0999999999999996</v>
      </c>
      <c r="Q631" s="7"/>
    </row>
    <row r="632" spans="1:17" hidden="1" x14ac:dyDescent="0.25">
      <c r="A632" s="8" t="s">
        <v>250</v>
      </c>
      <c r="B632">
        <v>5183</v>
      </c>
      <c r="C632" t="s">
        <v>259</v>
      </c>
      <c r="D632">
        <v>313135</v>
      </c>
      <c r="E632" t="s">
        <v>701</v>
      </c>
      <c r="F632">
        <v>1</v>
      </c>
      <c r="G632" t="s">
        <v>573</v>
      </c>
      <c r="H632">
        <v>183</v>
      </c>
      <c r="I632" s="9">
        <v>44398</v>
      </c>
      <c r="J632" s="9">
        <v>44582</v>
      </c>
      <c r="K632" s="9">
        <v>45138</v>
      </c>
      <c r="L632" s="9"/>
      <c r="M632" s="9"/>
      <c r="N632" s="9"/>
      <c r="O632" s="7">
        <v>50.8</v>
      </c>
      <c r="P632" s="7">
        <v>5.0999999999999996</v>
      </c>
      <c r="Q632" s="7"/>
    </row>
    <row r="633" spans="1:17" hidden="1" x14ac:dyDescent="0.25">
      <c r="A633" s="8" t="s">
        <v>242</v>
      </c>
      <c r="B633">
        <v>53</v>
      </c>
      <c r="C633" t="s">
        <v>254</v>
      </c>
      <c r="D633">
        <v>313135</v>
      </c>
      <c r="E633" t="s">
        <v>255</v>
      </c>
      <c r="F633">
        <v>1</v>
      </c>
      <c r="G633" t="s">
        <v>573</v>
      </c>
      <c r="H633">
        <v>180</v>
      </c>
      <c r="I633" s="9">
        <v>44398</v>
      </c>
      <c r="J633" s="9">
        <v>44582</v>
      </c>
      <c r="K633" s="9">
        <v>45138</v>
      </c>
      <c r="L633" s="9"/>
      <c r="M633" s="9"/>
      <c r="N633" s="9"/>
      <c r="O633" s="9"/>
      <c r="P633" s="9"/>
      <c r="Q633" s="9"/>
    </row>
    <row r="634" spans="1:17" hidden="1" x14ac:dyDescent="0.25">
      <c r="A634" s="8" t="s">
        <v>242</v>
      </c>
      <c r="B634">
        <v>54</v>
      </c>
      <c r="C634" t="s">
        <v>254</v>
      </c>
      <c r="D634">
        <v>313135</v>
      </c>
      <c r="E634" t="s">
        <v>255</v>
      </c>
      <c r="F634">
        <v>1</v>
      </c>
      <c r="G634" t="s">
        <v>573</v>
      </c>
      <c r="H634">
        <v>180</v>
      </c>
      <c r="I634" s="9">
        <v>44398</v>
      </c>
      <c r="J634" s="9">
        <v>44582</v>
      </c>
      <c r="K634" s="9">
        <v>45138</v>
      </c>
      <c r="L634" s="9"/>
      <c r="M634" s="9"/>
      <c r="N634" s="9"/>
      <c r="O634" s="9"/>
      <c r="P634" s="9"/>
      <c r="Q634" s="9"/>
    </row>
    <row r="635" spans="1:17" hidden="1" x14ac:dyDescent="0.25">
      <c r="A635" s="8" t="s">
        <v>242</v>
      </c>
      <c r="B635">
        <v>112</v>
      </c>
      <c r="C635" t="s">
        <v>254</v>
      </c>
      <c r="D635">
        <v>313135</v>
      </c>
      <c r="E635" t="s">
        <v>255</v>
      </c>
      <c r="F635">
        <v>1</v>
      </c>
      <c r="G635" t="s">
        <v>573</v>
      </c>
      <c r="H635">
        <v>180</v>
      </c>
      <c r="I635" s="9">
        <v>44398</v>
      </c>
      <c r="J635" s="9">
        <v>44582</v>
      </c>
      <c r="K635" s="9">
        <v>45138</v>
      </c>
      <c r="L635" s="9"/>
      <c r="M635" s="9"/>
      <c r="N635" s="9"/>
      <c r="O635" s="9"/>
      <c r="P635" s="9"/>
      <c r="Q635" s="9"/>
    </row>
    <row r="636" spans="1:17" hidden="1" x14ac:dyDescent="0.25">
      <c r="A636" s="71" t="s">
        <v>242</v>
      </c>
      <c r="B636" s="72">
        <v>118</v>
      </c>
      <c r="C636" s="72" t="s">
        <v>254</v>
      </c>
      <c r="D636" s="72">
        <v>313135</v>
      </c>
      <c r="E636" s="72" t="s">
        <v>255</v>
      </c>
      <c r="F636" s="72">
        <v>1</v>
      </c>
      <c r="G636" s="72" t="s">
        <v>573</v>
      </c>
      <c r="H636" s="72">
        <v>180</v>
      </c>
      <c r="I636" s="9">
        <v>44398</v>
      </c>
      <c r="J636" s="9">
        <v>44582</v>
      </c>
      <c r="K636" s="9">
        <v>45138</v>
      </c>
      <c r="L636" s="9"/>
      <c r="M636" s="9"/>
      <c r="N636" s="9"/>
      <c r="O636" s="9"/>
      <c r="P636" s="9"/>
      <c r="Q636" s="9"/>
    </row>
    <row r="637" spans="1:17" hidden="1" x14ac:dyDescent="0.25">
      <c r="A637" s="8" t="s">
        <v>242</v>
      </c>
      <c r="B637">
        <v>110</v>
      </c>
      <c r="C637" t="s">
        <v>260</v>
      </c>
      <c r="D637">
        <v>313135</v>
      </c>
      <c r="E637" t="s">
        <v>261</v>
      </c>
      <c r="F637">
        <v>1</v>
      </c>
      <c r="G637" t="s">
        <v>573</v>
      </c>
      <c r="H637">
        <v>181</v>
      </c>
      <c r="I637" s="9">
        <v>44398</v>
      </c>
      <c r="J637" s="9">
        <v>44582</v>
      </c>
      <c r="K637" s="9">
        <v>45138</v>
      </c>
      <c r="L637" s="9"/>
      <c r="M637" s="9"/>
      <c r="N637" s="9"/>
      <c r="O637" s="9"/>
      <c r="P637" s="9"/>
      <c r="Q637" s="9"/>
    </row>
    <row r="638" spans="1:17" hidden="1" x14ac:dyDescent="0.25">
      <c r="A638" s="8" t="s">
        <v>242</v>
      </c>
      <c r="B638">
        <v>111</v>
      </c>
      <c r="C638" t="s">
        <v>260</v>
      </c>
      <c r="D638">
        <v>313135</v>
      </c>
      <c r="E638" t="s">
        <v>261</v>
      </c>
      <c r="F638">
        <v>1</v>
      </c>
      <c r="G638" t="s">
        <v>573</v>
      </c>
      <c r="H638">
        <v>181</v>
      </c>
      <c r="I638" s="9">
        <v>44398</v>
      </c>
      <c r="J638" s="9">
        <v>44582</v>
      </c>
      <c r="K638" s="9">
        <v>45138</v>
      </c>
      <c r="L638" s="9"/>
      <c r="M638" s="9"/>
      <c r="N638" s="9"/>
      <c r="O638" s="9"/>
      <c r="P638" s="9"/>
      <c r="Q638" s="9"/>
    </row>
    <row r="639" spans="1:17" hidden="1" x14ac:dyDescent="0.25">
      <c r="A639" s="8" t="s">
        <v>242</v>
      </c>
      <c r="B639">
        <v>113</v>
      </c>
      <c r="C639" t="s">
        <v>260</v>
      </c>
      <c r="D639">
        <v>313135</v>
      </c>
      <c r="E639" t="s">
        <v>261</v>
      </c>
      <c r="F639">
        <v>1</v>
      </c>
      <c r="G639" t="s">
        <v>573</v>
      </c>
      <c r="H639">
        <v>181</v>
      </c>
      <c r="I639" s="9">
        <v>44398</v>
      </c>
      <c r="J639" s="9">
        <v>44582</v>
      </c>
      <c r="K639" s="9">
        <v>45138</v>
      </c>
      <c r="L639" s="9"/>
      <c r="M639" s="9"/>
      <c r="N639" s="9"/>
      <c r="O639" s="9"/>
      <c r="P639" s="9"/>
      <c r="Q639" s="9"/>
    </row>
    <row r="640" spans="1:17" ht="15.75" hidden="1" thickBot="1" x14ac:dyDescent="0.3">
      <c r="A640" s="1" t="s">
        <v>242</v>
      </c>
      <c r="B640" s="2">
        <v>114</v>
      </c>
      <c r="C640" s="2" t="s">
        <v>260</v>
      </c>
      <c r="D640" s="2">
        <v>313135</v>
      </c>
      <c r="E640" s="2" t="s">
        <v>261</v>
      </c>
      <c r="F640" s="2">
        <v>1</v>
      </c>
      <c r="G640" s="2" t="s">
        <v>573</v>
      </c>
      <c r="H640" s="2">
        <v>181</v>
      </c>
      <c r="I640" s="9">
        <v>44398</v>
      </c>
      <c r="J640" s="9">
        <v>44582</v>
      </c>
      <c r="K640" s="66">
        <v>45138</v>
      </c>
      <c r="L640" s="66"/>
      <c r="M640" s="66"/>
      <c r="N640" s="66"/>
      <c r="O640" s="9"/>
      <c r="P640" s="9"/>
      <c r="Q640" s="9"/>
    </row>
    <row r="641" spans="1:17" hidden="1" x14ac:dyDescent="0.25">
      <c r="A641" s="4" t="s">
        <v>262</v>
      </c>
      <c r="B641" s="5">
        <v>98</v>
      </c>
      <c r="C641" s="5" t="s">
        <v>272</v>
      </c>
      <c r="D641" s="5">
        <v>313134</v>
      </c>
      <c r="E641" s="5" t="s">
        <v>273</v>
      </c>
      <c r="F641" s="5">
        <v>1</v>
      </c>
      <c r="G641" s="5" t="s">
        <v>573</v>
      </c>
      <c r="H641" s="5">
        <v>187</v>
      </c>
      <c r="I641" s="6">
        <v>44409</v>
      </c>
      <c r="J641" s="6">
        <v>44593</v>
      </c>
      <c r="K641" s="9">
        <v>45138</v>
      </c>
      <c r="L641" s="9"/>
      <c r="M641" s="9"/>
      <c r="N641" s="9"/>
      <c r="O641" s="9"/>
      <c r="P641" s="9"/>
      <c r="Q641" s="9"/>
    </row>
    <row r="642" spans="1:17" hidden="1" x14ac:dyDescent="0.25">
      <c r="A642" s="8" t="s">
        <v>262</v>
      </c>
      <c r="B642">
        <v>99</v>
      </c>
      <c r="C642" t="s">
        <v>272</v>
      </c>
      <c r="D642">
        <v>313134</v>
      </c>
      <c r="E642" t="s">
        <v>273</v>
      </c>
      <c r="F642">
        <v>1</v>
      </c>
      <c r="G642" t="s">
        <v>573</v>
      </c>
      <c r="H642">
        <v>187</v>
      </c>
      <c r="I642" s="9">
        <v>44409</v>
      </c>
      <c r="J642" s="9">
        <v>44593</v>
      </c>
      <c r="K642" s="9">
        <v>45138</v>
      </c>
      <c r="L642" s="9"/>
      <c r="M642" s="9"/>
      <c r="N642" s="9"/>
      <c r="O642" s="9"/>
      <c r="P642" s="9"/>
      <c r="Q642" s="9"/>
    </row>
    <row r="643" spans="1:17" hidden="1" x14ac:dyDescent="0.25">
      <c r="A643" s="8" t="s">
        <v>262</v>
      </c>
      <c r="B643">
        <v>100</v>
      </c>
      <c r="C643" t="s">
        <v>272</v>
      </c>
      <c r="D643">
        <v>313134</v>
      </c>
      <c r="E643" t="s">
        <v>273</v>
      </c>
      <c r="F643">
        <v>1</v>
      </c>
      <c r="G643" t="s">
        <v>573</v>
      </c>
      <c r="H643">
        <v>187</v>
      </c>
      <c r="I643" s="9">
        <v>44409</v>
      </c>
      <c r="J643" s="9">
        <v>44593</v>
      </c>
      <c r="K643" s="9">
        <v>45138</v>
      </c>
      <c r="L643" s="9"/>
      <c r="M643" s="9"/>
      <c r="N643" s="9"/>
      <c r="O643" s="9"/>
      <c r="P643" s="9"/>
      <c r="Q643" s="9"/>
    </row>
    <row r="644" spans="1:17" hidden="1" x14ac:dyDescent="0.25">
      <c r="A644" s="8" t="s">
        <v>262</v>
      </c>
      <c r="B644">
        <v>101</v>
      </c>
      <c r="C644" t="s">
        <v>272</v>
      </c>
      <c r="D644">
        <v>313134</v>
      </c>
      <c r="E644" t="s">
        <v>273</v>
      </c>
      <c r="F644">
        <v>1</v>
      </c>
      <c r="G644" t="s">
        <v>573</v>
      </c>
      <c r="H644">
        <v>187</v>
      </c>
      <c r="I644" s="9">
        <v>44409</v>
      </c>
      <c r="J644" s="9">
        <v>44593</v>
      </c>
      <c r="K644" s="9">
        <v>45138</v>
      </c>
      <c r="L644" s="9"/>
      <c r="M644" s="9"/>
      <c r="N644" s="9"/>
      <c r="O644" s="9"/>
      <c r="P644" s="9"/>
      <c r="Q644" s="9"/>
    </row>
    <row r="645" spans="1:17" hidden="1" x14ac:dyDescent="0.25">
      <c r="A645" s="8" t="s">
        <v>262</v>
      </c>
      <c r="B645">
        <v>102</v>
      </c>
      <c r="C645" t="s">
        <v>272</v>
      </c>
      <c r="D645">
        <v>313134</v>
      </c>
      <c r="E645" t="s">
        <v>273</v>
      </c>
      <c r="F645">
        <v>1</v>
      </c>
      <c r="G645" t="s">
        <v>573</v>
      </c>
      <c r="H645">
        <v>187</v>
      </c>
      <c r="I645" s="9">
        <v>44409</v>
      </c>
      <c r="J645" s="9">
        <v>44593</v>
      </c>
      <c r="K645" s="9">
        <v>45138</v>
      </c>
      <c r="L645" s="9"/>
      <c r="M645" s="9"/>
      <c r="N645" s="9"/>
      <c r="O645" s="9"/>
      <c r="P645" s="9"/>
      <c r="Q645" s="9"/>
    </row>
    <row r="646" spans="1:17" hidden="1" x14ac:dyDescent="0.25">
      <c r="A646" s="8" t="s">
        <v>262</v>
      </c>
      <c r="B646">
        <v>103</v>
      </c>
      <c r="C646" t="s">
        <v>272</v>
      </c>
      <c r="D646">
        <v>313134</v>
      </c>
      <c r="E646" t="s">
        <v>273</v>
      </c>
      <c r="F646">
        <v>1</v>
      </c>
      <c r="G646" t="s">
        <v>573</v>
      </c>
      <c r="H646">
        <v>187</v>
      </c>
      <c r="I646" s="9">
        <v>44409</v>
      </c>
      <c r="J646" s="9">
        <v>44593</v>
      </c>
      <c r="K646" s="9">
        <v>45138</v>
      </c>
      <c r="L646" s="9"/>
      <c r="M646" s="9"/>
      <c r="N646" s="9"/>
      <c r="O646" s="9"/>
      <c r="P646" s="9"/>
      <c r="Q646" s="9"/>
    </row>
    <row r="647" spans="1:17" hidden="1" x14ac:dyDescent="0.25">
      <c r="A647" s="8" t="s">
        <v>262</v>
      </c>
      <c r="B647">
        <v>88</v>
      </c>
      <c r="C647" t="s">
        <v>274</v>
      </c>
      <c r="D647">
        <v>313134</v>
      </c>
      <c r="E647" t="s">
        <v>265</v>
      </c>
      <c r="F647">
        <v>1</v>
      </c>
      <c r="G647" t="s">
        <v>573</v>
      </c>
      <c r="H647">
        <v>187</v>
      </c>
      <c r="I647" s="9">
        <v>44409</v>
      </c>
      <c r="J647" s="9">
        <v>44593</v>
      </c>
      <c r="K647" s="9">
        <v>45138</v>
      </c>
      <c r="L647" s="9"/>
      <c r="M647" s="9"/>
      <c r="N647" s="9"/>
      <c r="O647" s="9"/>
      <c r="P647" s="9"/>
      <c r="Q647" s="9"/>
    </row>
    <row r="648" spans="1:17" hidden="1" x14ac:dyDescent="0.25">
      <c r="A648" s="8" t="s">
        <v>262</v>
      </c>
      <c r="B648">
        <v>91</v>
      </c>
      <c r="C648" t="s">
        <v>274</v>
      </c>
      <c r="D648">
        <v>313134</v>
      </c>
      <c r="E648" t="s">
        <v>265</v>
      </c>
      <c r="F648">
        <v>1</v>
      </c>
      <c r="G648" t="s">
        <v>573</v>
      </c>
      <c r="H648">
        <v>187</v>
      </c>
      <c r="I648" s="9">
        <v>44409</v>
      </c>
      <c r="J648" s="9">
        <v>44593</v>
      </c>
      <c r="K648" s="9">
        <v>45138</v>
      </c>
      <c r="L648" s="9"/>
      <c r="M648" s="9"/>
      <c r="N648" s="9"/>
      <c r="O648" s="9"/>
      <c r="P648" s="9"/>
      <c r="Q648" s="9"/>
    </row>
    <row r="649" spans="1:17" hidden="1" x14ac:dyDescent="0.25">
      <c r="A649" s="8" t="s">
        <v>262</v>
      </c>
      <c r="B649">
        <v>94</v>
      </c>
      <c r="C649" t="s">
        <v>274</v>
      </c>
      <c r="D649">
        <v>313134</v>
      </c>
      <c r="E649" t="s">
        <v>265</v>
      </c>
      <c r="F649">
        <v>1</v>
      </c>
      <c r="G649" t="s">
        <v>573</v>
      </c>
      <c r="H649">
        <v>187</v>
      </c>
      <c r="I649" s="9">
        <v>44409</v>
      </c>
      <c r="J649" s="9">
        <v>44593</v>
      </c>
      <c r="K649" s="9">
        <v>45138</v>
      </c>
      <c r="L649" s="9"/>
      <c r="M649" s="9"/>
      <c r="N649" s="9"/>
      <c r="O649" s="9"/>
      <c r="P649" s="9"/>
      <c r="Q649" s="9"/>
    </row>
    <row r="650" spans="1:17" hidden="1" x14ac:dyDescent="0.25">
      <c r="A650" s="8" t="s">
        <v>262</v>
      </c>
      <c r="B650">
        <v>95</v>
      </c>
      <c r="C650" t="s">
        <v>274</v>
      </c>
      <c r="D650">
        <v>313134</v>
      </c>
      <c r="E650" t="s">
        <v>265</v>
      </c>
      <c r="F650">
        <v>1</v>
      </c>
      <c r="G650" t="s">
        <v>573</v>
      </c>
      <c r="H650">
        <v>187</v>
      </c>
      <c r="I650" s="9">
        <v>44409</v>
      </c>
      <c r="J650" s="9">
        <v>44593</v>
      </c>
      <c r="K650" s="9">
        <v>45138</v>
      </c>
      <c r="L650" s="9"/>
      <c r="M650" s="9"/>
      <c r="N650" s="9"/>
      <c r="O650" s="9"/>
      <c r="P650" s="9"/>
      <c r="Q650" s="9"/>
    </row>
    <row r="651" spans="1:17" hidden="1" x14ac:dyDescent="0.25">
      <c r="A651" s="8" t="s">
        <v>262</v>
      </c>
      <c r="B651">
        <v>96</v>
      </c>
      <c r="C651" t="s">
        <v>264</v>
      </c>
      <c r="D651">
        <v>313134</v>
      </c>
      <c r="E651" t="s">
        <v>265</v>
      </c>
      <c r="F651">
        <v>1</v>
      </c>
      <c r="G651" t="s">
        <v>572</v>
      </c>
      <c r="H651">
        <v>187</v>
      </c>
      <c r="I651" s="9">
        <v>44409</v>
      </c>
      <c r="J651" s="9">
        <v>44593</v>
      </c>
      <c r="K651" s="9">
        <v>45138</v>
      </c>
      <c r="L651" s="9"/>
      <c r="M651" s="9"/>
      <c r="N651" s="9"/>
      <c r="O651" s="9"/>
      <c r="P651" s="9"/>
      <c r="Q651" s="9"/>
    </row>
    <row r="652" spans="1:17" hidden="1" x14ac:dyDescent="0.25">
      <c r="A652" s="8" t="s">
        <v>262</v>
      </c>
      <c r="B652">
        <v>105</v>
      </c>
      <c r="C652" t="s">
        <v>274</v>
      </c>
      <c r="D652">
        <v>313134</v>
      </c>
      <c r="E652" t="s">
        <v>265</v>
      </c>
      <c r="F652">
        <v>1</v>
      </c>
      <c r="G652" t="s">
        <v>573</v>
      </c>
      <c r="H652">
        <v>187</v>
      </c>
      <c r="I652" s="9">
        <v>44409</v>
      </c>
      <c r="J652" s="9">
        <v>44593</v>
      </c>
      <c r="K652" s="9">
        <v>45138</v>
      </c>
      <c r="L652" s="9"/>
      <c r="M652" s="9"/>
      <c r="N652" s="9"/>
      <c r="O652" s="9"/>
      <c r="P652" s="9"/>
      <c r="Q652" s="9"/>
    </row>
    <row r="653" spans="1:17" hidden="1" x14ac:dyDescent="0.25">
      <c r="A653" s="8" t="s">
        <v>262</v>
      </c>
      <c r="B653">
        <v>107</v>
      </c>
      <c r="C653" t="s">
        <v>274</v>
      </c>
      <c r="D653">
        <v>313134</v>
      </c>
      <c r="E653" t="s">
        <v>265</v>
      </c>
      <c r="F653">
        <v>1</v>
      </c>
      <c r="G653" t="s">
        <v>573</v>
      </c>
      <c r="H653">
        <v>187</v>
      </c>
      <c r="I653" s="9">
        <v>44409</v>
      </c>
      <c r="J653" s="9">
        <v>44593</v>
      </c>
      <c r="K653" s="9">
        <v>45138</v>
      </c>
      <c r="L653" s="9"/>
      <c r="M653" s="9"/>
      <c r="N653" s="9"/>
      <c r="O653" s="9"/>
      <c r="P653" s="9"/>
      <c r="Q653" s="9"/>
    </row>
    <row r="654" spans="1:17" hidden="1" x14ac:dyDescent="0.25">
      <c r="A654" s="8" t="s">
        <v>262</v>
      </c>
      <c r="B654">
        <v>85</v>
      </c>
      <c r="C654" t="s">
        <v>275</v>
      </c>
      <c r="D654">
        <v>313134</v>
      </c>
      <c r="E654" t="s">
        <v>267</v>
      </c>
      <c r="F654">
        <v>1</v>
      </c>
      <c r="G654" t="s">
        <v>573</v>
      </c>
      <c r="H654">
        <v>187</v>
      </c>
      <c r="I654" s="9">
        <v>44409</v>
      </c>
      <c r="J654" s="9">
        <v>44593</v>
      </c>
      <c r="K654" s="9">
        <v>45138</v>
      </c>
      <c r="L654" s="9"/>
      <c r="M654" s="9"/>
      <c r="N654" s="9"/>
      <c r="O654" s="9"/>
      <c r="P654" s="9"/>
      <c r="Q654" s="9"/>
    </row>
    <row r="655" spans="1:17" hidden="1" x14ac:dyDescent="0.25">
      <c r="A655" s="8" t="s">
        <v>262</v>
      </c>
      <c r="B655">
        <v>86</v>
      </c>
      <c r="C655" t="s">
        <v>275</v>
      </c>
      <c r="D655">
        <v>313134</v>
      </c>
      <c r="E655" t="s">
        <v>267</v>
      </c>
      <c r="F655">
        <v>1</v>
      </c>
      <c r="G655" t="s">
        <v>573</v>
      </c>
      <c r="H655">
        <v>187</v>
      </c>
      <c r="I655" s="9">
        <v>44409</v>
      </c>
      <c r="J655" s="9">
        <v>44593</v>
      </c>
      <c r="K655" s="9">
        <v>45138</v>
      </c>
      <c r="L655" s="9"/>
      <c r="M655" s="9"/>
      <c r="N655" s="9"/>
      <c r="O655" s="9"/>
      <c r="P655" s="9"/>
      <c r="Q655" s="9"/>
    </row>
    <row r="656" spans="1:17" hidden="1" x14ac:dyDescent="0.25">
      <c r="A656" s="8" t="s">
        <v>262</v>
      </c>
      <c r="B656">
        <v>87</v>
      </c>
      <c r="C656" t="s">
        <v>275</v>
      </c>
      <c r="D656">
        <v>313134</v>
      </c>
      <c r="E656" t="s">
        <v>267</v>
      </c>
      <c r="F656">
        <v>1</v>
      </c>
      <c r="G656" t="s">
        <v>573</v>
      </c>
      <c r="H656">
        <v>187</v>
      </c>
      <c r="I656" s="9">
        <v>44409</v>
      </c>
      <c r="J656" s="9">
        <v>44593</v>
      </c>
      <c r="K656" s="9">
        <v>45138</v>
      </c>
      <c r="L656" s="9"/>
      <c r="M656" s="9"/>
      <c r="N656" s="9"/>
      <c r="O656" s="9"/>
      <c r="P656" s="9"/>
      <c r="Q656" s="9"/>
    </row>
    <row r="657" spans="1:17" hidden="1" x14ac:dyDescent="0.25">
      <c r="A657" s="8" t="s">
        <v>262</v>
      </c>
      <c r="B657">
        <v>89</v>
      </c>
      <c r="C657" t="s">
        <v>275</v>
      </c>
      <c r="D657">
        <v>313134</v>
      </c>
      <c r="E657" t="s">
        <v>267</v>
      </c>
      <c r="F657">
        <v>1</v>
      </c>
      <c r="G657" t="s">
        <v>573</v>
      </c>
      <c r="H657">
        <v>187</v>
      </c>
      <c r="I657" s="9">
        <v>44409</v>
      </c>
      <c r="J657" s="9">
        <v>44593</v>
      </c>
      <c r="K657" s="9">
        <v>45138</v>
      </c>
      <c r="L657" s="9"/>
      <c r="M657" s="9"/>
      <c r="N657" s="9"/>
      <c r="O657" s="9"/>
      <c r="P657" s="9"/>
      <c r="Q657" s="9"/>
    </row>
    <row r="658" spans="1:17" hidden="1" x14ac:dyDescent="0.25">
      <c r="A658" s="8" t="s">
        <v>262</v>
      </c>
      <c r="B658">
        <v>90</v>
      </c>
      <c r="C658" t="s">
        <v>275</v>
      </c>
      <c r="D658">
        <v>313134</v>
      </c>
      <c r="E658" t="s">
        <v>267</v>
      </c>
      <c r="F658">
        <v>1</v>
      </c>
      <c r="G658" t="s">
        <v>573</v>
      </c>
      <c r="H658">
        <v>187</v>
      </c>
      <c r="I658" s="9">
        <v>44409</v>
      </c>
      <c r="J658" s="9">
        <v>44593</v>
      </c>
      <c r="K658" s="9">
        <v>45138</v>
      </c>
      <c r="L658" s="9"/>
      <c r="M658" s="9"/>
      <c r="N658" s="9"/>
      <c r="O658" s="9"/>
      <c r="P658" s="9"/>
      <c r="Q658" s="9"/>
    </row>
    <row r="659" spans="1:17" hidden="1" x14ac:dyDescent="0.25">
      <c r="A659" s="8" t="s">
        <v>262</v>
      </c>
      <c r="B659">
        <v>92</v>
      </c>
      <c r="C659" t="s">
        <v>266</v>
      </c>
      <c r="D659">
        <v>313134</v>
      </c>
      <c r="E659" t="s">
        <v>267</v>
      </c>
      <c r="F659">
        <v>1</v>
      </c>
      <c r="G659" t="s">
        <v>572</v>
      </c>
      <c r="H659">
        <v>187</v>
      </c>
      <c r="I659" s="9">
        <v>44409</v>
      </c>
      <c r="J659" s="9">
        <v>44593</v>
      </c>
      <c r="K659" s="9">
        <v>45138</v>
      </c>
      <c r="L659" s="9"/>
      <c r="M659" s="9"/>
      <c r="N659" s="9"/>
      <c r="O659" s="9"/>
      <c r="P659" s="9"/>
      <c r="Q659" s="9"/>
    </row>
    <row r="660" spans="1:17" hidden="1" x14ac:dyDescent="0.25">
      <c r="A660" s="8" t="s">
        <v>262</v>
      </c>
      <c r="B660">
        <v>81</v>
      </c>
      <c r="C660" t="s">
        <v>276</v>
      </c>
      <c r="D660">
        <v>313134</v>
      </c>
      <c r="E660" s="72" t="s">
        <v>277</v>
      </c>
      <c r="F660">
        <v>1</v>
      </c>
      <c r="G660" t="s">
        <v>572</v>
      </c>
      <c r="H660">
        <v>188</v>
      </c>
      <c r="I660" s="9">
        <v>44409</v>
      </c>
      <c r="J660" s="9">
        <v>44593</v>
      </c>
      <c r="K660" s="9">
        <v>45138</v>
      </c>
      <c r="L660" s="9"/>
      <c r="M660" s="9"/>
      <c r="N660" s="9"/>
      <c r="O660" s="9"/>
      <c r="P660" s="9"/>
      <c r="Q660" s="9"/>
    </row>
    <row r="661" spans="1:17" hidden="1" x14ac:dyDescent="0.25">
      <c r="A661" s="8" t="s">
        <v>262</v>
      </c>
      <c r="B661">
        <v>93</v>
      </c>
      <c r="C661" t="s">
        <v>270</v>
      </c>
      <c r="D661">
        <v>313134</v>
      </c>
      <c r="E661" t="s">
        <v>271</v>
      </c>
      <c r="F661">
        <v>1</v>
      </c>
      <c r="G661" t="s">
        <v>572</v>
      </c>
      <c r="H661">
        <v>189</v>
      </c>
      <c r="I661" s="9">
        <v>44409</v>
      </c>
      <c r="J661" s="9">
        <v>44593</v>
      </c>
      <c r="K661" s="9">
        <v>45138</v>
      </c>
      <c r="L661" s="9"/>
      <c r="M661" s="9"/>
      <c r="N661" s="9"/>
      <c r="O661" s="9"/>
      <c r="P661" s="9"/>
      <c r="Q661" s="9"/>
    </row>
    <row r="662" spans="1:17" hidden="1" x14ac:dyDescent="0.25">
      <c r="A662" s="8" t="s">
        <v>262</v>
      </c>
      <c r="B662">
        <v>97</v>
      </c>
      <c r="C662" t="s">
        <v>270</v>
      </c>
      <c r="D662">
        <v>313134</v>
      </c>
      <c r="E662" t="s">
        <v>271</v>
      </c>
      <c r="F662">
        <v>1</v>
      </c>
      <c r="G662" t="s">
        <v>572</v>
      </c>
      <c r="H662">
        <v>189</v>
      </c>
      <c r="I662" s="9">
        <v>44409</v>
      </c>
      <c r="J662" s="9">
        <v>44593</v>
      </c>
      <c r="K662" s="9">
        <v>45138</v>
      </c>
      <c r="L662" s="9"/>
      <c r="M662" s="9"/>
      <c r="N662" s="9"/>
      <c r="O662" s="9"/>
      <c r="P662" s="9"/>
      <c r="Q662" s="9"/>
    </row>
    <row r="663" spans="1:17" hidden="1" x14ac:dyDescent="0.25">
      <c r="A663" s="8" t="s">
        <v>262</v>
      </c>
      <c r="B663">
        <v>106</v>
      </c>
      <c r="C663" t="s">
        <v>268</v>
      </c>
      <c r="D663">
        <v>313134</v>
      </c>
      <c r="E663" t="s">
        <v>269</v>
      </c>
      <c r="F663">
        <v>1</v>
      </c>
      <c r="G663" t="s">
        <v>572</v>
      </c>
      <c r="H663">
        <v>190</v>
      </c>
      <c r="I663" s="9">
        <v>44409</v>
      </c>
      <c r="J663" s="9">
        <v>44593</v>
      </c>
      <c r="K663" s="9">
        <v>45138</v>
      </c>
      <c r="L663" s="9"/>
      <c r="M663" s="9"/>
      <c r="N663" s="9"/>
      <c r="O663" s="9"/>
      <c r="P663" s="9"/>
      <c r="Q663" s="9"/>
    </row>
    <row r="664" spans="1:17" hidden="1" x14ac:dyDescent="0.25">
      <c r="A664" s="8" t="s">
        <v>262</v>
      </c>
      <c r="B664">
        <v>303</v>
      </c>
      <c r="C664" t="s">
        <v>268</v>
      </c>
      <c r="D664">
        <v>313134</v>
      </c>
      <c r="E664" t="s">
        <v>269</v>
      </c>
      <c r="F664">
        <v>1</v>
      </c>
      <c r="G664" t="s">
        <v>572</v>
      </c>
      <c r="H664">
        <v>190</v>
      </c>
      <c r="I664" s="9">
        <v>44409</v>
      </c>
      <c r="J664" s="9">
        <v>44593</v>
      </c>
      <c r="K664" s="9">
        <v>45138</v>
      </c>
      <c r="L664" s="9"/>
      <c r="M664" s="9"/>
      <c r="N664" s="9"/>
      <c r="O664" s="9"/>
      <c r="P664" s="9"/>
      <c r="Q664" s="9"/>
    </row>
    <row r="665" spans="1:17" hidden="1" x14ac:dyDescent="0.25">
      <c r="A665" s="71" t="s">
        <v>262</v>
      </c>
      <c r="B665" s="72">
        <v>104</v>
      </c>
      <c r="C665" s="72" t="s">
        <v>263</v>
      </c>
      <c r="D665" s="72">
        <v>313134</v>
      </c>
      <c r="E665" t="s">
        <v>273</v>
      </c>
      <c r="F665" s="72">
        <v>1</v>
      </c>
      <c r="G665" s="72" t="s">
        <v>572</v>
      </c>
      <c r="H665" s="72">
        <v>187</v>
      </c>
      <c r="I665" s="66">
        <v>44409</v>
      </c>
      <c r="J665" s="66">
        <v>44593</v>
      </c>
      <c r="K665" s="66">
        <v>45138</v>
      </c>
      <c r="L665" s="66"/>
      <c r="M665" s="66"/>
      <c r="N665" s="66"/>
      <c r="O665" s="9"/>
      <c r="P665" s="9"/>
      <c r="Q665" s="9"/>
    </row>
    <row r="666" spans="1:17" hidden="1" x14ac:dyDescent="0.25">
      <c r="A666" s="71" t="s">
        <v>262</v>
      </c>
      <c r="B666" s="72">
        <v>77</v>
      </c>
      <c r="C666" s="72" t="s">
        <v>278</v>
      </c>
      <c r="D666" s="72">
        <v>313134</v>
      </c>
      <c r="E666" s="72" t="s">
        <v>277</v>
      </c>
      <c r="F666" s="72">
        <v>1</v>
      </c>
      <c r="G666" s="72" t="s">
        <v>573</v>
      </c>
      <c r="H666" s="72">
        <v>188</v>
      </c>
      <c r="I666" s="66">
        <v>44409</v>
      </c>
      <c r="J666" s="66">
        <v>44593</v>
      </c>
      <c r="K666" s="9">
        <v>45138</v>
      </c>
      <c r="L666" s="9"/>
      <c r="M666" s="9"/>
      <c r="N666" s="9"/>
      <c r="O666" s="9"/>
      <c r="P666" s="9"/>
      <c r="Q666" s="9"/>
    </row>
    <row r="667" spans="1:17" hidden="1" x14ac:dyDescent="0.25">
      <c r="A667" s="8" t="s">
        <v>262</v>
      </c>
      <c r="B667">
        <v>79</v>
      </c>
      <c r="C667" t="s">
        <v>278</v>
      </c>
      <c r="D667">
        <v>313134</v>
      </c>
      <c r="E667" s="93" t="s">
        <v>277</v>
      </c>
      <c r="F667">
        <v>1</v>
      </c>
      <c r="G667" s="72" t="s">
        <v>573</v>
      </c>
      <c r="H667">
        <v>188</v>
      </c>
      <c r="I667" s="9">
        <v>44409</v>
      </c>
      <c r="J667" s="9">
        <v>44593</v>
      </c>
      <c r="K667" s="9">
        <v>45138</v>
      </c>
      <c r="L667" s="9"/>
      <c r="M667" s="9"/>
      <c r="N667" s="9"/>
      <c r="O667" s="9"/>
      <c r="P667" s="9"/>
      <c r="Q667" s="9"/>
    </row>
    <row r="668" spans="1:17" hidden="1" x14ac:dyDescent="0.25">
      <c r="A668" s="8" t="s">
        <v>262</v>
      </c>
      <c r="B668">
        <v>80</v>
      </c>
      <c r="C668" t="s">
        <v>278</v>
      </c>
      <c r="D668">
        <v>313134</v>
      </c>
      <c r="E668" t="s">
        <v>277</v>
      </c>
      <c r="F668">
        <v>1</v>
      </c>
      <c r="G668" s="72" t="s">
        <v>573</v>
      </c>
      <c r="H668">
        <v>188</v>
      </c>
      <c r="I668" s="9">
        <v>44409</v>
      </c>
      <c r="J668" s="9">
        <v>44593</v>
      </c>
      <c r="K668" s="9">
        <v>45138</v>
      </c>
      <c r="L668" s="9"/>
      <c r="M668" s="9"/>
      <c r="N668" s="9"/>
      <c r="O668" s="9"/>
      <c r="P668" s="9"/>
      <c r="Q668" s="9"/>
    </row>
    <row r="669" spans="1:17" hidden="1" x14ac:dyDescent="0.25">
      <c r="A669" s="8" t="s">
        <v>262</v>
      </c>
      <c r="B669">
        <v>82</v>
      </c>
      <c r="C669" t="s">
        <v>278</v>
      </c>
      <c r="D669">
        <v>313134</v>
      </c>
      <c r="E669" t="s">
        <v>277</v>
      </c>
      <c r="F669">
        <v>1</v>
      </c>
      <c r="G669" s="72" t="s">
        <v>573</v>
      </c>
      <c r="H669">
        <v>188</v>
      </c>
      <c r="I669" s="9">
        <v>44409</v>
      </c>
      <c r="J669" s="9">
        <v>44593</v>
      </c>
      <c r="K669" s="9">
        <v>45138</v>
      </c>
      <c r="L669" s="9"/>
      <c r="M669" s="9"/>
      <c r="N669" s="9"/>
      <c r="O669" s="9"/>
      <c r="P669" s="9"/>
      <c r="Q669" s="9"/>
    </row>
    <row r="670" spans="1:17" hidden="1" x14ac:dyDescent="0.25">
      <c r="A670" s="8" t="s">
        <v>262</v>
      </c>
      <c r="B670">
        <v>83</v>
      </c>
      <c r="C670" t="s">
        <v>278</v>
      </c>
      <c r="D670">
        <v>313134</v>
      </c>
      <c r="E670" t="s">
        <v>277</v>
      </c>
      <c r="F670">
        <v>1</v>
      </c>
      <c r="G670" s="72" t="s">
        <v>573</v>
      </c>
      <c r="H670">
        <v>188</v>
      </c>
      <c r="I670" s="9">
        <v>44409</v>
      </c>
      <c r="J670" s="9">
        <v>44593</v>
      </c>
      <c r="K670" s="9">
        <v>45138</v>
      </c>
      <c r="L670" s="9"/>
      <c r="M670" s="9"/>
      <c r="N670" s="9"/>
      <c r="O670" s="9"/>
      <c r="P670" s="9"/>
      <c r="Q670" s="9"/>
    </row>
    <row r="671" spans="1:17" hidden="1" x14ac:dyDescent="0.25">
      <c r="A671" s="8" t="s">
        <v>262</v>
      </c>
      <c r="B671">
        <v>84</v>
      </c>
      <c r="C671" t="s">
        <v>278</v>
      </c>
      <c r="D671">
        <v>313134</v>
      </c>
      <c r="E671" t="s">
        <v>277</v>
      </c>
      <c r="F671">
        <v>1</v>
      </c>
      <c r="G671" s="72" t="s">
        <v>573</v>
      </c>
      <c r="H671">
        <v>188</v>
      </c>
      <c r="I671" s="9">
        <v>44409</v>
      </c>
      <c r="J671" s="9">
        <v>44593</v>
      </c>
      <c r="K671" s="9">
        <v>45138</v>
      </c>
      <c r="L671" s="9"/>
      <c r="M671" s="9"/>
      <c r="N671" s="9"/>
      <c r="O671" s="9"/>
      <c r="P671" s="9"/>
      <c r="Q671" s="9"/>
    </row>
    <row r="672" spans="1:17" hidden="1" x14ac:dyDescent="0.25">
      <c r="A672" s="4" t="s">
        <v>48</v>
      </c>
      <c r="B672" s="5">
        <v>777</v>
      </c>
      <c r="C672" s="5" t="s">
        <v>49</v>
      </c>
      <c r="D672" s="5">
        <v>313125</v>
      </c>
      <c r="E672" s="5" t="s">
        <v>50</v>
      </c>
      <c r="F672" s="5">
        <v>1</v>
      </c>
      <c r="G672" s="5" t="s">
        <v>573</v>
      </c>
      <c r="H672" s="5">
        <v>66</v>
      </c>
      <c r="I672" s="6">
        <v>44197</v>
      </c>
      <c r="J672" s="6">
        <v>44378</v>
      </c>
      <c r="K672" s="66">
        <v>45138</v>
      </c>
      <c r="L672" s="67">
        <v>3111</v>
      </c>
      <c r="M672" s="67">
        <v>2745</v>
      </c>
      <c r="N672" s="68">
        <v>120</v>
      </c>
      <c r="O672" s="7">
        <v>16.7</v>
      </c>
      <c r="P672" s="7">
        <v>15.3</v>
      </c>
      <c r="Q672" s="7">
        <v>0.7</v>
      </c>
    </row>
    <row r="673" spans="1:17" hidden="1" x14ac:dyDescent="0.25">
      <c r="A673" s="8" t="s">
        <v>48</v>
      </c>
      <c r="B673">
        <v>1070</v>
      </c>
      <c r="C673" t="s">
        <v>49</v>
      </c>
      <c r="D673">
        <v>313125</v>
      </c>
      <c r="E673" t="s">
        <v>50</v>
      </c>
      <c r="F673">
        <v>1</v>
      </c>
      <c r="G673" t="s">
        <v>573</v>
      </c>
      <c r="H673">
        <v>66</v>
      </c>
      <c r="I673" s="9">
        <v>44197</v>
      </c>
      <c r="J673" s="9">
        <v>44378</v>
      </c>
      <c r="K673" s="9">
        <v>45138</v>
      </c>
      <c r="L673" s="67">
        <v>3111</v>
      </c>
      <c r="M673" s="67">
        <v>2745</v>
      </c>
      <c r="N673" s="68">
        <v>120</v>
      </c>
      <c r="O673" s="7">
        <v>16.7</v>
      </c>
      <c r="P673" s="7">
        <v>15.3</v>
      </c>
      <c r="Q673" s="7">
        <v>0.7</v>
      </c>
    </row>
    <row r="674" spans="1:17" hidden="1" x14ac:dyDescent="0.25">
      <c r="A674" s="8" t="s">
        <v>48</v>
      </c>
      <c r="B674">
        <v>1071</v>
      </c>
      <c r="C674" t="s">
        <v>49</v>
      </c>
      <c r="D674">
        <v>313125</v>
      </c>
      <c r="E674" t="s">
        <v>50</v>
      </c>
      <c r="F674">
        <v>1</v>
      </c>
      <c r="G674" t="s">
        <v>573</v>
      </c>
      <c r="H674">
        <v>66</v>
      </c>
      <c r="I674" s="9">
        <v>44197</v>
      </c>
      <c r="J674" s="9">
        <v>44378</v>
      </c>
      <c r="K674" s="9">
        <v>45138</v>
      </c>
      <c r="L674" s="67">
        <v>3111</v>
      </c>
      <c r="M674" s="67">
        <v>2745</v>
      </c>
      <c r="N674" s="68">
        <v>120</v>
      </c>
      <c r="O674" s="7">
        <v>16.7</v>
      </c>
      <c r="P674" s="7">
        <v>15.3</v>
      </c>
      <c r="Q674" s="7">
        <v>0.7</v>
      </c>
    </row>
    <row r="675" spans="1:17" hidden="1" x14ac:dyDescent="0.25">
      <c r="A675" s="8" t="s">
        <v>48</v>
      </c>
      <c r="B675">
        <v>783</v>
      </c>
      <c r="C675" t="s">
        <v>49</v>
      </c>
      <c r="D675">
        <v>313125</v>
      </c>
      <c r="E675" t="s">
        <v>50</v>
      </c>
      <c r="F675">
        <v>1</v>
      </c>
      <c r="G675" t="s">
        <v>573</v>
      </c>
      <c r="H675">
        <v>66</v>
      </c>
      <c r="I675" s="9">
        <v>44197</v>
      </c>
      <c r="J675" s="9">
        <v>44378</v>
      </c>
      <c r="K675" s="9">
        <v>45138</v>
      </c>
      <c r="L675" s="67">
        <v>3111</v>
      </c>
      <c r="M675" s="67">
        <v>2745</v>
      </c>
      <c r="N675" s="68">
        <v>120</v>
      </c>
      <c r="O675" s="7">
        <v>16.7</v>
      </c>
      <c r="P675" s="7">
        <v>15.3</v>
      </c>
      <c r="Q675" s="7">
        <v>0.7</v>
      </c>
    </row>
    <row r="676" spans="1:17" hidden="1" x14ac:dyDescent="0.25">
      <c r="A676" s="8" t="s">
        <v>48</v>
      </c>
      <c r="B676">
        <v>1072</v>
      </c>
      <c r="C676" t="s">
        <v>49</v>
      </c>
      <c r="D676">
        <v>313125</v>
      </c>
      <c r="E676" t="s">
        <v>50</v>
      </c>
      <c r="F676">
        <v>1</v>
      </c>
      <c r="G676" t="s">
        <v>573</v>
      </c>
      <c r="H676">
        <v>66</v>
      </c>
      <c r="I676" s="9">
        <v>44197</v>
      </c>
      <c r="J676" s="9">
        <v>44378</v>
      </c>
      <c r="K676" s="9">
        <v>45138</v>
      </c>
      <c r="L676" s="67">
        <v>3111</v>
      </c>
      <c r="M676" s="67">
        <v>2745</v>
      </c>
      <c r="N676" s="68">
        <v>120</v>
      </c>
      <c r="O676" s="7">
        <v>16.7</v>
      </c>
      <c r="P676" s="7">
        <v>15.3</v>
      </c>
      <c r="Q676" s="7">
        <v>0.7</v>
      </c>
    </row>
    <row r="677" spans="1:17" hidden="1" x14ac:dyDescent="0.25">
      <c r="A677" s="8" t="s">
        <v>48</v>
      </c>
      <c r="B677">
        <v>1073</v>
      </c>
      <c r="C677" t="s">
        <v>49</v>
      </c>
      <c r="D677">
        <v>313125</v>
      </c>
      <c r="E677" t="s">
        <v>50</v>
      </c>
      <c r="F677">
        <v>1</v>
      </c>
      <c r="G677" t="s">
        <v>573</v>
      </c>
      <c r="H677">
        <v>66</v>
      </c>
      <c r="I677" s="9">
        <v>44197</v>
      </c>
      <c r="J677" s="9">
        <v>44378</v>
      </c>
      <c r="K677" s="9">
        <v>45138</v>
      </c>
      <c r="L677" s="67">
        <v>3111</v>
      </c>
      <c r="M677" s="67">
        <v>2745</v>
      </c>
      <c r="N677" s="68">
        <v>120</v>
      </c>
      <c r="O677" s="7">
        <v>16.7</v>
      </c>
      <c r="P677" s="7">
        <v>15.3</v>
      </c>
      <c r="Q677" s="7">
        <v>0.7</v>
      </c>
    </row>
    <row r="678" spans="1:17" hidden="1" x14ac:dyDescent="0.25">
      <c r="A678" s="8" t="s">
        <v>48</v>
      </c>
      <c r="B678">
        <v>770</v>
      </c>
      <c r="C678" t="s">
        <v>51</v>
      </c>
      <c r="D678">
        <v>313125</v>
      </c>
      <c r="E678" t="s">
        <v>52</v>
      </c>
      <c r="F678">
        <v>1</v>
      </c>
      <c r="G678" t="s">
        <v>573</v>
      </c>
      <c r="H678">
        <v>67</v>
      </c>
      <c r="I678" s="9">
        <v>44197</v>
      </c>
      <c r="J678" s="9">
        <v>44378</v>
      </c>
      <c r="K678" s="9">
        <v>45138</v>
      </c>
      <c r="L678" s="11">
        <v>7503</v>
      </c>
      <c r="M678" s="11">
        <v>1281</v>
      </c>
      <c r="N678" s="68">
        <v>120</v>
      </c>
      <c r="O678" s="7">
        <v>40.5</v>
      </c>
      <c r="P678" s="7">
        <v>7.1</v>
      </c>
      <c r="Q678" s="7">
        <v>0.7</v>
      </c>
    </row>
    <row r="679" spans="1:17" hidden="1" x14ac:dyDescent="0.25">
      <c r="A679" s="8" t="s">
        <v>48</v>
      </c>
      <c r="B679">
        <v>1060</v>
      </c>
      <c r="C679" t="s">
        <v>51</v>
      </c>
      <c r="D679">
        <v>313125</v>
      </c>
      <c r="E679" t="s">
        <v>52</v>
      </c>
      <c r="F679">
        <v>1</v>
      </c>
      <c r="G679" t="s">
        <v>573</v>
      </c>
      <c r="H679">
        <v>67</v>
      </c>
      <c r="I679" s="9">
        <v>44197</v>
      </c>
      <c r="J679" s="9">
        <v>44378</v>
      </c>
      <c r="K679" s="9">
        <v>45138</v>
      </c>
      <c r="L679" s="11">
        <v>7503</v>
      </c>
      <c r="M679" s="11">
        <v>1281</v>
      </c>
      <c r="N679" s="68">
        <v>120</v>
      </c>
      <c r="O679" s="7">
        <v>40.5</v>
      </c>
      <c r="P679" s="7">
        <v>7.1</v>
      </c>
      <c r="Q679" s="7">
        <v>0.7</v>
      </c>
    </row>
    <row r="680" spans="1:17" hidden="1" x14ac:dyDescent="0.25">
      <c r="A680" s="8" t="s">
        <v>48</v>
      </c>
      <c r="B680">
        <v>1061</v>
      </c>
      <c r="C680" t="s">
        <v>51</v>
      </c>
      <c r="D680">
        <v>313125</v>
      </c>
      <c r="E680" t="s">
        <v>52</v>
      </c>
      <c r="F680">
        <v>1</v>
      </c>
      <c r="G680" t="s">
        <v>573</v>
      </c>
      <c r="H680">
        <v>67</v>
      </c>
      <c r="I680" s="9">
        <v>44197</v>
      </c>
      <c r="J680" s="9">
        <v>44378</v>
      </c>
      <c r="K680" s="9">
        <v>45138</v>
      </c>
      <c r="L680" s="11">
        <v>7503</v>
      </c>
      <c r="M680" s="11">
        <v>1281</v>
      </c>
      <c r="N680" s="68">
        <v>120</v>
      </c>
      <c r="O680" s="7">
        <v>40.5</v>
      </c>
      <c r="P680" s="7">
        <v>7.1</v>
      </c>
      <c r="Q680" s="7">
        <v>0.7</v>
      </c>
    </row>
    <row r="681" spans="1:17" hidden="1" x14ac:dyDescent="0.25">
      <c r="A681" s="8" t="s">
        <v>48</v>
      </c>
      <c r="B681">
        <v>787</v>
      </c>
      <c r="C681" t="s">
        <v>51</v>
      </c>
      <c r="D681">
        <v>313125</v>
      </c>
      <c r="E681" t="s">
        <v>52</v>
      </c>
      <c r="F681">
        <v>1</v>
      </c>
      <c r="G681" t="s">
        <v>573</v>
      </c>
      <c r="H681">
        <v>67</v>
      </c>
      <c r="I681" s="9">
        <v>44197</v>
      </c>
      <c r="J681" s="9">
        <v>44378</v>
      </c>
      <c r="K681" s="9">
        <v>45138</v>
      </c>
      <c r="L681" s="11">
        <v>7503</v>
      </c>
      <c r="M681" s="11">
        <v>1281</v>
      </c>
      <c r="N681" s="68">
        <v>120</v>
      </c>
      <c r="O681" s="7">
        <v>40.5</v>
      </c>
      <c r="P681" s="7">
        <v>7.1</v>
      </c>
      <c r="Q681" s="7">
        <v>0.7</v>
      </c>
    </row>
    <row r="682" spans="1:17" hidden="1" x14ac:dyDescent="0.25">
      <c r="A682" s="8" t="s">
        <v>48</v>
      </c>
      <c r="B682">
        <v>1062</v>
      </c>
      <c r="C682" t="s">
        <v>51</v>
      </c>
      <c r="D682">
        <v>313125</v>
      </c>
      <c r="E682" t="s">
        <v>52</v>
      </c>
      <c r="F682">
        <v>1</v>
      </c>
      <c r="G682" t="s">
        <v>573</v>
      </c>
      <c r="H682">
        <v>67</v>
      </c>
      <c r="I682" s="9">
        <v>44197</v>
      </c>
      <c r="J682" s="9">
        <v>44378</v>
      </c>
      <c r="K682" s="9">
        <v>45138</v>
      </c>
      <c r="L682" s="11">
        <v>7503</v>
      </c>
      <c r="M682" s="11">
        <v>1281</v>
      </c>
      <c r="N682" s="68">
        <v>120</v>
      </c>
      <c r="O682" s="7">
        <v>40.5</v>
      </c>
      <c r="P682" s="7">
        <v>7.1</v>
      </c>
      <c r="Q682" s="7">
        <v>0.7</v>
      </c>
    </row>
    <row r="683" spans="1:17" hidden="1" x14ac:dyDescent="0.25">
      <c r="A683" s="8" t="s">
        <v>48</v>
      </c>
      <c r="B683">
        <v>1063</v>
      </c>
      <c r="C683" t="s">
        <v>51</v>
      </c>
      <c r="D683">
        <v>313125</v>
      </c>
      <c r="E683" t="s">
        <v>52</v>
      </c>
      <c r="F683">
        <v>1</v>
      </c>
      <c r="G683" t="s">
        <v>573</v>
      </c>
      <c r="H683">
        <v>67</v>
      </c>
      <c r="I683" s="9">
        <v>44197</v>
      </c>
      <c r="J683" s="9">
        <v>44378</v>
      </c>
      <c r="K683" s="9">
        <v>45138</v>
      </c>
      <c r="L683" s="11">
        <v>7503</v>
      </c>
      <c r="M683" s="11">
        <v>1281</v>
      </c>
      <c r="N683" s="68">
        <v>120</v>
      </c>
      <c r="O683" s="7">
        <v>40.5</v>
      </c>
      <c r="P683" s="7">
        <v>7.1</v>
      </c>
      <c r="Q683" s="7">
        <v>0.7</v>
      </c>
    </row>
    <row r="684" spans="1:17" hidden="1" x14ac:dyDescent="0.25">
      <c r="A684" s="8" t="s">
        <v>48</v>
      </c>
      <c r="B684">
        <v>776</v>
      </c>
      <c r="C684" t="s">
        <v>53</v>
      </c>
      <c r="D684">
        <v>313125</v>
      </c>
      <c r="E684" t="s">
        <v>54</v>
      </c>
      <c r="F684">
        <v>1</v>
      </c>
      <c r="G684" t="s">
        <v>573</v>
      </c>
      <c r="H684">
        <v>68</v>
      </c>
      <c r="I684" s="9">
        <v>44197</v>
      </c>
      <c r="J684" s="9">
        <v>44378</v>
      </c>
      <c r="K684" s="9">
        <v>45138</v>
      </c>
      <c r="L684" s="11">
        <v>3111</v>
      </c>
      <c r="M684" s="11">
        <v>1281</v>
      </c>
      <c r="N684" s="68">
        <v>120</v>
      </c>
      <c r="O684" s="7">
        <v>16.2</v>
      </c>
      <c r="P684" s="7">
        <v>7.1</v>
      </c>
      <c r="Q684" s="7">
        <v>0.7</v>
      </c>
    </row>
    <row r="685" spans="1:17" hidden="1" x14ac:dyDescent="0.25">
      <c r="A685" s="8" t="s">
        <v>48</v>
      </c>
      <c r="B685">
        <v>1042</v>
      </c>
      <c r="C685" t="s">
        <v>53</v>
      </c>
      <c r="D685">
        <v>313125</v>
      </c>
      <c r="E685" t="s">
        <v>54</v>
      </c>
      <c r="F685">
        <v>1</v>
      </c>
      <c r="G685" t="s">
        <v>573</v>
      </c>
      <c r="H685">
        <v>68</v>
      </c>
      <c r="I685" s="9">
        <v>44197</v>
      </c>
      <c r="J685" s="9">
        <v>44378</v>
      </c>
      <c r="K685" s="9">
        <v>45138</v>
      </c>
      <c r="L685" s="11">
        <v>3111</v>
      </c>
      <c r="M685" s="11">
        <v>1281</v>
      </c>
      <c r="N685" s="68">
        <v>120</v>
      </c>
      <c r="O685" s="7">
        <v>16.2</v>
      </c>
      <c r="P685" s="7">
        <v>7.1</v>
      </c>
      <c r="Q685" s="7">
        <v>0.7</v>
      </c>
    </row>
    <row r="686" spans="1:17" hidden="1" x14ac:dyDescent="0.25">
      <c r="A686" s="8" t="s">
        <v>48</v>
      </c>
      <c r="B686">
        <v>1043</v>
      </c>
      <c r="C686" t="s">
        <v>53</v>
      </c>
      <c r="D686">
        <v>313125</v>
      </c>
      <c r="E686" t="s">
        <v>54</v>
      </c>
      <c r="F686">
        <v>1</v>
      </c>
      <c r="G686" t="s">
        <v>573</v>
      </c>
      <c r="H686">
        <v>68</v>
      </c>
      <c r="I686" s="9">
        <v>44197</v>
      </c>
      <c r="J686" s="9">
        <v>44378</v>
      </c>
      <c r="K686" s="9">
        <v>45138</v>
      </c>
      <c r="L686" s="11">
        <v>3111</v>
      </c>
      <c r="M686" s="11">
        <v>1281</v>
      </c>
      <c r="N686" s="68">
        <v>120</v>
      </c>
      <c r="O686" s="7">
        <v>16.2</v>
      </c>
      <c r="P686" s="7">
        <v>7.1</v>
      </c>
      <c r="Q686" s="7">
        <v>0.7</v>
      </c>
    </row>
    <row r="687" spans="1:17" hidden="1" x14ac:dyDescent="0.25">
      <c r="A687" s="8" t="s">
        <v>48</v>
      </c>
      <c r="B687">
        <v>791</v>
      </c>
      <c r="C687" t="s">
        <v>53</v>
      </c>
      <c r="D687">
        <v>313125</v>
      </c>
      <c r="E687" t="s">
        <v>54</v>
      </c>
      <c r="F687">
        <v>1</v>
      </c>
      <c r="G687" t="s">
        <v>573</v>
      </c>
      <c r="H687">
        <v>68</v>
      </c>
      <c r="I687" s="9">
        <v>44197</v>
      </c>
      <c r="J687" s="9">
        <v>44378</v>
      </c>
      <c r="K687" s="9">
        <v>45138</v>
      </c>
      <c r="L687" s="11">
        <v>3111</v>
      </c>
      <c r="M687" s="11">
        <v>1281</v>
      </c>
      <c r="N687" s="68">
        <v>120</v>
      </c>
      <c r="O687" s="7">
        <v>16.2</v>
      </c>
      <c r="P687" s="7">
        <v>7.1</v>
      </c>
      <c r="Q687" s="7">
        <v>0.7</v>
      </c>
    </row>
    <row r="688" spans="1:17" hidden="1" x14ac:dyDescent="0.25">
      <c r="A688" s="8" t="s">
        <v>48</v>
      </c>
      <c r="B688">
        <v>1044</v>
      </c>
      <c r="C688" t="s">
        <v>53</v>
      </c>
      <c r="D688">
        <v>313125</v>
      </c>
      <c r="E688" t="s">
        <v>54</v>
      </c>
      <c r="F688">
        <v>1</v>
      </c>
      <c r="G688" t="s">
        <v>573</v>
      </c>
      <c r="H688">
        <v>68</v>
      </c>
      <c r="I688" s="9">
        <v>44197</v>
      </c>
      <c r="J688" s="9">
        <v>44378</v>
      </c>
      <c r="K688" s="9">
        <v>45138</v>
      </c>
      <c r="L688" s="11">
        <v>3111</v>
      </c>
      <c r="M688" s="11">
        <v>1281</v>
      </c>
      <c r="N688" s="68">
        <v>120</v>
      </c>
      <c r="O688" s="7">
        <v>16.2</v>
      </c>
      <c r="P688" s="7">
        <v>7.1</v>
      </c>
      <c r="Q688" s="7">
        <v>0.7</v>
      </c>
    </row>
    <row r="689" spans="1:17" hidden="1" x14ac:dyDescent="0.25">
      <c r="A689" s="8" t="s">
        <v>48</v>
      </c>
      <c r="B689">
        <v>1045</v>
      </c>
      <c r="C689" t="s">
        <v>53</v>
      </c>
      <c r="D689">
        <v>313125</v>
      </c>
      <c r="E689" t="s">
        <v>54</v>
      </c>
      <c r="F689">
        <v>1</v>
      </c>
      <c r="G689" t="s">
        <v>573</v>
      </c>
      <c r="H689">
        <v>68</v>
      </c>
      <c r="I689" s="9">
        <v>44197</v>
      </c>
      <c r="J689" s="9">
        <v>44378</v>
      </c>
      <c r="K689" s="9">
        <v>45138</v>
      </c>
      <c r="L689" s="11">
        <v>3111</v>
      </c>
      <c r="M689" s="11">
        <v>1281</v>
      </c>
      <c r="N689" s="68">
        <v>120</v>
      </c>
      <c r="O689" s="7">
        <v>16.2</v>
      </c>
      <c r="P689" s="7">
        <v>7.1</v>
      </c>
      <c r="Q689" s="7">
        <v>0.7</v>
      </c>
    </row>
    <row r="690" spans="1:17" hidden="1" x14ac:dyDescent="0.25">
      <c r="A690" s="8" t="s">
        <v>48</v>
      </c>
      <c r="B690">
        <v>1074</v>
      </c>
      <c r="C690" t="s">
        <v>55</v>
      </c>
      <c r="D690">
        <v>313125</v>
      </c>
      <c r="E690" t="s">
        <v>56</v>
      </c>
      <c r="F690">
        <v>1</v>
      </c>
      <c r="G690" t="s">
        <v>573</v>
      </c>
      <c r="H690">
        <v>69</v>
      </c>
      <c r="I690" s="9">
        <v>44197</v>
      </c>
      <c r="J690" s="9">
        <v>44378</v>
      </c>
      <c r="K690" s="9">
        <v>44512</v>
      </c>
      <c r="L690" s="11">
        <v>3111</v>
      </c>
      <c r="M690" s="11">
        <v>2745</v>
      </c>
      <c r="N690" s="68">
        <v>120</v>
      </c>
      <c r="O690" s="7">
        <v>16.7</v>
      </c>
      <c r="P690" s="7">
        <v>15.3</v>
      </c>
      <c r="Q690" s="7">
        <v>0.7</v>
      </c>
    </row>
    <row r="691" spans="1:17" hidden="1" x14ac:dyDescent="0.25">
      <c r="A691" s="8" t="s">
        <v>48</v>
      </c>
      <c r="B691">
        <v>1075</v>
      </c>
      <c r="C691" t="s">
        <v>55</v>
      </c>
      <c r="D691">
        <v>313125</v>
      </c>
      <c r="E691" t="s">
        <v>56</v>
      </c>
      <c r="F691">
        <v>1</v>
      </c>
      <c r="G691" t="s">
        <v>573</v>
      </c>
      <c r="H691">
        <v>69</v>
      </c>
      <c r="I691" s="9">
        <v>44197</v>
      </c>
      <c r="J691" s="9">
        <v>44378</v>
      </c>
      <c r="K691" s="9">
        <v>44512</v>
      </c>
      <c r="L691" s="11">
        <v>3111</v>
      </c>
      <c r="M691" s="11">
        <v>2745</v>
      </c>
      <c r="N691" s="68">
        <v>120</v>
      </c>
      <c r="O691" s="7">
        <v>16.7</v>
      </c>
      <c r="P691" s="7">
        <v>15.3</v>
      </c>
      <c r="Q691" s="7">
        <v>0.7</v>
      </c>
    </row>
    <row r="692" spans="1:17" hidden="1" x14ac:dyDescent="0.25">
      <c r="A692" s="8" t="s">
        <v>48</v>
      </c>
      <c r="B692">
        <v>1076</v>
      </c>
      <c r="C692" t="s">
        <v>55</v>
      </c>
      <c r="D692">
        <v>313125</v>
      </c>
      <c r="E692" t="s">
        <v>56</v>
      </c>
      <c r="F692">
        <v>1</v>
      </c>
      <c r="G692" t="s">
        <v>573</v>
      </c>
      <c r="H692">
        <v>69</v>
      </c>
      <c r="I692" s="9">
        <v>44197</v>
      </c>
      <c r="J692" s="9">
        <v>44378</v>
      </c>
      <c r="K692" s="9">
        <v>44512</v>
      </c>
      <c r="L692" s="11">
        <v>3111</v>
      </c>
      <c r="M692" s="11">
        <v>2745</v>
      </c>
      <c r="N692" s="68">
        <v>120</v>
      </c>
      <c r="O692" s="7">
        <v>16.7</v>
      </c>
      <c r="P692" s="7">
        <v>15.3</v>
      </c>
      <c r="Q692" s="7">
        <v>0.7</v>
      </c>
    </row>
    <row r="693" spans="1:17" hidden="1" x14ac:dyDescent="0.25">
      <c r="A693" s="8" t="s">
        <v>48</v>
      </c>
      <c r="B693">
        <v>1077</v>
      </c>
      <c r="C693" t="s">
        <v>55</v>
      </c>
      <c r="D693">
        <v>313125</v>
      </c>
      <c r="E693" t="s">
        <v>56</v>
      </c>
      <c r="F693">
        <v>1</v>
      </c>
      <c r="G693" t="s">
        <v>573</v>
      </c>
      <c r="H693">
        <v>69</v>
      </c>
      <c r="I693" s="9">
        <v>44197</v>
      </c>
      <c r="J693" s="9">
        <v>44378</v>
      </c>
      <c r="K693" s="9">
        <v>44512</v>
      </c>
      <c r="L693" s="11">
        <v>3111</v>
      </c>
      <c r="M693" s="11">
        <v>2745</v>
      </c>
      <c r="N693" s="68">
        <v>120</v>
      </c>
      <c r="O693" s="7">
        <v>16.7</v>
      </c>
      <c r="P693" s="7">
        <v>15.3</v>
      </c>
      <c r="Q693" s="7">
        <v>0.7</v>
      </c>
    </row>
    <row r="694" spans="1:17" hidden="1" x14ac:dyDescent="0.25">
      <c r="A694" s="8" t="s">
        <v>48</v>
      </c>
      <c r="B694">
        <v>1078</v>
      </c>
      <c r="C694" t="s">
        <v>55</v>
      </c>
      <c r="D694">
        <v>313125</v>
      </c>
      <c r="E694" t="s">
        <v>56</v>
      </c>
      <c r="F694">
        <v>1</v>
      </c>
      <c r="G694" t="s">
        <v>573</v>
      </c>
      <c r="H694">
        <v>69</v>
      </c>
      <c r="I694" s="9">
        <v>44197</v>
      </c>
      <c r="J694" s="9">
        <v>44378</v>
      </c>
      <c r="K694" s="9">
        <v>44512</v>
      </c>
      <c r="L694" s="11">
        <v>3111</v>
      </c>
      <c r="M694" s="11">
        <v>2745</v>
      </c>
      <c r="N694" s="68">
        <v>120</v>
      </c>
      <c r="O694" s="7">
        <v>16.7</v>
      </c>
      <c r="P694" s="7">
        <v>15.3</v>
      </c>
      <c r="Q694" s="7">
        <v>0.7</v>
      </c>
    </row>
    <row r="695" spans="1:17" hidden="1" x14ac:dyDescent="0.25">
      <c r="A695" s="8" t="s">
        <v>48</v>
      </c>
      <c r="B695">
        <v>1079</v>
      </c>
      <c r="C695" t="s">
        <v>55</v>
      </c>
      <c r="D695">
        <v>313125</v>
      </c>
      <c r="E695" t="s">
        <v>56</v>
      </c>
      <c r="F695">
        <v>1</v>
      </c>
      <c r="G695" t="s">
        <v>573</v>
      </c>
      <c r="H695">
        <v>69</v>
      </c>
      <c r="I695" s="9">
        <v>44197</v>
      </c>
      <c r="J695" s="9">
        <v>44378</v>
      </c>
      <c r="K695" s="9">
        <v>44512</v>
      </c>
      <c r="L695" s="11">
        <v>3111</v>
      </c>
      <c r="M695" s="11">
        <v>2745</v>
      </c>
      <c r="N695" s="68">
        <v>120</v>
      </c>
      <c r="O695" s="7">
        <v>16.7</v>
      </c>
      <c r="P695" s="7">
        <v>15.3</v>
      </c>
      <c r="Q695" s="7">
        <v>0.7</v>
      </c>
    </row>
    <row r="696" spans="1:17" hidden="1" x14ac:dyDescent="0.25">
      <c r="A696" s="8" t="s">
        <v>48</v>
      </c>
      <c r="B696">
        <v>781</v>
      </c>
      <c r="C696" t="s">
        <v>57</v>
      </c>
      <c r="D696">
        <v>313125</v>
      </c>
      <c r="E696" t="s">
        <v>58</v>
      </c>
      <c r="F696">
        <v>1</v>
      </c>
      <c r="G696" t="s">
        <v>573</v>
      </c>
      <c r="H696">
        <v>72</v>
      </c>
      <c r="I696" s="9">
        <v>44197</v>
      </c>
      <c r="J696" s="9">
        <v>44378</v>
      </c>
      <c r="K696" s="9">
        <v>45138</v>
      </c>
      <c r="L696" s="11">
        <v>4209</v>
      </c>
      <c r="M696" s="11">
        <v>1281</v>
      </c>
      <c r="N696" s="68">
        <v>120</v>
      </c>
      <c r="O696" s="7">
        <v>22.8</v>
      </c>
      <c r="P696" s="7">
        <v>7.1</v>
      </c>
      <c r="Q696" s="7">
        <v>0.7</v>
      </c>
    </row>
    <row r="697" spans="1:17" hidden="1" x14ac:dyDescent="0.25">
      <c r="A697" s="8" t="s">
        <v>48</v>
      </c>
      <c r="B697">
        <v>1056</v>
      </c>
      <c r="C697" t="s">
        <v>57</v>
      </c>
      <c r="D697">
        <v>313125</v>
      </c>
      <c r="E697" t="s">
        <v>58</v>
      </c>
      <c r="F697">
        <v>1</v>
      </c>
      <c r="G697" t="s">
        <v>573</v>
      </c>
      <c r="H697">
        <v>72</v>
      </c>
      <c r="I697" s="9">
        <v>44197</v>
      </c>
      <c r="J697" s="9">
        <v>44378</v>
      </c>
      <c r="K697" s="9">
        <v>45138</v>
      </c>
      <c r="L697" s="11">
        <v>4209</v>
      </c>
      <c r="M697" s="11">
        <v>1281</v>
      </c>
      <c r="N697" s="68">
        <v>120</v>
      </c>
      <c r="O697" s="7">
        <v>22.8</v>
      </c>
      <c r="P697" s="7">
        <v>7.1</v>
      </c>
      <c r="Q697" s="7">
        <v>0.7</v>
      </c>
    </row>
    <row r="698" spans="1:17" hidden="1" x14ac:dyDescent="0.25">
      <c r="A698" s="8" t="s">
        <v>48</v>
      </c>
      <c r="B698">
        <v>1057</v>
      </c>
      <c r="C698" t="s">
        <v>57</v>
      </c>
      <c r="D698">
        <v>313125</v>
      </c>
      <c r="E698" t="s">
        <v>58</v>
      </c>
      <c r="F698">
        <v>1</v>
      </c>
      <c r="G698" t="s">
        <v>573</v>
      </c>
      <c r="H698">
        <v>72</v>
      </c>
      <c r="I698" s="9">
        <v>44197</v>
      </c>
      <c r="J698" s="9">
        <v>44378</v>
      </c>
      <c r="K698" s="9">
        <v>45138</v>
      </c>
      <c r="L698" s="11">
        <v>4209</v>
      </c>
      <c r="M698" s="11">
        <v>1281</v>
      </c>
      <c r="N698" s="68">
        <v>120</v>
      </c>
      <c r="O698" s="7">
        <v>22.8</v>
      </c>
      <c r="P698" s="7">
        <v>7.1</v>
      </c>
      <c r="Q698" s="7">
        <v>0.7</v>
      </c>
    </row>
    <row r="699" spans="1:17" hidden="1" x14ac:dyDescent="0.25">
      <c r="A699" s="8" t="s">
        <v>48</v>
      </c>
      <c r="B699">
        <v>788</v>
      </c>
      <c r="C699" t="s">
        <v>57</v>
      </c>
      <c r="D699">
        <v>313125</v>
      </c>
      <c r="E699" t="s">
        <v>58</v>
      </c>
      <c r="F699">
        <v>1</v>
      </c>
      <c r="G699" t="s">
        <v>573</v>
      </c>
      <c r="H699">
        <v>72</v>
      </c>
      <c r="I699" s="9">
        <v>44197</v>
      </c>
      <c r="J699" s="9">
        <v>44378</v>
      </c>
      <c r="K699" s="9">
        <v>45138</v>
      </c>
      <c r="L699" s="11">
        <v>4209</v>
      </c>
      <c r="M699" s="11">
        <v>1281</v>
      </c>
      <c r="N699" s="68">
        <v>120</v>
      </c>
      <c r="O699" s="7">
        <v>22.8</v>
      </c>
      <c r="P699" s="7">
        <v>7.1</v>
      </c>
      <c r="Q699" s="7">
        <v>0.7</v>
      </c>
    </row>
    <row r="700" spans="1:17" hidden="1" x14ac:dyDescent="0.25">
      <c r="A700" s="8" t="s">
        <v>48</v>
      </c>
      <c r="B700">
        <v>1058</v>
      </c>
      <c r="C700" t="s">
        <v>57</v>
      </c>
      <c r="D700">
        <v>313125</v>
      </c>
      <c r="E700" t="s">
        <v>58</v>
      </c>
      <c r="F700">
        <v>1</v>
      </c>
      <c r="G700" t="s">
        <v>573</v>
      </c>
      <c r="H700">
        <v>72</v>
      </c>
      <c r="I700" s="9">
        <v>44197</v>
      </c>
      <c r="J700" s="9">
        <v>44378</v>
      </c>
      <c r="K700" s="9">
        <v>45138</v>
      </c>
      <c r="L700" s="11">
        <v>4209</v>
      </c>
      <c r="M700" s="11">
        <v>1281</v>
      </c>
      <c r="N700" s="68">
        <v>120</v>
      </c>
      <c r="O700" s="7">
        <v>22.8</v>
      </c>
      <c r="P700" s="7">
        <v>7.1</v>
      </c>
      <c r="Q700" s="7">
        <v>0.7</v>
      </c>
    </row>
    <row r="701" spans="1:17" hidden="1" x14ac:dyDescent="0.25">
      <c r="A701" s="8" t="s">
        <v>48</v>
      </c>
      <c r="B701">
        <v>1059</v>
      </c>
      <c r="C701" t="s">
        <v>57</v>
      </c>
      <c r="D701">
        <v>313125</v>
      </c>
      <c r="E701" t="s">
        <v>58</v>
      </c>
      <c r="F701">
        <v>1</v>
      </c>
      <c r="G701" t="s">
        <v>573</v>
      </c>
      <c r="H701">
        <v>72</v>
      </c>
      <c r="I701" s="9">
        <v>44197</v>
      </c>
      <c r="J701" s="9">
        <v>44378</v>
      </c>
      <c r="K701" s="9">
        <v>45138</v>
      </c>
      <c r="L701" s="11">
        <v>4209</v>
      </c>
      <c r="M701" s="11">
        <v>1281</v>
      </c>
      <c r="N701" s="68">
        <v>120</v>
      </c>
      <c r="O701" s="7">
        <v>22.8</v>
      </c>
      <c r="P701" s="7">
        <v>7.1</v>
      </c>
      <c r="Q701" s="7">
        <v>0.7</v>
      </c>
    </row>
    <row r="702" spans="1:17" hidden="1" x14ac:dyDescent="0.25">
      <c r="A702" s="8" t="s">
        <v>48</v>
      </c>
      <c r="B702">
        <v>1050</v>
      </c>
      <c r="C702" t="s">
        <v>59</v>
      </c>
      <c r="D702">
        <v>313125</v>
      </c>
      <c r="E702" t="s">
        <v>60</v>
      </c>
      <c r="F702">
        <v>1</v>
      </c>
      <c r="G702" t="s">
        <v>573</v>
      </c>
      <c r="H702">
        <v>71</v>
      </c>
      <c r="I702" s="9">
        <v>44197</v>
      </c>
      <c r="J702" s="9">
        <v>44378</v>
      </c>
      <c r="K702" s="9">
        <v>44512</v>
      </c>
      <c r="L702" s="11">
        <v>1220</v>
      </c>
      <c r="M702" s="11">
        <v>427</v>
      </c>
      <c r="N702" s="68">
        <v>120</v>
      </c>
      <c r="O702" s="7">
        <v>19.600000000000001</v>
      </c>
      <c r="P702" s="7">
        <v>2.4</v>
      </c>
      <c r="Q702" s="7">
        <v>0.7</v>
      </c>
    </row>
    <row r="703" spans="1:17" hidden="1" x14ac:dyDescent="0.25">
      <c r="A703" s="8" t="s">
        <v>48</v>
      </c>
      <c r="B703">
        <v>1051</v>
      </c>
      <c r="C703" t="s">
        <v>59</v>
      </c>
      <c r="D703">
        <v>313125</v>
      </c>
      <c r="E703" t="s">
        <v>60</v>
      </c>
      <c r="F703">
        <v>1</v>
      </c>
      <c r="G703" t="s">
        <v>573</v>
      </c>
      <c r="H703">
        <v>71</v>
      </c>
      <c r="I703" s="9">
        <v>44197</v>
      </c>
      <c r="J703" s="9">
        <v>44378</v>
      </c>
      <c r="K703" s="9">
        <v>44512</v>
      </c>
      <c r="L703" s="11">
        <v>1220</v>
      </c>
      <c r="M703" s="11">
        <v>427</v>
      </c>
      <c r="N703" s="68">
        <v>120</v>
      </c>
      <c r="O703" s="7">
        <v>19.600000000000001</v>
      </c>
      <c r="P703" s="7">
        <v>2.4</v>
      </c>
      <c r="Q703" s="7">
        <v>0.7</v>
      </c>
    </row>
    <row r="704" spans="1:17" hidden="1" x14ac:dyDescent="0.25">
      <c r="A704" s="8" t="s">
        <v>48</v>
      </c>
      <c r="B704">
        <v>1052</v>
      </c>
      <c r="C704" t="s">
        <v>59</v>
      </c>
      <c r="D704">
        <v>313125</v>
      </c>
      <c r="E704" t="s">
        <v>60</v>
      </c>
      <c r="F704">
        <v>1</v>
      </c>
      <c r="G704" t="s">
        <v>573</v>
      </c>
      <c r="H704">
        <v>71</v>
      </c>
      <c r="I704" s="9">
        <v>44197</v>
      </c>
      <c r="J704" s="9">
        <v>44378</v>
      </c>
      <c r="K704" s="9">
        <v>44512</v>
      </c>
      <c r="L704" s="11">
        <v>1220</v>
      </c>
      <c r="M704" s="11">
        <v>427</v>
      </c>
      <c r="N704" s="68">
        <v>120</v>
      </c>
      <c r="O704" s="7">
        <v>19.600000000000001</v>
      </c>
      <c r="P704" s="7">
        <v>2.4</v>
      </c>
      <c r="Q704" s="7">
        <v>0.7</v>
      </c>
    </row>
    <row r="705" spans="1:17" hidden="1" x14ac:dyDescent="0.25">
      <c r="A705" s="8" t="s">
        <v>48</v>
      </c>
      <c r="B705">
        <v>1053</v>
      </c>
      <c r="C705" t="s">
        <v>59</v>
      </c>
      <c r="D705">
        <v>313125</v>
      </c>
      <c r="E705" t="s">
        <v>60</v>
      </c>
      <c r="F705">
        <v>1</v>
      </c>
      <c r="G705" t="s">
        <v>573</v>
      </c>
      <c r="H705">
        <v>71</v>
      </c>
      <c r="I705" s="9">
        <v>44197</v>
      </c>
      <c r="J705" s="9">
        <v>44378</v>
      </c>
      <c r="K705" s="9">
        <v>44512</v>
      </c>
      <c r="L705" s="11">
        <v>1220</v>
      </c>
      <c r="M705" s="11">
        <v>427</v>
      </c>
      <c r="N705" s="68">
        <v>120</v>
      </c>
      <c r="O705" s="7">
        <v>19.600000000000001</v>
      </c>
      <c r="P705" s="7">
        <v>2.4</v>
      </c>
      <c r="Q705" s="7">
        <v>0.7</v>
      </c>
    </row>
    <row r="706" spans="1:17" hidden="1" x14ac:dyDescent="0.25">
      <c r="A706" s="8" t="s">
        <v>48</v>
      </c>
      <c r="B706">
        <v>1054</v>
      </c>
      <c r="C706" t="s">
        <v>59</v>
      </c>
      <c r="D706">
        <v>313125</v>
      </c>
      <c r="E706" t="s">
        <v>60</v>
      </c>
      <c r="F706">
        <v>1</v>
      </c>
      <c r="G706" t="s">
        <v>573</v>
      </c>
      <c r="H706">
        <v>71</v>
      </c>
      <c r="I706" s="9">
        <v>44197</v>
      </c>
      <c r="J706" s="9">
        <v>44378</v>
      </c>
      <c r="K706" s="9">
        <v>44512</v>
      </c>
      <c r="L706" s="11">
        <v>1220</v>
      </c>
      <c r="M706" s="11">
        <v>427</v>
      </c>
      <c r="N706" s="68">
        <v>120</v>
      </c>
      <c r="O706" s="7">
        <v>19.600000000000001</v>
      </c>
      <c r="P706" s="7">
        <v>2.4</v>
      </c>
      <c r="Q706" s="7">
        <v>0.7</v>
      </c>
    </row>
    <row r="707" spans="1:17" hidden="1" x14ac:dyDescent="0.25">
      <c r="A707" s="8" t="s">
        <v>48</v>
      </c>
      <c r="B707">
        <v>1055</v>
      </c>
      <c r="C707" t="s">
        <v>59</v>
      </c>
      <c r="D707">
        <v>313125</v>
      </c>
      <c r="E707" t="s">
        <v>60</v>
      </c>
      <c r="F707">
        <v>1</v>
      </c>
      <c r="G707" t="s">
        <v>573</v>
      </c>
      <c r="H707">
        <v>71</v>
      </c>
      <c r="I707" s="9">
        <v>44197</v>
      </c>
      <c r="J707" s="9">
        <v>44378</v>
      </c>
      <c r="K707" s="9">
        <v>44512</v>
      </c>
      <c r="L707" s="11">
        <v>1220</v>
      </c>
      <c r="M707" s="11">
        <v>427</v>
      </c>
      <c r="N707" s="68">
        <v>120</v>
      </c>
      <c r="O707" s="7">
        <v>19.600000000000001</v>
      </c>
      <c r="P707" s="7">
        <v>2.4</v>
      </c>
      <c r="Q707" s="7">
        <v>0.7</v>
      </c>
    </row>
    <row r="708" spans="1:17" hidden="1" x14ac:dyDescent="0.25">
      <c r="A708" s="8" t="s">
        <v>48</v>
      </c>
      <c r="B708">
        <v>772</v>
      </c>
      <c r="C708" t="s">
        <v>61</v>
      </c>
      <c r="D708">
        <v>313125</v>
      </c>
      <c r="E708" t="s">
        <v>62</v>
      </c>
      <c r="F708">
        <v>1</v>
      </c>
      <c r="G708" t="s">
        <v>573</v>
      </c>
      <c r="H708">
        <v>70</v>
      </c>
      <c r="I708" s="9">
        <v>44197</v>
      </c>
      <c r="J708" s="9">
        <v>44378</v>
      </c>
      <c r="K708" s="9">
        <v>45138</v>
      </c>
      <c r="L708" s="11">
        <v>1220</v>
      </c>
      <c r="M708" s="11">
        <v>427</v>
      </c>
      <c r="N708" s="68">
        <v>120</v>
      </c>
      <c r="O708" s="7">
        <v>19.600000000000001</v>
      </c>
      <c r="P708" s="7">
        <v>2.4</v>
      </c>
      <c r="Q708" s="7">
        <v>0.7</v>
      </c>
    </row>
    <row r="709" spans="1:17" hidden="1" x14ac:dyDescent="0.25">
      <c r="A709" s="8" t="s">
        <v>48</v>
      </c>
      <c r="B709">
        <v>1046</v>
      </c>
      <c r="C709" t="s">
        <v>61</v>
      </c>
      <c r="D709">
        <v>313125</v>
      </c>
      <c r="E709" t="s">
        <v>62</v>
      </c>
      <c r="F709">
        <v>1</v>
      </c>
      <c r="G709" t="s">
        <v>573</v>
      </c>
      <c r="H709">
        <v>70</v>
      </c>
      <c r="I709" s="9">
        <v>44197</v>
      </c>
      <c r="J709" s="9">
        <v>44378</v>
      </c>
      <c r="K709" s="9">
        <v>45138</v>
      </c>
      <c r="L709" s="11">
        <v>1220</v>
      </c>
      <c r="M709" s="11">
        <v>427</v>
      </c>
      <c r="N709" s="68">
        <v>120</v>
      </c>
      <c r="O709" s="7">
        <v>19.600000000000001</v>
      </c>
      <c r="P709" s="7">
        <v>2.4</v>
      </c>
      <c r="Q709" s="7">
        <v>0.7</v>
      </c>
    </row>
    <row r="710" spans="1:17" hidden="1" x14ac:dyDescent="0.25">
      <c r="A710" s="8" t="s">
        <v>48</v>
      </c>
      <c r="B710">
        <v>1047</v>
      </c>
      <c r="C710" t="s">
        <v>61</v>
      </c>
      <c r="D710">
        <v>313125</v>
      </c>
      <c r="E710" t="s">
        <v>62</v>
      </c>
      <c r="F710">
        <v>1</v>
      </c>
      <c r="G710" t="s">
        <v>573</v>
      </c>
      <c r="H710">
        <v>70</v>
      </c>
      <c r="I710" s="9">
        <v>44197</v>
      </c>
      <c r="J710" s="9">
        <v>44378</v>
      </c>
      <c r="K710" s="9">
        <v>45138</v>
      </c>
      <c r="L710" s="11">
        <v>1220</v>
      </c>
      <c r="M710" s="11">
        <v>427</v>
      </c>
      <c r="N710" s="68">
        <v>120</v>
      </c>
      <c r="O710" s="7">
        <v>19.600000000000001</v>
      </c>
      <c r="P710" s="7">
        <v>2.4</v>
      </c>
      <c r="Q710" s="7">
        <v>0.7</v>
      </c>
    </row>
    <row r="711" spans="1:17" hidden="1" x14ac:dyDescent="0.25">
      <c r="A711" s="8" t="s">
        <v>48</v>
      </c>
      <c r="B711">
        <v>789</v>
      </c>
      <c r="C711" t="s">
        <v>61</v>
      </c>
      <c r="D711">
        <v>313125</v>
      </c>
      <c r="E711" t="s">
        <v>62</v>
      </c>
      <c r="F711">
        <v>1</v>
      </c>
      <c r="G711" t="s">
        <v>573</v>
      </c>
      <c r="H711">
        <v>70</v>
      </c>
      <c r="I711" s="9">
        <v>44197</v>
      </c>
      <c r="J711" s="9">
        <v>44378</v>
      </c>
      <c r="K711" s="9">
        <v>45138</v>
      </c>
      <c r="L711" s="11">
        <v>1220</v>
      </c>
      <c r="M711" s="11">
        <v>427</v>
      </c>
      <c r="N711" s="68">
        <v>120</v>
      </c>
      <c r="O711" s="7">
        <v>19.600000000000001</v>
      </c>
      <c r="P711" s="7">
        <v>2.4</v>
      </c>
      <c r="Q711" s="7">
        <v>0.7</v>
      </c>
    </row>
    <row r="712" spans="1:17" hidden="1" x14ac:dyDescent="0.25">
      <c r="A712" s="8" t="s">
        <v>48</v>
      </c>
      <c r="B712">
        <v>1048</v>
      </c>
      <c r="C712" t="s">
        <v>61</v>
      </c>
      <c r="D712">
        <v>313125</v>
      </c>
      <c r="E712" t="s">
        <v>62</v>
      </c>
      <c r="F712">
        <v>1</v>
      </c>
      <c r="G712" t="s">
        <v>573</v>
      </c>
      <c r="H712">
        <v>70</v>
      </c>
      <c r="I712" s="9">
        <v>44197</v>
      </c>
      <c r="J712" s="9">
        <v>44378</v>
      </c>
      <c r="K712" s="9">
        <v>45138</v>
      </c>
      <c r="L712" s="11">
        <v>1220</v>
      </c>
      <c r="M712" s="11">
        <v>427</v>
      </c>
      <c r="N712" s="68">
        <v>120</v>
      </c>
      <c r="O712" s="7">
        <v>19.600000000000001</v>
      </c>
      <c r="P712" s="7">
        <v>2.4</v>
      </c>
      <c r="Q712" s="7">
        <v>0.7</v>
      </c>
    </row>
    <row r="713" spans="1:17" hidden="1" x14ac:dyDescent="0.25">
      <c r="A713" s="8" t="s">
        <v>48</v>
      </c>
      <c r="B713">
        <v>1049</v>
      </c>
      <c r="C713" t="s">
        <v>61</v>
      </c>
      <c r="D713">
        <v>313125</v>
      </c>
      <c r="E713" t="s">
        <v>62</v>
      </c>
      <c r="F713">
        <v>1</v>
      </c>
      <c r="G713" t="s">
        <v>573</v>
      </c>
      <c r="H713">
        <v>70</v>
      </c>
      <c r="I713" s="9">
        <v>44197</v>
      </c>
      <c r="J713" s="9">
        <v>44378</v>
      </c>
      <c r="K713" s="9">
        <v>45138</v>
      </c>
      <c r="L713" s="11">
        <v>1220</v>
      </c>
      <c r="M713" s="11">
        <v>427</v>
      </c>
      <c r="N713" s="68">
        <v>120</v>
      </c>
      <c r="O713" s="7">
        <v>19.600000000000001</v>
      </c>
      <c r="P713" s="7">
        <v>2.4</v>
      </c>
      <c r="Q713" s="7">
        <v>0.7</v>
      </c>
    </row>
    <row r="714" spans="1:17" hidden="1" x14ac:dyDescent="0.25">
      <c r="A714" s="18" t="s">
        <v>279</v>
      </c>
      <c r="B714" s="5">
        <v>230</v>
      </c>
      <c r="C714" s="5" t="s">
        <v>289</v>
      </c>
      <c r="D714" s="5">
        <v>313137</v>
      </c>
      <c r="E714" s="5" t="s">
        <v>290</v>
      </c>
      <c r="F714" s="5">
        <v>1</v>
      </c>
      <c r="G714" s="5" t="s">
        <v>573</v>
      </c>
      <c r="H714" s="5">
        <v>203</v>
      </c>
      <c r="I714" s="6">
        <v>44276</v>
      </c>
      <c r="J714" s="6">
        <v>44398</v>
      </c>
      <c r="K714" s="9">
        <v>44561</v>
      </c>
      <c r="L714" s="9"/>
      <c r="M714" s="9"/>
      <c r="N714" s="9"/>
      <c r="O714" s="9"/>
      <c r="P714" s="9"/>
      <c r="Q714" s="9"/>
    </row>
    <row r="715" spans="1:17" hidden="1" x14ac:dyDescent="0.25">
      <c r="A715" s="19" t="s">
        <v>279</v>
      </c>
      <c r="B715">
        <v>229</v>
      </c>
      <c r="C715" t="s">
        <v>289</v>
      </c>
      <c r="D715">
        <v>313137</v>
      </c>
      <c r="E715" t="s">
        <v>290</v>
      </c>
      <c r="F715">
        <v>1</v>
      </c>
      <c r="G715" t="s">
        <v>573</v>
      </c>
      <c r="H715">
        <v>203</v>
      </c>
      <c r="I715" s="9">
        <v>44276</v>
      </c>
      <c r="J715" s="9">
        <v>44398</v>
      </c>
      <c r="K715" s="9">
        <v>44561</v>
      </c>
      <c r="L715" s="9"/>
      <c r="M715" s="9"/>
      <c r="N715" s="9"/>
      <c r="O715" s="9"/>
      <c r="P715" s="9"/>
      <c r="Q715" s="9"/>
    </row>
    <row r="716" spans="1:17" hidden="1" x14ac:dyDescent="0.25">
      <c r="A716" s="19" t="s">
        <v>279</v>
      </c>
      <c r="B716">
        <v>314</v>
      </c>
      <c r="C716" t="s">
        <v>289</v>
      </c>
      <c r="D716">
        <v>313137</v>
      </c>
      <c r="E716" t="s">
        <v>290</v>
      </c>
      <c r="F716">
        <v>1</v>
      </c>
      <c r="G716" t="s">
        <v>573</v>
      </c>
      <c r="H716">
        <v>203</v>
      </c>
      <c r="I716" s="9">
        <v>44276</v>
      </c>
      <c r="J716" s="9">
        <v>44398</v>
      </c>
      <c r="K716" s="9">
        <v>44561</v>
      </c>
      <c r="L716" s="9"/>
      <c r="M716" s="9"/>
      <c r="N716" s="9"/>
      <c r="O716" s="9"/>
      <c r="P716" s="9"/>
      <c r="Q716" s="9"/>
    </row>
    <row r="717" spans="1:17" hidden="1" x14ac:dyDescent="0.25">
      <c r="A717" s="19" t="s">
        <v>279</v>
      </c>
      <c r="B717">
        <v>319</v>
      </c>
      <c r="C717" t="s">
        <v>289</v>
      </c>
      <c r="D717">
        <v>313137</v>
      </c>
      <c r="E717" t="s">
        <v>290</v>
      </c>
      <c r="F717">
        <v>1</v>
      </c>
      <c r="G717" t="s">
        <v>573</v>
      </c>
      <c r="H717">
        <v>203</v>
      </c>
      <c r="I717" s="9">
        <v>44276</v>
      </c>
      <c r="J717" s="9">
        <v>44398</v>
      </c>
      <c r="K717" s="9">
        <v>44561</v>
      </c>
      <c r="L717" s="9"/>
      <c r="M717" s="9"/>
      <c r="N717" s="9"/>
      <c r="O717" s="9"/>
      <c r="P717" s="9"/>
      <c r="Q717" s="9"/>
    </row>
    <row r="718" spans="1:17" hidden="1" x14ac:dyDescent="0.25">
      <c r="A718" s="19" t="s">
        <v>279</v>
      </c>
      <c r="B718">
        <v>230</v>
      </c>
      <c r="C718" t="s">
        <v>289</v>
      </c>
      <c r="D718">
        <v>313137</v>
      </c>
      <c r="E718" t="s">
        <v>290</v>
      </c>
      <c r="F718">
        <v>1</v>
      </c>
      <c r="G718" t="s">
        <v>573</v>
      </c>
      <c r="H718">
        <v>204</v>
      </c>
      <c r="I718" s="9">
        <v>44398</v>
      </c>
      <c r="J718" s="9">
        <v>44582</v>
      </c>
      <c r="K718" s="9">
        <v>44561</v>
      </c>
      <c r="L718" s="9"/>
      <c r="M718" s="9"/>
      <c r="N718" s="9"/>
      <c r="O718" s="9"/>
      <c r="P718" s="9"/>
      <c r="Q718" s="9"/>
    </row>
    <row r="719" spans="1:17" hidden="1" x14ac:dyDescent="0.25">
      <c r="A719" s="19" t="s">
        <v>279</v>
      </c>
      <c r="B719">
        <v>229</v>
      </c>
      <c r="C719" t="s">
        <v>289</v>
      </c>
      <c r="D719">
        <v>313137</v>
      </c>
      <c r="E719" t="s">
        <v>290</v>
      </c>
      <c r="F719">
        <v>1</v>
      </c>
      <c r="G719" t="s">
        <v>573</v>
      </c>
      <c r="H719">
        <v>204</v>
      </c>
      <c r="I719" s="9">
        <v>44398</v>
      </c>
      <c r="J719" s="9">
        <v>44582</v>
      </c>
      <c r="K719" s="9">
        <v>44561</v>
      </c>
      <c r="L719" s="9"/>
      <c r="M719" s="9"/>
      <c r="N719" s="9"/>
      <c r="O719" s="9"/>
      <c r="P719" s="9"/>
      <c r="Q719" s="9"/>
    </row>
    <row r="720" spans="1:17" hidden="1" x14ac:dyDescent="0.25">
      <c r="A720" s="19" t="s">
        <v>279</v>
      </c>
      <c r="B720">
        <v>314</v>
      </c>
      <c r="C720" t="s">
        <v>289</v>
      </c>
      <c r="D720">
        <v>313137</v>
      </c>
      <c r="E720" t="s">
        <v>290</v>
      </c>
      <c r="F720">
        <v>1</v>
      </c>
      <c r="G720" t="s">
        <v>573</v>
      </c>
      <c r="H720">
        <v>204</v>
      </c>
      <c r="I720" s="9">
        <v>44398</v>
      </c>
      <c r="J720" s="9">
        <v>44582</v>
      </c>
      <c r="K720" s="9">
        <v>44561</v>
      </c>
      <c r="L720" s="9"/>
      <c r="M720" s="9"/>
      <c r="N720" s="9"/>
      <c r="O720" s="9"/>
      <c r="P720" s="9"/>
      <c r="Q720" s="9"/>
    </row>
    <row r="721" spans="1:17" hidden="1" x14ac:dyDescent="0.25">
      <c r="A721" s="19" t="s">
        <v>279</v>
      </c>
      <c r="B721">
        <v>319</v>
      </c>
      <c r="C721" t="s">
        <v>289</v>
      </c>
      <c r="D721">
        <v>313137</v>
      </c>
      <c r="E721" t="s">
        <v>290</v>
      </c>
      <c r="F721">
        <v>1</v>
      </c>
      <c r="G721" t="s">
        <v>573</v>
      </c>
      <c r="H721">
        <v>204</v>
      </c>
      <c r="I721" s="9">
        <v>44398</v>
      </c>
      <c r="J721" s="9">
        <v>44582</v>
      </c>
      <c r="K721" s="9">
        <v>44561</v>
      </c>
      <c r="L721" s="9"/>
      <c r="M721" s="9"/>
      <c r="N721" s="9"/>
      <c r="O721" s="9"/>
      <c r="P721" s="9"/>
      <c r="Q721" s="9"/>
    </row>
    <row r="722" spans="1:17" hidden="1" x14ac:dyDescent="0.25">
      <c r="A722" s="19" t="s">
        <v>279</v>
      </c>
      <c r="B722">
        <v>225</v>
      </c>
      <c r="C722" t="s">
        <v>291</v>
      </c>
      <c r="D722">
        <v>313137</v>
      </c>
      <c r="E722" t="s">
        <v>292</v>
      </c>
      <c r="F722">
        <v>1</v>
      </c>
      <c r="G722" t="s">
        <v>573</v>
      </c>
      <c r="H722">
        <v>203</v>
      </c>
      <c r="I722" s="9">
        <v>44276</v>
      </c>
      <c r="J722" s="9">
        <v>44398</v>
      </c>
      <c r="K722" s="9">
        <v>44561</v>
      </c>
      <c r="L722" s="9"/>
      <c r="M722" s="9"/>
      <c r="N722" s="9"/>
      <c r="O722" s="9"/>
      <c r="P722" s="9"/>
      <c r="Q722" s="9"/>
    </row>
    <row r="723" spans="1:17" hidden="1" x14ac:dyDescent="0.25">
      <c r="A723" s="19" t="s">
        <v>279</v>
      </c>
      <c r="B723">
        <v>226</v>
      </c>
      <c r="C723" t="s">
        <v>291</v>
      </c>
      <c r="D723">
        <v>313137</v>
      </c>
      <c r="E723" t="s">
        <v>292</v>
      </c>
      <c r="F723">
        <v>1</v>
      </c>
      <c r="G723" t="s">
        <v>573</v>
      </c>
      <c r="H723">
        <v>203</v>
      </c>
      <c r="I723" s="9">
        <v>44276</v>
      </c>
      <c r="J723" s="9">
        <v>44398</v>
      </c>
      <c r="K723" s="9">
        <v>44561</v>
      </c>
      <c r="L723" s="9"/>
      <c r="M723" s="9"/>
      <c r="N723" s="9"/>
      <c r="O723" s="9"/>
      <c r="P723" s="9"/>
      <c r="Q723" s="9"/>
    </row>
    <row r="724" spans="1:17" hidden="1" x14ac:dyDescent="0.25">
      <c r="A724" s="19" t="s">
        <v>279</v>
      </c>
      <c r="B724">
        <v>299</v>
      </c>
      <c r="C724" t="s">
        <v>291</v>
      </c>
      <c r="D724">
        <v>313137</v>
      </c>
      <c r="E724" t="s">
        <v>292</v>
      </c>
      <c r="F724">
        <v>1</v>
      </c>
      <c r="G724" t="s">
        <v>573</v>
      </c>
      <c r="H724">
        <v>203</v>
      </c>
      <c r="I724" s="9">
        <v>44276</v>
      </c>
      <c r="J724" s="9">
        <v>44398</v>
      </c>
      <c r="K724" s="9">
        <v>44561</v>
      </c>
      <c r="L724" s="9"/>
      <c r="M724" s="9"/>
      <c r="N724" s="9"/>
      <c r="O724" s="9"/>
      <c r="P724" s="9"/>
      <c r="Q724" s="9"/>
    </row>
    <row r="725" spans="1:17" hidden="1" x14ac:dyDescent="0.25">
      <c r="A725" s="19" t="s">
        <v>279</v>
      </c>
      <c r="B725">
        <v>300</v>
      </c>
      <c r="C725" t="s">
        <v>291</v>
      </c>
      <c r="D725">
        <v>313137</v>
      </c>
      <c r="E725" t="s">
        <v>292</v>
      </c>
      <c r="F725">
        <v>1</v>
      </c>
      <c r="G725" t="s">
        <v>573</v>
      </c>
      <c r="H725">
        <v>203</v>
      </c>
      <c r="I725" s="9">
        <v>44276</v>
      </c>
      <c r="J725" s="9">
        <v>44398</v>
      </c>
      <c r="K725" s="9">
        <v>44561</v>
      </c>
      <c r="L725" s="9"/>
      <c r="M725" s="9"/>
      <c r="N725" s="9"/>
      <c r="O725" s="9"/>
      <c r="P725" s="9"/>
      <c r="Q725" s="9"/>
    </row>
    <row r="726" spans="1:17" hidden="1" x14ac:dyDescent="0.25">
      <c r="A726" s="19" t="s">
        <v>279</v>
      </c>
      <c r="B726">
        <v>225</v>
      </c>
      <c r="C726" t="s">
        <v>291</v>
      </c>
      <c r="D726">
        <v>313137</v>
      </c>
      <c r="E726" t="s">
        <v>292</v>
      </c>
      <c r="F726">
        <v>1</v>
      </c>
      <c r="G726" t="s">
        <v>573</v>
      </c>
      <c r="H726">
        <v>204</v>
      </c>
      <c r="I726" s="9">
        <v>44398</v>
      </c>
      <c r="J726" s="9">
        <v>44582</v>
      </c>
      <c r="K726" s="9">
        <v>44561</v>
      </c>
      <c r="L726" s="9"/>
      <c r="M726" s="9"/>
      <c r="N726" s="9"/>
      <c r="O726" s="9"/>
      <c r="P726" s="9"/>
      <c r="Q726" s="9"/>
    </row>
    <row r="727" spans="1:17" hidden="1" x14ac:dyDescent="0.25">
      <c r="A727" s="19" t="s">
        <v>279</v>
      </c>
      <c r="B727">
        <v>226</v>
      </c>
      <c r="C727" t="s">
        <v>291</v>
      </c>
      <c r="D727">
        <v>313137</v>
      </c>
      <c r="E727" t="s">
        <v>292</v>
      </c>
      <c r="F727">
        <v>1</v>
      </c>
      <c r="G727" t="s">
        <v>573</v>
      </c>
      <c r="H727">
        <v>204</v>
      </c>
      <c r="I727" s="9">
        <v>44398</v>
      </c>
      <c r="J727" s="9">
        <v>44582</v>
      </c>
      <c r="K727" s="9">
        <v>44561</v>
      </c>
      <c r="L727" s="9"/>
      <c r="M727" s="9"/>
      <c r="N727" s="9"/>
      <c r="O727" s="9"/>
      <c r="P727" s="9"/>
      <c r="Q727" s="9"/>
    </row>
    <row r="728" spans="1:17" hidden="1" x14ac:dyDescent="0.25">
      <c r="A728" s="19" t="s">
        <v>279</v>
      </c>
      <c r="B728">
        <v>299</v>
      </c>
      <c r="C728" t="s">
        <v>291</v>
      </c>
      <c r="D728">
        <v>313137</v>
      </c>
      <c r="E728" t="s">
        <v>292</v>
      </c>
      <c r="F728">
        <v>1</v>
      </c>
      <c r="G728" t="s">
        <v>573</v>
      </c>
      <c r="H728">
        <v>204</v>
      </c>
      <c r="I728" s="9">
        <v>44398</v>
      </c>
      <c r="J728" s="9">
        <v>44582</v>
      </c>
      <c r="K728" s="9">
        <v>44561</v>
      </c>
      <c r="L728" s="9"/>
      <c r="M728" s="9"/>
      <c r="N728" s="9"/>
      <c r="O728" s="9"/>
      <c r="P728" s="9"/>
      <c r="Q728" s="9"/>
    </row>
    <row r="729" spans="1:17" hidden="1" x14ac:dyDescent="0.25">
      <c r="A729" s="19" t="s">
        <v>279</v>
      </c>
      <c r="B729">
        <v>300</v>
      </c>
      <c r="C729" t="s">
        <v>291</v>
      </c>
      <c r="D729">
        <v>313137</v>
      </c>
      <c r="E729" t="s">
        <v>292</v>
      </c>
      <c r="F729">
        <v>1</v>
      </c>
      <c r="G729" t="s">
        <v>573</v>
      </c>
      <c r="H729">
        <v>204</v>
      </c>
      <c r="I729" s="9">
        <v>44398</v>
      </c>
      <c r="J729" s="9">
        <v>44582</v>
      </c>
      <c r="K729" s="9">
        <v>44561</v>
      </c>
      <c r="L729" s="9"/>
      <c r="M729" s="9"/>
      <c r="N729" s="9"/>
      <c r="O729" s="9"/>
      <c r="P729" s="9"/>
      <c r="Q729" s="9"/>
    </row>
    <row r="730" spans="1:17" hidden="1" x14ac:dyDescent="0.25">
      <c r="A730" s="19" t="s">
        <v>279</v>
      </c>
      <c r="B730">
        <v>315</v>
      </c>
      <c r="C730" t="s">
        <v>311</v>
      </c>
      <c r="D730">
        <v>313137</v>
      </c>
      <c r="E730" t="s">
        <v>312</v>
      </c>
      <c r="F730">
        <v>1</v>
      </c>
      <c r="G730" t="s">
        <v>573</v>
      </c>
      <c r="H730">
        <v>207</v>
      </c>
      <c r="I730" s="9">
        <v>44276</v>
      </c>
      <c r="J730" s="9">
        <v>44398</v>
      </c>
      <c r="K730" s="9">
        <v>44561</v>
      </c>
      <c r="L730" s="9"/>
      <c r="M730" s="9"/>
      <c r="N730" s="9"/>
      <c r="O730" s="9"/>
      <c r="P730" s="9"/>
      <c r="Q730" s="9"/>
    </row>
    <row r="731" spans="1:17" hidden="1" x14ac:dyDescent="0.25">
      <c r="A731" s="19" t="s">
        <v>279</v>
      </c>
      <c r="B731">
        <v>316</v>
      </c>
      <c r="C731" t="s">
        <v>311</v>
      </c>
      <c r="D731">
        <v>313137</v>
      </c>
      <c r="E731" t="s">
        <v>312</v>
      </c>
      <c r="F731">
        <v>1</v>
      </c>
      <c r="G731" t="s">
        <v>573</v>
      </c>
      <c r="H731">
        <v>207</v>
      </c>
      <c r="I731" s="9">
        <v>44276</v>
      </c>
      <c r="J731" s="9">
        <v>44398</v>
      </c>
      <c r="K731" s="9">
        <v>44561</v>
      </c>
      <c r="L731" s="9"/>
      <c r="M731" s="9"/>
      <c r="N731" s="9"/>
      <c r="O731" s="9"/>
      <c r="P731" s="9"/>
      <c r="Q731" s="9"/>
    </row>
    <row r="732" spans="1:17" hidden="1" x14ac:dyDescent="0.25">
      <c r="A732" s="19" t="s">
        <v>279</v>
      </c>
      <c r="B732">
        <v>317</v>
      </c>
      <c r="C732" t="s">
        <v>311</v>
      </c>
      <c r="D732">
        <v>313137</v>
      </c>
      <c r="E732" t="s">
        <v>312</v>
      </c>
      <c r="F732">
        <v>1</v>
      </c>
      <c r="G732" t="s">
        <v>573</v>
      </c>
      <c r="H732">
        <v>207</v>
      </c>
      <c r="I732" s="9">
        <v>44276</v>
      </c>
      <c r="J732" s="9">
        <v>44398</v>
      </c>
      <c r="K732" s="9">
        <v>44561</v>
      </c>
      <c r="L732" s="9"/>
      <c r="M732" s="9"/>
      <c r="N732" s="9"/>
      <c r="O732" s="9"/>
      <c r="P732" s="9"/>
      <c r="Q732" s="9"/>
    </row>
    <row r="733" spans="1:17" hidden="1" x14ac:dyDescent="0.25">
      <c r="A733" s="19" t="s">
        <v>279</v>
      </c>
      <c r="B733">
        <v>318</v>
      </c>
      <c r="C733" t="s">
        <v>311</v>
      </c>
      <c r="D733">
        <v>313137</v>
      </c>
      <c r="E733" t="s">
        <v>312</v>
      </c>
      <c r="F733">
        <v>1</v>
      </c>
      <c r="G733" t="s">
        <v>573</v>
      </c>
      <c r="H733">
        <v>207</v>
      </c>
      <c r="I733" s="9">
        <v>44276</v>
      </c>
      <c r="J733" s="9">
        <v>44398</v>
      </c>
      <c r="K733" s="9">
        <v>44561</v>
      </c>
      <c r="L733" s="9"/>
      <c r="M733" s="9"/>
      <c r="N733" s="9"/>
      <c r="O733" s="9"/>
      <c r="P733" s="9"/>
      <c r="Q733" s="9"/>
    </row>
    <row r="734" spans="1:17" hidden="1" x14ac:dyDescent="0.25">
      <c r="A734" s="19" t="s">
        <v>279</v>
      </c>
      <c r="B734">
        <v>315</v>
      </c>
      <c r="C734" t="s">
        <v>311</v>
      </c>
      <c r="D734">
        <v>313137</v>
      </c>
      <c r="E734" t="s">
        <v>312</v>
      </c>
      <c r="F734">
        <v>1</v>
      </c>
      <c r="G734" t="s">
        <v>573</v>
      </c>
      <c r="H734">
        <v>208</v>
      </c>
      <c r="I734" s="9">
        <v>44398</v>
      </c>
      <c r="J734" s="9">
        <v>44582</v>
      </c>
      <c r="K734" s="9">
        <v>44561</v>
      </c>
      <c r="L734" s="9"/>
      <c r="M734" s="9"/>
      <c r="N734" s="9"/>
      <c r="O734" s="9"/>
      <c r="P734" s="9"/>
      <c r="Q734" s="9"/>
    </row>
    <row r="735" spans="1:17" hidden="1" x14ac:dyDescent="0.25">
      <c r="A735" s="19" t="s">
        <v>279</v>
      </c>
      <c r="B735">
        <v>316</v>
      </c>
      <c r="C735" t="s">
        <v>311</v>
      </c>
      <c r="D735">
        <v>313137</v>
      </c>
      <c r="E735" t="s">
        <v>312</v>
      </c>
      <c r="F735">
        <v>1</v>
      </c>
      <c r="G735" t="s">
        <v>573</v>
      </c>
      <c r="H735">
        <v>208</v>
      </c>
      <c r="I735" s="9">
        <v>44398</v>
      </c>
      <c r="J735" s="9">
        <v>44582</v>
      </c>
      <c r="K735" s="9">
        <v>44561</v>
      </c>
      <c r="L735" s="9"/>
      <c r="M735" s="9"/>
      <c r="N735" s="9"/>
      <c r="O735" s="9"/>
      <c r="P735" s="9"/>
      <c r="Q735" s="9"/>
    </row>
    <row r="736" spans="1:17" hidden="1" x14ac:dyDescent="0.25">
      <c r="A736" s="19" t="s">
        <v>279</v>
      </c>
      <c r="B736">
        <v>317</v>
      </c>
      <c r="C736" t="s">
        <v>311</v>
      </c>
      <c r="D736">
        <v>313137</v>
      </c>
      <c r="E736" t="s">
        <v>312</v>
      </c>
      <c r="F736">
        <v>1</v>
      </c>
      <c r="G736" t="s">
        <v>573</v>
      </c>
      <c r="H736">
        <v>208</v>
      </c>
      <c r="I736" s="9">
        <v>44398</v>
      </c>
      <c r="J736" s="9">
        <v>44582</v>
      </c>
      <c r="K736" s="9">
        <v>44561</v>
      </c>
      <c r="L736" s="9"/>
      <c r="M736" s="9"/>
      <c r="N736" s="9"/>
      <c r="O736" s="9"/>
      <c r="P736" s="9"/>
      <c r="Q736" s="9"/>
    </row>
    <row r="737" spans="1:17" hidden="1" x14ac:dyDescent="0.25">
      <c r="A737" s="19" t="s">
        <v>279</v>
      </c>
      <c r="B737">
        <v>318</v>
      </c>
      <c r="C737" t="s">
        <v>311</v>
      </c>
      <c r="D737">
        <v>313137</v>
      </c>
      <c r="E737" t="s">
        <v>312</v>
      </c>
      <c r="F737">
        <v>1</v>
      </c>
      <c r="G737" t="s">
        <v>573</v>
      </c>
      <c r="H737">
        <v>208</v>
      </c>
      <c r="I737" s="9">
        <v>44398</v>
      </c>
      <c r="J737" s="9">
        <v>44582</v>
      </c>
      <c r="K737" s="9">
        <v>44561</v>
      </c>
      <c r="L737" s="9"/>
      <c r="M737" s="9"/>
      <c r="N737" s="9"/>
      <c r="O737" s="9"/>
      <c r="P737" s="9"/>
      <c r="Q737" s="9"/>
    </row>
    <row r="738" spans="1:17" hidden="1" x14ac:dyDescent="0.25">
      <c r="A738" s="19" t="s">
        <v>279</v>
      </c>
      <c r="B738" s="72">
        <v>375</v>
      </c>
      <c r="C738" s="72" t="s">
        <v>280</v>
      </c>
      <c r="D738" s="72">
        <v>313137</v>
      </c>
      <c r="E738" s="72" t="s">
        <v>281</v>
      </c>
      <c r="F738" s="72">
        <v>1</v>
      </c>
      <c r="G738" s="72" t="s">
        <v>573</v>
      </c>
      <c r="H738" s="72">
        <v>197</v>
      </c>
      <c r="I738" s="66">
        <v>44276</v>
      </c>
      <c r="J738" s="66">
        <v>44398</v>
      </c>
      <c r="K738" s="66">
        <v>45138</v>
      </c>
      <c r="L738" s="66"/>
      <c r="M738" s="66"/>
      <c r="N738" s="66"/>
      <c r="O738" s="9"/>
      <c r="P738" s="9"/>
      <c r="Q738" s="9"/>
    </row>
    <row r="739" spans="1:17" hidden="1" x14ac:dyDescent="0.25">
      <c r="A739" s="19" t="s">
        <v>279</v>
      </c>
      <c r="B739">
        <v>375</v>
      </c>
      <c r="C739" t="s">
        <v>280</v>
      </c>
      <c r="D739">
        <v>313137</v>
      </c>
      <c r="E739" t="s">
        <v>281</v>
      </c>
      <c r="F739">
        <v>1</v>
      </c>
      <c r="G739" t="s">
        <v>573</v>
      </c>
      <c r="H739">
        <v>198</v>
      </c>
      <c r="I739" s="9">
        <v>44398</v>
      </c>
      <c r="J739" s="9">
        <v>44582</v>
      </c>
      <c r="K739" s="9">
        <v>45138</v>
      </c>
      <c r="L739" s="9"/>
      <c r="M739" s="9"/>
      <c r="N739" s="9"/>
      <c r="O739" s="9"/>
      <c r="P739" s="9"/>
      <c r="Q739" s="9"/>
    </row>
    <row r="740" spans="1:17" hidden="1" x14ac:dyDescent="0.25">
      <c r="A740" s="19" t="s">
        <v>279</v>
      </c>
      <c r="B740">
        <v>285</v>
      </c>
      <c r="C740" t="s">
        <v>282</v>
      </c>
      <c r="D740">
        <v>313137</v>
      </c>
      <c r="E740" t="s">
        <v>283</v>
      </c>
      <c r="F740">
        <v>1</v>
      </c>
      <c r="G740" t="s">
        <v>573</v>
      </c>
      <c r="H740">
        <v>199</v>
      </c>
      <c r="I740" s="9">
        <v>44276</v>
      </c>
      <c r="J740" s="9">
        <v>44398</v>
      </c>
      <c r="K740" s="9">
        <v>45138</v>
      </c>
      <c r="L740" s="9"/>
      <c r="M740" s="9"/>
      <c r="N740" s="9"/>
      <c r="O740" s="9"/>
      <c r="P740" s="9"/>
      <c r="Q740" s="9"/>
    </row>
    <row r="741" spans="1:17" hidden="1" x14ac:dyDescent="0.25">
      <c r="A741" s="19" t="s">
        <v>279</v>
      </c>
      <c r="B741">
        <v>286</v>
      </c>
      <c r="C741" t="s">
        <v>282</v>
      </c>
      <c r="D741">
        <v>313137</v>
      </c>
      <c r="E741" t="s">
        <v>283</v>
      </c>
      <c r="F741">
        <v>1</v>
      </c>
      <c r="G741" t="s">
        <v>573</v>
      </c>
      <c r="H741">
        <v>199</v>
      </c>
      <c r="I741" s="9">
        <v>44276</v>
      </c>
      <c r="J741" s="9">
        <v>44398</v>
      </c>
      <c r="K741" s="9">
        <v>45138</v>
      </c>
      <c r="L741" s="9"/>
      <c r="M741" s="9"/>
      <c r="N741" s="9"/>
      <c r="O741" s="9"/>
      <c r="P741" s="9"/>
      <c r="Q741" s="9"/>
    </row>
    <row r="742" spans="1:17" hidden="1" x14ac:dyDescent="0.25">
      <c r="A742" s="19" t="s">
        <v>279</v>
      </c>
      <c r="B742">
        <v>285</v>
      </c>
      <c r="C742" t="s">
        <v>282</v>
      </c>
      <c r="D742">
        <v>313137</v>
      </c>
      <c r="E742" t="s">
        <v>283</v>
      </c>
      <c r="F742">
        <v>1</v>
      </c>
      <c r="G742" t="s">
        <v>573</v>
      </c>
      <c r="H742">
        <v>200</v>
      </c>
      <c r="I742" s="9">
        <v>44398</v>
      </c>
      <c r="J742" s="9">
        <v>44582</v>
      </c>
      <c r="K742" s="9">
        <v>45138</v>
      </c>
      <c r="L742" s="9"/>
      <c r="M742" s="9"/>
      <c r="N742" s="9"/>
      <c r="O742" s="9"/>
      <c r="P742" s="9"/>
      <c r="Q742" s="9"/>
    </row>
    <row r="743" spans="1:17" hidden="1" x14ac:dyDescent="0.25">
      <c r="A743" s="19" t="s">
        <v>279</v>
      </c>
      <c r="B743">
        <v>286</v>
      </c>
      <c r="C743" t="s">
        <v>282</v>
      </c>
      <c r="D743">
        <v>313137</v>
      </c>
      <c r="E743" t="s">
        <v>283</v>
      </c>
      <c r="F743">
        <v>1</v>
      </c>
      <c r="G743" t="s">
        <v>573</v>
      </c>
      <c r="H743">
        <v>200</v>
      </c>
      <c r="I743" s="9">
        <v>44398</v>
      </c>
      <c r="J743" s="9">
        <v>44582</v>
      </c>
      <c r="K743" s="9">
        <v>45138</v>
      </c>
      <c r="L743" s="9"/>
      <c r="M743" s="9"/>
      <c r="N743" s="9"/>
      <c r="O743" s="9"/>
      <c r="P743" s="9"/>
      <c r="Q743" s="9"/>
    </row>
    <row r="744" spans="1:17" hidden="1" x14ac:dyDescent="0.25">
      <c r="A744" s="19" t="s">
        <v>279</v>
      </c>
      <c r="B744">
        <v>4645</v>
      </c>
      <c r="C744" t="s">
        <v>284</v>
      </c>
      <c r="D744">
        <v>313137</v>
      </c>
      <c r="E744" t="s">
        <v>285</v>
      </c>
      <c r="F744">
        <v>1</v>
      </c>
      <c r="G744" t="s">
        <v>573</v>
      </c>
      <c r="H744">
        <v>199</v>
      </c>
      <c r="I744" s="9">
        <v>44276</v>
      </c>
      <c r="J744" s="9">
        <v>44398</v>
      </c>
      <c r="K744" s="9">
        <v>45138</v>
      </c>
      <c r="L744" s="9"/>
      <c r="M744" s="9"/>
      <c r="N744" s="9"/>
      <c r="O744" s="9"/>
      <c r="P744" s="9"/>
      <c r="Q744" s="9"/>
    </row>
    <row r="745" spans="1:17" hidden="1" x14ac:dyDescent="0.25">
      <c r="A745" s="19" t="s">
        <v>279</v>
      </c>
      <c r="B745">
        <v>4645</v>
      </c>
      <c r="C745" t="s">
        <v>284</v>
      </c>
      <c r="D745">
        <v>313137</v>
      </c>
      <c r="E745" t="s">
        <v>285</v>
      </c>
      <c r="F745">
        <v>1</v>
      </c>
      <c r="G745" t="s">
        <v>573</v>
      </c>
      <c r="H745">
        <v>200</v>
      </c>
      <c r="I745" s="9">
        <v>44398</v>
      </c>
      <c r="J745" s="9">
        <v>44582</v>
      </c>
      <c r="K745" s="9">
        <v>45138</v>
      </c>
      <c r="L745" s="9"/>
      <c r="M745" s="9"/>
      <c r="N745" s="9"/>
      <c r="O745" s="9"/>
      <c r="P745" s="9"/>
      <c r="Q745" s="9"/>
    </row>
    <row r="746" spans="1:17" hidden="1" x14ac:dyDescent="0.25">
      <c r="A746" s="19" t="s">
        <v>279</v>
      </c>
      <c r="B746">
        <v>6691</v>
      </c>
      <c r="C746" t="s">
        <v>286</v>
      </c>
      <c r="D746">
        <v>313137</v>
      </c>
      <c r="E746" t="s">
        <v>287</v>
      </c>
      <c r="F746">
        <v>1</v>
      </c>
      <c r="G746" t="s">
        <v>573</v>
      </c>
      <c r="H746">
        <v>201</v>
      </c>
      <c r="I746" s="9">
        <v>44276</v>
      </c>
      <c r="J746" s="9">
        <v>44398</v>
      </c>
      <c r="K746" s="9">
        <v>45138</v>
      </c>
      <c r="L746" s="9"/>
      <c r="M746" s="9"/>
      <c r="N746" s="9"/>
      <c r="O746" s="9"/>
      <c r="P746" s="9"/>
      <c r="Q746" s="9"/>
    </row>
    <row r="747" spans="1:17" hidden="1" x14ac:dyDescent="0.25">
      <c r="A747" s="19" t="s">
        <v>279</v>
      </c>
      <c r="B747">
        <v>6691</v>
      </c>
      <c r="C747" t="s">
        <v>286</v>
      </c>
      <c r="D747">
        <v>313137</v>
      </c>
      <c r="E747" t="s">
        <v>287</v>
      </c>
      <c r="F747">
        <v>1</v>
      </c>
      <c r="G747" t="s">
        <v>573</v>
      </c>
      <c r="H747">
        <v>202</v>
      </c>
      <c r="I747" s="9">
        <v>44398</v>
      </c>
      <c r="J747" s="9">
        <v>44582</v>
      </c>
      <c r="K747" s="9">
        <v>45138</v>
      </c>
      <c r="L747" s="9"/>
      <c r="M747" s="9"/>
      <c r="N747" s="9"/>
      <c r="O747" s="9"/>
      <c r="P747" s="9"/>
      <c r="Q747" s="9"/>
    </row>
    <row r="748" spans="1:17" hidden="1" x14ac:dyDescent="0.25">
      <c r="A748" s="19" t="s">
        <v>279</v>
      </c>
      <c r="B748">
        <v>666</v>
      </c>
      <c r="C748" t="s">
        <v>288</v>
      </c>
      <c r="D748">
        <v>313137</v>
      </c>
      <c r="E748" t="s">
        <v>287</v>
      </c>
      <c r="F748">
        <v>1</v>
      </c>
      <c r="G748" t="s">
        <v>573</v>
      </c>
      <c r="H748">
        <v>201</v>
      </c>
      <c r="I748" s="9">
        <v>44276</v>
      </c>
      <c r="J748" s="9">
        <v>44398</v>
      </c>
      <c r="K748" s="9">
        <v>45138</v>
      </c>
      <c r="L748" s="9"/>
      <c r="M748" s="9"/>
      <c r="N748" s="9"/>
      <c r="O748" s="9"/>
      <c r="P748" s="9"/>
      <c r="Q748" s="9"/>
    </row>
    <row r="749" spans="1:17" hidden="1" x14ac:dyDescent="0.25">
      <c r="A749" s="19" t="s">
        <v>279</v>
      </c>
      <c r="B749">
        <v>666</v>
      </c>
      <c r="C749" t="s">
        <v>288</v>
      </c>
      <c r="D749">
        <v>313137</v>
      </c>
      <c r="E749" t="s">
        <v>287</v>
      </c>
      <c r="F749">
        <v>1</v>
      </c>
      <c r="G749" t="s">
        <v>573</v>
      </c>
      <c r="H749">
        <v>202</v>
      </c>
      <c r="I749" s="9">
        <v>44398</v>
      </c>
      <c r="J749" s="9">
        <v>44582</v>
      </c>
      <c r="K749" s="9">
        <v>45138</v>
      </c>
      <c r="L749" s="9"/>
      <c r="M749" s="9"/>
      <c r="N749" s="9"/>
      <c r="O749" s="9"/>
      <c r="P749" s="9"/>
      <c r="Q749" s="9"/>
    </row>
    <row r="750" spans="1:17" hidden="1" x14ac:dyDescent="0.25">
      <c r="A750" s="19" t="s">
        <v>279</v>
      </c>
      <c r="B750">
        <v>287</v>
      </c>
      <c r="C750" t="s">
        <v>293</v>
      </c>
      <c r="D750">
        <v>313137</v>
      </c>
      <c r="E750" t="s">
        <v>294</v>
      </c>
      <c r="F750">
        <v>1</v>
      </c>
      <c r="G750" t="s">
        <v>573</v>
      </c>
      <c r="H750">
        <v>205</v>
      </c>
      <c r="I750" s="9">
        <v>44276</v>
      </c>
      <c r="J750" s="9">
        <v>44398</v>
      </c>
      <c r="K750" s="9">
        <v>45138</v>
      </c>
      <c r="L750" s="9"/>
      <c r="M750" s="9"/>
      <c r="N750" s="9"/>
      <c r="O750" s="9"/>
      <c r="P750" s="9"/>
      <c r="Q750" s="9"/>
    </row>
    <row r="751" spans="1:17" hidden="1" x14ac:dyDescent="0.25">
      <c r="A751" s="19" t="s">
        <v>279</v>
      </c>
      <c r="B751">
        <v>289</v>
      </c>
      <c r="C751" t="s">
        <v>293</v>
      </c>
      <c r="D751">
        <v>313137</v>
      </c>
      <c r="E751" t="s">
        <v>294</v>
      </c>
      <c r="F751">
        <v>1</v>
      </c>
      <c r="G751" t="s">
        <v>573</v>
      </c>
      <c r="H751">
        <v>205</v>
      </c>
      <c r="I751" s="9">
        <v>44276</v>
      </c>
      <c r="J751" s="9">
        <v>44398</v>
      </c>
      <c r="K751" s="9">
        <v>45138</v>
      </c>
      <c r="L751" s="9"/>
      <c r="M751" s="9"/>
      <c r="N751" s="9"/>
      <c r="O751" s="9"/>
      <c r="P751" s="9"/>
      <c r="Q751" s="9"/>
    </row>
    <row r="752" spans="1:17" hidden="1" x14ac:dyDescent="0.25">
      <c r="A752" s="19" t="s">
        <v>279</v>
      </c>
      <c r="B752">
        <v>234</v>
      </c>
      <c r="C752" t="s">
        <v>293</v>
      </c>
      <c r="D752">
        <v>313137</v>
      </c>
      <c r="E752" t="s">
        <v>294</v>
      </c>
      <c r="F752">
        <v>1</v>
      </c>
      <c r="G752" t="s">
        <v>573</v>
      </c>
      <c r="H752">
        <v>205</v>
      </c>
      <c r="I752" s="9">
        <v>44276</v>
      </c>
      <c r="J752" s="9">
        <v>44398</v>
      </c>
      <c r="K752" s="9">
        <v>45138</v>
      </c>
      <c r="L752" s="9"/>
      <c r="M752" s="9"/>
      <c r="N752" s="9"/>
      <c r="O752" s="9"/>
      <c r="P752" s="9"/>
      <c r="Q752" s="9"/>
    </row>
    <row r="753" spans="1:17" hidden="1" x14ac:dyDescent="0.25">
      <c r="A753" s="19" t="s">
        <v>279</v>
      </c>
      <c r="B753">
        <v>235</v>
      </c>
      <c r="C753" t="s">
        <v>293</v>
      </c>
      <c r="D753">
        <v>313137</v>
      </c>
      <c r="E753" t="s">
        <v>294</v>
      </c>
      <c r="F753">
        <v>1</v>
      </c>
      <c r="G753" t="s">
        <v>573</v>
      </c>
      <c r="H753">
        <v>205</v>
      </c>
      <c r="I753" s="9">
        <v>44276</v>
      </c>
      <c r="J753" s="9">
        <v>44398</v>
      </c>
      <c r="K753" s="9">
        <v>45138</v>
      </c>
      <c r="L753" s="9"/>
      <c r="M753" s="9"/>
      <c r="N753" s="9"/>
      <c r="O753" s="9"/>
      <c r="P753" s="9"/>
      <c r="Q753" s="9"/>
    </row>
    <row r="754" spans="1:17" hidden="1" x14ac:dyDescent="0.25">
      <c r="A754" s="19" t="s">
        <v>279</v>
      </c>
      <c r="B754">
        <v>290</v>
      </c>
      <c r="C754" t="s">
        <v>293</v>
      </c>
      <c r="D754">
        <v>313137</v>
      </c>
      <c r="E754" t="s">
        <v>294</v>
      </c>
      <c r="F754">
        <v>1</v>
      </c>
      <c r="G754" t="s">
        <v>573</v>
      </c>
      <c r="H754">
        <v>205</v>
      </c>
      <c r="I754" s="9">
        <v>44276</v>
      </c>
      <c r="J754" s="9">
        <v>44398</v>
      </c>
      <c r="K754" s="9">
        <v>45138</v>
      </c>
      <c r="L754" s="9"/>
      <c r="M754" s="9"/>
      <c r="N754" s="9"/>
      <c r="O754" s="9"/>
      <c r="P754" s="9"/>
      <c r="Q754" s="9"/>
    </row>
    <row r="755" spans="1:17" hidden="1" x14ac:dyDescent="0.25">
      <c r="A755" s="19" t="s">
        <v>279</v>
      </c>
      <c r="B755">
        <v>288</v>
      </c>
      <c r="C755" t="s">
        <v>293</v>
      </c>
      <c r="D755">
        <v>313137</v>
      </c>
      <c r="E755" t="s">
        <v>294</v>
      </c>
      <c r="F755">
        <v>1</v>
      </c>
      <c r="G755" t="s">
        <v>573</v>
      </c>
      <c r="H755">
        <v>205</v>
      </c>
      <c r="I755" s="9">
        <v>44276</v>
      </c>
      <c r="J755" s="9">
        <v>44398</v>
      </c>
      <c r="K755" s="9">
        <v>45138</v>
      </c>
      <c r="L755" s="9"/>
      <c r="M755" s="9"/>
      <c r="N755" s="9"/>
      <c r="O755" s="9"/>
      <c r="P755" s="9"/>
      <c r="Q755" s="9"/>
    </row>
    <row r="756" spans="1:17" hidden="1" x14ac:dyDescent="0.25">
      <c r="A756" s="19" t="s">
        <v>279</v>
      </c>
      <c r="B756">
        <v>236</v>
      </c>
      <c r="C756" t="s">
        <v>293</v>
      </c>
      <c r="D756">
        <v>313137</v>
      </c>
      <c r="E756" t="s">
        <v>294</v>
      </c>
      <c r="F756">
        <v>1</v>
      </c>
      <c r="G756" t="s">
        <v>573</v>
      </c>
      <c r="H756">
        <v>205</v>
      </c>
      <c r="I756" s="9">
        <v>44276</v>
      </c>
      <c r="J756" s="9">
        <v>44398</v>
      </c>
      <c r="K756" s="9">
        <v>45138</v>
      </c>
      <c r="L756" s="9"/>
      <c r="M756" s="9"/>
      <c r="N756" s="9"/>
      <c r="O756" s="9"/>
      <c r="P756" s="9"/>
      <c r="Q756" s="9"/>
    </row>
    <row r="757" spans="1:17" hidden="1" x14ac:dyDescent="0.25">
      <c r="A757" s="19" t="s">
        <v>279</v>
      </c>
      <c r="B757">
        <v>287</v>
      </c>
      <c r="C757" t="s">
        <v>293</v>
      </c>
      <c r="D757">
        <v>313137</v>
      </c>
      <c r="E757" t="s">
        <v>294</v>
      </c>
      <c r="F757">
        <v>1</v>
      </c>
      <c r="G757" t="s">
        <v>573</v>
      </c>
      <c r="H757">
        <v>206</v>
      </c>
      <c r="I757" s="9">
        <v>44398</v>
      </c>
      <c r="J757" s="9">
        <v>44582</v>
      </c>
      <c r="K757" s="9">
        <v>45138</v>
      </c>
      <c r="L757" s="9"/>
      <c r="M757" s="9"/>
      <c r="N757" s="9"/>
      <c r="O757" s="9"/>
      <c r="P757" s="9"/>
      <c r="Q757" s="9"/>
    </row>
    <row r="758" spans="1:17" hidden="1" x14ac:dyDescent="0.25">
      <c r="A758" s="19" t="s">
        <v>279</v>
      </c>
      <c r="B758">
        <v>289</v>
      </c>
      <c r="C758" t="s">
        <v>293</v>
      </c>
      <c r="D758">
        <v>313137</v>
      </c>
      <c r="E758" t="s">
        <v>294</v>
      </c>
      <c r="F758">
        <v>1</v>
      </c>
      <c r="G758" t="s">
        <v>573</v>
      </c>
      <c r="H758">
        <v>206</v>
      </c>
      <c r="I758" s="9">
        <v>44398</v>
      </c>
      <c r="J758" s="9">
        <v>44582</v>
      </c>
      <c r="K758" s="9">
        <v>45138</v>
      </c>
      <c r="L758" s="9"/>
      <c r="M758" s="9"/>
      <c r="N758" s="9"/>
      <c r="O758" s="9"/>
      <c r="P758" s="9"/>
      <c r="Q758" s="9"/>
    </row>
    <row r="759" spans="1:17" hidden="1" x14ac:dyDescent="0.25">
      <c r="A759" s="19" t="s">
        <v>279</v>
      </c>
      <c r="B759">
        <v>234</v>
      </c>
      <c r="C759" t="s">
        <v>293</v>
      </c>
      <c r="D759">
        <v>313137</v>
      </c>
      <c r="E759" t="s">
        <v>294</v>
      </c>
      <c r="F759">
        <v>1</v>
      </c>
      <c r="G759" t="s">
        <v>573</v>
      </c>
      <c r="H759">
        <v>206</v>
      </c>
      <c r="I759" s="9">
        <v>44398</v>
      </c>
      <c r="J759" s="9">
        <v>44582</v>
      </c>
      <c r="K759" s="9">
        <v>45138</v>
      </c>
      <c r="L759" s="9"/>
      <c r="M759" s="9"/>
      <c r="N759" s="9"/>
      <c r="O759" s="9"/>
      <c r="P759" s="9"/>
      <c r="Q759" s="9"/>
    </row>
    <row r="760" spans="1:17" hidden="1" x14ac:dyDescent="0.25">
      <c r="A760" s="19" t="s">
        <v>279</v>
      </c>
      <c r="B760">
        <v>235</v>
      </c>
      <c r="C760" t="s">
        <v>293</v>
      </c>
      <c r="D760">
        <v>313137</v>
      </c>
      <c r="E760" t="s">
        <v>294</v>
      </c>
      <c r="F760">
        <v>1</v>
      </c>
      <c r="G760" t="s">
        <v>573</v>
      </c>
      <c r="H760">
        <v>206</v>
      </c>
      <c r="I760" s="9">
        <v>44398</v>
      </c>
      <c r="J760" s="9">
        <v>44582</v>
      </c>
      <c r="K760" s="9">
        <v>45138</v>
      </c>
      <c r="L760" s="9"/>
      <c r="M760" s="9"/>
      <c r="N760" s="9"/>
      <c r="O760" s="9"/>
      <c r="P760" s="9"/>
      <c r="Q760" s="9"/>
    </row>
    <row r="761" spans="1:17" hidden="1" x14ac:dyDescent="0.25">
      <c r="A761" s="19" t="s">
        <v>279</v>
      </c>
      <c r="B761">
        <v>290</v>
      </c>
      <c r="C761" t="s">
        <v>293</v>
      </c>
      <c r="D761">
        <v>313137</v>
      </c>
      <c r="E761" t="s">
        <v>294</v>
      </c>
      <c r="F761">
        <v>1</v>
      </c>
      <c r="G761" t="s">
        <v>573</v>
      </c>
      <c r="H761">
        <v>206</v>
      </c>
      <c r="I761" s="9">
        <v>44398</v>
      </c>
      <c r="J761" s="9">
        <v>44582</v>
      </c>
      <c r="K761" s="9">
        <v>45138</v>
      </c>
      <c r="L761" s="9"/>
      <c r="M761" s="9"/>
      <c r="N761" s="9"/>
      <c r="O761" s="9"/>
      <c r="P761" s="9"/>
      <c r="Q761" s="9"/>
    </row>
    <row r="762" spans="1:17" hidden="1" x14ac:dyDescent="0.25">
      <c r="A762" s="19" t="s">
        <v>279</v>
      </c>
      <c r="B762">
        <v>288</v>
      </c>
      <c r="C762" t="s">
        <v>293</v>
      </c>
      <c r="D762">
        <v>313137</v>
      </c>
      <c r="E762" t="s">
        <v>294</v>
      </c>
      <c r="F762">
        <v>1</v>
      </c>
      <c r="G762" t="s">
        <v>573</v>
      </c>
      <c r="H762">
        <v>206</v>
      </c>
      <c r="I762" s="9">
        <v>44398</v>
      </c>
      <c r="J762" s="9">
        <v>44582</v>
      </c>
      <c r="K762" s="9">
        <v>45138</v>
      </c>
      <c r="L762" s="9"/>
      <c r="M762" s="9"/>
      <c r="N762" s="9"/>
      <c r="O762" s="9"/>
      <c r="P762" s="9"/>
      <c r="Q762" s="9"/>
    </row>
    <row r="763" spans="1:17" hidden="1" x14ac:dyDescent="0.25">
      <c r="A763" s="19" t="s">
        <v>279</v>
      </c>
      <c r="B763">
        <v>236</v>
      </c>
      <c r="C763" t="s">
        <v>293</v>
      </c>
      <c r="D763">
        <v>313137</v>
      </c>
      <c r="E763" t="s">
        <v>294</v>
      </c>
      <c r="F763">
        <v>1</v>
      </c>
      <c r="G763" t="s">
        <v>573</v>
      </c>
      <c r="H763">
        <v>206</v>
      </c>
      <c r="I763" s="9">
        <v>44398</v>
      </c>
      <c r="J763" s="9">
        <v>44582</v>
      </c>
      <c r="K763" s="9">
        <v>45138</v>
      </c>
      <c r="L763" s="9"/>
      <c r="M763" s="9"/>
      <c r="N763" s="9"/>
      <c r="O763" s="9"/>
      <c r="P763" s="9"/>
      <c r="Q763" s="9"/>
    </row>
    <row r="764" spans="1:17" hidden="1" x14ac:dyDescent="0.25">
      <c r="A764" s="19" t="s">
        <v>279</v>
      </c>
      <c r="B764">
        <v>227</v>
      </c>
      <c r="C764" t="s">
        <v>295</v>
      </c>
      <c r="D764">
        <v>313137</v>
      </c>
      <c r="E764" t="s">
        <v>294</v>
      </c>
      <c r="F764">
        <v>1</v>
      </c>
      <c r="G764" t="s">
        <v>573</v>
      </c>
      <c r="H764">
        <v>205</v>
      </c>
      <c r="I764" s="9">
        <v>44276</v>
      </c>
      <c r="J764" s="9">
        <v>44398</v>
      </c>
      <c r="K764" s="9">
        <v>45138</v>
      </c>
      <c r="L764" s="9"/>
      <c r="M764" s="9"/>
      <c r="N764" s="9"/>
      <c r="O764" s="9"/>
      <c r="P764" s="9"/>
      <c r="Q764" s="9"/>
    </row>
    <row r="765" spans="1:17" hidden="1" x14ac:dyDescent="0.25">
      <c r="A765" s="19" t="s">
        <v>279</v>
      </c>
      <c r="B765">
        <v>228</v>
      </c>
      <c r="C765" t="s">
        <v>295</v>
      </c>
      <c r="D765">
        <v>313137</v>
      </c>
      <c r="E765" t="s">
        <v>294</v>
      </c>
      <c r="F765">
        <v>1</v>
      </c>
      <c r="G765" t="s">
        <v>573</v>
      </c>
      <c r="H765">
        <v>205</v>
      </c>
      <c r="I765" s="9">
        <v>44276</v>
      </c>
      <c r="J765" s="9">
        <v>44398</v>
      </c>
      <c r="K765" s="9">
        <v>45138</v>
      </c>
      <c r="L765" s="9"/>
      <c r="M765" s="9"/>
      <c r="N765" s="9"/>
      <c r="O765" s="9"/>
      <c r="P765" s="9"/>
      <c r="Q765" s="9"/>
    </row>
    <row r="766" spans="1:17" hidden="1" x14ac:dyDescent="0.25">
      <c r="A766" s="19" t="s">
        <v>279</v>
      </c>
      <c r="B766">
        <v>295</v>
      </c>
      <c r="C766" t="s">
        <v>295</v>
      </c>
      <c r="D766">
        <v>313137</v>
      </c>
      <c r="E766" t="s">
        <v>294</v>
      </c>
      <c r="F766">
        <v>1</v>
      </c>
      <c r="G766" t="s">
        <v>573</v>
      </c>
      <c r="H766">
        <v>205</v>
      </c>
      <c r="I766" s="9">
        <v>44276</v>
      </c>
      <c r="J766" s="9">
        <v>44398</v>
      </c>
      <c r="K766" s="9">
        <v>45138</v>
      </c>
      <c r="L766" s="9"/>
      <c r="M766" s="9"/>
      <c r="N766" s="9"/>
      <c r="O766" s="9"/>
      <c r="P766" s="9"/>
      <c r="Q766" s="9"/>
    </row>
    <row r="767" spans="1:17" hidden="1" x14ac:dyDescent="0.25">
      <c r="A767" s="19" t="s">
        <v>279</v>
      </c>
      <c r="B767">
        <v>296</v>
      </c>
      <c r="C767" t="s">
        <v>295</v>
      </c>
      <c r="D767">
        <v>313137</v>
      </c>
      <c r="E767" t="s">
        <v>294</v>
      </c>
      <c r="F767">
        <v>1</v>
      </c>
      <c r="G767" t="s">
        <v>573</v>
      </c>
      <c r="H767">
        <v>205</v>
      </c>
      <c r="I767" s="9">
        <v>44276</v>
      </c>
      <c r="J767" s="9">
        <v>44398</v>
      </c>
      <c r="K767" s="9">
        <v>45138</v>
      </c>
      <c r="L767" s="9"/>
      <c r="M767" s="9"/>
      <c r="N767" s="9"/>
      <c r="O767" s="9"/>
      <c r="P767" s="9"/>
      <c r="Q767" s="9"/>
    </row>
    <row r="768" spans="1:17" hidden="1" x14ac:dyDescent="0.25">
      <c r="A768" s="19" t="s">
        <v>279</v>
      </c>
      <c r="B768">
        <v>227</v>
      </c>
      <c r="C768" t="s">
        <v>295</v>
      </c>
      <c r="D768">
        <v>313137</v>
      </c>
      <c r="E768" t="s">
        <v>294</v>
      </c>
      <c r="F768">
        <v>1</v>
      </c>
      <c r="G768" t="s">
        <v>573</v>
      </c>
      <c r="H768">
        <v>206</v>
      </c>
      <c r="I768" s="9">
        <v>44398</v>
      </c>
      <c r="J768" s="9">
        <v>44582</v>
      </c>
      <c r="K768" s="9">
        <v>45138</v>
      </c>
      <c r="L768" s="9"/>
      <c r="M768" s="9"/>
      <c r="N768" s="9"/>
      <c r="O768" s="9"/>
      <c r="P768" s="9"/>
      <c r="Q768" s="9"/>
    </row>
    <row r="769" spans="1:17" hidden="1" x14ac:dyDescent="0.25">
      <c r="A769" s="19" t="s">
        <v>279</v>
      </c>
      <c r="B769">
        <v>228</v>
      </c>
      <c r="C769" t="s">
        <v>295</v>
      </c>
      <c r="D769">
        <v>313137</v>
      </c>
      <c r="E769" t="s">
        <v>294</v>
      </c>
      <c r="F769">
        <v>1</v>
      </c>
      <c r="G769" t="s">
        <v>573</v>
      </c>
      <c r="H769">
        <v>206</v>
      </c>
      <c r="I769" s="9">
        <v>44398</v>
      </c>
      <c r="J769" s="9">
        <v>44582</v>
      </c>
      <c r="K769" s="9">
        <v>45138</v>
      </c>
      <c r="L769" s="9"/>
      <c r="M769" s="9"/>
      <c r="N769" s="9"/>
      <c r="O769" s="9"/>
      <c r="P769" s="9"/>
      <c r="Q769" s="9"/>
    </row>
    <row r="770" spans="1:17" hidden="1" x14ac:dyDescent="0.25">
      <c r="A770" s="19" t="s">
        <v>279</v>
      </c>
      <c r="B770">
        <v>295</v>
      </c>
      <c r="C770" t="s">
        <v>295</v>
      </c>
      <c r="D770">
        <v>313137</v>
      </c>
      <c r="E770" t="s">
        <v>294</v>
      </c>
      <c r="F770">
        <v>1</v>
      </c>
      <c r="G770" t="s">
        <v>573</v>
      </c>
      <c r="H770">
        <v>206</v>
      </c>
      <c r="I770" s="9">
        <v>44398</v>
      </c>
      <c r="J770" s="9">
        <v>44582</v>
      </c>
      <c r="K770" s="9">
        <v>45138</v>
      </c>
      <c r="L770" s="9"/>
      <c r="M770" s="9"/>
      <c r="N770" s="9"/>
      <c r="O770" s="9"/>
      <c r="P770" s="9"/>
      <c r="Q770" s="9"/>
    </row>
    <row r="771" spans="1:17" hidden="1" x14ac:dyDescent="0.25">
      <c r="A771" s="19" t="s">
        <v>279</v>
      </c>
      <c r="B771">
        <v>296</v>
      </c>
      <c r="C771" t="s">
        <v>295</v>
      </c>
      <c r="D771">
        <v>313137</v>
      </c>
      <c r="E771" t="s">
        <v>294</v>
      </c>
      <c r="F771">
        <v>1</v>
      </c>
      <c r="G771" t="s">
        <v>573</v>
      </c>
      <c r="H771">
        <v>206</v>
      </c>
      <c r="I771" s="9">
        <v>44398</v>
      </c>
      <c r="J771" s="9">
        <v>44582</v>
      </c>
      <c r="K771" s="9">
        <v>45138</v>
      </c>
      <c r="L771" s="9"/>
      <c r="M771" s="9"/>
      <c r="N771" s="9"/>
      <c r="O771" s="9"/>
      <c r="P771" s="9"/>
      <c r="Q771" s="9"/>
    </row>
    <row r="772" spans="1:17" hidden="1" x14ac:dyDescent="0.25">
      <c r="A772" s="19" t="s">
        <v>279</v>
      </c>
      <c r="B772">
        <v>575</v>
      </c>
      <c r="C772" t="s">
        <v>296</v>
      </c>
      <c r="D772">
        <v>313137</v>
      </c>
      <c r="E772" t="s">
        <v>294</v>
      </c>
      <c r="F772">
        <v>1</v>
      </c>
      <c r="G772" t="s">
        <v>573</v>
      </c>
      <c r="H772">
        <v>205</v>
      </c>
      <c r="I772" s="9">
        <v>44276</v>
      </c>
      <c r="J772" s="9">
        <v>44398</v>
      </c>
      <c r="K772" s="9">
        <v>45138</v>
      </c>
      <c r="L772" s="9"/>
      <c r="M772" s="9"/>
      <c r="N772" s="9"/>
      <c r="O772" s="9"/>
      <c r="P772" s="9"/>
      <c r="Q772" s="9"/>
    </row>
    <row r="773" spans="1:17" hidden="1" x14ac:dyDescent="0.25">
      <c r="A773" s="19" t="s">
        <v>279</v>
      </c>
      <c r="B773">
        <v>1552</v>
      </c>
      <c r="C773" t="s">
        <v>296</v>
      </c>
      <c r="D773">
        <v>313137</v>
      </c>
      <c r="E773" t="s">
        <v>294</v>
      </c>
      <c r="F773">
        <v>1</v>
      </c>
      <c r="G773" t="s">
        <v>573</v>
      </c>
      <c r="H773">
        <v>205</v>
      </c>
      <c r="I773" s="9">
        <v>44276</v>
      </c>
      <c r="J773" s="9">
        <v>44398</v>
      </c>
      <c r="K773" s="9">
        <v>45138</v>
      </c>
      <c r="L773" s="9"/>
      <c r="M773" s="9"/>
      <c r="N773" s="9"/>
      <c r="O773" s="9"/>
      <c r="P773" s="9"/>
      <c r="Q773" s="9"/>
    </row>
    <row r="774" spans="1:17" hidden="1" x14ac:dyDescent="0.25">
      <c r="A774" s="19" t="s">
        <v>279</v>
      </c>
      <c r="B774">
        <v>1552</v>
      </c>
      <c r="C774" t="s">
        <v>296</v>
      </c>
      <c r="D774">
        <v>313137</v>
      </c>
      <c r="E774" t="s">
        <v>294</v>
      </c>
      <c r="F774">
        <v>1</v>
      </c>
      <c r="G774" t="s">
        <v>573</v>
      </c>
      <c r="H774">
        <v>205</v>
      </c>
      <c r="I774" s="9">
        <v>44276</v>
      </c>
      <c r="J774" s="9">
        <v>44398</v>
      </c>
      <c r="K774" s="9">
        <v>45138</v>
      </c>
      <c r="L774" s="9"/>
      <c r="M774" s="9"/>
      <c r="N774" s="9"/>
      <c r="O774" s="9"/>
      <c r="P774" s="9"/>
      <c r="Q774" s="9"/>
    </row>
    <row r="775" spans="1:17" hidden="1" x14ac:dyDescent="0.25">
      <c r="A775" s="19" t="s">
        <v>279</v>
      </c>
      <c r="B775">
        <v>575</v>
      </c>
      <c r="C775" t="s">
        <v>296</v>
      </c>
      <c r="D775">
        <v>313137</v>
      </c>
      <c r="E775" t="s">
        <v>294</v>
      </c>
      <c r="F775">
        <v>1</v>
      </c>
      <c r="G775" t="s">
        <v>573</v>
      </c>
      <c r="H775">
        <v>205</v>
      </c>
      <c r="I775" s="9">
        <v>44276</v>
      </c>
      <c r="J775" s="9">
        <v>44398</v>
      </c>
      <c r="K775" s="9">
        <v>45138</v>
      </c>
      <c r="L775" s="9"/>
      <c r="M775" s="9"/>
      <c r="N775" s="9"/>
      <c r="O775" s="9"/>
      <c r="P775" s="9"/>
      <c r="Q775" s="9"/>
    </row>
    <row r="776" spans="1:17" hidden="1" x14ac:dyDescent="0.25">
      <c r="A776" s="19" t="s">
        <v>279</v>
      </c>
      <c r="B776">
        <v>575</v>
      </c>
      <c r="C776" t="s">
        <v>296</v>
      </c>
      <c r="D776">
        <v>313137</v>
      </c>
      <c r="E776" t="s">
        <v>294</v>
      </c>
      <c r="F776">
        <v>1</v>
      </c>
      <c r="G776" t="s">
        <v>573</v>
      </c>
      <c r="H776">
        <v>205</v>
      </c>
      <c r="I776" s="9">
        <v>44276</v>
      </c>
      <c r="J776" s="9">
        <v>44398</v>
      </c>
      <c r="K776" s="9">
        <v>45138</v>
      </c>
      <c r="L776" s="9"/>
      <c r="M776" s="9"/>
      <c r="N776" s="9"/>
      <c r="O776" s="9"/>
      <c r="P776" s="9"/>
      <c r="Q776" s="9"/>
    </row>
    <row r="777" spans="1:17" hidden="1" x14ac:dyDescent="0.25">
      <c r="A777" s="19" t="s">
        <v>279</v>
      </c>
      <c r="B777">
        <v>575</v>
      </c>
      <c r="C777" t="s">
        <v>296</v>
      </c>
      <c r="D777">
        <v>313137</v>
      </c>
      <c r="E777" t="s">
        <v>294</v>
      </c>
      <c r="F777">
        <v>1</v>
      </c>
      <c r="G777" t="s">
        <v>573</v>
      </c>
      <c r="H777">
        <v>205</v>
      </c>
      <c r="I777" s="9">
        <v>44276</v>
      </c>
      <c r="J777" s="9">
        <v>44398</v>
      </c>
      <c r="K777" s="9">
        <v>45138</v>
      </c>
      <c r="L777" s="9"/>
      <c r="M777" s="9"/>
      <c r="N777" s="9"/>
      <c r="O777" s="9"/>
      <c r="P777" s="9"/>
      <c r="Q777" s="9"/>
    </row>
    <row r="778" spans="1:17" hidden="1" x14ac:dyDescent="0.25">
      <c r="A778" s="19" t="s">
        <v>279</v>
      </c>
      <c r="B778">
        <v>1552</v>
      </c>
      <c r="C778" t="s">
        <v>296</v>
      </c>
      <c r="D778">
        <v>313137</v>
      </c>
      <c r="E778" t="s">
        <v>294</v>
      </c>
      <c r="F778">
        <v>1</v>
      </c>
      <c r="G778" t="s">
        <v>573</v>
      </c>
      <c r="H778">
        <v>205</v>
      </c>
      <c r="I778" s="9">
        <v>44276</v>
      </c>
      <c r="J778" s="9">
        <v>44398</v>
      </c>
      <c r="K778" s="9">
        <v>45138</v>
      </c>
      <c r="L778" s="9"/>
      <c r="M778" s="9"/>
      <c r="N778" s="9"/>
      <c r="O778" s="9"/>
      <c r="P778" s="9"/>
      <c r="Q778" s="9"/>
    </row>
    <row r="779" spans="1:17" hidden="1" x14ac:dyDescent="0.25">
      <c r="A779" s="19" t="s">
        <v>279</v>
      </c>
      <c r="B779">
        <v>1551</v>
      </c>
      <c r="C779" t="s">
        <v>296</v>
      </c>
      <c r="D779">
        <v>313137</v>
      </c>
      <c r="E779" t="s">
        <v>294</v>
      </c>
      <c r="F779">
        <v>1</v>
      </c>
      <c r="G779" t="s">
        <v>573</v>
      </c>
      <c r="H779">
        <v>205</v>
      </c>
      <c r="I779" s="9">
        <v>44276</v>
      </c>
      <c r="J779" s="9">
        <v>44398</v>
      </c>
      <c r="K779" s="9">
        <v>45138</v>
      </c>
      <c r="L779" s="9"/>
      <c r="M779" s="9"/>
      <c r="N779" s="9"/>
      <c r="O779" s="9"/>
      <c r="P779" s="9"/>
      <c r="Q779" s="9"/>
    </row>
    <row r="780" spans="1:17" hidden="1" x14ac:dyDescent="0.25">
      <c r="A780" s="19" t="s">
        <v>279</v>
      </c>
      <c r="B780">
        <v>574</v>
      </c>
      <c r="C780" t="s">
        <v>296</v>
      </c>
      <c r="D780">
        <v>313137</v>
      </c>
      <c r="E780" t="s">
        <v>294</v>
      </c>
      <c r="F780">
        <v>1</v>
      </c>
      <c r="G780" t="s">
        <v>573</v>
      </c>
      <c r="H780">
        <v>205</v>
      </c>
      <c r="I780" s="9">
        <v>44276</v>
      </c>
      <c r="J780" s="9">
        <v>44398</v>
      </c>
      <c r="K780" s="9">
        <v>45138</v>
      </c>
      <c r="L780" s="9"/>
      <c r="M780" s="9"/>
      <c r="N780" s="9"/>
      <c r="O780" s="9"/>
      <c r="P780" s="9"/>
      <c r="Q780" s="9"/>
    </row>
    <row r="781" spans="1:17" hidden="1" x14ac:dyDescent="0.25">
      <c r="A781" s="19" t="s">
        <v>279</v>
      </c>
      <c r="B781">
        <v>1551</v>
      </c>
      <c r="C781" t="s">
        <v>296</v>
      </c>
      <c r="D781">
        <v>313137</v>
      </c>
      <c r="E781" t="s">
        <v>294</v>
      </c>
      <c r="F781">
        <v>1</v>
      </c>
      <c r="G781" t="s">
        <v>573</v>
      </c>
      <c r="H781">
        <v>205</v>
      </c>
      <c r="I781" s="9">
        <v>44276</v>
      </c>
      <c r="J781" s="9">
        <v>44398</v>
      </c>
      <c r="K781" s="9">
        <v>45138</v>
      </c>
      <c r="L781" s="9"/>
      <c r="M781" s="9"/>
      <c r="N781" s="9"/>
      <c r="O781" s="9"/>
      <c r="P781" s="9"/>
      <c r="Q781" s="9"/>
    </row>
    <row r="782" spans="1:17" hidden="1" x14ac:dyDescent="0.25">
      <c r="A782" s="19" t="s">
        <v>279</v>
      </c>
      <c r="B782">
        <v>574</v>
      </c>
      <c r="C782" t="s">
        <v>296</v>
      </c>
      <c r="D782">
        <v>313137</v>
      </c>
      <c r="E782" t="s">
        <v>294</v>
      </c>
      <c r="F782">
        <v>1</v>
      </c>
      <c r="G782" t="s">
        <v>573</v>
      </c>
      <c r="H782">
        <v>205</v>
      </c>
      <c r="I782" s="9">
        <v>44276</v>
      </c>
      <c r="J782" s="9">
        <v>44398</v>
      </c>
      <c r="K782" s="9">
        <v>45138</v>
      </c>
      <c r="L782" s="9"/>
      <c r="M782" s="9"/>
      <c r="N782" s="9"/>
      <c r="O782" s="9"/>
      <c r="P782" s="9"/>
      <c r="Q782" s="9"/>
    </row>
    <row r="783" spans="1:17" hidden="1" x14ac:dyDescent="0.25">
      <c r="A783" s="19" t="s">
        <v>279</v>
      </c>
      <c r="B783">
        <v>574</v>
      </c>
      <c r="C783" t="s">
        <v>296</v>
      </c>
      <c r="D783">
        <v>313137</v>
      </c>
      <c r="E783" t="s">
        <v>294</v>
      </c>
      <c r="F783">
        <v>1</v>
      </c>
      <c r="G783" t="s">
        <v>573</v>
      </c>
      <c r="H783">
        <v>205</v>
      </c>
      <c r="I783" s="9">
        <v>44276</v>
      </c>
      <c r="J783" s="9">
        <v>44398</v>
      </c>
      <c r="K783" s="9">
        <v>45138</v>
      </c>
      <c r="L783" s="9"/>
      <c r="M783" s="9"/>
      <c r="N783" s="9"/>
      <c r="O783" s="9"/>
      <c r="P783" s="9"/>
      <c r="Q783" s="9"/>
    </row>
    <row r="784" spans="1:17" hidden="1" x14ac:dyDescent="0.25">
      <c r="A784" s="19" t="s">
        <v>279</v>
      </c>
      <c r="B784">
        <v>1551</v>
      </c>
      <c r="C784" t="s">
        <v>296</v>
      </c>
      <c r="D784">
        <v>313137</v>
      </c>
      <c r="E784" t="s">
        <v>294</v>
      </c>
      <c r="F784">
        <v>1</v>
      </c>
      <c r="G784" t="s">
        <v>573</v>
      </c>
      <c r="H784">
        <v>205</v>
      </c>
      <c r="I784" s="9">
        <v>44276</v>
      </c>
      <c r="J784" s="9">
        <v>44398</v>
      </c>
      <c r="K784" s="9">
        <v>45138</v>
      </c>
      <c r="L784" s="9"/>
      <c r="M784" s="9"/>
      <c r="N784" s="9"/>
      <c r="O784" s="9"/>
      <c r="P784" s="9"/>
      <c r="Q784" s="9"/>
    </row>
    <row r="785" spans="1:17" hidden="1" x14ac:dyDescent="0.25">
      <c r="A785" s="19" t="s">
        <v>279</v>
      </c>
      <c r="B785">
        <v>575</v>
      </c>
      <c r="C785" t="s">
        <v>296</v>
      </c>
      <c r="D785">
        <v>313137</v>
      </c>
      <c r="E785" t="s">
        <v>294</v>
      </c>
      <c r="F785">
        <v>1</v>
      </c>
      <c r="G785" t="s">
        <v>573</v>
      </c>
      <c r="H785">
        <v>206</v>
      </c>
      <c r="I785" s="9">
        <v>44398</v>
      </c>
      <c r="J785" s="9">
        <v>44582</v>
      </c>
      <c r="K785" s="9">
        <v>45138</v>
      </c>
      <c r="L785" s="9"/>
      <c r="M785" s="9"/>
      <c r="N785" s="9"/>
      <c r="O785" s="9"/>
      <c r="P785" s="9"/>
      <c r="Q785" s="9"/>
    </row>
    <row r="786" spans="1:17" hidden="1" x14ac:dyDescent="0.25">
      <c r="A786" s="19" t="s">
        <v>279</v>
      </c>
      <c r="B786">
        <v>1552</v>
      </c>
      <c r="C786" t="s">
        <v>296</v>
      </c>
      <c r="D786">
        <v>313137</v>
      </c>
      <c r="E786" t="s">
        <v>294</v>
      </c>
      <c r="F786">
        <v>1</v>
      </c>
      <c r="G786" t="s">
        <v>573</v>
      </c>
      <c r="H786">
        <v>206</v>
      </c>
      <c r="I786" s="9">
        <v>44398</v>
      </c>
      <c r="J786" s="9">
        <v>44582</v>
      </c>
      <c r="K786" s="9">
        <v>45138</v>
      </c>
      <c r="L786" s="9"/>
      <c r="M786" s="9"/>
      <c r="N786" s="9"/>
      <c r="O786" s="9"/>
      <c r="P786" s="9"/>
      <c r="Q786" s="9"/>
    </row>
    <row r="787" spans="1:17" hidden="1" x14ac:dyDescent="0.25">
      <c r="A787" s="19" t="s">
        <v>279</v>
      </c>
      <c r="B787">
        <v>1552</v>
      </c>
      <c r="C787" t="s">
        <v>296</v>
      </c>
      <c r="D787">
        <v>313137</v>
      </c>
      <c r="E787" t="s">
        <v>294</v>
      </c>
      <c r="F787">
        <v>1</v>
      </c>
      <c r="G787" t="s">
        <v>573</v>
      </c>
      <c r="H787">
        <v>206</v>
      </c>
      <c r="I787" s="9">
        <v>44398</v>
      </c>
      <c r="J787" s="9">
        <v>44582</v>
      </c>
      <c r="K787" s="9">
        <v>45138</v>
      </c>
      <c r="L787" s="9"/>
      <c r="M787" s="9"/>
      <c r="N787" s="9"/>
      <c r="O787" s="9"/>
      <c r="P787" s="9"/>
      <c r="Q787" s="9"/>
    </row>
    <row r="788" spans="1:17" hidden="1" x14ac:dyDescent="0.25">
      <c r="A788" s="19" t="s">
        <v>279</v>
      </c>
      <c r="B788">
        <v>575</v>
      </c>
      <c r="C788" t="s">
        <v>296</v>
      </c>
      <c r="D788">
        <v>313137</v>
      </c>
      <c r="E788" t="s">
        <v>294</v>
      </c>
      <c r="F788">
        <v>1</v>
      </c>
      <c r="G788" t="s">
        <v>573</v>
      </c>
      <c r="H788">
        <v>206</v>
      </c>
      <c r="I788" s="9">
        <v>44398</v>
      </c>
      <c r="J788" s="9">
        <v>44582</v>
      </c>
      <c r="K788" s="9">
        <v>45138</v>
      </c>
      <c r="L788" s="9"/>
      <c r="M788" s="9"/>
      <c r="N788" s="9"/>
      <c r="O788" s="9"/>
      <c r="P788" s="9"/>
      <c r="Q788" s="9"/>
    </row>
    <row r="789" spans="1:17" hidden="1" x14ac:dyDescent="0.25">
      <c r="A789" s="19" t="s">
        <v>279</v>
      </c>
      <c r="B789">
        <v>575</v>
      </c>
      <c r="C789" t="s">
        <v>296</v>
      </c>
      <c r="D789">
        <v>313137</v>
      </c>
      <c r="E789" t="s">
        <v>294</v>
      </c>
      <c r="F789">
        <v>1</v>
      </c>
      <c r="G789" t="s">
        <v>573</v>
      </c>
      <c r="H789">
        <v>206</v>
      </c>
      <c r="I789" s="9">
        <v>44398</v>
      </c>
      <c r="J789" s="9">
        <v>44582</v>
      </c>
      <c r="K789" s="9">
        <v>45138</v>
      </c>
      <c r="L789" s="9"/>
      <c r="M789" s="9"/>
      <c r="N789" s="9"/>
      <c r="O789" s="9"/>
      <c r="P789" s="9"/>
      <c r="Q789" s="9"/>
    </row>
    <row r="790" spans="1:17" hidden="1" x14ac:dyDescent="0.25">
      <c r="A790" s="19" t="s">
        <v>279</v>
      </c>
      <c r="B790">
        <v>575</v>
      </c>
      <c r="C790" t="s">
        <v>296</v>
      </c>
      <c r="D790">
        <v>313137</v>
      </c>
      <c r="E790" t="s">
        <v>294</v>
      </c>
      <c r="F790">
        <v>1</v>
      </c>
      <c r="G790" t="s">
        <v>573</v>
      </c>
      <c r="H790">
        <v>206</v>
      </c>
      <c r="I790" s="9">
        <v>44398</v>
      </c>
      <c r="J790" s="9">
        <v>44582</v>
      </c>
      <c r="K790" s="9">
        <v>45138</v>
      </c>
      <c r="L790" s="9"/>
      <c r="M790" s="9"/>
      <c r="N790" s="9"/>
      <c r="O790" s="9"/>
      <c r="P790" s="9"/>
      <c r="Q790" s="9"/>
    </row>
    <row r="791" spans="1:17" hidden="1" x14ac:dyDescent="0.25">
      <c r="A791" s="19" t="s">
        <v>279</v>
      </c>
      <c r="B791">
        <v>1552</v>
      </c>
      <c r="C791" t="s">
        <v>296</v>
      </c>
      <c r="D791">
        <v>313137</v>
      </c>
      <c r="E791" t="s">
        <v>294</v>
      </c>
      <c r="F791">
        <v>1</v>
      </c>
      <c r="G791" t="s">
        <v>573</v>
      </c>
      <c r="H791">
        <v>206</v>
      </c>
      <c r="I791" s="9">
        <v>44398</v>
      </c>
      <c r="J791" s="9">
        <v>44582</v>
      </c>
      <c r="K791" s="9">
        <v>45138</v>
      </c>
      <c r="L791" s="9"/>
      <c r="M791" s="9"/>
      <c r="N791" s="9"/>
      <c r="O791" s="9"/>
      <c r="P791" s="9"/>
      <c r="Q791" s="9"/>
    </row>
    <row r="792" spans="1:17" hidden="1" x14ac:dyDescent="0.25">
      <c r="A792" s="19" t="s">
        <v>279</v>
      </c>
      <c r="B792">
        <v>1551</v>
      </c>
      <c r="C792" t="s">
        <v>296</v>
      </c>
      <c r="D792">
        <v>313137</v>
      </c>
      <c r="E792" t="s">
        <v>294</v>
      </c>
      <c r="F792">
        <v>1</v>
      </c>
      <c r="G792" t="s">
        <v>573</v>
      </c>
      <c r="H792">
        <v>206</v>
      </c>
      <c r="I792" s="9">
        <v>44398</v>
      </c>
      <c r="J792" s="9">
        <v>44582</v>
      </c>
      <c r="K792" s="9">
        <v>45138</v>
      </c>
      <c r="L792" s="9"/>
      <c r="M792" s="9"/>
      <c r="N792" s="9"/>
      <c r="O792" s="9"/>
      <c r="P792" s="9"/>
      <c r="Q792" s="9"/>
    </row>
    <row r="793" spans="1:17" hidden="1" x14ac:dyDescent="0.25">
      <c r="A793" s="19" t="s">
        <v>279</v>
      </c>
      <c r="B793">
        <v>574</v>
      </c>
      <c r="C793" t="s">
        <v>296</v>
      </c>
      <c r="D793">
        <v>313137</v>
      </c>
      <c r="E793" t="s">
        <v>294</v>
      </c>
      <c r="F793">
        <v>1</v>
      </c>
      <c r="G793" t="s">
        <v>573</v>
      </c>
      <c r="H793">
        <v>206</v>
      </c>
      <c r="I793" s="9">
        <v>44398</v>
      </c>
      <c r="J793" s="9">
        <v>44582</v>
      </c>
      <c r="K793" s="9">
        <v>45138</v>
      </c>
      <c r="L793" s="9"/>
      <c r="M793" s="9"/>
      <c r="N793" s="9"/>
      <c r="O793" s="9"/>
      <c r="P793" s="9"/>
      <c r="Q793" s="9"/>
    </row>
    <row r="794" spans="1:17" hidden="1" x14ac:dyDescent="0.25">
      <c r="A794" s="19" t="s">
        <v>279</v>
      </c>
      <c r="B794">
        <v>1551</v>
      </c>
      <c r="C794" t="s">
        <v>296</v>
      </c>
      <c r="D794">
        <v>313137</v>
      </c>
      <c r="E794" t="s">
        <v>294</v>
      </c>
      <c r="F794">
        <v>1</v>
      </c>
      <c r="G794" t="s">
        <v>573</v>
      </c>
      <c r="H794">
        <v>206</v>
      </c>
      <c r="I794" s="9">
        <v>44398</v>
      </c>
      <c r="J794" s="9">
        <v>44582</v>
      </c>
      <c r="K794" s="9">
        <v>45138</v>
      </c>
      <c r="L794" s="9"/>
      <c r="M794" s="9"/>
      <c r="N794" s="9"/>
      <c r="O794" s="9"/>
      <c r="P794" s="9"/>
      <c r="Q794" s="9"/>
    </row>
    <row r="795" spans="1:17" hidden="1" x14ac:dyDescent="0.25">
      <c r="A795" s="19" t="s">
        <v>279</v>
      </c>
      <c r="B795">
        <v>574</v>
      </c>
      <c r="C795" t="s">
        <v>296</v>
      </c>
      <c r="D795">
        <v>313137</v>
      </c>
      <c r="E795" t="s">
        <v>294</v>
      </c>
      <c r="F795">
        <v>1</v>
      </c>
      <c r="G795" t="s">
        <v>573</v>
      </c>
      <c r="H795">
        <v>206</v>
      </c>
      <c r="I795" s="9">
        <v>44398</v>
      </c>
      <c r="J795" s="9">
        <v>44582</v>
      </c>
      <c r="K795" s="9">
        <v>45138</v>
      </c>
      <c r="L795" s="9"/>
      <c r="M795" s="9"/>
      <c r="N795" s="9"/>
      <c r="O795" s="9"/>
      <c r="P795" s="9"/>
      <c r="Q795" s="9"/>
    </row>
    <row r="796" spans="1:17" hidden="1" x14ac:dyDescent="0.25">
      <c r="A796" s="19" t="s">
        <v>279</v>
      </c>
      <c r="B796">
        <v>574</v>
      </c>
      <c r="C796" t="s">
        <v>296</v>
      </c>
      <c r="D796">
        <v>313137</v>
      </c>
      <c r="E796" t="s">
        <v>294</v>
      </c>
      <c r="F796">
        <v>1</v>
      </c>
      <c r="G796" t="s">
        <v>573</v>
      </c>
      <c r="H796">
        <v>206</v>
      </c>
      <c r="I796" s="9">
        <v>44398</v>
      </c>
      <c r="J796" s="9">
        <v>44582</v>
      </c>
      <c r="K796" s="9">
        <v>45138</v>
      </c>
      <c r="L796" s="9"/>
      <c r="M796" s="9"/>
      <c r="N796" s="9"/>
      <c r="O796" s="9"/>
      <c r="P796" s="9"/>
      <c r="Q796" s="9"/>
    </row>
    <row r="797" spans="1:17" hidden="1" x14ac:dyDescent="0.25">
      <c r="A797" s="19" t="s">
        <v>279</v>
      </c>
      <c r="B797">
        <v>1551</v>
      </c>
      <c r="C797" t="s">
        <v>296</v>
      </c>
      <c r="D797">
        <v>313137</v>
      </c>
      <c r="E797" t="s">
        <v>294</v>
      </c>
      <c r="F797">
        <v>1</v>
      </c>
      <c r="G797" t="s">
        <v>573</v>
      </c>
      <c r="H797">
        <v>206</v>
      </c>
      <c r="I797" s="9">
        <v>44398</v>
      </c>
      <c r="J797" s="9">
        <v>44582</v>
      </c>
      <c r="K797" s="9">
        <v>45138</v>
      </c>
      <c r="L797" s="9"/>
      <c r="M797" s="9"/>
      <c r="N797" s="9"/>
      <c r="O797" s="9"/>
      <c r="P797" s="9"/>
      <c r="Q797" s="9"/>
    </row>
    <row r="798" spans="1:17" hidden="1" x14ac:dyDescent="0.25">
      <c r="A798" s="19" t="s">
        <v>279</v>
      </c>
      <c r="B798">
        <v>231</v>
      </c>
      <c r="C798" t="s">
        <v>297</v>
      </c>
      <c r="D798">
        <v>313137</v>
      </c>
      <c r="E798" t="s">
        <v>298</v>
      </c>
      <c r="F798">
        <v>1</v>
      </c>
      <c r="G798" t="s">
        <v>573</v>
      </c>
      <c r="H798">
        <v>207</v>
      </c>
      <c r="I798" s="9">
        <v>44276</v>
      </c>
      <c r="J798" s="9">
        <v>44398</v>
      </c>
      <c r="K798" s="9">
        <v>45138</v>
      </c>
      <c r="L798" s="9"/>
      <c r="M798" s="9"/>
      <c r="N798" s="9"/>
      <c r="O798" s="9"/>
      <c r="P798" s="9"/>
      <c r="Q798" s="9"/>
    </row>
    <row r="799" spans="1:17" hidden="1" x14ac:dyDescent="0.25">
      <c r="A799" s="19" t="s">
        <v>279</v>
      </c>
      <c r="B799">
        <v>232</v>
      </c>
      <c r="C799" t="s">
        <v>297</v>
      </c>
      <c r="D799">
        <v>313137</v>
      </c>
      <c r="E799" t="s">
        <v>298</v>
      </c>
      <c r="F799">
        <v>1</v>
      </c>
      <c r="G799" t="s">
        <v>573</v>
      </c>
      <c r="H799">
        <v>207</v>
      </c>
      <c r="I799" s="9">
        <v>44276</v>
      </c>
      <c r="J799" s="9">
        <v>44398</v>
      </c>
      <c r="K799" s="9">
        <v>45138</v>
      </c>
      <c r="L799" s="9"/>
      <c r="M799" s="9"/>
      <c r="N799" s="9"/>
      <c r="O799" s="9"/>
      <c r="P799" s="9"/>
      <c r="Q799" s="9"/>
    </row>
    <row r="800" spans="1:17" hidden="1" x14ac:dyDescent="0.25">
      <c r="A800" s="19" t="s">
        <v>279</v>
      </c>
      <c r="B800">
        <v>320</v>
      </c>
      <c r="C800" t="s">
        <v>297</v>
      </c>
      <c r="D800">
        <v>313137</v>
      </c>
      <c r="E800" t="s">
        <v>298</v>
      </c>
      <c r="F800">
        <v>1</v>
      </c>
      <c r="G800" t="s">
        <v>573</v>
      </c>
      <c r="H800">
        <v>207</v>
      </c>
      <c r="I800" s="9">
        <v>44276</v>
      </c>
      <c r="J800" s="9">
        <v>44398</v>
      </c>
      <c r="K800" s="9">
        <v>45138</v>
      </c>
      <c r="L800" s="9"/>
      <c r="M800" s="9"/>
      <c r="N800" s="9"/>
      <c r="O800" s="9"/>
      <c r="P800" s="9"/>
      <c r="Q800" s="9"/>
    </row>
    <row r="801" spans="1:17" hidden="1" x14ac:dyDescent="0.25">
      <c r="A801" s="19" t="s">
        <v>279</v>
      </c>
      <c r="B801">
        <v>321</v>
      </c>
      <c r="C801" t="s">
        <v>297</v>
      </c>
      <c r="D801">
        <v>313137</v>
      </c>
      <c r="E801" t="s">
        <v>298</v>
      </c>
      <c r="F801">
        <v>1</v>
      </c>
      <c r="G801" t="s">
        <v>573</v>
      </c>
      <c r="H801">
        <v>207</v>
      </c>
      <c r="I801" s="9">
        <v>44276</v>
      </c>
      <c r="J801" s="9">
        <v>44398</v>
      </c>
      <c r="K801" s="9">
        <v>45138</v>
      </c>
      <c r="L801" s="9"/>
      <c r="M801" s="9"/>
      <c r="N801" s="9"/>
      <c r="O801" s="9"/>
      <c r="P801" s="9"/>
      <c r="Q801" s="9"/>
    </row>
    <row r="802" spans="1:17" hidden="1" x14ac:dyDescent="0.25">
      <c r="A802" s="19" t="s">
        <v>279</v>
      </c>
      <c r="B802">
        <v>321</v>
      </c>
      <c r="C802" t="s">
        <v>297</v>
      </c>
      <c r="D802">
        <v>313137</v>
      </c>
      <c r="E802" t="s">
        <v>298</v>
      </c>
      <c r="F802">
        <v>1</v>
      </c>
      <c r="G802" t="s">
        <v>573</v>
      </c>
      <c r="H802">
        <v>207</v>
      </c>
      <c r="I802" s="9">
        <v>44276</v>
      </c>
      <c r="J802" s="9">
        <v>44398</v>
      </c>
      <c r="K802" s="9">
        <v>45138</v>
      </c>
      <c r="L802" s="9"/>
      <c r="M802" s="9"/>
      <c r="N802" s="9"/>
      <c r="O802" s="9"/>
      <c r="P802" s="9"/>
      <c r="Q802" s="9"/>
    </row>
    <row r="803" spans="1:17" hidden="1" x14ac:dyDescent="0.25">
      <c r="A803" s="19" t="s">
        <v>279</v>
      </c>
      <c r="B803">
        <v>231</v>
      </c>
      <c r="C803" t="s">
        <v>297</v>
      </c>
      <c r="D803">
        <v>313137</v>
      </c>
      <c r="E803" t="s">
        <v>298</v>
      </c>
      <c r="F803">
        <v>1</v>
      </c>
      <c r="G803" t="s">
        <v>573</v>
      </c>
      <c r="H803">
        <v>208</v>
      </c>
      <c r="I803" s="9">
        <v>44398</v>
      </c>
      <c r="J803" s="9">
        <v>44582</v>
      </c>
      <c r="K803" s="9">
        <v>45138</v>
      </c>
      <c r="L803" s="9"/>
      <c r="M803" s="9"/>
      <c r="N803" s="9"/>
      <c r="O803" s="9"/>
      <c r="P803" s="9"/>
      <c r="Q803" s="9"/>
    </row>
    <row r="804" spans="1:17" hidden="1" x14ac:dyDescent="0.25">
      <c r="A804" s="19" t="s">
        <v>279</v>
      </c>
      <c r="B804">
        <v>232</v>
      </c>
      <c r="C804" t="s">
        <v>297</v>
      </c>
      <c r="D804">
        <v>313137</v>
      </c>
      <c r="E804" t="s">
        <v>298</v>
      </c>
      <c r="F804">
        <v>1</v>
      </c>
      <c r="G804" t="s">
        <v>573</v>
      </c>
      <c r="H804">
        <v>208</v>
      </c>
      <c r="I804" s="9">
        <v>44398</v>
      </c>
      <c r="J804" s="9">
        <v>44582</v>
      </c>
      <c r="K804" s="9">
        <v>45138</v>
      </c>
      <c r="L804" s="9"/>
      <c r="M804" s="9"/>
      <c r="N804" s="9"/>
      <c r="O804" s="9"/>
      <c r="P804" s="9"/>
      <c r="Q804" s="9"/>
    </row>
    <row r="805" spans="1:17" hidden="1" x14ac:dyDescent="0.25">
      <c r="A805" s="19" t="s">
        <v>279</v>
      </c>
      <c r="B805">
        <v>320</v>
      </c>
      <c r="C805" t="s">
        <v>297</v>
      </c>
      <c r="D805">
        <v>313137</v>
      </c>
      <c r="E805" t="s">
        <v>298</v>
      </c>
      <c r="F805">
        <v>1</v>
      </c>
      <c r="G805" t="s">
        <v>573</v>
      </c>
      <c r="H805">
        <v>208</v>
      </c>
      <c r="I805" s="9">
        <v>44398</v>
      </c>
      <c r="J805" s="9">
        <v>44582</v>
      </c>
      <c r="K805" s="9">
        <v>45138</v>
      </c>
      <c r="L805" s="9"/>
      <c r="M805" s="9"/>
      <c r="N805" s="9"/>
      <c r="O805" s="9"/>
      <c r="P805" s="9"/>
      <c r="Q805" s="9"/>
    </row>
    <row r="806" spans="1:17" hidden="1" x14ac:dyDescent="0.25">
      <c r="A806" s="19" t="s">
        <v>279</v>
      </c>
      <c r="B806">
        <v>321</v>
      </c>
      <c r="C806" t="s">
        <v>297</v>
      </c>
      <c r="D806">
        <v>313137</v>
      </c>
      <c r="E806" t="s">
        <v>298</v>
      </c>
      <c r="F806">
        <v>1</v>
      </c>
      <c r="G806" t="s">
        <v>573</v>
      </c>
      <c r="H806">
        <v>208</v>
      </c>
      <c r="I806" s="9">
        <v>44398</v>
      </c>
      <c r="J806" s="9">
        <v>44582</v>
      </c>
      <c r="K806" s="9">
        <v>45138</v>
      </c>
      <c r="L806" s="9"/>
      <c r="M806" s="9"/>
      <c r="N806" s="9"/>
      <c r="O806" s="9"/>
      <c r="P806" s="9"/>
      <c r="Q806" s="9"/>
    </row>
    <row r="807" spans="1:17" hidden="1" x14ac:dyDescent="0.25">
      <c r="A807" s="19" t="s">
        <v>279</v>
      </c>
      <c r="B807">
        <v>321</v>
      </c>
      <c r="C807" t="s">
        <v>297</v>
      </c>
      <c r="D807">
        <v>313137</v>
      </c>
      <c r="E807" t="s">
        <v>298</v>
      </c>
      <c r="F807">
        <v>1</v>
      </c>
      <c r="G807" t="s">
        <v>573</v>
      </c>
      <c r="H807">
        <v>208</v>
      </c>
      <c r="I807" s="9">
        <v>44398</v>
      </c>
      <c r="J807" s="9">
        <v>44582</v>
      </c>
      <c r="K807" s="9">
        <v>45138</v>
      </c>
      <c r="L807" s="9"/>
      <c r="M807" s="9"/>
      <c r="N807" s="9"/>
      <c r="O807" s="9"/>
      <c r="P807" s="9"/>
      <c r="Q807" s="9"/>
    </row>
    <row r="808" spans="1:17" hidden="1" x14ac:dyDescent="0.25">
      <c r="A808" s="19" t="s">
        <v>279</v>
      </c>
      <c r="B808">
        <v>223</v>
      </c>
      <c r="C808" t="s">
        <v>299</v>
      </c>
      <c r="D808">
        <v>313137</v>
      </c>
      <c r="E808" t="s">
        <v>300</v>
      </c>
      <c r="F808">
        <v>1</v>
      </c>
      <c r="G808" t="s">
        <v>573</v>
      </c>
      <c r="H808">
        <v>207</v>
      </c>
      <c r="I808" s="9">
        <v>44276</v>
      </c>
      <c r="J808" s="9">
        <v>44398</v>
      </c>
      <c r="K808" s="9">
        <v>45138</v>
      </c>
      <c r="L808" s="9"/>
      <c r="M808" s="9"/>
      <c r="N808" s="9"/>
      <c r="O808" s="9"/>
      <c r="P808" s="9"/>
      <c r="Q808" s="9"/>
    </row>
    <row r="809" spans="1:17" hidden="1" x14ac:dyDescent="0.25">
      <c r="A809" s="19" t="s">
        <v>279</v>
      </c>
      <c r="B809">
        <v>224</v>
      </c>
      <c r="C809" t="s">
        <v>299</v>
      </c>
      <c r="D809">
        <v>313137</v>
      </c>
      <c r="E809" t="s">
        <v>300</v>
      </c>
      <c r="F809">
        <v>1</v>
      </c>
      <c r="G809" t="s">
        <v>573</v>
      </c>
      <c r="H809">
        <v>207</v>
      </c>
      <c r="I809" s="9">
        <v>44276</v>
      </c>
      <c r="J809" s="9">
        <v>44398</v>
      </c>
      <c r="K809" s="9">
        <v>45138</v>
      </c>
      <c r="L809" s="9"/>
      <c r="M809" s="9"/>
      <c r="N809" s="9"/>
      <c r="O809" s="9"/>
      <c r="P809" s="9"/>
      <c r="Q809" s="9"/>
    </row>
    <row r="810" spans="1:17" hidden="1" x14ac:dyDescent="0.25">
      <c r="A810" s="19" t="s">
        <v>279</v>
      </c>
      <c r="B810">
        <v>3834</v>
      </c>
      <c r="C810" t="s">
        <v>299</v>
      </c>
      <c r="D810">
        <v>313137</v>
      </c>
      <c r="E810" t="s">
        <v>300</v>
      </c>
      <c r="F810">
        <v>1</v>
      </c>
      <c r="G810" t="s">
        <v>573</v>
      </c>
      <c r="H810">
        <v>207</v>
      </c>
      <c r="I810" s="9">
        <v>44276</v>
      </c>
      <c r="J810" s="9">
        <v>44398</v>
      </c>
      <c r="K810" s="9">
        <v>45138</v>
      </c>
      <c r="L810" s="9"/>
      <c r="M810" s="9"/>
      <c r="N810" s="9"/>
      <c r="O810" s="9"/>
      <c r="P810" s="9"/>
      <c r="Q810" s="9"/>
    </row>
    <row r="811" spans="1:17" hidden="1" x14ac:dyDescent="0.25">
      <c r="A811" s="19" t="s">
        <v>279</v>
      </c>
      <c r="B811">
        <v>297</v>
      </c>
      <c r="C811" t="s">
        <v>299</v>
      </c>
      <c r="D811">
        <v>313137</v>
      </c>
      <c r="E811" t="s">
        <v>300</v>
      </c>
      <c r="F811">
        <v>1</v>
      </c>
      <c r="G811" t="s">
        <v>573</v>
      </c>
      <c r="H811">
        <v>207</v>
      </c>
      <c r="I811" s="9">
        <v>44276</v>
      </c>
      <c r="J811" s="9">
        <v>44398</v>
      </c>
      <c r="K811" s="9">
        <v>45138</v>
      </c>
      <c r="L811" s="9"/>
      <c r="M811" s="9"/>
      <c r="N811" s="9"/>
      <c r="O811" s="9"/>
      <c r="P811" s="9"/>
      <c r="Q811" s="9"/>
    </row>
    <row r="812" spans="1:17" hidden="1" x14ac:dyDescent="0.25">
      <c r="A812" s="19" t="s">
        <v>279</v>
      </c>
      <c r="B812">
        <v>223</v>
      </c>
      <c r="C812" t="s">
        <v>299</v>
      </c>
      <c r="D812">
        <v>313137</v>
      </c>
      <c r="E812" t="s">
        <v>300</v>
      </c>
      <c r="F812">
        <v>1</v>
      </c>
      <c r="G812" t="s">
        <v>573</v>
      </c>
      <c r="H812">
        <v>208</v>
      </c>
      <c r="I812" s="9">
        <v>44398</v>
      </c>
      <c r="J812" s="9">
        <v>44582</v>
      </c>
      <c r="K812" s="9">
        <v>45138</v>
      </c>
      <c r="L812" s="9"/>
      <c r="M812" s="9"/>
      <c r="N812" s="9"/>
      <c r="O812" s="9"/>
      <c r="P812" s="9"/>
      <c r="Q812" s="9"/>
    </row>
    <row r="813" spans="1:17" hidden="1" x14ac:dyDescent="0.25">
      <c r="A813" s="19" t="s">
        <v>279</v>
      </c>
      <c r="B813">
        <v>224</v>
      </c>
      <c r="C813" t="s">
        <v>299</v>
      </c>
      <c r="D813">
        <v>313137</v>
      </c>
      <c r="E813" t="s">
        <v>300</v>
      </c>
      <c r="F813">
        <v>1</v>
      </c>
      <c r="G813" t="s">
        <v>573</v>
      </c>
      <c r="H813">
        <v>208</v>
      </c>
      <c r="I813" s="9">
        <v>44398</v>
      </c>
      <c r="J813" s="9">
        <v>44582</v>
      </c>
      <c r="K813" s="9">
        <v>45138</v>
      </c>
      <c r="L813" s="9"/>
      <c r="M813" s="9"/>
      <c r="N813" s="9"/>
      <c r="O813" s="9"/>
      <c r="P813" s="9"/>
      <c r="Q813" s="9"/>
    </row>
    <row r="814" spans="1:17" hidden="1" x14ac:dyDescent="0.25">
      <c r="A814" s="19" t="s">
        <v>279</v>
      </c>
      <c r="B814">
        <v>3834</v>
      </c>
      <c r="C814" t="s">
        <v>299</v>
      </c>
      <c r="D814">
        <v>313137</v>
      </c>
      <c r="E814" t="s">
        <v>300</v>
      </c>
      <c r="F814">
        <v>1</v>
      </c>
      <c r="G814" t="s">
        <v>573</v>
      </c>
      <c r="H814">
        <v>208</v>
      </c>
      <c r="I814" s="9">
        <v>44398</v>
      </c>
      <c r="J814" s="9">
        <v>44582</v>
      </c>
      <c r="K814" s="9">
        <v>45138</v>
      </c>
      <c r="L814" s="9"/>
      <c r="M814" s="9"/>
      <c r="N814" s="9"/>
      <c r="O814" s="9"/>
      <c r="P814" s="9"/>
      <c r="Q814" s="9"/>
    </row>
    <row r="815" spans="1:17" hidden="1" x14ac:dyDescent="0.25">
      <c r="A815" s="19" t="s">
        <v>279</v>
      </c>
      <c r="B815">
        <v>297</v>
      </c>
      <c r="C815" t="s">
        <v>299</v>
      </c>
      <c r="D815">
        <v>313137</v>
      </c>
      <c r="E815" t="s">
        <v>300</v>
      </c>
      <c r="F815">
        <v>1</v>
      </c>
      <c r="G815" t="s">
        <v>573</v>
      </c>
      <c r="H815">
        <v>208</v>
      </c>
      <c r="I815" s="9">
        <v>44398</v>
      </c>
      <c r="J815" s="9">
        <v>44582</v>
      </c>
      <c r="K815" s="9">
        <v>45138</v>
      </c>
      <c r="L815" s="9"/>
      <c r="M815" s="9"/>
      <c r="N815" s="9"/>
      <c r="O815" s="9"/>
      <c r="P815" s="9"/>
      <c r="Q815" s="9"/>
    </row>
    <row r="816" spans="1:17" hidden="1" x14ac:dyDescent="0.25">
      <c r="A816" s="19" t="s">
        <v>279</v>
      </c>
      <c r="B816">
        <v>215</v>
      </c>
      <c r="C816" t="s">
        <v>301</v>
      </c>
      <c r="D816">
        <v>313137</v>
      </c>
      <c r="E816" t="s">
        <v>302</v>
      </c>
      <c r="F816">
        <v>1</v>
      </c>
      <c r="G816" t="s">
        <v>573</v>
      </c>
      <c r="H816">
        <v>207</v>
      </c>
      <c r="I816" s="9">
        <v>44276</v>
      </c>
      <c r="J816" s="9">
        <v>44398</v>
      </c>
      <c r="K816" s="9">
        <v>45138</v>
      </c>
      <c r="L816" s="9"/>
      <c r="M816" s="9"/>
      <c r="N816" s="9"/>
      <c r="O816" s="9"/>
      <c r="P816" s="9"/>
      <c r="Q816" s="9"/>
    </row>
    <row r="817" spans="1:17" hidden="1" x14ac:dyDescent="0.25">
      <c r="A817" s="19" t="s">
        <v>279</v>
      </c>
      <c r="B817">
        <v>216</v>
      </c>
      <c r="C817" t="s">
        <v>301</v>
      </c>
      <c r="D817">
        <v>313137</v>
      </c>
      <c r="E817" t="s">
        <v>302</v>
      </c>
      <c r="F817">
        <v>1</v>
      </c>
      <c r="G817" t="s">
        <v>573</v>
      </c>
      <c r="H817">
        <v>207</v>
      </c>
      <c r="I817" s="9">
        <v>44276</v>
      </c>
      <c r="J817" s="9">
        <v>44398</v>
      </c>
      <c r="K817" s="9">
        <v>45138</v>
      </c>
      <c r="L817" s="9"/>
      <c r="M817" s="9"/>
      <c r="N817" s="9"/>
      <c r="O817" s="9"/>
      <c r="P817" s="9"/>
      <c r="Q817" s="9"/>
    </row>
    <row r="818" spans="1:17" hidden="1" x14ac:dyDescent="0.25">
      <c r="A818" s="19" t="s">
        <v>279</v>
      </c>
      <c r="B818">
        <v>4873</v>
      </c>
      <c r="C818" t="s">
        <v>301</v>
      </c>
      <c r="D818">
        <v>313137</v>
      </c>
      <c r="E818" t="s">
        <v>302</v>
      </c>
      <c r="F818">
        <v>1</v>
      </c>
      <c r="G818" t="s">
        <v>573</v>
      </c>
      <c r="H818">
        <v>207</v>
      </c>
      <c r="I818" s="9">
        <v>44276</v>
      </c>
      <c r="J818" s="9">
        <v>44398</v>
      </c>
      <c r="K818" s="9">
        <v>45138</v>
      </c>
      <c r="L818" s="9"/>
      <c r="M818" s="9"/>
      <c r="N818" s="9"/>
      <c r="O818" s="9"/>
      <c r="P818" s="9"/>
      <c r="Q818" s="9"/>
    </row>
    <row r="819" spans="1:17" hidden="1" x14ac:dyDescent="0.25">
      <c r="A819" s="19" t="s">
        <v>279</v>
      </c>
      <c r="B819">
        <v>301</v>
      </c>
      <c r="C819" t="s">
        <v>301</v>
      </c>
      <c r="D819">
        <v>313137</v>
      </c>
      <c r="E819" t="s">
        <v>302</v>
      </c>
      <c r="F819">
        <v>1</v>
      </c>
      <c r="G819" t="s">
        <v>573</v>
      </c>
      <c r="H819">
        <v>207</v>
      </c>
      <c r="I819" s="9">
        <v>44276</v>
      </c>
      <c r="J819" s="9">
        <v>44398</v>
      </c>
      <c r="K819" s="9">
        <v>45138</v>
      </c>
      <c r="L819" s="9"/>
      <c r="M819" s="9"/>
      <c r="N819" s="9"/>
      <c r="O819" s="9"/>
      <c r="P819" s="9"/>
      <c r="Q819" s="9"/>
    </row>
    <row r="820" spans="1:17" hidden="1" x14ac:dyDescent="0.25">
      <c r="A820" s="19" t="s">
        <v>279</v>
      </c>
      <c r="B820">
        <v>237</v>
      </c>
      <c r="C820" t="s">
        <v>301</v>
      </c>
      <c r="D820">
        <v>313137</v>
      </c>
      <c r="E820" t="s">
        <v>302</v>
      </c>
      <c r="F820">
        <v>1</v>
      </c>
      <c r="G820" t="s">
        <v>573</v>
      </c>
      <c r="H820">
        <v>207</v>
      </c>
      <c r="I820" s="9">
        <v>44276</v>
      </c>
      <c r="J820" s="9">
        <v>44398</v>
      </c>
      <c r="K820" s="9">
        <v>45138</v>
      </c>
      <c r="L820" s="9"/>
      <c r="M820" s="9"/>
      <c r="N820" s="9"/>
      <c r="O820" s="9"/>
      <c r="P820" s="9"/>
      <c r="Q820" s="9"/>
    </row>
    <row r="821" spans="1:17" hidden="1" x14ac:dyDescent="0.25">
      <c r="A821" s="19" t="s">
        <v>279</v>
      </c>
      <c r="B821">
        <v>215</v>
      </c>
      <c r="C821" t="s">
        <v>301</v>
      </c>
      <c r="D821">
        <v>313137</v>
      </c>
      <c r="E821" t="s">
        <v>302</v>
      </c>
      <c r="F821">
        <v>1</v>
      </c>
      <c r="G821" t="s">
        <v>573</v>
      </c>
      <c r="H821">
        <v>208</v>
      </c>
      <c r="I821" s="9">
        <v>44398</v>
      </c>
      <c r="J821" s="9">
        <v>44582</v>
      </c>
      <c r="K821" s="9">
        <v>45138</v>
      </c>
      <c r="L821" s="9"/>
      <c r="M821" s="9"/>
      <c r="N821" s="9"/>
      <c r="O821" s="9"/>
      <c r="P821" s="9"/>
      <c r="Q821" s="9"/>
    </row>
    <row r="822" spans="1:17" hidden="1" x14ac:dyDescent="0.25">
      <c r="A822" s="19" t="s">
        <v>279</v>
      </c>
      <c r="B822">
        <v>216</v>
      </c>
      <c r="C822" t="s">
        <v>301</v>
      </c>
      <c r="D822">
        <v>313137</v>
      </c>
      <c r="E822" t="s">
        <v>302</v>
      </c>
      <c r="F822">
        <v>1</v>
      </c>
      <c r="G822" t="s">
        <v>573</v>
      </c>
      <c r="H822">
        <v>208</v>
      </c>
      <c r="I822" s="9">
        <v>44398</v>
      </c>
      <c r="J822" s="9">
        <v>44582</v>
      </c>
      <c r="K822" s="9">
        <v>45138</v>
      </c>
      <c r="L822" s="9"/>
      <c r="M822" s="9"/>
      <c r="N822" s="9"/>
      <c r="O822" s="9"/>
      <c r="P822" s="9"/>
      <c r="Q822" s="9"/>
    </row>
    <row r="823" spans="1:17" hidden="1" x14ac:dyDescent="0.25">
      <c r="A823" s="19" t="s">
        <v>279</v>
      </c>
      <c r="B823">
        <v>4873</v>
      </c>
      <c r="C823" t="s">
        <v>301</v>
      </c>
      <c r="D823">
        <v>313137</v>
      </c>
      <c r="E823" t="s">
        <v>302</v>
      </c>
      <c r="F823">
        <v>1</v>
      </c>
      <c r="G823" t="s">
        <v>573</v>
      </c>
      <c r="H823">
        <v>208</v>
      </c>
      <c r="I823" s="9">
        <v>44398</v>
      </c>
      <c r="J823" s="9">
        <v>44582</v>
      </c>
      <c r="K823" s="9">
        <v>45138</v>
      </c>
      <c r="L823" s="9"/>
      <c r="M823" s="9"/>
      <c r="N823" s="9"/>
      <c r="O823" s="9"/>
      <c r="P823" s="9"/>
      <c r="Q823" s="9"/>
    </row>
    <row r="824" spans="1:17" hidden="1" x14ac:dyDescent="0.25">
      <c r="A824" s="19" t="s">
        <v>279</v>
      </c>
      <c r="B824">
        <v>301</v>
      </c>
      <c r="C824" t="s">
        <v>301</v>
      </c>
      <c r="D824">
        <v>313137</v>
      </c>
      <c r="E824" t="s">
        <v>302</v>
      </c>
      <c r="F824">
        <v>1</v>
      </c>
      <c r="G824" t="s">
        <v>573</v>
      </c>
      <c r="H824">
        <v>208</v>
      </c>
      <c r="I824" s="9">
        <v>44398</v>
      </c>
      <c r="J824" s="9">
        <v>44582</v>
      </c>
      <c r="K824" s="9">
        <v>45138</v>
      </c>
      <c r="L824" s="9"/>
      <c r="M824" s="9"/>
      <c r="N824" s="9"/>
      <c r="O824" s="9"/>
      <c r="P824" s="9"/>
      <c r="Q824" s="9"/>
    </row>
    <row r="825" spans="1:17" hidden="1" x14ac:dyDescent="0.25">
      <c r="A825" s="19" t="s">
        <v>279</v>
      </c>
      <c r="B825">
        <v>237</v>
      </c>
      <c r="C825" t="s">
        <v>301</v>
      </c>
      <c r="D825">
        <v>313137</v>
      </c>
      <c r="E825" t="s">
        <v>302</v>
      </c>
      <c r="F825">
        <v>1</v>
      </c>
      <c r="G825" t="s">
        <v>573</v>
      </c>
      <c r="H825">
        <v>208</v>
      </c>
      <c r="I825" s="9">
        <v>44398</v>
      </c>
      <c r="J825" s="9">
        <v>44582</v>
      </c>
      <c r="K825" s="9">
        <v>45138</v>
      </c>
      <c r="L825" s="9"/>
      <c r="M825" s="9"/>
      <c r="N825" s="9"/>
      <c r="O825" s="9"/>
      <c r="P825" s="9"/>
      <c r="Q825" s="9"/>
    </row>
    <row r="826" spans="1:17" hidden="1" x14ac:dyDescent="0.25">
      <c r="A826" s="19" t="s">
        <v>279</v>
      </c>
      <c r="B826">
        <v>601</v>
      </c>
      <c r="C826" t="s">
        <v>303</v>
      </c>
      <c r="D826">
        <v>313137</v>
      </c>
      <c r="E826" t="s">
        <v>304</v>
      </c>
      <c r="F826">
        <v>1</v>
      </c>
      <c r="G826" t="s">
        <v>573</v>
      </c>
      <c r="H826">
        <v>207</v>
      </c>
      <c r="I826" s="9">
        <v>44276</v>
      </c>
      <c r="J826" s="9">
        <v>44398</v>
      </c>
      <c r="K826" s="9">
        <v>45138</v>
      </c>
      <c r="L826" s="9"/>
      <c r="M826" s="9"/>
      <c r="N826" s="9"/>
      <c r="O826" s="9"/>
      <c r="P826" s="9"/>
      <c r="Q826" s="9"/>
    </row>
    <row r="827" spans="1:17" hidden="1" x14ac:dyDescent="0.25">
      <c r="A827" s="19" t="s">
        <v>279</v>
      </c>
      <c r="B827">
        <v>214</v>
      </c>
      <c r="C827" t="s">
        <v>303</v>
      </c>
      <c r="D827">
        <v>313137</v>
      </c>
      <c r="E827" t="s">
        <v>304</v>
      </c>
      <c r="F827">
        <v>1</v>
      </c>
      <c r="G827" t="s">
        <v>573</v>
      </c>
      <c r="H827">
        <v>207</v>
      </c>
      <c r="I827" s="9">
        <v>44276</v>
      </c>
      <c r="J827" s="9">
        <v>44398</v>
      </c>
      <c r="K827" s="9">
        <v>45138</v>
      </c>
      <c r="L827" s="9"/>
      <c r="M827" s="9"/>
      <c r="N827" s="9"/>
      <c r="O827" s="9"/>
      <c r="P827" s="9"/>
      <c r="Q827" s="9"/>
    </row>
    <row r="828" spans="1:17" hidden="1" x14ac:dyDescent="0.25">
      <c r="A828" s="19" t="s">
        <v>279</v>
      </c>
      <c r="B828">
        <v>214</v>
      </c>
      <c r="C828" t="s">
        <v>303</v>
      </c>
      <c r="D828">
        <v>313137</v>
      </c>
      <c r="E828" t="s">
        <v>304</v>
      </c>
      <c r="F828">
        <v>1</v>
      </c>
      <c r="G828" t="s">
        <v>573</v>
      </c>
      <c r="H828">
        <v>207</v>
      </c>
      <c r="I828" s="9">
        <v>44276</v>
      </c>
      <c r="J828" s="9">
        <v>44398</v>
      </c>
      <c r="K828" s="9">
        <v>45138</v>
      </c>
      <c r="L828" s="9"/>
      <c r="M828" s="9"/>
      <c r="N828" s="9"/>
      <c r="O828" s="9"/>
      <c r="P828" s="9"/>
      <c r="Q828" s="9"/>
    </row>
    <row r="829" spans="1:17" hidden="1" x14ac:dyDescent="0.25">
      <c r="A829" s="19" t="s">
        <v>279</v>
      </c>
      <c r="B829">
        <v>304</v>
      </c>
      <c r="C829" t="s">
        <v>303</v>
      </c>
      <c r="D829">
        <v>313137</v>
      </c>
      <c r="E829" t="s">
        <v>304</v>
      </c>
      <c r="F829">
        <v>1</v>
      </c>
      <c r="G829" t="s">
        <v>573</v>
      </c>
      <c r="H829">
        <v>207</v>
      </c>
      <c r="I829" s="9">
        <v>44276</v>
      </c>
      <c r="J829" s="9">
        <v>44398</v>
      </c>
      <c r="K829" s="9">
        <v>45138</v>
      </c>
      <c r="L829" s="9"/>
      <c r="M829" s="9"/>
      <c r="N829" s="9"/>
      <c r="O829" s="9"/>
      <c r="P829" s="9"/>
      <c r="Q829" s="9"/>
    </row>
    <row r="830" spans="1:17" hidden="1" x14ac:dyDescent="0.25">
      <c r="A830" s="19" t="s">
        <v>279</v>
      </c>
      <c r="B830">
        <v>305</v>
      </c>
      <c r="C830" t="s">
        <v>303</v>
      </c>
      <c r="D830">
        <v>313137</v>
      </c>
      <c r="E830" t="s">
        <v>304</v>
      </c>
      <c r="F830">
        <v>1</v>
      </c>
      <c r="G830" t="s">
        <v>573</v>
      </c>
      <c r="H830">
        <v>207</v>
      </c>
      <c r="I830" s="9">
        <v>44276</v>
      </c>
      <c r="J830" s="9">
        <v>44398</v>
      </c>
      <c r="K830" s="9">
        <v>45138</v>
      </c>
      <c r="L830" s="9"/>
      <c r="M830" s="9"/>
      <c r="N830" s="9"/>
      <c r="O830" s="9"/>
      <c r="P830" s="9"/>
      <c r="Q830" s="9"/>
    </row>
    <row r="831" spans="1:17" hidden="1" x14ac:dyDescent="0.25">
      <c r="A831" s="19" t="s">
        <v>279</v>
      </c>
      <c r="B831">
        <v>601</v>
      </c>
      <c r="C831" t="s">
        <v>303</v>
      </c>
      <c r="D831">
        <v>313137</v>
      </c>
      <c r="E831" t="s">
        <v>304</v>
      </c>
      <c r="F831">
        <v>1</v>
      </c>
      <c r="G831" t="s">
        <v>573</v>
      </c>
      <c r="H831">
        <v>208</v>
      </c>
      <c r="I831" s="9">
        <v>44398</v>
      </c>
      <c r="J831" s="9">
        <v>44582</v>
      </c>
      <c r="K831" s="9">
        <v>45138</v>
      </c>
      <c r="L831" s="9"/>
      <c r="M831" s="9"/>
      <c r="N831" s="9"/>
      <c r="O831" s="9"/>
      <c r="P831" s="9"/>
      <c r="Q831" s="9"/>
    </row>
    <row r="832" spans="1:17" hidden="1" x14ac:dyDescent="0.25">
      <c r="A832" s="19" t="s">
        <v>279</v>
      </c>
      <c r="B832">
        <v>214</v>
      </c>
      <c r="C832" t="s">
        <v>303</v>
      </c>
      <c r="D832">
        <v>313137</v>
      </c>
      <c r="E832" t="s">
        <v>304</v>
      </c>
      <c r="F832">
        <v>1</v>
      </c>
      <c r="G832" t="s">
        <v>573</v>
      </c>
      <c r="H832">
        <v>208</v>
      </c>
      <c r="I832" s="9">
        <v>44398</v>
      </c>
      <c r="J832" s="9">
        <v>44582</v>
      </c>
      <c r="K832" s="9">
        <v>45138</v>
      </c>
      <c r="L832" s="9"/>
      <c r="M832" s="9"/>
      <c r="N832" s="9"/>
      <c r="O832" s="9"/>
      <c r="P832" s="9"/>
      <c r="Q832" s="9"/>
    </row>
    <row r="833" spans="1:17" hidden="1" x14ac:dyDescent="0.25">
      <c r="A833" s="19" t="s">
        <v>279</v>
      </c>
      <c r="B833">
        <v>214</v>
      </c>
      <c r="C833" t="s">
        <v>303</v>
      </c>
      <c r="D833">
        <v>313137</v>
      </c>
      <c r="E833" t="s">
        <v>304</v>
      </c>
      <c r="F833">
        <v>1</v>
      </c>
      <c r="G833" t="s">
        <v>573</v>
      </c>
      <c r="H833">
        <v>208</v>
      </c>
      <c r="I833" s="9">
        <v>44398</v>
      </c>
      <c r="J833" s="9">
        <v>44582</v>
      </c>
      <c r="K833" s="9">
        <v>45138</v>
      </c>
      <c r="L833" s="9"/>
      <c r="M833" s="9"/>
      <c r="N833" s="9"/>
      <c r="O833" s="9"/>
      <c r="P833" s="9"/>
      <c r="Q833" s="9"/>
    </row>
    <row r="834" spans="1:17" hidden="1" x14ac:dyDescent="0.25">
      <c r="A834" s="19" t="s">
        <v>279</v>
      </c>
      <c r="B834">
        <v>304</v>
      </c>
      <c r="C834" t="s">
        <v>303</v>
      </c>
      <c r="D834">
        <v>313137</v>
      </c>
      <c r="E834" t="s">
        <v>304</v>
      </c>
      <c r="F834">
        <v>1</v>
      </c>
      <c r="G834" t="s">
        <v>573</v>
      </c>
      <c r="H834">
        <v>208</v>
      </c>
      <c r="I834" s="9">
        <v>44398</v>
      </c>
      <c r="J834" s="9">
        <v>44582</v>
      </c>
      <c r="K834" s="9">
        <v>45138</v>
      </c>
      <c r="L834" s="9"/>
      <c r="M834" s="9"/>
      <c r="N834" s="9"/>
      <c r="O834" s="9"/>
      <c r="P834" s="9"/>
      <c r="Q834" s="9"/>
    </row>
    <row r="835" spans="1:17" hidden="1" x14ac:dyDescent="0.25">
      <c r="A835" s="19" t="s">
        <v>279</v>
      </c>
      <c r="B835">
        <v>305</v>
      </c>
      <c r="C835" t="s">
        <v>303</v>
      </c>
      <c r="D835">
        <v>313137</v>
      </c>
      <c r="E835" t="s">
        <v>304</v>
      </c>
      <c r="F835">
        <v>1</v>
      </c>
      <c r="G835" t="s">
        <v>573</v>
      </c>
      <c r="H835">
        <v>208</v>
      </c>
      <c r="I835" s="9">
        <v>44398</v>
      </c>
      <c r="J835" s="9">
        <v>44582</v>
      </c>
      <c r="K835" s="9">
        <v>45138</v>
      </c>
      <c r="L835" s="9"/>
      <c r="M835" s="9"/>
      <c r="N835" s="9"/>
      <c r="O835" s="9"/>
      <c r="P835" s="9"/>
      <c r="Q835" s="9"/>
    </row>
    <row r="836" spans="1:17" hidden="1" x14ac:dyDescent="0.25">
      <c r="A836" s="19" t="s">
        <v>279</v>
      </c>
      <c r="B836">
        <v>193</v>
      </c>
      <c r="C836" t="s">
        <v>305</v>
      </c>
      <c r="D836">
        <v>313137</v>
      </c>
      <c r="E836" t="s">
        <v>306</v>
      </c>
      <c r="F836">
        <v>1</v>
      </c>
      <c r="G836" t="s">
        <v>573</v>
      </c>
      <c r="H836">
        <v>207</v>
      </c>
      <c r="I836" s="9">
        <v>44276</v>
      </c>
      <c r="J836" s="9">
        <v>44398</v>
      </c>
      <c r="K836" s="9">
        <v>45138</v>
      </c>
      <c r="L836" s="9"/>
      <c r="M836" s="9"/>
      <c r="N836" s="9"/>
      <c r="O836" s="9"/>
      <c r="P836" s="9"/>
      <c r="Q836" s="9"/>
    </row>
    <row r="837" spans="1:17" hidden="1" x14ac:dyDescent="0.25">
      <c r="A837" s="19" t="s">
        <v>279</v>
      </c>
      <c r="B837">
        <v>208</v>
      </c>
      <c r="C837" t="s">
        <v>305</v>
      </c>
      <c r="D837">
        <v>313137</v>
      </c>
      <c r="E837" t="s">
        <v>306</v>
      </c>
      <c r="F837">
        <v>1</v>
      </c>
      <c r="G837" t="s">
        <v>573</v>
      </c>
      <c r="H837">
        <v>207</v>
      </c>
      <c r="I837" s="9">
        <v>44276</v>
      </c>
      <c r="J837" s="9">
        <v>44398</v>
      </c>
      <c r="K837" s="9">
        <v>45138</v>
      </c>
      <c r="L837" s="9"/>
      <c r="M837" s="9"/>
      <c r="N837" s="9"/>
      <c r="O837" s="9"/>
      <c r="P837" s="9"/>
      <c r="Q837" s="9"/>
    </row>
    <row r="838" spans="1:17" hidden="1" x14ac:dyDescent="0.25">
      <c r="A838" s="19" t="s">
        <v>279</v>
      </c>
      <c r="B838">
        <v>306</v>
      </c>
      <c r="C838" t="s">
        <v>305</v>
      </c>
      <c r="D838">
        <v>313137</v>
      </c>
      <c r="E838" t="s">
        <v>306</v>
      </c>
      <c r="F838">
        <v>1</v>
      </c>
      <c r="G838" t="s">
        <v>573</v>
      </c>
      <c r="H838">
        <v>207</v>
      </c>
      <c r="I838" s="9">
        <v>44276</v>
      </c>
      <c r="J838" s="9">
        <v>44398</v>
      </c>
      <c r="K838" s="9">
        <v>45138</v>
      </c>
      <c r="L838" s="9"/>
      <c r="M838" s="9"/>
      <c r="N838" s="9"/>
      <c r="O838" s="9"/>
      <c r="P838" s="9"/>
      <c r="Q838" s="9"/>
    </row>
    <row r="839" spans="1:17" hidden="1" x14ac:dyDescent="0.25">
      <c r="A839" s="19" t="s">
        <v>279</v>
      </c>
      <c r="B839">
        <v>307</v>
      </c>
      <c r="C839" t="s">
        <v>305</v>
      </c>
      <c r="D839">
        <v>313137</v>
      </c>
      <c r="E839" t="s">
        <v>306</v>
      </c>
      <c r="F839">
        <v>1</v>
      </c>
      <c r="G839" t="s">
        <v>573</v>
      </c>
      <c r="H839">
        <v>207</v>
      </c>
      <c r="I839" s="9">
        <v>44276</v>
      </c>
      <c r="J839" s="9">
        <v>44398</v>
      </c>
      <c r="K839" s="9">
        <v>45138</v>
      </c>
      <c r="L839" s="9"/>
      <c r="M839" s="9"/>
      <c r="N839" s="9"/>
      <c r="O839" s="9"/>
      <c r="P839" s="9"/>
      <c r="Q839" s="9"/>
    </row>
    <row r="840" spans="1:17" hidden="1" x14ac:dyDescent="0.25">
      <c r="A840" s="19" t="s">
        <v>279</v>
      </c>
      <c r="B840">
        <v>193</v>
      </c>
      <c r="C840" t="s">
        <v>305</v>
      </c>
      <c r="D840">
        <v>313137</v>
      </c>
      <c r="E840" t="s">
        <v>306</v>
      </c>
      <c r="F840">
        <v>1</v>
      </c>
      <c r="G840" t="s">
        <v>573</v>
      </c>
      <c r="H840">
        <v>208</v>
      </c>
      <c r="I840" s="9">
        <v>44398</v>
      </c>
      <c r="J840" s="9">
        <v>44582</v>
      </c>
      <c r="K840" s="9">
        <v>45138</v>
      </c>
      <c r="L840" s="9"/>
      <c r="M840" s="9"/>
      <c r="N840" s="9"/>
      <c r="O840" s="9"/>
      <c r="P840" s="9"/>
      <c r="Q840" s="9"/>
    </row>
    <row r="841" spans="1:17" hidden="1" x14ac:dyDescent="0.25">
      <c r="A841" s="19" t="s">
        <v>279</v>
      </c>
      <c r="B841">
        <v>208</v>
      </c>
      <c r="C841" t="s">
        <v>305</v>
      </c>
      <c r="D841">
        <v>313137</v>
      </c>
      <c r="E841" t="s">
        <v>306</v>
      </c>
      <c r="F841">
        <v>1</v>
      </c>
      <c r="G841" t="s">
        <v>573</v>
      </c>
      <c r="H841">
        <v>208</v>
      </c>
      <c r="I841" s="9">
        <v>44398</v>
      </c>
      <c r="J841" s="9">
        <v>44582</v>
      </c>
      <c r="K841" s="9">
        <v>45138</v>
      </c>
      <c r="L841" s="9"/>
      <c r="M841" s="9"/>
      <c r="N841" s="9"/>
      <c r="O841" s="9"/>
      <c r="P841" s="9"/>
      <c r="Q841" s="9"/>
    </row>
    <row r="842" spans="1:17" hidden="1" x14ac:dyDescent="0.25">
      <c r="A842" s="19" t="s">
        <v>279</v>
      </c>
      <c r="B842">
        <v>306</v>
      </c>
      <c r="C842" t="s">
        <v>305</v>
      </c>
      <c r="D842">
        <v>313137</v>
      </c>
      <c r="E842" t="s">
        <v>306</v>
      </c>
      <c r="F842">
        <v>1</v>
      </c>
      <c r="G842" t="s">
        <v>573</v>
      </c>
      <c r="H842">
        <v>208</v>
      </c>
      <c r="I842" s="9">
        <v>44398</v>
      </c>
      <c r="J842" s="9">
        <v>44582</v>
      </c>
      <c r="K842" s="9">
        <v>45138</v>
      </c>
      <c r="L842" s="9"/>
      <c r="M842" s="9"/>
      <c r="N842" s="9"/>
      <c r="O842" s="9"/>
      <c r="P842" s="9"/>
      <c r="Q842" s="9"/>
    </row>
    <row r="843" spans="1:17" hidden="1" x14ac:dyDescent="0.25">
      <c r="A843" s="19" t="s">
        <v>279</v>
      </c>
      <c r="B843">
        <v>307</v>
      </c>
      <c r="C843" t="s">
        <v>305</v>
      </c>
      <c r="D843">
        <v>313137</v>
      </c>
      <c r="E843" t="s">
        <v>306</v>
      </c>
      <c r="F843">
        <v>1</v>
      </c>
      <c r="G843" t="s">
        <v>573</v>
      </c>
      <c r="H843">
        <v>208</v>
      </c>
      <c r="I843" s="9">
        <v>44398</v>
      </c>
      <c r="J843" s="9">
        <v>44582</v>
      </c>
      <c r="K843" s="9">
        <v>45138</v>
      </c>
      <c r="L843" s="9"/>
      <c r="M843" s="9"/>
      <c r="N843" s="9"/>
      <c r="O843" s="9"/>
      <c r="P843" s="9"/>
      <c r="Q843" s="9"/>
    </row>
    <row r="844" spans="1:17" hidden="1" x14ac:dyDescent="0.25">
      <c r="A844" s="19" t="s">
        <v>279</v>
      </c>
      <c r="B844">
        <v>217</v>
      </c>
      <c r="C844" t="s">
        <v>307</v>
      </c>
      <c r="D844">
        <v>313137</v>
      </c>
      <c r="E844" t="s">
        <v>308</v>
      </c>
      <c r="F844">
        <v>1</v>
      </c>
      <c r="G844" t="s">
        <v>573</v>
      </c>
      <c r="H844">
        <v>207</v>
      </c>
      <c r="I844" s="9">
        <v>44276</v>
      </c>
      <c r="J844" s="9">
        <v>44398</v>
      </c>
      <c r="K844" s="9">
        <v>45138</v>
      </c>
      <c r="L844" s="9"/>
      <c r="M844" s="9"/>
      <c r="N844" s="9"/>
      <c r="O844" s="9"/>
      <c r="P844" s="9"/>
      <c r="Q844" s="9"/>
    </row>
    <row r="845" spans="1:17" hidden="1" x14ac:dyDescent="0.25">
      <c r="A845" s="19" t="s">
        <v>279</v>
      </c>
      <c r="B845">
        <v>218</v>
      </c>
      <c r="C845" t="s">
        <v>307</v>
      </c>
      <c r="D845">
        <v>313137</v>
      </c>
      <c r="E845" t="s">
        <v>308</v>
      </c>
      <c r="F845">
        <v>1</v>
      </c>
      <c r="G845" t="s">
        <v>573</v>
      </c>
      <c r="H845">
        <v>207</v>
      </c>
      <c r="I845" s="9">
        <v>44276</v>
      </c>
      <c r="J845" s="9">
        <v>44398</v>
      </c>
      <c r="K845" s="9">
        <v>45138</v>
      </c>
      <c r="L845" s="9"/>
      <c r="M845" s="9"/>
      <c r="N845" s="9"/>
      <c r="O845" s="9"/>
      <c r="P845" s="9"/>
      <c r="Q845" s="9"/>
    </row>
    <row r="846" spans="1:17" hidden="1" x14ac:dyDescent="0.25">
      <c r="A846" s="19" t="s">
        <v>279</v>
      </c>
      <c r="B846">
        <v>310</v>
      </c>
      <c r="C846" t="s">
        <v>307</v>
      </c>
      <c r="D846">
        <v>313137</v>
      </c>
      <c r="E846" t="s">
        <v>308</v>
      </c>
      <c r="F846">
        <v>1</v>
      </c>
      <c r="G846" t="s">
        <v>573</v>
      </c>
      <c r="H846">
        <v>207</v>
      </c>
      <c r="I846" s="9">
        <v>44276</v>
      </c>
      <c r="J846" s="9">
        <v>44398</v>
      </c>
      <c r="K846" s="9">
        <v>45138</v>
      </c>
      <c r="L846" s="9"/>
      <c r="M846" s="9"/>
      <c r="N846" s="9"/>
      <c r="O846" s="9"/>
      <c r="P846" s="9"/>
      <c r="Q846" s="9"/>
    </row>
    <row r="847" spans="1:17" hidden="1" x14ac:dyDescent="0.25">
      <c r="A847" s="19" t="s">
        <v>279</v>
      </c>
      <c r="B847">
        <v>311</v>
      </c>
      <c r="C847" t="s">
        <v>307</v>
      </c>
      <c r="D847">
        <v>313137</v>
      </c>
      <c r="E847" t="s">
        <v>308</v>
      </c>
      <c r="F847">
        <v>1</v>
      </c>
      <c r="G847" t="s">
        <v>573</v>
      </c>
      <c r="H847">
        <v>207</v>
      </c>
      <c r="I847" s="9">
        <v>44276</v>
      </c>
      <c r="J847" s="9">
        <v>44398</v>
      </c>
      <c r="K847" s="9">
        <v>45138</v>
      </c>
      <c r="L847" s="9"/>
      <c r="M847" s="9"/>
      <c r="N847" s="9"/>
      <c r="O847" s="9"/>
      <c r="P847" s="9"/>
      <c r="Q847" s="9"/>
    </row>
    <row r="848" spans="1:17" hidden="1" x14ac:dyDescent="0.25">
      <c r="A848" s="19" t="s">
        <v>279</v>
      </c>
      <c r="B848">
        <v>312</v>
      </c>
      <c r="C848" t="s">
        <v>307</v>
      </c>
      <c r="D848">
        <v>313137</v>
      </c>
      <c r="E848" t="s">
        <v>308</v>
      </c>
      <c r="F848">
        <v>1</v>
      </c>
      <c r="G848" t="s">
        <v>573</v>
      </c>
      <c r="H848">
        <v>207</v>
      </c>
      <c r="I848" s="9">
        <v>44276</v>
      </c>
      <c r="J848" s="9">
        <v>44398</v>
      </c>
      <c r="K848" s="9">
        <v>45138</v>
      </c>
      <c r="L848" s="9"/>
      <c r="M848" s="9"/>
      <c r="N848" s="9"/>
      <c r="O848" s="9"/>
      <c r="P848" s="9"/>
      <c r="Q848" s="9"/>
    </row>
    <row r="849" spans="1:17" hidden="1" x14ac:dyDescent="0.25">
      <c r="A849" s="19" t="s">
        <v>279</v>
      </c>
      <c r="B849">
        <v>217</v>
      </c>
      <c r="C849" t="s">
        <v>307</v>
      </c>
      <c r="D849">
        <v>313137</v>
      </c>
      <c r="E849" t="s">
        <v>308</v>
      </c>
      <c r="F849">
        <v>1</v>
      </c>
      <c r="G849" t="s">
        <v>573</v>
      </c>
      <c r="H849">
        <v>208</v>
      </c>
      <c r="I849" s="9">
        <v>44398</v>
      </c>
      <c r="J849" s="9">
        <v>44582</v>
      </c>
      <c r="K849" s="9">
        <v>45138</v>
      </c>
      <c r="L849" s="9"/>
      <c r="M849" s="9"/>
      <c r="N849" s="9"/>
      <c r="O849" s="9"/>
      <c r="P849" s="9"/>
      <c r="Q849" s="9"/>
    </row>
    <row r="850" spans="1:17" hidden="1" x14ac:dyDescent="0.25">
      <c r="A850" s="19" t="s">
        <v>279</v>
      </c>
      <c r="B850">
        <v>218</v>
      </c>
      <c r="C850" t="s">
        <v>307</v>
      </c>
      <c r="D850">
        <v>313137</v>
      </c>
      <c r="E850" t="s">
        <v>308</v>
      </c>
      <c r="F850">
        <v>1</v>
      </c>
      <c r="G850" t="s">
        <v>573</v>
      </c>
      <c r="H850">
        <v>208</v>
      </c>
      <c r="I850" s="9">
        <v>44398</v>
      </c>
      <c r="J850" s="9">
        <v>44582</v>
      </c>
      <c r="K850" s="9">
        <v>45138</v>
      </c>
      <c r="L850" s="9"/>
      <c r="M850" s="9"/>
      <c r="N850" s="9"/>
      <c r="O850" s="9"/>
      <c r="P850" s="9"/>
      <c r="Q850" s="9"/>
    </row>
    <row r="851" spans="1:17" hidden="1" x14ac:dyDescent="0.25">
      <c r="A851" s="19" t="s">
        <v>279</v>
      </c>
      <c r="B851">
        <v>310</v>
      </c>
      <c r="C851" t="s">
        <v>307</v>
      </c>
      <c r="D851">
        <v>313137</v>
      </c>
      <c r="E851" t="s">
        <v>308</v>
      </c>
      <c r="F851">
        <v>1</v>
      </c>
      <c r="G851" t="s">
        <v>573</v>
      </c>
      <c r="H851">
        <v>208</v>
      </c>
      <c r="I851" s="9">
        <v>44398</v>
      </c>
      <c r="J851" s="9">
        <v>44582</v>
      </c>
      <c r="K851" s="9">
        <v>45138</v>
      </c>
      <c r="L851" s="9"/>
      <c r="M851" s="9"/>
      <c r="N851" s="9"/>
      <c r="O851" s="9"/>
      <c r="P851" s="9"/>
      <c r="Q851" s="9"/>
    </row>
    <row r="852" spans="1:17" hidden="1" x14ac:dyDescent="0.25">
      <c r="A852" s="19" t="s">
        <v>279</v>
      </c>
      <c r="B852">
        <v>311</v>
      </c>
      <c r="C852" t="s">
        <v>307</v>
      </c>
      <c r="D852">
        <v>313137</v>
      </c>
      <c r="E852" t="s">
        <v>308</v>
      </c>
      <c r="F852">
        <v>1</v>
      </c>
      <c r="G852" t="s">
        <v>573</v>
      </c>
      <c r="H852">
        <v>208</v>
      </c>
      <c r="I852" s="9">
        <v>44398</v>
      </c>
      <c r="J852" s="9">
        <v>44582</v>
      </c>
      <c r="K852" s="9">
        <v>45138</v>
      </c>
      <c r="L852" s="9"/>
      <c r="M852" s="9"/>
      <c r="N852" s="9"/>
      <c r="O852" s="9"/>
      <c r="P852" s="9"/>
      <c r="Q852" s="9"/>
    </row>
    <row r="853" spans="1:17" hidden="1" x14ac:dyDescent="0.25">
      <c r="A853" s="19" t="s">
        <v>279</v>
      </c>
      <c r="B853">
        <v>312</v>
      </c>
      <c r="C853" t="s">
        <v>307</v>
      </c>
      <c r="D853">
        <v>313137</v>
      </c>
      <c r="E853" t="s">
        <v>308</v>
      </c>
      <c r="F853">
        <v>1</v>
      </c>
      <c r="G853" t="s">
        <v>573</v>
      </c>
      <c r="H853">
        <v>208</v>
      </c>
      <c r="I853" s="9">
        <v>44398</v>
      </c>
      <c r="J853" s="9">
        <v>44582</v>
      </c>
      <c r="K853" s="9">
        <v>45138</v>
      </c>
      <c r="L853" s="9"/>
      <c r="M853" s="9"/>
      <c r="N853" s="9"/>
      <c r="O853" s="9"/>
      <c r="P853" s="9"/>
      <c r="Q853" s="9"/>
    </row>
    <row r="854" spans="1:17" hidden="1" x14ac:dyDescent="0.25">
      <c r="A854" s="19" t="s">
        <v>279</v>
      </c>
      <c r="B854">
        <v>221</v>
      </c>
      <c r="C854" t="s">
        <v>309</v>
      </c>
      <c r="D854">
        <v>313137</v>
      </c>
      <c r="E854" t="s">
        <v>310</v>
      </c>
      <c r="F854">
        <v>1</v>
      </c>
      <c r="G854" t="s">
        <v>573</v>
      </c>
      <c r="H854">
        <v>207</v>
      </c>
      <c r="I854" s="9">
        <v>44276</v>
      </c>
      <c r="J854" s="9">
        <v>44398</v>
      </c>
      <c r="K854" s="9">
        <v>45138</v>
      </c>
      <c r="L854" s="9"/>
      <c r="M854" s="9"/>
      <c r="N854" s="9"/>
      <c r="O854" s="9"/>
      <c r="P854" s="9"/>
      <c r="Q854" s="9"/>
    </row>
    <row r="855" spans="1:17" hidden="1" x14ac:dyDescent="0.25">
      <c r="A855" s="19" t="s">
        <v>279</v>
      </c>
      <c r="B855">
        <v>222</v>
      </c>
      <c r="C855" t="s">
        <v>309</v>
      </c>
      <c r="D855">
        <v>313137</v>
      </c>
      <c r="E855" t="s">
        <v>310</v>
      </c>
      <c r="F855">
        <v>1</v>
      </c>
      <c r="G855" t="s">
        <v>573</v>
      </c>
      <c r="H855">
        <v>207</v>
      </c>
      <c r="I855" s="9">
        <v>44276</v>
      </c>
      <c r="J855" s="9">
        <v>44398</v>
      </c>
      <c r="K855" s="9">
        <v>45138</v>
      </c>
      <c r="L855" s="9"/>
      <c r="M855" s="9"/>
      <c r="N855" s="9"/>
      <c r="O855" s="9"/>
      <c r="P855" s="9"/>
      <c r="Q855" s="9"/>
    </row>
    <row r="856" spans="1:17" hidden="1" x14ac:dyDescent="0.25">
      <c r="A856" s="19" t="s">
        <v>279</v>
      </c>
      <c r="B856">
        <v>293</v>
      </c>
      <c r="C856" t="s">
        <v>309</v>
      </c>
      <c r="D856">
        <v>313137</v>
      </c>
      <c r="E856" t="s">
        <v>310</v>
      </c>
      <c r="F856">
        <v>1</v>
      </c>
      <c r="G856" t="s">
        <v>573</v>
      </c>
      <c r="H856">
        <v>207</v>
      </c>
      <c r="I856" s="9">
        <v>44276</v>
      </c>
      <c r="J856" s="9">
        <v>44398</v>
      </c>
      <c r="K856" s="9">
        <v>45138</v>
      </c>
      <c r="L856" s="9"/>
      <c r="M856" s="9"/>
      <c r="N856" s="9"/>
      <c r="O856" s="9"/>
      <c r="P856" s="9"/>
      <c r="Q856" s="9"/>
    </row>
    <row r="857" spans="1:17" hidden="1" x14ac:dyDescent="0.25">
      <c r="A857" s="19" t="s">
        <v>279</v>
      </c>
      <c r="B857">
        <v>294</v>
      </c>
      <c r="C857" t="s">
        <v>309</v>
      </c>
      <c r="D857">
        <v>313137</v>
      </c>
      <c r="E857" t="s">
        <v>310</v>
      </c>
      <c r="F857">
        <v>1</v>
      </c>
      <c r="G857" t="s">
        <v>573</v>
      </c>
      <c r="H857">
        <v>207</v>
      </c>
      <c r="I857" s="9">
        <v>44276</v>
      </c>
      <c r="J857" s="9">
        <v>44398</v>
      </c>
      <c r="K857" s="9">
        <v>45138</v>
      </c>
      <c r="L857" s="9"/>
      <c r="M857" s="9"/>
      <c r="N857" s="9"/>
      <c r="O857" s="9"/>
      <c r="P857" s="9"/>
      <c r="Q857" s="9"/>
    </row>
    <row r="858" spans="1:17" hidden="1" x14ac:dyDescent="0.25">
      <c r="A858" s="19" t="s">
        <v>279</v>
      </c>
      <c r="B858">
        <v>221</v>
      </c>
      <c r="C858" t="s">
        <v>309</v>
      </c>
      <c r="D858">
        <v>313137</v>
      </c>
      <c r="E858" t="s">
        <v>310</v>
      </c>
      <c r="F858">
        <v>1</v>
      </c>
      <c r="G858" t="s">
        <v>573</v>
      </c>
      <c r="H858">
        <v>208</v>
      </c>
      <c r="I858" s="9">
        <v>44398</v>
      </c>
      <c r="J858" s="9">
        <v>44582</v>
      </c>
      <c r="K858" s="9">
        <v>45138</v>
      </c>
      <c r="L858" s="9"/>
      <c r="M858" s="9"/>
      <c r="N858" s="9"/>
      <c r="O858" s="9"/>
      <c r="P858" s="9"/>
      <c r="Q858" s="9"/>
    </row>
    <row r="859" spans="1:17" hidden="1" x14ac:dyDescent="0.25">
      <c r="A859" s="19" t="s">
        <v>279</v>
      </c>
      <c r="B859">
        <v>222</v>
      </c>
      <c r="C859" t="s">
        <v>309</v>
      </c>
      <c r="D859">
        <v>313137</v>
      </c>
      <c r="E859" t="s">
        <v>310</v>
      </c>
      <c r="F859">
        <v>1</v>
      </c>
      <c r="G859" t="s">
        <v>573</v>
      </c>
      <c r="H859">
        <v>208</v>
      </c>
      <c r="I859" s="9">
        <v>44398</v>
      </c>
      <c r="J859" s="9">
        <v>44582</v>
      </c>
      <c r="K859" s="9">
        <v>45138</v>
      </c>
      <c r="L859" s="9"/>
      <c r="M859" s="9"/>
      <c r="N859" s="9"/>
      <c r="O859" s="9"/>
      <c r="P859" s="9"/>
      <c r="Q859" s="9"/>
    </row>
    <row r="860" spans="1:17" hidden="1" x14ac:dyDescent="0.25">
      <c r="A860" s="19" t="s">
        <v>279</v>
      </c>
      <c r="B860">
        <v>293</v>
      </c>
      <c r="C860" t="s">
        <v>309</v>
      </c>
      <c r="D860">
        <v>313137</v>
      </c>
      <c r="E860" t="s">
        <v>310</v>
      </c>
      <c r="F860">
        <v>1</v>
      </c>
      <c r="G860" t="s">
        <v>573</v>
      </c>
      <c r="H860">
        <v>208</v>
      </c>
      <c r="I860" s="9">
        <v>44398</v>
      </c>
      <c r="J860" s="9">
        <v>44582</v>
      </c>
      <c r="K860" s="9">
        <v>45138</v>
      </c>
      <c r="L860" s="9"/>
      <c r="M860" s="9"/>
      <c r="N860" s="9"/>
      <c r="O860" s="9"/>
      <c r="P860" s="9"/>
      <c r="Q860" s="9"/>
    </row>
    <row r="861" spans="1:17" hidden="1" x14ac:dyDescent="0.25">
      <c r="A861" s="19" t="s">
        <v>279</v>
      </c>
      <c r="B861">
        <v>294</v>
      </c>
      <c r="C861" t="s">
        <v>309</v>
      </c>
      <c r="D861">
        <v>313137</v>
      </c>
      <c r="E861" t="s">
        <v>310</v>
      </c>
      <c r="F861">
        <v>1</v>
      </c>
      <c r="G861" t="s">
        <v>573</v>
      </c>
      <c r="H861">
        <v>208</v>
      </c>
      <c r="I861" s="9">
        <v>44398</v>
      </c>
      <c r="J861" s="9">
        <v>44582</v>
      </c>
      <c r="K861" s="9">
        <v>45138</v>
      </c>
      <c r="L861" s="9"/>
      <c r="M861" s="9"/>
      <c r="N861" s="9"/>
      <c r="O861" s="9"/>
      <c r="P861" s="9"/>
      <c r="Q861" s="9"/>
    </row>
    <row r="862" spans="1:17" hidden="1" x14ac:dyDescent="0.25">
      <c r="A862" s="19" t="s">
        <v>279</v>
      </c>
      <c r="B862">
        <v>209</v>
      </c>
      <c r="C862" t="s">
        <v>313</v>
      </c>
      <c r="D862">
        <v>313137</v>
      </c>
      <c r="E862" t="s">
        <v>314</v>
      </c>
      <c r="F862">
        <v>1</v>
      </c>
      <c r="G862" t="s">
        <v>573</v>
      </c>
      <c r="H862">
        <v>207</v>
      </c>
      <c r="I862" s="9">
        <v>44276</v>
      </c>
      <c r="J862" s="9">
        <v>44398</v>
      </c>
      <c r="K862" s="9">
        <v>45138</v>
      </c>
      <c r="L862" s="9"/>
      <c r="M862" s="9"/>
      <c r="N862" s="9"/>
      <c r="O862" s="9"/>
      <c r="P862" s="9"/>
      <c r="Q862" s="9"/>
    </row>
    <row r="863" spans="1:17" hidden="1" x14ac:dyDescent="0.25">
      <c r="A863" s="19" t="s">
        <v>279</v>
      </c>
      <c r="B863">
        <v>210</v>
      </c>
      <c r="C863" t="s">
        <v>313</v>
      </c>
      <c r="D863">
        <v>313137</v>
      </c>
      <c r="E863" t="s">
        <v>314</v>
      </c>
      <c r="F863">
        <v>1</v>
      </c>
      <c r="G863" t="s">
        <v>573</v>
      </c>
      <c r="H863">
        <v>207</v>
      </c>
      <c r="I863" s="9">
        <v>44276</v>
      </c>
      <c r="J863" s="9">
        <v>44398</v>
      </c>
      <c r="K863" s="9">
        <v>45138</v>
      </c>
      <c r="L863" s="9"/>
      <c r="M863" s="9"/>
      <c r="N863" s="9"/>
      <c r="O863" s="9"/>
      <c r="P863" s="9"/>
      <c r="Q863" s="9"/>
    </row>
    <row r="864" spans="1:17" hidden="1" x14ac:dyDescent="0.25">
      <c r="A864" s="19" t="s">
        <v>279</v>
      </c>
      <c r="B864">
        <v>291</v>
      </c>
      <c r="C864" t="s">
        <v>313</v>
      </c>
      <c r="D864">
        <v>313137</v>
      </c>
      <c r="E864" t="s">
        <v>314</v>
      </c>
      <c r="F864">
        <v>1</v>
      </c>
      <c r="G864" t="s">
        <v>573</v>
      </c>
      <c r="H864">
        <v>207</v>
      </c>
      <c r="I864" s="9">
        <v>44276</v>
      </c>
      <c r="J864" s="9">
        <v>44398</v>
      </c>
      <c r="K864" s="9">
        <v>45138</v>
      </c>
      <c r="L864" s="9"/>
      <c r="M864" s="9"/>
      <c r="N864" s="9"/>
      <c r="O864" s="9"/>
      <c r="P864" s="9"/>
      <c r="Q864" s="9"/>
    </row>
    <row r="865" spans="1:17" hidden="1" x14ac:dyDescent="0.25">
      <c r="A865" s="19" t="s">
        <v>279</v>
      </c>
      <c r="B865">
        <v>292</v>
      </c>
      <c r="C865" t="s">
        <v>313</v>
      </c>
      <c r="D865">
        <v>313137</v>
      </c>
      <c r="E865" t="s">
        <v>314</v>
      </c>
      <c r="F865">
        <v>1</v>
      </c>
      <c r="G865" t="s">
        <v>573</v>
      </c>
      <c r="H865">
        <v>207</v>
      </c>
      <c r="I865" s="9">
        <v>44276</v>
      </c>
      <c r="J865" s="9">
        <v>44398</v>
      </c>
      <c r="K865" s="9">
        <v>45138</v>
      </c>
      <c r="L865" s="9"/>
      <c r="M865" s="9"/>
      <c r="N865" s="9"/>
      <c r="O865" s="9"/>
      <c r="P865" s="9"/>
      <c r="Q865" s="9"/>
    </row>
    <row r="866" spans="1:17" hidden="1" x14ac:dyDescent="0.25">
      <c r="A866" s="19" t="s">
        <v>279</v>
      </c>
      <c r="B866">
        <v>209</v>
      </c>
      <c r="C866" t="s">
        <v>313</v>
      </c>
      <c r="D866">
        <v>313137</v>
      </c>
      <c r="E866" t="s">
        <v>314</v>
      </c>
      <c r="F866">
        <v>1</v>
      </c>
      <c r="G866" t="s">
        <v>573</v>
      </c>
      <c r="H866">
        <v>208</v>
      </c>
      <c r="I866" s="9">
        <v>44398</v>
      </c>
      <c r="J866" s="9">
        <v>44582</v>
      </c>
      <c r="K866" s="9">
        <v>45138</v>
      </c>
      <c r="L866" s="9"/>
      <c r="M866" s="9"/>
      <c r="N866" s="9"/>
      <c r="O866" s="9"/>
      <c r="P866" s="9"/>
      <c r="Q866" s="9"/>
    </row>
    <row r="867" spans="1:17" hidden="1" x14ac:dyDescent="0.25">
      <c r="A867" s="19" t="s">
        <v>279</v>
      </c>
      <c r="B867">
        <v>210</v>
      </c>
      <c r="C867" t="s">
        <v>313</v>
      </c>
      <c r="D867">
        <v>313137</v>
      </c>
      <c r="E867" t="s">
        <v>314</v>
      </c>
      <c r="F867">
        <v>1</v>
      </c>
      <c r="G867" t="s">
        <v>573</v>
      </c>
      <c r="H867">
        <v>208</v>
      </c>
      <c r="I867" s="9">
        <v>44398</v>
      </c>
      <c r="J867" s="9">
        <v>44582</v>
      </c>
      <c r="K867" s="9">
        <v>45138</v>
      </c>
      <c r="L867" s="9"/>
      <c r="M867" s="9"/>
      <c r="N867" s="9"/>
      <c r="O867" s="9"/>
      <c r="P867" s="9"/>
      <c r="Q867" s="9"/>
    </row>
    <row r="868" spans="1:17" hidden="1" x14ac:dyDescent="0.25">
      <c r="A868" s="19" t="s">
        <v>279</v>
      </c>
      <c r="B868">
        <v>291</v>
      </c>
      <c r="C868" t="s">
        <v>313</v>
      </c>
      <c r="D868">
        <v>313137</v>
      </c>
      <c r="E868" t="s">
        <v>314</v>
      </c>
      <c r="F868">
        <v>1</v>
      </c>
      <c r="G868" t="s">
        <v>573</v>
      </c>
      <c r="H868">
        <v>208</v>
      </c>
      <c r="I868" s="9">
        <v>44398</v>
      </c>
      <c r="J868" s="9">
        <v>44582</v>
      </c>
      <c r="K868" s="9">
        <v>45138</v>
      </c>
      <c r="L868" s="9"/>
      <c r="M868" s="9"/>
      <c r="N868" s="9"/>
      <c r="O868" s="9"/>
      <c r="P868" s="9"/>
      <c r="Q868" s="9"/>
    </row>
    <row r="869" spans="1:17" hidden="1" x14ac:dyDescent="0.25">
      <c r="A869" s="19" t="s">
        <v>279</v>
      </c>
      <c r="B869">
        <v>292</v>
      </c>
      <c r="C869" t="s">
        <v>313</v>
      </c>
      <c r="D869">
        <v>313137</v>
      </c>
      <c r="E869" t="s">
        <v>314</v>
      </c>
      <c r="F869">
        <v>1</v>
      </c>
      <c r="G869" t="s">
        <v>573</v>
      </c>
      <c r="H869">
        <v>208</v>
      </c>
      <c r="I869" s="9">
        <v>44398</v>
      </c>
      <c r="J869" s="9">
        <v>44582</v>
      </c>
      <c r="K869" s="9">
        <v>45138</v>
      </c>
      <c r="L869" s="9"/>
      <c r="M869" s="9"/>
      <c r="N869" s="9"/>
      <c r="O869" s="9"/>
      <c r="P869" s="9"/>
      <c r="Q869" s="9"/>
    </row>
    <row r="870" spans="1:17" hidden="1" x14ac:dyDescent="0.25">
      <c r="A870" s="19" t="s">
        <v>279</v>
      </c>
      <c r="B870">
        <v>211</v>
      </c>
      <c r="C870" t="s">
        <v>315</v>
      </c>
      <c r="D870">
        <v>313137</v>
      </c>
      <c r="E870" t="s">
        <v>314</v>
      </c>
      <c r="F870">
        <v>1</v>
      </c>
      <c r="G870" t="s">
        <v>573</v>
      </c>
      <c r="H870">
        <v>207</v>
      </c>
      <c r="I870" s="9">
        <v>44276</v>
      </c>
      <c r="J870" s="9">
        <v>44398</v>
      </c>
      <c r="K870" s="9">
        <v>45138</v>
      </c>
      <c r="L870" s="9"/>
      <c r="M870" s="9"/>
      <c r="N870" s="9"/>
      <c r="O870" s="9"/>
      <c r="P870" s="9"/>
      <c r="Q870" s="9"/>
    </row>
    <row r="871" spans="1:17" hidden="1" x14ac:dyDescent="0.25">
      <c r="A871" s="19" t="s">
        <v>279</v>
      </c>
      <c r="B871">
        <v>212</v>
      </c>
      <c r="C871" t="s">
        <v>315</v>
      </c>
      <c r="D871">
        <v>313137</v>
      </c>
      <c r="E871" t="s">
        <v>314</v>
      </c>
      <c r="F871">
        <v>1</v>
      </c>
      <c r="G871" t="s">
        <v>573</v>
      </c>
      <c r="H871">
        <v>207</v>
      </c>
      <c r="I871" s="9">
        <v>44276</v>
      </c>
      <c r="J871" s="9">
        <v>44398</v>
      </c>
      <c r="K871" s="9">
        <v>45138</v>
      </c>
      <c r="L871" s="9"/>
      <c r="M871" s="9"/>
      <c r="N871" s="9"/>
      <c r="O871" s="9"/>
      <c r="P871" s="9"/>
      <c r="Q871" s="9"/>
    </row>
    <row r="872" spans="1:17" hidden="1" x14ac:dyDescent="0.25">
      <c r="A872" s="19" t="s">
        <v>279</v>
      </c>
      <c r="B872">
        <v>308</v>
      </c>
      <c r="C872" t="s">
        <v>315</v>
      </c>
      <c r="D872">
        <v>313137</v>
      </c>
      <c r="E872" t="s">
        <v>314</v>
      </c>
      <c r="F872">
        <v>1</v>
      </c>
      <c r="G872" t="s">
        <v>573</v>
      </c>
      <c r="H872">
        <v>207</v>
      </c>
      <c r="I872" s="9">
        <v>44276</v>
      </c>
      <c r="J872" s="9">
        <v>44398</v>
      </c>
      <c r="K872" s="9">
        <v>45138</v>
      </c>
      <c r="L872" s="9"/>
      <c r="M872" s="9"/>
      <c r="N872" s="9"/>
      <c r="O872" s="9"/>
      <c r="P872" s="9"/>
      <c r="Q872" s="9"/>
    </row>
    <row r="873" spans="1:17" hidden="1" x14ac:dyDescent="0.25">
      <c r="A873" s="19" t="s">
        <v>279</v>
      </c>
      <c r="B873">
        <v>309</v>
      </c>
      <c r="C873" t="s">
        <v>315</v>
      </c>
      <c r="D873">
        <v>313137</v>
      </c>
      <c r="E873" t="s">
        <v>314</v>
      </c>
      <c r="F873">
        <v>1</v>
      </c>
      <c r="G873" t="s">
        <v>573</v>
      </c>
      <c r="H873">
        <v>207</v>
      </c>
      <c r="I873" s="9">
        <v>44276</v>
      </c>
      <c r="J873" s="9">
        <v>44398</v>
      </c>
      <c r="K873" s="9">
        <v>45138</v>
      </c>
      <c r="L873" s="9"/>
      <c r="M873" s="9"/>
      <c r="N873" s="9"/>
      <c r="O873" s="9"/>
      <c r="P873" s="9"/>
      <c r="Q873" s="9"/>
    </row>
    <row r="874" spans="1:17" hidden="1" x14ac:dyDescent="0.25">
      <c r="A874" s="19" t="s">
        <v>279</v>
      </c>
      <c r="B874">
        <v>211</v>
      </c>
      <c r="C874" t="s">
        <v>315</v>
      </c>
      <c r="D874">
        <v>313137</v>
      </c>
      <c r="E874" t="s">
        <v>314</v>
      </c>
      <c r="F874">
        <v>1</v>
      </c>
      <c r="G874" t="s">
        <v>573</v>
      </c>
      <c r="H874">
        <v>208</v>
      </c>
      <c r="I874" s="9">
        <v>44398</v>
      </c>
      <c r="J874" s="9">
        <v>44582</v>
      </c>
      <c r="K874" s="9">
        <v>45138</v>
      </c>
      <c r="L874" s="9"/>
      <c r="M874" s="9"/>
      <c r="N874" s="9"/>
      <c r="O874" s="9"/>
      <c r="P874" s="9"/>
      <c r="Q874" s="9"/>
    </row>
    <row r="875" spans="1:17" hidden="1" x14ac:dyDescent="0.25">
      <c r="A875" s="19" t="s">
        <v>279</v>
      </c>
      <c r="B875">
        <v>212</v>
      </c>
      <c r="C875" t="s">
        <v>315</v>
      </c>
      <c r="D875">
        <v>313137</v>
      </c>
      <c r="E875" t="s">
        <v>314</v>
      </c>
      <c r="F875">
        <v>1</v>
      </c>
      <c r="G875" t="s">
        <v>573</v>
      </c>
      <c r="H875">
        <v>208</v>
      </c>
      <c r="I875" s="9">
        <v>44398</v>
      </c>
      <c r="J875" s="9">
        <v>44582</v>
      </c>
      <c r="K875" s="9">
        <v>45138</v>
      </c>
      <c r="L875" s="9"/>
      <c r="M875" s="9"/>
      <c r="N875" s="9"/>
      <c r="O875" s="9"/>
      <c r="P875" s="9"/>
      <c r="Q875" s="9"/>
    </row>
    <row r="876" spans="1:17" hidden="1" x14ac:dyDescent="0.25">
      <c r="A876" s="19" t="s">
        <v>279</v>
      </c>
      <c r="B876">
        <v>308</v>
      </c>
      <c r="C876" t="s">
        <v>315</v>
      </c>
      <c r="D876">
        <v>313137</v>
      </c>
      <c r="E876" t="s">
        <v>314</v>
      </c>
      <c r="F876">
        <v>1</v>
      </c>
      <c r="G876" t="s">
        <v>573</v>
      </c>
      <c r="H876">
        <v>208</v>
      </c>
      <c r="I876" s="9">
        <v>44398</v>
      </c>
      <c r="J876" s="9">
        <v>44582</v>
      </c>
      <c r="K876" s="9">
        <v>45138</v>
      </c>
      <c r="L876" s="9"/>
      <c r="M876" s="9"/>
      <c r="N876" s="9"/>
      <c r="O876" s="9"/>
      <c r="P876" s="9"/>
      <c r="Q876" s="9"/>
    </row>
    <row r="877" spans="1:17" hidden="1" x14ac:dyDescent="0.25">
      <c r="A877" s="19" t="s">
        <v>279</v>
      </c>
      <c r="B877">
        <v>309</v>
      </c>
      <c r="C877" t="s">
        <v>315</v>
      </c>
      <c r="D877">
        <v>313137</v>
      </c>
      <c r="E877" t="s">
        <v>314</v>
      </c>
      <c r="F877">
        <v>1</v>
      </c>
      <c r="G877" t="s">
        <v>573</v>
      </c>
      <c r="H877">
        <v>208</v>
      </c>
      <c r="I877" s="9">
        <v>44398</v>
      </c>
      <c r="J877" s="9">
        <v>44582</v>
      </c>
      <c r="K877" s="9">
        <v>45138</v>
      </c>
      <c r="L877" s="9"/>
      <c r="M877" s="9"/>
      <c r="N877" s="9"/>
      <c r="O877" s="9"/>
      <c r="P877" s="9"/>
      <c r="Q877" s="9"/>
    </row>
    <row r="878" spans="1:17" hidden="1" x14ac:dyDescent="0.25">
      <c r="A878" s="19" t="s">
        <v>279</v>
      </c>
      <c r="B878">
        <v>233</v>
      </c>
      <c r="C878" t="s">
        <v>316</v>
      </c>
      <c r="D878">
        <v>313137</v>
      </c>
      <c r="E878" t="s">
        <v>317</v>
      </c>
      <c r="F878">
        <v>1</v>
      </c>
      <c r="G878" t="s">
        <v>573</v>
      </c>
      <c r="H878">
        <v>209</v>
      </c>
      <c r="I878" s="9">
        <v>44276</v>
      </c>
      <c r="J878" s="9">
        <v>44398</v>
      </c>
      <c r="K878" s="9">
        <v>45138</v>
      </c>
      <c r="L878" s="9"/>
      <c r="M878" s="9"/>
      <c r="N878" s="9"/>
      <c r="O878" s="9"/>
      <c r="P878" s="9"/>
      <c r="Q878" s="9"/>
    </row>
    <row r="879" spans="1:17" hidden="1" x14ac:dyDescent="0.25">
      <c r="A879" s="19" t="s">
        <v>279</v>
      </c>
      <c r="B879">
        <v>238</v>
      </c>
      <c r="C879" t="s">
        <v>316</v>
      </c>
      <c r="D879">
        <v>313137</v>
      </c>
      <c r="E879" t="s">
        <v>317</v>
      </c>
      <c r="F879">
        <v>1</v>
      </c>
      <c r="G879" t="s">
        <v>573</v>
      </c>
      <c r="H879">
        <v>209</v>
      </c>
      <c r="I879" s="9">
        <v>44276</v>
      </c>
      <c r="J879" s="9">
        <v>44398</v>
      </c>
      <c r="K879" s="9">
        <v>45138</v>
      </c>
      <c r="L879" s="9"/>
      <c r="M879" s="9"/>
      <c r="N879" s="9"/>
      <c r="O879" s="9"/>
      <c r="P879" s="9"/>
      <c r="Q879" s="9"/>
    </row>
    <row r="880" spans="1:17" hidden="1" x14ac:dyDescent="0.25">
      <c r="A880" s="19" t="s">
        <v>279</v>
      </c>
      <c r="B880">
        <v>239</v>
      </c>
      <c r="C880" t="s">
        <v>316</v>
      </c>
      <c r="D880">
        <v>313137</v>
      </c>
      <c r="E880" t="s">
        <v>317</v>
      </c>
      <c r="F880">
        <v>1</v>
      </c>
      <c r="G880" t="s">
        <v>573</v>
      </c>
      <c r="H880">
        <v>209</v>
      </c>
      <c r="I880" s="9">
        <v>44276</v>
      </c>
      <c r="J880" s="9">
        <v>44398</v>
      </c>
      <c r="K880" s="9">
        <v>45138</v>
      </c>
      <c r="L880" s="9"/>
      <c r="M880" s="9"/>
      <c r="N880" s="9"/>
      <c r="O880" s="9"/>
      <c r="P880" s="9"/>
      <c r="Q880" s="9"/>
    </row>
    <row r="881" spans="1:17" hidden="1" x14ac:dyDescent="0.25">
      <c r="A881" s="19" t="s">
        <v>279</v>
      </c>
      <c r="B881">
        <v>240</v>
      </c>
      <c r="C881" t="s">
        <v>316</v>
      </c>
      <c r="D881">
        <v>313137</v>
      </c>
      <c r="E881" t="s">
        <v>317</v>
      </c>
      <c r="F881">
        <v>1</v>
      </c>
      <c r="G881" t="s">
        <v>573</v>
      </c>
      <c r="H881">
        <v>209</v>
      </c>
      <c r="I881" s="9">
        <v>44276</v>
      </c>
      <c r="J881" s="9">
        <v>44398</v>
      </c>
      <c r="K881" s="9">
        <v>45138</v>
      </c>
      <c r="L881" s="9"/>
      <c r="M881" s="9"/>
      <c r="N881" s="9"/>
      <c r="O881" s="9"/>
      <c r="P881" s="9"/>
      <c r="Q881" s="9"/>
    </row>
    <row r="882" spans="1:17" hidden="1" x14ac:dyDescent="0.25">
      <c r="A882" s="19" t="s">
        <v>279</v>
      </c>
      <c r="B882">
        <v>233</v>
      </c>
      <c r="C882" t="s">
        <v>316</v>
      </c>
      <c r="D882">
        <v>313137</v>
      </c>
      <c r="E882" t="s">
        <v>317</v>
      </c>
      <c r="F882">
        <v>1</v>
      </c>
      <c r="G882" t="s">
        <v>573</v>
      </c>
      <c r="H882">
        <v>210</v>
      </c>
      <c r="I882" s="9">
        <v>44398</v>
      </c>
      <c r="J882" s="9">
        <v>44582</v>
      </c>
      <c r="K882" s="9">
        <v>45138</v>
      </c>
      <c r="L882" s="9"/>
      <c r="M882" s="9"/>
      <c r="N882" s="9"/>
      <c r="O882" s="9"/>
      <c r="P882" s="9"/>
      <c r="Q882" s="9"/>
    </row>
    <row r="883" spans="1:17" hidden="1" x14ac:dyDescent="0.25">
      <c r="A883" s="19" t="s">
        <v>279</v>
      </c>
      <c r="B883">
        <v>238</v>
      </c>
      <c r="C883" t="s">
        <v>316</v>
      </c>
      <c r="D883">
        <v>313137</v>
      </c>
      <c r="E883" t="s">
        <v>317</v>
      </c>
      <c r="F883">
        <v>1</v>
      </c>
      <c r="G883" t="s">
        <v>573</v>
      </c>
      <c r="H883">
        <v>210</v>
      </c>
      <c r="I883" s="9">
        <v>44398</v>
      </c>
      <c r="J883" s="9">
        <v>44582</v>
      </c>
      <c r="K883" s="9">
        <v>45138</v>
      </c>
      <c r="L883" s="9"/>
      <c r="M883" s="9"/>
      <c r="N883" s="9"/>
      <c r="O883" s="9"/>
      <c r="P883" s="9"/>
      <c r="Q883" s="9"/>
    </row>
    <row r="884" spans="1:17" hidden="1" x14ac:dyDescent="0.25">
      <c r="A884" s="19" t="s">
        <v>279</v>
      </c>
      <c r="B884">
        <v>239</v>
      </c>
      <c r="C884" t="s">
        <v>316</v>
      </c>
      <c r="D884">
        <v>313137</v>
      </c>
      <c r="E884" t="s">
        <v>317</v>
      </c>
      <c r="F884">
        <v>1</v>
      </c>
      <c r="G884" t="s">
        <v>573</v>
      </c>
      <c r="H884">
        <v>210</v>
      </c>
      <c r="I884" s="9">
        <v>44398</v>
      </c>
      <c r="J884" s="9">
        <v>44582</v>
      </c>
      <c r="K884" s="9">
        <v>45138</v>
      </c>
      <c r="L884" s="9"/>
      <c r="M884" s="9"/>
      <c r="N884" s="9"/>
      <c r="O884" s="9"/>
      <c r="P884" s="9"/>
      <c r="Q884" s="9"/>
    </row>
    <row r="885" spans="1:17" hidden="1" x14ac:dyDescent="0.25">
      <c r="A885" s="19" t="s">
        <v>279</v>
      </c>
      <c r="B885">
        <v>240</v>
      </c>
      <c r="C885" t="s">
        <v>316</v>
      </c>
      <c r="D885">
        <v>313137</v>
      </c>
      <c r="E885" t="s">
        <v>317</v>
      </c>
      <c r="F885">
        <v>1</v>
      </c>
      <c r="G885" t="s">
        <v>573</v>
      </c>
      <c r="H885">
        <v>210</v>
      </c>
      <c r="I885" s="9">
        <v>44398</v>
      </c>
      <c r="J885" s="9">
        <v>44582</v>
      </c>
      <c r="K885" s="9">
        <v>45138</v>
      </c>
      <c r="L885" s="9"/>
      <c r="M885" s="9"/>
      <c r="N885" s="9"/>
      <c r="O885" s="9"/>
      <c r="P885" s="9"/>
      <c r="Q885" s="9"/>
    </row>
    <row r="886" spans="1:17" hidden="1" x14ac:dyDescent="0.25">
      <c r="A886" s="19" t="s">
        <v>279</v>
      </c>
      <c r="B886">
        <v>241</v>
      </c>
      <c r="C886" t="s">
        <v>318</v>
      </c>
      <c r="D886">
        <v>313137</v>
      </c>
      <c r="E886" t="s">
        <v>319</v>
      </c>
      <c r="F886">
        <v>1</v>
      </c>
      <c r="G886" t="s">
        <v>573</v>
      </c>
      <c r="H886">
        <v>209</v>
      </c>
      <c r="I886" s="9">
        <v>44276</v>
      </c>
      <c r="J886" s="9">
        <v>44398</v>
      </c>
      <c r="K886" s="9">
        <v>45138</v>
      </c>
      <c r="L886" s="9"/>
      <c r="M886" s="9"/>
      <c r="N886" s="9"/>
      <c r="O886" s="9"/>
      <c r="P886" s="9"/>
      <c r="Q886" s="9"/>
    </row>
    <row r="887" spans="1:17" hidden="1" x14ac:dyDescent="0.25">
      <c r="A887" s="19" t="s">
        <v>279</v>
      </c>
      <c r="B887">
        <v>242</v>
      </c>
      <c r="C887" t="s">
        <v>318</v>
      </c>
      <c r="D887">
        <v>313137</v>
      </c>
      <c r="E887" t="s">
        <v>319</v>
      </c>
      <c r="F887">
        <v>1</v>
      </c>
      <c r="G887" t="s">
        <v>573</v>
      </c>
      <c r="H887">
        <v>209</v>
      </c>
      <c r="I887" s="9">
        <v>44276</v>
      </c>
      <c r="J887" s="9">
        <v>44398</v>
      </c>
      <c r="K887" s="9">
        <v>45138</v>
      </c>
      <c r="L887" s="9"/>
      <c r="M887" s="9"/>
      <c r="N887" s="9"/>
      <c r="O887" s="9"/>
      <c r="P887" s="9"/>
      <c r="Q887" s="9"/>
    </row>
    <row r="888" spans="1:17" hidden="1" x14ac:dyDescent="0.25">
      <c r="A888" s="19" t="s">
        <v>279</v>
      </c>
      <c r="B888">
        <v>243</v>
      </c>
      <c r="C888" t="s">
        <v>318</v>
      </c>
      <c r="D888">
        <v>313137</v>
      </c>
      <c r="E888" t="s">
        <v>319</v>
      </c>
      <c r="F888">
        <v>1</v>
      </c>
      <c r="G888" t="s">
        <v>573</v>
      </c>
      <c r="H888">
        <v>209</v>
      </c>
      <c r="I888" s="9">
        <v>44276</v>
      </c>
      <c r="J888" s="9">
        <v>44398</v>
      </c>
      <c r="K888" s="9">
        <v>45138</v>
      </c>
      <c r="L888" s="9"/>
      <c r="M888" s="9"/>
      <c r="N888" s="9"/>
      <c r="O888" s="9"/>
      <c r="P888" s="9"/>
      <c r="Q888" s="9"/>
    </row>
    <row r="889" spans="1:17" hidden="1" x14ac:dyDescent="0.25">
      <c r="A889" s="19" t="s">
        <v>279</v>
      </c>
      <c r="B889">
        <v>244</v>
      </c>
      <c r="C889" t="s">
        <v>318</v>
      </c>
      <c r="D889">
        <v>313137</v>
      </c>
      <c r="E889" t="s">
        <v>319</v>
      </c>
      <c r="F889">
        <v>1</v>
      </c>
      <c r="G889" t="s">
        <v>573</v>
      </c>
      <c r="H889">
        <v>209</v>
      </c>
      <c r="I889" s="9">
        <v>44276</v>
      </c>
      <c r="J889" s="9">
        <v>44398</v>
      </c>
      <c r="K889" s="9">
        <v>45138</v>
      </c>
      <c r="L889" s="9"/>
      <c r="M889" s="9"/>
      <c r="N889" s="9"/>
      <c r="O889" s="9"/>
      <c r="P889" s="9"/>
      <c r="Q889" s="9"/>
    </row>
    <row r="890" spans="1:17" hidden="1" x14ac:dyDescent="0.25">
      <c r="A890" s="19" t="s">
        <v>279</v>
      </c>
      <c r="B890">
        <v>241</v>
      </c>
      <c r="C890" t="s">
        <v>318</v>
      </c>
      <c r="D890">
        <v>313137</v>
      </c>
      <c r="E890" t="s">
        <v>319</v>
      </c>
      <c r="F890">
        <v>1</v>
      </c>
      <c r="G890" t="s">
        <v>573</v>
      </c>
      <c r="H890">
        <v>210</v>
      </c>
      <c r="I890" s="9">
        <v>44398</v>
      </c>
      <c r="J890" s="9">
        <v>44582</v>
      </c>
      <c r="K890" s="9">
        <v>45138</v>
      </c>
      <c r="L890" s="9"/>
      <c r="M890" s="9"/>
      <c r="N890" s="9"/>
      <c r="O890" s="9"/>
      <c r="P890" s="9"/>
      <c r="Q890" s="9"/>
    </row>
    <row r="891" spans="1:17" hidden="1" x14ac:dyDescent="0.25">
      <c r="A891" s="19" t="s">
        <v>279</v>
      </c>
      <c r="B891">
        <v>242</v>
      </c>
      <c r="C891" t="s">
        <v>318</v>
      </c>
      <c r="D891">
        <v>313137</v>
      </c>
      <c r="E891" t="s">
        <v>319</v>
      </c>
      <c r="F891">
        <v>1</v>
      </c>
      <c r="G891" t="s">
        <v>573</v>
      </c>
      <c r="H891">
        <v>210</v>
      </c>
      <c r="I891" s="9">
        <v>44398</v>
      </c>
      <c r="J891" s="9">
        <v>44582</v>
      </c>
      <c r="K891" s="9">
        <v>45138</v>
      </c>
      <c r="L891" s="9"/>
      <c r="M891" s="9"/>
      <c r="N891" s="9"/>
      <c r="O891" s="9"/>
      <c r="P891" s="9"/>
      <c r="Q891" s="9"/>
    </row>
    <row r="892" spans="1:17" hidden="1" x14ac:dyDescent="0.25">
      <c r="A892" s="19" t="s">
        <v>279</v>
      </c>
      <c r="B892">
        <v>243</v>
      </c>
      <c r="C892" t="s">
        <v>318</v>
      </c>
      <c r="D892">
        <v>313137</v>
      </c>
      <c r="E892" t="s">
        <v>319</v>
      </c>
      <c r="F892">
        <v>1</v>
      </c>
      <c r="G892" t="s">
        <v>573</v>
      </c>
      <c r="H892">
        <v>210</v>
      </c>
      <c r="I892" s="9">
        <v>44398</v>
      </c>
      <c r="J892" s="9">
        <v>44582</v>
      </c>
      <c r="K892" s="9">
        <v>45138</v>
      </c>
      <c r="L892" s="9"/>
      <c r="M892" s="9"/>
      <c r="N892" s="9"/>
      <c r="O892" s="9"/>
      <c r="P892" s="9"/>
      <c r="Q892" s="9"/>
    </row>
    <row r="893" spans="1:17" hidden="1" x14ac:dyDescent="0.25">
      <c r="A893" s="19" t="s">
        <v>279</v>
      </c>
      <c r="B893">
        <v>244</v>
      </c>
      <c r="C893" t="s">
        <v>318</v>
      </c>
      <c r="D893">
        <v>313137</v>
      </c>
      <c r="E893" t="s">
        <v>319</v>
      </c>
      <c r="F893">
        <v>1</v>
      </c>
      <c r="G893" t="s">
        <v>573</v>
      </c>
      <c r="H893">
        <v>210</v>
      </c>
      <c r="I893" s="9">
        <v>44398</v>
      </c>
      <c r="J893" s="9">
        <v>44582</v>
      </c>
      <c r="K893" s="9">
        <v>45138</v>
      </c>
      <c r="L893" s="9"/>
      <c r="M893" s="9"/>
      <c r="N893" s="9"/>
      <c r="O893" s="9"/>
      <c r="P893" s="9"/>
      <c r="Q893" s="9"/>
    </row>
    <row r="894" spans="1:17" hidden="1" x14ac:dyDescent="0.25">
      <c r="A894" s="19" t="s">
        <v>279</v>
      </c>
      <c r="B894">
        <v>245</v>
      </c>
      <c r="C894" t="s">
        <v>320</v>
      </c>
      <c r="D894">
        <v>313137</v>
      </c>
      <c r="E894" t="s">
        <v>321</v>
      </c>
      <c r="F894">
        <v>1</v>
      </c>
      <c r="G894" t="s">
        <v>573</v>
      </c>
      <c r="H894">
        <v>209</v>
      </c>
      <c r="I894" s="9">
        <v>44276</v>
      </c>
      <c r="J894" s="9">
        <v>44398</v>
      </c>
      <c r="K894" s="9">
        <v>45138</v>
      </c>
      <c r="L894" s="9"/>
      <c r="M894" s="9"/>
      <c r="N894" s="9"/>
      <c r="O894" s="9"/>
      <c r="P894" s="9"/>
      <c r="Q894" s="9"/>
    </row>
    <row r="895" spans="1:17" hidden="1" x14ac:dyDescent="0.25">
      <c r="A895" s="19" t="s">
        <v>279</v>
      </c>
      <c r="B895">
        <v>246</v>
      </c>
      <c r="C895" t="s">
        <v>320</v>
      </c>
      <c r="D895">
        <v>313137</v>
      </c>
      <c r="E895" t="s">
        <v>321</v>
      </c>
      <c r="F895">
        <v>1</v>
      </c>
      <c r="G895" t="s">
        <v>573</v>
      </c>
      <c r="H895">
        <v>209</v>
      </c>
      <c r="I895" s="9">
        <v>44276</v>
      </c>
      <c r="J895" s="9">
        <v>44398</v>
      </c>
      <c r="K895" s="9">
        <v>45138</v>
      </c>
      <c r="L895" s="9"/>
      <c r="M895" s="9"/>
      <c r="N895" s="9"/>
      <c r="O895" s="9"/>
      <c r="P895" s="9"/>
      <c r="Q895" s="9"/>
    </row>
    <row r="896" spans="1:17" hidden="1" x14ac:dyDescent="0.25">
      <c r="A896" s="19" t="s">
        <v>279</v>
      </c>
      <c r="B896">
        <v>247</v>
      </c>
      <c r="C896" t="s">
        <v>320</v>
      </c>
      <c r="D896">
        <v>313137</v>
      </c>
      <c r="E896" t="s">
        <v>321</v>
      </c>
      <c r="F896">
        <v>1</v>
      </c>
      <c r="G896" t="s">
        <v>573</v>
      </c>
      <c r="H896">
        <v>209</v>
      </c>
      <c r="I896" s="9">
        <v>44276</v>
      </c>
      <c r="J896" s="9">
        <v>44398</v>
      </c>
      <c r="K896" s="9">
        <v>45138</v>
      </c>
      <c r="L896" s="9"/>
      <c r="M896" s="9"/>
      <c r="N896" s="9"/>
      <c r="O896" s="9"/>
      <c r="P896" s="9"/>
      <c r="Q896" s="9"/>
    </row>
    <row r="897" spans="1:17" hidden="1" x14ac:dyDescent="0.25">
      <c r="A897" s="19" t="s">
        <v>279</v>
      </c>
      <c r="B897">
        <v>248</v>
      </c>
      <c r="C897" t="s">
        <v>320</v>
      </c>
      <c r="D897">
        <v>313137</v>
      </c>
      <c r="E897" t="s">
        <v>321</v>
      </c>
      <c r="F897">
        <v>1</v>
      </c>
      <c r="G897" t="s">
        <v>573</v>
      </c>
      <c r="H897">
        <v>209</v>
      </c>
      <c r="I897" s="9">
        <v>44276</v>
      </c>
      <c r="J897" s="9">
        <v>44398</v>
      </c>
      <c r="K897" s="9">
        <v>45138</v>
      </c>
      <c r="L897" s="9"/>
      <c r="M897" s="9"/>
      <c r="N897" s="9"/>
      <c r="O897" s="9"/>
      <c r="P897" s="9"/>
      <c r="Q897" s="9"/>
    </row>
    <row r="898" spans="1:17" hidden="1" x14ac:dyDescent="0.25">
      <c r="A898" s="19" t="s">
        <v>279</v>
      </c>
      <c r="B898">
        <v>245</v>
      </c>
      <c r="C898" t="s">
        <v>320</v>
      </c>
      <c r="D898">
        <v>313137</v>
      </c>
      <c r="E898" t="s">
        <v>321</v>
      </c>
      <c r="F898">
        <v>1</v>
      </c>
      <c r="G898" t="s">
        <v>573</v>
      </c>
      <c r="H898">
        <v>210</v>
      </c>
      <c r="I898" s="9">
        <v>44398</v>
      </c>
      <c r="J898" s="9">
        <v>44582</v>
      </c>
      <c r="K898" s="9">
        <v>45138</v>
      </c>
      <c r="L898" s="9"/>
      <c r="M898" s="9"/>
      <c r="N898" s="9"/>
      <c r="O898" s="9"/>
      <c r="P898" s="9"/>
      <c r="Q898" s="9"/>
    </row>
    <row r="899" spans="1:17" hidden="1" x14ac:dyDescent="0.25">
      <c r="A899" s="19" t="s">
        <v>279</v>
      </c>
      <c r="B899">
        <v>246</v>
      </c>
      <c r="C899" t="s">
        <v>320</v>
      </c>
      <c r="D899">
        <v>313137</v>
      </c>
      <c r="E899" t="s">
        <v>321</v>
      </c>
      <c r="F899">
        <v>1</v>
      </c>
      <c r="G899" t="s">
        <v>573</v>
      </c>
      <c r="H899">
        <v>210</v>
      </c>
      <c r="I899" s="9">
        <v>44398</v>
      </c>
      <c r="J899" s="9">
        <v>44582</v>
      </c>
      <c r="K899" s="9">
        <v>45138</v>
      </c>
      <c r="L899" s="9"/>
      <c r="M899" s="9"/>
      <c r="N899" s="9"/>
      <c r="O899" s="9"/>
      <c r="P899" s="9"/>
      <c r="Q899" s="9"/>
    </row>
    <row r="900" spans="1:17" hidden="1" x14ac:dyDescent="0.25">
      <c r="A900" s="19" t="s">
        <v>279</v>
      </c>
      <c r="B900">
        <v>247</v>
      </c>
      <c r="C900" t="s">
        <v>320</v>
      </c>
      <c r="D900">
        <v>313137</v>
      </c>
      <c r="E900" t="s">
        <v>321</v>
      </c>
      <c r="F900">
        <v>1</v>
      </c>
      <c r="G900" t="s">
        <v>573</v>
      </c>
      <c r="H900">
        <v>210</v>
      </c>
      <c r="I900" s="9">
        <v>44398</v>
      </c>
      <c r="J900" s="9">
        <v>44582</v>
      </c>
      <c r="K900" s="9">
        <v>45138</v>
      </c>
      <c r="L900" s="9"/>
      <c r="M900" s="9"/>
      <c r="N900" s="9"/>
      <c r="O900" s="9"/>
      <c r="P900" s="9"/>
      <c r="Q900" s="9"/>
    </row>
    <row r="901" spans="1:17" hidden="1" x14ac:dyDescent="0.25">
      <c r="A901" s="19" t="s">
        <v>279</v>
      </c>
      <c r="B901">
        <v>248</v>
      </c>
      <c r="C901" t="s">
        <v>320</v>
      </c>
      <c r="D901">
        <v>313137</v>
      </c>
      <c r="E901" t="s">
        <v>321</v>
      </c>
      <c r="F901">
        <v>1</v>
      </c>
      <c r="G901" t="s">
        <v>573</v>
      </c>
      <c r="H901">
        <v>210</v>
      </c>
      <c r="I901" s="9">
        <v>44398</v>
      </c>
      <c r="J901" s="9">
        <v>44582</v>
      </c>
      <c r="K901" s="9">
        <v>45138</v>
      </c>
      <c r="L901" s="9"/>
      <c r="M901" s="9"/>
      <c r="N901" s="9"/>
      <c r="O901" s="9"/>
      <c r="P901" s="9"/>
      <c r="Q901" s="9"/>
    </row>
    <row r="902" spans="1:17" hidden="1" x14ac:dyDescent="0.25">
      <c r="A902" s="19" t="s">
        <v>279</v>
      </c>
      <c r="B902">
        <v>269</v>
      </c>
      <c r="C902" t="s">
        <v>322</v>
      </c>
      <c r="D902">
        <v>313137</v>
      </c>
      <c r="E902" t="s">
        <v>323</v>
      </c>
      <c r="F902">
        <v>1</v>
      </c>
      <c r="G902" t="s">
        <v>573</v>
      </c>
      <c r="H902">
        <v>209</v>
      </c>
      <c r="I902" s="9">
        <v>44276</v>
      </c>
      <c r="J902" s="9">
        <v>44398</v>
      </c>
      <c r="K902" s="9">
        <v>45138</v>
      </c>
      <c r="L902" s="9"/>
      <c r="M902" s="9"/>
      <c r="N902" s="9"/>
      <c r="O902" s="9"/>
      <c r="P902" s="9"/>
      <c r="Q902" s="9"/>
    </row>
    <row r="903" spans="1:17" hidden="1" x14ac:dyDescent="0.25">
      <c r="A903" s="19" t="s">
        <v>279</v>
      </c>
      <c r="B903">
        <v>270</v>
      </c>
      <c r="C903" t="s">
        <v>322</v>
      </c>
      <c r="D903">
        <v>313137</v>
      </c>
      <c r="E903" t="s">
        <v>323</v>
      </c>
      <c r="F903">
        <v>1</v>
      </c>
      <c r="G903" t="s">
        <v>573</v>
      </c>
      <c r="H903">
        <v>209</v>
      </c>
      <c r="I903" s="9">
        <v>44276</v>
      </c>
      <c r="J903" s="9">
        <v>44398</v>
      </c>
      <c r="K903" s="9">
        <v>45138</v>
      </c>
      <c r="L903" s="9"/>
      <c r="M903" s="9"/>
      <c r="N903" s="9"/>
      <c r="O903" s="9"/>
      <c r="P903" s="9"/>
      <c r="Q903" s="9"/>
    </row>
    <row r="904" spans="1:17" hidden="1" x14ac:dyDescent="0.25">
      <c r="A904" s="19" t="s">
        <v>279</v>
      </c>
      <c r="B904">
        <v>271</v>
      </c>
      <c r="C904" t="s">
        <v>322</v>
      </c>
      <c r="D904">
        <v>313137</v>
      </c>
      <c r="E904" t="s">
        <v>323</v>
      </c>
      <c r="F904">
        <v>1</v>
      </c>
      <c r="G904" t="s">
        <v>573</v>
      </c>
      <c r="H904">
        <v>209</v>
      </c>
      <c r="I904" s="9">
        <v>44276</v>
      </c>
      <c r="J904" s="9">
        <v>44398</v>
      </c>
      <c r="K904" s="9">
        <v>45138</v>
      </c>
      <c r="L904" s="9"/>
      <c r="M904" s="9"/>
      <c r="N904" s="9"/>
      <c r="O904" s="9"/>
      <c r="P904" s="9"/>
      <c r="Q904" s="9"/>
    </row>
    <row r="905" spans="1:17" hidden="1" x14ac:dyDescent="0.25">
      <c r="A905" s="19" t="s">
        <v>279</v>
      </c>
      <c r="B905">
        <v>272</v>
      </c>
      <c r="C905" t="s">
        <v>322</v>
      </c>
      <c r="D905">
        <v>313137</v>
      </c>
      <c r="E905" t="s">
        <v>323</v>
      </c>
      <c r="F905">
        <v>1</v>
      </c>
      <c r="G905" t="s">
        <v>573</v>
      </c>
      <c r="H905">
        <v>209</v>
      </c>
      <c r="I905" s="9">
        <v>44276</v>
      </c>
      <c r="J905" s="9">
        <v>44398</v>
      </c>
      <c r="K905" s="9">
        <v>45138</v>
      </c>
      <c r="L905" s="9"/>
      <c r="M905" s="9"/>
      <c r="N905" s="9"/>
      <c r="O905" s="9"/>
      <c r="P905" s="9"/>
      <c r="Q905" s="9"/>
    </row>
    <row r="906" spans="1:17" hidden="1" x14ac:dyDescent="0.25">
      <c r="A906" s="19" t="s">
        <v>279</v>
      </c>
      <c r="B906">
        <v>269</v>
      </c>
      <c r="C906" t="s">
        <v>322</v>
      </c>
      <c r="D906">
        <v>313137</v>
      </c>
      <c r="E906" t="s">
        <v>323</v>
      </c>
      <c r="F906">
        <v>1</v>
      </c>
      <c r="G906" t="s">
        <v>573</v>
      </c>
      <c r="H906">
        <v>210</v>
      </c>
      <c r="I906" s="9">
        <v>44398</v>
      </c>
      <c r="J906" s="9">
        <v>44582</v>
      </c>
      <c r="K906" s="9">
        <v>45138</v>
      </c>
      <c r="L906" s="9"/>
      <c r="M906" s="9"/>
      <c r="N906" s="9"/>
      <c r="O906" s="9"/>
      <c r="P906" s="9"/>
      <c r="Q906" s="9"/>
    </row>
    <row r="907" spans="1:17" hidden="1" x14ac:dyDescent="0.25">
      <c r="A907" s="19" t="s">
        <v>279</v>
      </c>
      <c r="B907">
        <v>270</v>
      </c>
      <c r="C907" t="s">
        <v>322</v>
      </c>
      <c r="D907">
        <v>313137</v>
      </c>
      <c r="E907" t="s">
        <v>323</v>
      </c>
      <c r="F907">
        <v>1</v>
      </c>
      <c r="G907" t="s">
        <v>573</v>
      </c>
      <c r="H907">
        <v>210</v>
      </c>
      <c r="I907" s="9">
        <v>44398</v>
      </c>
      <c r="J907" s="9">
        <v>44582</v>
      </c>
      <c r="K907" s="9">
        <v>45138</v>
      </c>
      <c r="L907" s="9"/>
      <c r="M907" s="9"/>
      <c r="N907" s="9"/>
      <c r="O907" s="9"/>
      <c r="P907" s="9"/>
      <c r="Q907" s="9"/>
    </row>
    <row r="908" spans="1:17" hidden="1" x14ac:dyDescent="0.25">
      <c r="A908" s="19" t="s">
        <v>279</v>
      </c>
      <c r="B908">
        <v>271</v>
      </c>
      <c r="C908" t="s">
        <v>322</v>
      </c>
      <c r="D908">
        <v>313137</v>
      </c>
      <c r="E908" t="s">
        <v>323</v>
      </c>
      <c r="F908">
        <v>1</v>
      </c>
      <c r="G908" t="s">
        <v>573</v>
      </c>
      <c r="H908">
        <v>210</v>
      </c>
      <c r="I908" s="9">
        <v>44398</v>
      </c>
      <c r="J908" s="9">
        <v>44582</v>
      </c>
      <c r="K908" s="9">
        <v>45138</v>
      </c>
      <c r="L908" s="9"/>
      <c r="M908" s="9"/>
      <c r="N908" s="9"/>
      <c r="O908" s="9"/>
      <c r="P908" s="9"/>
      <c r="Q908" s="9"/>
    </row>
    <row r="909" spans="1:17" hidden="1" x14ac:dyDescent="0.25">
      <c r="A909" s="19" t="s">
        <v>279</v>
      </c>
      <c r="B909">
        <v>272</v>
      </c>
      <c r="C909" t="s">
        <v>322</v>
      </c>
      <c r="D909">
        <v>313137</v>
      </c>
      <c r="E909" t="s">
        <v>323</v>
      </c>
      <c r="F909">
        <v>1</v>
      </c>
      <c r="G909" t="s">
        <v>573</v>
      </c>
      <c r="H909">
        <v>210</v>
      </c>
      <c r="I909" s="9">
        <v>44398</v>
      </c>
      <c r="J909" s="9">
        <v>44582</v>
      </c>
      <c r="K909" s="9">
        <v>45138</v>
      </c>
      <c r="L909" s="9"/>
      <c r="M909" s="9"/>
      <c r="N909" s="9"/>
      <c r="O909" s="9"/>
      <c r="P909" s="9"/>
      <c r="Q909" s="9"/>
    </row>
    <row r="910" spans="1:17" hidden="1" x14ac:dyDescent="0.25">
      <c r="A910" s="19" t="s">
        <v>279</v>
      </c>
      <c r="B910">
        <v>273</v>
      </c>
      <c r="C910" t="s">
        <v>324</v>
      </c>
      <c r="D910">
        <v>313137</v>
      </c>
      <c r="E910" t="s">
        <v>325</v>
      </c>
      <c r="F910">
        <v>1</v>
      </c>
      <c r="G910" t="s">
        <v>573</v>
      </c>
      <c r="H910">
        <v>209</v>
      </c>
      <c r="I910" s="9">
        <v>44276</v>
      </c>
      <c r="J910" s="9">
        <v>44398</v>
      </c>
      <c r="K910" s="9">
        <v>45138</v>
      </c>
      <c r="L910" s="9"/>
      <c r="M910" s="9"/>
      <c r="N910" s="9"/>
      <c r="O910" s="9"/>
      <c r="P910" s="9"/>
      <c r="Q910" s="9"/>
    </row>
    <row r="911" spans="1:17" hidden="1" x14ac:dyDescent="0.25">
      <c r="A911" s="19" t="s">
        <v>279</v>
      </c>
      <c r="B911">
        <v>274</v>
      </c>
      <c r="C911" t="s">
        <v>324</v>
      </c>
      <c r="D911">
        <v>313137</v>
      </c>
      <c r="E911" t="s">
        <v>325</v>
      </c>
      <c r="F911">
        <v>1</v>
      </c>
      <c r="G911" t="s">
        <v>573</v>
      </c>
      <c r="H911">
        <v>209</v>
      </c>
      <c r="I911" s="9">
        <v>44276</v>
      </c>
      <c r="J911" s="9">
        <v>44398</v>
      </c>
      <c r="K911" s="9">
        <v>45138</v>
      </c>
      <c r="L911" s="9"/>
      <c r="M911" s="9"/>
      <c r="N911" s="9"/>
      <c r="O911" s="9"/>
      <c r="P911" s="9"/>
      <c r="Q911" s="9"/>
    </row>
    <row r="912" spans="1:17" hidden="1" x14ac:dyDescent="0.25">
      <c r="A912" s="19" t="s">
        <v>279</v>
      </c>
      <c r="B912">
        <v>275</v>
      </c>
      <c r="C912" t="s">
        <v>324</v>
      </c>
      <c r="D912">
        <v>313137</v>
      </c>
      <c r="E912" t="s">
        <v>325</v>
      </c>
      <c r="F912">
        <v>1</v>
      </c>
      <c r="G912" t="s">
        <v>573</v>
      </c>
      <c r="H912">
        <v>209</v>
      </c>
      <c r="I912" s="9">
        <v>44276</v>
      </c>
      <c r="J912" s="9">
        <v>44398</v>
      </c>
      <c r="K912" s="9">
        <v>45138</v>
      </c>
      <c r="L912" s="9"/>
      <c r="M912" s="9"/>
      <c r="N912" s="9"/>
      <c r="O912" s="9"/>
      <c r="P912" s="9"/>
      <c r="Q912" s="9"/>
    </row>
    <row r="913" spans="1:17" hidden="1" x14ac:dyDescent="0.25">
      <c r="A913" s="19" t="s">
        <v>279</v>
      </c>
      <c r="B913">
        <v>276</v>
      </c>
      <c r="C913" t="s">
        <v>324</v>
      </c>
      <c r="D913">
        <v>313137</v>
      </c>
      <c r="E913" t="s">
        <v>325</v>
      </c>
      <c r="F913">
        <v>1</v>
      </c>
      <c r="G913" t="s">
        <v>573</v>
      </c>
      <c r="H913">
        <v>209</v>
      </c>
      <c r="I913" s="9">
        <v>44276</v>
      </c>
      <c r="J913" s="9">
        <v>44398</v>
      </c>
      <c r="K913" s="9">
        <v>45138</v>
      </c>
      <c r="L913" s="9"/>
      <c r="M913" s="9"/>
      <c r="N913" s="9"/>
      <c r="O913" s="9"/>
      <c r="P913" s="9"/>
      <c r="Q913" s="9"/>
    </row>
    <row r="914" spans="1:17" hidden="1" x14ac:dyDescent="0.25">
      <c r="A914" s="19" t="s">
        <v>279</v>
      </c>
      <c r="B914">
        <v>273</v>
      </c>
      <c r="C914" t="s">
        <v>324</v>
      </c>
      <c r="D914">
        <v>313137</v>
      </c>
      <c r="E914" t="s">
        <v>325</v>
      </c>
      <c r="F914">
        <v>1</v>
      </c>
      <c r="G914" t="s">
        <v>573</v>
      </c>
      <c r="H914">
        <v>210</v>
      </c>
      <c r="I914" s="9">
        <v>44398</v>
      </c>
      <c r="J914" s="9">
        <v>44582</v>
      </c>
      <c r="K914" s="9">
        <v>45138</v>
      </c>
      <c r="L914" s="9"/>
      <c r="M914" s="9"/>
      <c r="N914" s="9"/>
      <c r="O914" s="9"/>
      <c r="P914" s="9"/>
      <c r="Q914" s="9"/>
    </row>
    <row r="915" spans="1:17" hidden="1" x14ac:dyDescent="0.25">
      <c r="A915" s="19" t="s">
        <v>279</v>
      </c>
      <c r="B915">
        <v>274</v>
      </c>
      <c r="C915" t="s">
        <v>324</v>
      </c>
      <c r="D915">
        <v>313137</v>
      </c>
      <c r="E915" t="s">
        <v>325</v>
      </c>
      <c r="F915">
        <v>1</v>
      </c>
      <c r="G915" t="s">
        <v>573</v>
      </c>
      <c r="H915">
        <v>210</v>
      </c>
      <c r="I915" s="9">
        <v>44398</v>
      </c>
      <c r="J915" s="9">
        <v>44582</v>
      </c>
      <c r="K915" s="9">
        <v>45138</v>
      </c>
      <c r="L915" s="9"/>
      <c r="M915" s="9"/>
      <c r="N915" s="9"/>
      <c r="O915" s="9"/>
      <c r="P915" s="9"/>
      <c r="Q915" s="9"/>
    </row>
    <row r="916" spans="1:17" hidden="1" x14ac:dyDescent="0.25">
      <c r="A916" s="19" t="s">
        <v>279</v>
      </c>
      <c r="B916">
        <v>275</v>
      </c>
      <c r="C916" t="s">
        <v>324</v>
      </c>
      <c r="D916">
        <v>313137</v>
      </c>
      <c r="E916" t="s">
        <v>325</v>
      </c>
      <c r="F916">
        <v>1</v>
      </c>
      <c r="G916" t="s">
        <v>573</v>
      </c>
      <c r="H916">
        <v>210</v>
      </c>
      <c r="I916" s="9">
        <v>44398</v>
      </c>
      <c r="J916" s="9">
        <v>44582</v>
      </c>
      <c r="K916" s="9">
        <v>45138</v>
      </c>
      <c r="L916" s="9"/>
      <c r="M916" s="9"/>
      <c r="N916" s="9"/>
      <c r="O916" s="9"/>
      <c r="P916" s="9"/>
      <c r="Q916" s="9"/>
    </row>
    <row r="917" spans="1:17" hidden="1" x14ac:dyDescent="0.25">
      <c r="A917" s="19" t="s">
        <v>279</v>
      </c>
      <c r="B917">
        <v>276</v>
      </c>
      <c r="C917" t="s">
        <v>324</v>
      </c>
      <c r="D917">
        <v>313137</v>
      </c>
      <c r="E917" t="s">
        <v>325</v>
      </c>
      <c r="F917">
        <v>1</v>
      </c>
      <c r="G917" t="s">
        <v>573</v>
      </c>
      <c r="H917">
        <v>210</v>
      </c>
      <c r="I917" s="9">
        <v>44398</v>
      </c>
      <c r="J917" s="9">
        <v>44582</v>
      </c>
      <c r="K917" s="9">
        <v>45138</v>
      </c>
      <c r="L917" s="9"/>
      <c r="M917" s="9"/>
      <c r="N917" s="9"/>
      <c r="O917" s="9"/>
      <c r="P917" s="9"/>
      <c r="Q917" s="9"/>
    </row>
    <row r="918" spans="1:17" hidden="1" x14ac:dyDescent="0.25">
      <c r="A918" s="19" t="s">
        <v>279</v>
      </c>
      <c r="B918">
        <v>277</v>
      </c>
      <c r="C918" t="s">
        <v>326</v>
      </c>
      <c r="D918">
        <v>313137</v>
      </c>
      <c r="E918" t="s">
        <v>327</v>
      </c>
      <c r="F918">
        <v>1</v>
      </c>
      <c r="G918" t="s">
        <v>573</v>
      </c>
      <c r="H918">
        <v>211</v>
      </c>
      <c r="I918" s="9">
        <v>44276</v>
      </c>
      <c r="J918" s="9">
        <v>44398</v>
      </c>
      <c r="K918" s="9">
        <v>45138</v>
      </c>
      <c r="L918" s="9"/>
      <c r="M918" s="9"/>
      <c r="N918" s="9"/>
      <c r="O918" s="9"/>
      <c r="P918" s="9"/>
      <c r="Q918" s="9"/>
    </row>
    <row r="919" spans="1:17" hidden="1" x14ac:dyDescent="0.25">
      <c r="A919" s="19" t="s">
        <v>279</v>
      </c>
      <c r="B919">
        <v>278</v>
      </c>
      <c r="C919" t="s">
        <v>326</v>
      </c>
      <c r="D919">
        <v>313137</v>
      </c>
      <c r="E919" t="s">
        <v>327</v>
      </c>
      <c r="F919">
        <v>1</v>
      </c>
      <c r="G919" t="s">
        <v>573</v>
      </c>
      <c r="H919">
        <v>211</v>
      </c>
      <c r="I919" s="9">
        <v>44276</v>
      </c>
      <c r="J919" s="9">
        <v>44398</v>
      </c>
      <c r="K919" s="9">
        <v>45138</v>
      </c>
      <c r="L919" s="9"/>
      <c r="M919" s="9"/>
      <c r="N919" s="9"/>
      <c r="O919" s="9"/>
      <c r="P919" s="9"/>
      <c r="Q919" s="9"/>
    </row>
    <row r="920" spans="1:17" hidden="1" x14ac:dyDescent="0.25">
      <c r="A920" s="19" t="s">
        <v>279</v>
      </c>
      <c r="B920">
        <v>279</v>
      </c>
      <c r="C920" t="s">
        <v>326</v>
      </c>
      <c r="D920">
        <v>313137</v>
      </c>
      <c r="E920" t="s">
        <v>327</v>
      </c>
      <c r="F920">
        <v>1</v>
      </c>
      <c r="G920" t="s">
        <v>573</v>
      </c>
      <c r="H920">
        <v>211</v>
      </c>
      <c r="I920" s="9">
        <v>44276</v>
      </c>
      <c r="J920" s="9">
        <v>44398</v>
      </c>
      <c r="K920" s="9">
        <v>45138</v>
      </c>
      <c r="L920" s="9"/>
      <c r="M920" s="9"/>
      <c r="N920" s="9"/>
      <c r="O920" s="9"/>
      <c r="P920" s="9"/>
      <c r="Q920" s="9"/>
    </row>
    <row r="921" spans="1:17" hidden="1" x14ac:dyDescent="0.25">
      <c r="A921" s="19" t="s">
        <v>279</v>
      </c>
      <c r="B921">
        <v>280</v>
      </c>
      <c r="C921" t="s">
        <v>326</v>
      </c>
      <c r="D921">
        <v>313137</v>
      </c>
      <c r="E921" t="s">
        <v>327</v>
      </c>
      <c r="F921">
        <v>1</v>
      </c>
      <c r="G921" t="s">
        <v>573</v>
      </c>
      <c r="H921">
        <v>211</v>
      </c>
      <c r="I921" s="9">
        <v>44276</v>
      </c>
      <c r="J921" s="9">
        <v>44398</v>
      </c>
      <c r="K921" s="9">
        <v>45138</v>
      </c>
      <c r="L921" s="9"/>
      <c r="M921" s="9"/>
      <c r="N921" s="9"/>
      <c r="O921" s="9"/>
      <c r="P921" s="9"/>
      <c r="Q921" s="9"/>
    </row>
    <row r="922" spans="1:17" hidden="1" x14ac:dyDescent="0.25">
      <c r="A922" s="19" t="s">
        <v>279</v>
      </c>
      <c r="B922">
        <v>277</v>
      </c>
      <c r="C922" t="s">
        <v>326</v>
      </c>
      <c r="D922">
        <v>313137</v>
      </c>
      <c r="E922" t="s">
        <v>327</v>
      </c>
      <c r="F922">
        <v>1</v>
      </c>
      <c r="G922" t="s">
        <v>573</v>
      </c>
      <c r="H922">
        <v>212</v>
      </c>
      <c r="I922" s="9">
        <v>44398</v>
      </c>
      <c r="J922" s="9">
        <v>44582</v>
      </c>
      <c r="K922" s="9">
        <v>45138</v>
      </c>
      <c r="L922" s="9"/>
      <c r="M922" s="9"/>
      <c r="N922" s="9"/>
      <c r="O922" s="9"/>
      <c r="P922" s="9"/>
      <c r="Q922" s="9"/>
    </row>
    <row r="923" spans="1:17" hidden="1" x14ac:dyDescent="0.25">
      <c r="A923" s="19" t="s">
        <v>279</v>
      </c>
      <c r="B923">
        <v>278</v>
      </c>
      <c r="C923" t="s">
        <v>326</v>
      </c>
      <c r="D923">
        <v>313137</v>
      </c>
      <c r="E923" t="s">
        <v>327</v>
      </c>
      <c r="F923">
        <v>1</v>
      </c>
      <c r="G923" t="s">
        <v>573</v>
      </c>
      <c r="H923">
        <v>212</v>
      </c>
      <c r="I923" s="9">
        <v>44398</v>
      </c>
      <c r="J923" s="9">
        <v>44582</v>
      </c>
      <c r="K923" s="9">
        <v>45138</v>
      </c>
      <c r="L923" s="9"/>
      <c r="M923" s="9"/>
      <c r="N923" s="9"/>
      <c r="O923" s="9"/>
      <c r="P923" s="9"/>
      <c r="Q923" s="9"/>
    </row>
    <row r="924" spans="1:17" hidden="1" x14ac:dyDescent="0.25">
      <c r="A924" s="19" t="s">
        <v>279</v>
      </c>
      <c r="B924">
        <v>279</v>
      </c>
      <c r="C924" t="s">
        <v>326</v>
      </c>
      <c r="D924">
        <v>313137</v>
      </c>
      <c r="E924" t="s">
        <v>327</v>
      </c>
      <c r="F924">
        <v>1</v>
      </c>
      <c r="G924" t="s">
        <v>573</v>
      </c>
      <c r="H924">
        <v>212</v>
      </c>
      <c r="I924" s="9">
        <v>44398</v>
      </c>
      <c r="J924" s="9">
        <v>44582</v>
      </c>
      <c r="K924" s="9">
        <v>45138</v>
      </c>
      <c r="L924" s="9"/>
      <c r="M924" s="9"/>
      <c r="N924" s="9"/>
      <c r="O924" s="9"/>
      <c r="P924" s="9"/>
      <c r="Q924" s="9"/>
    </row>
    <row r="925" spans="1:17" hidden="1" x14ac:dyDescent="0.25">
      <c r="A925" s="19" t="s">
        <v>279</v>
      </c>
      <c r="B925">
        <v>280</v>
      </c>
      <c r="C925" t="s">
        <v>326</v>
      </c>
      <c r="D925">
        <v>313137</v>
      </c>
      <c r="E925" t="s">
        <v>327</v>
      </c>
      <c r="F925">
        <v>1</v>
      </c>
      <c r="G925" t="s">
        <v>573</v>
      </c>
      <c r="H925">
        <v>212</v>
      </c>
      <c r="I925" s="9">
        <v>44398</v>
      </c>
      <c r="J925" s="9">
        <v>44582</v>
      </c>
      <c r="K925" s="9">
        <v>45138</v>
      </c>
      <c r="L925" s="9"/>
      <c r="M925" s="9"/>
      <c r="N925" s="9"/>
      <c r="O925" s="9"/>
      <c r="P925" s="9"/>
      <c r="Q925" s="9"/>
    </row>
    <row r="926" spans="1:17" hidden="1" x14ac:dyDescent="0.25">
      <c r="A926" s="19" t="s">
        <v>279</v>
      </c>
      <c r="B926">
        <v>281</v>
      </c>
      <c r="C926" t="s">
        <v>328</v>
      </c>
      <c r="D926">
        <v>313137</v>
      </c>
      <c r="E926" t="s">
        <v>327</v>
      </c>
      <c r="F926">
        <v>1</v>
      </c>
      <c r="G926" t="s">
        <v>573</v>
      </c>
      <c r="H926">
        <v>211</v>
      </c>
      <c r="I926" s="9">
        <v>44276</v>
      </c>
      <c r="J926" s="9">
        <v>44398</v>
      </c>
      <c r="K926" s="9">
        <v>45138</v>
      </c>
      <c r="L926" s="9"/>
      <c r="M926" s="9"/>
      <c r="N926" s="9"/>
      <c r="O926" s="9"/>
      <c r="P926" s="9"/>
      <c r="Q926" s="9"/>
    </row>
    <row r="927" spans="1:17" hidden="1" x14ac:dyDescent="0.25">
      <c r="A927" s="19" t="s">
        <v>279</v>
      </c>
      <c r="B927">
        <v>282</v>
      </c>
      <c r="C927" t="s">
        <v>328</v>
      </c>
      <c r="D927">
        <v>313137</v>
      </c>
      <c r="E927" t="s">
        <v>327</v>
      </c>
      <c r="F927">
        <v>1</v>
      </c>
      <c r="G927" t="s">
        <v>573</v>
      </c>
      <c r="H927">
        <v>211</v>
      </c>
      <c r="I927" s="9">
        <v>44276</v>
      </c>
      <c r="J927" s="9">
        <v>44398</v>
      </c>
      <c r="K927" s="9">
        <v>45138</v>
      </c>
      <c r="L927" s="9"/>
      <c r="M927" s="9"/>
      <c r="N927" s="9"/>
      <c r="O927" s="9"/>
      <c r="P927" s="9"/>
      <c r="Q927" s="9"/>
    </row>
    <row r="928" spans="1:17" hidden="1" x14ac:dyDescent="0.25">
      <c r="A928" s="19" t="s">
        <v>279</v>
      </c>
      <c r="B928">
        <v>283</v>
      </c>
      <c r="C928" t="s">
        <v>328</v>
      </c>
      <c r="D928">
        <v>313137</v>
      </c>
      <c r="E928" t="s">
        <v>327</v>
      </c>
      <c r="F928">
        <v>1</v>
      </c>
      <c r="G928" t="s">
        <v>573</v>
      </c>
      <c r="H928">
        <v>211</v>
      </c>
      <c r="I928" s="9">
        <v>44276</v>
      </c>
      <c r="J928" s="9">
        <v>44398</v>
      </c>
      <c r="K928" s="9">
        <v>45138</v>
      </c>
      <c r="L928" s="9"/>
      <c r="M928" s="9"/>
      <c r="N928" s="9"/>
      <c r="O928" s="9"/>
      <c r="P928" s="9"/>
      <c r="Q928" s="9"/>
    </row>
    <row r="929" spans="1:17" hidden="1" x14ac:dyDescent="0.25">
      <c r="A929" s="19" t="s">
        <v>279</v>
      </c>
      <c r="B929">
        <v>284</v>
      </c>
      <c r="C929" t="s">
        <v>328</v>
      </c>
      <c r="D929">
        <v>313137</v>
      </c>
      <c r="E929" t="s">
        <v>327</v>
      </c>
      <c r="F929">
        <v>1</v>
      </c>
      <c r="G929" t="s">
        <v>573</v>
      </c>
      <c r="H929">
        <v>211</v>
      </c>
      <c r="I929" s="9">
        <v>44276</v>
      </c>
      <c r="J929" s="9">
        <v>44398</v>
      </c>
      <c r="K929" s="9">
        <v>45138</v>
      </c>
      <c r="L929" s="9"/>
      <c r="M929" s="9"/>
      <c r="N929" s="9"/>
      <c r="O929" s="9"/>
      <c r="P929" s="9"/>
      <c r="Q929" s="9"/>
    </row>
    <row r="930" spans="1:17" hidden="1" x14ac:dyDescent="0.25">
      <c r="A930" s="19" t="s">
        <v>279</v>
      </c>
      <c r="B930">
        <v>281</v>
      </c>
      <c r="C930" t="s">
        <v>328</v>
      </c>
      <c r="D930">
        <v>313137</v>
      </c>
      <c r="E930" t="s">
        <v>327</v>
      </c>
      <c r="F930">
        <v>1</v>
      </c>
      <c r="G930" t="s">
        <v>573</v>
      </c>
      <c r="H930">
        <v>212</v>
      </c>
      <c r="I930" s="9">
        <v>44398</v>
      </c>
      <c r="J930" s="9">
        <v>44582</v>
      </c>
      <c r="K930" s="9">
        <v>45138</v>
      </c>
      <c r="L930" s="9"/>
      <c r="M930" s="9"/>
      <c r="N930" s="9"/>
      <c r="O930" s="9"/>
      <c r="P930" s="9"/>
      <c r="Q930" s="9"/>
    </row>
    <row r="931" spans="1:17" hidden="1" x14ac:dyDescent="0.25">
      <c r="A931" s="19" t="s">
        <v>279</v>
      </c>
      <c r="B931">
        <v>282</v>
      </c>
      <c r="C931" t="s">
        <v>328</v>
      </c>
      <c r="D931">
        <v>313137</v>
      </c>
      <c r="E931" t="s">
        <v>327</v>
      </c>
      <c r="F931">
        <v>1</v>
      </c>
      <c r="G931" t="s">
        <v>573</v>
      </c>
      <c r="H931">
        <v>212</v>
      </c>
      <c r="I931" s="9">
        <v>44398</v>
      </c>
      <c r="J931" s="9">
        <v>44582</v>
      </c>
      <c r="K931" s="9">
        <v>45138</v>
      </c>
      <c r="L931" s="9"/>
      <c r="M931" s="9"/>
      <c r="N931" s="9"/>
      <c r="O931" s="9"/>
      <c r="P931" s="9"/>
      <c r="Q931" s="9"/>
    </row>
    <row r="932" spans="1:17" hidden="1" x14ac:dyDescent="0.25">
      <c r="A932" s="19" t="s">
        <v>279</v>
      </c>
      <c r="B932">
        <v>283</v>
      </c>
      <c r="C932" t="s">
        <v>328</v>
      </c>
      <c r="D932">
        <v>313137</v>
      </c>
      <c r="E932" t="s">
        <v>327</v>
      </c>
      <c r="F932">
        <v>1</v>
      </c>
      <c r="G932" t="s">
        <v>573</v>
      </c>
      <c r="H932">
        <v>212</v>
      </c>
      <c r="I932" s="9">
        <v>44398</v>
      </c>
      <c r="J932" s="9">
        <v>44582</v>
      </c>
      <c r="K932" s="9">
        <v>45138</v>
      </c>
      <c r="L932" s="9"/>
      <c r="M932" s="9"/>
      <c r="N932" s="9"/>
      <c r="O932" s="9"/>
      <c r="P932" s="9"/>
      <c r="Q932" s="9"/>
    </row>
    <row r="933" spans="1:17" hidden="1" x14ac:dyDescent="0.25">
      <c r="A933" s="19" t="s">
        <v>279</v>
      </c>
      <c r="B933">
        <v>284</v>
      </c>
      <c r="C933" t="s">
        <v>328</v>
      </c>
      <c r="D933">
        <v>313137</v>
      </c>
      <c r="E933" t="s">
        <v>327</v>
      </c>
      <c r="F933">
        <v>1</v>
      </c>
      <c r="G933" t="s">
        <v>573</v>
      </c>
      <c r="H933">
        <v>212</v>
      </c>
      <c r="I933" s="9">
        <v>44398</v>
      </c>
      <c r="J933" s="9">
        <v>44582</v>
      </c>
      <c r="K933" s="9">
        <v>45138</v>
      </c>
      <c r="L933" s="9"/>
      <c r="M933" s="9"/>
      <c r="N933" s="9"/>
      <c r="O933" s="9"/>
      <c r="P933" s="9"/>
      <c r="Q933" s="9"/>
    </row>
    <row r="934" spans="1:17" hidden="1" x14ac:dyDescent="0.25">
      <c r="A934" s="19" t="s">
        <v>279</v>
      </c>
      <c r="B934">
        <v>261</v>
      </c>
      <c r="C934" t="s">
        <v>329</v>
      </c>
      <c r="D934">
        <v>313137</v>
      </c>
      <c r="E934" t="s">
        <v>327</v>
      </c>
      <c r="F934">
        <v>1</v>
      </c>
      <c r="G934" t="s">
        <v>573</v>
      </c>
      <c r="H934">
        <v>211</v>
      </c>
      <c r="I934" s="9">
        <v>44276</v>
      </c>
      <c r="J934" s="9">
        <v>44398</v>
      </c>
      <c r="K934" s="9">
        <v>45138</v>
      </c>
      <c r="L934" s="9"/>
      <c r="M934" s="9"/>
      <c r="N934" s="9"/>
      <c r="O934" s="9"/>
      <c r="P934" s="9"/>
      <c r="Q934" s="9"/>
    </row>
    <row r="935" spans="1:17" hidden="1" x14ac:dyDescent="0.25">
      <c r="A935" s="19" t="s">
        <v>279</v>
      </c>
      <c r="B935">
        <v>262</v>
      </c>
      <c r="C935" t="s">
        <v>329</v>
      </c>
      <c r="D935">
        <v>313137</v>
      </c>
      <c r="E935" t="s">
        <v>327</v>
      </c>
      <c r="F935">
        <v>1</v>
      </c>
      <c r="G935" t="s">
        <v>573</v>
      </c>
      <c r="H935">
        <v>211</v>
      </c>
      <c r="I935" s="9">
        <v>44276</v>
      </c>
      <c r="J935" s="9">
        <v>44398</v>
      </c>
      <c r="K935" s="9">
        <v>45138</v>
      </c>
      <c r="L935" s="9"/>
      <c r="M935" s="9"/>
      <c r="N935" s="9"/>
      <c r="O935" s="9"/>
      <c r="P935" s="9"/>
      <c r="Q935" s="9"/>
    </row>
    <row r="936" spans="1:17" hidden="1" x14ac:dyDescent="0.25">
      <c r="A936" s="19" t="s">
        <v>279</v>
      </c>
      <c r="B936">
        <v>263</v>
      </c>
      <c r="C936" t="s">
        <v>329</v>
      </c>
      <c r="D936">
        <v>313137</v>
      </c>
      <c r="E936" t="s">
        <v>327</v>
      </c>
      <c r="F936">
        <v>1</v>
      </c>
      <c r="G936" t="s">
        <v>573</v>
      </c>
      <c r="H936">
        <v>211</v>
      </c>
      <c r="I936" s="9">
        <v>44276</v>
      </c>
      <c r="J936" s="9">
        <v>44398</v>
      </c>
      <c r="K936" s="9">
        <v>45138</v>
      </c>
      <c r="L936" s="9"/>
      <c r="M936" s="9"/>
      <c r="N936" s="9"/>
      <c r="O936" s="9"/>
      <c r="P936" s="9"/>
      <c r="Q936" s="9"/>
    </row>
    <row r="937" spans="1:17" hidden="1" x14ac:dyDescent="0.25">
      <c r="A937" s="19" t="s">
        <v>279</v>
      </c>
      <c r="B937">
        <v>264</v>
      </c>
      <c r="C937" t="s">
        <v>329</v>
      </c>
      <c r="D937">
        <v>313137</v>
      </c>
      <c r="E937" t="s">
        <v>327</v>
      </c>
      <c r="F937">
        <v>1</v>
      </c>
      <c r="G937" t="s">
        <v>573</v>
      </c>
      <c r="H937">
        <v>211</v>
      </c>
      <c r="I937" s="9">
        <v>44276</v>
      </c>
      <c r="J937" s="9">
        <v>44398</v>
      </c>
      <c r="K937" s="9">
        <v>45138</v>
      </c>
      <c r="L937" s="9"/>
      <c r="M937" s="9"/>
      <c r="N937" s="9"/>
      <c r="O937" s="9"/>
      <c r="P937" s="9"/>
      <c r="Q937" s="9"/>
    </row>
    <row r="938" spans="1:17" hidden="1" x14ac:dyDescent="0.25">
      <c r="A938" s="19" t="s">
        <v>279</v>
      </c>
      <c r="B938">
        <v>261</v>
      </c>
      <c r="C938" t="s">
        <v>329</v>
      </c>
      <c r="D938">
        <v>313137</v>
      </c>
      <c r="E938" t="s">
        <v>327</v>
      </c>
      <c r="F938">
        <v>1</v>
      </c>
      <c r="G938" t="s">
        <v>573</v>
      </c>
      <c r="H938">
        <v>212</v>
      </c>
      <c r="I938" s="9">
        <v>44398</v>
      </c>
      <c r="J938" s="9">
        <v>44582</v>
      </c>
      <c r="K938" s="9">
        <v>45138</v>
      </c>
      <c r="L938" s="9"/>
      <c r="M938" s="9"/>
      <c r="N938" s="9"/>
      <c r="O938" s="9"/>
      <c r="P938" s="9"/>
      <c r="Q938" s="9"/>
    </row>
    <row r="939" spans="1:17" hidden="1" x14ac:dyDescent="0.25">
      <c r="A939" s="19" t="s">
        <v>279</v>
      </c>
      <c r="B939">
        <v>262</v>
      </c>
      <c r="C939" t="s">
        <v>329</v>
      </c>
      <c r="D939">
        <v>313137</v>
      </c>
      <c r="E939" t="s">
        <v>327</v>
      </c>
      <c r="F939">
        <v>1</v>
      </c>
      <c r="G939" t="s">
        <v>573</v>
      </c>
      <c r="H939">
        <v>212</v>
      </c>
      <c r="I939" s="9">
        <v>44398</v>
      </c>
      <c r="J939" s="9">
        <v>44582</v>
      </c>
      <c r="K939" s="9">
        <v>45138</v>
      </c>
      <c r="L939" s="9"/>
      <c r="M939" s="9"/>
      <c r="N939" s="9"/>
      <c r="O939" s="9"/>
      <c r="P939" s="9"/>
      <c r="Q939" s="9"/>
    </row>
    <row r="940" spans="1:17" hidden="1" x14ac:dyDescent="0.25">
      <c r="A940" s="19" t="s">
        <v>279</v>
      </c>
      <c r="B940">
        <v>263</v>
      </c>
      <c r="C940" t="s">
        <v>329</v>
      </c>
      <c r="D940">
        <v>313137</v>
      </c>
      <c r="E940" t="s">
        <v>327</v>
      </c>
      <c r="F940">
        <v>1</v>
      </c>
      <c r="G940" t="s">
        <v>573</v>
      </c>
      <c r="H940">
        <v>212</v>
      </c>
      <c r="I940" s="9">
        <v>44398</v>
      </c>
      <c r="J940" s="9">
        <v>44582</v>
      </c>
      <c r="K940" s="9">
        <v>45138</v>
      </c>
      <c r="L940" s="9"/>
      <c r="M940" s="9"/>
      <c r="N940" s="9"/>
      <c r="O940" s="9"/>
      <c r="P940" s="9"/>
      <c r="Q940" s="9"/>
    </row>
    <row r="941" spans="1:17" hidden="1" x14ac:dyDescent="0.25">
      <c r="A941" s="19" t="s">
        <v>279</v>
      </c>
      <c r="B941">
        <v>264</v>
      </c>
      <c r="C941" t="s">
        <v>329</v>
      </c>
      <c r="D941">
        <v>313137</v>
      </c>
      <c r="E941" t="s">
        <v>327</v>
      </c>
      <c r="F941">
        <v>1</v>
      </c>
      <c r="G941" t="s">
        <v>573</v>
      </c>
      <c r="H941">
        <v>212</v>
      </c>
      <c r="I941" s="9">
        <v>44398</v>
      </c>
      <c r="J941" s="9">
        <v>44582</v>
      </c>
      <c r="K941" s="9">
        <v>45138</v>
      </c>
      <c r="L941" s="9"/>
      <c r="M941" s="9"/>
      <c r="N941" s="9"/>
      <c r="O941" s="9"/>
      <c r="P941" s="9"/>
      <c r="Q941" s="9"/>
    </row>
    <row r="942" spans="1:17" hidden="1" x14ac:dyDescent="0.25">
      <c r="A942" s="19" t="s">
        <v>279</v>
      </c>
      <c r="B942">
        <v>257</v>
      </c>
      <c r="C942" t="s">
        <v>330</v>
      </c>
      <c r="D942">
        <v>313137</v>
      </c>
      <c r="E942" t="s">
        <v>327</v>
      </c>
      <c r="F942">
        <v>1</v>
      </c>
      <c r="G942" t="s">
        <v>573</v>
      </c>
      <c r="H942">
        <v>211</v>
      </c>
      <c r="I942" s="9">
        <v>44276</v>
      </c>
      <c r="J942" s="9">
        <v>44398</v>
      </c>
      <c r="K942" s="9">
        <v>45138</v>
      </c>
      <c r="L942" s="9"/>
      <c r="M942" s="9"/>
      <c r="N942" s="9"/>
      <c r="O942" s="9"/>
      <c r="P942" s="9"/>
      <c r="Q942" s="9"/>
    </row>
    <row r="943" spans="1:17" hidden="1" x14ac:dyDescent="0.25">
      <c r="A943" s="19" t="s">
        <v>279</v>
      </c>
      <c r="B943">
        <v>253</v>
      </c>
      <c r="C943" t="s">
        <v>330</v>
      </c>
      <c r="D943">
        <v>313137</v>
      </c>
      <c r="E943" t="s">
        <v>327</v>
      </c>
      <c r="F943">
        <v>1</v>
      </c>
      <c r="G943" t="s">
        <v>573</v>
      </c>
      <c r="H943">
        <v>211</v>
      </c>
      <c r="I943" s="9">
        <v>44276</v>
      </c>
      <c r="J943" s="9">
        <v>44398</v>
      </c>
      <c r="K943" s="9">
        <v>45138</v>
      </c>
      <c r="L943" s="9"/>
      <c r="M943" s="9"/>
      <c r="N943" s="9"/>
      <c r="O943" s="9"/>
      <c r="P943" s="9"/>
      <c r="Q943" s="9"/>
    </row>
    <row r="944" spans="1:17" hidden="1" x14ac:dyDescent="0.25">
      <c r="A944" s="19" t="s">
        <v>279</v>
      </c>
      <c r="B944">
        <v>255</v>
      </c>
      <c r="C944" t="s">
        <v>330</v>
      </c>
      <c r="D944">
        <v>313137</v>
      </c>
      <c r="E944" t="s">
        <v>327</v>
      </c>
      <c r="F944">
        <v>1</v>
      </c>
      <c r="G944" t="s">
        <v>573</v>
      </c>
      <c r="H944">
        <v>211</v>
      </c>
      <c r="I944" s="9">
        <v>44276</v>
      </c>
      <c r="J944" s="9">
        <v>44398</v>
      </c>
      <c r="K944" s="9">
        <v>45138</v>
      </c>
      <c r="L944" s="9"/>
      <c r="M944" s="9"/>
      <c r="N944" s="9"/>
      <c r="O944" s="9"/>
      <c r="P944" s="9"/>
      <c r="Q944" s="9"/>
    </row>
    <row r="945" spans="1:17" hidden="1" x14ac:dyDescent="0.25">
      <c r="A945" s="19" t="s">
        <v>279</v>
      </c>
      <c r="B945">
        <v>258</v>
      </c>
      <c r="C945" t="s">
        <v>330</v>
      </c>
      <c r="D945">
        <v>313137</v>
      </c>
      <c r="E945" t="s">
        <v>327</v>
      </c>
      <c r="F945">
        <v>1</v>
      </c>
      <c r="G945" t="s">
        <v>573</v>
      </c>
      <c r="H945">
        <v>211</v>
      </c>
      <c r="I945" s="9">
        <v>44276</v>
      </c>
      <c r="J945" s="9">
        <v>44398</v>
      </c>
      <c r="K945" s="9">
        <v>45138</v>
      </c>
      <c r="L945" s="9"/>
      <c r="M945" s="9"/>
      <c r="N945" s="9"/>
      <c r="O945" s="9"/>
      <c r="P945" s="9"/>
      <c r="Q945" s="9"/>
    </row>
    <row r="946" spans="1:17" hidden="1" x14ac:dyDescent="0.25">
      <c r="A946" s="19" t="s">
        <v>279</v>
      </c>
      <c r="B946">
        <v>257</v>
      </c>
      <c r="C946" t="s">
        <v>330</v>
      </c>
      <c r="D946">
        <v>313137</v>
      </c>
      <c r="E946" t="s">
        <v>327</v>
      </c>
      <c r="F946">
        <v>1</v>
      </c>
      <c r="G946" t="s">
        <v>573</v>
      </c>
      <c r="H946">
        <v>212</v>
      </c>
      <c r="I946" s="9">
        <v>44398</v>
      </c>
      <c r="J946" s="9">
        <v>44582</v>
      </c>
      <c r="K946" s="9">
        <v>45138</v>
      </c>
      <c r="L946" s="9"/>
      <c r="M946" s="9"/>
      <c r="N946" s="9"/>
      <c r="O946" s="9"/>
      <c r="P946" s="9"/>
      <c r="Q946" s="9"/>
    </row>
    <row r="947" spans="1:17" hidden="1" x14ac:dyDescent="0.25">
      <c r="A947" s="19" t="s">
        <v>279</v>
      </c>
      <c r="B947">
        <v>253</v>
      </c>
      <c r="C947" t="s">
        <v>330</v>
      </c>
      <c r="D947">
        <v>313137</v>
      </c>
      <c r="E947" t="s">
        <v>327</v>
      </c>
      <c r="F947">
        <v>1</v>
      </c>
      <c r="G947" t="s">
        <v>573</v>
      </c>
      <c r="H947">
        <v>212</v>
      </c>
      <c r="I947" s="9">
        <v>44398</v>
      </c>
      <c r="J947" s="9">
        <v>44582</v>
      </c>
      <c r="K947" s="9">
        <v>45138</v>
      </c>
      <c r="L947" s="9"/>
      <c r="M947" s="9"/>
      <c r="N947" s="9"/>
      <c r="O947" s="9"/>
      <c r="P947" s="9"/>
      <c r="Q947" s="9"/>
    </row>
    <row r="948" spans="1:17" hidden="1" x14ac:dyDescent="0.25">
      <c r="A948" s="19" t="s">
        <v>279</v>
      </c>
      <c r="B948">
        <v>255</v>
      </c>
      <c r="C948" t="s">
        <v>330</v>
      </c>
      <c r="D948">
        <v>313137</v>
      </c>
      <c r="E948" t="s">
        <v>327</v>
      </c>
      <c r="F948">
        <v>1</v>
      </c>
      <c r="G948" t="s">
        <v>573</v>
      </c>
      <c r="H948">
        <v>212</v>
      </c>
      <c r="I948" s="9">
        <v>44398</v>
      </c>
      <c r="J948" s="9">
        <v>44582</v>
      </c>
      <c r="K948" s="9">
        <v>45138</v>
      </c>
      <c r="L948" s="9"/>
      <c r="M948" s="9"/>
      <c r="N948" s="9"/>
      <c r="O948" s="9"/>
      <c r="P948" s="9"/>
      <c r="Q948" s="9"/>
    </row>
    <row r="949" spans="1:17" hidden="1" x14ac:dyDescent="0.25">
      <c r="A949" s="19" t="s">
        <v>279</v>
      </c>
      <c r="B949">
        <v>258</v>
      </c>
      <c r="C949" t="s">
        <v>330</v>
      </c>
      <c r="D949">
        <v>313137</v>
      </c>
      <c r="E949" t="s">
        <v>327</v>
      </c>
      <c r="F949">
        <v>1</v>
      </c>
      <c r="G949" t="s">
        <v>573</v>
      </c>
      <c r="H949">
        <v>212</v>
      </c>
      <c r="I949" s="9">
        <v>44398</v>
      </c>
      <c r="J949" s="9">
        <v>44582</v>
      </c>
      <c r="K949" s="9">
        <v>45138</v>
      </c>
      <c r="L949" s="9"/>
      <c r="M949" s="9"/>
      <c r="N949" s="9"/>
      <c r="O949" s="9"/>
      <c r="P949" s="9"/>
      <c r="Q949" s="9"/>
    </row>
    <row r="950" spans="1:17" hidden="1" x14ac:dyDescent="0.25">
      <c r="A950" s="19" t="s">
        <v>279</v>
      </c>
      <c r="B950">
        <v>249</v>
      </c>
      <c r="C950" t="s">
        <v>331</v>
      </c>
      <c r="D950">
        <v>313137</v>
      </c>
      <c r="E950" t="s">
        <v>327</v>
      </c>
      <c r="F950">
        <v>1</v>
      </c>
      <c r="G950" t="s">
        <v>573</v>
      </c>
      <c r="H950">
        <v>211</v>
      </c>
      <c r="I950" s="9">
        <v>44276</v>
      </c>
      <c r="J950" s="9">
        <v>44398</v>
      </c>
      <c r="K950" s="9">
        <v>45138</v>
      </c>
      <c r="L950" s="9"/>
      <c r="M950" s="9"/>
      <c r="N950" s="9"/>
      <c r="O950" s="9"/>
      <c r="P950" s="9"/>
      <c r="Q950" s="9"/>
    </row>
    <row r="951" spans="1:17" hidden="1" x14ac:dyDescent="0.25">
      <c r="A951" s="19" t="s">
        <v>279</v>
      </c>
      <c r="B951">
        <v>250</v>
      </c>
      <c r="C951" t="s">
        <v>331</v>
      </c>
      <c r="D951">
        <v>313137</v>
      </c>
      <c r="E951" t="s">
        <v>327</v>
      </c>
      <c r="F951">
        <v>1</v>
      </c>
      <c r="G951" t="s">
        <v>573</v>
      </c>
      <c r="H951">
        <v>211</v>
      </c>
      <c r="I951" s="9">
        <v>44276</v>
      </c>
      <c r="J951" s="9">
        <v>44398</v>
      </c>
      <c r="K951" s="9">
        <v>45138</v>
      </c>
      <c r="L951" s="9"/>
      <c r="M951" s="9"/>
      <c r="N951" s="9"/>
      <c r="O951" s="9"/>
      <c r="P951" s="9"/>
      <c r="Q951" s="9"/>
    </row>
    <row r="952" spans="1:17" hidden="1" x14ac:dyDescent="0.25">
      <c r="A952" s="19" t="s">
        <v>279</v>
      </c>
      <c r="B952">
        <v>251</v>
      </c>
      <c r="C952" t="s">
        <v>331</v>
      </c>
      <c r="D952">
        <v>313137</v>
      </c>
      <c r="E952" t="s">
        <v>327</v>
      </c>
      <c r="F952">
        <v>1</v>
      </c>
      <c r="G952" t="s">
        <v>573</v>
      </c>
      <c r="H952">
        <v>211</v>
      </c>
      <c r="I952" s="9">
        <v>44276</v>
      </c>
      <c r="J952" s="9">
        <v>44398</v>
      </c>
      <c r="K952" s="9">
        <v>45138</v>
      </c>
      <c r="L952" s="9"/>
      <c r="M952" s="9"/>
      <c r="N952" s="9"/>
      <c r="O952" s="9"/>
      <c r="P952" s="9"/>
      <c r="Q952" s="9"/>
    </row>
    <row r="953" spans="1:17" hidden="1" x14ac:dyDescent="0.25">
      <c r="A953" s="19" t="s">
        <v>279</v>
      </c>
      <c r="B953">
        <v>252</v>
      </c>
      <c r="C953" t="s">
        <v>331</v>
      </c>
      <c r="D953">
        <v>313137</v>
      </c>
      <c r="E953" t="s">
        <v>327</v>
      </c>
      <c r="F953">
        <v>1</v>
      </c>
      <c r="G953" t="s">
        <v>573</v>
      </c>
      <c r="H953">
        <v>211</v>
      </c>
      <c r="I953" s="9">
        <v>44276</v>
      </c>
      <c r="J953" s="9">
        <v>44398</v>
      </c>
      <c r="K953" s="9">
        <v>45138</v>
      </c>
      <c r="L953" s="9"/>
      <c r="M953" s="9"/>
      <c r="N953" s="9"/>
      <c r="O953" s="9"/>
      <c r="P953" s="9"/>
      <c r="Q953" s="9"/>
    </row>
    <row r="954" spans="1:17" hidden="1" x14ac:dyDescent="0.25">
      <c r="A954" s="19" t="s">
        <v>279</v>
      </c>
      <c r="B954">
        <v>249</v>
      </c>
      <c r="C954" t="s">
        <v>331</v>
      </c>
      <c r="D954">
        <v>313137</v>
      </c>
      <c r="E954" t="s">
        <v>327</v>
      </c>
      <c r="F954">
        <v>1</v>
      </c>
      <c r="G954" t="s">
        <v>573</v>
      </c>
      <c r="H954">
        <v>212</v>
      </c>
      <c r="I954" s="9">
        <v>44398</v>
      </c>
      <c r="J954" s="9">
        <v>44582</v>
      </c>
      <c r="K954" s="9">
        <v>45138</v>
      </c>
      <c r="L954" s="9"/>
      <c r="M954" s="9"/>
      <c r="N954" s="9"/>
      <c r="O954" s="9"/>
      <c r="P954" s="9"/>
      <c r="Q954" s="9"/>
    </row>
    <row r="955" spans="1:17" hidden="1" x14ac:dyDescent="0.25">
      <c r="A955" s="19" t="s">
        <v>279</v>
      </c>
      <c r="B955">
        <v>250</v>
      </c>
      <c r="C955" t="s">
        <v>331</v>
      </c>
      <c r="D955">
        <v>313137</v>
      </c>
      <c r="E955" t="s">
        <v>327</v>
      </c>
      <c r="F955">
        <v>1</v>
      </c>
      <c r="G955" t="s">
        <v>573</v>
      </c>
      <c r="H955">
        <v>212</v>
      </c>
      <c r="I955" s="9">
        <v>44398</v>
      </c>
      <c r="J955" s="9">
        <v>44582</v>
      </c>
      <c r="K955" s="9">
        <v>45138</v>
      </c>
      <c r="L955" s="9"/>
      <c r="M955" s="9"/>
      <c r="N955" s="9"/>
      <c r="O955" s="9"/>
      <c r="P955" s="9"/>
      <c r="Q955" s="9"/>
    </row>
    <row r="956" spans="1:17" hidden="1" x14ac:dyDescent="0.25">
      <c r="A956" s="19" t="s">
        <v>279</v>
      </c>
      <c r="B956">
        <v>251</v>
      </c>
      <c r="C956" t="s">
        <v>331</v>
      </c>
      <c r="D956">
        <v>313137</v>
      </c>
      <c r="E956" t="s">
        <v>327</v>
      </c>
      <c r="F956">
        <v>1</v>
      </c>
      <c r="G956" t="s">
        <v>573</v>
      </c>
      <c r="H956">
        <v>212</v>
      </c>
      <c r="I956" s="9">
        <v>44398</v>
      </c>
      <c r="J956" s="9">
        <v>44582</v>
      </c>
      <c r="K956" s="9">
        <v>45138</v>
      </c>
      <c r="L956" s="9"/>
      <c r="M956" s="9"/>
      <c r="N956" s="9"/>
      <c r="O956" s="9"/>
      <c r="P956" s="9"/>
      <c r="Q956" s="9"/>
    </row>
    <row r="957" spans="1:17" hidden="1" x14ac:dyDescent="0.25">
      <c r="A957" s="19" t="s">
        <v>279</v>
      </c>
      <c r="B957">
        <v>252</v>
      </c>
      <c r="C957" t="s">
        <v>331</v>
      </c>
      <c r="D957">
        <v>313137</v>
      </c>
      <c r="E957" t="s">
        <v>327</v>
      </c>
      <c r="F957">
        <v>1</v>
      </c>
      <c r="G957" t="s">
        <v>573</v>
      </c>
      <c r="H957">
        <v>212</v>
      </c>
      <c r="I957" s="9">
        <v>44398</v>
      </c>
      <c r="J957" s="9">
        <v>44582</v>
      </c>
      <c r="K957" s="9">
        <v>45138</v>
      </c>
      <c r="L957" s="9"/>
      <c r="M957" s="9"/>
      <c r="N957" s="9"/>
      <c r="O957" s="9"/>
      <c r="P957" s="9"/>
      <c r="Q957" s="9"/>
    </row>
    <row r="958" spans="1:17" hidden="1" x14ac:dyDescent="0.25">
      <c r="A958" s="19" t="s">
        <v>279</v>
      </c>
      <c r="B958">
        <v>265</v>
      </c>
      <c r="C958" t="s">
        <v>332</v>
      </c>
      <c r="D958">
        <v>313137</v>
      </c>
      <c r="E958" t="s">
        <v>327</v>
      </c>
      <c r="F958">
        <v>1</v>
      </c>
      <c r="G958" t="s">
        <v>573</v>
      </c>
      <c r="H958">
        <v>211</v>
      </c>
      <c r="I958" s="9">
        <v>44276</v>
      </c>
      <c r="J958" s="9">
        <v>44398</v>
      </c>
      <c r="K958" s="9">
        <v>45138</v>
      </c>
      <c r="L958" s="9"/>
      <c r="M958" s="9"/>
      <c r="N958" s="9"/>
      <c r="O958" s="9"/>
      <c r="P958" s="9"/>
      <c r="Q958" s="9"/>
    </row>
    <row r="959" spans="1:17" hidden="1" x14ac:dyDescent="0.25">
      <c r="A959" s="19" t="s">
        <v>279</v>
      </c>
      <c r="B959">
        <v>266</v>
      </c>
      <c r="C959" t="s">
        <v>332</v>
      </c>
      <c r="D959">
        <v>313137</v>
      </c>
      <c r="E959" t="s">
        <v>327</v>
      </c>
      <c r="F959">
        <v>1</v>
      </c>
      <c r="G959" t="s">
        <v>573</v>
      </c>
      <c r="H959">
        <v>211</v>
      </c>
      <c r="I959" s="9">
        <v>44276</v>
      </c>
      <c r="J959" s="9">
        <v>44398</v>
      </c>
      <c r="K959" s="9">
        <v>45138</v>
      </c>
      <c r="L959" s="9"/>
      <c r="M959" s="9"/>
      <c r="N959" s="9"/>
      <c r="O959" s="9"/>
      <c r="P959" s="9"/>
      <c r="Q959" s="9"/>
    </row>
    <row r="960" spans="1:17" hidden="1" x14ac:dyDescent="0.25">
      <c r="A960" s="19" t="s">
        <v>279</v>
      </c>
      <c r="B960">
        <v>268</v>
      </c>
      <c r="C960" t="s">
        <v>332</v>
      </c>
      <c r="D960">
        <v>313137</v>
      </c>
      <c r="E960" t="s">
        <v>327</v>
      </c>
      <c r="F960">
        <v>1</v>
      </c>
      <c r="G960" t="s">
        <v>573</v>
      </c>
      <c r="H960">
        <v>211</v>
      </c>
      <c r="I960" s="9">
        <v>44276</v>
      </c>
      <c r="J960" s="9">
        <v>44398</v>
      </c>
      <c r="K960" s="9">
        <v>45138</v>
      </c>
      <c r="L960" s="9"/>
      <c r="M960" s="9"/>
      <c r="N960" s="9"/>
      <c r="O960" s="9"/>
      <c r="P960" s="9"/>
      <c r="Q960" s="9"/>
    </row>
    <row r="961" spans="1:17" hidden="1" x14ac:dyDescent="0.25">
      <c r="A961" s="19" t="s">
        <v>279</v>
      </c>
      <c r="B961">
        <v>267</v>
      </c>
      <c r="C961" t="s">
        <v>332</v>
      </c>
      <c r="D961">
        <v>313137</v>
      </c>
      <c r="E961" t="s">
        <v>327</v>
      </c>
      <c r="F961">
        <v>1</v>
      </c>
      <c r="G961" t="s">
        <v>573</v>
      </c>
      <c r="H961">
        <v>211</v>
      </c>
      <c r="I961" s="9">
        <v>44276</v>
      </c>
      <c r="J961" s="9">
        <v>44398</v>
      </c>
      <c r="K961" s="9">
        <v>45138</v>
      </c>
      <c r="L961" s="9"/>
      <c r="M961" s="9"/>
      <c r="N961" s="9"/>
      <c r="O961" s="9"/>
      <c r="P961" s="9"/>
      <c r="Q961" s="9"/>
    </row>
    <row r="962" spans="1:17" hidden="1" x14ac:dyDescent="0.25">
      <c r="A962" s="19" t="s">
        <v>279</v>
      </c>
      <c r="B962">
        <v>265</v>
      </c>
      <c r="C962" t="s">
        <v>332</v>
      </c>
      <c r="D962">
        <v>313137</v>
      </c>
      <c r="E962" t="s">
        <v>327</v>
      </c>
      <c r="F962">
        <v>1</v>
      </c>
      <c r="G962" t="s">
        <v>573</v>
      </c>
      <c r="H962">
        <v>212</v>
      </c>
      <c r="I962" s="9">
        <v>44398</v>
      </c>
      <c r="J962" s="9">
        <v>44582</v>
      </c>
      <c r="K962" s="9">
        <v>45138</v>
      </c>
      <c r="L962" s="9"/>
      <c r="M962" s="9"/>
      <c r="N962" s="9"/>
      <c r="O962" s="9"/>
      <c r="P962" s="9"/>
      <c r="Q962" s="9"/>
    </row>
    <row r="963" spans="1:17" hidden="1" x14ac:dyDescent="0.25">
      <c r="A963" s="19" t="s">
        <v>279</v>
      </c>
      <c r="B963">
        <v>266</v>
      </c>
      <c r="C963" t="s">
        <v>332</v>
      </c>
      <c r="D963">
        <v>313137</v>
      </c>
      <c r="E963" t="s">
        <v>327</v>
      </c>
      <c r="F963">
        <v>1</v>
      </c>
      <c r="G963" t="s">
        <v>573</v>
      </c>
      <c r="H963">
        <v>212</v>
      </c>
      <c r="I963" s="9">
        <v>44398</v>
      </c>
      <c r="J963" s="9">
        <v>44582</v>
      </c>
      <c r="K963" s="9">
        <v>45138</v>
      </c>
      <c r="L963" s="9"/>
      <c r="M963" s="9"/>
      <c r="N963" s="9"/>
      <c r="O963" s="9"/>
      <c r="P963" s="9"/>
      <c r="Q963" s="9"/>
    </row>
    <row r="964" spans="1:17" hidden="1" x14ac:dyDescent="0.25">
      <c r="A964" s="19" t="s">
        <v>279</v>
      </c>
      <c r="B964">
        <v>268</v>
      </c>
      <c r="C964" t="s">
        <v>332</v>
      </c>
      <c r="D964">
        <v>313137</v>
      </c>
      <c r="E964" t="s">
        <v>327</v>
      </c>
      <c r="F964">
        <v>1</v>
      </c>
      <c r="G964" t="s">
        <v>573</v>
      </c>
      <c r="H964">
        <v>212</v>
      </c>
      <c r="I964" s="9">
        <v>44398</v>
      </c>
      <c r="J964" s="9">
        <v>44582</v>
      </c>
      <c r="K964" s="9">
        <v>45138</v>
      </c>
      <c r="L964" s="9"/>
      <c r="M964" s="9"/>
      <c r="N964" s="9"/>
      <c r="O964" s="9"/>
      <c r="P964" s="9"/>
      <c r="Q964" s="9"/>
    </row>
    <row r="965" spans="1:17" hidden="1" x14ac:dyDescent="0.25">
      <c r="A965" s="19" t="s">
        <v>279</v>
      </c>
      <c r="B965">
        <v>267</v>
      </c>
      <c r="C965" t="s">
        <v>332</v>
      </c>
      <c r="D965">
        <v>313137</v>
      </c>
      <c r="E965" t="s">
        <v>327</v>
      </c>
      <c r="F965">
        <v>1</v>
      </c>
      <c r="G965" t="s">
        <v>573</v>
      </c>
      <c r="H965">
        <v>212</v>
      </c>
      <c r="I965" s="9">
        <v>44398</v>
      </c>
      <c r="J965" s="9">
        <v>44582</v>
      </c>
      <c r="K965" s="9">
        <v>45138</v>
      </c>
      <c r="L965" s="9"/>
      <c r="M965" s="9"/>
      <c r="N965" s="9"/>
      <c r="O965" s="9"/>
      <c r="P965" s="9"/>
      <c r="Q965" s="9"/>
    </row>
    <row r="966" spans="1:17" hidden="1" x14ac:dyDescent="0.25">
      <c r="A966" s="19" t="s">
        <v>279</v>
      </c>
      <c r="B966" s="72">
        <v>545</v>
      </c>
      <c r="C966" s="72" t="s">
        <v>333</v>
      </c>
      <c r="D966" s="72">
        <v>313137</v>
      </c>
      <c r="E966" s="72" t="s">
        <v>334</v>
      </c>
      <c r="F966" s="72">
        <v>1</v>
      </c>
      <c r="G966" s="72" t="s">
        <v>573</v>
      </c>
      <c r="H966" s="72">
        <v>213</v>
      </c>
      <c r="I966" s="66">
        <v>44276</v>
      </c>
      <c r="J966" s="66">
        <v>44398</v>
      </c>
      <c r="K966" s="9">
        <v>45138</v>
      </c>
      <c r="L966" s="9"/>
      <c r="M966" s="9"/>
      <c r="N966" s="9"/>
      <c r="O966" s="9"/>
      <c r="P966" s="9"/>
      <c r="Q966" s="9"/>
    </row>
    <row r="967" spans="1:17" hidden="1" x14ac:dyDescent="0.25">
      <c r="A967" s="19" t="s">
        <v>279</v>
      </c>
      <c r="B967">
        <v>462</v>
      </c>
      <c r="C967" t="s">
        <v>333</v>
      </c>
      <c r="D967">
        <v>313137</v>
      </c>
      <c r="E967" t="s">
        <v>334</v>
      </c>
      <c r="F967">
        <v>1</v>
      </c>
      <c r="G967" t="s">
        <v>573</v>
      </c>
      <c r="H967">
        <v>213</v>
      </c>
      <c r="I967" s="9">
        <v>44276</v>
      </c>
      <c r="J967" s="9">
        <v>44398</v>
      </c>
      <c r="K967" s="9">
        <v>45138</v>
      </c>
      <c r="L967" s="9"/>
      <c r="M967" s="9"/>
      <c r="N967" s="9"/>
      <c r="O967" s="9"/>
      <c r="P967" s="9"/>
      <c r="Q967" s="9"/>
    </row>
    <row r="968" spans="1:17" hidden="1" x14ac:dyDescent="0.25">
      <c r="A968" s="19" t="s">
        <v>279</v>
      </c>
      <c r="B968">
        <v>547</v>
      </c>
      <c r="C968" t="s">
        <v>333</v>
      </c>
      <c r="D968">
        <v>313137</v>
      </c>
      <c r="E968" t="s">
        <v>334</v>
      </c>
      <c r="F968">
        <v>1</v>
      </c>
      <c r="G968" t="s">
        <v>573</v>
      </c>
      <c r="H968">
        <v>213</v>
      </c>
      <c r="I968" s="9">
        <v>44276</v>
      </c>
      <c r="J968" s="9">
        <v>44398</v>
      </c>
      <c r="K968" s="9">
        <v>45138</v>
      </c>
      <c r="L968" s="9"/>
      <c r="M968" s="9"/>
      <c r="N968" s="9"/>
      <c r="O968" s="9"/>
      <c r="P968" s="9"/>
      <c r="Q968" s="9"/>
    </row>
    <row r="969" spans="1:17" hidden="1" x14ac:dyDescent="0.25">
      <c r="A969" s="19" t="s">
        <v>279</v>
      </c>
      <c r="B969">
        <v>546</v>
      </c>
      <c r="C969" t="s">
        <v>333</v>
      </c>
      <c r="D969">
        <v>313137</v>
      </c>
      <c r="E969" t="s">
        <v>334</v>
      </c>
      <c r="F969">
        <v>1</v>
      </c>
      <c r="G969" t="s">
        <v>573</v>
      </c>
      <c r="H969">
        <v>213</v>
      </c>
      <c r="I969" s="9">
        <v>44276</v>
      </c>
      <c r="J969" s="9">
        <v>44398</v>
      </c>
      <c r="K969" s="9">
        <v>45138</v>
      </c>
      <c r="L969" s="9"/>
      <c r="M969" s="9"/>
      <c r="N969" s="9"/>
      <c r="O969" s="9"/>
      <c r="P969" s="9"/>
      <c r="Q969" s="9"/>
    </row>
    <row r="970" spans="1:17" hidden="1" x14ac:dyDescent="0.25">
      <c r="A970" s="19" t="s">
        <v>279</v>
      </c>
      <c r="B970">
        <v>7746</v>
      </c>
      <c r="C970" t="s">
        <v>333</v>
      </c>
      <c r="D970">
        <v>313137</v>
      </c>
      <c r="E970" t="s">
        <v>334</v>
      </c>
      <c r="F970">
        <v>1</v>
      </c>
      <c r="G970" t="s">
        <v>573</v>
      </c>
      <c r="H970">
        <v>213</v>
      </c>
      <c r="I970" s="9">
        <v>44276</v>
      </c>
      <c r="J970" s="9">
        <v>44398</v>
      </c>
      <c r="K970" s="9">
        <v>45138</v>
      </c>
      <c r="L970" s="9"/>
      <c r="M970" s="9"/>
      <c r="N970" s="9"/>
      <c r="O970" s="9"/>
      <c r="P970" s="9"/>
      <c r="Q970" s="9"/>
    </row>
    <row r="971" spans="1:17" hidden="1" x14ac:dyDescent="0.25">
      <c r="A971" s="19" t="s">
        <v>279</v>
      </c>
      <c r="B971">
        <v>8075</v>
      </c>
      <c r="C971" t="s">
        <v>333</v>
      </c>
      <c r="D971">
        <v>313137</v>
      </c>
      <c r="E971" t="s">
        <v>334</v>
      </c>
      <c r="F971">
        <v>1</v>
      </c>
      <c r="G971" t="s">
        <v>573</v>
      </c>
      <c r="H971">
        <v>213</v>
      </c>
      <c r="I971" s="9">
        <v>44276</v>
      </c>
      <c r="J971" s="9">
        <v>44398</v>
      </c>
      <c r="K971" s="9">
        <v>45138</v>
      </c>
      <c r="L971" s="9"/>
      <c r="M971" s="9"/>
      <c r="N971" s="9"/>
      <c r="O971" s="9"/>
      <c r="P971" s="9"/>
      <c r="Q971" s="9"/>
    </row>
    <row r="972" spans="1:17" hidden="1" x14ac:dyDescent="0.25">
      <c r="A972" s="19" t="s">
        <v>279</v>
      </c>
      <c r="B972">
        <v>7747</v>
      </c>
      <c r="C972" t="s">
        <v>333</v>
      </c>
      <c r="D972">
        <v>313137</v>
      </c>
      <c r="E972" t="s">
        <v>334</v>
      </c>
      <c r="F972">
        <v>1</v>
      </c>
      <c r="G972" t="s">
        <v>573</v>
      </c>
      <c r="H972">
        <v>213</v>
      </c>
      <c r="I972" s="9">
        <v>44276</v>
      </c>
      <c r="J972" s="9">
        <v>44398</v>
      </c>
      <c r="K972" s="9">
        <v>45138</v>
      </c>
      <c r="L972" s="9"/>
      <c r="M972" s="9"/>
      <c r="N972" s="9"/>
      <c r="O972" s="9"/>
      <c r="P972" s="9"/>
      <c r="Q972" s="9"/>
    </row>
    <row r="973" spans="1:17" hidden="1" x14ac:dyDescent="0.25">
      <c r="A973" s="19" t="s">
        <v>279</v>
      </c>
      <c r="B973">
        <v>545</v>
      </c>
      <c r="C973" t="s">
        <v>333</v>
      </c>
      <c r="D973">
        <v>313137</v>
      </c>
      <c r="E973" t="s">
        <v>334</v>
      </c>
      <c r="F973">
        <v>1</v>
      </c>
      <c r="G973" t="s">
        <v>573</v>
      </c>
      <c r="H973">
        <v>214</v>
      </c>
      <c r="I973" s="9">
        <v>44398</v>
      </c>
      <c r="J973" s="9">
        <v>44582</v>
      </c>
      <c r="K973" s="9">
        <v>45138</v>
      </c>
      <c r="L973" s="9"/>
      <c r="M973" s="9"/>
      <c r="N973" s="9"/>
      <c r="O973" s="9"/>
      <c r="P973" s="9"/>
      <c r="Q973" s="9"/>
    </row>
    <row r="974" spans="1:17" hidden="1" x14ac:dyDescent="0.25">
      <c r="A974" s="19" t="s">
        <v>279</v>
      </c>
      <c r="B974">
        <v>462</v>
      </c>
      <c r="C974" t="s">
        <v>333</v>
      </c>
      <c r="D974">
        <v>313137</v>
      </c>
      <c r="E974" t="s">
        <v>334</v>
      </c>
      <c r="F974">
        <v>1</v>
      </c>
      <c r="G974" t="s">
        <v>573</v>
      </c>
      <c r="H974">
        <v>214</v>
      </c>
      <c r="I974" s="9">
        <v>44398</v>
      </c>
      <c r="J974" s="9">
        <v>44582</v>
      </c>
      <c r="K974" s="9">
        <v>45138</v>
      </c>
      <c r="L974" s="9"/>
      <c r="M974" s="9"/>
      <c r="N974" s="9"/>
      <c r="O974" s="9"/>
      <c r="P974" s="9"/>
      <c r="Q974" s="9"/>
    </row>
    <row r="975" spans="1:17" hidden="1" x14ac:dyDescent="0.25">
      <c r="A975" s="19" t="s">
        <v>279</v>
      </c>
      <c r="B975">
        <v>547</v>
      </c>
      <c r="C975" t="s">
        <v>333</v>
      </c>
      <c r="D975">
        <v>313137</v>
      </c>
      <c r="E975" t="s">
        <v>334</v>
      </c>
      <c r="F975">
        <v>1</v>
      </c>
      <c r="G975" t="s">
        <v>573</v>
      </c>
      <c r="H975">
        <v>214</v>
      </c>
      <c r="I975" s="9">
        <v>44398</v>
      </c>
      <c r="J975" s="9">
        <v>44582</v>
      </c>
      <c r="K975" s="9">
        <v>45138</v>
      </c>
      <c r="L975" s="9"/>
      <c r="M975" s="9"/>
      <c r="N975" s="9"/>
      <c r="O975" s="9"/>
      <c r="P975" s="9"/>
      <c r="Q975" s="9"/>
    </row>
    <row r="976" spans="1:17" hidden="1" x14ac:dyDescent="0.25">
      <c r="A976" s="19" t="s">
        <v>279</v>
      </c>
      <c r="B976">
        <v>546</v>
      </c>
      <c r="C976" t="s">
        <v>333</v>
      </c>
      <c r="D976">
        <v>313137</v>
      </c>
      <c r="E976" t="s">
        <v>334</v>
      </c>
      <c r="F976">
        <v>1</v>
      </c>
      <c r="G976" t="s">
        <v>573</v>
      </c>
      <c r="H976">
        <v>214</v>
      </c>
      <c r="I976" s="9">
        <v>44398</v>
      </c>
      <c r="J976" s="9">
        <v>44582</v>
      </c>
      <c r="K976" s="9">
        <v>45138</v>
      </c>
      <c r="L976" s="9"/>
      <c r="M976" s="9"/>
      <c r="N976" s="9"/>
      <c r="O976" s="9"/>
      <c r="P976" s="9"/>
      <c r="Q976" s="9"/>
    </row>
    <row r="977" spans="1:17" hidden="1" x14ac:dyDescent="0.25">
      <c r="A977" s="19" t="s">
        <v>279</v>
      </c>
      <c r="B977">
        <v>7746</v>
      </c>
      <c r="C977" t="s">
        <v>333</v>
      </c>
      <c r="D977">
        <v>313137</v>
      </c>
      <c r="E977" t="s">
        <v>334</v>
      </c>
      <c r="F977">
        <v>1</v>
      </c>
      <c r="G977" t="s">
        <v>573</v>
      </c>
      <c r="H977">
        <v>214</v>
      </c>
      <c r="I977" s="9">
        <v>44398</v>
      </c>
      <c r="J977" s="9">
        <v>44582</v>
      </c>
      <c r="K977" s="9">
        <v>45138</v>
      </c>
      <c r="L977" s="9"/>
      <c r="M977" s="9"/>
      <c r="N977" s="9"/>
      <c r="O977" s="9"/>
      <c r="P977" s="9"/>
      <c r="Q977" s="9"/>
    </row>
    <row r="978" spans="1:17" hidden="1" x14ac:dyDescent="0.25">
      <c r="A978" s="19" t="s">
        <v>279</v>
      </c>
      <c r="B978">
        <v>8075</v>
      </c>
      <c r="C978" t="s">
        <v>333</v>
      </c>
      <c r="D978">
        <v>313137</v>
      </c>
      <c r="E978" t="s">
        <v>334</v>
      </c>
      <c r="F978">
        <v>1</v>
      </c>
      <c r="G978" t="s">
        <v>573</v>
      </c>
      <c r="H978">
        <v>214</v>
      </c>
      <c r="I978" s="9">
        <v>44398</v>
      </c>
      <c r="J978" s="9">
        <v>44582</v>
      </c>
      <c r="K978" s="9">
        <v>45138</v>
      </c>
      <c r="L978" s="9"/>
      <c r="M978" s="9"/>
      <c r="N978" s="9"/>
      <c r="O978" s="9"/>
      <c r="P978" s="9"/>
      <c r="Q978" s="9"/>
    </row>
    <row r="979" spans="1:17" hidden="1" x14ac:dyDescent="0.25">
      <c r="A979" s="19" t="s">
        <v>279</v>
      </c>
      <c r="B979">
        <v>7747</v>
      </c>
      <c r="C979" t="s">
        <v>333</v>
      </c>
      <c r="D979">
        <v>313137</v>
      </c>
      <c r="E979" t="s">
        <v>334</v>
      </c>
      <c r="F979">
        <v>1</v>
      </c>
      <c r="G979" t="s">
        <v>573</v>
      </c>
      <c r="H979">
        <v>214</v>
      </c>
      <c r="I979" s="9">
        <v>44398</v>
      </c>
      <c r="J979" s="9">
        <v>44582</v>
      </c>
      <c r="K979" s="9">
        <v>45138</v>
      </c>
      <c r="L979" s="9"/>
      <c r="M979" s="9"/>
      <c r="N979" s="9"/>
      <c r="O979" s="9"/>
      <c r="P979" s="9"/>
      <c r="Q979" s="9"/>
    </row>
    <row r="980" spans="1:17" hidden="1" x14ac:dyDescent="0.25">
      <c r="A980" s="19" t="s">
        <v>279</v>
      </c>
      <c r="B980">
        <v>544</v>
      </c>
      <c r="C980" t="s">
        <v>335</v>
      </c>
      <c r="D980">
        <v>313137</v>
      </c>
      <c r="E980" t="s">
        <v>334</v>
      </c>
      <c r="F980">
        <v>1</v>
      </c>
      <c r="G980" t="s">
        <v>573</v>
      </c>
      <c r="H980">
        <v>213</v>
      </c>
      <c r="I980" s="9">
        <v>44276</v>
      </c>
      <c r="J980" s="9">
        <v>44398</v>
      </c>
      <c r="K980" s="9">
        <v>45138</v>
      </c>
      <c r="L980" s="9"/>
      <c r="M980" s="9"/>
      <c r="N980" s="9"/>
      <c r="O980" s="9"/>
      <c r="P980" s="9"/>
      <c r="Q980" s="9"/>
    </row>
    <row r="981" spans="1:17" hidden="1" x14ac:dyDescent="0.25">
      <c r="A981" s="19" t="s">
        <v>279</v>
      </c>
      <c r="B981">
        <v>544</v>
      </c>
      <c r="C981" t="s">
        <v>335</v>
      </c>
      <c r="D981">
        <v>313137</v>
      </c>
      <c r="E981" t="s">
        <v>334</v>
      </c>
      <c r="F981">
        <v>1</v>
      </c>
      <c r="G981" t="s">
        <v>573</v>
      </c>
      <c r="H981">
        <v>214</v>
      </c>
      <c r="I981" s="9">
        <v>44398</v>
      </c>
      <c r="J981" s="9">
        <v>44582</v>
      </c>
      <c r="K981" s="9">
        <v>45138</v>
      </c>
      <c r="L981" s="9"/>
      <c r="M981" s="9"/>
      <c r="N981" s="9"/>
      <c r="O981" s="9"/>
      <c r="P981" s="9"/>
      <c r="Q981" s="9"/>
    </row>
    <row r="982" spans="1:17" hidden="1" x14ac:dyDescent="0.25">
      <c r="A982" s="19" t="s">
        <v>279</v>
      </c>
      <c r="B982">
        <v>6418</v>
      </c>
      <c r="C982" t="s">
        <v>336</v>
      </c>
      <c r="D982">
        <v>313137</v>
      </c>
      <c r="E982" t="s">
        <v>334</v>
      </c>
      <c r="F982">
        <v>1</v>
      </c>
      <c r="G982" t="s">
        <v>573</v>
      </c>
      <c r="H982">
        <v>213</v>
      </c>
      <c r="I982" s="9">
        <v>44276</v>
      </c>
      <c r="J982" s="9">
        <v>44398</v>
      </c>
      <c r="K982" s="9">
        <v>45138</v>
      </c>
      <c r="L982" s="9"/>
      <c r="M982" s="9"/>
      <c r="N982" s="9"/>
      <c r="O982" s="9"/>
      <c r="P982" s="9"/>
      <c r="Q982" s="9"/>
    </row>
    <row r="983" spans="1:17" hidden="1" x14ac:dyDescent="0.25">
      <c r="A983" s="19" t="s">
        <v>279</v>
      </c>
      <c r="B983">
        <v>6525</v>
      </c>
      <c r="C983" t="s">
        <v>336</v>
      </c>
      <c r="D983">
        <v>313137</v>
      </c>
      <c r="E983" t="s">
        <v>334</v>
      </c>
      <c r="F983">
        <v>1</v>
      </c>
      <c r="G983" t="s">
        <v>573</v>
      </c>
      <c r="H983">
        <v>213</v>
      </c>
      <c r="I983" s="9">
        <v>44276</v>
      </c>
      <c r="J983" s="9">
        <v>44398</v>
      </c>
      <c r="K983" s="9">
        <v>45138</v>
      </c>
      <c r="L983" s="9"/>
      <c r="M983" s="9"/>
      <c r="N983" s="9"/>
      <c r="O983" s="9"/>
      <c r="P983" s="9"/>
      <c r="Q983" s="9"/>
    </row>
    <row r="984" spans="1:17" hidden="1" x14ac:dyDescent="0.25">
      <c r="A984" s="19" t="s">
        <v>279</v>
      </c>
      <c r="B984">
        <v>6553</v>
      </c>
      <c r="C984" t="s">
        <v>336</v>
      </c>
      <c r="D984">
        <v>313137</v>
      </c>
      <c r="E984" t="s">
        <v>334</v>
      </c>
      <c r="F984">
        <v>1</v>
      </c>
      <c r="G984" t="s">
        <v>573</v>
      </c>
      <c r="H984">
        <v>213</v>
      </c>
      <c r="I984" s="9">
        <v>44276</v>
      </c>
      <c r="J984" s="9">
        <v>44398</v>
      </c>
      <c r="K984" s="9">
        <v>45138</v>
      </c>
      <c r="L984" s="9"/>
      <c r="M984" s="9"/>
      <c r="N984" s="9"/>
      <c r="O984" s="9"/>
      <c r="P984" s="9"/>
      <c r="Q984" s="9"/>
    </row>
    <row r="985" spans="1:17" hidden="1" x14ac:dyDescent="0.25">
      <c r="A985" s="19" t="s">
        <v>279</v>
      </c>
      <c r="B985">
        <v>6526</v>
      </c>
      <c r="C985" t="s">
        <v>336</v>
      </c>
      <c r="D985">
        <v>313137</v>
      </c>
      <c r="E985" t="s">
        <v>334</v>
      </c>
      <c r="F985">
        <v>1</v>
      </c>
      <c r="G985" t="s">
        <v>573</v>
      </c>
      <c r="H985">
        <v>213</v>
      </c>
      <c r="I985" s="9">
        <v>44276</v>
      </c>
      <c r="J985" s="9">
        <v>44398</v>
      </c>
      <c r="K985" s="9">
        <v>45138</v>
      </c>
      <c r="L985" s="9"/>
      <c r="M985" s="9"/>
      <c r="N985" s="9"/>
      <c r="O985" s="9"/>
      <c r="P985" s="9"/>
      <c r="Q985" s="9"/>
    </row>
    <row r="986" spans="1:17" hidden="1" x14ac:dyDescent="0.25">
      <c r="A986" s="19" t="s">
        <v>279</v>
      </c>
      <c r="B986">
        <v>6631</v>
      </c>
      <c r="C986" t="s">
        <v>336</v>
      </c>
      <c r="D986">
        <v>313137</v>
      </c>
      <c r="E986" t="s">
        <v>334</v>
      </c>
      <c r="F986">
        <v>1</v>
      </c>
      <c r="G986" t="s">
        <v>573</v>
      </c>
      <c r="H986">
        <v>213</v>
      </c>
      <c r="I986" s="9">
        <v>44276</v>
      </c>
      <c r="J986" s="9">
        <v>44398</v>
      </c>
      <c r="K986" s="9">
        <v>45138</v>
      </c>
      <c r="L986" s="9"/>
      <c r="M986" s="9"/>
      <c r="N986" s="9"/>
      <c r="O986" s="9"/>
      <c r="P986" s="9"/>
      <c r="Q986" s="9"/>
    </row>
    <row r="987" spans="1:17" hidden="1" x14ac:dyDescent="0.25">
      <c r="A987" s="19" t="s">
        <v>279</v>
      </c>
      <c r="B987">
        <v>6554</v>
      </c>
      <c r="C987" t="s">
        <v>336</v>
      </c>
      <c r="D987">
        <v>313137</v>
      </c>
      <c r="E987" t="s">
        <v>334</v>
      </c>
      <c r="F987">
        <v>1</v>
      </c>
      <c r="G987" t="s">
        <v>573</v>
      </c>
      <c r="H987">
        <v>213</v>
      </c>
      <c r="I987" s="9">
        <v>44276</v>
      </c>
      <c r="J987" s="9">
        <v>44398</v>
      </c>
      <c r="K987" s="9">
        <v>45138</v>
      </c>
      <c r="L987" s="9"/>
      <c r="M987" s="9"/>
      <c r="N987" s="9"/>
      <c r="O987" s="9"/>
      <c r="P987" s="9"/>
      <c r="Q987" s="9"/>
    </row>
    <row r="988" spans="1:17" hidden="1" x14ac:dyDescent="0.25">
      <c r="A988" s="19" t="s">
        <v>279</v>
      </c>
      <c r="B988">
        <v>6418</v>
      </c>
      <c r="C988" t="s">
        <v>336</v>
      </c>
      <c r="D988">
        <v>313137</v>
      </c>
      <c r="E988" t="s">
        <v>334</v>
      </c>
      <c r="F988">
        <v>1</v>
      </c>
      <c r="G988" t="s">
        <v>573</v>
      </c>
      <c r="H988">
        <v>214</v>
      </c>
      <c r="I988" s="9">
        <v>44398</v>
      </c>
      <c r="J988" s="9">
        <v>44582</v>
      </c>
      <c r="K988" s="9">
        <v>45138</v>
      </c>
      <c r="L988" s="9"/>
      <c r="M988" s="9"/>
      <c r="N988" s="9"/>
      <c r="O988" s="9"/>
      <c r="P988" s="9"/>
      <c r="Q988" s="9"/>
    </row>
    <row r="989" spans="1:17" hidden="1" x14ac:dyDescent="0.25">
      <c r="A989" s="19" t="s">
        <v>279</v>
      </c>
      <c r="B989">
        <v>6525</v>
      </c>
      <c r="C989" t="s">
        <v>336</v>
      </c>
      <c r="D989">
        <v>313137</v>
      </c>
      <c r="E989" t="s">
        <v>334</v>
      </c>
      <c r="F989">
        <v>1</v>
      </c>
      <c r="G989" t="s">
        <v>573</v>
      </c>
      <c r="H989">
        <v>214</v>
      </c>
      <c r="I989" s="9">
        <v>44398</v>
      </c>
      <c r="J989" s="9">
        <v>44582</v>
      </c>
      <c r="K989" s="9">
        <v>45138</v>
      </c>
      <c r="L989" s="9"/>
      <c r="M989" s="9"/>
      <c r="N989" s="9"/>
      <c r="O989" s="9"/>
      <c r="P989" s="9"/>
      <c r="Q989" s="9"/>
    </row>
    <row r="990" spans="1:17" hidden="1" x14ac:dyDescent="0.25">
      <c r="A990" s="19" t="s">
        <v>279</v>
      </c>
      <c r="B990">
        <v>6553</v>
      </c>
      <c r="C990" t="s">
        <v>336</v>
      </c>
      <c r="D990">
        <v>313137</v>
      </c>
      <c r="E990" t="s">
        <v>334</v>
      </c>
      <c r="F990">
        <v>1</v>
      </c>
      <c r="G990" t="s">
        <v>573</v>
      </c>
      <c r="H990">
        <v>214</v>
      </c>
      <c r="I990" s="9">
        <v>44398</v>
      </c>
      <c r="J990" s="9">
        <v>44582</v>
      </c>
      <c r="K990" s="9">
        <v>45138</v>
      </c>
      <c r="L990" s="9"/>
      <c r="M990" s="9"/>
      <c r="N990" s="9"/>
      <c r="O990" s="9"/>
      <c r="P990" s="9"/>
      <c r="Q990" s="9"/>
    </row>
    <row r="991" spans="1:17" hidden="1" x14ac:dyDescent="0.25">
      <c r="A991" s="19" t="s">
        <v>279</v>
      </c>
      <c r="B991">
        <v>6526</v>
      </c>
      <c r="C991" t="s">
        <v>336</v>
      </c>
      <c r="D991">
        <v>313137</v>
      </c>
      <c r="E991" t="s">
        <v>334</v>
      </c>
      <c r="F991">
        <v>1</v>
      </c>
      <c r="G991" t="s">
        <v>573</v>
      </c>
      <c r="H991">
        <v>214</v>
      </c>
      <c r="I991" s="9">
        <v>44398</v>
      </c>
      <c r="J991" s="9">
        <v>44582</v>
      </c>
      <c r="K991" s="9">
        <v>45138</v>
      </c>
      <c r="L991" s="9"/>
      <c r="M991" s="9"/>
      <c r="N991" s="9"/>
      <c r="O991" s="9"/>
      <c r="P991" s="9"/>
      <c r="Q991" s="9"/>
    </row>
    <row r="992" spans="1:17" hidden="1" x14ac:dyDescent="0.25">
      <c r="A992" s="19" t="s">
        <v>279</v>
      </c>
      <c r="B992">
        <v>6631</v>
      </c>
      <c r="C992" t="s">
        <v>336</v>
      </c>
      <c r="D992">
        <v>313137</v>
      </c>
      <c r="E992" t="s">
        <v>334</v>
      </c>
      <c r="F992">
        <v>1</v>
      </c>
      <c r="G992" t="s">
        <v>573</v>
      </c>
      <c r="H992">
        <v>214</v>
      </c>
      <c r="I992" s="9">
        <v>44398</v>
      </c>
      <c r="J992" s="9">
        <v>44582</v>
      </c>
      <c r="K992" s="9">
        <v>45138</v>
      </c>
      <c r="L992" s="9"/>
      <c r="M992" s="9"/>
      <c r="N992" s="9"/>
      <c r="O992" s="9"/>
      <c r="P992" s="9"/>
      <c r="Q992" s="9"/>
    </row>
    <row r="993" spans="1:17" hidden="1" x14ac:dyDescent="0.25">
      <c r="A993" s="19" t="s">
        <v>279</v>
      </c>
      <c r="B993">
        <v>6554</v>
      </c>
      <c r="C993" t="s">
        <v>336</v>
      </c>
      <c r="D993">
        <v>313137</v>
      </c>
      <c r="E993" t="s">
        <v>334</v>
      </c>
      <c r="F993">
        <v>1</v>
      </c>
      <c r="G993" t="s">
        <v>573</v>
      </c>
      <c r="H993">
        <v>214</v>
      </c>
      <c r="I993" s="9">
        <v>44398</v>
      </c>
      <c r="J993" s="9">
        <v>44582</v>
      </c>
      <c r="K993" s="9">
        <v>45138</v>
      </c>
      <c r="L993" s="9"/>
      <c r="M993" s="9"/>
      <c r="N993" s="9"/>
      <c r="O993" s="9"/>
      <c r="P993" s="9"/>
      <c r="Q993" s="9"/>
    </row>
    <row r="994" spans="1:17" hidden="1" x14ac:dyDescent="0.25">
      <c r="A994" s="18" t="s">
        <v>337</v>
      </c>
      <c r="B994" s="5">
        <v>4893</v>
      </c>
      <c r="C994" s="5" t="s">
        <v>338</v>
      </c>
      <c r="D994" s="5">
        <v>313137</v>
      </c>
      <c r="E994" s="5" t="s">
        <v>715</v>
      </c>
      <c r="F994" s="5">
        <v>1</v>
      </c>
      <c r="G994" s="5" t="s">
        <v>573</v>
      </c>
      <c r="H994" s="5">
        <v>215</v>
      </c>
      <c r="I994" s="6">
        <v>44398</v>
      </c>
      <c r="J994" s="6">
        <v>44582</v>
      </c>
      <c r="K994" s="66">
        <v>45138</v>
      </c>
      <c r="L994" s="66"/>
      <c r="M994" s="66"/>
      <c r="N994" s="66"/>
      <c r="O994" s="9"/>
      <c r="P994" s="9"/>
      <c r="Q994" s="9"/>
    </row>
    <row r="995" spans="1:17" hidden="1" x14ac:dyDescent="0.25">
      <c r="A995" s="19" t="s">
        <v>337</v>
      </c>
      <c r="B995">
        <v>4595</v>
      </c>
      <c r="C995" t="s">
        <v>338</v>
      </c>
      <c r="D995">
        <v>313137</v>
      </c>
      <c r="E995" t="s">
        <v>715</v>
      </c>
      <c r="F995">
        <v>1</v>
      </c>
      <c r="G995" t="s">
        <v>573</v>
      </c>
      <c r="H995">
        <v>215</v>
      </c>
      <c r="I995" s="9">
        <v>44398</v>
      </c>
      <c r="J995" s="9">
        <v>44582</v>
      </c>
      <c r="K995" s="9">
        <v>45138</v>
      </c>
      <c r="L995" s="9"/>
      <c r="M995" s="9"/>
      <c r="N995" s="9"/>
      <c r="O995" s="9"/>
      <c r="P995" s="9"/>
      <c r="Q995" s="9"/>
    </row>
    <row r="996" spans="1:17" hidden="1" x14ac:dyDescent="0.25">
      <c r="A996" s="19" t="s">
        <v>337</v>
      </c>
      <c r="B996">
        <v>4894</v>
      </c>
      <c r="C996" t="s">
        <v>338</v>
      </c>
      <c r="D996">
        <v>313137</v>
      </c>
      <c r="E996" t="s">
        <v>715</v>
      </c>
      <c r="F996">
        <v>1</v>
      </c>
      <c r="G996" t="s">
        <v>573</v>
      </c>
      <c r="H996">
        <v>215</v>
      </c>
      <c r="I996" s="9">
        <v>44398</v>
      </c>
      <c r="J996" s="9">
        <v>44582</v>
      </c>
      <c r="K996" s="9">
        <v>45138</v>
      </c>
      <c r="L996" s="9"/>
      <c r="M996" s="9"/>
      <c r="N996" s="9"/>
      <c r="O996" s="9"/>
      <c r="P996" s="9"/>
      <c r="Q996" s="9"/>
    </row>
    <row r="997" spans="1:17" hidden="1" x14ac:dyDescent="0.25">
      <c r="A997" s="19" t="s">
        <v>337</v>
      </c>
      <c r="B997">
        <v>4597</v>
      </c>
      <c r="C997" t="s">
        <v>338</v>
      </c>
      <c r="D997">
        <v>313137</v>
      </c>
      <c r="E997" t="s">
        <v>715</v>
      </c>
      <c r="F997">
        <v>1</v>
      </c>
      <c r="G997" t="s">
        <v>573</v>
      </c>
      <c r="H997">
        <v>215</v>
      </c>
      <c r="I997" s="9">
        <v>44398</v>
      </c>
      <c r="J997" s="9">
        <v>44582</v>
      </c>
      <c r="K997" s="9">
        <v>45138</v>
      </c>
      <c r="L997" s="9"/>
      <c r="M997" s="9"/>
      <c r="N997" s="9"/>
      <c r="O997" s="9"/>
      <c r="P997" s="9"/>
      <c r="Q997" s="9"/>
    </row>
    <row r="998" spans="1:17" hidden="1" x14ac:dyDescent="0.25">
      <c r="A998" s="19" t="s">
        <v>337</v>
      </c>
      <c r="B998">
        <v>331</v>
      </c>
      <c r="C998" t="s">
        <v>351</v>
      </c>
      <c r="D998">
        <v>313137</v>
      </c>
      <c r="E998" t="s">
        <v>716</v>
      </c>
      <c r="F998">
        <v>1</v>
      </c>
      <c r="G998" t="s">
        <v>573</v>
      </c>
      <c r="H998">
        <v>235</v>
      </c>
      <c r="I998" s="9">
        <v>44276</v>
      </c>
      <c r="J998" s="9">
        <v>44398</v>
      </c>
      <c r="K998" s="9">
        <v>45138</v>
      </c>
      <c r="L998" s="9"/>
      <c r="M998" s="9"/>
      <c r="N998" s="9"/>
      <c r="O998" s="9"/>
      <c r="P998" s="9"/>
      <c r="Q998" s="9"/>
    </row>
    <row r="999" spans="1:17" hidden="1" x14ac:dyDescent="0.25">
      <c r="A999" s="19" t="s">
        <v>337</v>
      </c>
      <c r="B999">
        <v>332</v>
      </c>
      <c r="C999" t="s">
        <v>351</v>
      </c>
      <c r="D999">
        <v>313137</v>
      </c>
      <c r="E999" t="s">
        <v>716</v>
      </c>
      <c r="F999">
        <v>1</v>
      </c>
      <c r="G999" t="s">
        <v>573</v>
      </c>
      <c r="H999">
        <v>235</v>
      </c>
      <c r="I999" s="9">
        <v>44276</v>
      </c>
      <c r="J999" s="9">
        <v>44398</v>
      </c>
      <c r="K999" s="9">
        <v>45138</v>
      </c>
      <c r="L999" s="9"/>
      <c r="M999" s="9"/>
      <c r="N999" s="9"/>
      <c r="O999" s="9"/>
      <c r="P999" s="9"/>
      <c r="Q999" s="9"/>
    </row>
    <row r="1000" spans="1:17" hidden="1" x14ac:dyDescent="0.25">
      <c r="A1000" s="19" t="s">
        <v>337</v>
      </c>
      <c r="B1000">
        <v>334</v>
      </c>
      <c r="C1000" t="s">
        <v>351</v>
      </c>
      <c r="D1000">
        <v>313137</v>
      </c>
      <c r="E1000" t="s">
        <v>716</v>
      </c>
      <c r="F1000">
        <v>1</v>
      </c>
      <c r="G1000" t="s">
        <v>573</v>
      </c>
      <c r="H1000">
        <v>235</v>
      </c>
      <c r="I1000" s="9">
        <v>44276</v>
      </c>
      <c r="J1000" s="9">
        <v>44398</v>
      </c>
      <c r="K1000" s="9">
        <v>45138</v>
      </c>
      <c r="L1000" s="9"/>
      <c r="M1000" s="9"/>
      <c r="N1000" s="9"/>
      <c r="O1000" s="9"/>
      <c r="P1000" s="9"/>
      <c r="Q1000" s="9"/>
    </row>
    <row r="1001" spans="1:17" hidden="1" x14ac:dyDescent="0.25">
      <c r="A1001" s="19" t="s">
        <v>337</v>
      </c>
      <c r="B1001">
        <v>333</v>
      </c>
      <c r="C1001" t="s">
        <v>351</v>
      </c>
      <c r="D1001">
        <v>313137</v>
      </c>
      <c r="E1001" t="s">
        <v>716</v>
      </c>
      <c r="F1001">
        <v>1</v>
      </c>
      <c r="G1001" t="s">
        <v>573</v>
      </c>
      <c r="H1001">
        <v>235</v>
      </c>
      <c r="I1001" s="9">
        <v>44276</v>
      </c>
      <c r="J1001" s="9">
        <v>44398</v>
      </c>
      <c r="K1001" s="9">
        <v>45138</v>
      </c>
      <c r="L1001" s="9"/>
      <c r="M1001" s="9"/>
      <c r="N1001" s="9"/>
      <c r="O1001" s="9"/>
      <c r="P1001" s="9"/>
      <c r="Q1001" s="9"/>
    </row>
    <row r="1002" spans="1:17" hidden="1" x14ac:dyDescent="0.25">
      <c r="A1002" s="19" t="s">
        <v>337</v>
      </c>
      <c r="B1002">
        <v>331</v>
      </c>
      <c r="C1002" t="s">
        <v>351</v>
      </c>
      <c r="D1002">
        <v>313137</v>
      </c>
      <c r="E1002" t="s">
        <v>716</v>
      </c>
      <c r="F1002">
        <v>1</v>
      </c>
      <c r="G1002" t="s">
        <v>573</v>
      </c>
      <c r="H1002">
        <v>243</v>
      </c>
      <c r="I1002" s="9">
        <v>44398</v>
      </c>
      <c r="J1002" s="9">
        <v>44582</v>
      </c>
      <c r="K1002" s="9">
        <v>45138</v>
      </c>
      <c r="L1002" s="9"/>
      <c r="M1002" s="9"/>
      <c r="N1002" s="9"/>
      <c r="O1002" s="9"/>
      <c r="P1002" s="9"/>
      <c r="Q1002" s="9"/>
    </row>
    <row r="1003" spans="1:17" hidden="1" x14ac:dyDescent="0.25">
      <c r="A1003" s="19" t="s">
        <v>337</v>
      </c>
      <c r="B1003">
        <v>332</v>
      </c>
      <c r="C1003" t="s">
        <v>351</v>
      </c>
      <c r="D1003">
        <v>313137</v>
      </c>
      <c r="E1003" t="s">
        <v>716</v>
      </c>
      <c r="F1003">
        <v>1</v>
      </c>
      <c r="G1003" t="s">
        <v>573</v>
      </c>
      <c r="H1003">
        <v>243</v>
      </c>
      <c r="I1003" s="9">
        <v>44398</v>
      </c>
      <c r="J1003" s="9">
        <v>44582</v>
      </c>
      <c r="K1003" s="9">
        <v>45138</v>
      </c>
      <c r="L1003" s="9"/>
      <c r="M1003" s="9"/>
      <c r="N1003" s="9"/>
      <c r="O1003" s="9"/>
      <c r="P1003" s="9"/>
      <c r="Q1003" s="9"/>
    </row>
    <row r="1004" spans="1:17" hidden="1" x14ac:dyDescent="0.25">
      <c r="A1004" s="19" t="s">
        <v>337</v>
      </c>
      <c r="B1004">
        <v>334</v>
      </c>
      <c r="C1004" t="s">
        <v>351</v>
      </c>
      <c r="D1004">
        <v>313137</v>
      </c>
      <c r="E1004" t="s">
        <v>716</v>
      </c>
      <c r="F1004">
        <v>1</v>
      </c>
      <c r="G1004" t="s">
        <v>573</v>
      </c>
      <c r="H1004">
        <v>243</v>
      </c>
      <c r="I1004" s="9">
        <v>44398</v>
      </c>
      <c r="J1004" s="9">
        <v>44582</v>
      </c>
      <c r="K1004" s="9">
        <v>45138</v>
      </c>
      <c r="L1004" s="9"/>
      <c r="M1004" s="9"/>
      <c r="N1004" s="9"/>
      <c r="O1004" s="9"/>
      <c r="P1004" s="9"/>
      <c r="Q1004" s="9"/>
    </row>
    <row r="1005" spans="1:17" hidden="1" x14ac:dyDescent="0.25">
      <c r="A1005" s="19" t="s">
        <v>337</v>
      </c>
      <c r="B1005">
        <v>333</v>
      </c>
      <c r="C1005" t="s">
        <v>351</v>
      </c>
      <c r="D1005">
        <v>313137</v>
      </c>
      <c r="E1005" t="s">
        <v>716</v>
      </c>
      <c r="F1005">
        <v>1</v>
      </c>
      <c r="G1005" t="s">
        <v>573</v>
      </c>
      <c r="H1005">
        <v>243</v>
      </c>
      <c r="I1005" s="9">
        <v>44398</v>
      </c>
      <c r="J1005" s="9">
        <v>44582</v>
      </c>
      <c r="K1005" s="9">
        <v>45138</v>
      </c>
      <c r="L1005" s="9"/>
      <c r="M1005" s="9"/>
      <c r="N1005" s="9"/>
      <c r="O1005" s="9"/>
      <c r="P1005" s="9"/>
      <c r="Q1005" s="9"/>
    </row>
    <row r="1006" spans="1:17" hidden="1" x14ac:dyDescent="0.25">
      <c r="A1006" s="19" t="s">
        <v>337</v>
      </c>
      <c r="B1006">
        <v>493</v>
      </c>
      <c r="C1006" t="s">
        <v>366</v>
      </c>
      <c r="D1006">
        <v>313137</v>
      </c>
      <c r="E1006" t="s">
        <v>717</v>
      </c>
      <c r="F1006">
        <v>1</v>
      </c>
      <c r="G1006" t="s">
        <v>573</v>
      </c>
      <c r="H1006">
        <v>262</v>
      </c>
      <c r="I1006" s="9">
        <v>44276</v>
      </c>
      <c r="J1006" s="9">
        <v>44398</v>
      </c>
      <c r="K1006" s="9">
        <v>45138</v>
      </c>
      <c r="L1006" s="9"/>
      <c r="M1006" s="9"/>
      <c r="N1006" s="9"/>
      <c r="O1006" s="9"/>
      <c r="P1006" s="9"/>
      <c r="Q1006" s="9"/>
    </row>
    <row r="1007" spans="1:17" hidden="1" x14ac:dyDescent="0.25">
      <c r="A1007" s="19" t="s">
        <v>337</v>
      </c>
      <c r="B1007">
        <v>497</v>
      </c>
      <c r="C1007" t="s">
        <v>366</v>
      </c>
      <c r="D1007">
        <v>313137</v>
      </c>
      <c r="E1007" t="s">
        <v>717</v>
      </c>
      <c r="F1007">
        <v>1</v>
      </c>
      <c r="G1007" t="s">
        <v>573</v>
      </c>
      <c r="H1007">
        <v>262</v>
      </c>
      <c r="I1007" s="9">
        <v>44276</v>
      </c>
      <c r="J1007" s="9">
        <v>44398</v>
      </c>
      <c r="K1007" s="9">
        <v>45138</v>
      </c>
      <c r="L1007" s="9"/>
      <c r="M1007" s="9"/>
      <c r="N1007" s="9"/>
      <c r="O1007" s="9"/>
      <c r="P1007" s="9"/>
      <c r="Q1007" s="9"/>
    </row>
    <row r="1008" spans="1:17" hidden="1" x14ac:dyDescent="0.25">
      <c r="A1008" s="19" t="s">
        <v>337</v>
      </c>
      <c r="B1008">
        <v>494</v>
      </c>
      <c r="C1008" t="s">
        <v>366</v>
      </c>
      <c r="D1008">
        <v>313137</v>
      </c>
      <c r="E1008" t="s">
        <v>717</v>
      </c>
      <c r="F1008">
        <v>1</v>
      </c>
      <c r="G1008" t="s">
        <v>573</v>
      </c>
      <c r="H1008">
        <v>262</v>
      </c>
      <c r="I1008" s="9">
        <v>44276</v>
      </c>
      <c r="J1008" s="9">
        <v>44398</v>
      </c>
      <c r="K1008" s="9">
        <v>45138</v>
      </c>
      <c r="L1008" s="9"/>
      <c r="M1008" s="9"/>
      <c r="N1008" s="9"/>
      <c r="O1008" s="9"/>
      <c r="P1008" s="9"/>
      <c r="Q1008" s="9"/>
    </row>
    <row r="1009" spans="1:17" hidden="1" x14ac:dyDescent="0.25">
      <c r="A1009" s="19" t="s">
        <v>337</v>
      </c>
      <c r="B1009">
        <v>492</v>
      </c>
      <c r="C1009" t="s">
        <v>366</v>
      </c>
      <c r="D1009">
        <v>313137</v>
      </c>
      <c r="E1009" t="s">
        <v>717</v>
      </c>
      <c r="F1009">
        <v>1</v>
      </c>
      <c r="G1009" t="s">
        <v>573</v>
      </c>
      <c r="H1009">
        <v>262</v>
      </c>
      <c r="I1009" s="9">
        <v>44276</v>
      </c>
      <c r="J1009" s="9">
        <v>44398</v>
      </c>
      <c r="K1009" s="9">
        <v>45138</v>
      </c>
      <c r="L1009" s="9"/>
      <c r="M1009" s="9"/>
      <c r="N1009" s="9"/>
      <c r="O1009" s="9"/>
      <c r="P1009" s="9"/>
      <c r="Q1009" s="9"/>
    </row>
    <row r="1010" spans="1:17" hidden="1" x14ac:dyDescent="0.25">
      <c r="A1010" s="19" t="s">
        <v>337</v>
      </c>
      <c r="B1010">
        <v>495</v>
      </c>
      <c r="C1010" t="s">
        <v>366</v>
      </c>
      <c r="D1010">
        <v>313137</v>
      </c>
      <c r="E1010" t="s">
        <v>717</v>
      </c>
      <c r="F1010">
        <v>1</v>
      </c>
      <c r="G1010" t="s">
        <v>573</v>
      </c>
      <c r="H1010">
        <v>262</v>
      </c>
      <c r="I1010" s="9">
        <v>44276</v>
      </c>
      <c r="J1010" s="9">
        <v>44398</v>
      </c>
      <c r="K1010" s="9">
        <v>45138</v>
      </c>
      <c r="L1010" s="9"/>
      <c r="M1010" s="9"/>
      <c r="N1010" s="9"/>
      <c r="O1010" s="9"/>
      <c r="P1010" s="9"/>
      <c r="Q1010" s="9"/>
    </row>
    <row r="1011" spans="1:17" hidden="1" x14ac:dyDescent="0.25">
      <c r="A1011" s="19" t="s">
        <v>337</v>
      </c>
      <c r="B1011">
        <v>493</v>
      </c>
      <c r="C1011" t="s">
        <v>366</v>
      </c>
      <c r="D1011">
        <v>313137</v>
      </c>
      <c r="E1011" t="s">
        <v>717</v>
      </c>
      <c r="F1011">
        <v>1</v>
      </c>
      <c r="G1011" t="s">
        <v>573</v>
      </c>
      <c r="H1011">
        <v>263</v>
      </c>
      <c r="I1011" s="9">
        <v>44398</v>
      </c>
      <c r="J1011" s="9">
        <v>44582</v>
      </c>
      <c r="K1011" s="9">
        <v>45138</v>
      </c>
      <c r="L1011" s="9"/>
      <c r="M1011" s="9"/>
      <c r="N1011" s="9"/>
      <c r="O1011" s="9"/>
      <c r="P1011" s="9"/>
      <c r="Q1011" s="9"/>
    </row>
    <row r="1012" spans="1:17" hidden="1" x14ac:dyDescent="0.25">
      <c r="A1012" s="19" t="s">
        <v>337</v>
      </c>
      <c r="B1012">
        <v>497</v>
      </c>
      <c r="C1012" t="s">
        <v>366</v>
      </c>
      <c r="D1012">
        <v>313137</v>
      </c>
      <c r="E1012" t="s">
        <v>717</v>
      </c>
      <c r="F1012">
        <v>1</v>
      </c>
      <c r="G1012" t="s">
        <v>573</v>
      </c>
      <c r="H1012">
        <v>263</v>
      </c>
      <c r="I1012" s="9">
        <v>44398</v>
      </c>
      <c r="J1012" s="9">
        <v>44582</v>
      </c>
      <c r="K1012" s="9">
        <v>45138</v>
      </c>
      <c r="L1012" s="9"/>
      <c r="M1012" s="9"/>
      <c r="N1012" s="9"/>
      <c r="O1012" s="9"/>
      <c r="P1012" s="9"/>
      <c r="Q1012" s="9"/>
    </row>
    <row r="1013" spans="1:17" hidden="1" x14ac:dyDescent="0.25">
      <c r="A1013" s="19" t="s">
        <v>337</v>
      </c>
      <c r="B1013">
        <v>494</v>
      </c>
      <c r="C1013" t="s">
        <v>366</v>
      </c>
      <c r="D1013">
        <v>313137</v>
      </c>
      <c r="E1013" t="s">
        <v>717</v>
      </c>
      <c r="F1013">
        <v>1</v>
      </c>
      <c r="G1013" t="s">
        <v>573</v>
      </c>
      <c r="H1013">
        <v>263</v>
      </c>
      <c r="I1013" s="9">
        <v>44398</v>
      </c>
      <c r="J1013" s="9">
        <v>44582</v>
      </c>
      <c r="K1013" s="9">
        <v>45138</v>
      </c>
      <c r="L1013" s="9"/>
      <c r="M1013" s="9"/>
      <c r="N1013" s="9"/>
      <c r="O1013" s="9"/>
      <c r="P1013" s="9"/>
      <c r="Q1013" s="9"/>
    </row>
    <row r="1014" spans="1:17" hidden="1" x14ac:dyDescent="0.25">
      <c r="A1014" s="19" t="s">
        <v>337</v>
      </c>
      <c r="B1014">
        <v>492</v>
      </c>
      <c r="C1014" t="s">
        <v>366</v>
      </c>
      <c r="D1014">
        <v>313137</v>
      </c>
      <c r="E1014" t="s">
        <v>717</v>
      </c>
      <c r="F1014">
        <v>1</v>
      </c>
      <c r="G1014" t="s">
        <v>573</v>
      </c>
      <c r="H1014">
        <v>263</v>
      </c>
      <c r="I1014" s="9">
        <v>44398</v>
      </c>
      <c r="J1014" s="9">
        <v>44582</v>
      </c>
      <c r="K1014" s="9">
        <v>45138</v>
      </c>
      <c r="L1014" s="9"/>
      <c r="M1014" s="9"/>
      <c r="N1014" s="9"/>
      <c r="O1014" s="9"/>
      <c r="P1014" s="9"/>
      <c r="Q1014" s="9"/>
    </row>
    <row r="1015" spans="1:17" hidden="1" x14ac:dyDescent="0.25">
      <c r="A1015" s="19" t="s">
        <v>337</v>
      </c>
      <c r="B1015" s="72">
        <v>495</v>
      </c>
      <c r="C1015" s="72" t="s">
        <v>366</v>
      </c>
      <c r="D1015" s="72">
        <v>313137</v>
      </c>
      <c r="E1015" t="s">
        <v>717</v>
      </c>
      <c r="F1015">
        <v>1</v>
      </c>
      <c r="G1015" s="72" t="s">
        <v>573</v>
      </c>
      <c r="H1015" s="72">
        <v>263</v>
      </c>
      <c r="I1015" s="66">
        <v>44398</v>
      </c>
      <c r="J1015" s="66">
        <v>44582</v>
      </c>
      <c r="K1015" s="66">
        <v>45138</v>
      </c>
      <c r="L1015" s="66"/>
      <c r="M1015" s="66"/>
      <c r="N1015" s="66"/>
      <c r="O1015" s="9"/>
      <c r="P1015" s="9"/>
      <c r="Q1015" s="9"/>
    </row>
    <row r="1016" spans="1:17" hidden="1" x14ac:dyDescent="0.25">
      <c r="A1016" s="19" t="s">
        <v>337</v>
      </c>
      <c r="B1016">
        <v>502</v>
      </c>
      <c r="C1016" t="s">
        <v>362</v>
      </c>
      <c r="D1016">
        <v>313137</v>
      </c>
      <c r="E1016" t="s">
        <v>718</v>
      </c>
      <c r="F1016">
        <v>1</v>
      </c>
      <c r="G1016" t="s">
        <v>573</v>
      </c>
      <c r="H1016">
        <v>257</v>
      </c>
      <c r="I1016" s="9">
        <v>44276</v>
      </c>
      <c r="J1016" s="9">
        <v>44398</v>
      </c>
      <c r="K1016" s="9">
        <v>45138</v>
      </c>
      <c r="L1016" s="9"/>
      <c r="M1016" s="9"/>
      <c r="N1016" s="9"/>
      <c r="O1016" s="9"/>
      <c r="P1016" s="9"/>
      <c r="Q1016" s="9"/>
    </row>
    <row r="1017" spans="1:17" hidden="1" x14ac:dyDescent="0.25">
      <c r="A1017" s="19" t="s">
        <v>337</v>
      </c>
      <c r="B1017">
        <v>548</v>
      </c>
      <c r="C1017" t="s">
        <v>362</v>
      </c>
      <c r="D1017">
        <v>313137</v>
      </c>
      <c r="E1017" t="s">
        <v>718</v>
      </c>
      <c r="F1017">
        <v>1</v>
      </c>
      <c r="G1017" t="s">
        <v>573</v>
      </c>
      <c r="H1017">
        <v>257</v>
      </c>
      <c r="I1017" s="9">
        <v>44276</v>
      </c>
      <c r="J1017" s="9">
        <v>44398</v>
      </c>
      <c r="K1017" s="9">
        <v>45138</v>
      </c>
      <c r="L1017" s="9"/>
      <c r="M1017" s="9"/>
      <c r="N1017" s="9"/>
      <c r="O1017" s="9"/>
      <c r="P1017" s="9"/>
      <c r="Q1017" s="9"/>
    </row>
    <row r="1018" spans="1:17" hidden="1" x14ac:dyDescent="0.25">
      <c r="A1018" s="19" t="s">
        <v>337</v>
      </c>
      <c r="B1018">
        <v>550</v>
      </c>
      <c r="C1018" t="s">
        <v>362</v>
      </c>
      <c r="D1018">
        <v>313137</v>
      </c>
      <c r="E1018" t="s">
        <v>718</v>
      </c>
      <c r="F1018">
        <v>1</v>
      </c>
      <c r="G1018" t="s">
        <v>573</v>
      </c>
      <c r="H1018">
        <v>257</v>
      </c>
      <c r="I1018" s="9">
        <v>44276</v>
      </c>
      <c r="J1018" s="9">
        <v>44398</v>
      </c>
      <c r="K1018" s="9">
        <v>45138</v>
      </c>
      <c r="L1018" s="9"/>
      <c r="M1018" s="9"/>
      <c r="N1018" s="9"/>
      <c r="O1018" s="9"/>
      <c r="P1018" s="9"/>
      <c r="Q1018" s="9"/>
    </row>
    <row r="1019" spans="1:17" hidden="1" x14ac:dyDescent="0.25">
      <c r="A1019" s="19" t="s">
        <v>337</v>
      </c>
      <c r="B1019">
        <v>502</v>
      </c>
      <c r="C1019" t="s">
        <v>362</v>
      </c>
      <c r="D1019">
        <v>313137</v>
      </c>
      <c r="E1019" t="s">
        <v>718</v>
      </c>
      <c r="F1019">
        <v>1</v>
      </c>
      <c r="G1019" t="s">
        <v>573</v>
      </c>
      <c r="H1019">
        <v>259</v>
      </c>
      <c r="I1019" s="9">
        <v>44398</v>
      </c>
      <c r="J1019" s="9">
        <v>44582</v>
      </c>
      <c r="K1019" s="9">
        <v>45138</v>
      </c>
      <c r="L1019" s="9"/>
      <c r="M1019" s="9"/>
      <c r="N1019" s="9"/>
      <c r="O1019" s="9"/>
      <c r="P1019" s="9"/>
      <c r="Q1019" s="9"/>
    </row>
    <row r="1020" spans="1:17" hidden="1" x14ac:dyDescent="0.25">
      <c r="A1020" s="19" t="s">
        <v>337</v>
      </c>
      <c r="B1020">
        <v>548</v>
      </c>
      <c r="C1020" t="s">
        <v>362</v>
      </c>
      <c r="D1020">
        <v>313137</v>
      </c>
      <c r="E1020" t="s">
        <v>718</v>
      </c>
      <c r="F1020">
        <v>1</v>
      </c>
      <c r="G1020" t="s">
        <v>573</v>
      </c>
      <c r="H1020">
        <v>259</v>
      </c>
      <c r="I1020" s="9">
        <v>44398</v>
      </c>
      <c r="J1020" s="9">
        <v>44582</v>
      </c>
      <c r="K1020" s="9">
        <v>45138</v>
      </c>
      <c r="L1020" s="9"/>
      <c r="M1020" s="9"/>
      <c r="N1020" s="9"/>
      <c r="O1020" s="9"/>
      <c r="P1020" s="9"/>
      <c r="Q1020" s="9"/>
    </row>
    <row r="1021" spans="1:17" hidden="1" x14ac:dyDescent="0.25">
      <c r="A1021" s="19" t="s">
        <v>337</v>
      </c>
      <c r="B1021">
        <v>550</v>
      </c>
      <c r="C1021" t="s">
        <v>362</v>
      </c>
      <c r="D1021">
        <v>313137</v>
      </c>
      <c r="E1021" t="s">
        <v>718</v>
      </c>
      <c r="F1021">
        <v>1</v>
      </c>
      <c r="G1021" t="s">
        <v>573</v>
      </c>
      <c r="H1021">
        <v>259</v>
      </c>
      <c r="I1021" s="9">
        <v>44398</v>
      </c>
      <c r="J1021" s="9">
        <v>44582</v>
      </c>
      <c r="K1021" s="9">
        <v>45138</v>
      </c>
      <c r="L1021" s="9"/>
      <c r="M1021" s="9"/>
      <c r="N1021" s="9"/>
      <c r="O1021" s="9"/>
      <c r="P1021" s="9"/>
      <c r="Q1021" s="9"/>
    </row>
    <row r="1022" spans="1:17" hidden="1" x14ac:dyDescent="0.25">
      <c r="A1022" s="19" t="s">
        <v>337</v>
      </c>
      <c r="B1022">
        <v>502</v>
      </c>
      <c r="C1022" t="s">
        <v>363</v>
      </c>
      <c r="D1022">
        <v>313137</v>
      </c>
      <c r="E1022" t="s">
        <v>719</v>
      </c>
      <c r="F1022">
        <v>1</v>
      </c>
      <c r="G1022" t="s">
        <v>573</v>
      </c>
      <c r="H1022">
        <v>257</v>
      </c>
      <c r="I1022" s="9">
        <v>44276</v>
      </c>
      <c r="J1022" s="9">
        <v>44398</v>
      </c>
      <c r="K1022" s="9">
        <v>45138</v>
      </c>
      <c r="L1022" s="9"/>
      <c r="M1022" s="9"/>
      <c r="N1022" s="9"/>
      <c r="O1022" s="9"/>
      <c r="P1022" s="9"/>
      <c r="Q1022" s="9"/>
    </row>
    <row r="1023" spans="1:17" hidden="1" x14ac:dyDescent="0.25">
      <c r="A1023" s="19" t="s">
        <v>337</v>
      </c>
      <c r="B1023">
        <v>548</v>
      </c>
      <c r="C1023" t="s">
        <v>363</v>
      </c>
      <c r="D1023">
        <v>313137</v>
      </c>
      <c r="E1023" t="s">
        <v>719</v>
      </c>
      <c r="F1023">
        <v>1</v>
      </c>
      <c r="G1023" t="s">
        <v>573</v>
      </c>
      <c r="H1023">
        <v>257</v>
      </c>
      <c r="I1023" s="9">
        <v>44276</v>
      </c>
      <c r="J1023" s="9">
        <v>44398</v>
      </c>
      <c r="K1023" s="9">
        <v>45138</v>
      </c>
      <c r="L1023" s="9"/>
      <c r="M1023" s="9"/>
      <c r="N1023" s="9"/>
      <c r="O1023" s="9"/>
      <c r="P1023" s="9"/>
      <c r="Q1023" s="9"/>
    </row>
    <row r="1024" spans="1:17" hidden="1" x14ac:dyDescent="0.25">
      <c r="A1024" s="19" t="s">
        <v>337</v>
      </c>
      <c r="B1024">
        <v>550</v>
      </c>
      <c r="C1024" t="s">
        <v>363</v>
      </c>
      <c r="D1024">
        <v>313137</v>
      </c>
      <c r="E1024" t="s">
        <v>719</v>
      </c>
      <c r="F1024">
        <v>1</v>
      </c>
      <c r="G1024" t="s">
        <v>573</v>
      </c>
      <c r="H1024">
        <v>257</v>
      </c>
      <c r="I1024" s="9">
        <v>44276</v>
      </c>
      <c r="J1024" s="9">
        <v>44398</v>
      </c>
      <c r="K1024" s="9">
        <v>45138</v>
      </c>
      <c r="L1024" s="9"/>
      <c r="M1024" s="9"/>
      <c r="N1024" s="9"/>
      <c r="O1024" s="9"/>
      <c r="P1024" s="9"/>
      <c r="Q1024" s="9"/>
    </row>
    <row r="1025" spans="1:17" hidden="1" x14ac:dyDescent="0.25">
      <c r="A1025" s="19" t="s">
        <v>337</v>
      </c>
      <c r="B1025">
        <v>502</v>
      </c>
      <c r="C1025" t="s">
        <v>363</v>
      </c>
      <c r="D1025">
        <v>313137</v>
      </c>
      <c r="E1025" t="s">
        <v>719</v>
      </c>
      <c r="F1025">
        <v>1</v>
      </c>
      <c r="G1025" t="s">
        <v>573</v>
      </c>
      <c r="H1025">
        <v>259</v>
      </c>
      <c r="I1025" s="9">
        <v>44398</v>
      </c>
      <c r="J1025" s="9">
        <v>44582</v>
      </c>
      <c r="K1025" s="9">
        <v>45138</v>
      </c>
      <c r="L1025" s="9"/>
      <c r="M1025" s="9"/>
      <c r="N1025" s="9"/>
      <c r="O1025" s="9"/>
      <c r="P1025" s="9"/>
      <c r="Q1025" s="9"/>
    </row>
    <row r="1026" spans="1:17" hidden="1" x14ac:dyDescent="0.25">
      <c r="A1026" s="19" t="s">
        <v>337</v>
      </c>
      <c r="B1026">
        <v>548</v>
      </c>
      <c r="C1026" t="s">
        <v>363</v>
      </c>
      <c r="D1026">
        <v>313137</v>
      </c>
      <c r="E1026" t="s">
        <v>719</v>
      </c>
      <c r="F1026">
        <v>1</v>
      </c>
      <c r="G1026" t="s">
        <v>573</v>
      </c>
      <c r="H1026">
        <v>259</v>
      </c>
      <c r="I1026" s="9">
        <v>44398</v>
      </c>
      <c r="J1026" s="9">
        <v>44582</v>
      </c>
      <c r="K1026" s="9">
        <v>45138</v>
      </c>
      <c r="L1026" s="9"/>
      <c r="M1026" s="9"/>
      <c r="N1026" s="9"/>
      <c r="O1026" s="9"/>
      <c r="P1026" s="9"/>
      <c r="Q1026" s="9"/>
    </row>
    <row r="1027" spans="1:17" hidden="1" x14ac:dyDescent="0.25">
      <c r="A1027" s="19" t="s">
        <v>337</v>
      </c>
      <c r="B1027">
        <v>550</v>
      </c>
      <c r="C1027" t="s">
        <v>363</v>
      </c>
      <c r="D1027">
        <v>313137</v>
      </c>
      <c r="E1027" t="s">
        <v>719</v>
      </c>
      <c r="F1027">
        <v>1</v>
      </c>
      <c r="G1027" t="s">
        <v>573</v>
      </c>
      <c r="H1027">
        <v>259</v>
      </c>
      <c r="I1027" s="9">
        <v>44398</v>
      </c>
      <c r="J1027" s="9">
        <v>44582</v>
      </c>
      <c r="K1027" s="9">
        <v>45138</v>
      </c>
      <c r="L1027" s="9"/>
      <c r="M1027" s="9"/>
      <c r="N1027" s="9"/>
      <c r="O1027" s="9"/>
      <c r="P1027" s="9"/>
      <c r="Q1027" s="9"/>
    </row>
    <row r="1028" spans="1:17" hidden="1" x14ac:dyDescent="0.25">
      <c r="A1028" s="19" t="s">
        <v>337</v>
      </c>
      <c r="B1028">
        <v>323</v>
      </c>
      <c r="C1028" t="s">
        <v>340</v>
      </c>
      <c r="D1028">
        <v>313137</v>
      </c>
      <c r="E1028" t="s">
        <v>720</v>
      </c>
      <c r="F1028">
        <v>1</v>
      </c>
      <c r="G1028" t="s">
        <v>573</v>
      </c>
      <c r="H1028">
        <v>216</v>
      </c>
      <c r="I1028" s="9">
        <v>44276</v>
      </c>
      <c r="J1028" s="9">
        <v>44398</v>
      </c>
      <c r="K1028" s="9">
        <v>45138</v>
      </c>
      <c r="L1028" s="9"/>
      <c r="M1028" s="9"/>
      <c r="N1028" s="9"/>
      <c r="O1028" s="9"/>
      <c r="P1028" s="9"/>
      <c r="Q1028" s="9"/>
    </row>
    <row r="1029" spans="1:17" hidden="1" x14ac:dyDescent="0.25">
      <c r="A1029" s="19" t="s">
        <v>337</v>
      </c>
      <c r="B1029">
        <v>324</v>
      </c>
      <c r="C1029" t="s">
        <v>340</v>
      </c>
      <c r="D1029">
        <v>313137</v>
      </c>
      <c r="E1029" t="s">
        <v>720</v>
      </c>
      <c r="F1029">
        <v>1</v>
      </c>
      <c r="G1029" t="s">
        <v>573</v>
      </c>
      <c r="H1029">
        <v>216</v>
      </c>
      <c r="I1029" s="9">
        <v>44276</v>
      </c>
      <c r="J1029" s="9">
        <v>44398</v>
      </c>
      <c r="K1029" s="9">
        <v>45138</v>
      </c>
      <c r="L1029" s="9"/>
      <c r="M1029" s="9"/>
      <c r="N1029" s="9"/>
      <c r="O1029" s="9"/>
      <c r="P1029" s="9"/>
      <c r="Q1029" s="9"/>
    </row>
    <row r="1030" spans="1:17" hidden="1" x14ac:dyDescent="0.25">
      <c r="A1030" s="19" t="s">
        <v>337</v>
      </c>
      <c r="B1030">
        <v>510</v>
      </c>
      <c r="C1030" t="s">
        <v>340</v>
      </c>
      <c r="D1030">
        <v>313137</v>
      </c>
      <c r="E1030" t="s">
        <v>720</v>
      </c>
      <c r="F1030">
        <v>1</v>
      </c>
      <c r="G1030" t="s">
        <v>573</v>
      </c>
      <c r="H1030">
        <v>216</v>
      </c>
      <c r="I1030" s="9">
        <v>44276</v>
      </c>
      <c r="J1030" s="9">
        <v>44398</v>
      </c>
      <c r="K1030" s="9">
        <v>45138</v>
      </c>
      <c r="L1030" s="9"/>
      <c r="M1030" s="9"/>
      <c r="N1030" s="9"/>
      <c r="O1030" s="9"/>
      <c r="P1030" s="9"/>
      <c r="Q1030" s="9"/>
    </row>
    <row r="1031" spans="1:17" hidden="1" x14ac:dyDescent="0.25">
      <c r="A1031" s="19" t="s">
        <v>337</v>
      </c>
      <c r="B1031">
        <v>323</v>
      </c>
      <c r="C1031" t="s">
        <v>340</v>
      </c>
      <c r="D1031">
        <v>313137</v>
      </c>
      <c r="E1031" t="s">
        <v>720</v>
      </c>
      <c r="F1031">
        <v>1</v>
      </c>
      <c r="G1031" t="s">
        <v>573</v>
      </c>
      <c r="H1031">
        <v>217</v>
      </c>
      <c r="I1031" s="9">
        <v>44398</v>
      </c>
      <c r="J1031" s="9">
        <v>44582</v>
      </c>
      <c r="K1031" s="9">
        <v>45138</v>
      </c>
      <c r="L1031" s="9"/>
      <c r="M1031" s="9"/>
      <c r="N1031" s="9"/>
      <c r="O1031" s="9"/>
      <c r="P1031" s="9"/>
      <c r="Q1031" s="9"/>
    </row>
    <row r="1032" spans="1:17" hidden="1" x14ac:dyDescent="0.25">
      <c r="A1032" s="19" t="s">
        <v>337</v>
      </c>
      <c r="B1032">
        <v>324</v>
      </c>
      <c r="C1032" t="s">
        <v>340</v>
      </c>
      <c r="D1032">
        <v>313137</v>
      </c>
      <c r="E1032" t="s">
        <v>720</v>
      </c>
      <c r="F1032">
        <v>1</v>
      </c>
      <c r="G1032" t="s">
        <v>573</v>
      </c>
      <c r="H1032">
        <v>217</v>
      </c>
      <c r="I1032" s="9">
        <v>44398</v>
      </c>
      <c r="J1032" s="9">
        <v>44582</v>
      </c>
      <c r="K1032" s="9">
        <v>45138</v>
      </c>
      <c r="L1032" s="9"/>
      <c r="M1032" s="9"/>
      <c r="N1032" s="9"/>
      <c r="O1032" s="9"/>
      <c r="P1032" s="9"/>
      <c r="Q1032" s="9"/>
    </row>
    <row r="1033" spans="1:17" hidden="1" x14ac:dyDescent="0.25">
      <c r="A1033" s="19" t="s">
        <v>337</v>
      </c>
      <c r="B1033">
        <v>510</v>
      </c>
      <c r="C1033" t="s">
        <v>340</v>
      </c>
      <c r="D1033">
        <v>313137</v>
      </c>
      <c r="E1033" t="s">
        <v>720</v>
      </c>
      <c r="F1033">
        <v>1</v>
      </c>
      <c r="G1033" t="s">
        <v>573</v>
      </c>
      <c r="H1033">
        <v>217</v>
      </c>
      <c r="I1033" s="9">
        <v>44398</v>
      </c>
      <c r="J1033" s="9">
        <v>44582</v>
      </c>
      <c r="K1033" s="9">
        <v>45138</v>
      </c>
      <c r="L1033" s="9"/>
      <c r="M1033" s="9"/>
      <c r="N1033" s="9"/>
      <c r="O1033" s="9"/>
      <c r="P1033" s="9"/>
      <c r="Q1033" s="9"/>
    </row>
    <row r="1034" spans="1:17" hidden="1" x14ac:dyDescent="0.25">
      <c r="A1034" s="19" t="s">
        <v>337</v>
      </c>
      <c r="B1034">
        <v>386</v>
      </c>
      <c r="C1034" t="s">
        <v>352</v>
      </c>
      <c r="D1034">
        <v>313137</v>
      </c>
      <c r="E1034" t="s">
        <v>721</v>
      </c>
      <c r="F1034">
        <v>1</v>
      </c>
      <c r="G1034" t="s">
        <v>573</v>
      </c>
      <c r="H1034">
        <v>236</v>
      </c>
      <c r="I1034" s="9">
        <v>44276</v>
      </c>
      <c r="J1034" s="9">
        <v>44398</v>
      </c>
      <c r="K1034" s="9">
        <v>45138</v>
      </c>
      <c r="L1034" s="9"/>
      <c r="M1034" s="9"/>
      <c r="N1034" s="9"/>
      <c r="O1034" s="9"/>
      <c r="P1034" s="9"/>
      <c r="Q1034" s="9"/>
    </row>
    <row r="1035" spans="1:17" hidden="1" x14ac:dyDescent="0.25">
      <c r="A1035" s="19" t="s">
        <v>337</v>
      </c>
      <c r="B1035">
        <v>387</v>
      </c>
      <c r="C1035" t="s">
        <v>352</v>
      </c>
      <c r="D1035">
        <v>313137</v>
      </c>
      <c r="E1035" t="s">
        <v>721</v>
      </c>
      <c r="F1035">
        <v>1</v>
      </c>
      <c r="G1035" t="s">
        <v>573</v>
      </c>
      <c r="H1035">
        <v>236</v>
      </c>
      <c r="I1035" s="9">
        <v>44276</v>
      </c>
      <c r="J1035" s="9">
        <v>44398</v>
      </c>
      <c r="K1035" s="9">
        <v>45138</v>
      </c>
      <c r="L1035" s="9"/>
      <c r="M1035" s="9"/>
      <c r="N1035" s="9"/>
      <c r="O1035" s="9"/>
      <c r="P1035" s="9"/>
      <c r="Q1035" s="9"/>
    </row>
    <row r="1036" spans="1:17" hidden="1" x14ac:dyDescent="0.25">
      <c r="A1036" s="19" t="s">
        <v>337</v>
      </c>
      <c r="B1036">
        <v>395</v>
      </c>
      <c r="C1036" t="s">
        <v>352</v>
      </c>
      <c r="D1036">
        <v>313137</v>
      </c>
      <c r="E1036" t="s">
        <v>721</v>
      </c>
      <c r="F1036">
        <v>1</v>
      </c>
      <c r="G1036" t="s">
        <v>573</v>
      </c>
      <c r="H1036">
        <v>236</v>
      </c>
      <c r="I1036" s="9">
        <v>44276</v>
      </c>
      <c r="J1036" s="9">
        <v>44398</v>
      </c>
      <c r="K1036" s="9">
        <v>45138</v>
      </c>
      <c r="L1036" s="9"/>
      <c r="M1036" s="9"/>
      <c r="N1036" s="9"/>
      <c r="O1036" s="9"/>
      <c r="P1036" s="9"/>
      <c r="Q1036" s="9"/>
    </row>
    <row r="1037" spans="1:17" hidden="1" x14ac:dyDescent="0.25">
      <c r="A1037" s="19" t="s">
        <v>337</v>
      </c>
      <c r="B1037">
        <v>396</v>
      </c>
      <c r="C1037" t="s">
        <v>352</v>
      </c>
      <c r="D1037">
        <v>313137</v>
      </c>
      <c r="E1037" t="s">
        <v>721</v>
      </c>
      <c r="F1037">
        <v>1</v>
      </c>
      <c r="G1037" t="s">
        <v>573</v>
      </c>
      <c r="H1037">
        <v>236</v>
      </c>
      <c r="I1037" s="9">
        <v>44276</v>
      </c>
      <c r="J1037" s="9">
        <v>44398</v>
      </c>
      <c r="K1037" s="9">
        <v>45138</v>
      </c>
      <c r="L1037" s="9"/>
      <c r="M1037" s="9"/>
      <c r="N1037" s="9"/>
      <c r="O1037" s="9"/>
      <c r="P1037" s="9"/>
      <c r="Q1037" s="9"/>
    </row>
    <row r="1038" spans="1:17" hidden="1" x14ac:dyDescent="0.25">
      <c r="A1038" s="19" t="s">
        <v>337</v>
      </c>
      <c r="B1038">
        <v>386</v>
      </c>
      <c r="C1038" t="s">
        <v>352</v>
      </c>
      <c r="D1038">
        <v>313137</v>
      </c>
      <c r="E1038" t="s">
        <v>721</v>
      </c>
      <c r="F1038">
        <v>1</v>
      </c>
      <c r="G1038" t="s">
        <v>573</v>
      </c>
      <c r="H1038">
        <v>244</v>
      </c>
      <c r="I1038" s="9">
        <v>44398</v>
      </c>
      <c r="J1038" s="9">
        <v>44582</v>
      </c>
      <c r="K1038" s="9">
        <v>45138</v>
      </c>
      <c r="L1038" s="9"/>
      <c r="M1038" s="9"/>
      <c r="N1038" s="9"/>
      <c r="O1038" s="9"/>
      <c r="P1038" s="9"/>
      <c r="Q1038" s="9"/>
    </row>
    <row r="1039" spans="1:17" hidden="1" x14ac:dyDescent="0.25">
      <c r="A1039" s="19" t="s">
        <v>337</v>
      </c>
      <c r="B1039">
        <v>387</v>
      </c>
      <c r="C1039" t="s">
        <v>352</v>
      </c>
      <c r="D1039">
        <v>313137</v>
      </c>
      <c r="E1039" t="s">
        <v>721</v>
      </c>
      <c r="F1039">
        <v>1</v>
      </c>
      <c r="G1039" t="s">
        <v>573</v>
      </c>
      <c r="H1039">
        <v>244</v>
      </c>
      <c r="I1039" s="9">
        <v>44398</v>
      </c>
      <c r="J1039" s="9">
        <v>44582</v>
      </c>
      <c r="K1039" s="9">
        <v>45138</v>
      </c>
      <c r="L1039" s="9"/>
      <c r="M1039" s="9"/>
      <c r="N1039" s="9"/>
      <c r="O1039" s="9"/>
      <c r="P1039" s="9"/>
      <c r="Q1039" s="9"/>
    </row>
    <row r="1040" spans="1:17" hidden="1" x14ac:dyDescent="0.25">
      <c r="A1040" s="19" t="s">
        <v>337</v>
      </c>
      <c r="B1040">
        <v>395</v>
      </c>
      <c r="C1040" t="s">
        <v>352</v>
      </c>
      <c r="D1040">
        <v>313137</v>
      </c>
      <c r="E1040" t="s">
        <v>721</v>
      </c>
      <c r="F1040">
        <v>1</v>
      </c>
      <c r="G1040" t="s">
        <v>573</v>
      </c>
      <c r="H1040">
        <v>244</v>
      </c>
      <c r="I1040" s="9">
        <v>44398</v>
      </c>
      <c r="J1040" s="9">
        <v>44582</v>
      </c>
      <c r="K1040" s="9">
        <v>45138</v>
      </c>
      <c r="L1040" s="9"/>
      <c r="M1040" s="9"/>
      <c r="N1040" s="9"/>
      <c r="O1040" s="9"/>
      <c r="P1040" s="9"/>
      <c r="Q1040" s="9"/>
    </row>
    <row r="1041" spans="1:17" hidden="1" x14ac:dyDescent="0.25">
      <c r="A1041" s="19" t="s">
        <v>337</v>
      </c>
      <c r="B1041">
        <v>396</v>
      </c>
      <c r="C1041" t="s">
        <v>352</v>
      </c>
      <c r="D1041">
        <v>313137</v>
      </c>
      <c r="E1041" t="s">
        <v>721</v>
      </c>
      <c r="F1041">
        <v>1</v>
      </c>
      <c r="G1041" t="s">
        <v>573</v>
      </c>
      <c r="H1041">
        <v>244</v>
      </c>
      <c r="I1041" s="9">
        <v>44398</v>
      </c>
      <c r="J1041" s="9">
        <v>44582</v>
      </c>
      <c r="K1041" s="9">
        <v>45138</v>
      </c>
      <c r="L1041" s="9"/>
      <c r="M1041" s="9"/>
      <c r="N1041" s="9"/>
      <c r="O1041" s="9"/>
      <c r="P1041" s="9"/>
      <c r="Q1041" s="9"/>
    </row>
    <row r="1042" spans="1:17" hidden="1" x14ac:dyDescent="0.25">
      <c r="A1042" s="19" t="s">
        <v>337</v>
      </c>
      <c r="B1042">
        <v>390</v>
      </c>
      <c r="C1042" t="s">
        <v>353</v>
      </c>
      <c r="D1042">
        <v>313137</v>
      </c>
      <c r="E1042" t="s">
        <v>722</v>
      </c>
      <c r="F1042">
        <v>1</v>
      </c>
      <c r="G1042" t="s">
        <v>573</v>
      </c>
      <c r="H1042">
        <v>237</v>
      </c>
      <c r="I1042" s="9">
        <v>44276</v>
      </c>
      <c r="J1042" s="9">
        <v>44398</v>
      </c>
      <c r="K1042" s="9">
        <v>45138</v>
      </c>
      <c r="L1042" s="9"/>
      <c r="M1042" s="9"/>
      <c r="N1042" s="9"/>
      <c r="O1042" s="9"/>
      <c r="P1042" s="9"/>
      <c r="Q1042" s="9"/>
    </row>
    <row r="1043" spans="1:17" hidden="1" x14ac:dyDescent="0.25">
      <c r="A1043" s="19" t="s">
        <v>337</v>
      </c>
      <c r="B1043">
        <v>390</v>
      </c>
      <c r="C1043" t="s">
        <v>353</v>
      </c>
      <c r="D1043">
        <v>313137</v>
      </c>
      <c r="E1043" t="s">
        <v>722</v>
      </c>
      <c r="F1043">
        <v>1</v>
      </c>
      <c r="G1043" t="s">
        <v>573</v>
      </c>
      <c r="H1043">
        <v>237</v>
      </c>
      <c r="I1043" s="9">
        <v>44276</v>
      </c>
      <c r="J1043" s="9">
        <v>44398</v>
      </c>
      <c r="K1043" s="9">
        <v>45138</v>
      </c>
      <c r="L1043" s="9"/>
      <c r="M1043" s="9"/>
      <c r="N1043" s="9"/>
      <c r="O1043" s="9"/>
      <c r="P1043" s="9"/>
      <c r="Q1043" s="9"/>
    </row>
    <row r="1044" spans="1:17" hidden="1" x14ac:dyDescent="0.25">
      <c r="A1044" s="19" t="s">
        <v>337</v>
      </c>
      <c r="B1044">
        <v>399</v>
      </c>
      <c r="C1044" t="s">
        <v>353</v>
      </c>
      <c r="D1044">
        <v>313137</v>
      </c>
      <c r="E1044" t="s">
        <v>722</v>
      </c>
      <c r="F1044">
        <v>1</v>
      </c>
      <c r="G1044" t="s">
        <v>573</v>
      </c>
      <c r="H1044">
        <v>237</v>
      </c>
      <c r="I1044" s="9">
        <v>44276</v>
      </c>
      <c r="J1044" s="9">
        <v>44398</v>
      </c>
      <c r="K1044" s="9">
        <v>45138</v>
      </c>
      <c r="L1044" s="9"/>
      <c r="M1044" s="9"/>
      <c r="N1044" s="9"/>
      <c r="O1044" s="9"/>
      <c r="P1044" s="9"/>
      <c r="Q1044" s="9"/>
    </row>
    <row r="1045" spans="1:17" hidden="1" x14ac:dyDescent="0.25">
      <c r="A1045" s="19" t="s">
        <v>337</v>
      </c>
      <c r="B1045">
        <v>399</v>
      </c>
      <c r="C1045" t="s">
        <v>353</v>
      </c>
      <c r="D1045">
        <v>313137</v>
      </c>
      <c r="E1045" t="s">
        <v>722</v>
      </c>
      <c r="F1045">
        <v>1</v>
      </c>
      <c r="G1045" t="s">
        <v>573</v>
      </c>
      <c r="H1045">
        <v>237</v>
      </c>
      <c r="I1045" s="9">
        <v>44276</v>
      </c>
      <c r="J1045" s="9">
        <v>44398</v>
      </c>
      <c r="K1045" s="9">
        <v>45138</v>
      </c>
      <c r="L1045" s="9"/>
      <c r="M1045" s="9"/>
      <c r="N1045" s="9"/>
      <c r="O1045" s="9"/>
      <c r="P1045" s="9"/>
      <c r="Q1045" s="9"/>
    </row>
    <row r="1046" spans="1:17" hidden="1" x14ac:dyDescent="0.25">
      <c r="A1046" s="19" t="s">
        <v>337</v>
      </c>
      <c r="B1046">
        <v>390</v>
      </c>
      <c r="C1046" t="s">
        <v>353</v>
      </c>
      <c r="D1046">
        <v>313137</v>
      </c>
      <c r="E1046" t="s">
        <v>722</v>
      </c>
      <c r="F1046">
        <v>1</v>
      </c>
      <c r="G1046" t="s">
        <v>573</v>
      </c>
      <c r="H1046">
        <v>245</v>
      </c>
      <c r="I1046" s="9">
        <v>44398</v>
      </c>
      <c r="J1046" s="9">
        <v>44582</v>
      </c>
      <c r="K1046" s="9">
        <v>45138</v>
      </c>
      <c r="L1046" s="9"/>
      <c r="M1046" s="9"/>
      <c r="N1046" s="9"/>
      <c r="O1046" s="9"/>
      <c r="P1046" s="9"/>
      <c r="Q1046" s="9"/>
    </row>
    <row r="1047" spans="1:17" hidden="1" x14ac:dyDescent="0.25">
      <c r="A1047" s="19" t="s">
        <v>337</v>
      </c>
      <c r="B1047">
        <v>390</v>
      </c>
      <c r="C1047" t="s">
        <v>353</v>
      </c>
      <c r="D1047">
        <v>313137</v>
      </c>
      <c r="E1047" t="s">
        <v>722</v>
      </c>
      <c r="F1047">
        <v>1</v>
      </c>
      <c r="G1047" t="s">
        <v>573</v>
      </c>
      <c r="H1047">
        <v>245</v>
      </c>
      <c r="I1047" s="9">
        <v>44398</v>
      </c>
      <c r="J1047" s="9">
        <v>44582</v>
      </c>
      <c r="K1047" s="9">
        <v>45138</v>
      </c>
      <c r="L1047" s="9"/>
      <c r="M1047" s="9"/>
      <c r="N1047" s="9"/>
      <c r="O1047" s="9"/>
      <c r="P1047" s="9"/>
      <c r="Q1047" s="9"/>
    </row>
    <row r="1048" spans="1:17" hidden="1" x14ac:dyDescent="0.25">
      <c r="A1048" s="19" t="s">
        <v>337</v>
      </c>
      <c r="B1048">
        <v>399</v>
      </c>
      <c r="C1048" t="s">
        <v>353</v>
      </c>
      <c r="D1048">
        <v>313137</v>
      </c>
      <c r="E1048" t="s">
        <v>722</v>
      </c>
      <c r="F1048">
        <v>1</v>
      </c>
      <c r="G1048" t="s">
        <v>573</v>
      </c>
      <c r="H1048">
        <v>245</v>
      </c>
      <c r="I1048" s="9">
        <v>44398</v>
      </c>
      <c r="J1048" s="9">
        <v>44582</v>
      </c>
      <c r="K1048" s="9">
        <v>45138</v>
      </c>
      <c r="L1048" s="9"/>
      <c r="M1048" s="9"/>
      <c r="N1048" s="9"/>
      <c r="O1048" s="9"/>
      <c r="P1048" s="9"/>
      <c r="Q1048" s="9"/>
    </row>
    <row r="1049" spans="1:17" hidden="1" x14ac:dyDescent="0.25">
      <c r="A1049" s="19" t="s">
        <v>337</v>
      </c>
      <c r="B1049">
        <v>399</v>
      </c>
      <c r="C1049" t="s">
        <v>353</v>
      </c>
      <c r="D1049">
        <v>313137</v>
      </c>
      <c r="E1049" t="s">
        <v>722</v>
      </c>
      <c r="F1049">
        <v>1</v>
      </c>
      <c r="G1049" t="s">
        <v>573</v>
      </c>
      <c r="H1049">
        <v>245</v>
      </c>
      <c r="I1049" s="9">
        <v>44398</v>
      </c>
      <c r="J1049" s="9">
        <v>44582</v>
      </c>
      <c r="K1049" s="9">
        <v>45138</v>
      </c>
      <c r="L1049" s="9"/>
      <c r="M1049" s="9"/>
      <c r="N1049" s="9"/>
      <c r="O1049" s="9"/>
      <c r="P1049" s="9"/>
      <c r="Q1049" s="9"/>
    </row>
    <row r="1050" spans="1:17" hidden="1" x14ac:dyDescent="0.25">
      <c r="A1050" s="19" t="s">
        <v>337</v>
      </c>
      <c r="B1050">
        <v>383</v>
      </c>
      <c r="C1050" t="s">
        <v>354</v>
      </c>
      <c r="D1050">
        <v>313137</v>
      </c>
      <c r="E1050" t="s">
        <v>723</v>
      </c>
      <c r="F1050">
        <v>1</v>
      </c>
      <c r="G1050" t="s">
        <v>573</v>
      </c>
      <c r="H1050">
        <v>238</v>
      </c>
      <c r="I1050" s="9">
        <v>44276</v>
      </c>
      <c r="J1050" s="9">
        <v>44398</v>
      </c>
      <c r="K1050" s="9">
        <v>45138</v>
      </c>
      <c r="L1050" s="9"/>
      <c r="M1050" s="9"/>
      <c r="N1050" s="9"/>
      <c r="O1050" s="9"/>
      <c r="P1050" s="9"/>
      <c r="Q1050" s="9"/>
    </row>
    <row r="1051" spans="1:17" hidden="1" x14ac:dyDescent="0.25">
      <c r="A1051" s="19" t="s">
        <v>337</v>
      </c>
      <c r="B1051">
        <v>397</v>
      </c>
      <c r="C1051" t="s">
        <v>354</v>
      </c>
      <c r="D1051">
        <v>313137</v>
      </c>
      <c r="E1051" t="s">
        <v>723</v>
      </c>
      <c r="F1051">
        <v>1</v>
      </c>
      <c r="G1051" t="s">
        <v>573</v>
      </c>
      <c r="H1051">
        <v>238</v>
      </c>
      <c r="I1051" s="9">
        <v>44276</v>
      </c>
      <c r="J1051" s="9">
        <v>44398</v>
      </c>
      <c r="K1051" s="9">
        <v>45138</v>
      </c>
      <c r="L1051" s="9"/>
      <c r="M1051" s="9"/>
      <c r="N1051" s="9"/>
      <c r="O1051" s="9"/>
      <c r="P1051" s="9"/>
      <c r="Q1051" s="9"/>
    </row>
    <row r="1052" spans="1:17" hidden="1" x14ac:dyDescent="0.25">
      <c r="A1052" s="19" t="s">
        <v>337</v>
      </c>
      <c r="B1052">
        <v>397</v>
      </c>
      <c r="C1052" t="s">
        <v>354</v>
      </c>
      <c r="D1052">
        <v>313137</v>
      </c>
      <c r="E1052" t="s">
        <v>723</v>
      </c>
      <c r="F1052">
        <v>1</v>
      </c>
      <c r="G1052" t="s">
        <v>573</v>
      </c>
      <c r="H1052">
        <v>238</v>
      </c>
      <c r="I1052" s="9">
        <v>44276</v>
      </c>
      <c r="J1052" s="9">
        <v>44398</v>
      </c>
      <c r="K1052" s="9">
        <v>45138</v>
      </c>
      <c r="L1052" s="9"/>
      <c r="M1052" s="9"/>
      <c r="N1052" s="9"/>
      <c r="O1052" s="9"/>
      <c r="P1052" s="9"/>
      <c r="Q1052" s="9"/>
    </row>
    <row r="1053" spans="1:17" hidden="1" x14ac:dyDescent="0.25">
      <c r="A1053" s="19" t="s">
        <v>337</v>
      </c>
      <c r="B1053">
        <v>383</v>
      </c>
      <c r="C1053" t="s">
        <v>354</v>
      </c>
      <c r="D1053">
        <v>313137</v>
      </c>
      <c r="E1053" t="s">
        <v>723</v>
      </c>
      <c r="F1053">
        <v>1</v>
      </c>
      <c r="G1053" t="s">
        <v>573</v>
      </c>
      <c r="H1053">
        <v>246</v>
      </c>
      <c r="I1053" s="9">
        <v>44398</v>
      </c>
      <c r="J1053" s="9">
        <v>44582</v>
      </c>
      <c r="K1053" s="9">
        <v>45138</v>
      </c>
      <c r="L1053" s="9"/>
      <c r="M1053" s="9"/>
      <c r="N1053" s="9"/>
      <c r="O1053" s="9"/>
      <c r="P1053" s="9"/>
      <c r="Q1053" s="9"/>
    </row>
    <row r="1054" spans="1:17" hidden="1" x14ac:dyDescent="0.25">
      <c r="A1054" s="19" t="s">
        <v>337</v>
      </c>
      <c r="B1054">
        <v>397</v>
      </c>
      <c r="C1054" t="s">
        <v>354</v>
      </c>
      <c r="D1054">
        <v>313137</v>
      </c>
      <c r="E1054" t="s">
        <v>723</v>
      </c>
      <c r="F1054">
        <v>1</v>
      </c>
      <c r="G1054" t="s">
        <v>573</v>
      </c>
      <c r="H1054">
        <v>246</v>
      </c>
      <c r="I1054" s="9">
        <v>44398</v>
      </c>
      <c r="J1054" s="9">
        <v>44582</v>
      </c>
      <c r="K1054" s="9">
        <v>45138</v>
      </c>
      <c r="L1054" s="9"/>
      <c r="M1054" s="9"/>
      <c r="N1054" s="9"/>
      <c r="O1054" s="9"/>
      <c r="P1054" s="9"/>
      <c r="Q1054" s="9"/>
    </row>
    <row r="1055" spans="1:17" hidden="1" x14ac:dyDescent="0.25">
      <c r="A1055" s="19" t="s">
        <v>337</v>
      </c>
      <c r="B1055">
        <v>397</v>
      </c>
      <c r="C1055" t="s">
        <v>354</v>
      </c>
      <c r="D1055">
        <v>313137</v>
      </c>
      <c r="E1055" t="s">
        <v>723</v>
      </c>
      <c r="F1055">
        <v>1</v>
      </c>
      <c r="G1055" t="s">
        <v>573</v>
      </c>
      <c r="H1055">
        <v>246</v>
      </c>
      <c r="I1055" s="9">
        <v>44398</v>
      </c>
      <c r="J1055" s="9">
        <v>44582</v>
      </c>
      <c r="K1055" s="9">
        <v>45138</v>
      </c>
      <c r="L1055" s="9"/>
      <c r="M1055" s="9"/>
      <c r="N1055" s="9"/>
      <c r="O1055" s="9"/>
      <c r="P1055" s="9"/>
      <c r="Q1055" s="9"/>
    </row>
    <row r="1056" spans="1:17" hidden="1" x14ac:dyDescent="0.25">
      <c r="A1056" s="19" t="s">
        <v>337</v>
      </c>
      <c r="B1056">
        <v>384</v>
      </c>
      <c r="C1056" t="s">
        <v>355</v>
      </c>
      <c r="D1056">
        <v>313137</v>
      </c>
      <c r="E1056" t="s">
        <v>724</v>
      </c>
      <c r="F1056">
        <v>1</v>
      </c>
      <c r="G1056" t="s">
        <v>573</v>
      </c>
      <c r="H1056">
        <v>239</v>
      </c>
      <c r="I1056" s="9">
        <v>44276</v>
      </c>
      <c r="J1056" s="9">
        <v>44398</v>
      </c>
      <c r="K1056" s="9">
        <v>45138</v>
      </c>
      <c r="L1056" s="9"/>
      <c r="M1056" s="9"/>
      <c r="N1056" s="9"/>
      <c r="O1056" s="9"/>
      <c r="P1056" s="9"/>
      <c r="Q1056" s="9"/>
    </row>
    <row r="1057" spans="1:17" hidden="1" x14ac:dyDescent="0.25">
      <c r="A1057" s="19" t="s">
        <v>337</v>
      </c>
      <c r="B1057">
        <v>398</v>
      </c>
      <c r="C1057" t="s">
        <v>355</v>
      </c>
      <c r="D1057">
        <v>313137</v>
      </c>
      <c r="E1057" t="s">
        <v>724</v>
      </c>
      <c r="F1057">
        <v>1</v>
      </c>
      <c r="G1057" t="s">
        <v>573</v>
      </c>
      <c r="H1057">
        <v>239</v>
      </c>
      <c r="I1057" s="9">
        <v>44276</v>
      </c>
      <c r="J1057" s="9">
        <v>44398</v>
      </c>
      <c r="K1057" s="9">
        <v>45138</v>
      </c>
      <c r="L1057" s="9"/>
      <c r="M1057" s="9"/>
      <c r="N1057" s="9"/>
      <c r="O1057" s="9"/>
      <c r="P1057" s="9"/>
      <c r="Q1057" s="9"/>
    </row>
    <row r="1058" spans="1:17" hidden="1" x14ac:dyDescent="0.25">
      <c r="A1058" s="19" t="s">
        <v>337</v>
      </c>
      <c r="B1058">
        <v>384</v>
      </c>
      <c r="C1058" t="s">
        <v>355</v>
      </c>
      <c r="D1058">
        <v>313137</v>
      </c>
      <c r="E1058" t="s">
        <v>724</v>
      </c>
      <c r="F1058">
        <v>1</v>
      </c>
      <c r="G1058" t="s">
        <v>573</v>
      </c>
      <c r="H1058">
        <v>247</v>
      </c>
      <c r="I1058" s="9">
        <v>44398</v>
      </c>
      <c r="J1058" s="9">
        <v>44582</v>
      </c>
      <c r="K1058" s="9">
        <v>45138</v>
      </c>
      <c r="L1058" s="9"/>
      <c r="M1058" s="9"/>
      <c r="N1058" s="9"/>
      <c r="O1058" s="9"/>
      <c r="P1058" s="9"/>
      <c r="Q1058" s="9"/>
    </row>
    <row r="1059" spans="1:17" hidden="1" x14ac:dyDescent="0.25">
      <c r="A1059" s="19" t="s">
        <v>337</v>
      </c>
      <c r="B1059">
        <v>398</v>
      </c>
      <c r="C1059" t="s">
        <v>355</v>
      </c>
      <c r="D1059">
        <v>313137</v>
      </c>
      <c r="E1059" t="s">
        <v>724</v>
      </c>
      <c r="F1059">
        <v>1</v>
      </c>
      <c r="G1059" t="s">
        <v>573</v>
      </c>
      <c r="H1059">
        <v>247</v>
      </c>
      <c r="I1059" s="9">
        <v>44398</v>
      </c>
      <c r="J1059" s="9">
        <v>44582</v>
      </c>
      <c r="K1059" s="9">
        <v>45138</v>
      </c>
      <c r="L1059" s="9"/>
      <c r="M1059" s="9"/>
      <c r="N1059" s="9"/>
      <c r="O1059" s="9"/>
      <c r="P1059" s="9"/>
      <c r="Q1059" s="9"/>
    </row>
    <row r="1060" spans="1:17" hidden="1" x14ac:dyDescent="0.25">
      <c r="A1060" s="19" t="s">
        <v>337</v>
      </c>
      <c r="B1060">
        <v>389</v>
      </c>
      <c r="C1060" t="s">
        <v>356</v>
      </c>
      <c r="D1060">
        <v>313137</v>
      </c>
      <c r="E1060" t="s">
        <v>725</v>
      </c>
      <c r="F1060">
        <v>1</v>
      </c>
      <c r="G1060" t="s">
        <v>573</v>
      </c>
      <c r="H1060">
        <v>240</v>
      </c>
      <c r="I1060" s="9">
        <v>44276</v>
      </c>
      <c r="J1060" s="9">
        <v>44398</v>
      </c>
      <c r="K1060" s="9">
        <v>45138</v>
      </c>
      <c r="L1060" s="9"/>
      <c r="M1060" s="9"/>
      <c r="N1060" s="9"/>
      <c r="O1060" s="9"/>
      <c r="P1060" s="9"/>
      <c r="Q1060" s="9"/>
    </row>
    <row r="1061" spans="1:17" hidden="1" x14ac:dyDescent="0.25">
      <c r="A1061" s="19" t="s">
        <v>337</v>
      </c>
      <c r="B1061">
        <v>389</v>
      </c>
      <c r="C1061" t="s">
        <v>356</v>
      </c>
      <c r="D1061">
        <v>313137</v>
      </c>
      <c r="E1061" t="s">
        <v>725</v>
      </c>
      <c r="F1061">
        <v>1</v>
      </c>
      <c r="G1061" t="s">
        <v>573</v>
      </c>
      <c r="H1061">
        <v>240</v>
      </c>
      <c r="I1061" s="9">
        <v>44276</v>
      </c>
      <c r="J1061" s="9">
        <v>44398</v>
      </c>
      <c r="K1061" s="9">
        <v>45138</v>
      </c>
      <c r="L1061" s="9"/>
      <c r="M1061" s="9"/>
      <c r="N1061" s="9"/>
      <c r="O1061" s="9"/>
      <c r="P1061" s="9"/>
      <c r="Q1061" s="9"/>
    </row>
    <row r="1062" spans="1:17" hidden="1" x14ac:dyDescent="0.25">
      <c r="A1062" s="19" t="s">
        <v>337</v>
      </c>
      <c r="B1062">
        <v>388</v>
      </c>
      <c r="C1062" t="s">
        <v>356</v>
      </c>
      <c r="D1062">
        <v>313137</v>
      </c>
      <c r="E1062" t="s">
        <v>725</v>
      </c>
      <c r="F1062">
        <v>1</v>
      </c>
      <c r="G1062" t="s">
        <v>573</v>
      </c>
      <c r="H1062">
        <v>240</v>
      </c>
      <c r="I1062" s="9">
        <v>44276</v>
      </c>
      <c r="J1062" s="9">
        <v>44398</v>
      </c>
      <c r="K1062" s="9">
        <v>45138</v>
      </c>
      <c r="L1062" s="9"/>
      <c r="M1062" s="9"/>
      <c r="N1062" s="9"/>
      <c r="O1062" s="9"/>
      <c r="P1062" s="9"/>
      <c r="Q1062" s="9"/>
    </row>
    <row r="1063" spans="1:17" hidden="1" x14ac:dyDescent="0.25">
      <c r="A1063" s="19" t="s">
        <v>337</v>
      </c>
      <c r="B1063">
        <v>388</v>
      </c>
      <c r="C1063" t="s">
        <v>356</v>
      </c>
      <c r="D1063">
        <v>313137</v>
      </c>
      <c r="E1063" t="s">
        <v>725</v>
      </c>
      <c r="F1063">
        <v>1</v>
      </c>
      <c r="G1063" t="s">
        <v>573</v>
      </c>
      <c r="H1063">
        <v>240</v>
      </c>
      <c r="I1063" s="9">
        <v>44276</v>
      </c>
      <c r="J1063" s="9">
        <v>44398</v>
      </c>
      <c r="K1063" s="9">
        <v>45138</v>
      </c>
      <c r="L1063" s="9"/>
      <c r="M1063" s="9"/>
      <c r="N1063" s="9"/>
      <c r="O1063" s="9"/>
      <c r="P1063" s="9"/>
      <c r="Q1063" s="9"/>
    </row>
    <row r="1064" spans="1:17" hidden="1" x14ac:dyDescent="0.25">
      <c r="A1064" s="19" t="s">
        <v>337</v>
      </c>
      <c r="B1064">
        <v>402</v>
      </c>
      <c r="C1064" t="s">
        <v>356</v>
      </c>
      <c r="D1064">
        <v>313137</v>
      </c>
      <c r="E1064" t="s">
        <v>725</v>
      </c>
      <c r="F1064">
        <v>1</v>
      </c>
      <c r="G1064" t="s">
        <v>573</v>
      </c>
      <c r="H1064">
        <v>240</v>
      </c>
      <c r="I1064" s="9">
        <v>44276</v>
      </c>
      <c r="J1064" s="9">
        <v>44398</v>
      </c>
      <c r="K1064" s="9">
        <v>45138</v>
      </c>
      <c r="L1064" s="9"/>
      <c r="M1064" s="9"/>
      <c r="N1064" s="9"/>
      <c r="O1064" s="9"/>
      <c r="P1064" s="9"/>
      <c r="Q1064" s="9"/>
    </row>
    <row r="1065" spans="1:17" hidden="1" x14ac:dyDescent="0.25">
      <c r="A1065" s="19" t="s">
        <v>337</v>
      </c>
      <c r="B1065">
        <v>402</v>
      </c>
      <c r="C1065" t="s">
        <v>356</v>
      </c>
      <c r="D1065">
        <v>313137</v>
      </c>
      <c r="E1065" t="s">
        <v>725</v>
      </c>
      <c r="F1065">
        <v>1</v>
      </c>
      <c r="G1065" t="s">
        <v>573</v>
      </c>
      <c r="H1065">
        <v>240</v>
      </c>
      <c r="I1065" s="9">
        <v>44276</v>
      </c>
      <c r="J1065" s="9">
        <v>44398</v>
      </c>
      <c r="K1065" s="9">
        <v>45138</v>
      </c>
      <c r="L1065" s="9"/>
      <c r="M1065" s="9"/>
      <c r="N1065" s="9"/>
      <c r="O1065" s="9"/>
      <c r="P1065" s="9"/>
      <c r="Q1065" s="9"/>
    </row>
    <row r="1066" spans="1:17" hidden="1" x14ac:dyDescent="0.25">
      <c r="A1066" s="19" t="s">
        <v>337</v>
      </c>
      <c r="B1066">
        <v>401</v>
      </c>
      <c r="C1066" t="s">
        <v>356</v>
      </c>
      <c r="D1066">
        <v>313137</v>
      </c>
      <c r="E1066" t="s">
        <v>725</v>
      </c>
      <c r="F1066">
        <v>1</v>
      </c>
      <c r="G1066" t="s">
        <v>573</v>
      </c>
      <c r="H1066">
        <v>240</v>
      </c>
      <c r="I1066" s="9">
        <v>44276</v>
      </c>
      <c r="J1066" s="9">
        <v>44398</v>
      </c>
      <c r="K1066" s="9">
        <v>45138</v>
      </c>
      <c r="L1066" s="9"/>
      <c r="M1066" s="9"/>
      <c r="N1066" s="9"/>
      <c r="O1066" s="9"/>
      <c r="P1066" s="9"/>
      <c r="Q1066" s="9"/>
    </row>
    <row r="1067" spans="1:17" hidden="1" x14ac:dyDescent="0.25">
      <c r="A1067" s="19" t="s">
        <v>337</v>
      </c>
      <c r="B1067">
        <v>401</v>
      </c>
      <c r="C1067" t="s">
        <v>356</v>
      </c>
      <c r="D1067">
        <v>313137</v>
      </c>
      <c r="E1067" t="s">
        <v>725</v>
      </c>
      <c r="F1067">
        <v>1</v>
      </c>
      <c r="G1067" t="s">
        <v>573</v>
      </c>
      <c r="H1067">
        <v>240</v>
      </c>
      <c r="I1067" s="9">
        <v>44276</v>
      </c>
      <c r="J1067" s="9">
        <v>44398</v>
      </c>
      <c r="K1067" s="9">
        <v>45138</v>
      </c>
      <c r="L1067" s="9"/>
      <c r="M1067" s="9"/>
      <c r="N1067" s="9"/>
      <c r="O1067" s="9"/>
      <c r="P1067" s="9"/>
      <c r="Q1067" s="9"/>
    </row>
    <row r="1068" spans="1:17" hidden="1" x14ac:dyDescent="0.25">
      <c r="A1068" s="19" t="s">
        <v>337</v>
      </c>
      <c r="B1068">
        <v>389</v>
      </c>
      <c r="C1068" t="s">
        <v>356</v>
      </c>
      <c r="D1068">
        <v>313137</v>
      </c>
      <c r="E1068" t="s">
        <v>725</v>
      </c>
      <c r="F1068">
        <v>1</v>
      </c>
      <c r="G1068" t="s">
        <v>573</v>
      </c>
      <c r="H1068">
        <v>248</v>
      </c>
      <c r="I1068" s="9">
        <v>44398</v>
      </c>
      <c r="J1068" s="9">
        <v>44582</v>
      </c>
      <c r="K1068" s="9">
        <v>45138</v>
      </c>
      <c r="L1068" s="9"/>
      <c r="M1068" s="9"/>
      <c r="N1068" s="9"/>
      <c r="O1068" s="9"/>
      <c r="P1068" s="9"/>
      <c r="Q1068" s="9"/>
    </row>
    <row r="1069" spans="1:17" hidden="1" x14ac:dyDescent="0.25">
      <c r="A1069" s="19" t="s">
        <v>337</v>
      </c>
      <c r="B1069">
        <v>389</v>
      </c>
      <c r="C1069" t="s">
        <v>356</v>
      </c>
      <c r="D1069">
        <v>313137</v>
      </c>
      <c r="E1069" t="s">
        <v>725</v>
      </c>
      <c r="F1069">
        <v>1</v>
      </c>
      <c r="G1069" t="s">
        <v>573</v>
      </c>
      <c r="H1069">
        <v>248</v>
      </c>
      <c r="I1069" s="9">
        <v>44398</v>
      </c>
      <c r="J1069" s="9">
        <v>44582</v>
      </c>
      <c r="K1069" s="9">
        <v>45138</v>
      </c>
      <c r="L1069" s="9"/>
      <c r="M1069" s="9"/>
      <c r="N1069" s="9"/>
      <c r="O1069" s="9"/>
      <c r="P1069" s="9"/>
      <c r="Q1069" s="9"/>
    </row>
    <row r="1070" spans="1:17" hidden="1" x14ac:dyDescent="0.25">
      <c r="A1070" s="19" t="s">
        <v>337</v>
      </c>
      <c r="B1070">
        <v>388</v>
      </c>
      <c r="C1070" t="s">
        <v>356</v>
      </c>
      <c r="D1070">
        <v>313137</v>
      </c>
      <c r="E1070" t="s">
        <v>725</v>
      </c>
      <c r="F1070">
        <v>1</v>
      </c>
      <c r="G1070" t="s">
        <v>573</v>
      </c>
      <c r="H1070">
        <v>248</v>
      </c>
      <c r="I1070" s="9">
        <v>44398</v>
      </c>
      <c r="J1070" s="9">
        <v>44582</v>
      </c>
      <c r="K1070" s="9">
        <v>45138</v>
      </c>
      <c r="L1070" s="9"/>
      <c r="M1070" s="9"/>
      <c r="N1070" s="9"/>
      <c r="O1070" s="9"/>
      <c r="P1070" s="9"/>
      <c r="Q1070" s="9"/>
    </row>
    <row r="1071" spans="1:17" hidden="1" x14ac:dyDescent="0.25">
      <c r="A1071" s="19" t="s">
        <v>337</v>
      </c>
      <c r="B1071">
        <v>388</v>
      </c>
      <c r="C1071" t="s">
        <v>356</v>
      </c>
      <c r="D1071">
        <v>313137</v>
      </c>
      <c r="E1071" t="s">
        <v>725</v>
      </c>
      <c r="F1071">
        <v>1</v>
      </c>
      <c r="G1071" t="s">
        <v>573</v>
      </c>
      <c r="H1071">
        <v>248</v>
      </c>
      <c r="I1071" s="9">
        <v>44398</v>
      </c>
      <c r="J1071" s="9">
        <v>44582</v>
      </c>
      <c r="K1071" s="9">
        <v>45138</v>
      </c>
      <c r="L1071" s="9"/>
      <c r="M1071" s="9"/>
      <c r="N1071" s="9"/>
      <c r="O1071" s="9"/>
      <c r="P1071" s="9"/>
      <c r="Q1071" s="9"/>
    </row>
    <row r="1072" spans="1:17" hidden="1" x14ac:dyDescent="0.25">
      <c r="A1072" s="19" t="s">
        <v>337</v>
      </c>
      <c r="B1072">
        <v>402</v>
      </c>
      <c r="C1072" t="s">
        <v>356</v>
      </c>
      <c r="D1072">
        <v>313137</v>
      </c>
      <c r="E1072" t="s">
        <v>725</v>
      </c>
      <c r="F1072">
        <v>1</v>
      </c>
      <c r="G1072" t="s">
        <v>573</v>
      </c>
      <c r="H1072">
        <v>248</v>
      </c>
      <c r="I1072" s="9">
        <v>44398</v>
      </c>
      <c r="J1072" s="9">
        <v>44582</v>
      </c>
      <c r="K1072" s="9">
        <v>45138</v>
      </c>
      <c r="L1072" s="9"/>
      <c r="M1072" s="9"/>
      <c r="N1072" s="9"/>
      <c r="O1072" s="9"/>
      <c r="P1072" s="9"/>
      <c r="Q1072" s="9"/>
    </row>
    <row r="1073" spans="1:17" hidden="1" x14ac:dyDescent="0.25">
      <c r="A1073" s="19" t="s">
        <v>337</v>
      </c>
      <c r="B1073">
        <v>402</v>
      </c>
      <c r="C1073" t="s">
        <v>356</v>
      </c>
      <c r="D1073">
        <v>313137</v>
      </c>
      <c r="E1073" t="s">
        <v>725</v>
      </c>
      <c r="F1073">
        <v>1</v>
      </c>
      <c r="G1073" t="s">
        <v>573</v>
      </c>
      <c r="H1073">
        <v>248</v>
      </c>
      <c r="I1073" s="9">
        <v>44398</v>
      </c>
      <c r="J1073" s="9">
        <v>44582</v>
      </c>
      <c r="K1073" s="9">
        <v>45138</v>
      </c>
      <c r="L1073" s="9"/>
      <c r="M1073" s="9"/>
      <c r="N1073" s="9"/>
      <c r="O1073" s="9"/>
      <c r="P1073" s="9"/>
      <c r="Q1073" s="9"/>
    </row>
    <row r="1074" spans="1:17" hidden="1" x14ac:dyDescent="0.25">
      <c r="A1074" s="19" t="s">
        <v>337</v>
      </c>
      <c r="B1074">
        <v>401</v>
      </c>
      <c r="C1074" t="s">
        <v>356</v>
      </c>
      <c r="D1074">
        <v>313137</v>
      </c>
      <c r="E1074" t="s">
        <v>725</v>
      </c>
      <c r="F1074">
        <v>1</v>
      </c>
      <c r="G1074" t="s">
        <v>573</v>
      </c>
      <c r="H1074">
        <v>248</v>
      </c>
      <c r="I1074" s="9">
        <v>44398</v>
      </c>
      <c r="J1074" s="9">
        <v>44582</v>
      </c>
      <c r="K1074" s="9">
        <v>45138</v>
      </c>
      <c r="L1074" s="9"/>
      <c r="M1074" s="9"/>
      <c r="N1074" s="9"/>
      <c r="O1074" s="9"/>
      <c r="P1074" s="9"/>
      <c r="Q1074" s="9"/>
    </row>
    <row r="1075" spans="1:17" hidden="1" x14ac:dyDescent="0.25">
      <c r="A1075" s="19" t="s">
        <v>337</v>
      </c>
      <c r="B1075">
        <v>401</v>
      </c>
      <c r="C1075" t="s">
        <v>356</v>
      </c>
      <c r="D1075">
        <v>313137</v>
      </c>
      <c r="E1075" t="s">
        <v>725</v>
      </c>
      <c r="F1075">
        <v>1</v>
      </c>
      <c r="G1075" t="s">
        <v>573</v>
      </c>
      <c r="H1075">
        <v>248</v>
      </c>
      <c r="I1075" s="9">
        <v>44398</v>
      </c>
      <c r="J1075" s="9">
        <v>44582</v>
      </c>
      <c r="K1075" s="9">
        <v>45138</v>
      </c>
      <c r="L1075" s="9"/>
      <c r="M1075" s="9"/>
      <c r="N1075" s="9"/>
      <c r="O1075" s="9"/>
      <c r="P1075" s="9"/>
      <c r="Q1075" s="9"/>
    </row>
    <row r="1076" spans="1:17" hidden="1" x14ac:dyDescent="0.25">
      <c r="A1076" s="19" t="s">
        <v>337</v>
      </c>
      <c r="B1076">
        <v>393</v>
      </c>
      <c r="C1076" t="s">
        <v>357</v>
      </c>
      <c r="D1076">
        <v>313137</v>
      </c>
      <c r="E1076" t="s">
        <v>726</v>
      </c>
      <c r="F1076">
        <v>1</v>
      </c>
      <c r="G1076" t="s">
        <v>573</v>
      </c>
      <c r="H1076">
        <v>241</v>
      </c>
      <c r="I1076" s="9">
        <v>44276</v>
      </c>
      <c r="J1076" s="9">
        <v>44398</v>
      </c>
      <c r="K1076" s="9">
        <v>45138</v>
      </c>
      <c r="L1076" s="9"/>
      <c r="M1076" s="9"/>
      <c r="N1076" s="9"/>
      <c r="O1076" s="9"/>
      <c r="P1076" s="9"/>
      <c r="Q1076" s="9"/>
    </row>
    <row r="1077" spans="1:17" hidden="1" x14ac:dyDescent="0.25">
      <c r="A1077" s="19" t="s">
        <v>337</v>
      </c>
      <c r="B1077">
        <v>394</v>
      </c>
      <c r="C1077" t="s">
        <v>357</v>
      </c>
      <c r="D1077">
        <v>313137</v>
      </c>
      <c r="E1077" t="s">
        <v>726</v>
      </c>
      <c r="F1077">
        <v>1</v>
      </c>
      <c r="G1077" t="s">
        <v>573</v>
      </c>
      <c r="H1077">
        <v>241</v>
      </c>
      <c r="I1077" s="9">
        <v>44276</v>
      </c>
      <c r="J1077" s="9">
        <v>44398</v>
      </c>
      <c r="K1077" s="9">
        <v>45138</v>
      </c>
      <c r="L1077" s="9"/>
      <c r="M1077" s="9"/>
      <c r="N1077" s="9"/>
      <c r="O1077" s="9"/>
      <c r="P1077" s="9"/>
      <c r="Q1077" s="9"/>
    </row>
    <row r="1078" spans="1:17" hidden="1" x14ac:dyDescent="0.25">
      <c r="A1078" s="19" t="s">
        <v>337</v>
      </c>
      <c r="B1078">
        <v>391</v>
      </c>
      <c r="C1078" t="s">
        <v>357</v>
      </c>
      <c r="D1078">
        <v>313137</v>
      </c>
      <c r="E1078" t="s">
        <v>726</v>
      </c>
      <c r="F1078">
        <v>1</v>
      </c>
      <c r="G1078" t="s">
        <v>573</v>
      </c>
      <c r="H1078">
        <v>241</v>
      </c>
      <c r="I1078" s="9">
        <v>44276</v>
      </c>
      <c r="J1078" s="9">
        <v>44398</v>
      </c>
      <c r="K1078" s="9">
        <v>45138</v>
      </c>
      <c r="L1078" s="9"/>
      <c r="M1078" s="9"/>
      <c r="N1078" s="9"/>
      <c r="O1078" s="9"/>
      <c r="P1078" s="9"/>
      <c r="Q1078" s="9"/>
    </row>
    <row r="1079" spans="1:17" hidden="1" x14ac:dyDescent="0.25">
      <c r="A1079" s="19" t="s">
        <v>337</v>
      </c>
      <c r="B1079">
        <v>392</v>
      </c>
      <c r="C1079" t="s">
        <v>357</v>
      </c>
      <c r="D1079">
        <v>313137</v>
      </c>
      <c r="E1079" t="s">
        <v>726</v>
      </c>
      <c r="F1079">
        <v>1</v>
      </c>
      <c r="G1079" t="s">
        <v>573</v>
      </c>
      <c r="H1079">
        <v>241</v>
      </c>
      <c r="I1079" s="9">
        <v>44276</v>
      </c>
      <c r="J1079" s="9">
        <v>44398</v>
      </c>
      <c r="K1079" s="9">
        <v>45138</v>
      </c>
      <c r="L1079" s="9"/>
      <c r="M1079" s="9"/>
      <c r="N1079" s="9"/>
      <c r="O1079" s="9"/>
      <c r="P1079" s="9"/>
      <c r="Q1079" s="9"/>
    </row>
    <row r="1080" spans="1:17" hidden="1" x14ac:dyDescent="0.25">
      <c r="A1080" s="19" t="s">
        <v>337</v>
      </c>
      <c r="B1080">
        <v>403</v>
      </c>
      <c r="C1080" t="s">
        <v>357</v>
      </c>
      <c r="D1080">
        <v>313137</v>
      </c>
      <c r="E1080" t="s">
        <v>726</v>
      </c>
      <c r="F1080">
        <v>1</v>
      </c>
      <c r="G1080" t="s">
        <v>573</v>
      </c>
      <c r="H1080">
        <v>241</v>
      </c>
      <c r="I1080" s="9">
        <v>44276</v>
      </c>
      <c r="J1080" s="9">
        <v>44398</v>
      </c>
      <c r="K1080" s="9">
        <v>45138</v>
      </c>
      <c r="L1080" s="9"/>
      <c r="M1080" s="9"/>
      <c r="N1080" s="9"/>
      <c r="O1080" s="9"/>
      <c r="P1080" s="9"/>
      <c r="Q1080" s="9"/>
    </row>
    <row r="1081" spans="1:17" hidden="1" x14ac:dyDescent="0.25">
      <c r="A1081" s="19" t="s">
        <v>337</v>
      </c>
      <c r="B1081">
        <v>404</v>
      </c>
      <c r="C1081" t="s">
        <v>357</v>
      </c>
      <c r="D1081">
        <v>313137</v>
      </c>
      <c r="E1081" t="s">
        <v>726</v>
      </c>
      <c r="F1081">
        <v>1</v>
      </c>
      <c r="G1081" t="s">
        <v>573</v>
      </c>
      <c r="H1081">
        <v>241</v>
      </c>
      <c r="I1081" s="9">
        <v>44276</v>
      </c>
      <c r="J1081" s="9">
        <v>44398</v>
      </c>
      <c r="K1081" s="9">
        <v>45138</v>
      </c>
      <c r="L1081" s="9"/>
      <c r="M1081" s="9"/>
      <c r="N1081" s="9"/>
      <c r="O1081" s="9"/>
      <c r="P1081" s="9"/>
      <c r="Q1081" s="9"/>
    </row>
    <row r="1082" spans="1:17" hidden="1" x14ac:dyDescent="0.25">
      <c r="A1082" s="19" t="s">
        <v>337</v>
      </c>
      <c r="B1082">
        <v>440</v>
      </c>
      <c r="C1082" t="s">
        <v>357</v>
      </c>
      <c r="D1082">
        <v>313137</v>
      </c>
      <c r="E1082" t="s">
        <v>726</v>
      </c>
      <c r="F1082">
        <v>1</v>
      </c>
      <c r="G1082" t="s">
        <v>573</v>
      </c>
      <c r="H1082">
        <v>241</v>
      </c>
      <c r="I1082" s="9">
        <v>44276</v>
      </c>
      <c r="J1082" s="9">
        <v>44398</v>
      </c>
      <c r="K1082" s="9">
        <v>45138</v>
      </c>
      <c r="L1082" s="9"/>
      <c r="M1082" s="9"/>
      <c r="N1082" s="9"/>
      <c r="O1082" s="9"/>
      <c r="P1082" s="9"/>
      <c r="Q1082" s="9"/>
    </row>
    <row r="1083" spans="1:17" hidden="1" x14ac:dyDescent="0.25">
      <c r="A1083" s="19" t="s">
        <v>337</v>
      </c>
      <c r="B1083">
        <v>440</v>
      </c>
      <c r="C1083" t="s">
        <v>357</v>
      </c>
      <c r="D1083">
        <v>313137</v>
      </c>
      <c r="E1083" t="s">
        <v>726</v>
      </c>
      <c r="F1083">
        <v>1</v>
      </c>
      <c r="G1083" t="s">
        <v>573</v>
      </c>
      <c r="H1083">
        <v>241</v>
      </c>
      <c r="I1083" s="9">
        <v>44276</v>
      </c>
      <c r="J1083" s="9">
        <v>44398</v>
      </c>
      <c r="K1083" s="9">
        <v>45138</v>
      </c>
      <c r="L1083" s="9"/>
      <c r="M1083" s="9"/>
      <c r="N1083" s="9"/>
      <c r="O1083" s="9"/>
      <c r="P1083" s="9"/>
      <c r="Q1083" s="9"/>
    </row>
    <row r="1084" spans="1:17" hidden="1" x14ac:dyDescent="0.25">
      <c r="A1084" s="19" t="s">
        <v>337</v>
      </c>
      <c r="B1084">
        <v>441</v>
      </c>
      <c r="C1084" t="s">
        <v>357</v>
      </c>
      <c r="D1084">
        <v>313137</v>
      </c>
      <c r="E1084" t="s">
        <v>726</v>
      </c>
      <c r="F1084">
        <v>1</v>
      </c>
      <c r="G1084" t="s">
        <v>573</v>
      </c>
      <c r="H1084">
        <v>241</v>
      </c>
      <c r="I1084" s="9">
        <v>44276</v>
      </c>
      <c r="J1084" s="9">
        <v>44398</v>
      </c>
      <c r="K1084" s="9">
        <v>45138</v>
      </c>
      <c r="L1084" s="9"/>
      <c r="M1084" s="9"/>
      <c r="N1084" s="9"/>
      <c r="O1084" s="9"/>
      <c r="P1084" s="9"/>
      <c r="Q1084" s="9"/>
    </row>
    <row r="1085" spans="1:17" hidden="1" x14ac:dyDescent="0.25">
      <c r="A1085" s="19" t="s">
        <v>337</v>
      </c>
      <c r="B1085">
        <v>420</v>
      </c>
      <c r="C1085" t="s">
        <v>357</v>
      </c>
      <c r="D1085">
        <v>313137</v>
      </c>
      <c r="E1085" t="s">
        <v>726</v>
      </c>
      <c r="F1085">
        <v>1</v>
      </c>
      <c r="G1085" t="s">
        <v>573</v>
      </c>
      <c r="H1085">
        <v>241</v>
      </c>
      <c r="I1085" s="9">
        <v>44276</v>
      </c>
      <c r="J1085" s="9">
        <v>44398</v>
      </c>
      <c r="K1085" s="9">
        <v>45138</v>
      </c>
      <c r="L1085" s="9"/>
      <c r="M1085" s="9"/>
      <c r="N1085" s="9"/>
      <c r="O1085" s="9"/>
      <c r="P1085" s="9"/>
      <c r="Q1085" s="9"/>
    </row>
    <row r="1086" spans="1:17" hidden="1" x14ac:dyDescent="0.25">
      <c r="A1086" s="19" t="s">
        <v>337</v>
      </c>
      <c r="B1086">
        <v>393</v>
      </c>
      <c r="C1086" t="s">
        <v>357</v>
      </c>
      <c r="D1086">
        <v>313137</v>
      </c>
      <c r="E1086" t="s">
        <v>726</v>
      </c>
      <c r="F1086">
        <v>1</v>
      </c>
      <c r="G1086" t="s">
        <v>573</v>
      </c>
      <c r="H1086">
        <v>249</v>
      </c>
      <c r="I1086" s="9">
        <v>44398</v>
      </c>
      <c r="J1086" s="9">
        <v>44582</v>
      </c>
      <c r="K1086" s="9">
        <v>45138</v>
      </c>
      <c r="L1086" s="9"/>
      <c r="M1086" s="9"/>
      <c r="N1086" s="9"/>
      <c r="O1086" s="9"/>
      <c r="P1086" s="9"/>
      <c r="Q1086" s="9"/>
    </row>
    <row r="1087" spans="1:17" hidden="1" x14ac:dyDescent="0.25">
      <c r="A1087" s="19" t="s">
        <v>337</v>
      </c>
      <c r="B1087">
        <v>394</v>
      </c>
      <c r="C1087" t="s">
        <v>357</v>
      </c>
      <c r="D1087">
        <v>313137</v>
      </c>
      <c r="E1087" t="s">
        <v>726</v>
      </c>
      <c r="F1087">
        <v>1</v>
      </c>
      <c r="G1087" t="s">
        <v>573</v>
      </c>
      <c r="H1087">
        <v>249</v>
      </c>
      <c r="I1087" s="9">
        <v>44398</v>
      </c>
      <c r="J1087" s="9">
        <v>44582</v>
      </c>
      <c r="K1087" s="9">
        <v>45138</v>
      </c>
      <c r="L1087" s="9"/>
      <c r="M1087" s="9"/>
      <c r="N1087" s="9"/>
      <c r="O1087" s="9"/>
      <c r="P1087" s="9"/>
      <c r="Q1087" s="9"/>
    </row>
    <row r="1088" spans="1:17" hidden="1" x14ac:dyDescent="0.25">
      <c r="A1088" s="19" t="s">
        <v>337</v>
      </c>
      <c r="B1088">
        <v>391</v>
      </c>
      <c r="C1088" t="s">
        <v>357</v>
      </c>
      <c r="D1088">
        <v>313137</v>
      </c>
      <c r="E1088" t="s">
        <v>726</v>
      </c>
      <c r="F1088">
        <v>1</v>
      </c>
      <c r="G1088" t="s">
        <v>573</v>
      </c>
      <c r="H1088">
        <v>249</v>
      </c>
      <c r="I1088" s="9">
        <v>44398</v>
      </c>
      <c r="J1088" s="9">
        <v>44582</v>
      </c>
      <c r="K1088" s="9">
        <v>45138</v>
      </c>
      <c r="L1088" s="9"/>
      <c r="M1088" s="9"/>
      <c r="N1088" s="9"/>
      <c r="O1088" s="9"/>
      <c r="P1088" s="9"/>
      <c r="Q1088" s="9"/>
    </row>
    <row r="1089" spans="1:17" hidden="1" x14ac:dyDescent="0.25">
      <c r="A1089" s="19" t="s">
        <v>337</v>
      </c>
      <c r="B1089">
        <v>392</v>
      </c>
      <c r="C1089" t="s">
        <v>357</v>
      </c>
      <c r="D1089">
        <v>313137</v>
      </c>
      <c r="E1089" t="s">
        <v>726</v>
      </c>
      <c r="F1089">
        <v>1</v>
      </c>
      <c r="G1089" t="s">
        <v>573</v>
      </c>
      <c r="H1089">
        <v>249</v>
      </c>
      <c r="I1089" s="9">
        <v>44398</v>
      </c>
      <c r="J1089" s="9">
        <v>44582</v>
      </c>
      <c r="K1089" s="9">
        <v>45138</v>
      </c>
      <c r="L1089" s="9"/>
      <c r="M1089" s="9"/>
      <c r="N1089" s="9"/>
      <c r="O1089" s="9"/>
      <c r="P1089" s="9"/>
      <c r="Q1089" s="9"/>
    </row>
    <row r="1090" spans="1:17" hidden="1" x14ac:dyDescent="0.25">
      <c r="A1090" s="19" t="s">
        <v>337</v>
      </c>
      <c r="B1090">
        <v>403</v>
      </c>
      <c r="C1090" t="s">
        <v>357</v>
      </c>
      <c r="D1090">
        <v>313137</v>
      </c>
      <c r="E1090" t="s">
        <v>726</v>
      </c>
      <c r="F1090">
        <v>1</v>
      </c>
      <c r="G1090" t="s">
        <v>573</v>
      </c>
      <c r="H1090">
        <v>249</v>
      </c>
      <c r="I1090" s="9">
        <v>44398</v>
      </c>
      <c r="J1090" s="9">
        <v>44582</v>
      </c>
      <c r="K1090" s="9">
        <v>45138</v>
      </c>
      <c r="L1090" s="9"/>
      <c r="M1090" s="9"/>
      <c r="N1090" s="9"/>
      <c r="O1090" s="9"/>
      <c r="P1090" s="9"/>
      <c r="Q1090" s="9"/>
    </row>
    <row r="1091" spans="1:17" hidden="1" x14ac:dyDescent="0.25">
      <c r="A1091" s="19" t="s">
        <v>337</v>
      </c>
      <c r="B1091">
        <v>404</v>
      </c>
      <c r="C1091" t="s">
        <v>357</v>
      </c>
      <c r="D1091">
        <v>313137</v>
      </c>
      <c r="E1091" t="s">
        <v>726</v>
      </c>
      <c r="F1091">
        <v>1</v>
      </c>
      <c r="G1091" t="s">
        <v>573</v>
      </c>
      <c r="H1091">
        <v>249</v>
      </c>
      <c r="I1091" s="9">
        <v>44398</v>
      </c>
      <c r="J1091" s="9">
        <v>44582</v>
      </c>
      <c r="K1091" s="9">
        <v>45138</v>
      </c>
      <c r="L1091" s="9"/>
      <c r="M1091" s="9"/>
      <c r="N1091" s="9"/>
      <c r="O1091" s="9"/>
      <c r="P1091" s="9"/>
      <c r="Q1091" s="9"/>
    </row>
    <row r="1092" spans="1:17" hidden="1" x14ac:dyDescent="0.25">
      <c r="A1092" s="19" t="s">
        <v>337</v>
      </c>
      <c r="B1092">
        <v>440</v>
      </c>
      <c r="C1092" t="s">
        <v>357</v>
      </c>
      <c r="D1092">
        <v>313137</v>
      </c>
      <c r="E1092" t="s">
        <v>726</v>
      </c>
      <c r="F1092">
        <v>1</v>
      </c>
      <c r="G1092" t="s">
        <v>573</v>
      </c>
      <c r="H1092">
        <v>249</v>
      </c>
      <c r="I1092" s="9">
        <v>44398</v>
      </c>
      <c r="J1092" s="9">
        <v>44582</v>
      </c>
      <c r="K1092" s="9">
        <v>45138</v>
      </c>
      <c r="L1092" s="9"/>
      <c r="M1092" s="9"/>
      <c r="N1092" s="9"/>
      <c r="O1092" s="9"/>
      <c r="P1092" s="9"/>
      <c r="Q1092" s="9"/>
    </row>
    <row r="1093" spans="1:17" hidden="1" x14ac:dyDescent="0.25">
      <c r="A1093" s="19" t="s">
        <v>337</v>
      </c>
      <c r="B1093">
        <v>440</v>
      </c>
      <c r="C1093" t="s">
        <v>357</v>
      </c>
      <c r="D1093">
        <v>313137</v>
      </c>
      <c r="E1093" t="s">
        <v>726</v>
      </c>
      <c r="F1093">
        <v>1</v>
      </c>
      <c r="G1093" t="s">
        <v>573</v>
      </c>
      <c r="H1093">
        <v>249</v>
      </c>
      <c r="I1093" s="9">
        <v>44398</v>
      </c>
      <c r="J1093" s="9">
        <v>44582</v>
      </c>
      <c r="K1093" s="9">
        <v>45138</v>
      </c>
      <c r="L1093" s="9"/>
      <c r="M1093" s="9"/>
      <c r="N1093" s="9"/>
      <c r="O1093" s="9"/>
      <c r="P1093" s="9"/>
      <c r="Q1093" s="9"/>
    </row>
    <row r="1094" spans="1:17" hidden="1" x14ac:dyDescent="0.25">
      <c r="A1094" s="19" t="s">
        <v>337</v>
      </c>
      <c r="B1094">
        <v>441</v>
      </c>
      <c r="C1094" t="s">
        <v>357</v>
      </c>
      <c r="D1094">
        <v>313137</v>
      </c>
      <c r="E1094" t="s">
        <v>726</v>
      </c>
      <c r="F1094">
        <v>1</v>
      </c>
      <c r="G1094" t="s">
        <v>573</v>
      </c>
      <c r="H1094">
        <v>249</v>
      </c>
      <c r="I1094" s="9">
        <v>44398</v>
      </c>
      <c r="J1094" s="9">
        <v>44582</v>
      </c>
      <c r="K1094" s="9">
        <v>45138</v>
      </c>
      <c r="L1094" s="9"/>
      <c r="M1094" s="9"/>
      <c r="N1094" s="9"/>
      <c r="O1094" s="9"/>
      <c r="P1094" s="9"/>
      <c r="Q1094" s="9"/>
    </row>
    <row r="1095" spans="1:17" hidden="1" x14ac:dyDescent="0.25">
      <c r="A1095" s="19" t="s">
        <v>337</v>
      </c>
      <c r="B1095">
        <v>420</v>
      </c>
      <c r="C1095" t="s">
        <v>357</v>
      </c>
      <c r="D1095">
        <v>313137</v>
      </c>
      <c r="E1095" t="s">
        <v>726</v>
      </c>
      <c r="F1095">
        <v>1</v>
      </c>
      <c r="G1095" t="s">
        <v>573</v>
      </c>
      <c r="H1095">
        <v>249</v>
      </c>
      <c r="I1095" s="9">
        <v>44398</v>
      </c>
      <c r="J1095" s="9">
        <v>44582</v>
      </c>
      <c r="K1095" s="9">
        <v>45138</v>
      </c>
      <c r="L1095" s="9"/>
      <c r="M1095" s="9"/>
      <c r="N1095" s="9"/>
      <c r="O1095" s="9"/>
      <c r="P1095" s="9"/>
      <c r="Q1095" s="9"/>
    </row>
    <row r="1096" spans="1:17" hidden="1" x14ac:dyDescent="0.25">
      <c r="A1096" s="19" t="s">
        <v>337</v>
      </c>
      <c r="B1096">
        <v>385</v>
      </c>
      <c r="C1096" t="s">
        <v>358</v>
      </c>
      <c r="D1096">
        <v>313137</v>
      </c>
      <c r="E1096" t="s">
        <v>727</v>
      </c>
      <c r="F1096">
        <v>1</v>
      </c>
      <c r="G1096" t="s">
        <v>573</v>
      </c>
      <c r="H1096">
        <v>242</v>
      </c>
      <c r="I1096" s="9">
        <v>44276</v>
      </c>
      <c r="J1096" s="9">
        <v>44398</v>
      </c>
      <c r="K1096" s="9">
        <v>45138</v>
      </c>
      <c r="L1096" s="9"/>
      <c r="M1096" s="9"/>
      <c r="N1096" s="9"/>
      <c r="O1096" s="9"/>
      <c r="P1096" s="9"/>
      <c r="Q1096" s="9"/>
    </row>
    <row r="1097" spans="1:17" hidden="1" x14ac:dyDescent="0.25">
      <c r="A1097" s="19" t="s">
        <v>337</v>
      </c>
      <c r="B1097">
        <v>385</v>
      </c>
      <c r="C1097" t="s">
        <v>358</v>
      </c>
      <c r="D1097">
        <v>313137</v>
      </c>
      <c r="E1097" t="s">
        <v>727</v>
      </c>
      <c r="F1097">
        <v>1</v>
      </c>
      <c r="G1097" t="s">
        <v>573</v>
      </c>
      <c r="H1097">
        <v>242</v>
      </c>
      <c r="I1097" s="9">
        <v>44276</v>
      </c>
      <c r="J1097" s="9">
        <v>44398</v>
      </c>
      <c r="K1097" s="9">
        <v>45138</v>
      </c>
      <c r="L1097" s="9"/>
      <c r="M1097" s="9"/>
      <c r="N1097" s="9"/>
      <c r="O1097" s="9"/>
      <c r="P1097" s="9"/>
      <c r="Q1097" s="9"/>
    </row>
    <row r="1098" spans="1:17" hidden="1" x14ac:dyDescent="0.25">
      <c r="A1098" s="19" t="s">
        <v>337</v>
      </c>
      <c r="B1098">
        <v>400</v>
      </c>
      <c r="C1098" t="s">
        <v>358</v>
      </c>
      <c r="D1098">
        <v>313137</v>
      </c>
      <c r="E1098" t="s">
        <v>727</v>
      </c>
      <c r="F1098">
        <v>1</v>
      </c>
      <c r="G1098" t="s">
        <v>573</v>
      </c>
      <c r="H1098">
        <v>242</v>
      </c>
      <c r="I1098" s="9">
        <v>44276</v>
      </c>
      <c r="J1098" s="9">
        <v>44398</v>
      </c>
      <c r="K1098" s="9">
        <v>45138</v>
      </c>
      <c r="L1098" s="9"/>
      <c r="M1098" s="9"/>
      <c r="N1098" s="9"/>
      <c r="O1098" s="9"/>
      <c r="P1098" s="9"/>
      <c r="Q1098" s="9"/>
    </row>
    <row r="1099" spans="1:17" hidden="1" x14ac:dyDescent="0.25">
      <c r="A1099" s="19" t="s">
        <v>337</v>
      </c>
      <c r="B1099">
        <v>400</v>
      </c>
      <c r="C1099" t="s">
        <v>358</v>
      </c>
      <c r="D1099">
        <v>313137</v>
      </c>
      <c r="E1099" t="s">
        <v>727</v>
      </c>
      <c r="F1099">
        <v>1</v>
      </c>
      <c r="G1099" t="s">
        <v>573</v>
      </c>
      <c r="H1099">
        <v>242</v>
      </c>
      <c r="I1099" s="9">
        <v>44276</v>
      </c>
      <c r="J1099" s="9">
        <v>44398</v>
      </c>
      <c r="K1099" s="9">
        <v>45138</v>
      </c>
      <c r="L1099" s="9"/>
      <c r="M1099" s="9"/>
      <c r="N1099" s="9"/>
      <c r="O1099" s="9"/>
      <c r="P1099" s="9"/>
      <c r="Q1099" s="9"/>
    </row>
    <row r="1100" spans="1:17" hidden="1" x14ac:dyDescent="0.25">
      <c r="A1100" s="19" t="s">
        <v>337</v>
      </c>
      <c r="B1100">
        <v>385</v>
      </c>
      <c r="C1100" t="s">
        <v>358</v>
      </c>
      <c r="D1100">
        <v>313137</v>
      </c>
      <c r="E1100" t="s">
        <v>727</v>
      </c>
      <c r="F1100">
        <v>1</v>
      </c>
      <c r="G1100" t="s">
        <v>573</v>
      </c>
      <c r="H1100">
        <v>250</v>
      </c>
      <c r="I1100" s="9">
        <v>44398</v>
      </c>
      <c r="J1100" s="9">
        <v>44582</v>
      </c>
      <c r="K1100" s="9">
        <v>45138</v>
      </c>
      <c r="L1100" s="9"/>
      <c r="M1100" s="9"/>
      <c r="N1100" s="9"/>
      <c r="O1100" s="9"/>
      <c r="P1100" s="9"/>
      <c r="Q1100" s="9"/>
    </row>
    <row r="1101" spans="1:17" hidden="1" x14ac:dyDescent="0.25">
      <c r="A1101" s="19" t="s">
        <v>337</v>
      </c>
      <c r="B1101">
        <v>385</v>
      </c>
      <c r="C1101" t="s">
        <v>358</v>
      </c>
      <c r="D1101">
        <v>313137</v>
      </c>
      <c r="E1101" t="s">
        <v>727</v>
      </c>
      <c r="F1101">
        <v>1</v>
      </c>
      <c r="G1101" t="s">
        <v>573</v>
      </c>
      <c r="H1101">
        <v>250</v>
      </c>
      <c r="I1101" s="9">
        <v>44398</v>
      </c>
      <c r="J1101" s="9">
        <v>44582</v>
      </c>
      <c r="K1101" s="9">
        <v>45138</v>
      </c>
      <c r="L1101" s="9"/>
      <c r="M1101" s="9"/>
      <c r="N1101" s="9"/>
      <c r="O1101" s="9"/>
      <c r="P1101" s="9"/>
      <c r="Q1101" s="9"/>
    </row>
    <row r="1102" spans="1:17" hidden="1" x14ac:dyDescent="0.25">
      <c r="A1102" s="19" t="s">
        <v>337</v>
      </c>
      <c r="B1102">
        <v>400</v>
      </c>
      <c r="C1102" t="s">
        <v>358</v>
      </c>
      <c r="D1102">
        <v>313137</v>
      </c>
      <c r="E1102" t="s">
        <v>727</v>
      </c>
      <c r="F1102">
        <v>1</v>
      </c>
      <c r="G1102" t="s">
        <v>573</v>
      </c>
      <c r="H1102">
        <v>250</v>
      </c>
      <c r="I1102" s="9">
        <v>44398</v>
      </c>
      <c r="J1102" s="9">
        <v>44582</v>
      </c>
      <c r="K1102" s="9">
        <v>45138</v>
      </c>
      <c r="L1102" s="9"/>
      <c r="M1102" s="9"/>
      <c r="N1102" s="9"/>
      <c r="O1102" s="9"/>
      <c r="P1102" s="9"/>
      <c r="Q1102" s="9"/>
    </row>
    <row r="1103" spans="1:17" hidden="1" x14ac:dyDescent="0.25">
      <c r="A1103" s="19" t="s">
        <v>337</v>
      </c>
      <c r="B1103">
        <v>400</v>
      </c>
      <c r="C1103" t="s">
        <v>358</v>
      </c>
      <c r="D1103">
        <v>313137</v>
      </c>
      <c r="E1103" t="s">
        <v>727</v>
      </c>
      <c r="F1103">
        <v>1</v>
      </c>
      <c r="G1103" t="s">
        <v>573</v>
      </c>
      <c r="H1103">
        <v>250</v>
      </c>
      <c r="I1103" s="9">
        <v>44398</v>
      </c>
      <c r="J1103" s="9">
        <v>44582</v>
      </c>
      <c r="K1103" s="9">
        <v>45138</v>
      </c>
      <c r="L1103" s="9"/>
      <c r="M1103" s="9"/>
      <c r="N1103" s="9"/>
      <c r="O1103" s="9"/>
      <c r="P1103" s="9"/>
      <c r="Q1103" s="9"/>
    </row>
    <row r="1104" spans="1:17" hidden="1" x14ac:dyDescent="0.25">
      <c r="A1104" s="19" t="s">
        <v>337</v>
      </c>
      <c r="B1104">
        <v>513</v>
      </c>
      <c r="C1104" t="s">
        <v>347</v>
      </c>
      <c r="D1104">
        <v>313137</v>
      </c>
      <c r="E1104" t="s">
        <v>728</v>
      </c>
      <c r="F1104">
        <v>1</v>
      </c>
      <c r="G1104" t="s">
        <v>573</v>
      </c>
      <c r="H1104">
        <v>229</v>
      </c>
      <c r="I1104" s="9">
        <v>44398</v>
      </c>
      <c r="J1104" s="9">
        <v>44582</v>
      </c>
      <c r="K1104" s="9">
        <v>45138</v>
      </c>
      <c r="L1104" s="9"/>
      <c r="M1104" s="9"/>
      <c r="N1104" s="9"/>
      <c r="O1104" s="9"/>
      <c r="P1104" s="9"/>
      <c r="Q1104" s="9"/>
    </row>
    <row r="1105" spans="1:17" hidden="1" x14ac:dyDescent="0.25">
      <c r="A1105" s="19" t="s">
        <v>337</v>
      </c>
      <c r="B1105">
        <v>434</v>
      </c>
      <c r="C1105" t="s">
        <v>347</v>
      </c>
      <c r="D1105">
        <v>313137</v>
      </c>
      <c r="E1105" t="s">
        <v>728</v>
      </c>
      <c r="F1105">
        <v>1</v>
      </c>
      <c r="G1105" t="s">
        <v>573</v>
      </c>
      <c r="H1105">
        <v>229</v>
      </c>
      <c r="I1105" s="9">
        <v>44398</v>
      </c>
      <c r="J1105" s="9">
        <v>44582</v>
      </c>
      <c r="K1105" s="9">
        <v>45138</v>
      </c>
      <c r="L1105" s="9"/>
      <c r="M1105" s="9"/>
      <c r="N1105" s="9"/>
      <c r="O1105" s="9"/>
      <c r="P1105" s="9"/>
      <c r="Q1105" s="9"/>
    </row>
    <row r="1106" spans="1:17" hidden="1" x14ac:dyDescent="0.25">
      <c r="A1106" s="19" t="s">
        <v>337</v>
      </c>
      <c r="B1106">
        <v>517</v>
      </c>
      <c r="C1106" t="s">
        <v>344</v>
      </c>
      <c r="D1106">
        <v>313137</v>
      </c>
      <c r="E1106" t="s">
        <v>729</v>
      </c>
      <c r="F1106">
        <v>1</v>
      </c>
      <c r="G1106" t="s">
        <v>573</v>
      </c>
      <c r="H1106">
        <v>224</v>
      </c>
      <c r="I1106" s="9">
        <v>44276</v>
      </c>
      <c r="J1106" s="9">
        <v>44398</v>
      </c>
      <c r="K1106" s="9">
        <v>45138</v>
      </c>
      <c r="L1106" s="9"/>
      <c r="M1106" s="9"/>
      <c r="N1106" s="9"/>
      <c r="O1106" s="9"/>
      <c r="P1106" s="9"/>
      <c r="Q1106" s="9"/>
    </row>
    <row r="1107" spans="1:17" hidden="1" x14ac:dyDescent="0.25">
      <c r="A1107" s="19" t="s">
        <v>337</v>
      </c>
      <c r="B1107">
        <v>553</v>
      </c>
      <c r="C1107" t="s">
        <v>344</v>
      </c>
      <c r="D1107">
        <v>313137</v>
      </c>
      <c r="E1107" t="s">
        <v>729</v>
      </c>
      <c r="F1107">
        <v>1</v>
      </c>
      <c r="G1107" t="s">
        <v>573</v>
      </c>
      <c r="H1107">
        <v>224</v>
      </c>
      <c r="I1107" s="9">
        <v>44276</v>
      </c>
      <c r="J1107" s="9">
        <v>44398</v>
      </c>
      <c r="K1107" s="9">
        <v>45138</v>
      </c>
      <c r="L1107" s="9"/>
      <c r="M1107" s="9"/>
      <c r="N1107" s="9"/>
      <c r="O1107" s="9"/>
      <c r="P1107" s="9"/>
      <c r="Q1107" s="9"/>
    </row>
    <row r="1108" spans="1:17" hidden="1" x14ac:dyDescent="0.25">
      <c r="A1108" s="19" t="s">
        <v>337</v>
      </c>
      <c r="B1108">
        <v>517</v>
      </c>
      <c r="C1108" t="s">
        <v>344</v>
      </c>
      <c r="D1108">
        <v>313137</v>
      </c>
      <c r="E1108" t="s">
        <v>729</v>
      </c>
      <c r="F1108">
        <v>1</v>
      </c>
      <c r="G1108" t="s">
        <v>573</v>
      </c>
      <c r="H1108">
        <v>227</v>
      </c>
      <c r="I1108" s="9">
        <v>44398</v>
      </c>
      <c r="J1108" s="9">
        <v>44582</v>
      </c>
      <c r="K1108" s="9">
        <v>45138</v>
      </c>
      <c r="L1108" s="9"/>
      <c r="M1108" s="9"/>
      <c r="N1108" s="9"/>
      <c r="O1108" s="9"/>
      <c r="P1108" s="9"/>
      <c r="Q1108" s="9"/>
    </row>
    <row r="1109" spans="1:17" hidden="1" x14ac:dyDescent="0.25">
      <c r="A1109" s="19" t="s">
        <v>337</v>
      </c>
      <c r="B1109">
        <v>553</v>
      </c>
      <c r="C1109" t="s">
        <v>344</v>
      </c>
      <c r="D1109">
        <v>313137</v>
      </c>
      <c r="E1109" t="s">
        <v>729</v>
      </c>
      <c r="F1109">
        <v>1</v>
      </c>
      <c r="G1109" t="s">
        <v>573</v>
      </c>
      <c r="H1109">
        <v>227</v>
      </c>
      <c r="I1109" s="9">
        <v>44398</v>
      </c>
      <c r="J1109" s="9">
        <v>44582</v>
      </c>
      <c r="K1109" s="9">
        <v>45138</v>
      </c>
      <c r="L1109" s="9"/>
      <c r="M1109" s="9"/>
      <c r="N1109" s="9"/>
      <c r="O1109" s="9"/>
      <c r="P1109" s="9"/>
      <c r="Q1109" s="9"/>
    </row>
    <row r="1110" spans="1:17" hidden="1" x14ac:dyDescent="0.25">
      <c r="A1110" s="19" t="s">
        <v>337</v>
      </c>
      <c r="B1110">
        <v>551</v>
      </c>
      <c r="C1110" t="s">
        <v>345</v>
      </c>
      <c r="D1110">
        <v>313137</v>
      </c>
      <c r="E1110" t="s">
        <v>730</v>
      </c>
      <c r="F1110">
        <v>1</v>
      </c>
      <c r="G1110" t="s">
        <v>573</v>
      </c>
      <c r="H1110">
        <v>225</v>
      </c>
      <c r="I1110" s="9">
        <v>44276</v>
      </c>
      <c r="J1110" s="9">
        <v>44398</v>
      </c>
      <c r="K1110" s="9">
        <v>45138</v>
      </c>
      <c r="L1110" s="9"/>
      <c r="M1110" s="9"/>
      <c r="N1110" s="9"/>
      <c r="O1110" s="9"/>
      <c r="P1110" s="9"/>
      <c r="Q1110" s="9"/>
    </row>
    <row r="1111" spans="1:17" hidden="1" x14ac:dyDescent="0.25">
      <c r="A1111" s="19" t="s">
        <v>337</v>
      </c>
      <c r="B1111">
        <v>552</v>
      </c>
      <c r="C1111" t="s">
        <v>345</v>
      </c>
      <c r="D1111">
        <v>313137</v>
      </c>
      <c r="E1111" t="s">
        <v>730</v>
      </c>
      <c r="F1111">
        <v>1</v>
      </c>
      <c r="G1111" t="s">
        <v>573</v>
      </c>
      <c r="H1111">
        <v>225</v>
      </c>
      <c r="I1111" s="9">
        <v>44276</v>
      </c>
      <c r="J1111" s="9">
        <v>44398</v>
      </c>
      <c r="K1111" s="9">
        <v>45138</v>
      </c>
      <c r="L1111" s="9"/>
      <c r="M1111" s="9"/>
      <c r="N1111" s="9"/>
      <c r="O1111" s="9"/>
      <c r="P1111" s="9"/>
      <c r="Q1111" s="9"/>
    </row>
    <row r="1112" spans="1:17" hidden="1" x14ac:dyDescent="0.25">
      <c r="A1112" s="19" t="s">
        <v>337</v>
      </c>
      <c r="B1112">
        <v>551</v>
      </c>
      <c r="C1112" t="s">
        <v>345</v>
      </c>
      <c r="D1112">
        <v>313137</v>
      </c>
      <c r="E1112" t="s">
        <v>730</v>
      </c>
      <c r="F1112">
        <v>1</v>
      </c>
      <c r="G1112" t="s">
        <v>573</v>
      </c>
      <c r="H1112">
        <v>228</v>
      </c>
      <c r="I1112" s="9">
        <v>44398</v>
      </c>
      <c r="J1112" s="9">
        <v>44582</v>
      </c>
      <c r="K1112" s="9">
        <v>45138</v>
      </c>
      <c r="L1112" s="9"/>
      <c r="M1112" s="9"/>
      <c r="N1112" s="9"/>
      <c r="O1112" s="9"/>
      <c r="P1112" s="9"/>
      <c r="Q1112" s="9"/>
    </row>
    <row r="1113" spans="1:17" hidden="1" x14ac:dyDescent="0.25">
      <c r="A1113" s="19" t="s">
        <v>337</v>
      </c>
      <c r="B1113">
        <v>552</v>
      </c>
      <c r="C1113" t="s">
        <v>345</v>
      </c>
      <c r="D1113">
        <v>313137</v>
      </c>
      <c r="E1113" t="s">
        <v>730</v>
      </c>
      <c r="F1113">
        <v>1</v>
      </c>
      <c r="G1113" t="s">
        <v>573</v>
      </c>
      <c r="H1113">
        <v>228</v>
      </c>
      <c r="I1113" s="9">
        <v>44398</v>
      </c>
      <c r="J1113" s="9">
        <v>44582</v>
      </c>
      <c r="K1113" s="9">
        <v>45138</v>
      </c>
      <c r="L1113" s="9"/>
      <c r="M1113" s="9"/>
      <c r="N1113" s="9"/>
      <c r="O1113" s="9"/>
      <c r="P1113" s="9"/>
      <c r="Q1113" s="9"/>
    </row>
    <row r="1114" spans="1:17" hidden="1" x14ac:dyDescent="0.25">
      <c r="A1114" s="19" t="s">
        <v>337</v>
      </c>
      <c r="B1114">
        <v>6555</v>
      </c>
      <c r="C1114" t="s">
        <v>346</v>
      </c>
      <c r="D1114">
        <v>313137</v>
      </c>
      <c r="E1114" t="s">
        <v>731</v>
      </c>
      <c r="F1114">
        <v>1</v>
      </c>
      <c r="G1114" t="s">
        <v>573</v>
      </c>
      <c r="H1114">
        <v>226</v>
      </c>
      <c r="I1114" s="9">
        <v>44276</v>
      </c>
      <c r="J1114" s="9">
        <v>44398</v>
      </c>
      <c r="K1114" s="9">
        <v>45138</v>
      </c>
      <c r="L1114" s="9"/>
      <c r="M1114" s="9"/>
      <c r="N1114" s="9"/>
      <c r="O1114" s="9"/>
      <c r="P1114" s="9"/>
      <c r="Q1114" s="9"/>
    </row>
    <row r="1115" spans="1:17" hidden="1" x14ac:dyDescent="0.25">
      <c r="A1115" s="19" t="s">
        <v>337</v>
      </c>
      <c r="B1115">
        <v>6555</v>
      </c>
      <c r="C1115" t="s">
        <v>346</v>
      </c>
      <c r="D1115">
        <v>313137</v>
      </c>
      <c r="E1115" t="s">
        <v>731</v>
      </c>
      <c r="F1115">
        <v>1</v>
      </c>
      <c r="G1115" t="s">
        <v>573</v>
      </c>
      <c r="H1115">
        <v>229</v>
      </c>
      <c r="I1115" s="9">
        <v>44398</v>
      </c>
      <c r="J1115" s="9">
        <v>44582</v>
      </c>
      <c r="K1115" s="9">
        <v>45138</v>
      </c>
      <c r="L1115" s="9"/>
      <c r="M1115" s="9"/>
      <c r="N1115" s="9"/>
      <c r="O1115" s="9"/>
      <c r="P1115" s="9"/>
      <c r="Q1115" s="9"/>
    </row>
    <row r="1116" spans="1:17" hidden="1" x14ac:dyDescent="0.25">
      <c r="A1116" s="19" t="s">
        <v>337</v>
      </c>
      <c r="B1116">
        <v>1699</v>
      </c>
      <c r="C1116" t="s">
        <v>339</v>
      </c>
      <c r="D1116">
        <v>313137</v>
      </c>
      <c r="E1116" t="s">
        <v>732</v>
      </c>
      <c r="F1116">
        <v>1</v>
      </c>
      <c r="G1116" t="s">
        <v>573</v>
      </c>
      <c r="H1116">
        <v>216</v>
      </c>
      <c r="I1116" s="9">
        <v>44276</v>
      </c>
      <c r="J1116" s="9">
        <v>44398</v>
      </c>
      <c r="K1116" s="9">
        <v>45138</v>
      </c>
      <c r="L1116" s="9"/>
      <c r="M1116" s="9"/>
      <c r="N1116" s="9"/>
      <c r="O1116" s="9"/>
      <c r="P1116" s="9"/>
      <c r="Q1116" s="9"/>
    </row>
    <row r="1117" spans="1:17" hidden="1" x14ac:dyDescent="0.25">
      <c r="A1117" s="19" t="s">
        <v>337</v>
      </c>
      <c r="B1117">
        <v>4646</v>
      </c>
      <c r="C1117" t="s">
        <v>339</v>
      </c>
      <c r="D1117">
        <v>313137</v>
      </c>
      <c r="E1117" t="s">
        <v>732</v>
      </c>
      <c r="F1117">
        <v>1</v>
      </c>
      <c r="G1117" t="s">
        <v>573</v>
      </c>
      <c r="H1117">
        <v>216</v>
      </c>
      <c r="I1117" s="9">
        <v>44276</v>
      </c>
      <c r="J1117" s="9">
        <v>44398</v>
      </c>
      <c r="K1117" s="9">
        <v>45138</v>
      </c>
      <c r="L1117" s="9"/>
      <c r="M1117" s="9"/>
      <c r="N1117" s="9"/>
      <c r="O1117" s="9"/>
      <c r="P1117" s="9"/>
      <c r="Q1117" s="9"/>
    </row>
    <row r="1118" spans="1:17" hidden="1" x14ac:dyDescent="0.25">
      <c r="A1118" s="19" t="s">
        <v>337</v>
      </c>
      <c r="B1118">
        <v>1699</v>
      </c>
      <c r="C1118" t="s">
        <v>339</v>
      </c>
      <c r="D1118">
        <v>313137</v>
      </c>
      <c r="E1118" t="s">
        <v>732</v>
      </c>
      <c r="F1118">
        <v>1</v>
      </c>
      <c r="G1118" t="s">
        <v>573</v>
      </c>
      <c r="H1118">
        <v>216</v>
      </c>
      <c r="I1118" s="9">
        <v>44276</v>
      </c>
      <c r="J1118" s="9">
        <v>44398</v>
      </c>
      <c r="K1118" s="9">
        <v>45138</v>
      </c>
      <c r="L1118" s="9"/>
      <c r="M1118" s="9"/>
      <c r="N1118" s="9"/>
      <c r="O1118" s="9"/>
      <c r="P1118" s="9"/>
      <c r="Q1118" s="9"/>
    </row>
    <row r="1119" spans="1:17" hidden="1" x14ac:dyDescent="0.25">
      <c r="A1119" s="19" t="s">
        <v>337</v>
      </c>
      <c r="B1119">
        <v>1699</v>
      </c>
      <c r="C1119" t="s">
        <v>339</v>
      </c>
      <c r="D1119">
        <v>313137</v>
      </c>
      <c r="E1119" t="s">
        <v>732</v>
      </c>
      <c r="F1119">
        <v>1</v>
      </c>
      <c r="G1119" t="s">
        <v>573</v>
      </c>
      <c r="H1119">
        <v>217</v>
      </c>
      <c r="I1119" s="9">
        <v>44398</v>
      </c>
      <c r="J1119" s="9">
        <v>44582</v>
      </c>
      <c r="K1119" s="9">
        <v>45138</v>
      </c>
      <c r="L1119" s="9"/>
      <c r="M1119" s="9"/>
      <c r="N1119" s="9"/>
      <c r="O1119" s="9"/>
      <c r="P1119" s="9"/>
      <c r="Q1119" s="9"/>
    </row>
    <row r="1120" spans="1:17" hidden="1" x14ac:dyDescent="0.25">
      <c r="A1120" s="19" t="s">
        <v>337</v>
      </c>
      <c r="B1120">
        <v>4646</v>
      </c>
      <c r="C1120" t="s">
        <v>339</v>
      </c>
      <c r="D1120">
        <v>313137</v>
      </c>
      <c r="E1120" t="s">
        <v>732</v>
      </c>
      <c r="F1120">
        <v>1</v>
      </c>
      <c r="G1120" t="s">
        <v>573</v>
      </c>
      <c r="H1120">
        <v>217</v>
      </c>
      <c r="I1120" s="9">
        <v>44398</v>
      </c>
      <c r="J1120" s="9">
        <v>44582</v>
      </c>
      <c r="K1120" s="9">
        <v>45138</v>
      </c>
      <c r="L1120" s="9"/>
      <c r="M1120" s="9"/>
      <c r="N1120" s="9"/>
      <c r="O1120" s="9"/>
      <c r="P1120" s="9"/>
      <c r="Q1120" s="9"/>
    </row>
    <row r="1121" spans="1:17" hidden="1" x14ac:dyDescent="0.25">
      <c r="A1121" s="19" t="s">
        <v>337</v>
      </c>
      <c r="B1121">
        <v>1699</v>
      </c>
      <c r="C1121" t="s">
        <v>339</v>
      </c>
      <c r="D1121">
        <v>313137</v>
      </c>
      <c r="E1121" t="s">
        <v>732</v>
      </c>
      <c r="F1121">
        <v>1</v>
      </c>
      <c r="G1121" t="s">
        <v>573</v>
      </c>
      <c r="H1121">
        <v>217</v>
      </c>
      <c r="I1121" s="9">
        <v>44398</v>
      </c>
      <c r="J1121" s="9">
        <v>44582</v>
      </c>
      <c r="K1121" s="9">
        <v>45138</v>
      </c>
      <c r="L1121" s="9"/>
      <c r="M1121" s="9"/>
      <c r="N1121" s="9"/>
      <c r="O1121" s="9"/>
      <c r="P1121" s="9"/>
      <c r="Q1121" s="9"/>
    </row>
    <row r="1122" spans="1:17" hidden="1" x14ac:dyDescent="0.25">
      <c r="A1122" s="19" t="s">
        <v>337</v>
      </c>
      <c r="B1122">
        <v>6340</v>
      </c>
      <c r="C1122" t="s">
        <v>341</v>
      </c>
      <c r="D1122">
        <v>313137</v>
      </c>
      <c r="E1122" t="s">
        <v>733</v>
      </c>
      <c r="F1122">
        <v>1</v>
      </c>
      <c r="G1122" t="s">
        <v>573</v>
      </c>
      <c r="H1122">
        <v>218</v>
      </c>
      <c r="I1122" s="9">
        <v>44276</v>
      </c>
      <c r="J1122" s="9">
        <v>44398</v>
      </c>
      <c r="K1122" s="9">
        <v>45138</v>
      </c>
      <c r="L1122" s="9"/>
      <c r="M1122" s="9"/>
      <c r="N1122" s="9"/>
      <c r="O1122" s="9"/>
      <c r="P1122" s="9"/>
      <c r="Q1122" s="9"/>
    </row>
    <row r="1123" spans="1:17" hidden="1" x14ac:dyDescent="0.25">
      <c r="A1123" s="19" t="s">
        <v>337</v>
      </c>
      <c r="B1123">
        <v>1698</v>
      </c>
      <c r="C1123" t="s">
        <v>341</v>
      </c>
      <c r="D1123">
        <v>313137</v>
      </c>
      <c r="E1123" t="s">
        <v>733</v>
      </c>
      <c r="F1123">
        <v>1</v>
      </c>
      <c r="G1123" t="s">
        <v>573</v>
      </c>
      <c r="H1123">
        <v>218</v>
      </c>
      <c r="I1123" s="9">
        <v>44276</v>
      </c>
      <c r="J1123" s="9">
        <v>44398</v>
      </c>
      <c r="K1123" s="9">
        <v>45138</v>
      </c>
      <c r="L1123" s="9"/>
      <c r="M1123" s="9"/>
      <c r="N1123" s="9"/>
      <c r="O1123" s="9"/>
      <c r="P1123" s="9"/>
      <c r="Q1123" s="9"/>
    </row>
    <row r="1124" spans="1:17" hidden="1" x14ac:dyDescent="0.25">
      <c r="A1124" s="19" t="s">
        <v>337</v>
      </c>
      <c r="B1124">
        <v>6340</v>
      </c>
      <c r="C1124" t="s">
        <v>341</v>
      </c>
      <c r="D1124">
        <v>313137</v>
      </c>
      <c r="E1124" t="s">
        <v>733</v>
      </c>
      <c r="F1124">
        <v>1</v>
      </c>
      <c r="G1124" t="s">
        <v>573</v>
      </c>
      <c r="H1124">
        <v>219</v>
      </c>
      <c r="I1124" s="9">
        <v>44398</v>
      </c>
      <c r="J1124" s="9">
        <v>44582</v>
      </c>
      <c r="K1124" s="9">
        <v>45138</v>
      </c>
      <c r="L1124" s="9"/>
      <c r="M1124" s="9"/>
      <c r="N1124" s="9"/>
      <c r="O1124" s="9"/>
      <c r="P1124" s="9"/>
      <c r="Q1124" s="9"/>
    </row>
    <row r="1125" spans="1:17" hidden="1" x14ac:dyDescent="0.25">
      <c r="A1125" s="19" t="s">
        <v>337</v>
      </c>
      <c r="B1125">
        <v>1698</v>
      </c>
      <c r="C1125" t="s">
        <v>341</v>
      </c>
      <c r="D1125">
        <v>313137</v>
      </c>
      <c r="E1125" t="s">
        <v>733</v>
      </c>
      <c r="F1125">
        <v>1</v>
      </c>
      <c r="G1125" t="s">
        <v>573</v>
      </c>
      <c r="H1125">
        <v>219</v>
      </c>
      <c r="I1125" s="9">
        <v>44398</v>
      </c>
      <c r="J1125" s="9">
        <v>44582</v>
      </c>
      <c r="K1125" s="9">
        <v>45138</v>
      </c>
      <c r="L1125" s="9"/>
      <c r="M1125" s="9"/>
      <c r="N1125" s="9"/>
      <c r="O1125" s="9"/>
      <c r="P1125" s="9"/>
      <c r="Q1125" s="9"/>
    </row>
    <row r="1126" spans="1:17" hidden="1" x14ac:dyDescent="0.25">
      <c r="A1126" s="19" t="s">
        <v>337</v>
      </c>
      <c r="B1126">
        <v>516</v>
      </c>
      <c r="C1126" t="s">
        <v>342</v>
      </c>
      <c r="D1126">
        <v>313137</v>
      </c>
      <c r="E1126" t="s">
        <v>734</v>
      </c>
      <c r="F1126">
        <v>1</v>
      </c>
      <c r="G1126" t="s">
        <v>573</v>
      </c>
      <c r="H1126">
        <v>220</v>
      </c>
      <c r="I1126" s="9">
        <v>44276</v>
      </c>
      <c r="J1126" s="9">
        <v>44398</v>
      </c>
      <c r="K1126" s="9">
        <v>45138</v>
      </c>
      <c r="L1126" s="9"/>
      <c r="M1126" s="9"/>
      <c r="N1126" s="9"/>
      <c r="O1126" s="9"/>
      <c r="P1126" s="9"/>
      <c r="Q1126" s="9"/>
    </row>
    <row r="1127" spans="1:17" hidden="1" x14ac:dyDescent="0.25">
      <c r="A1127" s="19" t="s">
        <v>337</v>
      </c>
      <c r="B1127">
        <v>662</v>
      </c>
      <c r="C1127" t="s">
        <v>342</v>
      </c>
      <c r="D1127">
        <v>313137</v>
      </c>
      <c r="E1127" t="s">
        <v>734</v>
      </c>
      <c r="F1127">
        <v>1</v>
      </c>
      <c r="G1127" t="s">
        <v>573</v>
      </c>
      <c r="H1127">
        <v>220</v>
      </c>
      <c r="I1127" s="9">
        <v>44276</v>
      </c>
      <c r="J1127" s="9">
        <v>44398</v>
      </c>
      <c r="K1127" s="9">
        <v>45138</v>
      </c>
      <c r="L1127" s="9"/>
      <c r="M1127" s="9"/>
      <c r="N1127" s="9"/>
      <c r="O1127" s="9"/>
      <c r="P1127" s="9"/>
      <c r="Q1127" s="9"/>
    </row>
    <row r="1128" spans="1:17" hidden="1" x14ac:dyDescent="0.25">
      <c r="A1128" s="19" t="s">
        <v>337</v>
      </c>
      <c r="B1128">
        <v>516</v>
      </c>
      <c r="C1128" t="s">
        <v>342</v>
      </c>
      <c r="D1128">
        <v>313137</v>
      </c>
      <c r="E1128" t="s">
        <v>734</v>
      </c>
      <c r="F1128">
        <v>1</v>
      </c>
      <c r="G1128" t="s">
        <v>573</v>
      </c>
      <c r="H1128">
        <v>221</v>
      </c>
      <c r="I1128" s="9">
        <v>44398</v>
      </c>
      <c r="J1128" s="9">
        <v>44582</v>
      </c>
      <c r="K1128" s="9">
        <v>45138</v>
      </c>
      <c r="L1128" s="9"/>
      <c r="M1128" s="9"/>
      <c r="N1128" s="9"/>
      <c r="O1128" s="9"/>
      <c r="P1128" s="9"/>
      <c r="Q1128" s="9"/>
    </row>
    <row r="1129" spans="1:17" hidden="1" x14ac:dyDescent="0.25">
      <c r="A1129" s="19" t="s">
        <v>337</v>
      </c>
      <c r="B1129">
        <v>662</v>
      </c>
      <c r="C1129" t="s">
        <v>342</v>
      </c>
      <c r="D1129">
        <v>313137</v>
      </c>
      <c r="E1129" t="s">
        <v>734</v>
      </c>
      <c r="F1129">
        <v>1</v>
      </c>
      <c r="G1129" t="s">
        <v>573</v>
      </c>
      <c r="H1129">
        <v>221</v>
      </c>
      <c r="I1129" s="9">
        <v>44398</v>
      </c>
      <c r="J1129" s="9">
        <v>44582</v>
      </c>
      <c r="K1129" s="9">
        <v>45138</v>
      </c>
      <c r="L1129" s="9"/>
      <c r="M1129" s="9"/>
      <c r="N1129" s="9"/>
      <c r="O1129" s="9"/>
      <c r="P1129" s="9"/>
      <c r="Q1129" s="9"/>
    </row>
    <row r="1130" spans="1:17" hidden="1" x14ac:dyDescent="0.25">
      <c r="A1130" s="19" t="s">
        <v>337</v>
      </c>
      <c r="B1130">
        <v>470</v>
      </c>
      <c r="C1130" t="s">
        <v>343</v>
      </c>
      <c r="D1130">
        <v>313137</v>
      </c>
      <c r="E1130" t="s">
        <v>735</v>
      </c>
      <c r="F1130">
        <v>1</v>
      </c>
      <c r="G1130" t="s">
        <v>573</v>
      </c>
      <c r="H1130">
        <v>222</v>
      </c>
      <c r="I1130" s="9">
        <v>44276</v>
      </c>
      <c r="J1130" s="9">
        <v>44398</v>
      </c>
      <c r="K1130" s="9">
        <v>45138</v>
      </c>
      <c r="L1130" s="9"/>
      <c r="M1130" s="9"/>
      <c r="N1130" s="9"/>
      <c r="O1130" s="9"/>
      <c r="P1130" s="9"/>
      <c r="Q1130" s="9"/>
    </row>
    <row r="1131" spans="1:17" hidden="1" x14ac:dyDescent="0.25">
      <c r="A1131" s="19" t="s">
        <v>337</v>
      </c>
      <c r="B1131">
        <v>596</v>
      </c>
      <c r="C1131" t="s">
        <v>343</v>
      </c>
      <c r="D1131">
        <v>313137</v>
      </c>
      <c r="E1131" t="s">
        <v>735</v>
      </c>
      <c r="F1131">
        <v>1</v>
      </c>
      <c r="G1131" t="s">
        <v>573</v>
      </c>
      <c r="H1131">
        <v>222</v>
      </c>
      <c r="I1131" s="9">
        <v>44276</v>
      </c>
      <c r="J1131" s="9">
        <v>44398</v>
      </c>
      <c r="K1131" s="9">
        <v>45138</v>
      </c>
      <c r="L1131" s="9"/>
      <c r="M1131" s="9"/>
      <c r="N1131" s="9"/>
      <c r="O1131" s="9"/>
      <c r="P1131" s="9"/>
      <c r="Q1131" s="9"/>
    </row>
    <row r="1132" spans="1:17" hidden="1" x14ac:dyDescent="0.25">
      <c r="A1132" s="19" t="s">
        <v>337</v>
      </c>
      <c r="B1132">
        <v>6021</v>
      </c>
      <c r="C1132" t="s">
        <v>343</v>
      </c>
      <c r="D1132">
        <v>313137</v>
      </c>
      <c r="E1132" t="s">
        <v>735</v>
      </c>
      <c r="F1132">
        <v>1</v>
      </c>
      <c r="G1132" t="s">
        <v>573</v>
      </c>
      <c r="H1132">
        <v>222</v>
      </c>
      <c r="I1132" s="9">
        <v>44276</v>
      </c>
      <c r="J1132" s="9">
        <v>44398</v>
      </c>
      <c r="K1132" s="9">
        <v>45138</v>
      </c>
      <c r="L1132" s="9"/>
      <c r="M1132" s="9"/>
      <c r="N1132" s="9"/>
      <c r="O1132" s="9"/>
      <c r="P1132" s="9"/>
      <c r="Q1132" s="9"/>
    </row>
    <row r="1133" spans="1:17" hidden="1" x14ac:dyDescent="0.25">
      <c r="A1133" s="19" t="s">
        <v>337</v>
      </c>
      <c r="B1133">
        <v>6022</v>
      </c>
      <c r="C1133" t="s">
        <v>343</v>
      </c>
      <c r="D1133">
        <v>313137</v>
      </c>
      <c r="E1133" t="s">
        <v>735</v>
      </c>
      <c r="F1133">
        <v>1</v>
      </c>
      <c r="G1133" t="s">
        <v>573</v>
      </c>
      <c r="H1133">
        <v>222</v>
      </c>
      <c r="I1133" s="9">
        <v>44276</v>
      </c>
      <c r="J1133" s="9">
        <v>44398</v>
      </c>
      <c r="K1133" s="9">
        <v>45138</v>
      </c>
      <c r="L1133" s="9"/>
      <c r="M1133" s="9"/>
      <c r="N1133" s="9"/>
      <c r="O1133" s="9"/>
      <c r="P1133" s="9"/>
      <c r="Q1133" s="9"/>
    </row>
    <row r="1134" spans="1:17" hidden="1" x14ac:dyDescent="0.25">
      <c r="A1134" s="19" t="s">
        <v>337</v>
      </c>
      <c r="B1134">
        <v>470</v>
      </c>
      <c r="C1134" t="s">
        <v>343</v>
      </c>
      <c r="D1134">
        <v>313137</v>
      </c>
      <c r="E1134" t="s">
        <v>735</v>
      </c>
      <c r="F1134">
        <v>1</v>
      </c>
      <c r="G1134" t="s">
        <v>573</v>
      </c>
      <c r="H1134">
        <v>223</v>
      </c>
      <c r="I1134" s="9">
        <v>44398</v>
      </c>
      <c r="J1134" s="9">
        <v>44582</v>
      </c>
      <c r="K1134" s="9">
        <v>45138</v>
      </c>
      <c r="L1134" s="9"/>
      <c r="M1134" s="9"/>
      <c r="N1134" s="9"/>
      <c r="O1134" s="9"/>
      <c r="P1134" s="9"/>
      <c r="Q1134" s="9"/>
    </row>
    <row r="1135" spans="1:17" hidden="1" x14ac:dyDescent="0.25">
      <c r="A1135" s="19" t="s">
        <v>337</v>
      </c>
      <c r="B1135">
        <v>596</v>
      </c>
      <c r="C1135" t="s">
        <v>343</v>
      </c>
      <c r="D1135">
        <v>313137</v>
      </c>
      <c r="E1135" t="s">
        <v>735</v>
      </c>
      <c r="F1135">
        <v>1</v>
      </c>
      <c r="G1135" t="s">
        <v>573</v>
      </c>
      <c r="H1135">
        <v>223</v>
      </c>
      <c r="I1135" s="9">
        <v>44398</v>
      </c>
      <c r="J1135" s="9">
        <v>44582</v>
      </c>
      <c r="K1135" s="9">
        <v>45138</v>
      </c>
      <c r="L1135" s="9"/>
      <c r="M1135" s="9"/>
      <c r="N1135" s="9"/>
      <c r="O1135" s="9"/>
      <c r="P1135" s="9"/>
      <c r="Q1135" s="9"/>
    </row>
    <row r="1136" spans="1:17" hidden="1" x14ac:dyDescent="0.25">
      <c r="A1136" s="19" t="s">
        <v>337</v>
      </c>
      <c r="B1136">
        <v>6021</v>
      </c>
      <c r="C1136" t="s">
        <v>343</v>
      </c>
      <c r="D1136">
        <v>313137</v>
      </c>
      <c r="E1136" t="s">
        <v>735</v>
      </c>
      <c r="F1136">
        <v>1</v>
      </c>
      <c r="G1136" t="s">
        <v>573</v>
      </c>
      <c r="H1136">
        <v>223</v>
      </c>
      <c r="I1136" s="9">
        <v>44398</v>
      </c>
      <c r="J1136" s="9">
        <v>44582</v>
      </c>
      <c r="K1136" s="9">
        <v>45138</v>
      </c>
      <c r="L1136" s="9"/>
      <c r="M1136" s="9"/>
      <c r="N1136" s="9"/>
      <c r="O1136" s="9"/>
      <c r="P1136" s="9"/>
      <c r="Q1136" s="9"/>
    </row>
    <row r="1137" spans="1:17" hidden="1" x14ac:dyDescent="0.25">
      <c r="A1137" s="19" t="s">
        <v>337</v>
      </c>
      <c r="B1137">
        <v>6022</v>
      </c>
      <c r="C1137" t="s">
        <v>343</v>
      </c>
      <c r="D1137">
        <v>313137</v>
      </c>
      <c r="E1137" t="s">
        <v>735</v>
      </c>
      <c r="F1137">
        <v>1</v>
      </c>
      <c r="G1137" t="s">
        <v>573</v>
      </c>
      <c r="H1137">
        <v>223</v>
      </c>
      <c r="I1137" s="9">
        <v>44398</v>
      </c>
      <c r="J1137" s="9">
        <v>44582</v>
      </c>
      <c r="K1137" s="9">
        <v>45138</v>
      </c>
      <c r="L1137" s="9"/>
      <c r="M1137" s="9"/>
      <c r="N1137" s="9"/>
      <c r="O1137" s="9"/>
      <c r="P1137" s="9"/>
      <c r="Q1137" s="9"/>
    </row>
    <row r="1138" spans="1:17" hidden="1" x14ac:dyDescent="0.25">
      <c r="A1138" s="19" t="s">
        <v>337</v>
      </c>
      <c r="B1138">
        <v>447</v>
      </c>
      <c r="C1138" t="s">
        <v>360</v>
      </c>
      <c r="D1138">
        <v>313137</v>
      </c>
      <c r="E1138" t="s">
        <v>736</v>
      </c>
      <c r="F1138">
        <v>1</v>
      </c>
      <c r="G1138" t="s">
        <v>573</v>
      </c>
      <c r="H1138">
        <v>253</v>
      </c>
      <c r="I1138" s="9">
        <v>44276</v>
      </c>
      <c r="J1138" s="9">
        <v>44398</v>
      </c>
      <c r="K1138" s="9">
        <v>45138</v>
      </c>
      <c r="L1138" s="9"/>
      <c r="M1138" s="9"/>
      <c r="N1138" s="9"/>
      <c r="O1138" s="9"/>
      <c r="P1138" s="9"/>
      <c r="Q1138" s="9"/>
    </row>
    <row r="1139" spans="1:17" hidden="1" x14ac:dyDescent="0.25">
      <c r="A1139" s="19" t="s">
        <v>337</v>
      </c>
      <c r="B1139">
        <v>3832</v>
      </c>
      <c r="C1139" t="s">
        <v>360</v>
      </c>
      <c r="D1139">
        <v>313137</v>
      </c>
      <c r="E1139" t="s">
        <v>736</v>
      </c>
      <c r="F1139">
        <v>1</v>
      </c>
      <c r="G1139" t="s">
        <v>573</v>
      </c>
      <c r="H1139">
        <v>253</v>
      </c>
      <c r="I1139" s="9">
        <v>44276</v>
      </c>
      <c r="J1139" s="9">
        <v>44398</v>
      </c>
      <c r="K1139" s="9">
        <v>45138</v>
      </c>
      <c r="L1139" s="9"/>
      <c r="M1139" s="9"/>
      <c r="N1139" s="9"/>
      <c r="O1139" s="9"/>
      <c r="P1139" s="9"/>
      <c r="Q1139" s="9"/>
    </row>
    <row r="1140" spans="1:17" hidden="1" x14ac:dyDescent="0.25">
      <c r="A1140" s="19" t="s">
        <v>337</v>
      </c>
      <c r="B1140">
        <v>447</v>
      </c>
      <c r="C1140" t="s">
        <v>360</v>
      </c>
      <c r="D1140">
        <v>313137</v>
      </c>
      <c r="E1140" t="s">
        <v>736</v>
      </c>
      <c r="F1140">
        <v>1</v>
      </c>
      <c r="G1140" t="s">
        <v>573</v>
      </c>
      <c r="H1140">
        <v>254</v>
      </c>
      <c r="I1140" s="9">
        <v>44398</v>
      </c>
      <c r="J1140" s="9">
        <v>44582</v>
      </c>
      <c r="K1140" s="9">
        <v>45138</v>
      </c>
      <c r="L1140" s="9"/>
      <c r="M1140" s="9"/>
      <c r="N1140" s="9"/>
      <c r="O1140" s="9"/>
      <c r="P1140" s="9"/>
      <c r="Q1140" s="9"/>
    </row>
    <row r="1141" spans="1:17" hidden="1" x14ac:dyDescent="0.25">
      <c r="A1141" s="19" t="s">
        <v>337</v>
      </c>
      <c r="B1141">
        <v>3832</v>
      </c>
      <c r="C1141" t="s">
        <v>360</v>
      </c>
      <c r="D1141">
        <v>313137</v>
      </c>
      <c r="E1141" t="s">
        <v>736</v>
      </c>
      <c r="F1141">
        <v>1</v>
      </c>
      <c r="G1141" t="s">
        <v>573</v>
      </c>
      <c r="H1141">
        <v>254</v>
      </c>
      <c r="I1141" s="9">
        <v>44398</v>
      </c>
      <c r="J1141" s="9">
        <v>44582</v>
      </c>
      <c r="K1141" s="9">
        <v>45138</v>
      </c>
      <c r="L1141" s="9"/>
      <c r="M1141" s="9"/>
      <c r="N1141" s="9"/>
      <c r="O1141" s="9"/>
      <c r="P1141" s="9"/>
      <c r="Q1141" s="9"/>
    </row>
    <row r="1142" spans="1:17" hidden="1" x14ac:dyDescent="0.25">
      <c r="A1142" s="19" t="s">
        <v>337</v>
      </c>
      <c r="B1142">
        <v>487</v>
      </c>
      <c r="C1142" t="s">
        <v>359</v>
      </c>
      <c r="D1142">
        <v>313137</v>
      </c>
      <c r="E1142" t="s">
        <v>737</v>
      </c>
      <c r="F1142">
        <v>1</v>
      </c>
      <c r="G1142" t="s">
        <v>573</v>
      </c>
      <c r="H1142">
        <v>251</v>
      </c>
      <c r="I1142" s="9">
        <v>44276</v>
      </c>
      <c r="J1142" s="9">
        <v>44398</v>
      </c>
      <c r="K1142" s="9">
        <v>45138</v>
      </c>
      <c r="L1142" s="9"/>
      <c r="M1142" s="9"/>
      <c r="N1142" s="9"/>
      <c r="O1142" s="9"/>
      <c r="P1142" s="9"/>
      <c r="Q1142" s="9"/>
    </row>
    <row r="1143" spans="1:17" hidden="1" x14ac:dyDescent="0.25">
      <c r="A1143" s="19" t="s">
        <v>337</v>
      </c>
      <c r="B1143">
        <v>6537</v>
      </c>
      <c r="C1143" t="s">
        <v>359</v>
      </c>
      <c r="D1143">
        <v>313137</v>
      </c>
      <c r="E1143" t="s">
        <v>737</v>
      </c>
      <c r="F1143">
        <v>1</v>
      </c>
      <c r="G1143" t="s">
        <v>573</v>
      </c>
      <c r="H1143">
        <v>251</v>
      </c>
      <c r="I1143" s="9">
        <v>44276</v>
      </c>
      <c r="J1143" s="9">
        <v>44398</v>
      </c>
      <c r="K1143" s="9">
        <v>45138</v>
      </c>
      <c r="L1143" s="9"/>
      <c r="M1143" s="9"/>
      <c r="N1143" s="9"/>
      <c r="O1143" s="9"/>
      <c r="P1143" s="9"/>
      <c r="Q1143" s="9"/>
    </row>
    <row r="1144" spans="1:17" hidden="1" x14ac:dyDescent="0.25">
      <c r="A1144" s="19" t="s">
        <v>337</v>
      </c>
      <c r="B1144">
        <v>486</v>
      </c>
      <c r="C1144" t="s">
        <v>359</v>
      </c>
      <c r="D1144">
        <v>313137</v>
      </c>
      <c r="E1144" t="s">
        <v>737</v>
      </c>
      <c r="F1144">
        <v>1</v>
      </c>
      <c r="G1144" t="s">
        <v>573</v>
      </c>
      <c r="H1144">
        <v>251</v>
      </c>
      <c r="I1144" s="9">
        <v>44276</v>
      </c>
      <c r="J1144" s="9">
        <v>44398</v>
      </c>
      <c r="K1144" s="9">
        <v>45138</v>
      </c>
      <c r="L1144" s="9"/>
      <c r="M1144" s="9"/>
      <c r="N1144" s="9"/>
      <c r="O1144" s="9"/>
      <c r="P1144" s="9"/>
      <c r="Q1144" s="9"/>
    </row>
    <row r="1145" spans="1:17" hidden="1" x14ac:dyDescent="0.25">
      <c r="A1145" s="19" t="s">
        <v>337</v>
      </c>
      <c r="B1145">
        <v>488</v>
      </c>
      <c r="C1145" t="s">
        <v>359</v>
      </c>
      <c r="D1145">
        <v>313137</v>
      </c>
      <c r="E1145" t="s">
        <v>737</v>
      </c>
      <c r="F1145">
        <v>1</v>
      </c>
      <c r="G1145" t="s">
        <v>573</v>
      </c>
      <c r="H1145">
        <v>251</v>
      </c>
      <c r="I1145" s="9">
        <v>44276</v>
      </c>
      <c r="J1145" s="9">
        <v>44398</v>
      </c>
      <c r="K1145" s="9">
        <v>45138</v>
      </c>
      <c r="L1145" s="9"/>
      <c r="M1145" s="9"/>
      <c r="N1145" s="9"/>
      <c r="O1145" s="9"/>
      <c r="P1145" s="9"/>
      <c r="Q1145" s="9"/>
    </row>
    <row r="1146" spans="1:17" hidden="1" x14ac:dyDescent="0.25">
      <c r="A1146" s="19" t="s">
        <v>337</v>
      </c>
      <c r="B1146">
        <v>424</v>
      </c>
      <c r="C1146" t="s">
        <v>359</v>
      </c>
      <c r="D1146">
        <v>313137</v>
      </c>
      <c r="E1146" t="s">
        <v>737</v>
      </c>
      <c r="F1146">
        <v>1</v>
      </c>
      <c r="G1146" t="s">
        <v>573</v>
      </c>
      <c r="H1146">
        <v>251</v>
      </c>
      <c r="I1146" s="9">
        <v>44276</v>
      </c>
      <c r="J1146" s="9">
        <v>44398</v>
      </c>
      <c r="K1146" s="9">
        <v>45138</v>
      </c>
      <c r="L1146" s="9"/>
      <c r="M1146" s="9"/>
      <c r="N1146" s="9"/>
      <c r="O1146" s="9"/>
      <c r="P1146" s="9"/>
      <c r="Q1146" s="9"/>
    </row>
    <row r="1147" spans="1:17" hidden="1" x14ac:dyDescent="0.25">
      <c r="A1147" s="19" t="s">
        <v>337</v>
      </c>
      <c r="B1147">
        <v>6536</v>
      </c>
      <c r="C1147" t="s">
        <v>359</v>
      </c>
      <c r="D1147">
        <v>313137</v>
      </c>
      <c r="E1147" t="s">
        <v>737</v>
      </c>
      <c r="F1147">
        <v>1</v>
      </c>
      <c r="G1147" t="s">
        <v>573</v>
      </c>
      <c r="H1147">
        <v>251</v>
      </c>
      <c r="I1147" s="9">
        <v>44276</v>
      </c>
      <c r="J1147" s="9">
        <v>44398</v>
      </c>
      <c r="K1147" s="9">
        <v>45138</v>
      </c>
      <c r="L1147" s="9"/>
      <c r="M1147" s="9"/>
      <c r="N1147" s="9"/>
      <c r="O1147" s="9"/>
      <c r="P1147" s="9"/>
      <c r="Q1147" s="9"/>
    </row>
    <row r="1148" spans="1:17" hidden="1" x14ac:dyDescent="0.25">
      <c r="A1148" s="19" t="s">
        <v>337</v>
      </c>
      <c r="B1148">
        <v>1644</v>
      </c>
      <c r="C1148" t="s">
        <v>359</v>
      </c>
      <c r="D1148">
        <v>313137</v>
      </c>
      <c r="E1148" t="s">
        <v>737</v>
      </c>
      <c r="F1148">
        <v>1</v>
      </c>
      <c r="G1148" t="s">
        <v>573</v>
      </c>
      <c r="H1148">
        <v>251</v>
      </c>
      <c r="I1148" s="9">
        <v>44276</v>
      </c>
      <c r="J1148" s="9">
        <v>44398</v>
      </c>
      <c r="K1148" s="9">
        <v>45138</v>
      </c>
      <c r="L1148" s="9"/>
      <c r="M1148" s="9"/>
      <c r="N1148" s="9"/>
      <c r="O1148" s="9"/>
      <c r="P1148" s="9"/>
      <c r="Q1148" s="9"/>
    </row>
    <row r="1149" spans="1:17" hidden="1" x14ac:dyDescent="0.25">
      <c r="A1149" s="19" t="s">
        <v>337</v>
      </c>
      <c r="B1149">
        <v>487</v>
      </c>
      <c r="C1149" t="s">
        <v>359</v>
      </c>
      <c r="D1149">
        <v>313137</v>
      </c>
      <c r="E1149" t="s">
        <v>737</v>
      </c>
      <c r="F1149">
        <v>1</v>
      </c>
      <c r="G1149" t="s">
        <v>573</v>
      </c>
      <c r="H1149">
        <v>252</v>
      </c>
      <c r="I1149" s="9">
        <v>44398</v>
      </c>
      <c r="J1149" s="9">
        <v>44582</v>
      </c>
      <c r="K1149" s="9">
        <v>45138</v>
      </c>
      <c r="L1149" s="9"/>
      <c r="M1149" s="9"/>
      <c r="N1149" s="9"/>
      <c r="O1149" s="9"/>
      <c r="P1149" s="9"/>
      <c r="Q1149" s="9"/>
    </row>
    <row r="1150" spans="1:17" hidden="1" x14ac:dyDescent="0.25">
      <c r="A1150" s="19" t="s">
        <v>337</v>
      </c>
      <c r="B1150">
        <v>6537</v>
      </c>
      <c r="C1150" t="s">
        <v>359</v>
      </c>
      <c r="D1150">
        <v>313137</v>
      </c>
      <c r="E1150" t="s">
        <v>737</v>
      </c>
      <c r="F1150">
        <v>1</v>
      </c>
      <c r="G1150" t="s">
        <v>573</v>
      </c>
      <c r="H1150">
        <v>252</v>
      </c>
      <c r="I1150" s="9">
        <v>44398</v>
      </c>
      <c r="J1150" s="9">
        <v>44582</v>
      </c>
      <c r="K1150" s="9">
        <v>45138</v>
      </c>
      <c r="L1150" s="9"/>
      <c r="M1150" s="9"/>
      <c r="N1150" s="9"/>
      <c r="O1150" s="9"/>
      <c r="P1150" s="9"/>
      <c r="Q1150" s="9"/>
    </row>
    <row r="1151" spans="1:17" hidden="1" x14ac:dyDescent="0.25">
      <c r="A1151" s="19" t="s">
        <v>337</v>
      </c>
      <c r="B1151">
        <v>486</v>
      </c>
      <c r="C1151" t="s">
        <v>359</v>
      </c>
      <c r="D1151">
        <v>313137</v>
      </c>
      <c r="E1151" t="s">
        <v>737</v>
      </c>
      <c r="F1151">
        <v>1</v>
      </c>
      <c r="G1151" t="s">
        <v>573</v>
      </c>
      <c r="H1151">
        <v>252</v>
      </c>
      <c r="I1151" s="9">
        <v>44398</v>
      </c>
      <c r="J1151" s="9">
        <v>44582</v>
      </c>
      <c r="K1151" s="9">
        <v>45138</v>
      </c>
      <c r="L1151" s="9"/>
      <c r="M1151" s="9"/>
      <c r="N1151" s="9"/>
      <c r="O1151" s="9"/>
      <c r="P1151" s="9"/>
      <c r="Q1151" s="9"/>
    </row>
    <row r="1152" spans="1:17" hidden="1" x14ac:dyDescent="0.25">
      <c r="A1152" s="19" t="s">
        <v>337</v>
      </c>
      <c r="B1152">
        <v>488</v>
      </c>
      <c r="C1152" t="s">
        <v>359</v>
      </c>
      <c r="D1152">
        <v>313137</v>
      </c>
      <c r="E1152" t="s">
        <v>737</v>
      </c>
      <c r="F1152">
        <v>1</v>
      </c>
      <c r="G1152" t="s">
        <v>573</v>
      </c>
      <c r="H1152">
        <v>252</v>
      </c>
      <c r="I1152" s="9">
        <v>44398</v>
      </c>
      <c r="J1152" s="9">
        <v>44582</v>
      </c>
      <c r="K1152" s="9">
        <v>45138</v>
      </c>
      <c r="L1152" s="9"/>
      <c r="M1152" s="9"/>
      <c r="N1152" s="9"/>
      <c r="O1152" s="9"/>
      <c r="P1152" s="9"/>
      <c r="Q1152" s="9"/>
    </row>
    <row r="1153" spans="1:17" hidden="1" x14ac:dyDescent="0.25">
      <c r="A1153" s="19" t="s">
        <v>337</v>
      </c>
      <c r="B1153">
        <v>424</v>
      </c>
      <c r="C1153" t="s">
        <v>359</v>
      </c>
      <c r="D1153">
        <v>313137</v>
      </c>
      <c r="E1153" t="s">
        <v>737</v>
      </c>
      <c r="F1153">
        <v>1</v>
      </c>
      <c r="G1153" t="s">
        <v>573</v>
      </c>
      <c r="H1153">
        <v>252</v>
      </c>
      <c r="I1153" s="9">
        <v>44398</v>
      </c>
      <c r="J1153" s="9">
        <v>44582</v>
      </c>
      <c r="K1153" s="9">
        <v>45138</v>
      </c>
      <c r="L1153" s="9"/>
      <c r="M1153" s="9"/>
      <c r="N1153" s="9"/>
      <c r="O1153" s="9"/>
      <c r="P1153" s="9"/>
      <c r="Q1153" s="9"/>
    </row>
    <row r="1154" spans="1:17" hidden="1" x14ac:dyDescent="0.25">
      <c r="A1154" s="19" t="s">
        <v>337</v>
      </c>
      <c r="B1154">
        <v>6536</v>
      </c>
      <c r="C1154" t="s">
        <v>359</v>
      </c>
      <c r="D1154">
        <v>313137</v>
      </c>
      <c r="E1154" t="s">
        <v>737</v>
      </c>
      <c r="F1154">
        <v>1</v>
      </c>
      <c r="G1154" t="s">
        <v>573</v>
      </c>
      <c r="H1154">
        <v>252</v>
      </c>
      <c r="I1154" s="9">
        <v>44398</v>
      </c>
      <c r="J1154" s="9">
        <v>44582</v>
      </c>
      <c r="K1154" s="9">
        <v>45138</v>
      </c>
      <c r="L1154" s="9"/>
      <c r="M1154" s="9"/>
      <c r="N1154" s="9"/>
      <c r="O1154" s="9"/>
      <c r="P1154" s="9"/>
      <c r="Q1154" s="9"/>
    </row>
    <row r="1155" spans="1:17" hidden="1" x14ac:dyDescent="0.25">
      <c r="A1155" s="19" t="s">
        <v>337</v>
      </c>
      <c r="B1155">
        <v>1644</v>
      </c>
      <c r="C1155" t="s">
        <v>359</v>
      </c>
      <c r="D1155">
        <v>313137</v>
      </c>
      <c r="E1155" t="s">
        <v>737</v>
      </c>
      <c r="F1155">
        <v>1</v>
      </c>
      <c r="G1155" t="s">
        <v>573</v>
      </c>
      <c r="H1155">
        <v>252</v>
      </c>
      <c r="I1155" s="9">
        <v>44398</v>
      </c>
      <c r="J1155" s="9">
        <v>44582</v>
      </c>
      <c r="K1155" s="9">
        <v>45138</v>
      </c>
      <c r="L1155" s="9"/>
      <c r="M1155" s="9"/>
      <c r="N1155" s="9"/>
      <c r="O1155" s="9"/>
      <c r="P1155" s="9"/>
      <c r="Q1155" s="9"/>
    </row>
    <row r="1156" spans="1:17" hidden="1" x14ac:dyDescent="0.25">
      <c r="A1156" s="19" t="s">
        <v>337</v>
      </c>
      <c r="B1156">
        <v>489</v>
      </c>
      <c r="C1156" t="s">
        <v>365</v>
      </c>
      <c r="D1156">
        <v>313137</v>
      </c>
      <c r="E1156" t="s">
        <v>738</v>
      </c>
      <c r="F1156">
        <v>1</v>
      </c>
      <c r="G1156" t="s">
        <v>573</v>
      </c>
      <c r="H1156">
        <v>261</v>
      </c>
      <c r="I1156" s="9">
        <v>44398</v>
      </c>
      <c r="J1156" s="9">
        <v>44582</v>
      </c>
      <c r="K1156" s="9">
        <v>45138</v>
      </c>
      <c r="L1156" s="9"/>
      <c r="M1156" s="9"/>
      <c r="N1156" s="9"/>
      <c r="O1156" s="9"/>
      <c r="P1156" s="9"/>
      <c r="Q1156" s="9"/>
    </row>
    <row r="1157" spans="1:17" hidden="1" x14ac:dyDescent="0.25">
      <c r="A1157" s="19" t="s">
        <v>337</v>
      </c>
      <c r="B1157">
        <v>490</v>
      </c>
      <c r="C1157" t="s">
        <v>365</v>
      </c>
      <c r="D1157">
        <v>313137</v>
      </c>
      <c r="E1157" t="s">
        <v>738</v>
      </c>
      <c r="F1157">
        <v>1</v>
      </c>
      <c r="G1157" t="s">
        <v>573</v>
      </c>
      <c r="H1157">
        <v>261</v>
      </c>
      <c r="I1157" s="9">
        <v>44398</v>
      </c>
      <c r="J1157" s="9">
        <v>44582</v>
      </c>
      <c r="K1157" s="9">
        <v>45138</v>
      </c>
      <c r="L1157" s="9"/>
      <c r="M1157" s="9"/>
      <c r="N1157" s="9"/>
      <c r="O1157" s="9"/>
      <c r="P1157" s="9"/>
      <c r="Q1157" s="9"/>
    </row>
    <row r="1158" spans="1:17" hidden="1" x14ac:dyDescent="0.25">
      <c r="A1158" s="19" t="s">
        <v>337</v>
      </c>
      <c r="B1158">
        <v>498</v>
      </c>
      <c r="C1158" t="s">
        <v>364</v>
      </c>
      <c r="D1158">
        <v>313137</v>
      </c>
      <c r="E1158" t="s">
        <v>739</v>
      </c>
      <c r="F1158">
        <v>1</v>
      </c>
      <c r="G1158" t="s">
        <v>573</v>
      </c>
      <c r="H1158">
        <v>258</v>
      </c>
      <c r="I1158" s="9">
        <v>44276</v>
      </c>
      <c r="J1158" s="9">
        <v>44398</v>
      </c>
      <c r="K1158" s="9">
        <v>45138</v>
      </c>
      <c r="L1158" s="9"/>
      <c r="M1158" s="9"/>
      <c r="N1158" s="9"/>
      <c r="O1158" s="9"/>
      <c r="P1158" s="9"/>
      <c r="Q1158" s="9"/>
    </row>
    <row r="1159" spans="1:17" hidden="1" x14ac:dyDescent="0.25">
      <c r="A1159" s="19" t="s">
        <v>337</v>
      </c>
      <c r="B1159">
        <v>501</v>
      </c>
      <c r="C1159" t="s">
        <v>364</v>
      </c>
      <c r="D1159">
        <v>313137</v>
      </c>
      <c r="E1159" t="s">
        <v>739</v>
      </c>
      <c r="F1159">
        <v>1</v>
      </c>
      <c r="G1159" t="s">
        <v>573</v>
      </c>
      <c r="H1159">
        <v>258</v>
      </c>
      <c r="I1159" s="9">
        <v>44276</v>
      </c>
      <c r="J1159" s="9">
        <v>44398</v>
      </c>
      <c r="K1159" s="9">
        <v>45138</v>
      </c>
      <c r="L1159" s="9"/>
      <c r="M1159" s="9"/>
      <c r="N1159" s="9"/>
      <c r="O1159" s="9"/>
      <c r="P1159" s="9"/>
      <c r="Q1159" s="9"/>
    </row>
    <row r="1160" spans="1:17" hidden="1" x14ac:dyDescent="0.25">
      <c r="A1160" s="19" t="s">
        <v>337</v>
      </c>
      <c r="B1160">
        <v>498</v>
      </c>
      <c r="C1160" t="s">
        <v>364</v>
      </c>
      <c r="D1160">
        <v>313137</v>
      </c>
      <c r="E1160" t="s">
        <v>739</v>
      </c>
      <c r="F1160">
        <v>1</v>
      </c>
      <c r="G1160" t="s">
        <v>573</v>
      </c>
      <c r="H1160">
        <v>260</v>
      </c>
      <c r="I1160" s="9">
        <v>44398</v>
      </c>
      <c r="J1160" s="9">
        <v>44582</v>
      </c>
      <c r="K1160" s="9">
        <v>45138</v>
      </c>
      <c r="L1160" s="9"/>
      <c r="M1160" s="9"/>
      <c r="N1160" s="9"/>
      <c r="O1160" s="9"/>
      <c r="P1160" s="9"/>
      <c r="Q1160" s="9"/>
    </row>
    <row r="1161" spans="1:17" hidden="1" x14ac:dyDescent="0.25">
      <c r="A1161" s="19" t="s">
        <v>337</v>
      </c>
      <c r="B1161">
        <v>501</v>
      </c>
      <c r="C1161" t="s">
        <v>364</v>
      </c>
      <c r="D1161">
        <v>313137</v>
      </c>
      <c r="E1161" t="s">
        <v>739</v>
      </c>
      <c r="F1161">
        <v>1</v>
      </c>
      <c r="G1161" t="s">
        <v>573</v>
      </c>
      <c r="H1161">
        <v>260</v>
      </c>
      <c r="I1161" s="9">
        <v>44398</v>
      </c>
      <c r="J1161" s="9">
        <v>44582</v>
      </c>
      <c r="K1161" s="9">
        <v>45138</v>
      </c>
      <c r="L1161" s="9"/>
      <c r="M1161" s="9"/>
      <c r="N1161" s="9"/>
      <c r="O1161" s="9"/>
      <c r="P1161" s="9"/>
      <c r="Q1161" s="9"/>
    </row>
    <row r="1162" spans="1:17" hidden="1" x14ac:dyDescent="0.25">
      <c r="A1162" s="19" t="s">
        <v>337</v>
      </c>
      <c r="B1162">
        <v>413</v>
      </c>
      <c r="C1162" t="s">
        <v>361</v>
      </c>
      <c r="D1162">
        <v>313137</v>
      </c>
      <c r="E1162" t="s">
        <v>740</v>
      </c>
      <c r="F1162">
        <v>1</v>
      </c>
      <c r="G1162" t="s">
        <v>573</v>
      </c>
      <c r="H1162">
        <v>255</v>
      </c>
      <c r="I1162" s="9">
        <v>44276</v>
      </c>
      <c r="J1162" s="9">
        <v>44398</v>
      </c>
      <c r="K1162" s="9">
        <v>45138</v>
      </c>
      <c r="L1162" s="9"/>
      <c r="M1162" s="9"/>
      <c r="N1162" s="9"/>
      <c r="O1162" s="9"/>
      <c r="P1162" s="9"/>
      <c r="Q1162" s="9"/>
    </row>
    <row r="1163" spans="1:17" hidden="1" x14ac:dyDescent="0.25">
      <c r="A1163" s="19" t="s">
        <v>337</v>
      </c>
      <c r="B1163">
        <v>427</v>
      </c>
      <c r="C1163" t="s">
        <v>361</v>
      </c>
      <c r="D1163">
        <v>313137</v>
      </c>
      <c r="E1163" t="s">
        <v>740</v>
      </c>
      <c r="F1163">
        <v>1</v>
      </c>
      <c r="G1163" t="s">
        <v>573</v>
      </c>
      <c r="H1163">
        <v>255</v>
      </c>
      <c r="I1163" s="9">
        <v>44276</v>
      </c>
      <c r="J1163" s="9">
        <v>44398</v>
      </c>
      <c r="K1163" s="9">
        <v>45138</v>
      </c>
      <c r="L1163" s="9"/>
      <c r="M1163" s="9"/>
      <c r="N1163" s="9"/>
      <c r="O1163" s="9"/>
      <c r="P1163" s="9"/>
      <c r="Q1163" s="9"/>
    </row>
    <row r="1164" spans="1:17" hidden="1" x14ac:dyDescent="0.25">
      <c r="A1164" s="19" t="s">
        <v>337</v>
      </c>
      <c r="B1164">
        <v>413</v>
      </c>
      <c r="C1164" t="s">
        <v>361</v>
      </c>
      <c r="D1164">
        <v>313137</v>
      </c>
      <c r="E1164" t="s">
        <v>740</v>
      </c>
      <c r="F1164">
        <v>1</v>
      </c>
      <c r="G1164" t="s">
        <v>573</v>
      </c>
      <c r="H1164">
        <v>256</v>
      </c>
      <c r="I1164" s="9">
        <v>44398</v>
      </c>
      <c r="J1164" s="9">
        <v>44582</v>
      </c>
      <c r="K1164" s="9">
        <v>45138</v>
      </c>
      <c r="L1164" s="9"/>
      <c r="M1164" s="9"/>
      <c r="N1164" s="9"/>
      <c r="O1164" s="9"/>
      <c r="P1164" s="9"/>
      <c r="Q1164" s="9"/>
    </row>
    <row r="1165" spans="1:17" hidden="1" x14ac:dyDescent="0.25">
      <c r="A1165" s="19" t="s">
        <v>337</v>
      </c>
      <c r="B1165">
        <v>427</v>
      </c>
      <c r="C1165" t="s">
        <v>361</v>
      </c>
      <c r="D1165">
        <v>313137</v>
      </c>
      <c r="E1165" t="s">
        <v>740</v>
      </c>
      <c r="F1165">
        <v>1</v>
      </c>
      <c r="G1165" t="s">
        <v>573</v>
      </c>
      <c r="H1165">
        <v>256</v>
      </c>
      <c r="I1165" s="9">
        <v>44398</v>
      </c>
      <c r="J1165" s="9">
        <v>44582</v>
      </c>
      <c r="K1165" s="9">
        <v>45138</v>
      </c>
      <c r="L1165" s="9"/>
      <c r="M1165" s="9"/>
      <c r="N1165" s="9"/>
      <c r="O1165" s="9"/>
      <c r="P1165" s="9"/>
      <c r="Q1165" s="9"/>
    </row>
    <row r="1166" spans="1:17" hidden="1" x14ac:dyDescent="0.25">
      <c r="A1166" s="19" t="s">
        <v>337</v>
      </c>
      <c r="B1166">
        <v>508</v>
      </c>
      <c r="C1166" t="s">
        <v>348</v>
      </c>
      <c r="D1166">
        <v>313137</v>
      </c>
      <c r="E1166" t="s">
        <v>741</v>
      </c>
      <c r="F1166">
        <v>1</v>
      </c>
      <c r="G1166" t="s">
        <v>573</v>
      </c>
      <c r="H1166">
        <v>230</v>
      </c>
      <c r="I1166" s="9">
        <v>44398</v>
      </c>
      <c r="J1166" s="9">
        <v>44582</v>
      </c>
      <c r="K1166" s="9">
        <v>45138</v>
      </c>
      <c r="L1166" s="9"/>
      <c r="M1166" s="9"/>
      <c r="N1166" s="9"/>
      <c r="O1166" s="9"/>
      <c r="P1166" s="9"/>
      <c r="Q1166" s="9"/>
    </row>
    <row r="1167" spans="1:17" hidden="1" x14ac:dyDescent="0.25">
      <c r="A1167" s="19" t="s">
        <v>337</v>
      </c>
      <c r="B1167">
        <v>3715</v>
      </c>
      <c r="C1167" t="s">
        <v>348</v>
      </c>
      <c r="D1167">
        <v>313137</v>
      </c>
      <c r="E1167" t="s">
        <v>741</v>
      </c>
      <c r="F1167">
        <v>1</v>
      </c>
      <c r="G1167" t="s">
        <v>573</v>
      </c>
      <c r="H1167">
        <v>230</v>
      </c>
      <c r="I1167" s="9">
        <v>44398</v>
      </c>
      <c r="J1167" s="9">
        <v>44582</v>
      </c>
      <c r="K1167" s="9">
        <v>45138</v>
      </c>
      <c r="L1167" s="9"/>
      <c r="M1167" s="9"/>
      <c r="N1167" s="9"/>
      <c r="O1167" s="9"/>
      <c r="P1167" s="9"/>
      <c r="Q1167" s="9"/>
    </row>
    <row r="1168" spans="1:17" hidden="1" x14ac:dyDescent="0.25">
      <c r="A1168" s="19" t="s">
        <v>337</v>
      </c>
      <c r="B1168">
        <v>5191</v>
      </c>
      <c r="C1168" t="s">
        <v>349</v>
      </c>
      <c r="D1168">
        <v>313137</v>
      </c>
      <c r="E1168" t="s">
        <v>742</v>
      </c>
      <c r="F1168">
        <v>1</v>
      </c>
      <c r="G1168" t="s">
        <v>573</v>
      </c>
      <c r="H1168">
        <v>231</v>
      </c>
      <c r="I1168" s="9">
        <v>44276</v>
      </c>
      <c r="J1168" s="9">
        <v>44398</v>
      </c>
      <c r="K1168" s="9">
        <v>45138</v>
      </c>
      <c r="L1168" s="9"/>
      <c r="M1168" s="9"/>
      <c r="N1168" s="9"/>
      <c r="O1168" s="9"/>
      <c r="P1168" s="9"/>
      <c r="Q1168" s="9"/>
    </row>
    <row r="1169" spans="1:17" hidden="1" x14ac:dyDescent="0.25">
      <c r="A1169" s="19" t="s">
        <v>337</v>
      </c>
      <c r="B1169">
        <v>1677</v>
      </c>
      <c r="C1169" t="s">
        <v>349</v>
      </c>
      <c r="D1169">
        <v>313137</v>
      </c>
      <c r="E1169" t="s">
        <v>742</v>
      </c>
      <c r="F1169">
        <v>1</v>
      </c>
      <c r="G1169" t="s">
        <v>573</v>
      </c>
      <c r="H1169">
        <v>231</v>
      </c>
      <c r="I1169" s="9">
        <v>44276</v>
      </c>
      <c r="J1169" s="9">
        <v>44398</v>
      </c>
      <c r="K1169" s="9">
        <v>45138</v>
      </c>
      <c r="L1169" s="9"/>
      <c r="M1169" s="9"/>
      <c r="N1169" s="9"/>
      <c r="O1169" s="9"/>
      <c r="P1169" s="9"/>
      <c r="Q1169" s="9"/>
    </row>
    <row r="1170" spans="1:17" hidden="1" x14ac:dyDescent="0.25">
      <c r="A1170" s="19" t="s">
        <v>337</v>
      </c>
      <c r="B1170">
        <v>511</v>
      </c>
      <c r="C1170" t="s">
        <v>349</v>
      </c>
      <c r="D1170">
        <v>313137</v>
      </c>
      <c r="E1170" t="s">
        <v>742</v>
      </c>
      <c r="F1170">
        <v>1</v>
      </c>
      <c r="G1170" t="s">
        <v>573</v>
      </c>
      <c r="H1170">
        <v>231</v>
      </c>
      <c r="I1170" s="9">
        <v>44276</v>
      </c>
      <c r="J1170" s="9">
        <v>44398</v>
      </c>
      <c r="K1170" s="9">
        <v>45138</v>
      </c>
      <c r="L1170" s="9"/>
      <c r="M1170" s="9"/>
      <c r="N1170" s="9"/>
      <c r="O1170" s="9"/>
      <c r="P1170" s="9"/>
      <c r="Q1170" s="9"/>
    </row>
    <row r="1171" spans="1:17" hidden="1" x14ac:dyDescent="0.25">
      <c r="A1171" s="19" t="s">
        <v>337</v>
      </c>
      <c r="B1171">
        <v>456</v>
      </c>
      <c r="C1171" t="s">
        <v>349</v>
      </c>
      <c r="D1171">
        <v>313137</v>
      </c>
      <c r="E1171" t="s">
        <v>742</v>
      </c>
      <c r="F1171">
        <v>1</v>
      </c>
      <c r="G1171" t="s">
        <v>573</v>
      </c>
      <c r="H1171">
        <v>231</v>
      </c>
      <c r="I1171" s="9">
        <v>44276</v>
      </c>
      <c r="J1171" s="9">
        <v>44398</v>
      </c>
      <c r="K1171" s="9">
        <v>45138</v>
      </c>
      <c r="L1171" s="9"/>
      <c r="M1171" s="9"/>
      <c r="N1171" s="9"/>
      <c r="O1171" s="9"/>
      <c r="P1171" s="9"/>
      <c r="Q1171" s="9"/>
    </row>
    <row r="1172" spans="1:17" hidden="1" x14ac:dyDescent="0.25">
      <c r="A1172" s="19" t="s">
        <v>337</v>
      </c>
      <c r="B1172">
        <v>454</v>
      </c>
      <c r="C1172" t="s">
        <v>349</v>
      </c>
      <c r="D1172">
        <v>313137</v>
      </c>
      <c r="E1172" t="s">
        <v>742</v>
      </c>
      <c r="F1172">
        <v>1</v>
      </c>
      <c r="G1172" t="s">
        <v>573</v>
      </c>
      <c r="H1172">
        <v>231</v>
      </c>
      <c r="I1172" s="9">
        <v>44276</v>
      </c>
      <c r="J1172" s="9">
        <v>44398</v>
      </c>
      <c r="K1172" s="9">
        <v>45138</v>
      </c>
      <c r="L1172" s="9"/>
      <c r="M1172" s="9"/>
      <c r="N1172" s="9"/>
      <c r="O1172" s="9"/>
      <c r="P1172" s="9"/>
      <c r="Q1172" s="9"/>
    </row>
    <row r="1173" spans="1:17" hidden="1" x14ac:dyDescent="0.25">
      <c r="A1173" s="19" t="s">
        <v>337</v>
      </c>
      <c r="B1173">
        <v>457</v>
      </c>
      <c r="C1173" t="s">
        <v>349</v>
      </c>
      <c r="D1173">
        <v>313137</v>
      </c>
      <c r="E1173" t="s">
        <v>742</v>
      </c>
      <c r="F1173">
        <v>1</v>
      </c>
      <c r="G1173" t="s">
        <v>573</v>
      </c>
      <c r="H1173">
        <v>231</v>
      </c>
      <c r="I1173" s="9">
        <v>44276</v>
      </c>
      <c r="J1173" s="9">
        <v>44398</v>
      </c>
      <c r="K1173" s="9">
        <v>45138</v>
      </c>
      <c r="L1173" s="9"/>
      <c r="M1173" s="9"/>
      <c r="N1173" s="9"/>
      <c r="O1173" s="9"/>
      <c r="P1173" s="9"/>
      <c r="Q1173" s="9"/>
    </row>
    <row r="1174" spans="1:17" hidden="1" x14ac:dyDescent="0.25">
      <c r="A1174" s="19" t="s">
        <v>337</v>
      </c>
      <c r="B1174">
        <v>6552</v>
      </c>
      <c r="C1174" t="s">
        <v>349</v>
      </c>
      <c r="D1174">
        <v>313137</v>
      </c>
      <c r="E1174" t="s">
        <v>742</v>
      </c>
      <c r="F1174">
        <v>1</v>
      </c>
      <c r="G1174" t="s">
        <v>573</v>
      </c>
      <c r="H1174">
        <v>231</v>
      </c>
      <c r="I1174" s="9">
        <v>44276</v>
      </c>
      <c r="J1174" s="9">
        <v>44398</v>
      </c>
      <c r="K1174" s="9">
        <v>45138</v>
      </c>
      <c r="L1174" s="9"/>
      <c r="M1174" s="9"/>
      <c r="N1174" s="9"/>
      <c r="O1174" s="9"/>
      <c r="P1174" s="9"/>
      <c r="Q1174" s="9"/>
    </row>
    <row r="1175" spans="1:17" hidden="1" x14ac:dyDescent="0.25">
      <c r="A1175" s="19" t="s">
        <v>337</v>
      </c>
      <c r="B1175">
        <v>512</v>
      </c>
      <c r="C1175" t="s">
        <v>349</v>
      </c>
      <c r="D1175">
        <v>313137</v>
      </c>
      <c r="E1175" t="s">
        <v>742</v>
      </c>
      <c r="F1175">
        <v>1</v>
      </c>
      <c r="G1175" t="s">
        <v>573</v>
      </c>
      <c r="H1175">
        <v>231</v>
      </c>
      <c r="I1175" s="9">
        <v>44276</v>
      </c>
      <c r="J1175" s="9">
        <v>44398</v>
      </c>
      <c r="K1175" s="9">
        <v>45138</v>
      </c>
      <c r="L1175" s="9"/>
      <c r="M1175" s="9"/>
      <c r="N1175" s="9"/>
      <c r="O1175" s="9"/>
      <c r="P1175" s="9"/>
      <c r="Q1175" s="9"/>
    </row>
    <row r="1176" spans="1:17" hidden="1" x14ac:dyDescent="0.25">
      <c r="A1176" s="19" t="s">
        <v>337</v>
      </c>
      <c r="B1176">
        <v>453</v>
      </c>
      <c r="C1176" t="s">
        <v>349</v>
      </c>
      <c r="D1176">
        <v>313137</v>
      </c>
      <c r="E1176" t="s">
        <v>742</v>
      </c>
      <c r="F1176">
        <v>1</v>
      </c>
      <c r="G1176" t="s">
        <v>573</v>
      </c>
      <c r="H1176">
        <v>231</v>
      </c>
      <c r="I1176" s="9">
        <v>44276</v>
      </c>
      <c r="J1176" s="9">
        <v>44398</v>
      </c>
      <c r="K1176" s="9">
        <v>45138</v>
      </c>
      <c r="L1176" s="9"/>
      <c r="M1176" s="9"/>
      <c r="N1176" s="9"/>
      <c r="O1176" s="9"/>
      <c r="P1176" s="9"/>
      <c r="Q1176" s="9"/>
    </row>
    <row r="1177" spans="1:17" hidden="1" x14ac:dyDescent="0.25">
      <c r="A1177" s="19" t="s">
        <v>337</v>
      </c>
      <c r="B1177">
        <v>455</v>
      </c>
      <c r="C1177" t="s">
        <v>349</v>
      </c>
      <c r="D1177">
        <v>313137</v>
      </c>
      <c r="E1177" t="s">
        <v>742</v>
      </c>
      <c r="F1177">
        <v>1</v>
      </c>
      <c r="G1177" t="s">
        <v>573</v>
      </c>
      <c r="H1177">
        <v>231</v>
      </c>
      <c r="I1177" s="9">
        <v>44276</v>
      </c>
      <c r="J1177" s="9">
        <v>44398</v>
      </c>
      <c r="K1177" s="9">
        <v>45138</v>
      </c>
      <c r="L1177" s="9"/>
      <c r="M1177" s="9"/>
      <c r="N1177" s="9"/>
      <c r="O1177" s="9"/>
      <c r="P1177" s="9"/>
      <c r="Q1177" s="9"/>
    </row>
    <row r="1178" spans="1:17" hidden="1" x14ac:dyDescent="0.25">
      <c r="A1178" s="19" t="s">
        <v>337</v>
      </c>
      <c r="B1178">
        <v>567</v>
      </c>
      <c r="C1178" t="s">
        <v>349</v>
      </c>
      <c r="D1178">
        <v>313137</v>
      </c>
      <c r="E1178" t="s">
        <v>742</v>
      </c>
      <c r="F1178">
        <v>1</v>
      </c>
      <c r="G1178" t="s">
        <v>573</v>
      </c>
      <c r="H1178">
        <v>231</v>
      </c>
      <c r="I1178" s="9">
        <v>44276</v>
      </c>
      <c r="J1178" s="9">
        <v>44398</v>
      </c>
      <c r="K1178" s="9">
        <v>45138</v>
      </c>
      <c r="L1178" s="9"/>
      <c r="M1178" s="9"/>
      <c r="N1178" s="9"/>
      <c r="O1178" s="9"/>
      <c r="P1178" s="9"/>
      <c r="Q1178" s="9"/>
    </row>
    <row r="1179" spans="1:17" hidden="1" x14ac:dyDescent="0.25">
      <c r="A1179" s="19" t="s">
        <v>337</v>
      </c>
      <c r="B1179">
        <v>5191</v>
      </c>
      <c r="C1179" t="s">
        <v>349</v>
      </c>
      <c r="D1179">
        <v>313137</v>
      </c>
      <c r="E1179" t="s">
        <v>742</v>
      </c>
      <c r="F1179">
        <v>1</v>
      </c>
      <c r="G1179" t="s">
        <v>573</v>
      </c>
      <c r="H1179">
        <v>232</v>
      </c>
      <c r="I1179" s="9">
        <v>44398</v>
      </c>
      <c r="J1179" s="9">
        <v>44582</v>
      </c>
      <c r="K1179" s="9">
        <v>45138</v>
      </c>
      <c r="L1179" s="9"/>
      <c r="M1179" s="9"/>
      <c r="N1179" s="9"/>
      <c r="O1179" s="9"/>
      <c r="P1179" s="9"/>
      <c r="Q1179" s="9"/>
    </row>
    <row r="1180" spans="1:17" hidden="1" x14ac:dyDescent="0.25">
      <c r="A1180" s="19" t="s">
        <v>337</v>
      </c>
      <c r="B1180">
        <v>1677</v>
      </c>
      <c r="C1180" t="s">
        <v>349</v>
      </c>
      <c r="D1180">
        <v>313137</v>
      </c>
      <c r="E1180" t="s">
        <v>742</v>
      </c>
      <c r="F1180">
        <v>1</v>
      </c>
      <c r="G1180" t="s">
        <v>573</v>
      </c>
      <c r="H1180">
        <v>232</v>
      </c>
      <c r="I1180" s="9">
        <v>44398</v>
      </c>
      <c r="J1180" s="9">
        <v>44582</v>
      </c>
      <c r="K1180" s="9">
        <v>45138</v>
      </c>
      <c r="L1180" s="9"/>
      <c r="M1180" s="9"/>
      <c r="N1180" s="9"/>
      <c r="O1180" s="9"/>
      <c r="P1180" s="9"/>
      <c r="Q1180" s="9"/>
    </row>
    <row r="1181" spans="1:17" hidden="1" x14ac:dyDescent="0.25">
      <c r="A1181" s="19" t="s">
        <v>337</v>
      </c>
      <c r="B1181">
        <v>511</v>
      </c>
      <c r="C1181" t="s">
        <v>349</v>
      </c>
      <c r="D1181">
        <v>313137</v>
      </c>
      <c r="E1181" t="s">
        <v>742</v>
      </c>
      <c r="F1181">
        <v>1</v>
      </c>
      <c r="G1181" t="s">
        <v>573</v>
      </c>
      <c r="H1181">
        <v>232</v>
      </c>
      <c r="I1181" s="9">
        <v>44398</v>
      </c>
      <c r="J1181" s="9">
        <v>44582</v>
      </c>
      <c r="K1181" s="9">
        <v>45138</v>
      </c>
      <c r="L1181" s="9"/>
      <c r="M1181" s="9"/>
      <c r="N1181" s="9"/>
      <c r="O1181" s="9"/>
      <c r="P1181" s="9"/>
      <c r="Q1181" s="9"/>
    </row>
    <row r="1182" spans="1:17" hidden="1" x14ac:dyDescent="0.25">
      <c r="A1182" s="19" t="s">
        <v>337</v>
      </c>
      <c r="B1182">
        <v>456</v>
      </c>
      <c r="C1182" t="s">
        <v>349</v>
      </c>
      <c r="D1182">
        <v>313137</v>
      </c>
      <c r="E1182" t="s">
        <v>742</v>
      </c>
      <c r="F1182">
        <v>1</v>
      </c>
      <c r="G1182" t="s">
        <v>573</v>
      </c>
      <c r="H1182">
        <v>232</v>
      </c>
      <c r="I1182" s="9">
        <v>44398</v>
      </c>
      <c r="J1182" s="9">
        <v>44582</v>
      </c>
      <c r="K1182" s="9">
        <v>45138</v>
      </c>
      <c r="L1182" s="9"/>
      <c r="M1182" s="9"/>
      <c r="N1182" s="9"/>
      <c r="O1182" s="9"/>
      <c r="P1182" s="9"/>
      <c r="Q1182" s="9"/>
    </row>
    <row r="1183" spans="1:17" hidden="1" x14ac:dyDescent="0.25">
      <c r="A1183" s="19" t="s">
        <v>337</v>
      </c>
      <c r="B1183">
        <v>454</v>
      </c>
      <c r="C1183" t="s">
        <v>349</v>
      </c>
      <c r="D1183">
        <v>313137</v>
      </c>
      <c r="E1183" t="s">
        <v>742</v>
      </c>
      <c r="F1183">
        <v>1</v>
      </c>
      <c r="G1183" t="s">
        <v>573</v>
      </c>
      <c r="H1183">
        <v>232</v>
      </c>
      <c r="I1183" s="9">
        <v>44398</v>
      </c>
      <c r="J1183" s="9">
        <v>44582</v>
      </c>
      <c r="K1183" s="9">
        <v>45138</v>
      </c>
      <c r="L1183" s="9"/>
      <c r="M1183" s="9"/>
      <c r="N1183" s="9"/>
      <c r="O1183" s="9"/>
      <c r="P1183" s="9"/>
      <c r="Q1183" s="9"/>
    </row>
    <row r="1184" spans="1:17" hidden="1" x14ac:dyDescent="0.25">
      <c r="A1184" s="19" t="s">
        <v>337</v>
      </c>
      <c r="B1184">
        <v>457</v>
      </c>
      <c r="C1184" t="s">
        <v>349</v>
      </c>
      <c r="D1184">
        <v>313137</v>
      </c>
      <c r="E1184" t="s">
        <v>742</v>
      </c>
      <c r="F1184">
        <v>1</v>
      </c>
      <c r="G1184" t="s">
        <v>573</v>
      </c>
      <c r="H1184">
        <v>232</v>
      </c>
      <c r="I1184" s="9">
        <v>44398</v>
      </c>
      <c r="J1184" s="9">
        <v>44582</v>
      </c>
      <c r="K1184" s="9">
        <v>45138</v>
      </c>
      <c r="L1184" s="9"/>
      <c r="M1184" s="9"/>
      <c r="N1184" s="9"/>
      <c r="O1184" s="9"/>
      <c r="P1184" s="9"/>
      <c r="Q1184" s="9"/>
    </row>
    <row r="1185" spans="1:17" hidden="1" x14ac:dyDescent="0.25">
      <c r="A1185" s="19" t="s">
        <v>337</v>
      </c>
      <c r="B1185">
        <v>6552</v>
      </c>
      <c r="C1185" t="s">
        <v>349</v>
      </c>
      <c r="D1185">
        <v>313137</v>
      </c>
      <c r="E1185" t="s">
        <v>742</v>
      </c>
      <c r="F1185">
        <v>1</v>
      </c>
      <c r="G1185" t="s">
        <v>573</v>
      </c>
      <c r="H1185">
        <v>232</v>
      </c>
      <c r="I1185" s="9">
        <v>44398</v>
      </c>
      <c r="J1185" s="9">
        <v>44582</v>
      </c>
      <c r="K1185" s="9">
        <v>45138</v>
      </c>
      <c r="L1185" s="9"/>
      <c r="M1185" s="9"/>
      <c r="N1185" s="9"/>
      <c r="O1185" s="9"/>
      <c r="P1185" s="9"/>
      <c r="Q1185" s="9"/>
    </row>
    <row r="1186" spans="1:17" hidden="1" x14ac:dyDescent="0.25">
      <c r="A1186" s="19" t="s">
        <v>337</v>
      </c>
      <c r="B1186">
        <v>512</v>
      </c>
      <c r="C1186" t="s">
        <v>349</v>
      </c>
      <c r="D1186">
        <v>313137</v>
      </c>
      <c r="E1186" t="s">
        <v>742</v>
      </c>
      <c r="F1186">
        <v>1</v>
      </c>
      <c r="G1186" t="s">
        <v>573</v>
      </c>
      <c r="H1186">
        <v>232</v>
      </c>
      <c r="I1186" s="9">
        <v>44398</v>
      </c>
      <c r="J1186" s="9">
        <v>44582</v>
      </c>
      <c r="K1186" s="9">
        <v>45138</v>
      </c>
      <c r="L1186" s="9"/>
      <c r="M1186" s="9"/>
      <c r="N1186" s="9"/>
      <c r="O1186" s="9"/>
      <c r="P1186" s="9"/>
      <c r="Q1186" s="9"/>
    </row>
    <row r="1187" spans="1:17" hidden="1" x14ac:dyDescent="0.25">
      <c r="A1187" s="19" t="s">
        <v>337</v>
      </c>
      <c r="B1187">
        <v>453</v>
      </c>
      <c r="C1187" t="s">
        <v>349</v>
      </c>
      <c r="D1187">
        <v>313137</v>
      </c>
      <c r="E1187" t="s">
        <v>742</v>
      </c>
      <c r="F1187">
        <v>1</v>
      </c>
      <c r="G1187" t="s">
        <v>573</v>
      </c>
      <c r="H1187">
        <v>232</v>
      </c>
      <c r="I1187" s="9">
        <v>44398</v>
      </c>
      <c r="J1187" s="9">
        <v>44582</v>
      </c>
      <c r="K1187" s="9">
        <v>45138</v>
      </c>
      <c r="L1187" s="9"/>
      <c r="M1187" s="9"/>
      <c r="N1187" s="9"/>
      <c r="O1187" s="9"/>
      <c r="P1187" s="9"/>
      <c r="Q1187" s="9"/>
    </row>
    <row r="1188" spans="1:17" hidden="1" x14ac:dyDescent="0.25">
      <c r="A1188" s="19" t="s">
        <v>337</v>
      </c>
      <c r="B1188">
        <v>455</v>
      </c>
      <c r="C1188" t="s">
        <v>349</v>
      </c>
      <c r="D1188">
        <v>313137</v>
      </c>
      <c r="E1188" t="s">
        <v>742</v>
      </c>
      <c r="F1188">
        <v>1</v>
      </c>
      <c r="G1188" t="s">
        <v>573</v>
      </c>
      <c r="H1188">
        <v>232</v>
      </c>
      <c r="I1188" s="9">
        <v>44398</v>
      </c>
      <c r="J1188" s="9">
        <v>44582</v>
      </c>
      <c r="K1188" s="9">
        <v>45138</v>
      </c>
      <c r="L1188" s="9"/>
      <c r="M1188" s="9"/>
      <c r="N1188" s="9"/>
      <c r="O1188" s="9"/>
      <c r="P1188" s="9"/>
      <c r="Q1188" s="9"/>
    </row>
    <row r="1189" spans="1:17" hidden="1" x14ac:dyDescent="0.25">
      <c r="A1189" s="19" t="s">
        <v>337</v>
      </c>
      <c r="B1189">
        <v>567</v>
      </c>
      <c r="C1189" t="s">
        <v>349</v>
      </c>
      <c r="D1189">
        <v>313137</v>
      </c>
      <c r="E1189" t="s">
        <v>742</v>
      </c>
      <c r="F1189">
        <v>1</v>
      </c>
      <c r="G1189" t="s">
        <v>573</v>
      </c>
      <c r="H1189">
        <v>232</v>
      </c>
      <c r="I1189" s="9">
        <v>44398</v>
      </c>
      <c r="J1189" s="9">
        <v>44582</v>
      </c>
      <c r="K1189" s="9">
        <v>45138</v>
      </c>
      <c r="L1189" s="9"/>
      <c r="M1189" s="9"/>
      <c r="N1189" s="9"/>
      <c r="O1189" s="9"/>
      <c r="P1189" s="9"/>
      <c r="Q1189" s="9"/>
    </row>
    <row r="1190" spans="1:17" hidden="1" x14ac:dyDescent="0.25">
      <c r="A1190" s="19" t="s">
        <v>337</v>
      </c>
      <c r="B1190">
        <v>664</v>
      </c>
      <c r="C1190" t="s">
        <v>350</v>
      </c>
      <c r="D1190">
        <v>313137</v>
      </c>
      <c r="E1190" t="s">
        <v>743</v>
      </c>
      <c r="F1190">
        <v>1</v>
      </c>
      <c r="G1190" t="s">
        <v>573</v>
      </c>
      <c r="H1190">
        <v>233</v>
      </c>
      <c r="I1190" s="9">
        <v>44276</v>
      </c>
      <c r="J1190" s="9">
        <v>44398</v>
      </c>
      <c r="K1190" s="9">
        <v>45138</v>
      </c>
      <c r="L1190" s="9"/>
      <c r="M1190" s="9"/>
      <c r="N1190" s="9"/>
      <c r="O1190" s="9"/>
      <c r="P1190" s="9"/>
      <c r="Q1190" s="9"/>
    </row>
    <row r="1191" spans="1:17" ht="15.75" hidden="1" thickBot="1" x14ac:dyDescent="0.3">
      <c r="A1191" s="20" t="s">
        <v>337</v>
      </c>
      <c r="B1191" s="2">
        <v>664</v>
      </c>
      <c r="C1191" s="2" t="s">
        <v>350</v>
      </c>
      <c r="D1191" s="2">
        <v>313137</v>
      </c>
      <c r="E1191" t="s">
        <v>743</v>
      </c>
      <c r="F1191">
        <v>1</v>
      </c>
      <c r="G1191" s="2" t="s">
        <v>573</v>
      </c>
      <c r="H1191" s="2">
        <v>234</v>
      </c>
      <c r="I1191" s="10">
        <v>44398</v>
      </c>
      <c r="J1191" s="10">
        <v>44582</v>
      </c>
      <c r="K1191" s="9">
        <v>45138</v>
      </c>
      <c r="L1191" s="9"/>
      <c r="M1191" s="9"/>
      <c r="N1191" s="9"/>
      <c r="O1191" s="9"/>
      <c r="P1191" s="9"/>
      <c r="Q1191" s="9"/>
    </row>
    <row r="1192" spans="1:17" hidden="1" x14ac:dyDescent="0.25">
      <c r="A1192" s="18" t="s">
        <v>367</v>
      </c>
      <c r="B1192" s="5">
        <v>135</v>
      </c>
      <c r="C1192" s="5" t="s">
        <v>368</v>
      </c>
      <c r="D1192" s="5">
        <v>313136</v>
      </c>
      <c r="E1192" s="5" t="s">
        <v>369</v>
      </c>
      <c r="F1192" s="5">
        <v>1</v>
      </c>
      <c r="G1192" s="5" t="s">
        <v>573</v>
      </c>
      <c r="H1192" s="5">
        <v>264</v>
      </c>
      <c r="I1192" s="6">
        <v>44398</v>
      </c>
      <c r="J1192" s="6">
        <v>44581</v>
      </c>
      <c r="K1192" s="66">
        <v>45138</v>
      </c>
      <c r="L1192" s="91">
        <v>14406</v>
      </c>
      <c r="M1192" s="66"/>
      <c r="N1192" s="66"/>
      <c r="O1192" s="9"/>
      <c r="P1192" s="9"/>
      <c r="Q1192" s="9"/>
    </row>
    <row r="1193" spans="1:17" hidden="1" x14ac:dyDescent="0.25">
      <c r="A1193" s="19" t="s">
        <v>367</v>
      </c>
      <c r="B1193">
        <v>134</v>
      </c>
      <c r="C1193" t="s">
        <v>368</v>
      </c>
      <c r="D1193">
        <v>313136</v>
      </c>
      <c r="E1193" t="s">
        <v>369</v>
      </c>
      <c r="F1193">
        <v>1</v>
      </c>
      <c r="G1193" t="s">
        <v>573</v>
      </c>
      <c r="H1193">
        <v>264</v>
      </c>
      <c r="I1193" s="9">
        <v>44398</v>
      </c>
      <c r="J1193" s="9">
        <v>44581</v>
      </c>
      <c r="K1193" s="9">
        <v>45138</v>
      </c>
      <c r="L1193" s="91">
        <v>14406</v>
      </c>
      <c r="M1193" s="9"/>
      <c r="N1193" s="9"/>
      <c r="O1193" s="9"/>
      <c r="P1193" s="9"/>
      <c r="Q1193" s="9"/>
    </row>
    <row r="1194" spans="1:17" hidden="1" x14ac:dyDescent="0.25">
      <c r="A1194" s="19" t="s">
        <v>367</v>
      </c>
      <c r="B1194">
        <v>136</v>
      </c>
      <c r="C1194" t="s">
        <v>368</v>
      </c>
      <c r="D1194">
        <v>313136</v>
      </c>
      <c r="E1194" t="s">
        <v>369</v>
      </c>
      <c r="F1194">
        <v>1</v>
      </c>
      <c r="G1194" t="s">
        <v>573</v>
      </c>
      <c r="H1194">
        <v>264</v>
      </c>
      <c r="I1194" s="9">
        <v>44398</v>
      </c>
      <c r="J1194" s="9">
        <v>44581</v>
      </c>
      <c r="K1194" s="9">
        <v>45138</v>
      </c>
      <c r="L1194" s="91">
        <v>14406</v>
      </c>
      <c r="M1194" s="9"/>
      <c r="N1194" s="9"/>
      <c r="O1194" s="9"/>
      <c r="P1194" s="9"/>
      <c r="Q1194" s="9"/>
    </row>
    <row r="1195" spans="1:17" hidden="1" x14ac:dyDescent="0.25">
      <c r="A1195" s="19" t="s">
        <v>367</v>
      </c>
      <c r="B1195">
        <v>137</v>
      </c>
      <c r="C1195" t="s">
        <v>368</v>
      </c>
      <c r="D1195">
        <v>313136</v>
      </c>
      <c r="E1195" t="s">
        <v>369</v>
      </c>
      <c r="F1195">
        <v>1</v>
      </c>
      <c r="G1195" t="s">
        <v>573</v>
      </c>
      <c r="H1195">
        <v>264</v>
      </c>
      <c r="I1195" s="9">
        <v>44398</v>
      </c>
      <c r="J1195" s="9">
        <v>44581</v>
      </c>
      <c r="K1195" s="9">
        <v>45138</v>
      </c>
      <c r="L1195" s="91">
        <v>14406</v>
      </c>
      <c r="M1195" s="9"/>
      <c r="N1195" s="9"/>
      <c r="O1195" s="9"/>
      <c r="P1195" s="9"/>
      <c r="Q1195" s="9"/>
    </row>
    <row r="1196" spans="1:17" hidden="1" x14ac:dyDescent="0.25">
      <c r="A1196" s="19" t="s">
        <v>367</v>
      </c>
      <c r="B1196">
        <v>126</v>
      </c>
      <c r="C1196" t="s">
        <v>370</v>
      </c>
      <c r="D1196">
        <v>313136</v>
      </c>
      <c r="E1196" t="s">
        <v>371</v>
      </c>
      <c r="F1196">
        <v>1</v>
      </c>
      <c r="G1196" t="s">
        <v>573</v>
      </c>
      <c r="H1196">
        <v>265</v>
      </c>
      <c r="I1196" s="9">
        <v>44398</v>
      </c>
      <c r="J1196" s="9">
        <v>44581</v>
      </c>
      <c r="K1196" s="9">
        <v>45138</v>
      </c>
      <c r="L1196" s="92">
        <v>3627</v>
      </c>
      <c r="M1196" s="9"/>
      <c r="N1196" s="9"/>
      <c r="O1196" s="9"/>
      <c r="P1196" s="9"/>
      <c r="Q1196" s="9"/>
    </row>
    <row r="1197" spans="1:17" hidden="1" x14ac:dyDescent="0.25">
      <c r="A1197" s="19" t="s">
        <v>367</v>
      </c>
      <c r="B1197">
        <v>130</v>
      </c>
      <c r="C1197" t="s">
        <v>370</v>
      </c>
      <c r="D1197">
        <v>313136</v>
      </c>
      <c r="E1197" t="s">
        <v>371</v>
      </c>
      <c r="F1197">
        <v>1</v>
      </c>
      <c r="G1197" t="s">
        <v>573</v>
      </c>
      <c r="H1197">
        <v>265</v>
      </c>
      <c r="I1197" s="9">
        <v>44398</v>
      </c>
      <c r="J1197" s="9">
        <v>44581</v>
      </c>
      <c r="K1197" s="9">
        <v>45138</v>
      </c>
      <c r="L1197" s="92">
        <v>3627</v>
      </c>
      <c r="M1197" s="9"/>
      <c r="N1197" s="9"/>
      <c r="O1197" s="9"/>
      <c r="P1197" s="9"/>
      <c r="Q1197" s="9"/>
    </row>
    <row r="1198" spans="1:17" hidden="1" x14ac:dyDescent="0.25">
      <c r="A1198" s="19" t="s">
        <v>367</v>
      </c>
      <c r="B1198">
        <v>161</v>
      </c>
      <c r="C1198" t="s">
        <v>370</v>
      </c>
      <c r="D1198">
        <v>313136</v>
      </c>
      <c r="E1198" t="s">
        <v>371</v>
      </c>
      <c r="F1198">
        <v>1</v>
      </c>
      <c r="G1198" t="s">
        <v>573</v>
      </c>
      <c r="H1198">
        <v>265</v>
      </c>
      <c r="I1198" s="9">
        <v>44398</v>
      </c>
      <c r="J1198" s="9">
        <v>44581</v>
      </c>
      <c r="K1198" s="9">
        <v>45138</v>
      </c>
      <c r="L1198" s="92">
        <v>3627</v>
      </c>
      <c r="M1198" s="9"/>
      <c r="N1198" s="9"/>
      <c r="O1198" s="9"/>
      <c r="P1198" s="9"/>
      <c r="Q1198" s="9"/>
    </row>
    <row r="1199" spans="1:17" hidden="1" x14ac:dyDescent="0.25">
      <c r="A1199" s="19" t="s">
        <v>367</v>
      </c>
      <c r="B1199">
        <v>188</v>
      </c>
      <c r="C1199" t="s">
        <v>372</v>
      </c>
      <c r="D1199">
        <v>313136</v>
      </c>
      <c r="E1199" t="s">
        <v>373</v>
      </c>
      <c r="F1199">
        <v>1</v>
      </c>
      <c r="G1199" t="s">
        <v>573</v>
      </c>
      <c r="H1199">
        <v>266</v>
      </c>
      <c r="I1199" s="9">
        <v>44398</v>
      </c>
      <c r="J1199" s="9">
        <v>44581</v>
      </c>
      <c r="K1199" s="9">
        <v>45138</v>
      </c>
      <c r="L1199" s="92">
        <v>4002</v>
      </c>
      <c r="M1199" s="9"/>
      <c r="N1199" s="9"/>
      <c r="O1199" s="9"/>
      <c r="P1199" s="9"/>
      <c r="Q1199" s="9"/>
    </row>
    <row r="1200" spans="1:17" hidden="1" x14ac:dyDescent="0.25">
      <c r="A1200" s="19" t="s">
        <v>367</v>
      </c>
      <c r="B1200">
        <v>163</v>
      </c>
      <c r="C1200" t="s">
        <v>374</v>
      </c>
      <c r="D1200">
        <v>313136</v>
      </c>
      <c r="E1200" t="s">
        <v>375</v>
      </c>
      <c r="F1200">
        <v>1</v>
      </c>
      <c r="G1200" t="s">
        <v>573</v>
      </c>
      <c r="H1200">
        <v>267</v>
      </c>
      <c r="I1200" s="9">
        <v>44398</v>
      </c>
      <c r="J1200" s="9">
        <v>44581</v>
      </c>
      <c r="K1200" s="9">
        <v>45138</v>
      </c>
      <c r="L1200" s="92">
        <v>6354</v>
      </c>
      <c r="M1200" s="9"/>
      <c r="N1200" s="9"/>
      <c r="O1200" s="9"/>
      <c r="P1200" s="9"/>
      <c r="Q1200" s="9"/>
    </row>
    <row r="1201" spans="1:17" hidden="1" x14ac:dyDescent="0.25">
      <c r="A1201" s="19" t="s">
        <v>367</v>
      </c>
      <c r="B1201">
        <v>164</v>
      </c>
      <c r="C1201" t="s">
        <v>374</v>
      </c>
      <c r="D1201">
        <v>313136</v>
      </c>
      <c r="E1201" t="s">
        <v>375</v>
      </c>
      <c r="F1201">
        <v>1</v>
      </c>
      <c r="G1201" t="s">
        <v>573</v>
      </c>
      <c r="H1201">
        <v>267</v>
      </c>
      <c r="I1201" s="9">
        <v>44398</v>
      </c>
      <c r="J1201" s="9">
        <v>44581</v>
      </c>
      <c r="K1201" s="9">
        <v>45138</v>
      </c>
      <c r="L1201" s="92">
        <v>6354</v>
      </c>
      <c r="M1201" s="9"/>
      <c r="N1201" s="9"/>
      <c r="O1201" s="9"/>
      <c r="P1201" s="9"/>
      <c r="Q1201" s="9"/>
    </row>
    <row r="1202" spans="1:17" hidden="1" x14ac:dyDescent="0.25">
      <c r="A1202" s="19" t="s">
        <v>367</v>
      </c>
      <c r="B1202">
        <v>165</v>
      </c>
      <c r="C1202" t="s">
        <v>374</v>
      </c>
      <c r="D1202">
        <v>313136</v>
      </c>
      <c r="E1202" t="s">
        <v>375</v>
      </c>
      <c r="F1202">
        <v>1</v>
      </c>
      <c r="G1202" t="s">
        <v>573</v>
      </c>
      <c r="H1202">
        <v>267</v>
      </c>
      <c r="I1202" s="9">
        <v>44398</v>
      </c>
      <c r="J1202" s="9">
        <v>44581</v>
      </c>
      <c r="K1202" s="9">
        <v>45138</v>
      </c>
      <c r="L1202" s="92">
        <v>6354</v>
      </c>
      <c r="M1202" s="9"/>
      <c r="N1202" s="9"/>
      <c r="O1202" s="9"/>
      <c r="P1202" s="9"/>
      <c r="Q1202" s="9"/>
    </row>
    <row r="1203" spans="1:17" hidden="1" x14ac:dyDescent="0.25">
      <c r="A1203" s="19" t="s">
        <v>367</v>
      </c>
      <c r="B1203">
        <v>166</v>
      </c>
      <c r="C1203" t="s">
        <v>374</v>
      </c>
      <c r="D1203">
        <v>313136</v>
      </c>
      <c r="E1203" t="s">
        <v>375</v>
      </c>
      <c r="F1203">
        <v>1</v>
      </c>
      <c r="G1203" t="s">
        <v>573</v>
      </c>
      <c r="H1203">
        <v>267</v>
      </c>
      <c r="I1203" s="9">
        <v>44398</v>
      </c>
      <c r="J1203" s="9">
        <v>44581</v>
      </c>
      <c r="K1203" s="9">
        <v>45138</v>
      </c>
      <c r="L1203" s="92">
        <v>6354</v>
      </c>
      <c r="M1203" s="9"/>
      <c r="N1203" s="9"/>
      <c r="O1203" s="9"/>
      <c r="P1203" s="9"/>
      <c r="Q1203" s="9"/>
    </row>
    <row r="1204" spans="1:17" hidden="1" x14ac:dyDescent="0.25">
      <c r="A1204" s="19" t="s">
        <v>367</v>
      </c>
      <c r="B1204">
        <v>167</v>
      </c>
      <c r="C1204" t="s">
        <v>374</v>
      </c>
      <c r="D1204">
        <v>313136</v>
      </c>
      <c r="E1204" t="s">
        <v>375</v>
      </c>
      <c r="F1204">
        <v>1</v>
      </c>
      <c r="G1204" t="s">
        <v>573</v>
      </c>
      <c r="H1204">
        <v>267</v>
      </c>
      <c r="I1204" s="9">
        <v>44398</v>
      </c>
      <c r="J1204" s="9">
        <v>44581</v>
      </c>
      <c r="K1204" s="9">
        <v>45138</v>
      </c>
      <c r="L1204" s="92">
        <v>6354</v>
      </c>
      <c r="M1204" s="9"/>
      <c r="N1204" s="9"/>
      <c r="O1204" s="9"/>
      <c r="P1204" s="9"/>
      <c r="Q1204" s="9"/>
    </row>
    <row r="1205" spans="1:17" hidden="1" x14ac:dyDescent="0.25">
      <c r="A1205" s="19" t="s">
        <v>367</v>
      </c>
      <c r="B1205">
        <v>168</v>
      </c>
      <c r="C1205" t="s">
        <v>374</v>
      </c>
      <c r="D1205">
        <v>313136</v>
      </c>
      <c r="E1205" t="s">
        <v>375</v>
      </c>
      <c r="F1205">
        <v>1</v>
      </c>
      <c r="G1205" t="s">
        <v>573</v>
      </c>
      <c r="H1205">
        <v>267</v>
      </c>
      <c r="I1205" s="9">
        <v>44398</v>
      </c>
      <c r="J1205" s="9">
        <v>44581</v>
      </c>
      <c r="K1205" s="9">
        <v>45138</v>
      </c>
      <c r="L1205" s="92">
        <v>6354</v>
      </c>
      <c r="M1205" s="9"/>
      <c r="N1205" s="9"/>
      <c r="O1205" s="9"/>
      <c r="P1205" s="9"/>
      <c r="Q1205" s="9"/>
    </row>
    <row r="1206" spans="1:17" hidden="1" x14ac:dyDescent="0.25">
      <c r="A1206" s="19" t="s">
        <v>367</v>
      </c>
      <c r="B1206">
        <v>169</v>
      </c>
      <c r="C1206" t="s">
        <v>374</v>
      </c>
      <c r="D1206">
        <v>313136</v>
      </c>
      <c r="E1206" t="s">
        <v>375</v>
      </c>
      <c r="F1206">
        <v>1</v>
      </c>
      <c r="G1206" t="s">
        <v>573</v>
      </c>
      <c r="H1206">
        <v>267</v>
      </c>
      <c r="I1206" s="9">
        <v>44398</v>
      </c>
      <c r="J1206" s="9">
        <v>44581</v>
      </c>
      <c r="K1206" s="9">
        <v>45138</v>
      </c>
      <c r="L1206" s="92">
        <v>6354</v>
      </c>
      <c r="M1206" s="9"/>
      <c r="N1206" s="9"/>
      <c r="O1206" s="9"/>
      <c r="P1206" s="9"/>
      <c r="Q1206" s="9"/>
    </row>
    <row r="1207" spans="1:17" hidden="1" x14ac:dyDescent="0.25">
      <c r="A1207" s="19" t="s">
        <v>367</v>
      </c>
      <c r="B1207">
        <v>170</v>
      </c>
      <c r="C1207" t="s">
        <v>374</v>
      </c>
      <c r="D1207">
        <v>313136</v>
      </c>
      <c r="E1207" t="s">
        <v>375</v>
      </c>
      <c r="F1207">
        <v>1</v>
      </c>
      <c r="G1207" t="s">
        <v>573</v>
      </c>
      <c r="H1207">
        <v>267</v>
      </c>
      <c r="I1207" s="9">
        <v>44398</v>
      </c>
      <c r="J1207" s="9">
        <v>44581</v>
      </c>
      <c r="K1207" s="9">
        <v>45138</v>
      </c>
      <c r="L1207" s="92">
        <v>6354</v>
      </c>
      <c r="M1207" s="9"/>
      <c r="N1207" s="9"/>
      <c r="O1207" s="9"/>
      <c r="P1207" s="9"/>
      <c r="Q1207" s="9"/>
    </row>
    <row r="1208" spans="1:17" hidden="1" x14ac:dyDescent="0.25">
      <c r="A1208" s="19" t="s">
        <v>367</v>
      </c>
      <c r="B1208">
        <v>140</v>
      </c>
      <c r="C1208" t="s">
        <v>376</v>
      </c>
      <c r="D1208">
        <v>313136</v>
      </c>
      <c r="E1208" t="s">
        <v>377</v>
      </c>
      <c r="F1208">
        <v>1</v>
      </c>
      <c r="G1208" t="s">
        <v>573</v>
      </c>
      <c r="H1208">
        <v>267</v>
      </c>
      <c r="I1208" s="9">
        <v>44398</v>
      </c>
      <c r="J1208" s="9">
        <v>44581</v>
      </c>
      <c r="K1208" s="9">
        <v>45138</v>
      </c>
      <c r="L1208" s="92">
        <v>6942</v>
      </c>
      <c r="M1208" s="9"/>
      <c r="N1208" s="9"/>
      <c r="O1208" s="9"/>
      <c r="P1208" s="9"/>
      <c r="Q1208" s="9"/>
    </row>
    <row r="1209" spans="1:17" hidden="1" x14ac:dyDescent="0.25">
      <c r="A1209" s="19" t="s">
        <v>367</v>
      </c>
      <c r="B1209">
        <v>162</v>
      </c>
      <c r="C1209" t="s">
        <v>376</v>
      </c>
      <c r="D1209">
        <v>313136</v>
      </c>
      <c r="E1209" t="s">
        <v>377</v>
      </c>
      <c r="F1209">
        <v>1</v>
      </c>
      <c r="G1209" t="s">
        <v>573</v>
      </c>
      <c r="H1209">
        <v>267</v>
      </c>
      <c r="I1209" s="9">
        <v>44398</v>
      </c>
      <c r="J1209" s="9">
        <v>44581</v>
      </c>
      <c r="K1209" s="9">
        <v>45138</v>
      </c>
      <c r="L1209" s="92">
        <v>6942</v>
      </c>
      <c r="M1209" s="9"/>
      <c r="N1209" s="9"/>
      <c r="O1209" s="9"/>
      <c r="P1209" s="9"/>
      <c r="Q1209" s="9"/>
    </row>
    <row r="1210" spans="1:17" hidden="1" x14ac:dyDescent="0.25">
      <c r="A1210" s="19" t="s">
        <v>367</v>
      </c>
      <c r="B1210">
        <v>138</v>
      </c>
      <c r="C1210" t="s">
        <v>376</v>
      </c>
      <c r="D1210">
        <v>313136</v>
      </c>
      <c r="E1210" t="s">
        <v>377</v>
      </c>
      <c r="F1210">
        <v>1</v>
      </c>
      <c r="G1210" t="s">
        <v>573</v>
      </c>
      <c r="H1210">
        <v>267</v>
      </c>
      <c r="I1210" s="9">
        <v>44398</v>
      </c>
      <c r="J1210" s="9">
        <v>44581</v>
      </c>
      <c r="K1210" s="9">
        <v>45138</v>
      </c>
      <c r="L1210" s="92">
        <v>6942</v>
      </c>
      <c r="M1210" s="9"/>
      <c r="N1210" s="9"/>
      <c r="O1210" s="9"/>
      <c r="P1210" s="9"/>
      <c r="Q1210" s="9"/>
    </row>
    <row r="1211" spans="1:17" hidden="1" x14ac:dyDescent="0.25">
      <c r="A1211" s="19" t="s">
        <v>367</v>
      </c>
      <c r="B1211">
        <v>139</v>
      </c>
      <c r="C1211" t="s">
        <v>376</v>
      </c>
      <c r="D1211">
        <v>313136</v>
      </c>
      <c r="E1211" t="s">
        <v>377</v>
      </c>
      <c r="F1211">
        <v>1</v>
      </c>
      <c r="G1211" t="s">
        <v>573</v>
      </c>
      <c r="H1211">
        <v>267</v>
      </c>
      <c r="I1211" s="9">
        <v>44398</v>
      </c>
      <c r="J1211" s="9">
        <v>44581</v>
      </c>
      <c r="K1211" s="9">
        <v>45138</v>
      </c>
      <c r="L1211" s="92">
        <v>6942</v>
      </c>
      <c r="M1211" s="9"/>
      <c r="N1211" s="9"/>
      <c r="O1211" s="9"/>
      <c r="P1211" s="9"/>
      <c r="Q1211" s="9"/>
    </row>
    <row r="1212" spans="1:17" hidden="1" x14ac:dyDescent="0.25">
      <c r="A1212" s="19" t="s">
        <v>367</v>
      </c>
      <c r="B1212">
        <v>143</v>
      </c>
      <c r="C1212" t="s">
        <v>378</v>
      </c>
      <c r="D1212">
        <v>313136</v>
      </c>
      <c r="E1212" t="s">
        <v>379</v>
      </c>
      <c r="F1212">
        <v>1</v>
      </c>
      <c r="G1212" t="s">
        <v>573</v>
      </c>
      <c r="H1212">
        <v>267</v>
      </c>
      <c r="I1212" s="9">
        <v>44398</v>
      </c>
      <c r="J1212" s="9">
        <v>44581</v>
      </c>
      <c r="K1212" s="9">
        <v>45138</v>
      </c>
      <c r="L1212" s="92">
        <v>10722</v>
      </c>
      <c r="M1212" s="9"/>
      <c r="N1212" s="9"/>
      <c r="O1212" s="9"/>
      <c r="P1212" s="9"/>
      <c r="Q1212" s="9"/>
    </row>
    <row r="1213" spans="1:17" hidden="1" x14ac:dyDescent="0.25">
      <c r="A1213" s="19" t="s">
        <v>367</v>
      </c>
      <c r="B1213">
        <v>191</v>
      </c>
      <c r="C1213" t="s">
        <v>378</v>
      </c>
      <c r="D1213">
        <v>313136</v>
      </c>
      <c r="E1213" t="s">
        <v>379</v>
      </c>
      <c r="F1213">
        <v>1</v>
      </c>
      <c r="G1213" t="s">
        <v>573</v>
      </c>
      <c r="H1213">
        <v>267</v>
      </c>
      <c r="I1213" s="9">
        <v>44398</v>
      </c>
      <c r="J1213" s="9">
        <v>44581</v>
      </c>
      <c r="K1213" s="9">
        <v>45138</v>
      </c>
      <c r="L1213" s="92">
        <v>10722</v>
      </c>
      <c r="M1213" s="9"/>
      <c r="N1213" s="9"/>
      <c r="O1213" s="9"/>
      <c r="P1213" s="9"/>
      <c r="Q1213" s="9"/>
    </row>
    <row r="1214" spans="1:17" hidden="1" x14ac:dyDescent="0.25">
      <c r="A1214" s="19" t="s">
        <v>367</v>
      </c>
      <c r="B1214">
        <v>157</v>
      </c>
      <c r="C1214" t="s">
        <v>378</v>
      </c>
      <c r="D1214">
        <v>313136</v>
      </c>
      <c r="E1214" t="s">
        <v>379</v>
      </c>
      <c r="F1214">
        <v>1</v>
      </c>
      <c r="G1214" t="s">
        <v>573</v>
      </c>
      <c r="H1214">
        <v>267</v>
      </c>
      <c r="I1214" s="9">
        <v>44398</v>
      </c>
      <c r="J1214" s="9">
        <v>44581</v>
      </c>
      <c r="K1214" s="9">
        <v>45138</v>
      </c>
      <c r="L1214" s="92">
        <v>10722</v>
      </c>
      <c r="M1214" s="9"/>
      <c r="N1214" s="9"/>
      <c r="O1214" s="9"/>
      <c r="P1214" s="9"/>
      <c r="Q1214" s="9"/>
    </row>
    <row r="1215" spans="1:17" hidden="1" x14ac:dyDescent="0.25">
      <c r="A1215" s="19" t="s">
        <v>367</v>
      </c>
      <c r="B1215">
        <v>148</v>
      </c>
      <c r="C1215" t="s">
        <v>378</v>
      </c>
      <c r="D1215">
        <v>313136</v>
      </c>
      <c r="E1215" t="s">
        <v>379</v>
      </c>
      <c r="F1215">
        <v>1</v>
      </c>
      <c r="G1215" t="s">
        <v>573</v>
      </c>
      <c r="H1215">
        <v>267</v>
      </c>
      <c r="I1215" s="9">
        <v>44398</v>
      </c>
      <c r="J1215" s="9">
        <v>44581</v>
      </c>
      <c r="K1215" s="9">
        <v>45138</v>
      </c>
      <c r="L1215" s="92">
        <v>10722</v>
      </c>
      <c r="M1215" s="9"/>
      <c r="N1215" s="9"/>
      <c r="O1215" s="9"/>
      <c r="P1215" s="9"/>
      <c r="Q1215" s="9"/>
    </row>
    <row r="1216" spans="1:17" hidden="1" x14ac:dyDescent="0.25">
      <c r="A1216" s="19" t="s">
        <v>367</v>
      </c>
      <c r="B1216">
        <v>156</v>
      </c>
      <c r="C1216" t="s">
        <v>378</v>
      </c>
      <c r="D1216">
        <v>313136</v>
      </c>
      <c r="E1216" t="s">
        <v>379</v>
      </c>
      <c r="F1216">
        <v>1</v>
      </c>
      <c r="G1216" t="s">
        <v>573</v>
      </c>
      <c r="H1216">
        <v>267</v>
      </c>
      <c r="I1216" s="9">
        <v>44398</v>
      </c>
      <c r="J1216" s="9">
        <v>44581</v>
      </c>
      <c r="K1216" s="9">
        <v>45138</v>
      </c>
      <c r="L1216" s="92">
        <v>10722</v>
      </c>
      <c r="M1216" s="9"/>
      <c r="N1216" s="9"/>
      <c r="O1216" s="9"/>
      <c r="P1216" s="9"/>
      <c r="Q1216" s="9"/>
    </row>
    <row r="1217" spans="1:17" hidden="1" x14ac:dyDescent="0.25">
      <c r="A1217" s="19" t="s">
        <v>367</v>
      </c>
      <c r="B1217">
        <v>190</v>
      </c>
      <c r="C1217" t="s">
        <v>380</v>
      </c>
      <c r="D1217">
        <v>313136</v>
      </c>
      <c r="E1217" t="s">
        <v>381</v>
      </c>
      <c r="F1217">
        <v>1</v>
      </c>
      <c r="G1217" t="s">
        <v>573</v>
      </c>
      <c r="H1217">
        <v>268</v>
      </c>
      <c r="I1217" s="9">
        <v>44398</v>
      </c>
      <c r="J1217" s="9">
        <v>44581</v>
      </c>
      <c r="K1217" s="9">
        <v>45138</v>
      </c>
      <c r="L1217" s="92">
        <v>4482</v>
      </c>
      <c r="M1217" s="9"/>
      <c r="N1217" s="9"/>
      <c r="O1217" s="9"/>
      <c r="P1217" s="9"/>
      <c r="Q1217" s="9"/>
    </row>
    <row r="1218" spans="1:17" hidden="1" x14ac:dyDescent="0.25">
      <c r="A1218" s="19" t="s">
        <v>367</v>
      </c>
      <c r="B1218">
        <v>589</v>
      </c>
      <c r="C1218" t="s">
        <v>382</v>
      </c>
      <c r="D1218">
        <v>313136</v>
      </c>
      <c r="E1218" t="s">
        <v>383</v>
      </c>
      <c r="F1218">
        <v>1</v>
      </c>
      <c r="G1218" t="s">
        <v>573</v>
      </c>
      <c r="H1218">
        <v>268</v>
      </c>
      <c r="I1218" s="9">
        <v>44398</v>
      </c>
      <c r="J1218" s="9">
        <v>44581</v>
      </c>
      <c r="K1218" s="9">
        <v>45138</v>
      </c>
      <c r="L1218" s="92">
        <v>9426</v>
      </c>
      <c r="M1218" s="9"/>
      <c r="N1218" s="9"/>
      <c r="O1218" s="9"/>
      <c r="P1218" s="9"/>
      <c r="Q1218" s="9"/>
    </row>
    <row r="1219" spans="1:17" hidden="1" x14ac:dyDescent="0.25">
      <c r="A1219" s="19" t="s">
        <v>367</v>
      </c>
      <c r="B1219">
        <v>590</v>
      </c>
      <c r="C1219" t="s">
        <v>382</v>
      </c>
      <c r="D1219">
        <v>313136</v>
      </c>
      <c r="E1219" t="s">
        <v>383</v>
      </c>
      <c r="F1219">
        <v>1</v>
      </c>
      <c r="G1219" t="s">
        <v>573</v>
      </c>
      <c r="H1219">
        <v>268</v>
      </c>
      <c r="I1219" s="9">
        <v>44398</v>
      </c>
      <c r="J1219" s="9">
        <v>44581</v>
      </c>
      <c r="K1219" s="9">
        <v>45138</v>
      </c>
      <c r="L1219" s="92">
        <v>9426</v>
      </c>
      <c r="M1219" s="9"/>
      <c r="N1219" s="9"/>
      <c r="O1219" s="9"/>
      <c r="P1219" s="9"/>
      <c r="Q1219" s="9"/>
    </row>
    <row r="1220" spans="1:17" hidden="1" x14ac:dyDescent="0.25">
      <c r="A1220" s="19" t="s">
        <v>367</v>
      </c>
      <c r="B1220">
        <v>592</v>
      </c>
      <c r="C1220" t="s">
        <v>382</v>
      </c>
      <c r="D1220">
        <v>313136</v>
      </c>
      <c r="E1220" t="s">
        <v>383</v>
      </c>
      <c r="F1220">
        <v>1</v>
      </c>
      <c r="G1220" t="s">
        <v>573</v>
      </c>
      <c r="H1220">
        <v>268</v>
      </c>
      <c r="I1220" s="9">
        <v>44398</v>
      </c>
      <c r="J1220" s="9">
        <v>44581</v>
      </c>
      <c r="K1220" s="9">
        <v>45138</v>
      </c>
      <c r="L1220" s="92">
        <v>9426</v>
      </c>
      <c r="M1220" s="9"/>
      <c r="N1220" s="9"/>
      <c r="O1220" s="9"/>
      <c r="P1220" s="9"/>
      <c r="Q1220" s="9"/>
    </row>
    <row r="1221" spans="1:17" hidden="1" x14ac:dyDescent="0.25">
      <c r="A1221" s="19" t="s">
        <v>367</v>
      </c>
      <c r="B1221">
        <v>591</v>
      </c>
      <c r="C1221" t="s">
        <v>382</v>
      </c>
      <c r="D1221">
        <v>313136</v>
      </c>
      <c r="E1221" t="s">
        <v>383</v>
      </c>
      <c r="F1221">
        <v>1</v>
      </c>
      <c r="G1221" t="s">
        <v>573</v>
      </c>
      <c r="H1221">
        <v>268</v>
      </c>
      <c r="I1221" s="9">
        <v>44398</v>
      </c>
      <c r="J1221" s="9">
        <v>44581</v>
      </c>
      <c r="K1221" s="9">
        <v>45138</v>
      </c>
      <c r="L1221" s="92">
        <v>9426</v>
      </c>
      <c r="M1221" s="9"/>
      <c r="N1221" s="9"/>
      <c r="O1221" s="9"/>
      <c r="P1221" s="9"/>
      <c r="Q1221" s="9"/>
    </row>
    <row r="1222" spans="1:17" ht="15.75" hidden="1" thickBot="1" x14ac:dyDescent="0.3">
      <c r="A1222" s="20" t="s">
        <v>367</v>
      </c>
      <c r="B1222" s="2">
        <v>187</v>
      </c>
      <c r="C1222" s="2" t="s">
        <v>384</v>
      </c>
      <c r="D1222" s="2">
        <v>313136</v>
      </c>
      <c r="E1222" s="2" t="s">
        <v>385</v>
      </c>
      <c r="F1222" s="2">
        <v>1</v>
      </c>
      <c r="G1222" s="2" t="s">
        <v>573</v>
      </c>
      <c r="H1222" s="2">
        <v>269</v>
      </c>
      <c r="I1222" s="10">
        <v>44398</v>
      </c>
      <c r="J1222" s="10">
        <v>44581</v>
      </c>
      <c r="K1222" s="66">
        <v>45138</v>
      </c>
      <c r="L1222" s="91">
        <v>4602</v>
      </c>
      <c r="M1222" s="66"/>
      <c r="N1222" s="66"/>
      <c r="O1222" s="9"/>
      <c r="P1222" s="9"/>
      <c r="Q1222" s="9"/>
    </row>
    <row r="1223" spans="1:17" hidden="1" x14ac:dyDescent="0.25">
      <c r="A1223" s="8" t="s">
        <v>386</v>
      </c>
      <c r="B1223">
        <v>417</v>
      </c>
      <c r="C1223" t="s">
        <v>387</v>
      </c>
      <c r="D1223">
        <v>313136</v>
      </c>
      <c r="E1223" t="s">
        <v>703</v>
      </c>
      <c r="F1223">
        <v>1</v>
      </c>
      <c r="G1223" t="s">
        <v>573</v>
      </c>
      <c r="H1223">
        <v>270</v>
      </c>
      <c r="I1223" s="9">
        <v>44398</v>
      </c>
      <c r="J1223" s="9">
        <v>44581</v>
      </c>
      <c r="K1223" s="9">
        <v>45138</v>
      </c>
      <c r="L1223" s="9"/>
      <c r="M1223" s="9"/>
      <c r="N1223" s="9"/>
      <c r="O1223" s="9"/>
      <c r="P1223" s="9"/>
      <c r="Q1223" s="9"/>
    </row>
    <row r="1224" spans="1:17" hidden="1" x14ac:dyDescent="0.25">
      <c r="A1224" s="8" t="s">
        <v>386</v>
      </c>
      <c r="B1224">
        <v>436</v>
      </c>
      <c r="C1224" t="s">
        <v>387</v>
      </c>
      <c r="D1224">
        <v>313136</v>
      </c>
      <c r="E1224" t="s">
        <v>703</v>
      </c>
      <c r="F1224">
        <v>1</v>
      </c>
      <c r="G1224" t="s">
        <v>573</v>
      </c>
      <c r="H1224">
        <v>270</v>
      </c>
      <c r="I1224" s="9">
        <v>44398</v>
      </c>
      <c r="J1224" s="9">
        <v>44581</v>
      </c>
      <c r="K1224" s="9">
        <v>45138</v>
      </c>
      <c r="L1224" s="9"/>
      <c r="M1224" s="9"/>
      <c r="N1224" s="9"/>
      <c r="O1224" s="9"/>
      <c r="P1224" s="9"/>
      <c r="Q1224" s="9"/>
    </row>
    <row r="1225" spans="1:17" hidden="1" x14ac:dyDescent="0.25">
      <c r="A1225" s="8" t="s">
        <v>386</v>
      </c>
      <c r="B1225">
        <v>409</v>
      </c>
      <c r="C1225" t="s">
        <v>388</v>
      </c>
      <c r="D1225">
        <v>313136</v>
      </c>
      <c r="E1225" t="s">
        <v>704</v>
      </c>
      <c r="F1225">
        <v>1</v>
      </c>
      <c r="G1225" t="s">
        <v>573</v>
      </c>
      <c r="H1225">
        <v>272</v>
      </c>
      <c r="I1225" s="9">
        <v>44398</v>
      </c>
      <c r="J1225" s="9">
        <v>44581</v>
      </c>
      <c r="K1225" s="9">
        <v>45138</v>
      </c>
      <c r="L1225" s="9"/>
      <c r="M1225" s="9"/>
      <c r="N1225" s="9"/>
      <c r="O1225" s="9"/>
      <c r="P1225" s="9"/>
      <c r="Q1225" s="9"/>
    </row>
    <row r="1226" spans="1:17" hidden="1" x14ac:dyDescent="0.25">
      <c r="A1226" s="8" t="s">
        <v>386</v>
      </c>
      <c r="B1226">
        <v>431</v>
      </c>
      <c r="C1226" t="s">
        <v>388</v>
      </c>
      <c r="D1226">
        <v>313136</v>
      </c>
      <c r="E1226" t="s">
        <v>704</v>
      </c>
      <c r="F1226">
        <v>1</v>
      </c>
      <c r="G1226" t="s">
        <v>573</v>
      </c>
      <c r="H1226">
        <v>272</v>
      </c>
      <c r="I1226" s="9">
        <v>44398</v>
      </c>
      <c r="J1226" s="9">
        <v>44581</v>
      </c>
      <c r="K1226" s="9">
        <v>45138</v>
      </c>
      <c r="L1226" s="9"/>
      <c r="M1226" s="9"/>
      <c r="N1226" s="9"/>
      <c r="O1226" s="9"/>
      <c r="P1226" s="9"/>
      <c r="Q1226" s="9"/>
    </row>
    <row r="1227" spans="1:17" hidden="1" x14ac:dyDescent="0.25">
      <c r="A1227" s="8" t="s">
        <v>386</v>
      </c>
      <c r="B1227">
        <v>431</v>
      </c>
      <c r="C1227" t="s">
        <v>388</v>
      </c>
      <c r="D1227">
        <v>313136</v>
      </c>
      <c r="E1227" t="s">
        <v>704</v>
      </c>
      <c r="F1227">
        <v>1</v>
      </c>
      <c r="G1227" t="s">
        <v>573</v>
      </c>
      <c r="H1227">
        <v>272</v>
      </c>
      <c r="I1227" s="9">
        <v>44398</v>
      </c>
      <c r="J1227" s="9">
        <v>44581</v>
      </c>
      <c r="K1227" s="9">
        <v>45138</v>
      </c>
      <c r="L1227" s="9"/>
      <c r="M1227" s="9"/>
      <c r="N1227" s="9"/>
      <c r="O1227" s="9"/>
      <c r="P1227" s="9"/>
      <c r="Q1227" s="9"/>
    </row>
    <row r="1228" spans="1:17" hidden="1" x14ac:dyDescent="0.25">
      <c r="A1228" s="8" t="s">
        <v>386</v>
      </c>
      <c r="B1228">
        <v>419</v>
      </c>
      <c r="C1228" t="s">
        <v>388</v>
      </c>
      <c r="D1228">
        <v>313136</v>
      </c>
      <c r="E1228" t="s">
        <v>704</v>
      </c>
      <c r="F1228">
        <v>1</v>
      </c>
      <c r="G1228" t="s">
        <v>573</v>
      </c>
      <c r="H1228">
        <v>272</v>
      </c>
      <c r="I1228" s="9">
        <v>44398</v>
      </c>
      <c r="J1228" s="9">
        <v>44581</v>
      </c>
      <c r="K1228" s="9">
        <v>45138</v>
      </c>
      <c r="L1228" s="9"/>
      <c r="M1228" s="9"/>
      <c r="N1228" s="9"/>
      <c r="O1228" s="9"/>
      <c r="P1228" s="9"/>
      <c r="Q1228" s="9"/>
    </row>
    <row r="1229" spans="1:17" hidden="1" x14ac:dyDescent="0.25">
      <c r="A1229" s="8" t="s">
        <v>386</v>
      </c>
      <c r="B1229">
        <v>439</v>
      </c>
      <c r="C1229" t="s">
        <v>388</v>
      </c>
      <c r="D1229">
        <v>313136</v>
      </c>
      <c r="E1229" t="s">
        <v>704</v>
      </c>
      <c r="F1229">
        <v>1</v>
      </c>
      <c r="G1229" t="s">
        <v>573</v>
      </c>
      <c r="H1229">
        <v>272</v>
      </c>
      <c r="I1229" s="9">
        <v>44398</v>
      </c>
      <c r="J1229" s="9">
        <v>44581</v>
      </c>
      <c r="K1229" s="9">
        <v>45138</v>
      </c>
      <c r="L1229" s="9"/>
      <c r="M1229" s="9"/>
      <c r="N1229" s="9"/>
      <c r="O1229" s="9"/>
      <c r="P1229" s="9"/>
      <c r="Q1229" s="9"/>
    </row>
    <row r="1230" spans="1:17" hidden="1" x14ac:dyDescent="0.25">
      <c r="A1230" s="8" t="s">
        <v>386</v>
      </c>
      <c r="B1230">
        <v>405</v>
      </c>
      <c r="C1230" t="s">
        <v>389</v>
      </c>
      <c r="D1230">
        <v>313136</v>
      </c>
      <c r="E1230" t="s">
        <v>705</v>
      </c>
      <c r="F1230">
        <v>1</v>
      </c>
      <c r="G1230" t="s">
        <v>573</v>
      </c>
      <c r="H1230">
        <v>276</v>
      </c>
      <c r="I1230" s="9">
        <v>44398</v>
      </c>
      <c r="J1230" s="9">
        <v>44581</v>
      </c>
      <c r="K1230" s="9">
        <v>45138</v>
      </c>
      <c r="L1230" s="9"/>
      <c r="M1230" s="9"/>
      <c r="N1230" s="9"/>
      <c r="O1230" s="9"/>
      <c r="P1230" s="9"/>
      <c r="Q1230" s="9"/>
    </row>
    <row r="1231" spans="1:17" hidden="1" x14ac:dyDescent="0.25">
      <c r="A1231" s="8" t="s">
        <v>386</v>
      </c>
      <c r="B1231">
        <v>425</v>
      </c>
      <c r="C1231" t="s">
        <v>389</v>
      </c>
      <c r="D1231">
        <v>313136</v>
      </c>
      <c r="E1231" t="s">
        <v>705</v>
      </c>
      <c r="F1231">
        <v>1</v>
      </c>
      <c r="G1231" t="s">
        <v>573</v>
      </c>
      <c r="H1231">
        <v>276</v>
      </c>
      <c r="I1231" s="9">
        <v>44398</v>
      </c>
      <c r="J1231" s="9">
        <v>44581</v>
      </c>
      <c r="K1231" s="9">
        <v>45138</v>
      </c>
      <c r="L1231" s="9"/>
      <c r="M1231" s="9"/>
      <c r="N1231" s="9"/>
      <c r="O1231" s="9"/>
      <c r="P1231" s="9"/>
      <c r="Q1231" s="9"/>
    </row>
    <row r="1232" spans="1:17" hidden="1" x14ac:dyDescent="0.25">
      <c r="A1232" s="8" t="s">
        <v>386</v>
      </c>
      <c r="B1232">
        <v>449</v>
      </c>
      <c r="C1232" t="s">
        <v>390</v>
      </c>
      <c r="D1232">
        <v>313136</v>
      </c>
      <c r="E1232" t="s">
        <v>706</v>
      </c>
      <c r="F1232">
        <v>1</v>
      </c>
      <c r="G1232" t="s">
        <v>573</v>
      </c>
      <c r="H1232">
        <v>278</v>
      </c>
      <c r="I1232" s="9">
        <v>44398</v>
      </c>
      <c r="J1232" s="9">
        <v>44581</v>
      </c>
      <c r="K1232" s="9">
        <v>45138</v>
      </c>
      <c r="L1232" s="9"/>
      <c r="M1232" s="9"/>
      <c r="N1232" s="9"/>
      <c r="O1232" s="9"/>
      <c r="P1232" s="9"/>
      <c r="Q1232" s="9"/>
    </row>
    <row r="1233" spans="1:17" hidden="1" x14ac:dyDescent="0.25">
      <c r="A1233" s="8" t="s">
        <v>386</v>
      </c>
      <c r="B1233">
        <v>448</v>
      </c>
      <c r="C1233" t="s">
        <v>390</v>
      </c>
      <c r="D1233">
        <v>313136</v>
      </c>
      <c r="E1233" t="s">
        <v>706</v>
      </c>
      <c r="F1233">
        <v>1</v>
      </c>
      <c r="G1233" t="s">
        <v>573</v>
      </c>
      <c r="H1233">
        <v>278</v>
      </c>
      <c r="I1233" s="9">
        <v>44398</v>
      </c>
      <c r="J1233" s="9">
        <v>44581</v>
      </c>
      <c r="K1233" s="9">
        <v>45138</v>
      </c>
      <c r="L1233" s="9"/>
      <c r="M1233" s="9"/>
      <c r="N1233" s="9"/>
      <c r="O1233" s="9"/>
      <c r="P1233" s="9"/>
      <c r="Q1233" s="9"/>
    </row>
    <row r="1234" spans="1:17" hidden="1" x14ac:dyDescent="0.25">
      <c r="A1234" s="8" t="s">
        <v>386</v>
      </c>
      <c r="B1234">
        <v>408</v>
      </c>
      <c r="C1234" t="s">
        <v>391</v>
      </c>
      <c r="D1234">
        <v>313136</v>
      </c>
      <c r="E1234" t="s">
        <v>707</v>
      </c>
      <c r="F1234">
        <v>1</v>
      </c>
      <c r="G1234" t="s">
        <v>573</v>
      </c>
      <c r="H1234">
        <v>280</v>
      </c>
      <c r="I1234" s="9">
        <v>44398</v>
      </c>
      <c r="J1234" s="9">
        <v>44581</v>
      </c>
      <c r="K1234" s="9">
        <v>45138</v>
      </c>
      <c r="L1234" s="9"/>
      <c r="M1234" s="9"/>
      <c r="N1234" s="9"/>
      <c r="O1234" s="9"/>
      <c r="P1234" s="9"/>
      <c r="Q1234" s="9"/>
    </row>
    <row r="1235" spans="1:17" hidden="1" x14ac:dyDescent="0.25">
      <c r="A1235" s="8" t="s">
        <v>386</v>
      </c>
      <c r="B1235">
        <v>433</v>
      </c>
      <c r="C1235" t="s">
        <v>391</v>
      </c>
      <c r="D1235">
        <v>313136</v>
      </c>
      <c r="E1235" t="s">
        <v>707</v>
      </c>
      <c r="F1235">
        <v>1</v>
      </c>
      <c r="G1235" t="s">
        <v>573</v>
      </c>
      <c r="H1235">
        <v>280</v>
      </c>
      <c r="I1235" s="9">
        <v>44398</v>
      </c>
      <c r="J1235" s="9">
        <v>44581</v>
      </c>
      <c r="K1235" s="9">
        <v>45138</v>
      </c>
      <c r="L1235" s="9"/>
      <c r="M1235" s="9"/>
      <c r="N1235" s="9"/>
      <c r="O1235" s="9"/>
      <c r="P1235" s="9"/>
      <c r="Q1235" s="9"/>
    </row>
    <row r="1236" spans="1:17" hidden="1" x14ac:dyDescent="0.25">
      <c r="A1236" s="8" t="s">
        <v>386</v>
      </c>
      <c r="B1236">
        <v>414</v>
      </c>
      <c r="C1236" t="s">
        <v>392</v>
      </c>
      <c r="D1236">
        <v>313136</v>
      </c>
      <c r="E1236" t="s">
        <v>708</v>
      </c>
      <c r="F1236">
        <v>1</v>
      </c>
      <c r="G1236" t="s">
        <v>573</v>
      </c>
      <c r="H1236">
        <v>282</v>
      </c>
      <c r="I1236" s="9">
        <v>44398</v>
      </c>
      <c r="J1236" s="9">
        <v>44581</v>
      </c>
      <c r="K1236" s="9">
        <v>45138</v>
      </c>
      <c r="L1236" s="9"/>
      <c r="M1236" s="9"/>
      <c r="N1236" s="9"/>
      <c r="O1236" s="9"/>
      <c r="P1236" s="9"/>
      <c r="Q1236" s="9"/>
    </row>
    <row r="1237" spans="1:17" hidden="1" x14ac:dyDescent="0.25">
      <c r="A1237" s="8" t="s">
        <v>386</v>
      </c>
      <c r="B1237">
        <v>435</v>
      </c>
      <c r="C1237" t="s">
        <v>392</v>
      </c>
      <c r="D1237">
        <v>313136</v>
      </c>
      <c r="E1237" t="s">
        <v>708</v>
      </c>
      <c r="F1237">
        <v>1</v>
      </c>
      <c r="G1237" t="s">
        <v>573</v>
      </c>
      <c r="H1237">
        <v>282</v>
      </c>
      <c r="I1237" s="9">
        <v>44398</v>
      </c>
      <c r="J1237" s="9">
        <v>44581</v>
      </c>
      <c r="K1237" s="9">
        <v>45138</v>
      </c>
      <c r="L1237" s="9"/>
      <c r="M1237" s="9"/>
      <c r="N1237" s="9"/>
      <c r="O1237" s="9"/>
      <c r="P1237" s="9"/>
      <c r="Q1237" s="9"/>
    </row>
    <row r="1238" spans="1:17" hidden="1" x14ac:dyDescent="0.25">
      <c r="A1238" s="8" t="s">
        <v>386</v>
      </c>
      <c r="B1238">
        <v>6894</v>
      </c>
      <c r="C1238" t="s">
        <v>393</v>
      </c>
      <c r="D1238">
        <v>313136</v>
      </c>
      <c r="E1238" t="s">
        <v>709</v>
      </c>
      <c r="F1238">
        <v>1</v>
      </c>
      <c r="G1238" t="s">
        <v>573</v>
      </c>
      <c r="H1238">
        <v>283</v>
      </c>
      <c r="I1238" s="9">
        <v>44398</v>
      </c>
      <c r="J1238" s="9">
        <v>44581</v>
      </c>
      <c r="K1238" s="9">
        <v>45138</v>
      </c>
      <c r="L1238" s="9"/>
      <c r="M1238" s="9"/>
      <c r="N1238" s="9"/>
      <c r="O1238" s="9"/>
      <c r="P1238" s="9"/>
      <c r="Q1238" s="9"/>
    </row>
    <row r="1239" spans="1:17" hidden="1" x14ac:dyDescent="0.25">
      <c r="A1239" s="8" t="s">
        <v>386</v>
      </c>
      <c r="B1239">
        <v>416</v>
      </c>
      <c r="C1239" t="s">
        <v>394</v>
      </c>
      <c r="D1239">
        <v>313136</v>
      </c>
      <c r="E1239" t="s">
        <v>710</v>
      </c>
      <c r="F1239">
        <v>1</v>
      </c>
      <c r="G1239" t="s">
        <v>573</v>
      </c>
      <c r="H1239">
        <v>284</v>
      </c>
      <c r="I1239" s="9">
        <v>44398</v>
      </c>
      <c r="J1239" s="9">
        <v>44581</v>
      </c>
      <c r="K1239" s="9">
        <v>45138</v>
      </c>
      <c r="L1239" s="9"/>
      <c r="M1239" s="9"/>
      <c r="N1239" s="9"/>
      <c r="O1239" s="9"/>
      <c r="P1239" s="9"/>
      <c r="Q1239" s="9"/>
    </row>
    <row r="1240" spans="1:17" hidden="1" x14ac:dyDescent="0.25">
      <c r="A1240" s="8" t="s">
        <v>386</v>
      </c>
      <c r="B1240">
        <v>437</v>
      </c>
      <c r="C1240" t="s">
        <v>394</v>
      </c>
      <c r="D1240">
        <v>313136</v>
      </c>
      <c r="E1240" t="s">
        <v>710</v>
      </c>
      <c r="F1240">
        <v>1</v>
      </c>
      <c r="G1240" t="s">
        <v>573</v>
      </c>
      <c r="H1240">
        <v>284</v>
      </c>
      <c r="I1240" s="9">
        <v>44398</v>
      </c>
      <c r="J1240" s="9">
        <v>44581</v>
      </c>
      <c r="K1240" s="9">
        <v>45138</v>
      </c>
      <c r="L1240" s="9"/>
      <c r="M1240" s="9"/>
      <c r="N1240" s="9"/>
      <c r="O1240" s="9"/>
      <c r="P1240" s="9"/>
      <c r="Q1240" s="9"/>
    </row>
    <row r="1241" spans="1:17" hidden="1" x14ac:dyDescent="0.25">
      <c r="A1241" s="8" t="s">
        <v>386</v>
      </c>
      <c r="B1241">
        <v>410</v>
      </c>
      <c r="C1241" t="s">
        <v>395</v>
      </c>
      <c r="D1241">
        <v>313136</v>
      </c>
      <c r="E1241" t="s">
        <v>711</v>
      </c>
      <c r="F1241">
        <v>1</v>
      </c>
      <c r="G1241" t="s">
        <v>573</v>
      </c>
      <c r="H1241">
        <v>273</v>
      </c>
      <c r="I1241" s="9">
        <v>44398</v>
      </c>
      <c r="J1241" s="9">
        <v>44581</v>
      </c>
      <c r="K1241" s="9">
        <v>45138</v>
      </c>
      <c r="L1241" s="9"/>
      <c r="M1241" s="9"/>
      <c r="N1241" s="9"/>
      <c r="O1241" s="9"/>
      <c r="P1241" s="9"/>
      <c r="Q1241" s="9"/>
    </row>
    <row r="1242" spans="1:17" hidden="1" x14ac:dyDescent="0.25">
      <c r="A1242" s="8" t="s">
        <v>386</v>
      </c>
      <c r="B1242">
        <v>432</v>
      </c>
      <c r="C1242" t="s">
        <v>395</v>
      </c>
      <c r="D1242">
        <v>313136</v>
      </c>
      <c r="E1242" t="s">
        <v>711</v>
      </c>
      <c r="F1242">
        <v>1</v>
      </c>
      <c r="G1242" t="s">
        <v>573</v>
      </c>
      <c r="H1242">
        <v>273</v>
      </c>
      <c r="I1242" s="9">
        <v>44398</v>
      </c>
      <c r="J1242" s="9">
        <v>44581</v>
      </c>
      <c r="K1242" s="9">
        <v>45138</v>
      </c>
      <c r="L1242" s="9"/>
      <c r="M1242" s="9"/>
      <c r="N1242" s="9"/>
      <c r="O1242" s="9"/>
      <c r="P1242" s="9"/>
      <c r="Q1242" s="9"/>
    </row>
    <row r="1243" spans="1:17" hidden="1" x14ac:dyDescent="0.25">
      <c r="A1243" s="8" t="s">
        <v>386</v>
      </c>
      <c r="B1243">
        <v>406</v>
      </c>
      <c r="C1243" t="s">
        <v>396</v>
      </c>
      <c r="D1243">
        <v>313136</v>
      </c>
      <c r="E1243" t="s">
        <v>712</v>
      </c>
      <c r="F1243">
        <v>1</v>
      </c>
      <c r="G1243" t="s">
        <v>573</v>
      </c>
      <c r="H1243">
        <v>288</v>
      </c>
      <c r="I1243" s="9">
        <v>44398</v>
      </c>
      <c r="J1243" s="9">
        <v>44581</v>
      </c>
      <c r="K1243" s="9">
        <v>45138</v>
      </c>
      <c r="L1243" s="9"/>
      <c r="M1243" s="9"/>
      <c r="N1243" s="9"/>
      <c r="O1243" s="9"/>
      <c r="P1243" s="9"/>
      <c r="Q1243" s="9"/>
    </row>
    <row r="1244" spans="1:17" hidden="1" x14ac:dyDescent="0.25">
      <c r="A1244" s="8" t="s">
        <v>386</v>
      </c>
      <c r="B1244">
        <v>406</v>
      </c>
      <c r="C1244" t="s">
        <v>396</v>
      </c>
      <c r="D1244">
        <v>313136</v>
      </c>
      <c r="E1244" t="s">
        <v>712</v>
      </c>
      <c r="F1244">
        <v>1</v>
      </c>
      <c r="G1244" t="s">
        <v>573</v>
      </c>
      <c r="H1244">
        <v>288</v>
      </c>
      <c r="I1244" s="9">
        <v>44398</v>
      </c>
      <c r="J1244" s="9">
        <v>44581</v>
      </c>
      <c r="K1244" s="9">
        <v>45138</v>
      </c>
      <c r="L1244" s="9"/>
      <c r="M1244" s="9"/>
      <c r="N1244" s="9"/>
      <c r="O1244" s="9"/>
      <c r="P1244" s="9"/>
      <c r="Q1244" s="9"/>
    </row>
    <row r="1245" spans="1:17" hidden="1" x14ac:dyDescent="0.25">
      <c r="A1245" s="8" t="s">
        <v>386</v>
      </c>
      <c r="B1245">
        <v>429</v>
      </c>
      <c r="C1245" t="s">
        <v>396</v>
      </c>
      <c r="D1245">
        <v>313136</v>
      </c>
      <c r="E1245" t="s">
        <v>712</v>
      </c>
      <c r="F1245">
        <v>1</v>
      </c>
      <c r="G1245" t="s">
        <v>573</v>
      </c>
      <c r="H1245">
        <v>288</v>
      </c>
      <c r="I1245" s="9">
        <v>44398</v>
      </c>
      <c r="J1245" s="9">
        <v>44581</v>
      </c>
      <c r="K1245" s="9">
        <v>45138</v>
      </c>
      <c r="L1245" s="9"/>
      <c r="M1245" s="9"/>
      <c r="N1245" s="9"/>
      <c r="O1245" s="9"/>
      <c r="P1245" s="9"/>
      <c r="Q1245" s="9"/>
    </row>
    <row r="1246" spans="1:17" hidden="1" x14ac:dyDescent="0.25">
      <c r="A1246" s="8" t="s">
        <v>386</v>
      </c>
      <c r="B1246">
        <v>415</v>
      </c>
      <c r="C1246" t="s">
        <v>397</v>
      </c>
      <c r="D1246">
        <v>313136</v>
      </c>
      <c r="E1246" t="s">
        <v>713</v>
      </c>
      <c r="F1246">
        <v>1</v>
      </c>
      <c r="G1246" t="s">
        <v>573</v>
      </c>
      <c r="H1246">
        <v>290</v>
      </c>
      <c r="I1246" s="9">
        <v>44398</v>
      </c>
      <c r="J1246" s="9">
        <v>44581</v>
      </c>
      <c r="K1246" s="9">
        <v>45138</v>
      </c>
      <c r="L1246" s="9"/>
      <c r="M1246" s="9"/>
      <c r="N1246" s="9"/>
      <c r="O1246" s="9"/>
      <c r="P1246" s="9"/>
      <c r="Q1246" s="9"/>
    </row>
    <row r="1247" spans="1:17" hidden="1" x14ac:dyDescent="0.25">
      <c r="A1247" s="8" t="s">
        <v>386</v>
      </c>
      <c r="B1247">
        <v>411</v>
      </c>
      <c r="C1247" t="s">
        <v>397</v>
      </c>
      <c r="D1247">
        <v>313136</v>
      </c>
      <c r="E1247" t="s">
        <v>713</v>
      </c>
      <c r="F1247">
        <v>1</v>
      </c>
      <c r="G1247" t="s">
        <v>573</v>
      </c>
      <c r="H1247">
        <v>290</v>
      </c>
      <c r="I1247" s="9">
        <v>44398</v>
      </c>
      <c r="J1247" s="9">
        <v>44581</v>
      </c>
      <c r="K1247" s="9">
        <v>45138</v>
      </c>
      <c r="L1247" s="9"/>
      <c r="M1247" s="9"/>
      <c r="N1247" s="9"/>
      <c r="O1247" s="9"/>
      <c r="P1247" s="9"/>
      <c r="Q1247" s="9"/>
    </row>
    <row r="1248" spans="1:17" hidden="1" x14ac:dyDescent="0.25">
      <c r="A1248" s="8" t="s">
        <v>386</v>
      </c>
      <c r="B1248">
        <v>418</v>
      </c>
      <c r="C1248" t="s">
        <v>398</v>
      </c>
      <c r="D1248">
        <v>313136</v>
      </c>
      <c r="E1248" t="s">
        <v>714</v>
      </c>
      <c r="F1248">
        <v>1</v>
      </c>
      <c r="G1248" t="s">
        <v>573</v>
      </c>
      <c r="H1248">
        <v>292</v>
      </c>
      <c r="I1248" s="9">
        <v>44398</v>
      </c>
      <c r="J1248" s="9">
        <v>44581</v>
      </c>
      <c r="K1248" s="9">
        <v>45138</v>
      </c>
      <c r="L1248" s="9"/>
      <c r="M1248" s="9"/>
      <c r="N1248" s="9"/>
      <c r="O1248" s="9"/>
      <c r="P1248" s="9"/>
      <c r="Q1248" s="9"/>
    </row>
    <row r="1249" spans="1:17" hidden="1" x14ac:dyDescent="0.25">
      <c r="A1249" s="8" t="s">
        <v>386</v>
      </c>
      <c r="B1249">
        <v>426</v>
      </c>
      <c r="C1249" t="s">
        <v>398</v>
      </c>
      <c r="D1249">
        <v>313136</v>
      </c>
      <c r="E1249" t="s">
        <v>714</v>
      </c>
      <c r="F1249">
        <v>1</v>
      </c>
      <c r="G1249" t="s">
        <v>573</v>
      </c>
      <c r="H1249">
        <v>292</v>
      </c>
      <c r="I1249" s="9">
        <v>44398</v>
      </c>
      <c r="J1249" s="9">
        <v>44581</v>
      </c>
      <c r="K1249" s="9">
        <v>45138</v>
      </c>
      <c r="L1249" s="9"/>
      <c r="M1249" s="9"/>
      <c r="N1249" s="9"/>
      <c r="O1249" s="9"/>
      <c r="P1249" s="9"/>
      <c r="Q1249" s="9"/>
    </row>
    <row r="1250" spans="1:17" hidden="1" x14ac:dyDescent="0.25">
      <c r="A1250" s="8" t="s">
        <v>386</v>
      </c>
      <c r="B1250">
        <v>438</v>
      </c>
      <c r="C1250" t="s">
        <v>398</v>
      </c>
      <c r="D1250">
        <v>313136</v>
      </c>
      <c r="E1250" t="s">
        <v>714</v>
      </c>
      <c r="F1250">
        <v>1</v>
      </c>
      <c r="G1250" t="s">
        <v>573</v>
      </c>
      <c r="H1250">
        <v>292</v>
      </c>
      <c r="I1250" s="9">
        <v>44398</v>
      </c>
      <c r="J1250" s="9">
        <v>44581</v>
      </c>
      <c r="K1250" s="9">
        <v>45138</v>
      </c>
      <c r="L1250" s="9"/>
      <c r="M1250" s="9"/>
      <c r="N1250" s="9"/>
      <c r="O1250" s="9"/>
      <c r="P1250" s="9"/>
      <c r="Q1250" s="9"/>
    </row>
    <row r="1251" spans="1:17" hidden="1" x14ac:dyDescent="0.25">
      <c r="A1251" s="8" t="s">
        <v>386</v>
      </c>
      <c r="B1251">
        <v>417</v>
      </c>
      <c r="C1251" t="s">
        <v>387</v>
      </c>
      <c r="D1251">
        <v>313136</v>
      </c>
      <c r="E1251" t="s">
        <v>703</v>
      </c>
      <c r="F1251">
        <v>1</v>
      </c>
      <c r="G1251" t="s">
        <v>573</v>
      </c>
      <c r="H1251">
        <v>271</v>
      </c>
      <c r="I1251" s="9">
        <v>44276</v>
      </c>
      <c r="J1251" s="9">
        <v>44397</v>
      </c>
      <c r="K1251" s="9">
        <v>45138</v>
      </c>
      <c r="L1251" s="9"/>
      <c r="M1251" s="9"/>
      <c r="N1251" s="9"/>
      <c r="O1251" s="9"/>
      <c r="P1251" s="9"/>
      <c r="Q1251" s="9"/>
    </row>
    <row r="1252" spans="1:17" hidden="1" x14ac:dyDescent="0.25">
      <c r="A1252" s="8" t="s">
        <v>386</v>
      </c>
      <c r="B1252">
        <v>436</v>
      </c>
      <c r="C1252" t="s">
        <v>387</v>
      </c>
      <c r="D1252">
        <v>313136</v>
      </c>
      <c r="E1252" t="s">
        <v>703</v>
      </c>
      <c r="F1252">
        <v>1</v>
      </c>
      <c r="G1252" t="s">
        <v>573</v>
      </c>
      <c r="H1252">
        <v>271</v>
      </c>
      <c r="I1252" s="9">
        <v>44276</v>
      </c>
      <c r="J1252" s="9">
        <v>44397</v>
      </c>
      <c r="K1252" s="9">
        <v>45138</v>
      </c>
      <c r="L1252" s="9"/>
      <c r="M1252" s="9"/>
      <c r="N1252" s="9"/>
      <c r="O1252" s="9"/>
      <c r="P1252" s="9"/>
      <c r="Q1252" s="9"/>
    </row>
    <row r="1253" spans="1:17" hidden="1" x14ac:dyDescent="0.25">
      <c r="A1253" s="8" t="s">
        <v>386</v>
      </c>
      <c r="B1253">
        <v>409</v>
      </c>
      <c r="C1253" t="s">
        <v>388</v>
      </c>
      <c r="D1253">
        <v>313136</v>
      </c>
      <c r="E1253" t="s">
        <v>704</v>
      </c>
      <c r="F1253">
        <v>1</v>
      </c>
      <c r="G1253" t="s">
        <v>573</v>
      </c>
      <c r="H1253">
        <v>274</v>
      </c>
      <c r="I1253" s="9">
        <v>44276</v>
      </c>
      <c r="J1253" s="9">
        <v>44397</v>
      </c>
      <c r="K1253" s="9">
        <v>45138</v>
      </c>
      <c r="L1253" s="9"/>
      <c r="M1253" s="9"/>
      <c r="N1253" s="9"/>
      <c r="O1253" s="9"/>
      <c r="P1253" s="9"/>
      <c r="Q1253" s="9"/>
    </row>
    <row r="1254" spans="1:17" hidden="1" x14ac:dyDescent="0.25">
      <c r="A1254" s="8" t="s">
        <v>386</v>
      </c>
      <c r="B1254">
        <v>431</v>
      </c>
      <c r="C1254" t="s">
        <v>388</v>
      </c>
      <c r="D1254">
        <v>313136</v>
      </c>
      <c r="E1254" t="s">
        <v>704</v>
      </c>
      <c r="F1254">
        <v>1</v>
      </c>
      <c r="G1254" t="s">
        <v>573</v>
      </c>
      <c r="H1254">
        <v>274</v>
      </c>
      <c r="I1254" s="9">
        <v>44276</v>
      </c>
      <c r="J1254" s="9">
        <v>44397</v>
      </c>
      <c r="K1254" s="9">
        <v>45138</v>
      </c>
      <c r="L1254" s="9"/>
      <c r="M1254" s="9"/>
      <c r="N1254" s="9"/>
      <c r="O1254" s="9"/>
      <c r="P1254" s="9"/>
      <c r="Q1254" s="9"/>
    </row>
    <row r="1255" spans="1:17" hidden="1" x14ac:dyDescent="0.25">
      <c r="A1255" s="8" t="s">
        <v>386</v>
      </c>
      <c r="B1255">
        <v>431</v>
      </c>
      <c r="C1255" t="s">
        <v>388</v>
      </c>
      <c r="D1255">
        <v>313136</v>
      </c>
      <c r="E1255" t="s">
        <v>704</v>
      </c>
      <c r="F1255">
        <v>1</v>
      </c>
      <c r="G1255" t="s">
        <v>573</v>
      </c>
      <c r="H1255">
        <v>274</v>
      </c>
      <c r="I1255" s="9">
        <v>44276</v>
      </c>
      <c r="J1255" s="9">
        <v>44397</v>
      </c>
      <c r="K1255" s="9">
        <v>45138</v>
      </c>
      <c r="L1255" s="9"/>
      <c r="M1255" s="9"/>
      <c r="N1255" s="9"/>
      <c r="O1255" s="9"/>
      <c r="P1255" s="9"/>
      <c r="Q1255" s="9"/>
    </row>
    <row r="1256" spans="1:17" hidden="1" x14ac:dyDescent="0.25">
      <c r="A1256" s="8" t="s">
        <v>386</v>
      </c>
      <c r="B1256">
        <v>419</v>
      </c>
      <c r="C1256" t="s">
        <v>388</v>
      </c>
      <c r="D1256">
        <v>313136</v>
      </c>
      <c r="E1256" t="s">
        <v>704</v>
      </c>
      <c r="F1256">
        <v>1</v>
      </c>
      <c r="G1256" t="s">
        <v>573</v>
      </c>
      <c r="H1256">
        <v>274</v>
      </c>
      <c r="I1256" s="9">
        <v>44276</v>
      </c>
      <c r="J1256" s="9">
        <v>44397</v>
      </c>
      <c r="K1256" s="9">
        <v>45138</v>
      </c>
      <c r="L1256" s="9"/>
      <c r="M1256" s="9"/>
      <c r="N1256" s="9"/>
      <c r="O1256" s="9"/>
      <c r="P1256" s="9"/>
      <c r="Q1256" s="9"/>
    </row>
    <row r="1257" spans="1:17" hidden="1" x14ac:dyDescent="0.25">
      <c r="A1257" s="8" t="s">
        <v>386</v>
      </c>
      <c r="B1257">
        <v>439</v>
      </c>
      <c r="C1257" t="s">
        <v>388</v>
      </c>
      <c r="D1257">
        <v>313136</v>
      </c>
      <c r="E1257" t="s">
        <v>704</v>
      </c>
      <c r="F1257">
        <v>1</v>
      </c>
      <c r="G1257" t="s">
        <v>573</v>
      </c>
      <c r="H1257">
        <v>274</v>
      </c>
      <c r="I1257" s="9">
        <v>44276</v>
      </c>
      <c r="J1257" s="9">
        <v>44397</v>
      </c>
      <c r="K1257" s="9">
        <v>45138</v>
      </c>
      <c r="L1257" s="9"/>
      <c r="M1257" s="9"/>
      <c r="N1257" s="9"/>
      <c r="O1257" s="9"/>
      <c r="P1257" s="9"/>
      <c r="Q1257" s="9"/>
    </row>
    <row r="1258" spans="1:17" hidden="1" x14ac:dyDescent="0.25">
      <c r="A1258" s="8" t="s">
        <v>386</v>
      </c>
      <c r="B1258">
        <v>405</v>
      </c>
      <c r="C1258" t="s">
        <v>389</v>
      </c>
      <c r="D1258">
        <v>313136</v>
      </c>
      <c r="E1258" t="s">
        <v>705</v>
      </c>
      <c r="F1258">
        <v>1</v>
      </c>
      <c r="G1258" t="s">
        <v>573</v>
      </c>
      <c r="H1258">
        <v>277</v>
      </c>
      <c r="I1258" s="9">
        <v>44276</v>
      </c>
      <c r="J1258" s="9">
        <v>44397</v>
      </c>
      <c r="K1258" s="9">
        <v>45138</v>
      </c>
      <c r="L1258" s="9"/>
      <c r="M1258" s="9"/>
      <c r="N1258" s="9"/>
      <c r="O1258" s="9"/>
      <c r="P1258" s="9"/>
      <c r="Q1258" s="9"/>
    </row>
    <row r="1259" spans="1:17" hidden="1" x14ac:dyDescent="0.25">
      <c r="A1259" s="8" t="s">
        <v>386</v>
      </c>
      <c r="B1259">
        <v>425</v>
      </c>
      <c r="C1259" t="s">
        <v>389</v>
      </c>
      <c r="D1259">
        <v>313136</v>
      </c>
      <c r="E1259" t="s">
        <v>705</v>
      </c>
      <c r="F1259">
        <v>1</v>
      </c>
      <c r="G1259" t="s">
        <v>573</v>
      </c>
      <c r="H1259">
        <v>277</v>
      </c>
      <c r="I1259" s="9">
        <v>44276</v>
      </c>
      <c r="J1259" s="9">
        <v>44397</v>
      </c>
      <c r="K1259" s="9">
        <v>45138</v>
      </c>
      <c r="L1259" s="9"/>
      <c r="M1259" s="9"/>
      <c r="N1259" s="9"/>
      <c r="O1259" s="9"/>
      <c r="P1259" s="9"/>
      <c r="Q1259" s="9"/>
    </row>
    <row r="1260" spans="1:17" hidden="1" x14ac:dyDescent="0.25">
      <c r="A1260" s="8" t="s">
        <v>386</v>
      </c>
      <c r="B1260">
        <v>449</v>
      </c>
      <c r="C1260" t="s">
        <v>390</v>
      </c>
      <c r="D1260">
        <v>313136</v>
      </c>
      <c r="E1260" t="s">
        <v>706</v>
      </c>
      <c r="F1260">
        <v>1</v>
      </c>
      <c r="G1260" t="s">
        <v>573</v>
      </c>
      <c r="H1260">
        <v>279</v>
      </c>
      <c r="I1260" s="9">
        <v>44276</v>
      </c>
      <c r="J1260" s="9">
        <v>44397</v>
      </c>
      <c r="K1260" s="9">
        <v>45138</v>
      </c>
      <c r="L1260" s="9"/>
      <c r="M1260" s="9"/>
      <c r="N1260" s="9"/>
      <c r="O1260" s="9"/>
      <c r="P1260" s="9"/>
      <c r="Q1260" s="9"/>
    </row>
    <row r="1261" spans="1:17" hidden="1" x14ac:dyDescent="0.25">
      <c r="A1261" s="8" t="s">
        <v>386</v>
      </c>
      <c r="B1261">
        <v>448</v>
      </c>
      <c r="C1261" t="s">
        <v>390</v>
      </c>
      <c r="D1261">
        <v>313136</v>
      </c>
      <c r="E1261" t="s">
        <v>706</v>
      </c>
      <c r="F1261">
        <v>1</v>
      </c>
      <c r="G1261" t="s">
        <v>573</v>
      </c>
      <c r="H1261">
        <v>279</v>
      </c>
      <c r="I1261" s="9">
        <v>44276</v>
      </c>
      <c r="J1261" s="9">
        <v>44397</v>
      </c>
      <c r="K1261" s="9">
        <v>45138</v>
      </c>
      <c r="L1261" s="9"/>
      <c r="M1261" s="9"/>
      <c r="N1261" s="9"/>
      <c r="O1261" s="9"/>
      <c r="P1261" s="9"/>
      <c r="Q1261" s="9"/>
    </row>
    <row r="1262" spans="1:17" hidden="1" x14ac:dyDescent="0.25">
      <c r="A1262" s="8" t="s">
        <v>386</v>
      </c>
      <c r="B1262">
        <v>408</v>
      </c>
      <c r="C1262" t="s">
        <v>391</v>
      </c>
      <c r="D1262">
        <v>313136</v>
      </c>
      <c r="E1262" t="s">
        <v>707</v>
      </c>
      <c r="F1262">
        <v>1</v>
      </c>
      <c r="G1262" t="s">
        <v>573</v>
      </c>
      <c r="H1262">
        <v>281</v>
      </c>
      <c r="I1262" s="9">
        <v>44276</v>
      </c>
      <c r="J1262" s="9">
        <v>44397</v>
      </c>
      <c r="K1262" s="9">
        <v>45138</v>
      </c>
      <c r="L1262" s="9"/>
      <c r="M1262" s="9"/>
      <c r="N1262" s="9"/>
      <c r="O1262" s="9"/>
      <c r="P1262" s="9"/>
      <c r="Q1262" s="9"/>
    </row>
    <row r="1263" spans="1:17" hidden="1" x14ac:dyDescent="0.25">
      <c r="A1263" s="8" t="s">
        <v>386</v>
      </c>
      <c r="B1263">
        <v>433</v>
      </c>
      <c r="C1263" t="s">
        <v>391</v>
      </c>
      <c r="D1263">
        <v>313136</v>
      </c>
      <c r="E1263" t="s">
        <v>707</v>
      </c>
      <c r="F1263">
        <v>1</v>
      </c>
      <c r="G1263" t="s">
        <v>573</v>
      </c>
      <c r="H1263">
        <v>281</v>
      </c>
      <c r="I1263" s="9">
        <v>44276</v>
      </c>
      <c r="J1263" s="9">
        <v>44397</v>
      </c>
      <c r="K1263" s="9">
        <v>45138</v>
      </c>
      <c r="L1263" s="9"/>
      <c r="M1263" s="9"/>
      <c r="N1263" s="9"/>
      <c r="O1263" s="9"/>
      <c r="P1263" s="9"/>
      <c r="Q1263" s="9"/>
    </row>
    <row r="1264" spans="1:17" hidden="1" x14ac:dyDescent="0.25">
      <c r="A1264" s="8" t="s">
        <v>386</v>
      </c>
      <c r="B1264">
        <v>414</v>
      </c>
      <c r="C1264" t="s">
        <v>392</v>
      </c>
      <c r="D1264">
        <v>313136</v>
      </c>
      <c r="E1264" t="s">
        <v>708</v>
      </c>
      <c r="F1264">
        <v>1</v>
      </c>
      <c r="G1264" t="s">
        <v>573</v>
      </c>
      <c r="H1264">
        <v>285</v>
      </c>
      <c r="I1264" s="9">
        <v>44276</v>
      </c>
      <c r="J1264" s="9">
        <v>44397</v>
      </c>
      <c r="K1264" s="9">
        <v>45138</v>
      </c>
      <c r="L1264" s="9"/>
      <c r="M1264" s="9"/>
      <c r="N1264" s="9"/>
      <c r="O1264" s="9"/>
      <c r="P1264" s="9"/>
      <c r="Q1264" s="9"/>
    </row>
    <row r="1265" spans="1:17" hidden="1" x14ac:dyDescent="0.25">
      <c r="A1265" s="8" t="s">
        <v>386</v>
      </c>
      <c r="B1265">
        <v>435</v>
      </c>
      <c r="C1265" t="s">
        <v>392</v>
      </c>
      <c r="D1265">
        <v>313136</v>
      </c>
      <c r="E1265" t="s">
        <v>708</v>
      </c>
      <c r="F1265">
        <v>1</v>
      </c>
      <c r="G1265" t="s">
        <v>573</v>
      </c>
      <c r="H1265">
        <v>285</v>
      </c>
      <c r="I1265" s="9">
        <v>44276</v>
      </c>
      <c r="J1265" s="9">
        <v>44397</v>
      </c>
      <c r="K1265" s="9">
        <v>45138</v>
      </c>
      <c r="L1265" s="9"/>
      <c r="M1265" s="9"/>
      <c r="N1265" s="9"/>
      <c r="O1265" s="9"/>
      <c r="P1265" s="9"/>
      <c r="Q1265" s="9"/>
    </row>
    <row r="1266" spans="1:17" hidden="1" x14ac:dyDescent="0.25">
      <c r="A1266" s="8" t="s">
        <v>386</v>
      </c>
      <c r="B1266">
        <v>6894</v>
      </c>
      <c r="C1266" t="s">
        <v>393</v>
      </c>
      <c r="D1266">
        <v>313136</v>
      </c>
      <c r="E1266" t="s">
        <v>709</v>
      </c>
      <c r="F1266">
        <v>1</v>
      </c>
      <c r="G1266" t="s">
        <v>573</v>
      </c>
      <c r="H1266">
        <v>286</v>
      </c>
      <c r="I1266" s="9">
        <v>44276</v>
      </c>
      <c r="J1266" s="9">
        <v>44397</v>
      </c>
      <c r="K1266" s="9">
        <v>45138</v>
      </c>
      <c r="L1266" s="9"/>
      <c r="M1266" s="9"/>
      <c r="N1266" s="9"/>
      <c r="O1266" s="9"/>
      <c r="P1266" s="9"/>
      <c r="Q1266" s="9"/>
    </row>
    <row r="1267" spans="1:17" hidden="1" x14ac:dyDescent="0.25">
      <c r="A1267" s="8" t="s">
        <v>386</v>
      </c>
      <c r="B1267">
        <v>416</v>
      </c>
      <c r="C1267" t="s">
        <v>394</v>
      </c>
      <c r="D1267">
        <v>313136</v>
      </c>
      <c r="E1267" t="s">
        <v>710</v>
      </c>
      <c r="F1267">
        <v>1</v>
      </c>
      <c r="G1267" t="s">
        <v>573</v>
      </c>
      <c r="H1267">
        <v>287</v>
      </c>
      <c r="I1267" s="9">
        <v>44276</v>
      </c>
      <c r="J1267" s="9">
        <v>44397</v>
      </c>
      <c r="K1267" s="9">
        <v>45138</v>
      </c>
      <c r="L1267" s="9"/>
      <c r="M1267" s="9"/>
      <c r="N1267" s="9"/>
      <c r="O1267" s="9"/>
      <c r="P1267" s="9"/>
      <c r="Q1267" s="9"/>
    </row>
    <row r="1268" spans="1:17" hidden="1" x14ac:dyDescent="0.25">
      <c r="A1268" s="8" t="s">
        <v>386</v>
      </c>
      <c r="B1268">
        <v>437</v>
      </c>
      <c r="C1268" t="s">
        <v>394</v>
      </c>
      <c r="D1268">
        <v>313136</v>
      </c>
      <c r="E1268" t="s">
        <v>710</v>
      </c>
      <c r="F1268">
        <v>1</v>
      </c>
      <c r="G1268" t="s">
        <v>573</v>
      </c>
      <c r="H1268">
        <v>287</v>
      </c>
      <c r="I1268" s="9">
        <v>44276</v>
      </c>
      <c r="J1268" s="9">
        <v>44397</v>
      </c>
      <c r="K1268" s="9">
        <v>45138</v>
      </c>
      <c r="L1268" s="9"/>
      <c r="M1268" s="9"/>
      <c r="N1268" s="9"/>
      <c r="O1268" s="9"/>
      <c r="P1268" s="9"/>
      <c r="Q1268" s="9"/>
    </row>
    <row r="1269" spans="1:17" hidden="1" x14ac:dyDescent="0.25">
      <c r="A1269" s="8" t="s">
        <v>386</v>
      </c>
      <c r="B1269">
        <v>410</v>
      </c>
      <c r="C1269" t="s">
        <v>395</v>
      </c>
      <c r="D1269">
        <v>313136</v>
      </c>
      <c r="E1269" t="s">
        <v>711</v>
      </c>
      <c r="F1269">
        <v>1</v>
      </c>
      <c r="G1269" t="s">
        <v>573</v>
      </c>
      <c r="H1269">
        <v>275</v>
      </c>
      <c r="I1269" s="9">
        <v>44276</v>
      </c>
      <c r="J1269" s="9">
        <v>44397</v>
      </c>
      <c r="K1269" s="9">
        <v>45138</v>
      </c>
      <c r="L1269" s="9"/>
      <c r="M1269" s="9"/>
      <c r="N1269" s="9"/>
      <c r="O1269" s="9"/>
      <c r="P1269" s="9"/>
      <c r="Q1269" s="9"/>
    </row>
    <row r="1270" spans="1:17" hidden="1" x14ac:dyDescent="0.25">
      <c r="A1270" s="8" t="s">
        <v>386</v>
      </c>
      <c r="B1270">
        <v>432</v>
      </c>
      <c r="C1270" t="s">
        <v>395</v>
      </c>
      <c r="D1270">
        <v>313136</v>
      </c>
      <c r="E1270" t="s">
        <v>711</v>
      </c>
      <c r="F1270">
        <v>1</v>
      </c>
      <c r="G1270" t="s">
        <v>573</v>
      </c>
      <c r="H1270">
        <v>275</v>
      </c>
      <c r="I1270" s="9">
        <v>44276</v>
      </c>
      <c r="J1270" s="9">
        <v>44397</v>
      </c>
      <c r="K1270" s="9">
        <v>45138</v>
      </c>
      <c r="L1270" s="9"/>
      <c r="M1270" s="9"/>
      <c r="N1270" s="9"/>
      <c r="O1270" s="9"/>
      <c r="P1270" s="9"/>
      <c r="Q1270" s="9"/>
    </row>
    <row r="1271" spans="1:17" hidden="1" x14ac:dyDescent="0.25">
      <c r="A1271" s="8" t="s">
        <v>386</v>
      </c>
      <c r="B1271">
        <v>406</v>
      </c>
      <c r="C1271" t="s">
        <v>396</v>
      </c>
      <c r="D1271">
        <v>313136</v>
      </c>
      <c r="E1271" t="s">
        <v>712</v>
      </c>
      <c r="F1271">
        <v>1</v>
      </c>
      <c r="G1271" t="s">
        <v>573</v>
      </c>
      <c r="H1271">
        <v>289</v>
      </c>
      <c r="I1271" s="9">
        <v>44276</v>
      </c>
      <c r="J1271" s="9">
        <v>44397</v>
      </c>
      <c r="K1271" s="9">
        <v>45138</v>
      </c>
      <c r="L1271" s="9"/>
      <c r="M1271" s="9"/>
      <c r="N1271" s="9"/>
      <c r="O1271" s="9"/>
      <c r="P1271" s="9"/>
      <c r="Q1271" s="9"/>
    </row>
    <row r="1272" spans="1:17" hidden="1" x14ac:dyDescent="0.25">
      <c r="A1272" s="8" t="s">
        <v>386</v>
      </c>
      <c r="B1272">
        <v>406</v>
      </c>
      <c r="C1272" t="s">
        <v>396</v>
      </c>
      <c r="D1272">
        <v>313136</v>
      </c>
      <c r="E1272" t="s">
        <v>712</v>
      </c>
      <c r="F1272">
        <v>1</v>
      </c>
      <c r="G1272" t="s">
        <v>573</v>
      </c>
      <c r="H1272">
        <v>289</v>
      </c>
      <c r="I1272" s="9">
        <v>44276</v>
      </c>
      <c r="J1272" s="9">
        <v>44397</v>
      </c>
      <c r="K1272" s="9">
        <v>45138</v>
      </c>
      <c r="L1272" s="9"/>
      <c r="M1272" s="9"/>
      <c r="N1272" s="9"/>
      <c r="O1272" s="9"/>
      <c r="P1272" s="9"/>
      <c r="Q1272" s="9"/>
    </row>
    <row r="1273" spans="1:17" hidden="1" x14ac:dyDescent="0.25">
      <c r="A1273" s="8" t="s">
        <v>386</v>
      </c>
      <c r="B1273">
        <v>429</v>
      </c>
      <c r="C1273" t="s">
        <v>396</v>
      </c>
      <c r="D1273">
        <v>313136</v>
      </c>
      <c r="E1273" t="s">
        <v>712</v>
      </c>
      <c r="F1273">
        <v>1</v>
      </c>
      <c r="G1273" t="s">
        <v>573</v>
      </c>
      <c r="H1273">
        <v>289</v>
      </c>
      <c r="I1273" s="9">
        <v>44276</v>
      </c>
      <c r="J1273" s="9">
        <v>44397</v>
      </c>
      <c r="K1273" s="9">
        <v>45138</v>
      </c>
      <c r="L1273" s="9"/>
      <c r="M1273" s="9"/>
      <c r="N1273" s="9"/>
      <c r="O1273" s="9"/>
      <c r="P1273" s="9"/>
      <c r="Q1273" s="9"/>
    </row>
    <row r="1274" spans="1:17" hidden="1" x14ac:dyDescent="0.25">
      <c r="A1274" s="8" t="s">
        <v>386</v>
      </c>
      <c r="B1274">
        <v>415</v>
      </c>
      <c r="C1274" t="s">
        <v>397</v>
      </c>
      <c r="D1274">
        <v>313136</v>
      </c>
      <c r="E1274" t="s">
        <v>713</v>
      </c>
      <c r="F1274">
        <v>1</v>
      </c>
      <c r="G1274" t="s">
        <v>573</v>
      </c>
      <c r="H1274">
        <v>291</v>
      </c>
      <c r="I1274" s="9">
        <v>44276</v>
      </c>
      <c r="J1274" s="9">
        <v>44397</v>
      </c>
      <c r="K1274" s="9">
        <v>45138</v>
      </c>
      <c r="L1274" s="9"/>
      <c r="M1274" s="9"/>
      <c r="N1274" s="9"/>
      <c r="O1274" s="9"/>
      <c r="P1274" s="9"/>
      <c r="Q1274" s="9"/>
    </row>
    <row r="1275" spans="1:17" hidden="1" x14ac:dyDescent="0.25">
      <c r="A1275" s="8" t="s">
        <v>386</v>
      </c>
      <c r="B1275">
        <v>411</v>
      </c>
      <c r="C1275" t="s">
        <v>397</v>
      </c>
      <c r="D1275">
        <v>313136</v>
      </c>
      <c r="E1275" t="s">
        <v>713</v>
      </c>
      <c r="F1275">
        <v>1</v>
      </c>
      <c r="G1275" t="s">
        <v>573</v>
      </c>
      <c r="H1275">
        <v>291</v>
      </c>
      <c r="I1275" s="9">
        <v>44276</v>
      </c>
      <c r="J1275" s="9">
        <v>44397</v>
      </c>
      <c r="K1275" s="9">
        <v>45138</v>
      </c>
      <c r="L1275" s="9"/>
      <c r="M1275" s="9"/>
      <c r="N1275" s="9"/>
      <c r="O1275" s="9"/>
      <c r="P1275" s="9"/>
      <c r="Q1275" s="9"/>
    </row>
    <row r="1276" spans="1:17" hidden="1" x14ac:dyDescent="0.25">
      <c r="A1276" s="8" t="s">
        <v>386</v>
      </c>
      <c r="B1276">
        <v>418</v>
      </c>
      <c r="C1276" t="s">
        <v>398</v>
      </c>
      <c r="D1276">
        <v>313136</v>
      </c>
      <c r="E1276" t="s">
        <v>714</v>
      </c>
      <c r="F1276">
        <v>1</v>
      </c>
      <c r="G1276" t="s">
        <v>573</v>
      </c>
      <c r="H1276">
        <v>293</v>
      </c>
      <c r="I1276" s="9">
        <v>44276</v>
      </c>
      <c r="J1276" s="9">
        <v>44397</v>
      </c>
      <c r="K1276" s="9">
        <v>45138</v>
      </c>
      <c r="L1276" s="9"/>
      <c r="M1276" s="9"/>
      <c r="N1276" s="9"/>
      <c r="O1276" s="9"/>
      <c r="P1276" s="9"/>
      <c r="Q1276" s="9"/>
    </row>
    <row r="1277" spans="1:17" hidden="1" x14ac:dyDescent="0.25">
      <c r="A1277" s="8" t="s">
        <v>386</v>
      </c>
      <c r="B1277">
        <v>426</v>
      </c>
      <c r="C1277" t="s">
        <v>398</v>
      </c>
      <c r="D1277">
        <v>313136</v>
      </c>
      <c r="E1277" t="s">
        <v>714</v>
      </c>
      <c r="F1277">
        <v>1</v>
      </c>
      <c r="G1277" t="s">
        <v>573</v>
      </c>
      <c r="H1277">
        <v>293</v>
      </c>
      <c r="I1277" s="9">
        <v>44276</v>
      </c>
      <c r="J1277" s="9">
        <v>44397</v>
      </c>
      <c r="K1277" s="9">
        <v>45138</v>
      </c>
      <c r="L1277" s="9"/>
      <c r="M1277" s="9"/>
      <c r="N1277" s="9"/>
      <c r="O1277" s="9"/>
      <c r="P1277" s="9"/>
      <c r="Q1277" s="9"/>
    </row>
    <row r="1278" spans="1:17" hidden="1" x14ac:dyDescent="0.25">
      <c r="A1278" s="8" t="s">
        <v>386</v>
      </c>
      <c r="B1278">
        <v>438</v>
      </c>
      <c r="C1278" t="s">
        <v>398</v>
      </c>
      <c r="D1278">
        <v>313136</v>
      </c>
      <c r="E1278" t="s">
        <v>714</v>
      </c>
      <c r="F1278">
        <v>1</v>
      </c>
      <c r="G1278" t="s">
        <v>573</v>
      </c>
      <c r="H1278">
        <v>293</v>
      </c>
      <c r="I1278" s="9">
        <v>44276</v>
      </c>
      <c r="J1278" s="9">
        <v>44397</v>
      </c>
      <c r="K1278" s="9">
        <v>45138</v>
      </c>
      <c r="L1278" s="9"/>
      <c r="M1278" s="9"/>
      <c r="N1278" s="9"/>
      <c r="O1278" s="9"/>
      <c r="P1278" s="9"/>
      <c r="Q1278" s="9"/>
    </row>
    <row r="1279" spans="1:17" hidden="1" x14ac:dyDescent="0.25">
      <c r="A1279" s="16" t="s">
        <v>399</v>
      </c>
      <c r="B1279">
        <v>1774</v>
      </c>
      <c r="C1279" t="s">
        <v>400</v>
      </c>
      <c r="D1279">
        <v>312114</v>
      </c>
      <c r="E1279" t="s">
        <v>401</v>
      </c>
      <c r="F1279">
        <v>1</v>
      </c>
      <c r="G1279" t="s">
        <v>610</v>
      </c>
      <c r="H1279">
        <v>196</v>
      </c>
      <c r="I1279" s="9">
        <v>44470</v>
      </c>
      <c r="J1279" s="9">
        <v>44652</v>
      </c>
      <c r="K1279" s="9">
        <v>45138</v>
      </c>
      <c r="L1279" s="9"/>
      <c r="M1279" s="9"/>
      <c r="N1279" s="9"/>
      <c r="O1279" s="9"/>
      <c r="P1279" s="9"/>
      <c r="Q1279" s="9"/>
    </row>
    <row r="1280" spans="1:17" hidden="1" x14ac:dyDescent="0.25">
      <c r="A1280" s="16" t="s">
        <v>399</v>
      </c>
      <c r="B1280">
        <v>1775</v>
      </c>
      <c r="C1280" t="s">
        <v>400</v>
      </c>
      <c r="D1280">
        <v>312114</v>
      </c>
      <c r="E1280" t="s">
        <v>401</v>
      </c>
      <c r="F1280">
        <v>1</v>
      </c>
      <c r="G1280" t="s">
        <v>610</v>
      </c>
      <c r="H1280">
        <v>196</v>
      </c>
      <c r="I1280" s="9">
        <v>44470</v>
      </c>
      <c r="J1280" s="9">
        <v>44652</v>
      </c>
      <c r="K1280" s="9">
        <v>45138</v>
      </c>
      <c r="L1280" s="9"/>
      <c r="M1280" s="9"/>
      <c r="N1280" s="9"/>
      <c r="O1280" s="9"/>
      <c r="P1280" s="9"/>
      <c r="Q1280" s="9"/>
    </row>
    <row r="1281" spans="1:17" hidden="1" x14ac:dyDescent="0.25">
      <c r="A1281" s="16" t="s">
        <v>399</v>
      </c>
      <c r="B1281">
        <v>1774</v>
      </c>
      <c r="C1281" t="s">
        <v>400</v>
      </c>
      <c r="D1281">
        <v>312114</v>
      </c>
      <c r="E1281" t="s">
        <v>401</v>
      </c>
      <c r="F1281">
        <v>1</v>
      </c>
      <c r="G1281" t="s">
        <v>610</v>
      </c>
      <c r="H1281">
        <v>195</v>
      </c>
      <c r="I1281" s="9">
        <v>44287</v>
      </c>
      <c r="J1281" s="9">
        <v>44470</v>
      </c>
      <c r="K1281" s="9">
        <v>45138</v>
      </c>
      <c r="L1281" s="9"/>
      <c r="M1281" s="9"/>
      <c r="N1281" s="9"/>
      <c r="O1281" s="9"/>
      <c r="P1281" s="9"/>
      <c r="Q1281" s="9"/>
    </row>
    <row r="1282" spans="1:17" hidden="1" x14ac:dyDescent="0.25">
      <c r="A1282" s="16" t="s">
        <v>399</v>
      </c>
      <c r="B1282">
        <v>1775</v>
      </c>
      <c r="C1282" t="s">
        <v>400</v>
      </c>
      <c r="D1282">
        <v>312114</v>
      </c>
      <c r="E1282" t="s">
        <v>401</v>
      </c>
      <c r="F1282">
        <v>1</v>
      </c>
      <c r="G1282" t="s">
        <v>610</v>
      </c>
      <c r="H1282">
        <v>195</v>
      </c>
      <c r="I1282" s="9">
        <v>44287</v>
      </c>
      <c r="J1282" s="9">
        <v>44470</v>
      </c>
      <c r="K1282" s="9">
        <v>45138</v>
      </c>
      <c r="L1282" s="9"/>
      <c r="M1282" s="9"/>
      <c r="N1282" s="9"/>
      <c r="O1282" s="65"/>
      <c r="P1282" s="9"/>
      <c r="Q1282" s="9"/>
    </row>
    <row r="1283" spans="1:17" hidden="1" x14ac:dyDescent="0.25">
      <c r="A1283" s="4" t="s">
        <v>187</v>
      </c>
      <c r="B1283" s="5">
        <v>1342</v>
      </c>
      <c r="C1283" t="s">
        <v>647</v>
      </c>
      <c r="D1283" s="5">
        <v>313109</v>
      </c>
      <c r="E1283" t="s">
        <v>612</v>
      </c>
      <c r="F1283">
        <v>1</v>
      </c>
      <c r="G1283" s="72" t="s">
        <v>573</v>
      </c>
      <c r="H1283" s="5">
        <v>294</v>
      </c>
      <c r="I1283" s="66">
        <v>44501</v>
      </c>
      <c r="J1283" s="9">
        <v>44682</v>
      </c>
      <c r="K1283" s="9">
        <v>45138</v>
      </c>
      <c r="L1283" s="9"/>
      <c r="M1283" s="9"/>
      <c r="N1283" s="9"/>
      <c r="O1283" s="65">
        <v>55</v>
      </c>
      <c r="P1283" s="9"/>
      <c r="Q1283" s="9"/>
    </row>
    <row r="1284" spans="1:17" hidden="1" x14ac:dyDescent="0.25">
      <c r="A1284" s="8" t="s">
        <v>187</v>
      </c>
      <c r="B1284">
        <v>1337</v>
      </c>
      <c r="C1284" t="s">
        <v>647</v>
      </c>
      <c r="D1284">
        <v>313109</v>
      </c>
      <c r="E1284" t="s">
        <v>612</v>
      </c>
      <c r="F1284">
        <v>1</v>
      </c>
      <c r="G1284" s="72" t="s">
        <v>573</v>
      </c>
      <c r="H1284">
        <v>294</v>
      </c>
      <c r="I1284" s="9">
        <v>44501</v>
      </c>
      <c r="J1284" s="9">
        <v>44682</v>
      </c>
      <c r="K1284" s="9">
        <v>45138</v>
      </c>
      <c r="L1284" s="9"/>
      <c r="M1284" s="9"/>
      <c r="N1284" s="9"/>
      <c r="O1284" s="65">
        <v>55</v>
      </c>
      <c r="P1284" s="9"/>
      <c r="Q1284" s="9"/>
    </row>
    <row r="1285" spans="1:17" hidden="1" x14ac:dyDescent="0.25">
      <c r="A1285" s="8" t="s">
        <v>187</v>
      </c>
      <c r="B1285">
        <v>1378</v>
      </c>
      <c r="C1285" t="s">
        <v>647</v>
      </c>
      <c r="D1285">
        <v>313109</v>
      </c>
      <c r="E1285" t="s">
        <v>612</v>
      </c>
      <c r="F1285">
        <v>1</v>
      </c>
      <c r="G1285" s="72" t="s">
        <v>573</v>
      </c>
      <c r="H1285">
        <v>294</v>
      </c>
      <c r="I1285" s="9">
        <v>44501</v>
      </c>
      <c r="J1285" s="9">
        <v>44682</v>
      </c>
      <c r="K1285" s="9">
        <v>45138</v>
      </c>
      <c r="L1285" s="9"/>
      <c r="M1285" s="9"/>
      <c r="N1285" s="9"/>
      <c r="O1285" s="65">
        <v>55</v>
      </c>
      <c r="P1285" s="9"/>
      <c r="Q1285" s="9"/>
    </row>
    <row r="1286" spans="1:17" hidden="1" x14ac:dyDescent="0.25">
      <c r="A1286" s="8" t="s">
        <v>187</v>
      </c>
      <c r="B1286">
        <v>1364</v>
      </c>
      <c r="C1286" t="s">
        <v>647</v>
      </c>
      <c r="D1286">
        <v>313109</v>
      </c>
      <c r="E1286" t="s">
        <v>612</v>
      </c>
      <c r="F1286">
        <v>1</v>
      </c>
      <c r="G1286" s="72" t="s">
        <v>573</v>
      </c>
      <c r="H1286">
        <v>294</v>
      </c>
      <c r="I1286" s="9">
        <v>44501</v>
      </c>
      <c r="J1286" s="9">
        <v>44682</v>
      </c>
      <c r="K1286" s="9">
        <v>45138</v>
      </c>
      <c r="L1286" s="9"/>
      <c r="M1286" s="9"/>
      <c r="N1286" s="9"/>
      <c r="O1286" s="65">
        <v>55</v>
      </c>
      <c r="P1286" s="9"/>
      <c r="Q1286" s="9"/>
    </row>
    <row r="1287" spans="1:17" hidden="1" x14ac:dyDescent="0.25">
      <c r="A1287" s="8" t="s">
        <v>187</v>
      </c>
      <c r="B1287">
        <v>1379</v>
      </c>
      <c r="C1287" t="s">
        <v>648</v>
      </c>
      <c r="D1287">
        <v>313109</v>
      </c>
      <c r="E1287" t="s">
        <v>613</v>
      </c>
      <c r="F1287">
        <v>1</v>
      </c>
      <c r="G1287" s="72" t="s">
        <v>573</v>
      </c>
      <c r="H1287">
        <v>303</v>
      </c>
      <c r="I1287" s="9">
        <v>44501</v>
      </c>
      <c r="J1287" s="9">
        <v>44682</v>
      </c>
      <c r="K1287" s="9">
        <v>45138</v>
      </c>
      <c r="L1287" s="9"/>
      <c r="M1287" s="9"/>
      <c r="N1287" s="9"/>
      <c r="O1287" s="65">
        <v>45</v>
      </c>
      <c r="P1287" s="9"/>
      <c r="Q1287" s="9"/>
    </row>
    <row r="1288" spans="1:17" hidden="1" x14ac:dyDescent="0.25">
      <c r="A1288" s="8" t="s">
        <v>187</v>
      </c>
      <c r="B1288">
        <v>1382</v>
      </c>
      <c r="C1288" t="s">
        <v>648</v>
      </c>
      <c r="D1288">
        <v>313109</v>
      </c>
      <c r="E1288" t="s">
        <v>613</v>
      </c>
      <c r="F1288">
        <v>1</v>
      </c>
      <c r="G1288" s="72" t="s">
        <v>573</v>
      </c>
      <c r="H1288">
        <v>303</v>
      </c>
      <c r="I1288" s="9">
        <v>44501</v>
      </c>
      <c r="J1288" s="9">
        <v>44682</v>
      </c>
      <c r="K1288" s="9">
        <v>45138</v>
      </c>
      <c r="L1288" s="9"/>
      <c r="M1288" s="9"/>
      <c r="N1288" s="9"/>
      <c r="O1288" s="65">
        <v>45</v>
      </c>
      <c r="P1288" s="9"/>
      <c r="Q1288" s="9"/>
    </row>
    <row r="1289" spans="1:17" hidden="1" x14ac:dyDescent="0.25">
      <c r="A1289" s="8" t="s">
        <v>187</v>
      </c>
      <c r="B1289">
        <v>1381</v>
      </c>
      <c r="C1289" t="s">
        <v>648</v>
      </c>
      <c r="D1289">
        <v>313109</v>
      </c>
      <c r="E1289" t="s">
        <v>613</v>
      </c>
      <c r="F1289">
        <v>1</v>
      </c>
      <c r="G1289" s="72" t="s">
        <v>573</v>
      </c>
      <c r="H1289">
        <v>303</v>
      </c>
      <c r="I1289" s="9">
        <v>44501</v>
      </c>
      <c r="J1289" s="9">
        <v>44682</v>
      </c>
      <c r="K1289" s="9">
        <v>45138</v>
      </c>
      <c r="L1289" s="9"/>
      <c r="M1289" s="9"/>
      <c r="N1289" s="9"/>
      <c r="O1289" s="65">
        <v>45</v>
      </c>
      <c r="P1289" s="9"/>
      <c r="Q1289" s="9"/>
    </row>
    <row r="1290" spans="1:17" hidden="1" x14ac:dyDescent="0.25">
      <c r="A1290" s="8" t="s">
        <v>187</v>
      </c>
      <c r="B1290">
        <v>1380</v>
      </c>
      <c r="C1290" t="s">
        <v>648</v>
      </c>
      <c r="D1290">
        <v>313109</v>
      </c>
      <c r="E1290" t="s">
        <v>613</v>
      </c>
      <c r="F1290">
        <v>1</v>
      </c>
      <c r="G1290" s="72" t="s">
        <v>573</v>
      </c>
      <c r="H1290">
        <v>303</v>
      </c>
      <c r="I1290" s="9">
        <v>44501</v>
      </c>
      <c r="J1290" s="9">
        <v>44682</v>
      </c>
      <c r="K1290" s="9">
        <v>45138</v>
      </c>
      <c r="L1290" s="9"/>
      <c r="M1290" s="9"/>
      <c r="N1290" s="9"/>
      <c r="O1290" s="65">
        <v>45</v>
      </c>
      <c r="P1290" s="9"/>
      <c r="Q1290" s="9"/>
    </row>
    <row r="1291" spans="1:17" hidden="1" x14ac:dyDescent="0.25">
      <c r="A1291" s="8" t="s">
        <v>187</v>
      </c>
      <c r="B1291">
        <v>1354</v>
      </c>
      <c r="C1291" t="s">
        <v>649</v>
      </c>
      <c r="D1291">
        <v>313109</v>
      </c>
      <c r="E1291" t="s">
        <v>614</v>
      </c>
      <c r="F1291">
        <v>1</v>
      </c>
      <c r="G1291" s="72" t="s">
        <v>573</v>
      </c>
      <c r="H1291">
        <v>304</v>
      </c>
      <c r="I1291" s="9">
        <v>44501</v>
      </c>
      <c r="J1291" s="9">
        <v>44682</v>
      </c>
      <c r="K1291" s="9">
        <v>45138</v>
      </c>
      <c r="L1291" s="9"/>
      <c r="M1291" s="9"/>
      <c r="N1291" s="9"/>
      <c r="O1291" s="65">
        <v>23</v>
      </c>
      <c r="P1291" s="9"/>
      <c r="Q1291" s="9"/>
    </row>
    <row r="1292" spans="1:17" hidden="1" x14ac:dyDescent="0.25">
      <c r="A1292" s="8" t="s">
        <v>187</v>
      </c>
      <c r="B1292">
        <v>1370</v>
      </c>
      <c r="C1292" t="s">
        <v>649</v>
      </c>
      <c r="D1292">
        <v>313109</v>
      </c>
      <c r="E1292" t="s">
        <v>614</v>
      </c>
      <c r="F1292">
        <v>1</v>
      </c>
      <c r="G1292" s="72" t="s">
        <v>573</v>
      </c>
      <c r="H1292">
        <v>304</v>
      </c>
      <c r="I1292" s="9">
        <v>44501</v>
      </c>
      <c r="J1292" s="9">
        <v>44682</v>
      </c>
      <c r="K1292" s="9">
        <v>45138</v>
      </c>
      <c r="L1292" s="9"/>
      <c r="M1292" s="9"/>
      <c r="N1292" s="9"/>
      <c r="O1292" s="65">
        <v>23</v>
      </c>
      <c r="P1292" s="9"/>
      <c r="Q1292" s="9"/>
    </row>
    <row r="1293" spans="1:17" hidden="1" x14ac:dyDescent="0.25">
      <c r="A1293" s="8" t="s">
        <v>187</v>
      </c>
      <c r="B1293">
        <v>1376</v>
      </c>
      <c r="C1293" t="s">
        <v>649</v>
      </c>
      <c r="D1293">
        <v>313109</v>
      </c>
      <c r="E1293" t="s">
        <v>614</v>
      </c>
      <c r="F1293">
        <v>1</v>
      </c>
      <c r="G1293" s="72" t="s">
        <v>573</v>
      </c>
      <c r="H1293">
        <v>304</v>
      </c>
      <c r="I1293" s="9">
        <v>44501</v>
      </c>
      <c r="J1293" s="9">
        <v>44682</v>
      </c>
      <c r="K1293" s="9">
        <v>45138</v>
      </c>
      <c r="L1293" s="9"/>
      <c r="M1293" s="9"/>
      <c r="N1293" s="9"/>
      <c r="O1293" s="65">
        <v>23</v>
      </c>
      <c r="P1293" s="9"/>
      <c r="Q1293" s="9"/>
    </row>
    <row r="1294" spans="1:17" hidden="1" x14ac:dyDescent="0.25">
      <c r="A1294" s="8" t="s">
        <v>187</v>
      </c>
      <c r="B1294">
        <v>1375</v>
      </c>
      <c r="C1294" t="s">
        <v>649</v>
      </c>
      <c r="D1294">
        <v>313109</v>
      </c>
      <c r="E1294" t="s">
        <v>614</v>
      </c>
      <c r="F1294">
        <v>1</v>
      </c>
      <c r="G1294" s="72" t="s">
        <v>573</v>
      </c>
      <c r="H1294">
        <v>304</v>
      </c>
      <c r="I1294" s="9">
        <v>44501</v>
      </c>
      <c r="J1294" s="9">
        <v>44682</v>
      </c>
      <c r="K1294" s="9">
        <v>45138</v>
      </c>
      <c r="L1294" s="9"/>
      <c r="M1294" s="9"/>
      <c r="N1294" s="9"/>
      <c r="O1294" s="65">
        <v>23</v>
      </c>
      <c r="P1294" s="9"/>
      <c r="Q1294" s="9"/>
    </row>
    <row r="1295" spans="1:17" hidden="1" x14ac:dyDescent="0.25">
      <c r="A1295" s="8" t="s">
        <v>187</v>
      </c>
      <c r="B1295">
        <v>1349</v>
      </c>
      <c r="C1295" t="s">
        <v>650</v>
      </c>
      <c r="D1295">
        <v>313109</v>
      </c>
      <c r="E1295" t="s">
        <v>615</v>
      </c>
      <c r="F1295">
        <v>1</v>
      </c>
      <c r="G1295" s="72" t="s">
        <v>573</v>
      </c>
      <c r="H1295">
        <v>295</v>
      </c>
      <c r="I1295" s="9">
        <v>44501</v>
      </c>
      <c r="J1295" s="9">
        <v>44682</v>
      </c>
      <c r="K1295" s="9">
        <v>45138</v>
      </c>
      <c r="L1295" s="9"/>
      <c r="M1295" s="9"/>
      <c r="N1295" s="9"/>
      <c r="O1295" s="65">
        <v>30</v>
      </c>
      <c r="P1295" s="9"/>
      <c r="Q1295" s="9"/>
    </row>
    <row r="1296" spans="1:17" hidden="1" x14ac:dyDescent="0.25">
      <c r="A1296" s="8" t="s">
        <v>187</v>
      </c>
      <c r="B1296">
        <v>1344</v>
      </c>
      <c r="C1296" t="s">
        <v>650</v>
      </c>
      <c r="D1296">
        <v>313109</v>
      </c>
      <c r="E1296" t="s">
        <v>615</v>
      </c>
      <c r="F1296">
        <v>1</v>
      </c>
      <c r="G1296" s="72" t="s">
        <v>573</v>
      </c>
      <c r="H1296">
        <v>295</v>
      </c>
      <c r="I1296" s="9">
        <v>44501</v>
      </c>
      <c r="J1296" s="9">
        <v>44682</v>
      </c>
      <c r="K1296" s="9">
        <v>45138</v>
      </c>
      <c r="L1296" s="9"/>
      <c r="M1296" s="9"/>
      <c r="N1296" s="9"/>
      <c r="O1296" s="65">
        <v>30</v>
      </c>
      <c r="P1296" s="9"/>
      <c r="Q1296" s="9"/>
    </row>
    <row r="1297" spans="1:17" hidden="1" x14ac:dyDescent="0.25">
      <c r="A1297" s="8" t="s">
        <v>187</v>
      </c>
      <c r="B1297">
        <v>1377</v>
      </c>
      <c r="C1297" t="s">
        <v>650</v>
      </c>
      <c r="D1297">
        <v>313109</v>
      </c>
      <c r="E1297" t="s">
        <v>615</v>
      </c>
      <c r="F1297">
        <v>1</v>
      </c>
      <c r="G1297" s="72" t="s">
        <v>573</v>
      </c>
      <c r="H1297">
        <v>295</v>
      </c>
      <c r="I1297" s="9">
        <v>44501</v>
      </c>
      <c r="J1297" s="9">
        <v>44682</v>
      </c>
      <c r="K1297" s="9">
        <v>45138</v>
      </c>
      <c r="L1297" s="9"/>
      <c r="M1297" s="9"/>
      <c r="N1297" s="9"/>
      <c r="O1297" s="65">
        <v>30</v>
      </c>
      <c r="P1297" s="9"/>
      <c r="Q1297" s="9"/>
    </row>
    <row r="1298" spans="1:17" hidden="1" x14ac:dyDescent="0.25">
      <c r="A1298" s="8" t="s">
        <v>187</v>
      </c>
      <c r="B1298">
        <v>1373</v>
      </c>
      <c r="C1298" t="s">
        <v>650</v>
      </c>
      <c r="D1298">
        <v>313109</v>
      </c>
      <c r="E1298" t="s">
        <v>615</v>
      </c>
      <c r="F1298">
        <v>1</v>
      </c>
      <c r="G1298" s="72" t="s">
        <v>573</v>
      </c>
      <c r="H1298">
        <v>295</v>
      </c>
      <c r="I1298" s="9">
        <v>44501</v>
      </c>
      <c r="J1298" s="9">
        <v>44682</v>
      </c>
      <c r="K1298" s="9">
        <v>45138</v>
      </c>
      <c r="L1298" s="9"/>
      <c r="M1298" s="9"/>
      <c r="N1298" s="9"/>
      <c r="O1298" s="65">
        <v>30</v>
      </c>
      <c r="P1298" s="9"/>
      <c r="Q1298" s="9"/>
    </row>
    <row r="1299" spans="1:17" hidden="1" x14ac:dyDescent="0.25">
      <c r="A1299" s="8" t="s">
        <v>187</v>
      </c>
      <c r="B1299">
        <v>1338</v>
      </c>
      <c r="C1299" t="s">
        <v>651</v>
      </c>
      <c r="D1299">
        <v>313109</v>
      </c>
      <c r="E1299" t="s">
        <v>616</v>
      </c>
      <c r="F1299">
        <v>1</v>
      </c>
      <c r="G1299" s="72" t="s">
        <v>573</v>
      </c>
      <c r="H1299">
        <v>296</v>
      </c>
      <c r="I1299" s="9">
        <v>44501</v>
      </c>
      <c r="J1299" s="9">
        <v>44682</v>
      </c>
      <c r="K1299" s="9">
        <v>45138</v>
      </c>
      <c r="L1299" s="9"/>
      <c r="M1299" s="9"/>
      <c r="N1299" s="9"/>
      <c r="O1299" s="65">
        <v>45</v>
      </c>
      <c r="P1299" s="9"/>
      <c r="Q1299" s="9"/>
    </row>
    <row r="1300" spans="1:17" hidden="1" x14ac:dyDescent="0.25">
      <c r="A1300" s="8" t="s">
        <v>187</v>
      </c>
      <c r="B1300">
        <v>1340</v>
      </c>
      <c r="C1300" t="s">
        <v>651</v>
      </c>
      <c r="D1300">
        <v>313109</v>
      </c>
      <c r="E1300" t="s">
        <v>616</v>
      </c>
      <c r="F1300">
        <v>1</v>
      </c>
      <c r="G1300" s="72" t="s">
        <v>573</v>
      </c>
      <c r="H1300">
        <v>296</v>
      </c>
      <c r="I1300" s="9">
        <v>44501</v>
      </c>
      <c r="J1300" s="9">
        <v>44682</v>
      </c>
      <c r="K1300" s="9">
        <v>45138</v>
      </c>
      <c r="L1300" s="9"/>
      <c r="M1300" s="9"/>
      <c r="N1300" s="9"/>
      <c r="O1300" s="65">
        <v>45</v>
      </c>
      <c r="P1300" s="9"/>
      <c r="Q1300" s="9"/>
    </row>
    <row r="1301" spans="1:17" hidden="1" x14ac:dyDescent="0.25">
      <c r="A1301" s="8" t="s">
        <v>187</v>
      </c>
      <c r="B1301">
        <v>1339</v>
      </c>
      <c r="C1301" t="s">
        <v>651</v>
      </c>
      <c r="D1301">
        <v>313109</v>
      </c>
      <c r="E1301" t="s">
        <v>616</v>
      </c>
      <c r="F1301">
        <v>1</v>
      </c>
      <c r="G1301" s="72" t="s">
        <v>573</v>
      </c>
      <c r="H1301">
        <v>296</v>
      </c>
      <c r="I1301" s="9">
        <v>44501</v>
      </c>
      <c r="J1301" s="9">
        <v>44682</v>
      </c>
      <c r="K1301" s="9">
        <v>45138</v>
      </c>
      <c r="L1301" s="9"/>
      <c r="M1301" s="9"/>
      <c r="N1301" s="9"/>
      <c r="O1301" s="65">
        <v>45</v>
      </c>
      <c r="P1301" s="9"/>
      <c r="Q1301" s="9"/>
    </row>
    <row r="1302" spans="1:17" hidden="1" x14ac:dyDescent="0.25">
      <c r="A1302" s="8" t="s">
        <v>187</v>
      </c>
      <c r="B1302">
        <v>1341</v>
      </c>
      <c r="C1302" t="s">
        <v>651</v>
      </c>
      <c r="D1302">
        <v>313109</v>
      </c>
      <c r="E1302" t="s">
        <v>616</v>
      </c>
      <c r="F1302">
        <v>1</v>
      </c>
      <c r="G1302" s="72" t="s">
        <v>573</v>
      </c>
      <c r="H1302">
        <v>296</v>
      </c>
      <c r="I1302" s="9">
        <v>44501</v>
      </c>
      <c r="J1302" s="9">
        <v>44682</v>
      </c>
      <c r="K1302" s="9">
        <v>45138</v>
      </c>
      <c r="L1302" s="9"/>
      <c r="M1302" s="9"/>
      <c r="N1302" s="9"/>
      <c r="O1302" s="65">
        <v>45</v>
      </c>
      <c r="P1302" s="9"/>
      <c r="Q1302" s="9"/>
    </row>
    <row r="1303" spans="1:17" hidden="1" x14ac:dyDescent="0.25">
      <c r="A1303" s="8" t="s">
        <v>187</v>
      </c>
      <c r="B1303">
        <v>1365</v>
      </c>
      <c r="C1303" t="s">
        <v>652</v>
      </c>
      <c r="D1303">
        <v>313109</v>
      </c>
      <c r="E1303" t="s">
        <v>617</v>
      </c>
      <c r="F1303">
        <v>1</v>
      </c>
      <c r="G1303" s="72" t="s">
        <v>573</v>
      </c>
      <c r="H1303">
        <v>297</v>
      </c>
      <c r="I1303" s="9">
        <v>44501</v>
      </c>
      <c r="J1303" s="9">
        <v>44682</v>
      </c>
      <c r="K1303" s="9">
        <v>45138</v>
      </c>
      <c r="L1303" s="9"/>
      <c r="M1303" s="9"/>
      <c r="N1303" s="9"/>
      <c r="O1303" s="65">
        <v>28</v>
      </c>
      <c r="P1303" s="9"/>
      <c r="Q1303" s="9"/>
    </row>
    <row r="1304" spans="1:17" hidden="1" x14ac:dyDescent="0.25">
      <c r="A1304" s="8" t="s">
        <v>187</v>
      </c>
      <c r="B1304">
        <v>1366</v>
      </c>
      <c r="C1304" t="s">
        <v>652</v>
      </c>
      <c r="D1304">
        <v>313109</v>
      </c>
      <c r="E1304" t="s">
        <v>617</v>
      </c>
      <c r="F1304">
        <v>1</v>
      </c>
      <c r="G1304" s="72" t="s">
        <v>573</v>
      </c>
      <c r="H1304">
        <v>297</v>
      </c>
      <c r="I1304" s="9">
        <v>44501</v>
      </c>
      <c r="J1304" s="9">
        <v>44682</v>
      </c>
      <c r="K1304" s="9">
        <v>45138</v>
      </c>
      <c r="L1304" s="9"/>
      <c r="M1304" s="9"/>
      <c r="N1304" s="9"/>
      <c r="O1304" s="65">
        <v>28</v>
      </c>
      <c r="P1304" s="9"/>
      <c r="Q1304" s="9"/>
    </row>
    <row r="1305" spans="1:17" hidden="1" x14ac:dyDescent="0.25">
      <c r="A1305" s="8" t="s">
        <v>187</v>
      </c>
      <c r="B1305">
        <v>1367</v>
      </c>
      <c r="C1305" t="s">
        <v>652</v>
      </c>
      <c r="D1305">
        <v>313109</v>
      </c>
      <c r="E1305" t="s">
        <v>617</v>
      </c>
      <c r="F1305">
        <v>1</v>
      </c>
      <c r="G1305" s="72" t="s">
        <v>573</v>
      </c>
      <c r="H1305">
        <v>297</v>
      </c>
      <c r="I1305" s="9">
        <v>44501</v>
      </c>
      <c r="J1305" s="9">
        <v>44682</v>
      </c>
      <c r="K1305" s="9">
        <v>45138</v>
      </c>
      <c r="L1305" s="9"/>
      <c r="M1305" s="9"/>
      <c r="N1305" s="9"/>
      <c r="O1305" s="65">
        <v>28</v>
      </c>
      <c r="P1305" s="9"/>
      <c r="Q1305" s="9"/>
    </row>
    <row r="1306" spans="1:17" hidden="1" x14ac:dyDescent="0.25">
      <c r="A1306" s="8" t="s">
        <v>187</v>
      </c>
      <c r="B1306">
        <v>1368</v>
      </c>
      <c r="C1306" t="s">
        <v>652</v>
      </c>
      <c r="D1306">
        <v>313109</v>
      </c>
      <c r="E1306" t="s">
        <v>617</v>
      </c>
      <c r="F1306">
        <v>1</v>
      </c>
      <c r="G1306" s="72" t="s">
        <v>573</v>
      </c>
      <c r="H1306">
        <v>297</v>
      </c>
      <c r="I1306" s="9">
        <v>44501</v>
      </c>
      <c r="J1306" s="9">
        <v>44682</v>
      </c>
      <c r="K1306" s="9">
        <v>45138</v>
      </c>
      <c r="L1306" s="9"/>
      <c r="M1306" s="9"/>
      <c r="N1306" s="9"/>
      <c r="O1306" s="65">
        <v>28</v>
      </c>
      <c r="P1306" s="9"/>
      <c r="Q1306" s="9"/>
    </row>
    <row r="1307" spans="1:17" hidden="1" x14ac:dyDescent="0.25">
      <c r="A1307" s="8" t="s">
        <v>187</v>
      </c>
      <c r="B1307">
        <v>1360</v>
      </c>
      <c r="C1307" t="s">
        <v>653</v>
      </c>
      <c r="D1307">
        <v>313109</v>
      </c>
      <c r="E1307" t="s">
        <v>618</v>
      </c>
      <c r="F1307">
        <v>1</v>
      </c>
      <c r="G1307" s="72" t="s">
        <v>573</v>
      </c>
      <c r="H1307">
        <v>298</v>
      </c>
      <c r="I1307" s="9">
        <v>44501</v>
      </c>
      <c r="J1307" s="9">
        <v>44682</v>
      </c>
      <c r="K1307" s="9">
        <v>45138</v>
      </c>
      <c r="L1307" s="9"/>
      <c r="M1307" s="9"/>
      <c r="N1307" s="9"/>
      <c r="O1307" s="65">
        <v>28</v>
      </c>
      <c r="P1307" s="9"/>
      <c r="Q1307" s="9"/>
    </row>
    <row r="1308" spans="1:17" hidden="1" x14ac:dyDescent="0.25">
      <c r="A1308" s="8" t="s">
        <v>187</v>
      </c>
      <c r="B1308">
        <v>1361</v>
      </c>
      <c r="C1308" t="s">
        <v>653</v>
      </c>
      <c r="D1308">
        <v>313109</v>
      </c>
      <c r="E1308" t="s">
        <v>618</v>
      </c>
      <c r="F1308">
        <v>1</v>
      </c>
      <c r="G1308" s="72" t="s">
        <v>573</v>
      </c>
      <c r="H1308">
        <v>298</v>
      </c>
      <c r="I1308" s="9">
        <v>44501</v>
      </c>
      <c r="J1308" s="9">
        <v>44682</v>
      </c>
      <c r="K1308" s="9">
        <v>45138</v>
      </c>
      <c r="L1308" s="9"/>
      <c r="M1308" s="9"/>
      <c r="N1308" s="9"/>
      <c r="O1308" s="65">
        <v>28</v>
      </c>
      <c r="P1308" s="9"/>
      <c r="Q1308" s="9"/>
    </row>
    <row r="1309" spans="1:17" hidden="1" x14ac:dyDescent="0.25">
      <c r="A1309" s="8" t="s">
        <v>187</v>
      </c>
      <c r="B1309">
        <v>1362</v>
      </c>
      <c r="C1309" t="s">
        <v>653</v>
      </c>
      <c r="D1309">
        <v>313109</v>
      </c>
      <c r="E1309" t="s">
        <v>618</v>
      </c>
      <c r="F1309">
        <v>1</v>
      </c>
      <c r="G1309" s="72" t="s">
        <v>573</v>
      </c>
      <c r="H1309">
        <v>298</v>
      </c>
      <c r="I1309" s="9">
        <v>44501</v>
      </c>
      <c r="J1309" s="9">
        <v>44682</v>
      </c>
      <c r="K1309" s="9">
        <v>45138</v>
      </c>
      <c r="L1309" s="9"/>
      <c r="M1309" s="9"/>
      <c r="N1309" s="9"/>
      <c r="O1309" s="65">
        <v>28</v>
      </c>
      <c r="P1309" s="9"/>
      <c r="Q1309" s="9"/>
    </row>
    <row r="1310" spans="1:17" hidden="1" x14ac:dyDescent="0.25">
      <c r="A1310" s="8" t="s">
        <v>187</v>
      </c>
      <c r="B1310">
        <v>1363</v>
      </c>
      <c r="C1310" t="s">
        <v>653</v>
      </c>
      <c r="D1310">
        <v>313109</v>
      </c>
      <c r="E1310" t="s">
        <v>618</v>
      </c>
      <c r="F1310">
        <v>1</v>
      </c>
      <c r="G1310" s="72" t="s">
        <v>573</v>
      </c>
      <c r="H1310">
        <v>298</v>
      </c>
      <c r="I1310" s="9">
        <v>44501</v>
      </c>
      <c r="J1310" s="9">
        <v>44682</v>
      </c>
      <c r="K1310" s="9">
        <v>45138</v>
      </c>
      <c r="L1310" s="9"/>
      <c r="M1310" s="9"/>
      <c r="N1310" s="9"/>
      <c r="O1310" s="65">
        <v>28</v>
      </c>
      <c r="P1310" s="9"/>
      <c r="Q1310" s="9"/>
    </row>
    <row r="1311" spans="1:17" hidden="1" x14ac:dyDescent="0.25">
      <c r="A1311" s="8" t="s">
        <v>187</v>
      </c>
      <c r="B1311">
        <v>1394</v>
      </c>
      <c r="C1311" t="s">
        <v>654</v>
      </c>
      <c r="D1311">
        <v>313109</v>
      </c>
      <c r="E1311" t="s">
        <v>619</v>
      </c>
      <c r="F1311">
        <v>1</v>
      </c>
      <c r="G1311" s="72" t="s">
        <v>573</v>
      </c>
      <c r="H1311">
        <v>299</v>
      </c>
      <c r="I1311" s="9">
        <v>44501</v>
      </c>
      <c r="J1311" s="9">
        <v>44682</v>
      </c>
      <c r="K1311" s="9">
        <v>45138</v>
      </c>
      <c r="L1311" s="9"/>
      <c r="M1311" s="9"/>
      <c r="N1311" s="9"/>
      <c r="O1311" s="65">
        <v>37</v>
      </c>
      <c r="P1311" s="9"/>
      <c r="Q1311" s="9"/>
    </row>
    <row r="1312" spans="1:17" hidden="1" x14ac:dyDescent="0.25">
      <c r="A1312" s="8" t="s">
        <v>187</v>
      </c>
      <c r="B1312">
        <v>1397</v>
      </c>
      <c r="C1312" t="s">
        <v>654</v>
      </c>
      <c r="D1312">
        <v>313109</v>
      </c>
      <c r="E1312" t="s">
        <v>619</v>
      </c>
      <c r="F1312">
        <v>1</v>
      </c>
      <c r="G1312" s="72" t="s">
        <v>573</v>
      </c>
      <c r="H1312">
        <v>299</v>
      </c>
      <c r="I1312" s="9">
        <v>44501</v>
      </c>
      <c r="J1312" s="9">
        <v>44682</v>
      </c>
      <c r="K1312" s="9">
        <v>45138</v>
      </c>
      <c r="L1312" s="9"/>
      <c r="M1312" s="9"/>
      <c r="N1312" s="9"/>
      <c r="O1312" s="65">
        <v>37</v>
      </c>
      <c r="P1312" s="9"/>
      <c r="Q1312" s="9"/>
    </row>
    <row r="1313" spans="1:17" hidden="1" x14ac:dyDescent="0.25">
      <c r="A1313" s="8" t="s">
        <v>187</v>
      </c>
      <c r="B1313">
        <v>1396</v>
      </c>
      <c r="C1313" t="s">
        <v>654</v>
      </c>
      <c r="D1313">
        <v>313109</v>
      </c>
      <c r="E1313" t="s">
        <v>619</v>
      </c>
      <c r="F1313">
        <v>1</v>
      </c>
      <c r="G1313" s="72" t="s">
        <v>573</v>
      </c>
      <c r="H1313">
        <v>299</v>
      </c>
      <c r="I1313" s="9">
        <v>44501</v>
      </c>
      <c r="J1313" s="9">
        <v>44682</v>
      </c>
      <c r="K1313" s="9">
        <v>45138</v>
      </c>
      <c r="L1313" s="9"/>
      <c r="M1313" s="9"/>
      <c r="N1313" s="9"/>
      <c r="O1313" s="65">
        <v>37</v>
      </c>
      <c r="P1313" s="9"/>
      <c r="Q1313" s="9"/>
    </row>
    <row r="1314" spans="1:17" hidden="1" x14ac:dyDescent="0.25">
      <c r="A1314" s="8" t="s">
        <v>187</v>
      </c>
      <c r="B1314">
        <v>1398</v>
      </c>
      <c r="C1314" t="s">
        <v>654</v>
      </c>
      <c r="D1314">
        <v>313109</v>
      </c>
      <c r="E1314" t="s">
        <v>619</v>
      </c>
      <c r="F1314">
        <v>1</v>
      </c>
      <c r="G1314" s="72" t="s">
        <v>573</v>
      </c>
      <c r="H1314">
        <v>299</v>
      </c>
      <c r="I1314" s="9">
        <v>44501</v>
      </c>
      <c r="J1314" s="9">
        <v>44682</v>
      </c>
      <c r="K1314" s="9">
        <v>45138</v>
      </c>
      <c r="L1314" s="9"/>
      <c r="M1314" s="9"/>
      <c r="N1314" s="9"/>
      <c r="O1314" s="65">
        <v>37</v>
      </c>
      <c r="P1314" s="9"/>
      <c r="Q1314" s="9"/>
    </row>
    <row r="1315" spans="1:17" hidden="1" x14ac:dyDescent="0.25">
      <c r="A1315" s="8" t="s">
        <v>187</v>
      </c>
      <c r="B1315">
        <v>1369</v>
      </c>
      <c r="C1315" t="s">
        <v>655</v>
      </c>
      <c r="D1315">
        <v>313109</v>
      </c>
      <c r="E1315" t="s">
        <v>620</v>
      </c>
      <c r="F1315">
        <v>1</v>
      </c>
      <c r="G1315" s="72" t="s">
        <v>573</v>
      </c>
      <c r="H1315">
        <v>300</v>
      </c>
      <c r="I1315" s="9">
        <v>44501</v>
      </c>
      <c r="J1315" s="9">
        <v>44682</v>
      </c>
      <c r="K1315" s="9">
        <v>45138</v>
      </c>
      <c r="L1315" s="9"/>
      <c r="M1315" s="9"/>
      <c r="N1315" s="9"/>
      <c r="O1315" s="65">
        <v>35</v>
      </c>
      <c r="P1315" s="9"/>
      <c r="Q1315" s="9"/>
    </row>
    <row r="1316" spans="1:17" hidden="1" x14ac:dyDescent="0.25">
      <c r="A1316" s="8" t="s">
        <v>187</v>
      </c>
      <c r="B1316">
        <v>1383</v>
      </c>
      <c r="C1316" t="s">
        <v>655</v>
      </c>
      <c r="D1316">
        <v>313109</v>
      </c>
      <c r="E1316" t="s">
        <v>620</v>
      </c>
      <c r="F1316">
        <v>1</v>
      </c>
      <c r="G1316" s="72" t="s">
        <v>573</v>
      </c>
      <c r="H1316">
        <v>300</v>
      </c>
      <c r="I1316" s="9">
        <v>44501</v>
      </c>
      <c r="J1316" s="9">
        <v>44682</v>
      </c>
      <c r="K1316" s="9">
        <v>45138</v>
      </c>
      <c r="L1316" s="9"/>
      <c r="M1316" s="9"/>
      <c r="N1316" s="9"/>
      <c r="O1316" s="65">
        <v>35</v>
      </c>
      <c r="P1316" s="9"/>
      <c r="Q1316" s="9"/>
    </row>
    <row r="1317" spans="1:17" hidden="1" x14ac:dyDescent="0.25">
      <c r="A1317" s="8" t="s">
        <v>187</v>
      </c>
      <c r="B1317">
        <v>1399</v>
      </c>
      <c r="C1317" t="s">
        <v>655</v>
      </c>
      <c r="D1317">
        <v>313109</v>
      </c>
      <c r="E1317" t="s">
        <v>620</v>
      </c>
      <c r="F1317">
        <v>1</v>
      </c>
      <c r="G1317" s="72" t="s">
        <v>573</v>
      </c>
      <c r="H1317">
        <v>300</v>
      </c>
      <c r="I1317" s="9">
        <v>44501</v>
      </c>
      <c r="J1317" s="9">
        <v>44682</v>
      </c>
      <c r="K1317" s="9">
        <v>45138</v>
      </c>
      <c r="L1317" s="9"/>
      <c r="M1317" s="9"/>
      <c r="N1317" s="9"/>
      <c r="O1317" s="65">
        <v>35</v>
      </c>
      <c r="P1317" s="9"/>
      <c r="Q1317" s="9"/>
    </row>
    <row r="1318" spans="1:17" hidden="1" x14ac:dyDescent="0.25">
      <c r="A1318" s="8" t="s">
        <v>187</v>
      </c>
      <c r="B1318">
        <v>1384</v>
      </c>
      <c r="C1318" t="s">
        <v>655</v>
      </c>
      <c r="D1318">
        <v>313109</v>
      </c>
      <c r="E1318" t="s">
        <v>620</v>
      </c>
      <c r="F1318">
        <v>1</v>
      </c>
      <c r="G1318" s="72" t="s">
        <v>573</v>
      </c>
      <c r="H1318">
        <v>300</v>
      </c>
      <c r="I1318" s="9">
        <v>44501</v>
      </c>
      <c r="J1318" s="9">
        <v>44682</v>
      </c>
      <c r="K1318" s="9">
        <v>45138</v>
      </c>
      <c r="L1318" s="9"/>
      <c r="M1318" s="9"/>
      <c r="N1318" s="9"/>
      <c r="O1318" s="65">
        <v>35</v>
      </c>
      <c r="P1318" s="9"/>
      <c r="Q1318" s="9"/>
    </row>
    <row r="1319" spans="1:17" hidden="1" x14ac:dyDescent="0.25">
      <c r="A1319" s="8" t="s">
        <v>187</v>
      </c>
      <c r="B1319">
        <v>1386</v>
      </c>
      <c r="C1319" t="s">
        <v>656</v>
      </c>
      <c r="D1319">
        <v>313109</v>
      </c>
      <c r="E1319" t="s">
        <v>621</v>
      </c>
      <c r="F1319">
        <v>1</v>
      </c>
      <c r="G1319" s="72" t="s">
        <v>573</v>
      </c>
      <c r="H1319">
        <v>301</v>
      </c>
      <c r="I1319" s="9">
        <v>44501</v>
      </c>
      <c r="J1319" s="9">
        <v>44682</v>
      </c>
      <c r="K1319" s="9">
        <v>45138</v>
      </c>
      <c r="L1319" s="9"/>
      <c r="M1319" s="9"/>
      <c r="N1319" s="9"/>
      <c r="O1319" s="65">
        <v>46</v>
      </c>
      <c r="P1319" s="9"/>
      <c r="Q1319" s="9"/>
    </row>
    <row r="1320" spans="1:17" hidden="1" x14ac:dyDescent="0.25">
      <c r="A1320" s="8" t="s">
        <v>187</v>
      </c>
      <c r="B1320">
        <v>1388</v>
      </c>
      <c r="C1320" t="s">
        <v>656</v>
      </c>
      <c r="D1320">
        <v>313109</v>
      </c>
      <c r="E1320" t="s">
        <v>621</v>
      </c>
      <c r="F1320">
        <v>1</v>
      </c>
      <c r="G1320" s="72" t="s">
        <v>573</v>
      </c>
      <c r="H1320">
        <v>301</v>
      </c>
      <c r="I1320" s="9">
        <v>44501</v>
      </c>
      <c r="J1320" s="9">
        <v>44682</v>
      </c>
      <c r="K1320" s="9">
        <v>45138</v>
      </c>
      <c r="L1320" s="9"/>
      <c r="M1320" s="9"/>
      <c r="N1320" s="9"/>
      <c r="O1320" s="65">
        <v>46</v>
      </c>
      <c r="P1320" s="9"/>
      <c r="Q1320" s="9"/>
    </row>
    <row r="1321" spans="1:17" hidden="1" x14ac:dyDescent="0.25">
      <c r="A1321" s="8" t="s">
        <v>187</v>
      </c>
      <c r="B1321">
        <v>1387</v>
      </c>
      <c r="C1321" t="s">
        <v>656</v>
      </c>
      <c r="D1321">
        <v>313109</v>
      </c>
      <c r="E1321" t="s">
        <v>621</v>
      </c>
      <c r="F1321">
        <v>1</v>
      </c>
      <c r="G1321" s="72" t="s">
        <v>573</v>
      </c>
      <c r="H1321">
        <v>301</v>
      </c>
      <c r="I1321" s="9">
        <v>44501</v>
      </c>
      <c r="J1321" s="9">
        <v>44682</v>
      </c>
      <c r="K1321" s="9">
        <v>45138</v>
      </c>
      <c r="L1321" s="9"/>
      <c r="M1321" s="9"/>
      <c r="N1321" s="9"/>
      <c r="O1321" s="65">
        <v>46</v>
      </c>
      <c r="P1321" s="9"/>
      <c r="Q1321" s="9"/>
    </row>
    <row r="1322" spans="1:17" hidden="1" x14ac:dyDescent="0.25">
      <c r="A1322" s="8" t="s">
        <v>187</v>
      </c>
      <c r="B1322">
        <v>1385</v>
      </c>
      <c r="C1322" t="s">
        <v>656</v>
      </c>
      <c r="D1322">
        <v>313109</v>
      </c>
      <c r="E1322" t="s">
        <v>621</v>
      </c>
      <c r="F1322">
        <v>1</v>
      </c>
      <c r="G1322" s="72" t="s">
        <v>573</v>
      </c>
      <c r="H1322">
        <v>301</v>
      </c>
      <c r="I1322" s="9">
        <v>44501</v>
      </c>
      <c r="J1322" s="9">
        <v>44682</v>
      </c>
      <c r="K1322" s="9">
        <v>45138</v>
      </c>
      <c r="L1322" s="9"/>
      <c r="M1322" s="9"/>
      <c r="N1322" s="9"/>
      <c r="O1322" s="65">
        <v>46</v>
      </c>
      <c r="P1322" s="9"/>
      <c r="Q1322" s="9"/>
    </row>
    <row r="1323" spans="1:17" hidden="1" x14ac:dyDescent="0.25">
      <c r="A1323" s="8" t="s">
        <v>187</v>
      </c>
      <c r="B1323">
        <v>1347</v>
      </c>
      <c r="C1323" t="s">
        <v>657</v>
      </c>
      <c r="D1323">
        <v>313109</v>
      </c>
      <c r="E1323" t="s">
        <v>622</v>
      </c>
      <c r="F1323">
        <v>1</v>
      </c>
      <c r="G1323" s="72" t="s">
        <v>573</v>
      </c>
      <c r="H1323">
        <v>302</v>
      </c>
      <c r="I1323" s="9">
        <v>44501</v>
      </c>
      <c r="J1323" s="9">
        <v>44682</v>
      </c>
      <c r="K1323" s="9">
        <v>45138</v>
      </c>
      <c r="L1323" s="9"/>
      <c r="M1323" s="9"/>
      <c r="N1323" s="9"/>
      <c r="O1323" s="65">
        <v>53</v>
      </c>
      <c r="P1323" s="9"/>
      <c r="Q1323" s="9"/>
    </row>
    <row r="1324" spans="1:17" hidden="1" x14ac:dyDescent="0.25">
      <c r="A1324" s="8" t="s">
        <v>187</v>
      </c>
      <c r="B1324">
        <v>1372</v>
      </c>
      <c r="C1324" t="s">
        <v>657</v>
      </c>
      <c r="D1324">
        <v>313109</v>
      </c>
      <c r="E1324" t="s">
        <v>622</v>
      </c>
      <c r="F1324">
        <v>1</v>
      </c>
      <c r="G1324" s="72" t="s">
        <v>573</v>
      </c>
      <c r="H1324">
        <v>302</v>
      </c>
      <c r="I1324" s="9">
        <v>44501</v>
      </c>
      <c r="J1324" s="9">
        <v>44682</v>
      </c>
      <c r="K1324" s="9">
        <v>45138</v>
      </c>
      <c r="L1324" s="9"/>
      <c r="M1324" s="9"/>
      <c r="N1324" s="9"/>
      <c r="O1324" s="65">
        <v>53</v>
      </c>
      <c r="P1324" s="9"/>
      <c r="Q1324" s="9"/>
    </row>
    <row r="1325" spans="1:17" hidden="1" x14ac:dyDescent="0.25">
      <c r="A1325" s="8" t="s">
        <v>187</v>
      </c>
      <c r="B1325">
        <v>1359</v>
      </c>
      <c r="C1325" t="s">
        <v>657</v>
      </c>
      <c r="D1325">
        <v>313109</v>
      </c>
      <c r="E1325" t="s">
        <v>622</v>
      </c>
      <c r="F1325">
        <v>1</v>
      </c>
      <c r="G1325" s="72" t="s">
        <v>573</v>
      </c>
      <c r="H1325">
        <v>302</v>
      </c>
      <c r="I1325" s="9">
        <v>44501</v>
      </c>
      <c r="J1325" s="9">
        <v>44682</v>
      </c>
      <c r="K1325" s="9">
        <v>45138</v>
      </c>
      <c r="L1325" s="9"/>
      <c r="M1325" s="9"/>
      <c r="N1325" s="9"/>
      <c r="O1325" s="65">
        <v>53</v>
      </c>
      <c r="P1325" s="9"/>
      <c r="Q1325" s="9"/>
    </row>
    <row r="1326" spans="1:17" hidden="1" x14ac:dyDescent="0.25">
      <c r="A1326" s="8" t="s">
        <v>187</v>
      </c>
      <c r="B1326">
        <v>1374</v>
      </c>
      <c r="C1326" t="s">
        <v>657</v>
      </c>
      <c r="D1326">
        <v>313109</v>
      </c>
      <c r="E1326" t="s">
        <v>622</v>
      </c>
      <c r="F1326">
        <v>1</v>
      </c>
      <c r="G1326" s="72" t="s">
        <v>573</v>
      </c>
      <c r="H1326">
        <v>302</v>
      </c>
      <c r="I1326" s="9">
        <v>44501</v>
      </c>
      <c r="J1326" s="9">
        <v>44682</v>
      </c>
      <c r="K1326" s="9">
        <v>45138</v>
      </c>
      <c r="L1326" s="9"/>
      <c r="M1326" s="9"/>
      <c r="N1326" s="9"/>
      <c r="O1326" s="65">
        <v>53</v>
      </c>
      <c r="P1326" s="9"/>
      <c r="Q1326" s="9"/>
    </row>
    <row r="1327" spans="1:17" hidden="1" x14ac:dyDescent="0.25">
      <c r="A1327" s="8" t="s">
        <v>187</v>
      </c>
      <c r="B1327">
        <v>1391</v>
      </c>
      <c r="C1327" t="s">
        <v>658</v>
      </c>
      <c r="D1327">
        <v>313109</v>
      </c>
      <c r="E1327" t="s">
        <v>623</v>
      </c>
      <c r="F1327">
        <v>1</v>
      </c>
      <c r="G1327" s="72" t="s">
        <v>573</v>
      </c>
      <c r="H1327">
        <v>305</v>
      </c>
      <c r="I1327" s="9">
        <v>44501</v>
      </c>
      <c r="J1327" s="9">
        <v>44682</v>
      </c>
      <c r="K1327" s="9">
        <v>45138</v>
      </c>
      <c r="L1327" s="9"/>
      <c r="M1327" s="9"/>
      <c r="N1327" s="9"/>
      <c r="O1327" s="65">
        <v>55</v>
      </c>
      <c r="P1327" s="9"/>
      <c r="Q1327" s="9"/>
    </row>
    <row r="1328" spans="1:17" hidden="1" x14ac:dyDescent="0.25">
      <c r="A1328" s="8" t="s">
        <v>187</v>
      </c>
      <c r="B1328">
        <v>1392</v>
      </c>
      <c r="C1328" t="s">
        <v>658</v>
      </c>
      <c r="D1328">
        <v>313109</v>
      </c>
      <c r="E1328" t="s">
        <v>623</v>
      </c>
      <c r="F1328">
        <v>1</v>
      </c>
      <c r="G1328" s="72" t="s">
        <v>573</v>
      </c>
      <c r="H1328">
        <v>305</v>
      </c>
      <c r="I1328" s="9">
        <v>44501</v>
      </c>
      <c r="J1328" s="9">
        <v>44682</v>
      </c>
      <c r="K1328" s="9">
        <v>45138</v>
      </c>
      <c r="L1328" s="9"/>
      <c r="M1328" s="9"/>
      <c r="N1328" s="9"/>
      <c r="O1328" s="65">
        <v>55</v>
      </c>
      <c r="P1328" s="9"/>
      <c r="Q1328" s="9"/>
    </row>
    <row r="1329" spans="1:17" hidden="1" x14ac:dyDescent="0.25">
      <c r="A1329" s="8" t="s">
        <v>187</v>
      </c>
      <c r="B1329">
        <v>1390</v>
      </c>
      <c r="C1329" t="s">
        <v>658</v>
      </c>
      <c r="D1329">
        <v>313109</v>
      </c>
      <c r="E1329" t="s">
        <v>623</v>
      </c>
      <c r="F1329">
        <v>1</v>
      </c>
      <c r="G1329" s="72" t="s">
        <v>573</v>
      </c>
      <c r="H1329">
        <v>305</v>
      </c>
      <c r="I1329" s="9">
        <v>44501</v>
      </c>
      <c r="J1329" s="9">
        <v>44682</v>
      </c>
      <c r="K1329" s="9">
        <v>45138</v>
      </c>
      <c r="L1329" s="9"/>
      <c r="M1329" s="9"/>
      <c r="N1329" s="9"/>
      <c r="O1329" s="65">
        <v>55</v>
      </c>
      <c r="P1329" s="9"/>
      <c r="Q1329" s="9"/>
    </row>
    <row r="1330" spans="1:17" hidden="1" x14ac:dyDescent="0.25">
      <c r="A1330" s="71" t="s">
        <v>187</v>
      </c>
      <c r="B1330" s="72">
        <v>1393</v>
      </c>
      <c r="C1330" t="s">
        <v>658</v>
      </c>
      <c r="D1330" s="72">
        <v>313109</v>
      </c>
      <c r="E1330" t="s">
        <v>623</v>
      </c>
      <c r="F1330">
        <v>1</v>
      </c>
      <c r="G1330" s="72" t="s">
        <v>573</v>
      </c>
      <c r="H1330" s="72">
        <v>305</v>
      </c>
      <c r="I1330" s="9">
        <v>44501</v>
      </c>
      <c r="J1330" s="9">
        <v>44682</v>
      </c>
      <c r="K1330" s="9">
        <v>45138</v>
      </c>
      <c r="L1330" s="9"/>
      <c r="M1330" s="9"/>
      <c r="N1330" s="9"/>
      <c r="O1330" s="65">
        <v>55</v>
      </c>
      <c r="P1330" s="9"/>
      <c r="Q1330" s="9"/>
    </row>
    <row r="1331" spans="1:17" hidden="1" x14ac:dyDescent="0.25">
      <c r="A1331" s="8" t="s">
        <v>187</v>
      </c>
      <c r="B1331">
        <v>1350</v>
      </c>
      <c r="C1331" t="s">
        <v>659</v>
      </c>
      <c r="D1331">
        <v>313109</v>
      </c>
      <c r="E1331" t="s">
        <v>624</v>
      </c>
      <c r="F1331">
        <v>1</v>
      </c>
      <c r="G1331" s="72" t="s">
        <v>573</v>
      </c>
      <c r="H1331">
        <v>306</v>
      </c>
      <c r="I1331" s="9">
        <v>44501</v>
      </c>
      <c r="J1331" s="9">
        <v>44682</v>
      </c>
      <c r="K1331" s="9">
        <v>45138</v>
      </c>
      <c r="L1331" s="9"/>
      <c r="M1331" s="9"/>
      <c r="N1331" s="9"/>
      <c r="O1331" s="65">
        <v>52</v>
      </c>
      <c r="P1331" s="9"/>
      <c r="Q1331" s="9"/>
    </row>
    <row r="1332" spans="1:17" hidden="1" x14ac:dyDescent="0.25">
      <c r="A1332" s="8" t="s">
        <v>187</v>
      </c>
      <c r="B1332">
        <v>1351</v>
      </c>
      <c r="C1332" t="s">
        <v>659</v>
      </c>
      <c r="D1332">
        <v>313109</v>
      </c>
      <c r="E1332" t="s">
        <v>624</v>
      </c>
      <c r="F1332">
        <v>1</v>
      </c>
      <c r="G1332" s="72" t="s">
        <v>573</v>
      </c>
      <c r="H1332">
        <v>306</v>
      </c>
      <c r="I1332" s="9">
        <v>44501</v>
      </c>
      <c r="J1332" s="9">
        <v>44682</v>
      </c>
      <c r="K1332" s="9">
        <v>45138</v>
      </c>
      <c r="L1332" s="9"/>
      <c r="M1332" s="9"/>
      <c r="N1332" s="9"/>
      <c r="O1332" s="65">
        <v>52</v>
      </c>
      <c r="P1332" s="9"/>
      <c r="Q1332" s="9"/>
    </row>
    <row r="1333" spans="1:17" hidden="1" x14ac:dyDescent="0.25">
      <c r="A1333" s="8" t="s">
        <v>187</v>
      </c>
      <c r="B1333">
        <v>1352</v>
      </c>
      <c r="C1333" t="s">
        <v>659</v>
      </c>
      <c r="D1333">
        <v>313109</v>
      </c>
      <c r="E1333" t="s">
        <v>624</v>
      </c>
      <c r="F1333">
        <v>1</v>
      </c>
      <c r="G1333" s="72" t="s">
        <v>573</v>
      </c>
      <c r="H1333">
        <v>306</v>
      </c>
      <c r="I1333" s="9">
        <v>44501</v>
      </c>
      <c r="J1333" s="9">
        <v>44682</v>
      </c>
      <c r="K1333" s="9">
        <v>45138</v>
      </c>
      <c r="L1333" s="9"/>
      <c r="M1333" s="9"/>
      <c r="N1333" s="9"/>
      <c r="O1333" s="65">
        <v>52</v>
      </c>
      <c r="P1333" s="9"/>
      <c r="Q1333" s="9"/>
    </row>
    <row r="1334" spans="1:17" hidden="1" x14ac:dyDescent="0.25">
      <c r="A1334" s="8" t="s">
        <v>187</v>
      </c>
      <c r="B1334">
        <v>1353</v>
      </c>
      <c r="C1334" t="s">
        <v>659</v>
      </c>
      <c r="D1334">
        <v>313109</v>
      </c>
      <c r="E1334" t="s">
        <v>624</v>
      </c>
      <c r="F1334">
        <v>1</v>
      </c>
      <c r="G1334" s="72" t="s">
        <v>573</v>
      </c>
      <c r="H1334">
        <v>306</v>
      </c>
      <c r="I1334" s="9">
        <v>44501</v>
      </c>
      <c r="J1334" s="9">
        <v>44682</v>
      </c>
      <c r="K1334" s="9">
        <v>45138</v>
      </c>
      <c r="L1334" s="9"/>
      <c r="M1334" s="9"/>
      <c r="N1334" s="9"/>
      <c r="O1334" s="65">
        <v>52</v>
      </c>
      <c r="P1334" s="9"/>
      <c r="Q1334" s="9"/>
    </row>
    <row r="1335" spans="1:17" hidden="1" x14ac:dyDescent="0.25">
      <c r="A1335" s="8" t="s">
        <v>187</v>
      </c>
      <c r="B1335">
        <v>1343</v>
      </c>
      <c r="C1335" t="s">
        <v>660</v>
      </c>
      <c r="D1335">
        <v>313109</v>
      </c>
      <c r="E1335" t="s">
        <v>625</v>
      </c>
      <c r="F1335">
        <v>1</v>
      </c>
      <c r="G1335" s="72" t="s">
        <v>573</v>
      </c>
      <c r="H1335">
        <v>307</v>
      </c>
      <c r="I1335" s="9">
        <v>44501</v>
      </c>
      <c r="J1335" s="9">
        <v>44682</v>
      </c>
      <c r="K1335" s="9">
        <v>45138</v>
      </c>
      <c r="L1335" s="9"/>
      <c r="M1335" s="9"/>
      <c r="N1335" s="9"/>
      <c r="O1335" s="65">
        <v>36</v>
      </c>
      <c r="P1335" s="9"/>
      <c r="Q1335" s="9"/>
    </row>
    <row r="1336" spans="1:17" hidden="1" x14ac:dyDescent="0.25">
      <c r="A1336" s="8" t="s">
        <v>187</v>
      </c>
      <c r="B1336">
        <v>1345</v>
      </c>
      <c r="C1336" t="s">
        <v>660</v>
      </c>
      <c r="D1336">
        <v>313109</v>
      </c>
      <c r="E1336" t="s">
        <v>625</v>
      </c>
      <c r="F1336">
        <v>1</v>
      </c>
      <c r="G1336" s="72" t="s">
        <v>573</v>
      </c>
      <c r="H1336">
        <v>307</v>
      </c>
      <c r="I1336" s="9">
        <v>44501</v>
      </c>
      <c r="J1336" s="9">
        <v>44682</v>
      </c>
      <c r="K1336" s="9">
        <v>45138</v>
      </c>
      <c r="L1336" s="9"/>
      <c r="M1336" s="9"/>
      <c r="N1336" s="9"/>
      <c r="O1336" s="65">
        <v>36</v>
      </c>
      <c r="P1336" s="9"/>
      <c r="Q1336" s="9"/>
    </row>
    <row r="1337" spans="1:17" hidden="1" x14ac:dyDescent="0.25">
      <c r="A1337" s="8" t="s">
        <v>187</v>
      </c>
      <c r="B1337">
        <v>1346</v>
      </c>
      <c r="C1337" t="s">
        <v>660</v>
      </c>
      <c r="D1337">
        <v>313109</v>
      </c>
      <c r="E1337" t="s">
        <v>625</v>
      </c>
      <c r="F1337">
        <v>1</v>
      </c>
      <c r="G1337" s="72" t="s">
        <v>573</v>
      </c>
      <c r="H1337">
        <v>307</v>
      </c>
      <c r="I1337" s="9">
        <v>44501</v>
      </c>
      <c r="J1337" s="9">
        <v>44682</v>
      </c>
      <c r="K1337" s="9">
        <v>45138</v>
      </c>
      <c r="L1337" s="9"/>
      <c r="M1337" s="9"/>
      <c r="N1337" s="9"/>
      <c r="O1337" s="65">
        <v>36</v>
      </c>
      <c r="P1337" s="9"/>
      <c r="Q1337" s="9"/>
    </row>
    <row r="1338" spans="1:17" hidden="1" x14ac:dyDescent="0.25">
      <c r="A1338" s="8" t="s">
        <v>187</v>
      </c>
      <c r="B1338">
        <v>1348</v>
      </c>
      <c r="C1338" t="s">
        <v>660</v>
      </c>
      <c r="D1338">
        <v>313109</v>
      </c>
      <c r="E1338" t="s">
        <v>625</v>
      </c>
      <c r="F1338">
        <v>1</v>
      </c>
      <c r="G1338" s="72" t="s">
        <v>573</v>
      </c>
      <c r="H1338">
        <v>307</v>
      </c>
      <c r="I1338" s="9">
        <v>44501</v>
      </c>
      <c r="J1338" s="9">
        <v>44682</v>
      </c>
      <c r="K1338" s="9">
        <v>45138</v>
      </c>
      <c r="L1338" s="9"/>
      <c r="M1338" s="9"/>
      <c r="N1338" s="9"/>
      <c r="O1338" s="65">
        <v>36</v>
      </c>
      <c r="P1338" s="9"/>
      <c r="Q1338" s="9"/>
    </row>
    <row r="1339" spans="1:17" hidden="1" x14ac:dyDescent="0.25">
      <c r="A1339" s="71" t="s">
        <v>187</v>
      </c>
      <c r="B1339" s="72">
        <v>1355</v>
      </c>
      <c r="C1339" t="s">
        <v>661</v>
      </c>
      <c r="D1339" s="72">
        <v>313109</v>
      </c>
      <c r="E1339" t="s">
        <v>626</v>
      </c>
      <c r="F1339">
        <v>1</v>
      </c>
      <c r="G1339" s="72" t="s">
        <v>573</v>
      </c>
      <c r="H1339" s="72">
        <v>308</v>
      </c>
      <c r="I1339" s="9">
        <v>44501</v>
      </c>
      <c r="J1339" s="9">
        <v>44682</v>
      </c>
      <c r="K1339" s="9">
        <v>45138</v>
      </c>
      <c r="L1339" s="9"/>
      <c r="M1339" s="9"/>
      <c r="N1339" s="9"/>
      <c r="O1339" s="65">
        <v>20</v>
      </c>
      <c r="P1339" s="9"/>
      <c r="Q1339" s="9"/>
    </row>
    <row r="1340" spans="1:17" hidden="1" x14ac:dyDescent="0.25">
      <c r="A1340" s="8" t="s">
        <v>187</v>
      </c>
      <c r="B1340">
        <v>1356</v>
      </c>
      <c r="C1340" t="s">
        <v>661</v>
      </c>
      <c r="D1340">
        <v>313109</v>
      </c>
      <c r="E1340" t="s">
        <v>626</v>
      </c>
      <c r="F1340">
        <v>1</v>
      </c>
      <c r="G1340" s="72" t="s">
        <v>573</v>
      </c>
      <c r="H1340">
        <v>308</v>
      </c>
      <c r="I1340" s="9">
        <v>44501</v>
      </c>
      <c r="J1340" s="9">
        <v>44682</v>
      </c>
      <c r="K1340" s="9">
        <v>45138</v>
      </c>
      <c r="L1340" s="9"/>
      <c r="M1340" s="9"/>
      <c r="N1340" s="9"/>
      <c r="O1340" s="65">
        <v>20</v>
      </c>
      <c r="P1340" s="9"/>
      <c r="Q1340" s="9"/>
    </row>
    <row r="1341" spans="1:17" hidden="1" x14ac:dyDescent="0.25">
      <c r="A1341" s="8" t="s">
        <v>187</v>
      </c>
      <c r="B1341">
        <v>1357</v>
      </c>
      <c r="C1341" t="s">
        <v>661</v>
      </c>
      <c r="D1341">
        <v>313109</v>
      </c>
      <c r="E1341" t="s">
        <v>626</v>
      </c>
      <c r="F1341">
        <v>1</v>
      </c>
      <c r="G1341" s="72" t="s">
        <v>573</v>
      </c>
      <c r="H1341">
        <v>308</v>
      </c>
      <c r="I1341" s="9">
        <v>44501</v>
      </c>
      <c r="J1341" s="9">
        <v>44682</v>
      </c>
      <c r="K1341" s="9">
        <v>45138</v>
      </c>
      <c r="L1341" s="9"/>
      <c r="M1341" s="9"/>
      <c r="N1341" s="9"/>
      <c r="O1341" s="65">
        <v>20</v>
      </c>
      <c r="P1341" s="9"/>
      <c r="Q1341" s="9"/>
    </row>
    <row r="1342" spans="1:17" hidden="1" x14ac:dyDescent="0.25">
      <c r="A1342" s="71" t="s">
        <v>187</v>
      </c>
      <c r="B1342" s="72">
        <v>1358</v>
      </c>
      <c r="C1342" t="s">
        <v>661</v>
      </c>
      <c r="D1342" s="72">
        <v>313109</v>
      </c>
      <c r="E1342" t="s">
        <v>626</v>
      </c>
      <c r="F1342">
        <v>1</v>
      </c>
      <c r="G1342" s="72" t="s">
        <v>573</v>
      </c>
      <c r="H1342" s="72">
        <v>308</v>
      </c>
      <c r="I1342" s="9">
        <v>44501</v>
      </c>
      <c r="J1342" s="9">
        <v>44682</v>
      </c>
      <c r="K1342" s="9">
        <v>45138</v>
      </c>
      <c r="L1342" s="66"/>
      <c r="M1342" s="66"/>
      <c r="N1342" s="66"/>
      <c r="O1342" s="65">
        <v>20</v>
      </c>
      <c r="P1342" s="66"/>
      <c r="Q1342" s="66"/>
    </row>
    <row r="1343" spans="1:17" hidden="1" x14ac:dyDescent="0.25">
      <c r="A1343" s="16" t="s">
        <v>188</v>
      </c>
      <c r="B1343" s="5">
        <v>1407</v>
      </c>
      <c r="C1343" s="5" t="s">
        <v>189</v>
      </c>
      <c r="D1343" s="5">
        <v>311105</v>
      </c>
      <c r="E1343" s="5" t="s">
        <v>190</v>
      </c>
      <c r="F1343" s="5">
        <v>1</v>
      </c>
      <c r="G1343" t="s">
        <v>573</v>
      </c>
      <c r="H1343" s="5">
        <v>309</v>
      </c>
      <c r="I1343" s="6">
        <v>44470</v>
      </c>
      <c r="J1343" s="6">
        <v>44834</v>
      </c>
      <c r="K1343" s="66">
        <v>45138</v>
      </c>
      <c r="L1343" s="68">
        <v>5040</v>
      </c>
      <c r="M1343" s="68">
        <v>378</v>
      </c>
      <c r="N1343" s="66"/>
      <c r="O1343" s="11">
        <v>115</v>
      </c>
      <c r="P1343" s="11">
        <v>9</v>
      </c>
      <c r="Q1343" s="9"/>
    </row>
    <row r="1344" spans="1:17" hidden="1" x14ac:dyDescent="0.25">
      <c r="A1344" s="16" t="s">
        <v>188</v>
      </c>
      <c r="B1344">
        <v>1408</v>
      </c>
      <c r="C1344" t="s">
        <v>189</v>
      </c>
      <c r="D1344">
        <v>311105</v>
      </c>
      <c r="E1344" t="s">
        <v>190</v>
      </c>
      <c r="F1344">
        <v>1</v>
      </c>
      <c r="G1344" t="s">
        <v>573</v>
      </c>
      <c r="H1344">
        <v>309</v>
      </c>
      <c r="I1344" s="9">
        <v>44470</v>
      </c>
      <c r="J1344" s="9">
        <v>44834</v>
      </c>
      <c r="K1344" s="9">
        <v>45138</v>
      </c>
      <c r="L1344" s="68">
        <v>5040</v>
      </c>
      <c r="M1344" s="68">
        <v>378</v>
      </c>
      <c r="N1344" s="9"/>
      <c r="O1344" s="11">
        <v>115</v>
      </c>
      <c r="P1344" s="11">
        <v>9</v>
      </c>
      <c r="Q1344" s="9"/>
    </row>
    <row r="1345" spans="1:17" hidden="1" x14ac:dyDescent="0.25">
      <c r="A1345" s="16" t="s">
        <v>188</v>
      </c>
      <c r="B1345">
        <v>1405</v>
      </c>
      <c r="C1345" t="s">
        <v>191</v>
      </c>
      <c r="D1345">
        <v>311105</v>
      </c>
      <c r="E1345" t="s">
        <v>192</v>
      </c>
      <c r="F1345">
        <v>1</v>
      </c>
      <c r="G1345" t="s">
        <v>573</v>
      </c>
      <c r="H1345">
        <v>310</v>
      </c>
      <c r="I1345" s="9">
        <v>44470</v>
      </c>
      <c r="J1345" s="9">
        <v>44834</v>
      </c>
      <c r="K1345" s="9">
        <v>45138</v>
      </c>
      <c r="L1345" s="68">
        <v>5040</v>
      </c>
      <c r="M1345" s="68">
        <v>378</v>
      </c>
      <c r="N1345" s="9"/>
      <c r="O1345" s="11">
        <v>115</v>
      </c>
      <c r="P1345" s="11">
        <v>9</v>
      </c>
      <c r="Q1345" s="9"/>
    </row>
    <row r="1346" spans="1:17" hidden="1" x14ac:dyDescent="0.25">
      <c r="A1346" s="16" t="s">
        <v>188</v>
      </c>
      <c r="B1346">
        <v>1409</v>
      </c>
      <c r="C1346" t="s">
        <v>191</v>
      </c>
      <c r="D1346">
        <v>311105</v>
      </c>
      <c r="E1346" t="s">
        <v>192</v>
      </c>
      <c r="F1346">
        <v>1</v>
      </c>
      <c r="G1346" t="s">
        <v>573</v>
      </c>
      <c r="H1346">
        <v>310</v>
      </c>
      <c r="I1346" s="9">
        <v>44470</v>
      </c>
      <c r="J1346" s="9">
        <v>44834</v>
      </c>
      <c r="K1346" s="9">
        <v>45138</v>
      </c>
      <c r="L1346" s="68">
        <v>5040</v>
      </c>
      <c r="M1346" s="68">
        <v>378</v>
      </c>
      <c r="N1346" s="9"/>
      <c r="O1346" s="11">
        <v>115</v>
      </c>
      <c r="P1346" s="11">
        <v>9</v>
      </c>
      <c r="Q1346" s="9"/>
    </row>
    <row r="1347" spans="1:17" hidden="1" x14ac:dyDescent="0.25">
      <c r="A1347" s="16" t="s">
        <v>188</v>
      </c>
      <c r="B1347">
        <v>1649</v>
      </c>
      <c r="C1347" t="s">
        <v>538</v>
      </c>
      <c r="D1347">
        <v>311105</v>
      </c>
      <c r="E1347" t="s">
        <v>193</v>
      </c>
      <c r="F1347">
        <v>1</v>
      </c>
      <c r="G1347" t="s">
        <v>573</v>
      </c>
      <c r="H1347">
        <v>311</v>
      </c>
      <c r="I1347" s="9">
        <v>44470</v>
      </c>
      <c r="J1347" s="9">
        <v>44834</v>
      </c>
      <c r="K1347" s="9">
        <v>45138</v>
      </c>
      <c r="L1347" s="65"/>
      <c r="M1347" s="65"/>
      <c r="N1347" s="9"/>
      <c r="O1347" s="11"/>
      <c r="P1347" s="11"/>
      <c r="Q1347" s="9"/>
    </row>
    <row r="1348" spans="1:17" hidden="1" x14ac:dyDescent="0.25">
      <c r="A1348" s="16" t="s">
        <v>188</v>
      </c>
      <c r="B1348">
        <v>1651</v>
      </c>
      <c r="C1348" t="s">
        <v>538</v>
      </c>
      <c r="D1348">
        <v>311105</v>
      </c>
      <c r="E1348" t="s">
        <v>193</v>
      </c>
      <c r="F1348">
        <v>1</v>
      </c>
      <c r="G1348" t="s">
        <v>573</v>
      </c>
      <c r="H1348">
        <v>311</v>
      </c>
      <c r="I1348" s="9">
        <v>44470</v>
      </c>
      <c r="J1348" s="9">
        <v>44834</v>
      </c>
      <c r="K1348" s="9">
        <v>45138</v>
      </c>
      <c r="L1348" s="65"/>
      <c r="M1348" s="65"/>
      <c r="N1348" s="9"/>
      <c r="O1348" s="11"/>
      <c r="P1348" s="11"/>
      <c r="Q1348" s="9"/>
    </row>
    <row r="1349" spans="1:17" hidden="1" x14ac:dyDescent="0.25">
      <c r="A1349" s="16" t="s">
        <v>188</v>
      </c>
      <c r="B1349">
        <v>1650</v>
      </c>
      <c r="C1349" t="s">
        <v>538</v>
      </c>
      <c r="D1349">
        <v>311105</v>
      </c>
      <c r="E1349" t="s">
        <v>193</v>
      </c>
      <c r="F1349">
        <v>1</v>
      </c>
      <c r="G1349" t="s">
        <v>573</v>
      </c>
      <c r="H1349">
        <v>311</v>
      </c>
      <c r="I1349" s="9">
        <v>44470</v>
      </c>
      <c r="J1349" s="9">
        <v>44834</v>
      </c>
      <c r="K1349" s="9">
        <v>45138</v>
      </c>
      <c r="L1349" s="65"/>
      <c r="M1349" s="65"/>
      <c r="N1349" s="9"/>
      <c r="O1349" s="11"/>
      <c r="P1349" s="11"/>
      <c r="Q1349" s="9"/>
    </row>
    <row r="1350" spans="1:17" hidden="1" x14ac:dyDescent="0.25">
      <c r="A1350" s="16" t="s">
        <v>188</v>
      </c>
      <c r="B1350">
        <v>1652</v>
      </c>
      <c r="C1350" t="s">
        <v>538</v>
      </c>
      <c r="D1350">
        <v>311105</v>
      </c>
      <c r="E1350" t="s">
        <v>193</v>
      </c>
      <c r="F1350">
        <v>1</v>
      </c>
      <c r="G1350" t="s">
        <v>573</v>
      </c>
      <c r="H1350">
        <v>311</v>
      </c>
      <c r="I1350" s="9">
        <v>44470</v>
      </c>
      <c r="J1350" s="9">
        <v>44834</v>
      </c>
      <c r="K1350" s="9">
        <v>45138</v>
      </c>
      <c r="L1350" s="65"/>
      <c r="M1350" s="65"/>
      <c r="N1350" s="9"/>
      <c r="O1350" s="11"/>
      <c r="P1350" s="11"/>
      <c r="Q1350" s="9"/>
    </row>
    <row r="1351" spans="1:17" hidden="1" x14ac:dyDescent="0.25">
      <c r="A1351" s="16" t="s">
        <v>188</v>
      </c>
      <c r="B1351">
        <v>1406</v>
      </c>
      <c r="C1351" t="s">
        <v>539</v>
      </c>
      <c r="D1351">
        <v>311105</v>
      </c>
      <c r="E1351" t="s">
        <v>194</v>
      </c>
      <c r="F1351">
        <v>1</v>
      </c>
      <c r="G1351" t="s">
        <v>573</v>
      </c>
      <c r="H1351">
        <v>312</v>
      </c>
      <c r="I1351" s="9">
        <v>44470</v>
      </c>
      <c r="J1351" s="9">
        <v>44834</v>
      </c>
      <c r="K1351" s="9">
        <v>45138</v>
      </c>
      <c r="L1351" s="65">
        <v>4494</v>
      </c>
      <c r="M1351" s="65">
        <v>378</v>
      </c>
      <c r="N1351" s="9"/>
      <c r="O1351" s="11">
        <v>107</v>
      </c>
      <c r="P1351" s="11">
        <v>9</v>
      </c>
      <c r="Q1351" s="9"/>
    </row>
    <row r="1352" spans="1:17" ht="15.75" hidden="1" thickBot="1" x14ac:dyDescent="0.3">
      <c r="A1352" s="16" t="s">
        <v>188</v>
      </c>
      <c r="B1352" s="72">
        <v>1410</v>
      </c>
      <c r="C1352" s="72" t="s">
        <v>539</v>
      </c>
      <c r="D1352" s="72">
        <v>311105</v>
      </c>
      <c r="E1352" s="72" t="s">
        <v>194</v>
      </c>
      <c r="F1352" s="72">
        <v>1</v>
      </c>
      <c r="G1352" s="2" t="s">
        <v>573</v>
      </c>
      <c r="H1352" s="72">
        <v>312</v>
      </c>
      <c r="I1352" s="9">
        <v>44470</v>
      </c>
      <c r="J1352" s="9">
        <v>44834</v>
      </c>
      <c r="K1352" s="9">
        <v>45138</v>
      </c>
      <c r="L1352" s="68">
        <v>4494</v>
      </c>
      <c r="M1352" s="68">
        <v>378</v>
      </c>
      <c r="N1352" s="66"/>
      <c r="O1352" s="67">
        <v>107</v>
      </c>
      <c r="P1352" s="67">
        <v>9</v>
      </c>
      <c r="Q1352" s="66"/>
    </row>
    <row r="1353" spans="1:17" hidden="1" x14ac:dyDescent="0.25">
      <c r="A1353" s="16" t="s">
        <v>236</v>
      </c>
      <c r="B1353" s="5">
        <v>1510</v>
      </c>
      <c r="C1353" s="5" t="s">
        <v>237</v>
      </c>
      <c r="D1353" s="5">
        <v>312115</v>
      </c>
      <c r="E1353" s="5" t="s">
        <v>238</v>
      </c>
      <c r="F1353" s="72">
        <v>1</v>
      </c>
      <c r="G1353" s="72" t="s">
        <v>573</v>
      </c>
      <c r="H1353">
        <v>313</v>
      </c>
      <c r="I1353" s="9">
        <v>44440</v>
      </c>
      <c r="J1353" s="9">
        <v>44621</v>
      </c>
      <c r="K1353" s="9">
        <v>45138</v>
      </c>
      <c r="L1353" s="9"/>
      <c r="M1353" s="9"/>
      <c r="N1353" s="9"/>
      <c r="O1353" s="65">
        <v>38.700000000000003</v>
      </c>
      <c r="P1353" s="65">
        <v>10</v>
      </c>
      <c r="Q1353" s="9"/>
    </row>
    <row r="1354" spans="1:17" hidden="1" x14ac:dyDescent="0.25">
      <c r="A1354" s="16" t="s">
        <v>236</v>
      </c>
      <c r="B1354">
        <v>1512</v>
      </c>
      <c r="C1354" t="s">
        <v>237</v>
      </c>
      <c r="D1354">
        <v>312115</v>
      </c>
      <c r="E1354" t="s">
        <v>238</v>
      </c>
      <c r="F1354">
        <v>1</v>
      </c>
      <c r="G1354" t="s">
        <v>573</v>
      </c>
      <c r="H1354">
        <v>313</v>
      </c>
      <c r="I1354" s="9">
        <v>44440</v>
      </c>
      <c r="J1354" s="9">
        <v>44621</v>
      </c>
      <c r="K1354" s="9">
        <v>45138</v>
      </c>
      <c r="L1354" s="9"/>
      <c r="M1354" s="9"/>
      <c r="N1354" s="9"/>
      <c r="O1354" s="65">
        <v>38.700000000000003</v>
      </c>
      <c r="P1354" s="65">
        <v>10</v>
      </c>
      <c r="Q1354" s="9"/>
    </row>
    <row r="1355" spans="1:17" hidden="1" x14ac:dyDescent="0.25">
      <c r="A1355" s="16" t="s">
        <v>236</v>
      </c>
      <c r="B1355">
        <v>1511</v>
      </c>
      <c r="C1355" t="s">
        <v>237</v>
      </c>
      <c r="D1355">
        <v>312115</v>
      </c>
      <c r="E1355" t="s">
        <v>238</v>
      </c>
      <c r="F1355">
        <v>1</v>
      </c>
      <c r="G1355" t="s">
        <v>573</v>
      </c>
      <c r="H1355">
        <v>313</v>
      </c>
      <c r="I1355" s="9">
        <v>44440</v>
      </c>
      <c r="J1355" s="9">
        <v>44621</v>
      </c>
      <c r="K1355" s="9">
        <v>45138</v>
      </c>
      <c r="L1355" s="9"/>
      <c r="M1355" s="9"/>
      <c r="N1355" s="9"/>
      <c r="O1355" s="65">
        <v>38.700000000000003</v>
      </c>
      <c r="P1355" s="65">
        <v>10</v>
      </c>
      <c r="Q1355" s="9"/>
    </row>
    <row r="1356" spans="1:17" ht="15.75" hidden="1" thickBot="1" x14ac:dyDescent="0.3">
      <c r="A1356" s="16" t="s">
        <v>236</v>
      </c>
      <c r="B1356" s="2">
        <v>1513</v>
      </c>
      <c r="C1356" s="2" t="s">
        <v>237</v>
      </c>
      <c r="D1356" s="2">
        <v>312115</v>
      </c>
      <c r="E1356" s="2" t="s">
        <v>238</v>
      </c>
      <c r="F1356" s="72">
        <v>1</v>
      </c>
      <c r="G1356" s="72" t="s">
        <v>573</v>
      </c>
      <c r="H1356">
        <v>313</v>
      </c>
      <c r="I1356" s="9">
        <v>44440</v>
      </c>
      <c r="J1356" s="9">
        <v>44621</v>
      </c>
      <c r="K1356" s="9">
        <v>45138</v>
      </c>
      <c r="L1356" s="9"/>
      <c r="M1356" s="9"/>
      <c r="N1356" s="9"/>
      <c r="O1356" s="65">
        <v>38.700000000000003</v>
      </c>
      <c r="P1356" s="65">
        <v>10</v>
      </c>
      <c r="Q1356" s="9"/>
    </row>
    <row r="1357" spans="1:17" hidden="1" x14ac:dyDescent="0.25">
      <c r="A1357" s="8" t="s">
        <v>214</v>
      </c>
      <c r="B1357">
        <v>1772</v>
      </c>
      <c r="C1357" t="s">
        <v>215</v>
      </c>
      <c r="D1357">
        <v>312108</v>
      </c>
      <c r="E1357" t="s">
        <v>216</v>
      </c>
      <c r="F1357">
        <v>1</v>
      </c>
      <c r="G1357" t="s">
        <v>573</v>
      </c>
      <c r="H1357">
        <v>314</v>
      </c>
      <c r="I1357" s="9">
        <v>44470</v>
      </c>
      <c r="J1357" s="9">
        <v>44652</v>
      </c>
      <c r="K1357" s="66">
        <v>45138</v>
      </c>
      <c r="L1357" s="9"/>
      <c r="M1357" s="9"/>
      <c r="N1357" s="9"/>
      <c r="O1357" s="65">
        <v>30</v>
      </c>
      <c r="P1357" s="65">
        <v>40</v>
      </c>
      <c r="Q1357" s="9"/>
    </row>
    <row r="1358" spans="1:17" hidden="1" x14ac:dyDescent="0.25">
      <c r="A1358" s="8" t="s">
        <v>214</v>
      </c>
      <c r="B1358">
        <v>1773</v>
      </c>
      <c r="C1358" t="s">
        <v>215</v>
      </c>
      <c r="D1358">
        <v>312108</v>
      </c>
      <c r="E1358" t="s">
        <v>216</v>
      </c>
      <c r="F1358">
        <v>1</v>
      </c>
      <c r="G1358" t="s">
        <v>573</v>
      </c>
      <c r="H1358">
        <v>314</v>
      </c>
      <c r="I1358" s="9">
        <v>44470</v>
      </c>
      <c r="J1358" s="9">
        <v>44652</v>
      </c>
      <c r="K1358" s="66">
        <v>45138</v>
      </c>
      <c r="L1358" s="9"/>
      <c r="M1358" s="9"/>
      <c r="N1358" s="9"/>
      <c r="O1358" s="65">
        <v>30</v>
      </c>
      <c r="P1358" s="65">
        <v>40</v>
      </c>
      <c r="Q1358" s="9"/>
    </row>
    <row r="1359" spans="1:17" hidden="1" x14ac:dyDescent="0.25">
      <c r="A1359" s="8" t="s">
        <v>214</v>
      </c>
      <c r="B1359">
        <v>1755</v>
      </c>
      <c r="C1359" t="s">
        <v>217</v>
      </c>
      <c r="D1359">
        <v>312108</v>
      </c>
      <c r="E1359" t="s">
        <v>218</v>
      </c>
      <c r="F1359">
        <v>1</v>
      </c>
      <c r="G1359" t="s">
        <v>573</v>
      </c>
      <c r="H1359">
        <v>315</v>
      </c>
      <c r="I1359" s="9">
        <v>44470</v>
      </c>
      <c r="J1359" s="9">
        <v>44652</v>
      </c>
      <c r="K1359" s="66">
        <v>45138</v>
      </c>
      <c r="L1359" s="9"/>
      <c r="M1359" s="9"/>
      <c r="N1359" s="9"/>
      <c r="O1359" s="65">
        <v>30</v>
      </c>
      <c r="P1359" s="65">
        <v>10</v>
      </c>
      <c r="Q1359" s="9"/>
    </row>
    <row r="1360" spans="1:17" hidden="1" x14ac:dyDescent="0.25">
      <c r="A1360" s="8" t="s">
        <v>214</v>
      </c>
      <c r="B1360">
        <v>1756</v>
      </c>
      <c r="C1360" t="s">
        <v>217</v>
      </c>
      <c r="D1360">
        <v>312108</v>
      </c>
      <c r="E1360" t="s">
        <v>218</v>
      </c>
      <c r="F1360">
        <v>1</v>
      </c>
      <c r="G1360" t="s">
        <v>573</v>
      </c>
      <c r="H1360">
        <v>315</v>
      </c>
      <c r="I1360" s="9">
        <v>44470</v>
      </c>
      <c r="J1360" s="9">
        <v>44652</v>
      </c>
      <c r="K1360" s="66">
        <v>45138</v>
      </c>
      <c r="L1360" s="9"/>
      <c r="M1360" s="9"/>
      <c r="N1360" s="9"/>
      <c r="O1360" s="65">
        <v>30</v>
      </c>
      <c r="P1360" s="65">
        <v>10</v>
      </c>
      <c r="Q1360" s="9"/>
    </row>
    <row r="1361" spans="1:17" hidden="1" x14ac:dyDescent="0.25">
      <c r="A1361" s="8" t="s">
        <v>214</v>
      </c>
      <c r="B1361">
        <v>1759</v>
      </c>
      <c r="C1361" t="s">
        <v>217</v>
      </c>
      <c r="D1361">
        <v>312108</v>
      </c>
      <c r="E1361" t="s">
        <v>218</v>
      </c>
      <c r="F1361">
        <v>1</v>
      </c>
      <c r="G1361" t="s">
        <v>573</v>
      </c>
      <c r="H1361">
        <v>315</v>
      </c>
      <c r="I1361" s="9">
        <v>44470</v>
      </c>
      <c r="J1361" s="9">
        <v>44652</v>
      </c>
      <c r="K1361" s="66">
        <v>45138</v>
      </c>
      <c r="L1361" s="9"/>
      <c r="M1361" s="9"/>
      <c r="N1361" s="9"/>
      <c r="O1361" s="65">
        <v>30</v>
      </c>
      <c r="P1361" s="65">
        <v>10</v>
      </c>
      <c r="Q1361" s="9"/>
    </row>
    <row r="1362" spans="1:17" hidden="1" x14ac:dyDescent="0.25">
      <c r="A1362" s="8" t="s">
        <v>214</v>
      </c>
      <c r="B1362">
        <v>1762</v>
      </c>
      <c r="C1362" t="s">
        <v>217</v>
      </c>
      <c r="D1362">
        <v>312108</v>
      </c>
      <c r="E1362" t="s">
        <v>218</v>
      </c>
      <c r="F1362">
        <v>1</v>
      </c>
      <c r="G1362" t="s">
        <v>573</v>
      </c>
      <c r="H1362">
        <v>315</v>
      </c>
      <c r="I1362" s="9">
        <v>44470</v>
      </c>
      <c r="J1362" s="9">
        <v>44652</v>
      </c>
      <c r="K1362" s="66">
        <v>45138</v>
      </c>
      <c r="L1362" s="9"/>
      <c r="M1362" s="9"/>
      <c r="N1362" s="9"/>
      <c r="O1362" s="65">
        <v>30</v>
      </c>
      <c r="P1362" s="65">
        <v>10</v>
      </c>
      <c r="Q1362" s="9"/>
    </row>
    <row r="1363" spans="1:17" hidden="1" x14ac:dyDescent="0.25">
      <c r="A1363" s="8" t="s">
        <v>214</v>
      </c>
      <c r="B1363">
        <v>1768</v>
      </c>
      <c r="C1363" t="s">
        <v>217</v>
      </c>
      <c r="D1363">
        <v>312108</v>
      </c>
      <c r="E1363" t="s">
        <v>218</v>
      </c>
      <c r="F1363">
        <v>1</v>
      </c>
      <c r="G1363" t="s">
        <v>573</v>
      </c>
      <c r="H1363">
        <v>315</v>
      </c>
      <c r="I1363" s="9">
        <v>44470</v>
      </c>
      <c r="J1363" s="9">
        <v>44652</v>
      </c>
      <c r="K1363" s="66">
        <v>45138</v>
      </c>
      <c r="L1363" s="9"/>
      <c r="M1363" s="9"/>
      <c r="N1363" s="9"/>
      <c r="O1363" s="65">
        <v>30</v>
      </c>
      <c r="P1363" s="65">
        <v>10</v>
      </c>
      <c r="Q1363" s="9"/>
    </row>
    <row r="1364" spans="1:17" hidden="1" x14ac:dyDescent="0.25">
      <c r="A1364" s="8" t="s">
        <v>214</v>
      </c>
      <c r="B1364">
        <v>1769</v>
      </c>
      <c r="C1364" t="s">
        <v>217</v>
      </c>
      <c r="D1364">
        <v>312108</v>
      </c>
      <c r="E1364" t="s">
        <v>218</v>
      </c>
      <c r="F1364">
        <v>1</v>
      </c>
      <c r="G1364" t="s">
        <v>573</v>
      </c>
      <c r="H1364">
        <v>315</v>
      </c>
      <c r="I1364" s="9">
        <v>44470</v>
      </c>
      <c r="J1364" s="9">
        <v>44652</v>
      </c>
      <c r="K1364" s="66">
        <v>45138</v>
      </c>
      <c r="L1364" s="9"/>
      <c r="M1364" s="9"/>
      <c r="N1364" s="9"/>
      <c r="O1364" s="65">
        <v>30</v>
      </c>
      <c r="P1364" s="65">
        <v>10</v>
      </c>
      <c r="Q1364" s="9"/>
    </row>
    <row r="1365" spans="1:17" hidden="1" x14ac:dyDescent="0.25">
      <c r="A1365" s="8" t="s">
        <v>214</v>
      </c>
      <c r="B1365">
        <v>1757</v>
      </c>
      <c r="C1365" t="s">
        <v>217</v>
      </c>
      <c r="D1365">
        <v>312108</v>
      </c>
      <c r="E1365" t="s">
        <v>218</v>
      </c>
      <c r="F1365">
        <v>1</v>
      </c>
      <c r="G1365" t="s">
        <v>573</v>
      </c>
      <c r="H1365">
        <v>315</v>
      </c>
      <c r="I1365" s="9">
        <v>44470</v>
      </c>
      <c r="J1365" s="9">
        <v>44652</v>
      </c>
      <c r="K1365" s="66">
        <v>45138</v>
      </c>
      <c r="L1365" s="9"/>
      <c r="M1365" s="9"/>
      <c r="N1365" s="9"/>
      <c r="O1365" s="65">
        <v>30</v>
      </c>
      <c r="P1365" s="65">
        <v>10</v>
      </c>
      <c r="Q1365" s="9"/>
    </row>
    <row r="1366" spans="1:17" hidden="1" x14ac:dyDescent="0.25">
      <c r="A1366" s="8" t="s">
        <v>214</v>
      </c>
      <c r="B1366">
        <v>1758</v>
      </c>
      <c r="C1366" t="s">
        <v>217</v>
      </c>
      <c r="D1366">
        <v>312108</v>
      </c>
      <c r="E1366" t="s">
        <v>218</v>
      </c>
      <c r="F1366">
        <v>1</v>
      </c>
      <c r="G1366" t="s">
        <v>573</v>
      </c>
      <c r="H1366">
        <v>315</v>
      </c>
      <c r="I1366" s="9">
        <v>44470</v>
      </c>
      <c r="J1366" s="9">
        <v>44652</v>
      </c>
      <c r="K1366" s="66">
        <v>45138</v>
      </c>
      <c r="L1366" s="9"/>
      <c r="M1366" s="9"/>
      <c r="N1366" s="9"/>
      <c r="O1366" s="65">
        <v>30</v>
      </c>
      <c r="P1366" s="65">
        <v>10</v>
      </c>
      <c r="Q1366" s="9"/>
    </row>
    <row r="1367" spans="1:17" hidden="1" x14ac:dyDescent="0.25">
      <c r="A1367" s="8" t="s">
        <v>214</v>
      </c>
      <c r="B1367">
        <v>1760</v>
      </c>
      <c r="C1367" t="s">
        <v>217</v>
      </c>
      <c r="D1367">
        <v>312108</v>
      </c>
      <c r="E1367" t="s">
        <v>218</v>
      </c>
      <c r="F1367">
        <v>1</v>
      </c>
      <c r="G1367" t="s">
        <v>573</v>
      </c>
      <c r="H1367">
        <v>315</v>
      </c>
      <c r="I1367" s="9">
        <v>44470</v>
      </c>
      <c r="J1367" s="9">
        <v>44652</v>
      </c>
      <c r="K1367" s="66">
        <v>45138</v>
      </c>
      <c r="L1367" s="9"/>
      <c r="M1367" s="9"/>
      <c r="N1367" s="9"/>
      <c r="O1367" s="65">
        <v>30</v>
      </c>
      <c r="P1367" s="65">
        <v>10</v>
      </c>
      <c r="Q1367" s="9"/>
    </row>
    <row r="1368" spans="1:17" hidden="1" x14ac:dyDescent="0.25">
      <c r="A1368" s="8" t="s">
        <v>214</v>
      </c>
      <c r="B1368">
        <v>1761</v>
      </c>
      <c r="C1368" t="s">
        <v>217</v>
      </c>
      <c r="D1368">
        <v>312108</v>
      </c>
      <c r="E1368" t="s">
        <v>218</v>
      </c>
      <c r="F1368">
        <v>1</v>
      </c>
      <c r="G1368" t="s">
        <v>573</v>
      </c>
      <c r="H1368">
        <v>315</v>
      </c>
      <c r="I1368" s="9">
        <v>44470</v>
      </c>
      <c r="J1368" s="9">
        <v>44652</v>
      </c>
      <c r="K1368" s="66">
        <v>45138</v>
      </c>
      <c r="L1368" s="9"/>
      <c r="M1368" s="9"/>
      <c r="N1368" s="9"/>
      <c r="O1368" s="65">
        <v>30</v>
      </c>
      <c r="P1368" s="65">
        <v>10</v>
      </c>
      <c r="Q1368" s="9"/>
    </row>
    <row r="1369" spans="1:17" hidden="1" x14ac:dyDescent="0.25">
      <c r="A1369" s="8" t="s">
        <v>214</v>
      </c>
      <c r="B1369">
        <v>1770</v>
      </c>
      <c r="C1369" t="s">
        <v>217</v>
      </c>
      <c r="D1369">
        <v>312108</v>
      </c>
      <c r="E1369" t="s">
        <v>218</v>
      </c>
      <c r="F1369">
        <v>1</v>
      </c>
      <c r="G1369" t="s">
        <v>573</v>
      </c>
      <c r="H1369">
        <v>315</v>
      </c>
      <c r="I1369" s="9">
        <v>44470</v>
      </c>
      <c r="J1369" s="9">
        <v>44652</v>
      </c>
      <c r="K1369" s="66">
        <v>45138</v>
      </c>
      <c r="L1369" s="9"/>
      <c r="M1369" s="9"/>
      <c r="N1369" s="9"/>
      <c r="O1369" s="65">
        <v>30</v>
      </c>
      <c r="P1369" s="65">
        <v>10</v>
      </c>
      <c r="Q1369" s="9"/>
    </row>
    <row r="1370" spans="1:17" hidden="1" x14ac:dyDescent="0.25">
      <c r="A1370" s="8" t="s">
        <v>214</v>
      </c>
      <c r="B1370">
        <v>1771</v>
      </c>
      <c r="C1370" t="s">
        <v>217</v>
      </c>
      <c r="D1370">
        <v>312108</v>
      </c>
      <c r="E1370" t="s">
        <v>218</v>
      </c>
      <c r="F1370">
        <v>1</v>
      </c>
      <c r="G1370" t="s">
        <v>573</v>
      </c>
      <c r="H1370">
        <v>315</v>
      </c>
      <c r="I1370" s="9">
        <v>44470</v>
      </c>
      <c r="J1370" s="9">
        <v>44652</v>
      </c>
      <c r="K1370" s="66">
        <v>45138</v>
      </c>
      <c r="L1370" s="9"/>
      <c r="M1370" s="9"/>
      <c r="N1370" s="9"/>
      <c r="O1370" s="65">
        <v>30</v>
      </c>
      <c r="P1370" s="65">
        <v>10</v>
      </c>
      <c r="Q1370" s="9"/>
    </row>
    <row r="1371" spans="1:17" hidden="1" x14ac:dyDescent="0.25">
      <c r="A1371" s="8" t="s">
        <v>214</v>
      </c>
      <c r="B1371">
        <v>1764</v>
      </c>
      <c r="C1371" t="s">
        <v>219</v>
      </c>
      <c r="D1371">
        <v>312108</v>
      </c>
      <c r="E1371" t="s">
        <v>220</v>
      </c>
      <c r="F1371">
        <v>1</v>
      </c>
      <c r="G1371" t="s">
        <v>573</v>
      </c>
      <c r="H1371">
        <v>316</v>
      </c>
      <c r="I1371" s="9">
        <v>44470</v>
      </c>
      <c r="J1371" s="9">
        <v>44652</v>
      </c>
      <c r="K1371" s="66">
        <v>45138</v>
      </c>
      <c r="L1371" s="9"/>
      <c r="M1371" s="9"/>
      <c r="N1371" s="9"/>
      <c r="O1371" s="65">
        <v>30</v>
      </c>
      <c r="P1371" s="65">
        <v>10</v>
      </c>
      <c r="Q1371" s="9"/>
    </row>
    <row r="1372" spans="1:17" hidden="1" x14ac:dyDescent="0.25">
      <c r="A1372" s="8" t="s">
        <v>214</v>
      </c>
      <c r="B1372">
        <v>1765</v>
      </c>
      <c r="C1372" t="s">
        <v>219</v>
      </c>
      <c r="D1372">
        <v>312108</v>
      </c>
      <c r="E1372" t="s">
        <v>220</v>
      </c>
      <c r="F1372">
        <v>1</v>
      </c>
      <c r="G1372" t="s">
        <v>573</v>
      </c>
      <c r="H1372">
        <v>316</v>
      </c>
      <c r="I1372" s="9">
        <v>44470</v>
      </c>
      <c r="J1372" s="9">
        <v>44652</v>
      </c>
      <c r="K1372" s="66">
        <v>45138</v>
      </c>
      <c r="L1372" s="9"/>
      <c r="M1372" s="9"/>
      <c r="N1372" s="9"/>
      <c r="O1372" s="65">
        <v>30</v>
      </c>
      <c r="P1372" s="65">
        <v>10</v>
      </c>
      <c r="Q1372" s="9"/>
    </row>
    <row r="1373" spans="1:17" hidden="1" x14ac:dyDescent="0.25">
      <c r="A1373" s="8" t="s">
        <v>214</v>
      </c>
      <c r="B1373">
        <v>1766</v>
      </c>
      <c r="C1373" t="s">
        <v>219</v>
      </c>
      <c r="D1373">
        <v>312108</v>
      </c>
      <c r="E1373" t="s">
        <v>220</v>
      </c>
      <c r="F1373">
        <v>1</v>
      </c>
      <c r="G1373" t="s">
        <v>573</v>
      </c>
      <c r="H1373">
        <v>316</v>
      </c>
      <c r="I1373" s="9">
        <v>44470</v>
      </c>
      <c r="J1373" s="9">
        <v>44652</v>
      </c>
      <c r="K1373" s="66">
        <v>45138</v>
      </c>
      <c r="L1373" s="9"/>
      <c r="M1373" s="9"/>
      <c r="N1373" s="9"/>
      <c r="O1373" s="65">
        <v>30</v>
      </c>
      <c r="P1373" s="65">
        <v>10</v>
      </c>
      <c r="Q1373" s="9"/>
    </row>
    <row r="1374" spans="1:17" hidden="1" x14ac:dyDescent="0.25">
      <c r="A1374" s="8" t="s">
        <v>214</v>
      </c>
      <c r="B1374">
        <v>1767</v>
      </c>
      <c r="C1374" t="s">
        <v>219</v>
      </c>
      <c r="D1374">
        <v>312108</v>
      </c>
      <c r="E1374" t="s">
        <v>220</v>
      </c>
      <c r="F1374">
        <v>1</v>
      </c>
      <c r="G1374" t="s">
        <v>573</v>
      </c>
      <c r="H1374">
        <v>316</v>
      </c>
      <c r="I1374" s="9">
        <v>44470</v>
      </c>
      <c r="J1374" s="9">
        <v>44652</v>
      </c>
      <c r="K1374" s="66">
        <v>45138</v>
      </c>
      <c r="L1374" s="9"/>
      <c r="M1374" s="9"/>
      <c r="N1374" s="9"/>
      <c r="O1374" s="65">
        <v>30</v>
      </c>
      <c r="P1374" s="65">
        <v>10</v>
      </c>
      <c r="Q1374" s="9"/>
    </row>
    <row r="1375" spans="1:17" hidden="1" x14ac:dyDescent="0.25">
      <c r="A1375" s="4" t="s">
        <v>97</v>
      </c>
      <c r="B1375" s="5">
        <v>993</v>
      </c>
      <c r="C1375" s="5" t="s">
        <v>98</v>
      </c>
      <c r="D1375" s="5">
        <v>313127</v>
      </c>
      <c r="E1375" s="5" t="s">
        <v>99</v>
      </c>
      <c r="F1375" s="5">
        <v>1</v>
      </c>
      <c r="G1375" s="5" t="s">
        <v>573</v>
      </c>
      <c r="H1375" s="5">
        <v>317</v>
      </c>
      <c r="I1375" s="9">
        <v>44562</v>
      </c>
      <c r="J1375" s="9">
        <v>44743</v>
      </c>
      <c r="K1375" s="66">
        <v>45138</v>
      </c>
      <c r="L1375" s="67">
        <v>294</v>
      </c>
      <c r="M1375" s="67">
        <v>588</v>
      </c>
      <c r="N1375" s="67">
        <v>50</v>
      </c>
      <c r="O1375" s="11"/>
      <c r="P1375" s="11"/>
      <c r="Q1375" s="11"/>
    </row>
    <row r="1376" spans="1:17" hidden="1" x14ac:dyDescent="0.25">
      <c r="A1376" s="8" t="s">
        <v>97</v>
      </c>
      <c r="B1376">
        <v>989</v>
      </c>
      <c r="C1376" t="s">
        <v>100</v>
      </c>
      <c r="D1376">
        <v>313127</v>
      </c>
      <c r="E1376" t="s">
        <v>101</v>
      </c>
      <c r="F1376">
        <v>1</v>
      </c>
      <c r="G1376" t="s">
        <v>573</v>
      </c>
      <c r="H1376">
        <v>318</v>
      </c>
      <c r="I1376" s="9">
        <v>44562</v>
      </c>
      <c r="J1376" s="9">
        <v>44743</v>
      </c>
      <c r="K1376" s="9">
        <v>45138</v>
      </c>
      <c r="L1376" s="11">
        <v>3019</v>
      </c>
      <c r="M1376" s="11">
        <v>439</v>
      </c>
      <c r="N1376" s="11">
        <v>346</v>
      </c>
      <c r="O1376" s="11"/>
      <c r="P1376" s="11"/>
      <c r="Q1376" s="11"/>
    </row>
    <row r="1377" spans="1:17" hidden="1" x14ac:dyDescent="0.25">
      <c r="A1377" s="8" t="s">
        <v>97</v>
      </c>
      <c r="B1377">
        <v>1000</v>
      </c>
      <c r="C1377" t="s">
        <v>100</v>
      </c>
      <c r="D1377">
        <v>313127</v>
      </c>
      <c r="E1377" t="s">
        <v>101</v>
      </c>
      <c r="F1377">
        <v>1</v>
      </c>
      <c r="G1377" t="s">
        <v>573</v>
      </c>
      <c r="H1377">
        <v>318</v>
      </c>
      <c r="I1377" s="9">
        <v>44562</v>
      </c>
      <c r="J1377" s="9">
        <v>44743</v>
      </c>
      <c r="K1377" s="9">
        <v>45138</v>
      </c>
      <c r="L1377" s="11">
        <v>3019</v>
      </c>
      <c r="M1377" s="11">
        <v>439</v>
      </c>
      <c r="N1377" s="11">
        <v>346</v>
      </c>
      <c r="O1377" s="11"/>
      <c r="P1377" s="11"/>
      <c r="Q1377" s="11"/>
    </row>
    <row r="1378" spans="1:17" hidden="1" x14ac:dyDescent="0.25">
      <c r="A1378" s="8" t="s">
        <v>97</v>
      </c>
      <c r="B1378">
        <v>1111</v>
      </c>
      <c r="C1378" t="s">
        <v>100</v>
      </c>
      <c r="D1378">
        <v>313127</v>
      </c>
      <c r="E1378" t="s">
        <v>101</v>
      </c>
      <c r="F1378">
        <v>1</v>
      </c>
      <c r="G1378" t="s">
        <v>573</v>
      </c>
      <c r="H1378">
        <v>318</v>
      </c>
      <c r="I1378" s="9">
        <v>44562</v>
      </c>
      <c r="J1378" s="9">
        <v>44743</v>
      </c>
      <c r="K1378" s="9">
        <v>45138</v>
      </c>
      <c r="L1378" s="11">
        <v>3019</v>
      </c>
      <c r="M1378" s="11">
        <v>439</v>
      </c>
      <c r="N1378" s="11">
        <v>346</v>
      </c>
      <c r="O1378" s="11"/>
      <c r="P1378" s="11"/>
      <c r="Q1378" s="11"/>
    </row>
    <row r="1379" spans="1:17" hidden="1" x14ac:dyDescent="0.25">
      <c r="A1379" s="8" t="s">
        <v>97</v>
      </c>
      <c r="B1379">
        <v>1114</v>
      </c>
      <c r="C1379" t="s">
        <v>100</v>
      </c>
      <c r="D1379">
        <v>313127</v>
      </c>
      <c r="E1379" t="s">
        <v>101</v>
      </c>
      <c r="F1379">
        <v>1</v>
      </c>
      <c r="G1379" t="s">
        <v>573</v>
      </c>
      <c r="H1379">
        <v>318</v>
      </c>
      <c r="I1379" s="9">
        <v>44562</v>
      </c>
      <c r="J1379" s="9">
        <v>44743</v>
      </c>
      <c r="K1379" s="9">
        <v>45138</v>
      </c>
      <c r="L1379" s="11">
        <v>3019</v>
      </c>
      <c r="M1379" s="11">
        <v>439</v>
      </c>
      <c r="N1379" s="11">
        <v>346</v>
      </c>
      <c r="O1379" s="11"/>
      <c r="P1379" s="11"/>
      <c r="Q1379" s="11"/>
    </row>
    <row r="1380" spans="1:17" hidden="1" x14ac:dyDescent="0.25">
      <c r="A1380" s="8" t="s">
        <v>97</v>
      </c>
      <c r="B1380">
        <v>990</v>
      </c>
      <c r="C1380" t="s">
        <v>102</v>
      </c>
      <c r="D1380">
        <v>313127</v>
      </c>
      <c r="E1380" t="s">
        <v>103</v>
      </c>
      <c r="F1380">
        <v>1</v>
      </c>
      <c r="G1380" t="s">
        <v>573</v>
      </c>
      <c r="H1380">
        <v>319</v>
      </c>
      <c r="I1380" s="9">
        <v>44562</v>
      </c>
      <c r="J1380" s="9">
        <v>44743</v>
      </c>
      <c r="K1380" s="9">
        <v>45138</v>
      </c>
      <c r="L1380" s="11"/>
      <c r="M1380" s="11"/>
      <c r="N1380" s="11"/>
      <c r="O1380" s="11"/>
      <c r="P1380" s="11"/>
      <c r="Q1380" s="11"/>
    </row>
    <row r="1381" spans="1:17" hidden="1" x14ac:dyDescent="0.25">
      <c r="A1381" s="8" t="s">
        <v>97</v>
      </c>
      <c r="B1381">
        <v>994</v>
      </c>
      <c r="C1381" t="s">
        <v>102</v>
      </c>
      <c r="D1381">
        <v>313127</v>
      </c>
      <c r="E1381" t="s">
        <v>103</v>
      </c>
      <c r="F1381">
        <v>1</v>
      </c>
      <c r="G1381" t="s">
        <v>573</v>
      </c>
      <c r="H1381">
        <v>319</v>
      </c>
      <c r="I1381" s="9">
        <v>44562</v>
      </c>
      <c r="J1381" s="9">
        <v>44743</v>
      </c>
      <c r="K1381" s="9">
        <v>45138</v>
      </c>
      <c r="L1381" s="11"/>
      <c r="M1381" s="11"/>
      <c r="N1381" s="11"/>
      <c r="O1381" s="11"/>
      <c r="P1381" s="11"/>
      <c r="Q1381" s="11"/>
    </row>
    <row r="1382" spans="1:17" hidden="1" x14ac:dyDescent="0.25">
      <c r="A1382" s="8" t="s">
        <v>97</v>
      </c>
      <c r="B1382">
        <v>997</v>
      </c>
      <c r="C1382" t="s">
        <v>102</v>
      </c>
      <c r="D1382">
        <v>313127</v>
      </c>
      <c r="E1382" t="s">
        <v>103</v>
      </c>
      <c r="F1382">
        <v>1</v>
      </c>
      <c r="G1382" t="s">
        <v>573</v>
      </c>
      <c r="H1382">
        <v>319</v>
      </c>
      <c r="I1382" s="9">
        <v>44562</v>
      </c>
      <c r="J1382" s="9">
        <v>44743</v>
      </c>
      <c r="K1382" s="9">
        <v>45138</v>
      </c>
      <c r="L1382" s="11"/>
      <c r="M1382" s="11"/>
      <c r="N1382" s="11"/>
      <c r="O1382" s="11"/>
      <c r="P1382" s="11"/>
      <c r="Q1382" s="11"/>
    </row>
    <row r="1383" spans="1:17" hidden="1" x14ac:dyDescent="0.25">
      <c r="A1383" s="8" t="s">
        <v>97</v>
      </c>
      <c r="B1383">
        <v>1001</v>
      </c>
      <c r="C1383" t="s">
        <v>102</v>
      </c>
      <c r="D1383">
        <v>313127</v>
      </c>
      <c r="E1383" t="s">
        <v>103</v>
      </c>
      <c r="F1383">
        <v>1</v>
      </c>
      <c r="G1383" t="s">
        <v>573</v>
      </c>
      <c r="H1383">
        <v>319</v>
      </c>
      <c r="I1383" s="9">
        <v>44562</v>
      </c>
      <c r="J1383" s="9">
        <v>44743</v>
      </c>
      <c r="K1383" s="9">
        <v>45138</v>
      </c>
      <c r="L1383" s="11"/>
      <c r="M1383" s="11"/>
      <c r="N1383" s="11"/>
      <c r="O1383" s="11"/>
      <c r="P1383" s="11"/>
      <c r="Q1383" s="11"/>
    </row>
    <row r="1384" spans="1:17" hidden="1" x14ac:dyDescent="0.25">
      <c r="A1384" s="8" t="s">
        <v>97</v>
      </c>
      <c r="B1384">
        <v>992</v>
      </c>
      <c r="C1384" t="s">
        <v>104</v>
      </c>
      <c r="D1384">
        <v>313127</v>
      </c>
      <c r="E1384" t="s">
        <v>105</v>
      </c>
      <c r="F1384">
        <v>1</v>
      </c>
      <c r="G1384" t="s">
        <v>573</v>
      </c>
      <c r="H1384">
        <v>321</v>
      </c>
      <c r="I1384" s="9">
        <v>44562</v>
      </c>
      <c r="J1384" s="9">
        <v>44743</v>
      </c>
      <c r="K1384" s="9">
        <v>45138</v>
      </c>
      <c r="L1384" s="11">
        <v>6917</v>
      </c>
      <c r="M1384" s="11">
        <v>1153</v>
      </c>
      <c r="N1384" s="11">
        <v>50</v>
      </c>
      <c r="O1384" s="11"/>
      <c r="P1384" s="11"/>
      <c r="Q1384" s="11"/>
    </row>
    <row r="1385" spans="1:17" hidden="1" x14ac:dyDescent="0.25">
      <c r="A1385" s="8" t="s">
        <v>97</v>
      </c>
      <c r="B1385">
        <v>996</v>
      </c>
      <c r="C1385" t="s">
        <v>104</v>
      </c>
      <c r="D1385">
        <v>313127</v>
      </c>
      <c r="E1385" t="s">
        <v>105</v>
      </c>
      <c r="F1385">
        <v>1</v>
      </c>
      <c r="G1385" t="s">
        <v>573</v>
      </c>
      <c r="H1385">
        <v>321</v>
      </c>
      <c r="I1385" s="9">
        <v>44562</v>
      </c>
      <c r="J1385" s="9">
        <v>44743</v>
      </c>
      <c r="K1385" s="9">
        <v>45138</v>
      </c>
      <c r="L1385" s="11">
        <v>6917</v>
      </c>
      <c r="M1385" s="11">
        <v>1153</v>
      </c>
      <c r="N1385" s="11">
        <v>50</v>
      </c>
      <c r="O1385" s="11"/>
      <c r="P1385" s="11"/>
      <c r="Q1385" s="11"/>
    </row>
    <row r="1386" spans="1:17" hidden="1" x14ac:dyDescent="0.25">
      <c r="A1386" s="8" t="s">
        <v>97</v>
      </c>
      <c r="B1386">
        <v>1202</v>
      </c>
      <c r="C1386" t="s">
        <v>104</v>
      </c>
      <c r="D1386">
        <v>313127</v>
      </c>
      <c r="E1386" t="s">
        <v>105</v>
      </c>
      <c r="F1386">
        <v>1</v>
      </c>
      <c r="G1386" t="s">
        <v>573</v>
      </c>
      <c r="H1386">
        <v>321</v>
      </c>
      <c r="I1386" s="9">
        <v>44562</v>
      </c>
      <c r="J1386" s="9">
        <v>44743</v>
      </c>
      <c r="K1386" s="9">
        <v>45138</v>
      </c>
      <c r="L1386" s="11">
        <v>6917</v>
      </c>
      <c r="M1386" s="11">
        <v>1153</v>
      </c>
      <c r="N1386" s="11">
        <v>50</v>
      </c>
      <c r="O1386" s="11"/>
      <c r="P1386" s="11"/>
      <c r="Q1386" s="11"/>
    </row>
    <row r="1387" spans="1:17" hidden="1" x14ac:dyDescent="0.25">
      <c r="A1387" s="8" t="s">
        <v>97</v>
      </c>
      <c r="B1387">
        <v>1203</v>
      </c>
      <c r="C1387" t="s">
        <v>104</v>
      </c>
      <c r="D1387">
        <v>313127</v>
      </c>
      <c r="E1387" t="s">
        <v>105</v>
      </c>
      <c r="F1387">
        <v>1</v>
      </c>
      <c r="G1387" t="s">
        <v>573</v>
      </c>
      <c r="H1387">
        <v>321</v>
      </c>
      <c r="I1387" s="9">
        <v>44562</v>
      </c>
      <c r="J1387" s="9">
        <v>44743</v>
      </c>
      <c r="K1387" s="9">
        <v>45138</v>
      </c>
      <c r="L1387" s="11">
        <v>6917</v>
      </c>
      <c r="M1387" s="11">
        <v>1153</v>
      </c>
      <c r="N1387" s="11">
        <v>50</v>
      </c>
      <c r="O1387" s="11"/>
      <c r="P1387" s="11"/>
      <c r="Q1387" s="11"/>
    </row>
    <row r="1388" spans="1:17" hidden="1" x14ac:dyDescent="0.25">
      <c r="A1388" s="8" t="s">
        <v>97</v>
      </c>
      <c r="B1388">
        <v>1204</v>
      </c>
      <c r="C1388" t="s">
        <v>104</v>
      </c>
      <c r="D1388">
        <v>313127</v>
      </c>
      <c r="E1388" t="s">
        <v>105</v>
      </c>
      <c r="F1388">
        <v>1</v>
      </c>
      <c r="G1388" t="s">
        <v>573</v>
      </c>
      <c r="H1388">
        <v>321</v>
      </c>
      <c r="I1388" s="9">
        <v>44562</v>
      </c>
      <c r="J1388" s="9">
        <v>44743</v>
      </c>
      <c r="K1388" s="9">
        <v>45138</v>
      </c>
      <c r="L1388" s="11">
        <v>6917</v>
      </c>
      <c r="M1388" s="11">
        <v>1153</v>
      </c>
      <c r="N1388" s="11">
        <v>50</v>
      </c>
      <c r="O1388" s="11"/>
      <c r="P1388" s="11"/>
      <c r="Q1388" s="11"/>
    </row>
    <row r="1389" spans="1:17" hidden="1" x14ac:dyDescent="0.25">
      <c r="A1389" s="8" t="s">
        <v>97</v>
      </c>
      <c r="B1389">
        <v>1205</v>
      </c>
      <c r="C1389" t="s">
        <v>104</v>
      </c>
      <c r="D1389">
        <v>313127</v>
      </c>
      <c r="E1389" t="s">
        <v>105</v>
      </c>
      <c r="F1389">
        <v>1</v>
      </c>
      <c r="G1389" t="s">
        <v>573</v>
      </c>
      <c r="H1389">
        <v>321</v>
      </c>
      <c r="I1389" s="9">
        <v>44562</v>
      </c>
      <c r="J1389" s="9">
        <v>44743</v>
      </c>
      <c r="K1389" s="9">
        <v>45138</v>
      </c>
      <c r="L1389" s="11">
        <v>6917</v>
      </c>
      <c r="M1389" s="11">
        <v>1153</v>
      </c>
      <c r="N1389" s="11">
        <v>50</v>
      </c>
      <c r="O1389" s="11"/>
      <c r="P1389" s="11"/>
      <c r="Q1389" s="11"/>
    </row>
    <row r="1390" spans="1:17" hidden="1" x14ac:dyDescent="0.25">
      <c r="A1390" s="8" t="s">
        <v>97</v>
      </c>
      <c r="B1390">
        <v>1206</v>
      </c>
      <c r="C1390" t="s">
        <v>587</v>
      </c>
      <c r="D1390">
        <v>313127</v>
      </c>
      <c r="E1390" t="s">
        <v>105</v>
      </c>
      <c r="F1390">
        <v>1</v>
      </c>
      <c r="G1390" t="s">
        <v>573</v>
      </c>
      <c r="H1390">
        <v>321</v>
      </c>
      <c r="I1390" s="9">
        <v>44562</v>
      </c>
      <c r="J1390" s="9">
        <v>44743</v>
      </c>
      <c r="K1390" s="9">
        <v>45138</v>
      </c>
      <c r="L1390" s="11">
        <v>6917</v>
      </c>
      <c r="M1390" s="11">
        <v>1153</v>
      </c>
      <c r="N1390" s="11">
        <v>50</v>
      </c>
      <c r="O1390" s="11"/>
      <c r="P1390" s="11"/>
      <c r="Q1390" s="11"/>
    </row>
    <row r="1391" spans="1:17" hidden="1" x14ac:dyDescent="0.25">
      <c r="A1391" s="8" t="s">
        <v>97</v>
      </c>
      <c r="B1391">
        <v>1207</v>
      </c>
      <c r="C1391" t="s">
        <v>588</v>
      </c>
      <c r="D1391">
        <v>313127</v>
      </c>
      <c r="E1391" t="s">
        <v>105</v>
      </c>
      <c r="F1391">
        <v>1</v>
      </c>
      <c r="G1391" t="s">
        <v>573</v>
      </c>
      <c r="H1391">
        <v>321</v>
      </c>
      <c r="I1391" s="9">
        <v>44562</v>
      </c>
      <c r="J1391" s="9">
        <v>44743</v>
      </c>
      <c r="K1391" s="9">
        <v>45138</v>
      </c>
      <c r="L1391" s="11">
        <v>6917</v>
      </c>
      <c r="M1391" s="11">
        <v>1153</v>
      </c>
      <c r="N1391" s="11">
        <v>50</v>
      </c>
      <c r="O1391" s="11"/>
      <c r="P1391" s="11"/>
      <c r="Q1391" s="11"/>
    </row>
    <row r="1392" spans="1:17" hidden="1" x14ac:dyDescent="0.25">
      <c r="A1392" s="8" t="s">
        <v>97</v>
      </c>
      <c r="B1392">
        <v>1004</v>
      </c>
      <c r="C1392" t="s">
        <v>98</v>
      </c>
      <c r="D1392">
        <v>313127</v>
      </c>
      <c r="E1392" t="s">
        <v>99</v>
      </c>
      <c r="F1392">
        <v>1</v>
      </c>
      <c r="G1392" t="s">
        <v>573</v>
      </c>
      <c r="H1392">
        <v>317</v>
      </c>
      <c r="I1392" s="9">
        <v>44562</v>
      </c>
      <c r="J1392" s="9">
        <v>44743</v>
      </c>
      <c r="K1392" s="9">
        <v>45138</v>
      </c>
      <c r="L1392" s="11">
        <v>294</v>
      </c>
      <c r="M1392" s="11">
        <v>588</v>
      </c>
      <c r="N1392" s="11">
        <v>50</v>
      </c>
      <c r="O1392" s="11"/>
      <c r="P1392" s="11"/>
      <c r="Q1392" s="11"/>
    </row>
    <row r="1393" spans="1:17" hidden="1" x14ac:dyDescent="0.25">
      <c r="A1393" s="8" t="s">
        <v>97</v>
      </c>
      <c r="B1393">
        <v>1115</v>
      </c>
      <c r="C1393" t="s">
        <v>100</v>
      </c>
      <c r="D1393">
        <v>313127</v>
      </c>
      <c r="E1393" t="s">
        <v>101</v>
      </c>
      <c r="F1393">
        <v>1</v>
      </c>
      <c r="G1393" t="s">
        <v>573</v>
      </c>
      <c r="H1393">
        <v>318</v>
      </c>
      <c r="I1393" s="9">
        <v>44562</v>
      </c>
      <c r="J1393" s="9">
        <v>44743</v>
      </c>
      <c r="K1393" s="9">
        <v>45138</v>
      </c>
      <c r="L1393" s="11">
        <v>3019</v>
      </c>
      <c r="M1393" s="11">
        <v>439</v>
      </c>
      <c r="N1393" s="11">
        <v>346</v>
      </c>
      <c r="O1393" s="11"/>
      <c r="P1393" s="11"/>
      <c r="Q1393" s="11"/>
    </row>
    <row r="1394" spans="1:17" hidden="1" x14ac:dyDescent="0.25">
      <c r="A1394" s="8" t="s">
        <v>97</v>
      </c>
      <c r="B1394">
        <v>1118</v>
      </c>
      <c r="C1394" t="s">
        <v>100</v>
      </c>
      <c r="D1394">
        <v>313127</v>
      </c>
      <c r="E1394" t="s">
        <v>101</v>
      </c>
      <c r="F1394">
        <v>1</v>
      </c>
      <c r="G1394" t="s">
        <v>573</v>
      </c>
      <c r="H1394">
        <v>318</v>
      </c>
      <c r="I1394" s="9">
        <v>44562</v>
      </c>
      <c r="J1394" s="9">
        <v>44743</v>
      </c>
      <c r="K1394" s="9">
        <v>45138</v>
      </c>
      <c r="L1394" s="11">
        <v>3019</v>
      </c>
      <c r="M1394" s="11">
        <v>439</v>
      </c>
      <c r="N1394" s="11">
        <v>346</v>
      </c>
      <c r="O1394" s="11"/>
      <c r="P1394" s="11"/>
      <c r="Q1394" s="11"/>
    </row>
    <row r="1395" spans="1:17" hidden="1" x14ac:dyDescent="0.25">
      <c r="A1395" s="8" t="s">
        <v>97</v>
      </c>
      <c r="B1395">
        <v>1121</v>
      </c>
      <c r="C1395" t="s">
        <v>100</v>
      </c>
      <c r="D1395">
        <v>313127</v>
      </c>
      <c r="E1395" t="s">
        <v>101</v>
      </c>
      <c r="F1395">
        <v>1</v>
      </c>
      <c r="G1395" t="s">
        <v>573</v>
      </c>
      <c r="H1395">
        <v>318</v>
      </c>
      <c r="I1395" s="9">
        <v>44562</v>
      </c>
      <c r="J1395" s="9">
        <v>44743</v>
      </c>
      <c r="K1395" s="9">
        <v>45138</v>
      </c>
      <c r="L1395" s="11">
        <v>3019</v>
      </c>
      <c r="M1395" s="11">
        <v>439</v>
      </c>
      <c r="N1395" s="11">
        <v>346</v>
      </c>
      <c r="O1395" s="11"/>
      <c r="P1395" s="11"/>
      <c r="Q1395" s="11"/>
    </row>
    <row r="1396" spans="1:17" hidden="1" x14ac:dyDescent="0.25">
      <c r="A1396" s="8" t="s">
        <v>97</v>
      </c>
      <c r="B1396">
        <v>1005</v>
      </c>
      <c r="C1396" t="s">
        <v>102</v>
      </c>
      <c r="D1396">
        <v>313127</v>
      </c>
      <c r="E1396" t="s">
        <v>103</v>
      </c>
      <c r="F1396">
        <v>1</v>
      </c>
      <c r="G1396" t="s">
        <v>573</v>
      </c>
      <c r="H1396">
        <v>319</v>
      </c>
      <c r="I1396" s="9">
        <v>44562</v>
      </c>
      <c r="J1396" s="9">
        <v>44743</v>
      </c>
      <c r="K1396" s="9">
        <v>45138</v>
      </c>
      <c r="L1396" s="11"/>
      <c r="M1396" s="11"/>
      <c r="N1396" s="11"/>
      <c r="O1396" s="11"/>
      <c r="P1396" s="11"/>
      <c r="Q1396" s="11"/>
    </row>
    <row r="1397" spans="1:17" hidden="1" x14ac:dyDescent="0.25">
      <c r="A1397" s="8" t="s">
        <v>97</v>
      </c>
      <c r="B1397">
        <v>1007</v>
      </c>
      <c r="C1397" t="s">
        <v>102</v>
      </c>
      <c r="D1397">
        <v>313127</v>
      </c>
      <c r="E1397" t="s">
        <v>103</v>
      </c>
      <c r="F1397">
        <v>1</v>
      </c>
      <c r="G1397" t="s">
        <v>573</v>
      </c>
      <c r="H1397">
        <v>319</v>
      </c>
      <c r="I1397" s="9">
        <v>44562</v>
      </c>
      <c r="J1397" s="9">
        <v>44743</v>
      </c>
      <c r="K1397" s="9">
        <v>45138</v>
      </c>
      <c r="L1397" s="11"/>
      <c r="M1397" s="11"/>
      <c r="N1397" s="11"/>
      <c r="O1397" s="11"/>
      <c r="P1397" s="11"/>
      <c r="Q1397" s="11"/>
    </row>
    <row r="1398" spans="1:17" hidden="1" x14ac:dyDescent="0.25">
      <c r="A1398" s="8" t="s">
        <v>97</v>
      </c>
      <c r="B1398">
        <v>1124</v>
      </c>
      <c r="C1398" t="s">
        <v>581</v>
      </c>
      <c r="D1398">
        <v>313127</v>
      </c>
      <c r="E1398" t="s">
        <v>103</v>
      </c>
      <c r="F1398">
        <v>1</v>
      </c>
      <c r="G1398" t="s">
        <v>573</v>
      </c>
      <c r="H1398">
        <v>319</v>
      </c>
      <c r="I1398" s="9">
        <v>44562</v>
      </c>
      <c r="J1398" s="9">
        <v>44743</v>
      </c>
      <c r="K1398" s="9">
        <v>45138</v>
      </c>
      <c r="L1398" s="11"/>
      <c r="M1398" s="11"/>
      <c r="N1398" s="11"/>
      <c r="O1398" s="11"/>
      <c r="P1398" s="11"/>
      <c r="Q1398" s="11"/>
    </row>
    <row r="1399" spans="1:17" hidden="1" x14ac:dyDescent="0.25">
      <c r="A1399" s="8" t="s">
        <v>97</v>
      </c>
      <c r="B1399">
        <v>1125</v>
      </c>
      <c r="C1399" t="s">
        <v>582</v>
      </c>
      <c r="D1399">
        <v>313127</v>
      </c>
      <c r="E1399" t="s">
        <v>103</v>
      </c>
      <c r="F1399">
        <v>1</v>
      </c>
      <c r="G1399" t="s">
        <v>573</v>
      </c>
      <c r="H1399">
        <v>319</v>
      </c>
      <c r="I1399" s="9">
        <v>44562</v>
      </c>
      <c r="J1399" s="9">
        <v>44743</v>
      </c>
      <c r="K1399" s="9">
        <v>45138</v>
      </c>
      <c r="L1399" s="11"/>
      <c r="M1399" s="11"/>
      <c r="N1399" s="11"/>
      <c r="O1399" s="11"/>
      <c r="P1399" s="11"/>
      <c r="Q1399" s="11"/>
    </row>
    <row r="1400" spans="1:17" hidden="1" x14ac:dyDescent="0.25">
      <c r="A1400" s="8" t="s">
        <v>97</v>
      </c>
      <c r="B1400">
        <v>991</v>
      </c>
      <c r="C1400" t="s">
        <v>106</v>
      </c>
      <c r="D1400">
        <v>313127</v>
      </c>
      <c r="E1400" t="s">
        <v>107</v>
      </c>
      <c r="F1400">
        <v>1</v>
      </c>
      <c r="G1400" t="s">
        <v>573</v>
      </c>
      <c r="H1400">
        <v>320</v>
      </c>
      <c r="I1400" s="9">
        <v>44562</v>
      </c>
      <c r="J1400" s="9">
        <v>44743</v>
      </c>
      <c r="K1400" s="9">
        <v>45138</v>
      </c>
      <c r="L1400" s="11">
        <v>3096</v>
      </c>
      <c r="M1400" s="11">
        <v>1153</v>
      </c>
      <c r="N1400" s="11">
        <v>50</v>
      </c>
      <c r="O1400" s="11"/>
      <c r="P1400" s="11"/>
      <c r="Q1400" s="11"/>
    </row>
    <row r="1401" spans="1:17" hidden="1" x14ac:dyDescent="0.25">
      <c r="A1401" s="8" t="s">
        <v>97</v>
      </c>
      <c r="B1401">
        <v>1209</v>
      </c>
      <c r="C1401" t="s">
        <v>106</v>
      </c>
      <c r="D1401">
        <v>313127</v>
      </c>
      <c r="E1401" t="s">
        <v>107</v>
      </c>
      <c r="F1401">
        <v>1</v>
      </c>
      <c r="G1401" t="s">
        <v>573</v>
      </c>
      <c r="H1401">
        <v>320</v>
      </c>
      <c r="I1401" s="9">
        <v>44562</v>
      </c>
      <c r="J1401" s="9">
        <v>44743</v>
      </c>
      <c r="K1401" s="9">
        <v>45138</v>
      </c>
      <c r="L1401" s="11">
        <v>3096</v>
      </c>
      <c r="M1401" s="11">
        <v>1153</v>
      </c>
      <c r="N1401" s="11">
        <v>50</v>
      </c>
      <c r="O1401" s="11"/>
      <c r="P1401" s="11"/>
      <c r="Q1401" s="11"/>
    </row>
    <row r="1402" spans="1:17" hidden="1" x14ac:dyDescent="0.25">
      <c r="A1402" s="8" t="s">
        <v>97</v>
      </c>
      <c r="B1402">
        <v>1213</v>
      </c>
      <c r="C1402" t="s">
        <v>583</v>
      </c>
      <c r="D1402">
        <v>313127</v>
      </c>
      <c r="E1402" t="s">
        <v>107</v>
      </c>
      <c r="F1402">
        <v>1</v>
      </c>
      <c r="G1402" t="s">
        <v>573</v>
      </c>
      <c r="H1402">
        <v>320</v>
      </c>
      <c r="I1402" s="9">
        <v>44562</v>
      </c>
      <c r="J1402" s="9">
        <v>44743</v>
      </c>
      <c r="K1402" s="9">
        <v>45138</v>
      </c>
      <c r="L1402" s="11">
        <v>3096</v>
      </c>
      <c r="M1402" s="11">
        <v>1153</v>
      </c>
      <c r="N1402" s="11">
        <v>50</v>
      </c>
      <c r="O1402" s="11"/>
      <c r="P1402" s="11"/>
      <c r="Q1402" s="11"/>
    </row>
    <row r="1403" spans="1:17" hidden="1" x14ac:dyDescent="0.25">
      <c r="A1403" s="8" t="s">
        <v>97</v>
      </c>
      <c r="B1403">
        <v>995</v>
      </c>
      <c r="C1403" t="s">
        <v>106</v>
      </c>
      <c r="D1403">
        <v>313127</v>
      </c>
      <c r="E1403" t="s">
        <v>107</v>
      </c>
      <c r="F1403">
        <v>1</v>
      </c>
      <c r="G1403" t="s">
        <v>573</v>
      </c>
      <c r="H1403">
        <v>320</v>
      </c>
      <c r="I1403" s="9">
        <v>44562</v>
      </c>
      <c r="J1403" s="9">
        <v>44743</v>
      </c>
      <c r="K1403" s="9">
        <v>45138</v>
      </c>
      <c r="L1403" s="11">
        <v>3096</v>
      </c>
      <c r="M1403" s="11">
        <v>1153</v>
      </c>
      <c r="N1403" s="11">
        <v>50</v>
      </c>
      <c r="O1403" s="11"/>
      <c r="P1403" s="11"/>
      <c r="Q1403" s="11"/>
    </row>
    <row r="1404" spans="1:17" hidden="1" x14ac:dyDescent="0.25">
      <c r="A1404" s="8" t="s">
        <v>97</v>
      </c>
      <c r="B1404">
        <v>1208</v>
      </c>
      <c r="C1404" t="s">
        <v>106</v>
      </c>
      <c r="D1404">
        <v>313127</v>
      </c>
      <c r="E1404" t="s">
        <v>107</v>
      </c>
      <c r="F1404">
        <v>1</v>
      </c>
      <c r="G1404" t="s">
        <v>573</v>
      </c>
      <c r="H1404">
        <v>320</v>
      </c>
      <c r="I1404" s="9">
        <v>44562</v>
      </c>
      <c r="J1404" s="9">
        <v>44743</v>
      </c>
      <c r="K1404" s="9">
        <v>45138</v>
      </c>
      <c r="L1404" s="11">
        <v>3096</v>
      </c>
      <c r="M1404" s="11">
        <v>1153</v>
      </c>
      <c r="N1404" s="11">
        <v>50</v>
      </c>
      <c r="O1404" s="11"/>
      <c r="P1404" s="11"/>
      <c r="Q1404" s="11"/>
    </row>
    <row r="1405" spans="1:17" hidden="1" x14ac:dyDescent="0.25">
      <c r="A1405" s="8" t="s">
        <v>97</v>
      </c>
      <c r="B1405">
        <v>1211</v>
      </c>
      <c r="C1405" t="s">
        <v>106</v>
      </c>
      <c r="D1405">
        <v>313127</v>
      </c>
      <c r="E1405" t="s">
        <v>107</v>
      </c>
      <c r="F1405">
        <v>1</v>
      </c>
      <c r="G1405" t="s">
        <v>573</v>
      </c>
      <c r="H1405">
        <v>320</v>
      </c>
      <c r="I1405" s="9">
        <v>44562</v>
      </c>
      <c r="J1405" s="9">
        <v>44743</v>
      </c>
      <c r="K1405" s="9">
        <v>45138</v>
      </c>
      <c r="L1405" s="11">
        <v>3096</v>
      </c>
      <c r="M1405" s="11">
        <v>1153</v>
      </c>
      <c r="N1405" s="11">
        <v>50</v>
      </c>
      <c r="O1405" s="11"/>
      <c r="P1405" s="11"/>
      <c r="Q1405" s="11"/>
    </row>
    <row r="1406" spans="1:17" hidden="1" x14ac:dyDescent="0.25">
      <c r="A1406" s="8" t="s">
        <v>97</v>
      </c>
      <c r="B1406">
        <v>1212</v>
      </c>
      <c r="C1406" t="s">
        <v>584</v>
      </c>
      <c r="D1406">
        <v>313127</v>
      </c>
      <c r="E1406" t="s">
        <v>107</v>
      </c>
      <c r="F1406">
        <v>1</v>
      </c>
      <c r="G1406" t="s">
        <v>573</v>
      </c>
      <c r="H1406">
        <v>320</v>
      </c>
      <c r="I1406" s="9">
        <v>44562</v>
      </c>
      <c r="J1406" s="9">
        <v>44743</v>
      </c>
      <c r="K1406" s="9">
        <v>45138</v>
      </c>
      <c r="L1406" s="11">
        <v>3096</v>
      </c>
      <c r="M1406" s="11">
        <v>1153</v>
      </c>
      <c r="N1406" s="11">
        <v>50</v>
      </c>
      <c r="O1406" s="11"/>
      <c r="P1406" s="11"/>
      <c r="Q1406" s="11"/>
    </row>
    <row r="1407" spans="1:17" hidden="1" x14ac:dyDescent="0.25">
      <c r="A1407" s="71" t="s">
        <v>97</v>
      </c>
      <c r="B1407" s="72">
        <v>1210</v>
      </c>
      <c r="C1407" s="72" t="s">
        <v>106</v>
      </c>
      <c r="D1407" s="72">
        <v>313127</v>
      </c>
      <c r="E1407" s="72" t="s">
        <v>107</v>
      </c>
      <c r="F1407" s="72">
        <v>1</v>
      </c>
      <c r="G1407" s="72" t="s">
        <v>573</v>
      </c>
      <c r="H1407">
        <v>320</v>
      </c>
      <c r="I1407" s="9">
        <v>44562</v>
      </c>
      <c r="J1407" s="9">
        <v>44743</v>
      </c>
      <c r="K1407" s="66">
        <v>45138</v>
      </c>
      <c r="L1407" s="67">
        <v>3096</v>
      </c>
      <c r="M1407" s="67">
        <v>1153</v>
      </c>
      <c r="N1407" s="67">
        <v>50</v>
      </c>
      <c r="O1407" s="67"/>
      <c r="P1407" s="67"/>
      <c r="Q1407" s="67"/>
    </row>
    <row r="1408" spans="1:17" hidden="1" x14ac:dyDescent="0.25">
      <c r="A1408" s="8" t="s">
        <v>9</v>
      </c>
      <c r="B1408" s="5">
        <v>1314</v>
      </c>
      <c r="C1408" s="5" t="s">
        <v>592</v>
      </c>
      <c r="D1408" s="5">
        <v>313106</v>
      </c>
      <c r="E1408" s="5" t="s">
        <v>10</v>
      </c>
      <c r="F1408" s="5">
        <v>1</v>
      </c>
      <c r="G1408" s="5" t="s">
        <v>573</v>
      </c>
      <c r="H1408" s="5">
        <v>322</v>
      </c>
      <c r="I1408" s="9">
        <v>44531</v>
      </c>
      <c r="J1408" s="6">
        <v>44713</v>
      </c>
      <c r="K1408" s="66">
        <v>44773</v>
      </c>
      <c r="L1408" s="67">
        <v>2379</v>
      </c>
      <c r="M1408" s="67">
        <v>2257</v>
      </c>
      <c r="N1408" s="67">
        <v>256</v>
      </c>
      <c r="O1408" s="7">
        <f>Tabla4[[#This Row],[km_carga_mensual]]/(30*2)</f>
        <v>39.65</v>
      </c>
      <c r="P1408" s="7">
        <f>Tabla4[[#This Row],[km_vacio_mensual]]/(30*2)</f>
        <v>37.616666666666667</v>
      </c>
      <c r="Q1408" s="7"/>
    </row>
    <row r="1409" spans="1:17" hidden="1" x14ac:dyDescent="0.25">
      <c r="A1409" s="8" t="s">
        <v>9</v>
      </c>
      <c r="B1409">
        <v>1316</v>
      </c>
      <c r="C1409" t="s">
        <v>592</v>
      </c>
      <c r="D1409">
        <v>313106</v>
      </c>
      <c r="E1409" t="s">
        <v>10</v>
      </c>
      <c r="F1409">
        <v>1</v>
      </c>
      <c r="G1409" t="s">
        <v>573</v>
      </c>
      <c r="H1409">
        <v>322</v>
      </c>
      <c r="I1409" s="9">
        <v>44531</v>
      </c>
      <c r="J1409" s="9">
        <v>44713</v>
      </c>
      <c r="K1409" s="66">
        <v>44773</v>
      </c>
      <c r="L1409" s="67">
        <v>2379</v>
      </c>
      <c r="M1409" s="67">
        <v>2257</v>
      </c>
      <c r="N1409" s="67">
        <v>256</v>
      </c>
      <c r="O1409" s="7">
        <f>Tabla4[[#This Row],[km_carga_mensual]]/(30*2)</f>
        <v>39.65</v>
      </c>
      <c r="P1409" s="7">
        <f>Tabla4[[#This Row],[km_vacio_mensual]]/(30*2)</f>
        <v>37.616666666666667</v>
      </c>
      <c r="Q1409" s="7"/>
    </row>
    <row r="1410" spans="1:17" hidden="1" x14ac:dyDescent="0.25">
      <c r="A1410" s="8" t="s">
        <v>9</v>
      </c>
      <c r="B1410">
        <v>1315</v>
      </c>
      <c r="C1410" t="s">
        <v>592</v>
      </c>
      <c r="D1410">
        <v>313106</v>
      </c>
      <c r="E1410" t="s">
        <v>10</v>
      </c>
      <c r="F1410">
        <v>1</v>
      </c>
      <c r="G1410" t="s">
        <v>573</v>
      </c>
      <c r="H1410">
        <v>322</v>
      </c>
      <c r="I1410" s="9">
        <v>44531</v>
      </c>
      <c r="J1410" s="9">
        <v>44713</v>
      </c>
      <c r="K1410" s="66">
        <v>44773</v>
      </c>
      <c r="L1410" s="67">
        <v>2379</v>
      </c>
      <c r="M1410" s="67">
        <v>2257</v>
      </c>
      <c r="N1410" s="67">
        <v>256</v>
      </c>
      <c r="O1410" s="7">
        <f>Tabla4[[#This Row],[km_carga_mensual]]/(30*2)</f>
        <v>39.65</v>
      </c>
      <c r="P1410" s="7">
        <f>Tabla4[[#This Row],[km_vacio_mensual]]/(30*2)</f>
        <v>37.616666666666667</v>
      </c>
      <c r="Q1410" s="7"/>
    </row>
    <row r="1411" spans="1:17" ht="15.75" hidden="1" thickBot="1" x14ac:dyDescent="0.3">
      <c r="A1411" s="8" t="s">
        <v>9</v>
      </c>
      <c r="B1411" s="2">
        <v>1317</v>
      </c>
      <c r="C1411" s="2" t="s">
        <v>592</v>
      </c>
      <c r="D1411" s="2">
        <v>313106</v>
      </c>
      <c r="E1411" s="2" t="s">
        <v>10</v>
      </c>
      <c r="F1411" s="2">
        <v>1</v>
      </c>
      <c r="G1411" s="2" t="s">
        <v>573</v>
      </c>
      <c r="H1411" s="2">
        <v>322</v>
      </c>
      <c r="I1411" s="9">
        <v>44531</v>
      </c>
      <c r="J1411" s="10">
        <v>44713</v>
      </c>
      <c r="K1411" s="66">
        <v>44773</v>
      </c>
      <c r="L1411" s="64">
        <v>2379</v>
      </c>
      <c r="M1411" s="64">
        <v>2257</v>
      </c>
      <c r="N1411" s="64">
        <v>256</v>
      </c>
      <c r="O1411" s="3">
        <f>Tabla4[[#This Row],[km_carga_mensual]]/(30*2)</f>
        <v>39.65</v>
      </c>
      <c r="P1411" s="3">
        <f>Tabla4[[#This Row],[km_vacio_mensual]]/(30*2)</f>
        <v>37.616666666666667</v>
      </c>
      <c r="Q1411" s="3"/>
    </row>
    <row r="1412" spans="1:17" hidden="1" x14ac:dyDescent="0.25">
      <c r="A1412" s="8" t="s">
        <v>187</v>
      </c>
      <c r="B1412">
        <v>8076</v>
      </c>
      <c r="C1412" t="s">
        <v>627</v>
      </c>
      <c r="D1412">
        <v>313109</v>
      </c>
      <c r="E1412" t="s">
        <v>628</v>
      </c>
      <c r="F1412">
        <v>1</v>
      </c>
      <c r="G1412" t="s">
        <v>629</v>
      </c>
      <c r="H1412" s="11">
        <v>323</v>
      </c>
      <c r="I1412" s="9">
        <v>44501</v>
      </c>
      <c r="J1412" s="9">
        <v>44682</v>
      </c>
      <c r="K1412" s="9">
        <v>45138</v>
      </c>
      <c r="L1412" s="9"/>
      <c r="M1412" s="9"/>
      <c r="N1412" s="9"/>
      <c r="O1412" s="65">
        <v>30</v>
      </c>
      <c r="P1412" s="9"/>
      <c r="Q1412" s="9"/>
    </row>
    <row r="1413" spans="1:17" hidden="1" x14ac:dyDescent="0.25">
      <c r="A1413" s="8" t="s">
        <v>187</v>
      </c>
      <c r="B1413">
        <v>8077</v>
      </c>
      <c r="C1413" t="s">
        <v>627</v>
      </c>
      <c r="D1413">
        <v>313109</v>
      </c>
      <c r="E1413" t="s">
        <v>628</v>
      </c>
      <c r="F1413">
        <v>1</v>
      </c>
      <c r="G1413" t="s">
        <v>630</v>
      </c>
      <c r="H1413" s="11">
        <v>323</v>
      </c>
      <c r="I1413" s="9">
        <v>44501</v>
      </c>
      <c r="J1413" s="9">
        <v>44682</v>
      </c>
      <c r="K1413" s="9">
        <v>45138</v>
      </c>
      <c r="L1413" s="9"/>
      <c r="M1413" s="9"/>
      <c r="N1413" s="9"/>
      <c r="O1413" s="65">
        <v>30</v>
      </c>
      <c r="P1413" s="9"/>
      <c r="Q1413" s="9"/>
    </row>
    <row r="1414" spans="1:17" hidden="1" x14ac:dyDescent="0.25">
      <c r="A1414" s="8" t="s">
        <v>187</v>
      </c>
      <c r="B1414">
        <v>8078</v>
      </c>
      <c r="C1414" t="s">
        <v>627</v>
      </c>
      <c r="D1414">
        <v>313109</v>
      </c>
      <c r="E1414" t="s">
        <v>628</v>
      </c>
      <c r="F1414">
        <v>1</v>
      </c>
      <c r="G1414" t="s">
        <v>629</v>
      </c>
      <c r="H1414" s="11">
        <v>323</v>
      </c>
      <c r="I1414" s="9">
        <v>44501</v>
      </c>
      <c r="J1414" s="9">
        <v>44682</v>
      </c>
      <c r="K1414" s="9">
        <v>45138</v>
      </c>
      <c r="L1414" s="9"/>
      <c r="M1414" s="9"/>
      <c r="N1414" s="9"/>
      <c r="O1414" s="65">
        <v>30</v>
      </c>
      <c r="P1414" s="9"/>
      <c r="Q1414" s="9"/>
    </row>
    <row r="1415" spans="1:17" hidden="1" x14ac:dyDescent="0.25">
      <c r="A1415" s="8" t="s">
        <v>187</v>
      </c>
      <c r="B1415">
        <v>8079</v>
      </c>
      <c r="C1415" t="s">
        <v>627</v>
      </c>
      <c r="D1415">
        <v>313109</v>
      </c>
      <c r="E1415" t="s">
        <v>628</v>
      </c>
      <c r="F1415">
        <v>1</v>
      </c>
      <c r="G1415" t="s">
        <v>630</v>
      </c>
      <c r="H1415" s="11">
        <v>323</v>
      </c>
      <c r="I1415" s="9">
        <v>44501</v>
      </c>
      <c r="J1415" s="9">
        <v>44682</v>
      </c>
      <c r="K1415" s="9">
        <v>45138</v>
      </c>
      <c r="L1415" s="9"/>
      <c r="M1415" s="9"/>
      <c r="N1415" s="9"/>
      <c r="O1415" s="65">
        <v>30</v>
      </c>
      <c r="P1415" s="9"/>
      <c r="Q1415" s="9"/>
    </row>
    <row r="1416" spans="1:17" hidden="1" x14ac:dyDescent="0.25">
      <c r="A1416" s="8" t="s">
        <v>187</v>
      </c>
      <c r="B1416">
        <v>8080</v>
      </c>
      <c r="C1416" t="s">
        <v>627</v>
      </c>
      <c r="D1416">
        <v>313109</v>
      </c>
      <c r="E1416" t="s">
        <v>628</v>
      </c>
      <c r="F1416">
        <v>1</v>
      </c>
      <c r="G1416" t="s">
        <v>629</v>
      </c>
      <c r="H1416" s="11">
        <v>323</v>
      </c>
      <c r="I1416" s="9">
        <v>44501</v>
      </c>
      <c r="J1416" s="9">
        <v>44682</v>
      </c>
      <c r="K1416" s="9">
        <v>45138</v>
      </c>
      <c r="L1416" s="9"/>
      <c r="M1416" s="9"/>
      <c r="N1416" s="9"/>
      <c r="O1416" s="65">
        <v>30</v>
      </c>
      <c r="P1416" s="9"/>
      <c r="Q1416" s="9"/>
    </row>
    <row r="1417" spans="1:17" hidden="1" x14ac:dyDescent="0.25">
      <c r="A1417" s="8" t="s">
        <v>187</v>
      </c>
      <c r="B1417">
        <v>8081</v>
      </c>
      <c r="C1417" t="s">
        <v>627</v>
      </c>
      <c r="D1417">
        <v>313109</v>
      </c>
      <c r="E1417" t="s">
        <v>628</v>
      </c>
      <c r="F1417">
        <v>1</v>
      </c>
      <c r="G1417" t="s">
        <v>630</v>
      </c>
      <c r="H1417" s="11">
        <v>323</v>
      </c>
      <c r="I1417" s="9">
        <v>44501</v>
      </c>
      <c r="J1417" s="9">
        <v>44682</v>
      </c>
      <c r="K1417" s="9">
        <v>45138</v>
      </c>
      <c r="L1417" s="9"/>
      <c r="M1417" s="9"/>
      <c r="N1417" s="9"/>
      <c r="O1417" s="65">
        <v>30</v>
      </c>
      <c r="P1417" s="9"/>
      <c r="Q1417" s="9"/>
    </row>
    <row r="1418" spans="1:17" hidden="1" x14ac:dyDescent="0.25">
      <c r="A1418" s="8" t="s">
        <v>187</v>
      </c>
      <c r="B1418">
        <v>8082</v>
      </c>
      <c r="C1418" t="s">
        <v>627</v>
      </c>
      <c r="D1418">
        <v>313109</v>
      </c>
      <c r="E1418" t="s">
        <v>628</v>
      </c>
      <c r="F1418">
        <v>1</v>
      </c>
      <c r="G1418" t="s">
        <v>629</v>
      </c>
      <c r="H1418" s="11">
        <v>323</v>
      </c>
      <c r="I1418" s="9">
        <v>44501</v>
      </c>
      <c r="J1418" s="9">
        <v>44682</v>
      </c>
      <c r="K1418" s="9">
        <v>45138</v>
      </c>
      <c r="L1418" s="9"/>
      <c r="M1418" s="9"/>
      <c r="N1418" s="9"/>
      <c r="O1418" s="65">
        <v>30</v>
      </c>
      <c r="P1418" s="9"/>
      <c r="Q1418" s="9"/>
    </row>
    <row r="1419" spans="1:17" hidden="1" x14ac:dyDescent="0.25">
      <c r="A1419" s="8" t="s">
        <v>187</v>
      </c>
      <c r="B1419">
        <v>8083</v>
      </c>
      <c r="C1419" t="s">
        <v>627</v>
      </c>
      <c r="D1419">
        <v>313109</v>
      </c>
      <c r="E1419" t="s">
        <v>628</v>
      </c>
      <c r="F1419">
        <v>1</v>
      </c>
      <c r="G1419" t="s">
        <v>630</v>
      </c>
      <c r="H1419" s="11">
        <v>323</v>
      </c>
      <c r="I1419" s="9">
        <v>44501</v>
      </c>
      <c r="J1419" s="9">
        <v>44682</v>
      </c>
      <c r="K1419" s="9">
        <v>45138</v>
      </c>
      <c r="L1419" s="9"/>
      <c r="M1419" s="9"/>
      <c r="N1419" s="9"/>
      <c r="O1419" s="65">
        <v>30</v>
      </c>
      <c r="P1419" s="9"/>
      <c r="Q1419" s="9"/>
    </row>
    <row r="1420" spans="1:17" hidden="1" x14ac:dyDescent="0.25">
      <c r="A1420" s="8" t="s">
        <v>187</v>
      </c>
      <c r="B1420">
        <v>8084</v>
      </c>
      <c r="C1420" t="s">
        <v>627</v>
      </c>
      <c r="D1420">
        <v>313109</v>
      </c>
      <c r="E1420" t="s">
        <v>628</v>
      </c>
      <c r="F1420">
        <v>1</v>
      </c>
      <c r="G1420" t="s">
        <v>629</v>
      </c>
      <c r="H1420" s="11">
        <v>323</v>
      </c>
      <c r="I1420" s="9">
        <v>44501</v>
      </c>
      <c r="J1420" s="9">
        <v>44682</v>
      </c>
      <c r="K1420" s="9">
        <v>45138</v>
      </c>
      <c r="L1420" s="9"/>
      <c r="M1420" s="9"/>
      <c r="N1420" s="9"/>
      <c r="O1420" s="65">
        <v>30</v>
      </c>
      <c r="P1420" s="9"/>
      <c r="Q1420" s="9"/>
    </row>
    <row r="1421" spans="1:17" hidden="1" x14ac:dyDescent="0.25">
      <c r="A1421" s="8" t="s">
        <v>187</v>
      </c>
      <c r="B1421">
        <v>8085</v>
      </c>
      <c r="C1421" t="s">
        <v>627</v>
      </c>
      <c r="D1421">
        <v>313109</v>
      </c>
      <c r="E1421" t="s">
        <v>628</v>
      </c>
      <c r="F1421">
        <v>1</v>
      </c>
      <c r="G1421" t="s">
        <v>630</v>
      </c>
      <c r="H1421" s="11">
        <v>323</v>
      </c>
      <c r="I1421" s="9">
        <v>44501</v>
      </c>
      <c r="J1421" s="9">
        <v>44682</v>
      </c>
      <c r="K1421" s="9">
        <v>45138</v>
      </c>
      <c r="L1421" s="9"/>
      <c r="M1421" s="9"/>
      <c r="N1421" s="9"/>
      <c r="O1421" s="65">
        <v>30</v>
      </c>
      <c r="P1421" s="9"/>
      <c r="Q1421" s="9"/>
    </row>
    <row r="1422" spans="1:17" hidden="1" x14ac:dyDescent="0.25">
      <c r="A1422" s="8" t="s">
        <v>645</v>
      </c>
      <c r="B1422">
        <v>8090</v>
      </c>
      <c r="C1422" t="s">
        <v>631</v>
      </c>
      <c r="D1422">
        <v>313109</v>
      </c>
      <c r="E1422" t="s">
        <v>632</v>
      </c>
      <c r="F1422">
        <v>1</v>
      </c>
      <c r="G1422" t="s">
        <v>573</v>
      </c>
      <c r="H1422" s="11">
        <v>324</v>
      </c>
      <c r="I1422" s="9">
        <v>44501</v>
      </c>
      <c r="J1422" s="9">
        <v>44682</v>
      </c>
      <c r="K1422" s="9">
        <v>45138</v>
      </c>
      <c r="L1422" s="9"/>
      <c r="M1422" s="9"/>
      <c r="N1422" s="9"/>
      <c r="O1422" s="9"/>
      <c r="P1422" s="9"/>
      <c r="Q1422" s="9"/>
    </row>
    <row r="1423" spans="1:17" hidden="1" x14ac:dyDescent="0.25">
      <c r="A1423" s="8" t="s">
        <v>645</v>
      </c>
      <c r="B1423">
        <v>8091</v>
      </c>
      <c r="C1423" t="s">
        <v>631</v>
      </c>
      <c r="D1423">
        <v>313109</v>
      </c>
      <c r="E1423" t="s">
        <v>632</v>
      </c>
      <c r="F1423">
        <v>1</v>
      </c>
      <c r="G1423" t="s">
        <v>573</v>
      </c>
      <c r="H1423" s="11">
        <v>324</v>
      </c>
      <c r="I1423" s="9">
        <v>44501</v>
      </c>
      <c r="J1423" s="9">
        <v>44682</v>
      </c>
      <c r="K1423" s="9">
        <v>45138</v>
      </c>
      <c r="L1423" s="9"/>
      <c r="M1423" s="9"/>
      <c r="N1423" s="9"/>
      <c r="O1423" s="9"/>
      <c r="P1423" s="9"/>
      <c r="Q1423" s="9"/>
    </row>
    <row r="1424" spans="1:17" hidden="1" x14ac:dyDescent="0.25">
      <c r="A1424" s="8" t="s">
        <v>645</v>
      </c>
      <c r="B1424">
        <v>8092</v>
      </c>
      <c r="C1424" t="s">
        <v>631</v>
      </c>
      <c r="D1424">
        <v>313109</v>
      </c>
      <c r="E1424" t="s">
        <v>632</v>
      </c>
      <c r="F1424">
        <v>1</v>
      </c>
      <c r="G1424" t="s">
        <v>573</v>
      </c>
      <c r="H1424" s="11">
        <v>324</v>
      </c>
      <c r="I1424" s="9">
        <v>44501</v>
      </c>
      <c r="J1424" s="9">
        <v>44682</v>
      </c>
      <c r="K1424" s="9">
        <v>45138</v>
      </c>
      <c r="L1424" s="9"/>
      <c r="M1424" s="9"/>
      <c r="N1424" s="9"/>
      <c r="O1424" s="9"/>
      <c r="P1424" s="9"/>
      <c r="Q1424" s="9"/>
    </row>
    <row r="1425" spans="1:17" hidden="1" x14ac:dyDescent="0.25">
      <c r="A1425" s="8" t="s">
        <v>645</v>
      </c>
      <c r="B1425">
        <v>8093</v>
      </c>
      <c r="C1425" t="s">
        <v>631</v>
      </c>
      <c r="D1425">
        <v>313109</v>
      </c>
      <c r="E1425" t="s">
        <v>632</v>
      </c>
      <c r="F1425">
        <v>1</v>
      </c>
      <c r="G1425" t="s">
        <v>573</v>
      </c>
      <c r="H1425" s="11">
        <v>324</v>
      </c>
      <c r="I1425" s="9">
        <v>44501</v>
      </c>
      <c r="J1425" s="9">
        <v>44682</v>
      </c>
      <c r="K1425" s="9">
        <v>45138</v>
      </c>
      <c r="L1425" s="9"/>
      <c r="M1425" s="9"/>
      <c r="N1425" s="9"/>
      <c r="O1425" s="9"/>
      <c r="P1425" s="9"/>
      <c r="Q1425" s="9"/>
    </row>
    <row r="1426" spans="1:17" hidden="1" x14ac:dyDescent="0.25">
      <c r="A1426" s="8" t="s">
        <v>645</v>
      </c>
      <c r="B1426">
        <v>8086</v>
      </c>
      <c r="C1426" t="s">
        <v>633</v>
      </c>
      <c r="D1426">
        <v>313109</v>
      </c>
      <c r="E1426" t="s">
        <v>634</v>
      </c>
      <c r="F1426">
        <v>1</v>
      </c>
      <c r="G1426" t="s">
        <v>573</v>
      </c>
      <c r="H1426" s="11">
        <v>325</v>
      </c>
      <c r="I1426" s="9">
        <v>44501</v>
      </c>
      <c r="J1426" s="9">
        <v>44682</v>
      </c>
      <c r="K1426" s="9">
        <v>45138</v>
      </c>
      <c r="L1426" s="9"/>
      <c r="M1426" s="9"/>
      <c r="N1426" s="9"/>
      <c r="O1426" s="9"/>
      <c r="P1426" s="9"/>
      <c r="Q1426" s="9"/>
    </row>
    <row r="1427" spans="1:17" hidden="1" x14ac:dyDescent="0.25">
      <c r="A1427" s="8" t="s">
        <v>645</v>
      </c>
      <c r="B1427">
        <v>8087</v>
      </c>
      <c r="C1427" t="s">
        <v>633</v>
      </c>
      <c r="D1427">
        <v>313109</v>
      </c>
      <c r="E1427" t="s">
        <v>634</v>
      </c>
      <c r="F1427">
        <v>1</v>
      </c>
      <c r="G1427" t="s">
        <v>573</v>
      </c>
      <c r="H1427" s="11">
        <v>325</v>
      </c>
      <c r="I1427" s="9">
        <v>44501</v>
      </c>
      <c r="J1427" s="9">
        <v>44682</v>
      </c>
      <c r="K1427" s="9">
        <v>45138</v>
      </c>
      <c r="L1427" s="9"/>
      <c r="M1427" s="9"/>
      <c r="N1427" s="9"/>
      <c r="O1427" s="9"/>
      <c r="P1427" s="9"/>
      <c r="Q1427" s="9"/>
    </row>
    <row r="1428" spans="1:17" hidden="1" x14ac:dyDescent="0.25">
      <c r="A1428" s="8" t="s">
        <v>645</v>
      </c>
      <c r="B1428">
        <v>8088</v>
      </c>
      <c r="C1428" t="s">
        <v>633</v>
      </c>
      <c r="D1428">
        <v>313109</v>
      </c>
      <c r="E1428" t="s">
        <v>634</v>
      </c>
      <c r="F1428">
        <v>1</v>
      </c>
      <c r="G1428" t="s">
        <v>573</v>
      </c>
      <c r="H1428" s="11">
        <v>325</v>
      </c>
      <c r="I1428" s="9">
        <v>44501</v>
      </c>
      <c r="J1428" s="9">
        <v>44682</v>
      </c>
      <c r="K1428" s="9">
        <v>45138</v>
      </c>
      <c r="L1428" s="9"/>
      <c r="M1428" s="9"/>
      <c r="N1428" s="9"/>
      <c r="O1428" s="9"/>
      <c r="P1428" s="9"/>
      <c r="Q1428" s="9"/>
    </row>
    <row r="1429" spans="1:17" hidden="1" x14ac:dyDescent="0.25">
      <c r="A1429" s="8" t="s">
        <v>645</v>
      </c>
      <c r="B1429">
        <v>8089</v>
      </c>
      <c r="C1429" t="s">
        <v>633</v>
      </c>
      <c r="D1429">
        <v>313109</v>
      </c>
      <c r="E1429" t="s">
        <v>634</v>
      </c>
      <c r="F1429">
        <v>1</v>
      </c>
      <c r="G1429" t="s">
        <v>573</v>
      </c>
      <c r="H1429" s="11">
        <v>325</v>
      </c>
      <c r="I1429" s="9">
        <v>44501</v>
      </c>
      <c r="J1429" s="9">
        <v>44682</v>
      </c>
      <c r="K1429" s="9">
        <v>45138</v>
      </c>
      <c r="L1429" s="9"/>
      <c r="M1429" s="9"/>
      <c r="N1429" s="9"/>
      <c r="O1429" s="9"/>
      <c r="P1429" s="9"/>
      <c r="Q1429" s="9"/>
    </row>
    <row r="1430" spans="1:17" hidden="1" x14ac:dyDescent="0.25">
      <c r="A1430" s="8" t="s">
        <v>645</v>
      </c>
      <c r="B1430">
        <v>8094</v>
      </c>
      <c r="C1430" t="s">
        <v>635</v>
      </c>
      <c r="D1430">
        <v>313109</v>
      </c>
      <c r="E1430" t="s">
        <v>636</v>
      </c>
      <c r="F1430">
        <v>1</v>
      </c>
      <c r="G1430" t="s">
        <v>573</v>
      </c>
      <c r="H1430" s="11">
        <v>326</v>
      </c>
      <c r="I1430" s="9">
        <v>44501</v>
      </c>
      <c r="J1430" s="9">
        <v>44682</v>
      </c>
      <c r="K1430" s="9">
        <v>45138</v>
      </c>
      <c r="L1430" s="9"/>
      <c r="M1430" s="9"/>
      <c r="N1430" s="9"/>
      <c r="O1430" s="9"/>
      <c r="P1430" s="9"/>
      <c r="Q1430" s="9"/>
    </row>
    <row r="1431" spans="1:17" hidden="1" x14ac:dyDescent="0.25">
      <c r="A1431" s="8" t="s">
        <v>645</v>
      </c>
      <c r="B1431">
        <v>8095</v>
      </c>
      <c r="C1431" t="s">
        <v>635</v>
      </c>
      <c r="D1431">
        <v>313109</v>
      </c>
      <c r="E1431" t="s">
        <v>636</v>
      </c>
      <c r="F1431">
        <v>1</v>
      </c>
      <c r="G1431" t="s">
        <v>573</v>
      </c>
      <c r="H1431" s="11">
        <v>326</v>
      </c>
      <c r="I1431" s="9">
        <v>44501</v>
      </c>
      <c r="J1431" s="9">
        <v>44682</v>
      </c>
      <c r="K1431" s="9">
        <v>45138</v>
      </c>
      <c r="L1431" s="9"/>
      <c r="M1431" s="9"/>
      <c r="N1431" s="9"/>
      <c r="O1431" s="9"/>
      <c r="P1431" s="9"/>
      <c r="Q1431" s="9"/>
    </row>
    <row r="1432" spans="1:17" hidden="1" x14ac:dyDescent="0.25">
      <c r="A1432" s="8" t="s">
        <v>645</v>
      </c>
      <c r="B1432">
        <v>8096</v>
      </c>
      <c r="C1432" t="s">
        <v>635</v>
      </c>
      <c r="D1432">
        <v>313109</v>
      </c>
      <c r="E1432" t="s">
        <v>636</v>
      </c>
      <c r="F1432">
        <v>1</v>
      </c>
      <c r="G1432" t="s">
        <v>573</v>
      </c>
      <c r="H1432" s="11">
        <v>326</v>
      </c>
      <c r="I1432" s="9">
        <v>44501</v>
      </c>
      <c r="J1432" s="9">
        <v>44682</v>
      </c>
      <c r="K1432" s="9">
        <v>45138</v>
      </c>
      <c r="L1432" s="9"/>
      <c r="M1432" s="9"/>
      <c r="N1432" s="9"/>
      <c r="O1432" s="9"/>
      <c r="P1432" s="9"/>
      <c r="Q1432" s="9"/>
    </row>
    <row r="1433" spans="1:17" hidden="1" x14ac:dyDescent="0.25">
      <c r="A1433" s="8" t="s">
        <v>645</v>
      </c>
      <c r="B1433">
        <v>8097</v>
      </c>
      <c r="C1433" t="s">
        <v>635</v>
      </c>
      <c r="D1433">
        <v>313109</v>
      </c>
      <c r="E1433" t="s">
        <v>636</v>
      </c>
      <c r="F1433">
        <v>1</v>
      </c>
      <c r="G1433" t="s">
        <v>573</v>
      </c>
      <c r="H1433" s="11">
        <v>326</v>
      </c>
      <c r="I1433" s="9">
        <v>44501</v>
      </c>
      <c r="J1433" s="9">
        <v>44682</v>
      </c>
      <c r="K1433" s="9">
        <v>45138</v>
      </c>
      <c r="L1433" s="9"/>
      <c r="M1433" s="9"/>
      <c r="N1433" s="9"/>
      <c r="O1433" s="9"/>
      <c r="P1433" s="9"/>
      <c r="Q1433" s="9"/>
    </row>
    <row r="1434" spans="1:17" hidden="1" x14ac:dyDescent="0.25">
      <c r="A1434" s="8" t="s">
        <v>645</v>
      </c>
      <c r="B1434">
        <v>8102</v>
      </c>
      <c r="C1434" t="s">
        <v>637</v>
      </c>
      <c r="D1434">
        <v>313109</v>
      </c>
      <c r="E1434" t="s">
        <v>638</v>
      </c>
      <c r="F1434">
        <v>1</v>
      </c>
      <c r="G1434" t="s">
        <v>573</v>
      </c>
      <c r="H1434" s="11">
        <v>327</v>
      </c>
      <c r="I1434" s="9">
        <v>44501</v>
      </c>
      <c r="J1434" s="9">
        <v>44682</v>
      </c>
      <c r="K1434" s="9">
        <v>45138</v>
      </c>
      <c r="L1434" s="9"/>
      <c r="M1434" s="9"/>
      <c r="N1434" s="9"/>
      <c r="O1434" s="9"/>
      <c r="P1434" s="9"/>
      <c r="Q1434" s="9"/>
    </row>
    <row r="1435" spans="1:17" hidden="1" x14ac:dyDescent="0.25">
      <c r="A1435" s="8" t="s">
        <v>645</v>
      </c>
      <c r="B1435">
        <v>8103</v>
      </c>
      <c r="C1435" t="s">
        <v>637</v>
      </c>
      <c r="D1435">
        <v>313109</v>
      </c>
      <c r="E1435" t="s">
        <v>638</v>
      </c>
      <c r="F1435">
        <v>1</v>
      </c>
      <c r="G1435" t="s">
        <v>573</v>
      </c>
      <c r="H1435" s="11">
        <v>327</v>
      </c>
      <c r="I1435" s="9">
        <v>44501</v>
      </c>
      <c r="J1435" s="9">
        <v>44682</v>
      </c>
      <c r="K1435" s="9">
        <v>45138</v>
      </c>
      <c r="L1435" s="9"/>
      <c r="M1435" s="9"/>
      <c r="N1435" s="9"/>
      <c r="O1435" s="9"/>
      <c r="P1435" s="9"/>
      <c r="Q1435" s="9"/>
    </row>
    <row r="1436" spans="1:17" hidden="1" x14ac:dyDescent="0.25">
      <c r="A1436" s="8" t="s">
        <v>645</v>
      </c>
      <c r="B1436">
        <v>8104</v>
      </c>
      <c r="C1436" t="s">
        <v>637</v>
      </c>
      <c r="D1436">
        <v>313109</v>
      </c>
      <c r="E1436" t="s">
        <v>638</v>
      </c>
      <c r="F1436">
        <v>1</v>
      </c>
      <c r="G1436" t="s">
        <v>573</v>
      </c>
      <c r="H1436" s="11">
        <v>327</v>
      </c>
      <c r="I1436" s="9">
        <v>44501</v>
      </c>
      <c r="J1436" s="9">
        <v>44682</v>
      </c>
      <c r="K1436" s="9">
        <v>45138</v>
      </c>
      <c r="L1436" s="9"/>
      <c r="M1436" s="9"/>
      <c r="N1436" s="9"/>
      <c r="O1436" s="9"/>
      <c r="P1436" s="9"/>
      <c r="Q1436" s="9"/>
    </row>
    <row r="1437" spans="1:17" hidden="1" x14ac:dyDescent="0.25">
      <c r="A1437" s="8" t="s">
        <v>645</v>
      </c>
      <c r="B1437">
        <v>8105</v>
      </c>
      <c r="C1437" t="s">
        <v>637</v>
      </c>
      <c r="D1437">
        <v>313109</v>
      </c>
      <c r="E1437" t="s">
        <v>638</v>
      </c>
      <c r="F1437">
        <v>1</v>
      </c>
      <c r="G1437" t="s">
        <v>573</v>
      </c>
      <c r="H1437" s="11">
        <v>327</v>
      </c>
      <c r="I1437" s="9">
        <v>44501</v>
      </c>
      <c r="J1437" s="9">
        <v>44682</v>
      </c>
      <c r="K1437" s="9">
        <v>45138</v>
      </c>
      <c r="L1437" s="9"/>
      <c r="M1437" s="9"/>
      <c r="N1437" s="9"/>
      <c r="O1437" s="9"/>
      <c r="P1437" s="9"/>
      <c r="Q1437" s="9"/>
    </row>
    <row r="1438" spans="1:17" hidden="1" x14ac:dyDescent="0.25">
      <c r="A1438" s="8" t="s">
        <v>645</v>
      </c>
      <c r="B1438">
        <v>8098</v>
      </c>
      <c r="C1438" t="s">
        <v>639</v>
      </c>
      <c r="D1438">
        <v>313109</v>
      </c>
      <c r="E1438" t="s">
        <v>640</v>
      </c>
      <c r="F1438">
        <v>1</v>
      </c>
      <c r="G1438" t="s">
        <v>573</v>
      </c>
      <c r="H1438" s="11">
        <v>328</v>
      </c>
      <c r="I1438" s="9">
        <v>44501</v>
      </c>
      <c r="J1438" s="9">
        <v>44682</v>
      </c>
      <c r="K1438" s="9">
        <v>45138</v>
      </c>
      <c r="L1438" s="9"/>
      <c r="M1438" s="9"/>
      <c r="N1438" s="9"/>
      <c r="O1438" s="9"/>
      <c r="P1438" s="9"/>
      <c r="Q1438" s="9"/>
    </row>
    <row r="1439" spans="1:17" hidden="1" x14ac:dyDescent="0.25">
      <c r="A1439" s="8" t="s">
        <v>645</v>
      </c>
      <c r="B1439">
        <v>8099</v>
      </c>
      <c r="C1439" t="s">
        <v>639</v>
      </c>
      <c r="D1439">
        <v>313109</v>
      </c>
      <c r="E1439" t="s">
        <v>640</v>
      </c>
      <c r="F1439">
        <v>1</v>
      </c>
      <c r="G1439" t="s">
        <v>573</v>
      </c>
      <c r="H1439" s="11">
        <v>328</v>
      </c>
      <c r="I1439" s="9">
        <v>44501</v>
      </c>
      <c r="J1439" s="9">
        <v>44682</v>
      </c>
      <c r="K1439" s="9">
        <v>45138</v>
      </c>
      <c r="L1439" s="9"/>
      <c r="M1439" s="9"/>
      <c r="N1439" s="9"/>
      <c r="O1439" s="9"/>
      <c r="P1439" s="9"/>
      <c r="Q1439" s="9"/>
    </row>
    <row r="1440" spans="1:17" hidden="1" x14ac:dyDescent="0.25">
      <c r="A1440" s="8" t="s">
        <v>645</v>
      </c>
      <c r="B1440">
        <v>8100</v>
      </c>
      <c r="C1440" t="s">
        <v>639</v>
      </c>
      <c r="D1440">
        <v>313109</v>
      </c>
      <c r="E1440" t="s">
        <v>640</v>
      </c>
      <c r="F1440">
        <v>1</v>
      </c>
      <c r="G1440" t="s">
        <v>573</v>
      </c>
      <c r="H1440" s="11">
        <v>328</v>
      </c>
      <c r="I1440" s="9">
        <v>44501</v>
      </c>
      <c r="J1440" s="9">
        <v>44682</v>
      </c>
      <c r="K1440" s="9">
        <v>45138</v>
      </c>
      <c r="L1440" s="9"/>
      <c r="M1440" s="9"/>
      <c r="N1440" s="9"/>
      <c r="O1440" s="9"/>
      <c r="P1440" s="9"/>
      <c r="Q1440" s="9"/>
    </row>
    <row r="1441" spans="1:17" hidden="1" x14ac:dyDescent="0.25">
      <c r="A1441" s="8" t="s">
        <v>645</v>
      </c>
      <c r="B1441">
        <v>8101</v>
      </c>
      <c r="C1441" t="s">
        <v>639</v>
      </c>
      <c r="D1441">
        <v>313109</v>
      </c>
      <c r="E1441" t="s">
        <v>640</v>
      </c>
      <c r="F1441">
        <v>1</v>
      </c>
      <c r="G1441" t="s">
        <v>573</v>
      </c>
      <c r="H1441" s="11">
        <v>328</v>
      </c>
      <c r="I1441" s="9">
        <v>44501</v>
      </c>
      <c r="J1441" s="9">
        <v>44682</v>
      </c>
      <c r="K1441" s="9">
        <v>45138</v>
      </c>
      <c r="L1441" s="9"/>
      <c r="M1441" s="9"/>
      <c r="N1441" s="9"/>
      <c r="O1441" s="9"/>
      <c r="P1441" s="9"/>
      <c r="Q1441" s="9"/>
    </row>
    <row r="1442" spans="1:17" hidden="1" x14ac:dyDescent="0.25">
      <c r="A1442" s="8" t="s">
        <v>645</v>
      </c>
      <c r="B1442">
        <v>8106</v>
      </c>
      <c r="C1442" t="s">
        <v>641</v>
      </c>
      <c r="D1442">
        <v>313109</v>
      </c>
      <c r="E1442" t="s">
        <v>642</v>
      </c>
      <c r="F1442">
        <v>1</v>
      </c>
      <c r="G1442" t="s">
        <v>573</v>
      </c>
      <c r="H1442" s="11">
        <v>329</v>
      </c>
      <c r="I1442" s="9">
        <v>44501</v>
      </c>
      <c r="J1442" s="9">
        <v>44682</v>
      </c>
      <c r="K1442" s="9">
        <v>45138</v>
      </c>
      <c r="L1442" s="9"/>
      <c r="M1442" s="9"/>
      <c r="N1442" s="9"/>
      <c r="O1442" s="9"/>
      <c r="P1442" s="9"/>
      <c r="Q1442" s="9"/>
    </row>
    <row r="1443" spans="1:17" hidden="1" x14ac:dyDescent="0.25">
      <c r="A1443" s="8" t="s">
        <v>645</v>
      </c>
      <c r="B1443">
        <v>8107</v>
      </c>
      <c r="C1443" t="s">
        <v>641</v>
      </c>
      <c r="D1443">
        <v>313109</v>
      </c>
      <c r="E1443" t="s">
        <v>642</v>
      </c>
      <c r="F1443">
        <v>1</v>
      </c>
      <c r="G1443" t="s">
        <v>573</v>
      </c>
      <c r="H1443" s="11">
        <v>329</v>
      </c>
      <c r="I1443" s="9">
        <v>44501</v>
      </c>
      <c r="J1443" s="9">
        <v>44682</v>
      </c>
      <c r="K1443" s="9">
        <v>45138</v>
      </c>
      <c r="L1443" s="9"/>
      <c r="M1443" s="9"/>
      <c r="N1443" s="9"/>
      <c r="O1443" s="9"/>
      <c r="P1443" s="9"/>
      <c r="Q1443" s="9"/>
    </row>
    <row r="1444" spans="1:17" hidden="1" x14ac:dyDescent="0.25">
      <c r="A1444" s="8" t="s">
        <v>645</v>
      </c>
      <c r="B1444">
        <v>8108</v>
      </c>
      <c r="C1444" t="s">
        <v>641</v>
      </c>
      <c r="D1444">
        <v>313109</v>
      </c>
      <c r="E1444" t="s">
        <v>642</v>
      </c>
      <c r="F1444">
        <v>1</v>
      </c>
      <c r="G1444" t="s">
        <v>573</v>
      </c>
      <c r="H1444" s="11">
        <v>329</v>
      </c>
      <c r="I1444" s="9">
        <v>44501</v>
      </c>
      <c r="J1444" s="9">
        <v>44682</v>
      </c>
      <c r="K1444" s="9">
        <v>45138</v>
      </c>
      <c r="L1444" s="9"/>
      <c r="M1444" s="9"/>
      <c r="N1444" s="9"/>
      <c r="O1444" s="9"/>
      <c r="P1444" s="9"/>
      <c r="Q1444" s="9"/>
    </row>
    <row r="1445" spans="1:17" hidden="1" x14ac:dyDescent="0.25">
      <c r="A1445" s="8" t="s">
        <v>645</v>
      </c>
      <c r="B1445">
        <v>8109</v>
      </c>
      <c r="C1445" t="s">
        <v>641</v>
      </c>
      <c r="D1445">
        <v>313109</v>
      </c>
      <c r="E1445" t="s">
        <v>642</v>
      </c>
      <c r="F1445">
        <v>1</v>
      </c>
      <c r="G1445" t="s">
        <v>573</v>
      </c>
      <c r="H1445" s="11">
        <v>329</v>
      </c>
      <c r="I1445" s="9">
        <v>44501</v>
      </c>
      <c r="J1445" s="9">
        <v>44682</v>
      </c>
      <c r="K1445" s="9">
        <v>45138</v>
      </c>
      <c r="L1445" s="9"/>
      <c r="M1445" s="9"/>
      <c r="N1445" s="9"/>
      <c r="O1445" s="9"/>
      <c r="P1445" s="9"/>
      <c r="Q1445" s="9"/>
    </row>
    <row r="1446" spans="1:17" hidden="1" x14ac:dyDescent="0.25">
      <c r="A1446" s="8" t="s">
        <v>645</v>
      </c>
      <c r="B1446">
        <v>8110</v>
      </c>
      <c r="C1446" t="s">
        <v>643</v>
      </c>
      <c r="D1446">
        <v>313109</v>
      </c>
      <c r="E1446" t="s">
        <v>644</v>
      </c>
      <c r="F1446">
        <v>1</v>
      </c>
      <c r="G1446" t="s">
        <v>573</v>
      </c>
      <c r="H1446" s="11">
        <v>330</v>
      </c>
      <c r="I1446" s="9">
        <v>44501</v>
      </c>
      <c r="J1446" s="9">
        <v>44682</v>
      </c>
      <c r="K1446" s="9">
        <v>45138</v>
      </c>
      <c r="L1446" s="9"/>
      <c r="M1446" s="9"/>
      <c r="N1446" s="9"/>
      <c r="O1446" s="9"/>
      <c r="P1446" s="9"/>
      <c r="Q1446" s="9"/>
    </row>
    <row r="1447" spans="1:17" hidden="1" x14ac:dyDescent="0.25">
      <c r="A1447" s="8" t="s">
        <v>645</v>
      </c>
      <c r="B1447">
        <v>8111</v>
      </c>
      <c r="C1447" t="s">
        <v>643</v>
      </c>
      <c r="D1447">
        <v>313109</v>
      </c>
      <c r="E1447" t="s">
        <v>644</v>
      </c>
      <c r="F1447">
        <v>1</v>
      </c>
      <c r="G1447" t="s">
        <v>573</v>
      </c>
      <c r="H1447" s="11">
        <v>330</v>
      </c>
      <c r="I1447" s="9">
        <v>44501</v>
      </c>
      <c r="J1447" s="9">
        <v>44682</v>
      </c>
      <c r="K1447" s="9">
        <v>45138</v>
      </c>
      <c r="L1447" s="9"/>
      <c r="M1447" s="9"/>
      <c r="N1447" s="9"/>
      <c r="O1447" s="9"/>
      <c r="P1447" s="9"/>
      <c r="Q1447" s="9"/>
    </row>
    <row r="1448" spans="1:17" hidden="1" x14ac:dyDescent="0.25">
      <c r="A1448" s="8" t="s">
        <v>645</v>
      </c>
      <c r="B1448">
        <v>8112</v>
      </c>
      <c r="C1448" t="s">
        <v>643</v>
      </c>
      <c r="D1448">
        <v>313109</v>
      </c>
      <c r="E1448" t="s">
        <v>644</v>
      </c>
      <c r="F1448">
        <v>1</v>
      </c>
      <c r="G1448" t="s">
        <v>573</v>
      </c>
      <c r="H1448" s="11">
        <v>330</v>
      </c>
      <c r="I1448" s="9">
        <v>44501</v>
      </c>
      <c r="J1448" s="9">
        <v>44682</v>
      </c>
      <c r="K1448" s="9">
        <v>45138</v>
      </c>
      <c r="L1448" s="9"/>
      <c r="M1448" s="9"/>
      <c r="N1448" s="9"/>
      <c r="O1448" s="9"/>
      <c r="P1448" s="9"/>
      <c r="Q1448" s="9"/>
    </row>
    <row r="1449" spans="1:17" hidden="1" x14ac:dyDescent="0.25">
      <c r="A1449" s="8" t="s">
        <v>645</v>
      </c>
      <c r="B1449">
        <v>8113</v>
      </c>
      <c r="C1449" t="s">
        <v>643</v>
      </c>
      <c r="D1449">
        <v>313109</v>
      </c>
      <c r="E1449" t="s">
        <v>644</v>
      </c>
      <c r="F1449">
        <v>1</v>
      </c>
      <c r="G1449" t="s">
        <v>573</v>
      </c>
      <c r="H1449" s="11">
        <v>330</v>
      </c>
      <c r="I1449" s="9">
        <v>44501</v>
      </c>
      <c r="J1449" s="9">
        <v>44682</v>
      </c>
      <c r="K1449" s="9">
        <v>45138</v>
      </c>
      <c r="L1449" s="9"/>
      <c r="M1449" s="9"/>
      <c r="N1449" s="9"/>
      <c r="O1449" s="9"/>
      <c r="P1449" s="9"/>
      <c r="Q1449" s="9"/>
    </row>
    <row r="1450" spans="1:17" x14ac:dyDescent="0.25">
      <c r="A1450" s="4" t="s">
        <v>195</v>
      </c>
      <c r="B1450" s="5">
        <v>1416</v>
      </c>
      <c r="C1450" s="5" t="s">
        <v>196</v>
      </c>
      <c r="D1450" s="5">
        <v>312119</v>
      </c>
      <c r="E1450" s="5" t="s">
        <v>197</v>
      </c>
      <c r="F1450" s="5">
        <v>1</v>
      </c>
      <c r="G1450" s="5" t="s">
        <v>573</v>
      </c>
      <c r="H1450" s="5">
        <f>H492+172</f>
        <v>331</v>
      </c>
      <c r="I1450" s="9">
        <v>44501</v>
      </c>
      <c r="J1450" s="9">
        <v>44682</v>
      </c>
      <c r="K1450" s="66">
        <v>45138</v>
      </c>
      <c r="L1450" s="100">
        <v>4018</v>
      </c>
      <c r="M1450" s="100">
        <v>1560</v>
      </c>
      <c r="N1450" s="100">
        <v>0</v>
      </c>
      <c r="O1450" s="101">
        <v>28</v>
      </c>
      <c r="P1450" s="101">
        <v>10</v>
      </c>
      <c r="Q1450" s="9"/>
    </row>
    <row r="1451" spans="1:17" x14ac:dyDescent="0.25">
      <c r="A1451" s="8" t="s">
        <v>195</v>
      </c>
      <c r="B1451">
        <v>1424</v>
      </c>
      <c r="C1451" t="s">
        <v>196</v>
      </c>
      <c r="D1451">
        <v>312119</v>
      </c>
      <c r="E1451" t="s">
        <v>197</v>
      </c>
      <c r="F1451">
        <v>1</v>
      </c>
      <c r="G1451" t="s">
        <v>573</v>
      </c>
      <c r="H1451">
        <f t="shared" ref="H1451:H1480" si="7">H493+172</f>
        <v>331</v>
      </c>
      <c r="I1451" s="9">
        <v>44501</v>
      </c>
      <c r="J1451" s="9">
        <v>44682</v>
      </c>
      <c r="K1451" s="9">
        <v>45138</v>
      </c>
      <c r="L1451" s="100">
        <v>4018</v>
      </c>
      <c r="M1451" s="100">
        <v>1560</v>
      </c>
      <c r="N1451" s="100">
        <v>0</v>
      </c>
      <c r="O1451" s="101">
        <v>28</v>
      </c>
      <c r="P1451" s="101">
        <v>5</v>
      </c>
      <c r="Q1451" s="9"/>
    </row>
    <row r="1452" spans="1:17" x14ac:dyDescent="0.25">
      <c r="A1452" s="8" t="s">
        <v>195</v>
      </c>
      <c r="B1452">
        <v>1425</v>
      </c>
      <c r="C1452" t="s">
        <v>196</v>
      </c>
      <c r="D1452">
        <v>312119</v>
      </c>
      <c r="E1452" t="s">
        <v>197</v>
      </c>
      <c r="F1452">
        <v>1</v>
      </c>
      <c r="G1452" t="s">
        <v>573</v>
      </c>
      <c r="H1452">
        <f t="shared" si="7"/>
        <v>331</v>
      </c>
      <c r="I1452" s="9">
        <v>44501</v>
      </c>
      <c r="J1452" s="9">
        <v>44682</v>
      </c>
      <c r="K1452" s="9">
        <v>45138</v>
      </c>
      <c r="L1452" s="100">
        <v>4018</v>
      </c>
      <c r="M1452" s="100">
        <v>1560</v>
      </c>
      <c r="N1452" s="100">
        <v>0</v>
      </c>
      <c r="O1452" s="101">
        <v>28</v>
      </c>
      <c r="P1452" s="101">
        <v>5</v>
      </c>
      <c r="Q1452" s="9"/>
    </row>
    <row r="1453" spans="1:17" x14ac:dyDescent="0.25">
      <c r="A1453" s="8" t="s">
        <v>195</v>
      </c>
      <c r="B1453">
        <v>1646</v>
      </c>
      <c r="C1453" t="s">
        <v>196</v>
      </c>
      <c r="D1453">
        <v>312119</v>
      </c>
      <c r="E1453" t="s">
        <v>197</v>
      </c>
      <c r="F1453">
        <v>1</v>
      </c>
      <c r="G1453" t="s">
        <v>573</v>
      </c>
      <c r="H1453">
        <f t="shared" si="7"/>
        <v>331</v>
      </c>
      <c r="I1453" s="9">
        <v>44501</v>
      </c>
      <c r="J1453" s="9">
        <v>44682</v>
      </c>
      <c r="K1453" s="9">
        <v>45138</v>
      </c>
      <c r="L1453" s="100">
        <v>4018</v>
      </c>
      <c r="M1453" s="100">
        <v>1560</v>
      </c>
      <c r="N1453" s="100">
        <v>0</v>
      </c>
      <c r="O1453" s="101">
        <v>28</v>
      </c>
      <c r="P1453" s="101">
        <v>5</v>
      </c>
      <c r="Q1453" s="9"/>
    </row>
    <row r="1454" spans="1:17" x14ac:dyDescent="0.25">
      <c r="A1454" s="8" t="s">
        <v>195</v>
      </c>
      <c r="B1454">
        <v>1420</v>
      </c>
      <c r="C1454" t="s">
        <v>198</v>
      </c>
      <c r="D1454">
        <v>312119</v>
      </c>
      <c r="E1454" t="s">
        <v>197</v>
      </c>
      <c r="F1454">
        <v>1</v>
      </c>
      <c r="G1454" t="s">
        <v>572</v>
      </c>
      <c r="H1454">
        <f t="shared" si="7"/>
        <v>332</v>
      </c>
      <c r="I1454" s="9">
        <v>44501</v>
      </c>
      <c r="J1454" s="9">
        <v>44682</v>
      </c>
      <c r="K1454" s="9">
        <v>45138</v>
      </c>
      <c r="L1454" s="100">
        <v>4018</v>
      </c>
      <c r="M1454" s="100">
        <v>1560</v>
      </c>
      <c r="N1454" s="100">
        <v>0</v>
      </c>
      <c r="O1454" s="101">
        <v>28</v>
      </c>
      <c r="P1454" s="101">
        <v>30</v>
      </c>
      <c r="Q1454" s="9"/>
    </row>
    <row r="1455" spans="1:17" x14ac:dyDescent="0.25">
      <c r="A1455" s="8" t="s">
        <v>195</v>
      </c>
      <c r="B1455">
        <v>1656</v>
      </c>
      <c r="C1455" t="s">
        <v>199</v>
      </c>
      <c r="D1455">
        <v>312119</v>
      </c>
      <c r="E1455" t="s">
        <v>200</v>
      </c>
      <c r="F1455">
        <v>1</v>
      </c>
      <c r="G1455" t="s">
        <v>573</v>
      </c>
      <c r="H1455">
        <f t="shared" si="7"/>
        <v>333</v>
      </c>
      <c r="I1455" s="9">
        <v>44501</v>
      </c>
      <c r="J1455" s="9">
        <v>44682</v>
      </c>
      <c r="K1455" s="9">
        <v>45138</v>
      </c>
      <c r="L1455" s="101">
        <v>5023</v>
      </c>
      <c r="M1455" s="100">
        <v>1560</v>
      </c>
      <c r="N1455" s="100">
        <v>0</v>
      </c>
      <c r="O1455" s="101">
        <v>35</v>
      </c>
      <c r="P1455" s="101">
        <v>10</v>
      </c>
      <c r="Q1455" s="9"/>
    </row>
    <row r="1456" spans="1:17" x14ac:dyDescent="0.25">
      <c r="A1456" s="8" t="s">
        <v>195</v>
      </c>
      <c r="B1456">
        <v>1657</v>
      </c>
      <c r="C1456" t="s">
        <v>199</v>
      </c>
      <c r="D1456">
        <v>312119</v>
      </c>
      <c r="E1456" t="s">
        <v>200</v>
      </c>
      <c r="F1456">
        <v>1</v>
      </c>
      <c r="G1456" t="s">
        <v>573</v>
      </c>
      <c r="H1456">
        <f t="shared" si="7"/>
        <v>333</v>
      </c>
      <c r="I1456" s="9">
        <v>44501</v>
      </c>
      <c r="J1456" s="9">
        <v>44682</v>
      </c>
      <c r="K1456" s="9">
        <v>45138</v>
      </c>
      <c r="L1456" s="101">
        <v>5023</v>
      </c>
      <c r="M1456" s="100">
        <v>1560</v>
      </c>
      <c r="N1456" s="100">
        <v>0</v>
      </c>
      <c r="O1456" s="101">
        <v>35</v>
      </c>
      <c r="P1456" s="101">
        <v>5</v>
      </c>
      <c r="Q1456" s="9"/>
    </row>
    <row r="1457" spans="1:17" x14ac:dyDescent="0.25">
      <c r="A1457" s="8" t="s">
        <v>195</v>
      </c>
      <c r="B1457">
        <v>1658</v>
      </c>
      <c r="C1457" t="s">
        <v>199</v>
      </c>
      <c r="D1457">
        <v>312119</v>
      </c>
      <c r="E1457" t="s">
        <v>200</v>
      </c>
      <c r="F1457">
        <v>1</v>
      </c>
      <c r="G1457" t="s">
        <v>573</v>
      </c>
      <c r="H1457">
        <f t="shared" si="7"/>
        <v>333</v>
      </c>
      <c r="I1457" s="9">
        <v>44501</v>
      </c>
      <c r="J1457" s="9">
        <v>44682</v>
      </c>
      <c r="K1457" s="9">
        <v>45138</v>
      </c>
      <c r="L1457" s="101">
        <v>5023</v>
      </c>
      <c r="M1457" s="100">
        <v>1560</v>
      </c>
      <c r="N1457" s="100">
        <v>0</v>
      </c>
      <c r="O1457" s="101">
        <v>35</v>
      </c>
      <c r="P1457" s="101">
        <v>5</v>
      </c>
      <c r="Q1457" s="9"/>
    </row>
    <row r="1458" spans="1:17" x14ac:dyDescent="0.25">
      <c r="A1458" s="8" t="s">
        <v>195</v>
      </c>
      <c r="B1458">
        <v>1659</v>
      </c>
      <c r="C1458" t="s">
        <v>199</v>
      </c>
      <c r="D1458">
        <v>312119</v>
      </c>
      <c r="E1458" t="s">
        <v>200</v>
      </c>
      <c r="F1458">
        <v>1</v>
      </c>
      <c r="G1458" t="s">
        <v>573</v>
      </c>
      <c r="H1458">
        <f t="shared" si="7"/>
        <v>333</v>
      </c>
      <c r="I1458" s="9">
        <v>44501</v>
      </c>
      <c r="J1458" s="9">
        <v>44682</v>
      </c>
      <c r="K1458" s="9">
        <v>45138</v>
      </c>
      <c r="L1458" s="101">
        <v>5023</v>
      </c>
      <c r="M1458" s="100">
        <v>1560</v>
      </c>
      <c r="N1458" s="100">
        <v>0</v>
      </c>
      <c r="O1458" s="101">
        <v>35</v>
      </c>
      <c r="P1458" s="101">
        <v>10</v>
      </c>
      <c r="Q1458" s="9"/>
    </row>
    <row r="1459" spans="1:17" x14ac:dyDescent="0.25">
      <c r="A1459" s="8" t="s">
        <v>195</v>
      </c>
      <c r="B1459">
        <v>1665</v>
      </c>
      <c r="C1459" t="s">
        <v>201</v>
      </c>
      <c r="D1459">
        <v>312119</v>
      </c>
      <c r="E1459" t="s">
        <v>200</v>
      </c>
      <c r="F1459">
        <v>1</v>
      </c>
      <c r="G1459" t="s">
        <v>572</v>
      </c>
      <c r="H1459">
        <f t="shared" si="7"/>
        <v>334</v>
      </c>
      <c r="I1459" s="9">
        <v>44501</v>
      </c>
      <c r="J1459" s="9">
        <v>44682</v>
      </c>
      <c r="K1459" s="9">
        <v>45138</v>
      </c>
      <c r="L1459" s="101">
        <v>5023</v>
      </c>
      <c r="M1459" s="100">
        <v>1560</v>
      </c>
      <c r="N1459" s="100">
        <v>0</v>
      </c>
      <c r="O1459" s="101">
        <v>35</v>
      </c>
      <c r="P1459" s="101">
        <v>30</v>
      </c>
      <c r="Q1459" s="9"/>
    </row>
    <row r="1460" spans="1:17" x14ac:dyDescent="0.25">
      <c r="A1460" s="8" t="s">
        <v>195</v>
      </c>
      <c r="B1460">
        <v>1647</v>
      </c>
      <c r="C1460" t="s">
        <v>202</v>
      </c>
      <c r="D1460">
        <v>312119</v>
      </c>
      <c r="E1460" t="s">
        <v>203</v>
      </c>
      <c r="F1460">
        <v>1</v>
      </c>
      <c r="G1460" t="s">
        <v>572</v>
      </c>
      <c r="H1460">
        <f t="shared" si="7"/>
        <v>335</v>
      </c>
      <c r="I1460" s="9">
        <v>44501</v>
      </c>
      <c r="J1460" s="9">
        <v>44682</v>
      </c>
      <c r="K1460" s="9">
        <v>45138</v>
      </c>
      <c r="L1460" s="101">
        <v>546</v>
      </c>
      <c r="M1460" s="101">
        <v>735</v>
      </c>
      <c r="N1460" s="100">
        <v>0</v>
      </c>
      <c r="O1460" s="101">
        <v>26</v>
      </c>
      <c r="P1460" s="101">
        <v>35</v>
      </c>
      <c r="Q1460" s="9"/>
    </row>
    <row r="1461" spans="1:17" x14ac:dyDescent="0.25">
      <c r="A1461" s="8" t="s">
        <v>195</v>
      </c>
      <c r="B1461">
        <v>1648</v>
      </c>
      <c r="C1461" t="s">
        <v>202</v>
      </c>
      <c r="D1461">
        <v>312119</v>
      </c>
      <c r="E1461" t="s">
        <v>203</v>
      </c>
      <c r="F1461">
        <v>1</v>
      </c>
      <c r="G1461" t="s">
        <v>572</v>
      </c>
      <c r="H1461">
        <f t="shared" si="7"/>
        <v>335</v>
      </c>
      <c r="I1461" s="9">
        <v>44501</v>
      </c>
      <c r="J1461" s="9">
        <v>44682</v>
      </c>
      <c r="K1461" s="9">
        <v>45138</v>
      </c>
      <c r="Q1461" s="9"/>
    </row>
    <row r="1462" spans="1:17" x14ac:dyDescent="0.25">
      <c r="A1462" s="8" t="s">
        <v>195</v>
      </c>
      <c r="B1462">
        <v>1660</v>
      </c>
      <c r="C1462" t="s">
        <v>204</v>
      </c>
      <c r="D1462">
        <v>312119</v>
      </c>
      <c r="E1462" t="s">
        <v>205</v>
      </c>
      <c r="F1462">
        <v>1</v>
      </c>
      <c r="G1462" t="s">
        <v>573</v>
      </c>
      <c r="H1462">
        <f t="shared" si="7"/>
        <v>336</v>
      </c>
      <c r="I1462" s="9">
        <v>44501</v>
      </c>
      <c r="J1462" s="9">
        <v>44682</v>
      </c>
      <c r="K1462" s="9">
        <v>45138</v>
      </c>
      <c r="L1462" s="101">
        <v>5023</v>
      </c>
      <c r="M1462" s="101">
        <v>1560</v>
      </c>
      <c r="N1462" s="101">
        <v>0</v>
      </c>
      <c r="O1462" s="101">
        <v>35</v>
      </c>
      <c r="P1462" s="101">
        <v>10</v>
      </c>
      <c r="Q1462" s="9"/>
    </row>
    <row r="1463" spans="1:17" x14ac:dyDescent="0.25">
      <c r="A1463" s="8" t="s">
        <v>195</v>
      </c>
      <c r="B1463">
        <v>1661</v>
      </c>
      <c r="C1463" t="s">
        <v>204</v>
      </c>
      <c r="D1463">
        <v>312119</v>
      </c>
      <c r="E1463" t="s">
        <v>205</v>
      </c>
      <c r="F1463">
        <v>1</v>
      </c>
      <c r="G1463" t="s">
        <v>573</v>
      </c>
      <c r="H1463">
        <f t="shared" si="7"/>
        <v>336</v>
      </c>
      <c r="I1463" s="9">
        <v>44501</v>
      </c>
      <c r="J1463" s="9">
        <v>44682</v>
      </c>
      <c r="K1463" s="9">
        <v>45138</v>
      </c>
      <c r="L1463" s="101">
        <v>5023</v>
      </c>
      <c r="M1463" s="101">
        <v>1560</v>
      </c>
      <c r="N1463" s="101">
        <v>0</v>
      </c>
      <c r="O1463" s="101">
        <v>35</v>
      </c>
      <c r="P1463" s="101">
        <v>5</v>
      </c>
      <c r="Q1463" s="9"/>
    </row>
    <row r="1464" spans="1:17" x14ac:dyDescent="0.25">
      <c r="A1464" s="8" t="s">
        <v>195</v>
      </c>
      <c r="B1464">
        <v>1662</v>
      </c>
      <c r="C1464" t="s">
        <v>204</v>
      </c>
      <c r="D1464">
        <v>312119</v>
      </c>
      <c r="E1464" t="s">
        <v>205</v>
      </c>
      <c r="F1464">
        <v>1</v>
      </c>
      <c r="G1464" t="s">
        <v>573</v>
      </c>
      <c r="H1464">
        <f t="shared" si="7"/>
        <v>336</v>
      </c>
      <c r="I1464" s="9">
        <v>44501</v>
      </c>
      <c r="J1464" s="9">
        <v>44682</v>
      </c>
      <c r="K1464" s="9">
        <v>45138</v>
      </c>
      <c r="L1464" s="101">
        <v>5023</v>
      </c>
      <c r="M1464" s="101">
        <v>1560</v>
      </c>
      <c r="N1464" s="101">
        <v>0</v>
      </c>
      <c r="O1464" s="101">
        <v>35</v>
      </c>
      <c r="P1464" s="101">
        <v>5</v>
      </c>
      <c r="Q1464" s="9"/>
    </row>
    <row r="1465" spans="1:17" x14ac:dyDescent="0.25">
      <c r="A1465" s="8" t="s">
        <v>195</v>
      </c>
      <c r="B1465">
        <v>1663</v>
      </c>
      <c r="C1465" t="s">
        <v>204</v>
      </c>
      <c r="D1465">
        <v>312119</v>
      </c>
      <c r="E1465" t="s">
        <v>205</v>
      </c>
      <c r="F1465">
        <v>1</v>
      </c>
      <c r="G1465" t="s">
        <v>573</v>
      </c>
      <c r="H1465">
        <f t="shared" si="7"/>
        <v>336</v>
      </c>
      <c r="I1465" s="9">
        <v>44501</v>
      </c>
      <c r="J1465" s="9">
        <v>44682</v>
      </c>
      <c r="K1465" s="9">
        <v>45138</v>
      </c>
      <c r="L1465" s="101">
        <v>5023</v>
      </c>
      <c r="M1465" s="101">
        <v>1560</v>
      </c>
      <c r="N1465" s="101">
        <v>0</v>
      </c>
      <c r="O1465" s="101">
        <v>35</v>
      </c>
      <c r="P1465" s="101">
        <v>10</v>
      </c>
      <c r="Q1465" s="9"/>
    </row>
    <row r="1466" spans="1:17" x14ac:dyDescent="0.25">
      <c r="A1466" s="8" t="s">
        <v>195</v>
      </c>
      <c r="B1466">
        <v>1666</v>
      </c>
      <c r="C1466" t="s">
        <v>206</v>
      </c>
      <c r="D1466">
        <v>312119</v>
      </c>
      <c r="E1466" t="s">
        <v>205</v>
      </c>
      <c r="F1466">
        <v>1</v>
      </c>
      <c r="G1466" t="s">
        <v>573</v>
      </c>
      <c r="H1466">
        <f t="shared" si="7"/>
        <v>337</v>
      </c>
      <c r="I1466" s="9">
        <v>44501</v>
      </c>
      <c r="J1466" s="9">
        <v>44682</v>
      </c>
      <c r="K1466" s="9">
        <v>45138</v>
      </c>
      <c r="L1466" s="101">
        <v>5023</v>
      </c>
      <c r="M1466" s="101">
        <v>1560</v>
      </c>
      <c r="N1466" s="101">
        <v>0</v>
      </c>
      <c r="O1466" s="101">
        <v>35</v>
      </c>
      <c r="P1466" s="101">
        <v>30</v>
      </c>
      <c r="Q1466" s="9"/>
    </row>
    <row r="1467" spans="1:17" x14ac:dyDescent="0.25">
      <c r="A1467" s="8" t="s">
        <v>195</v>
      </c>
      <c r="B1467">
        <v>1423</v>
      </c>
      <c r="C1467" t="s">
        <v>207</v>
      </c>
      <c r="D1467">
        <v>312119</v>
      </c>
      <c r="E1467" t="s">
        <v>208</v>
      </c>
      <c r="F1467">
        <v>1</v>
      </c>
      <c r="G1467" t="s">
        <v>573</v>
      </c>
      <c r="H1467">
        <f t="shared" si="7"/>
        <v>338</v>
      </c>
      <c r="I1467" s="9">
        <v>44501</v>
      </c>
      <c r="J1467" s="9">
        <v>44682</v>
      </c>
      <c r="K1467" s="9">
        <v>45138</v>
      </c>
      <c r="L1467" s="101">
        <v>4636</v>
      </c>
      <c r="M1467" s="101">
        <v>915</v>
      </c>
      <c r="N1467" s="101">
        <v>0</v>
      </c>
      <c r="O1467" s="101">
        <v>38</v>
      </c>
      <c r="P1467" s="101">
        <v>5</v>
      </c>
      <c r="Q1467" s="9"/>
    </row>
    <row r="1468" spans="1:17" x14ac:dyDescent="0.25">
      <c r="A1468" s="8" t="s">
        <v>195</v>
      </c>
      <c r="B1468">
        <v>1426</v>
      </c>
      <c r="C1468" t="s">
        <v>207</v>
      </c>
      <c r="D1468">
        <v>312119</v>
      </c>
      <c r="E1468" t="s">
        <v>208</v>
      </c>
      <c r="F1468">
        <v>1</v>
      </c>
      <c r="G1468" t="s">
        <v>573</v>
      </c>
      <c r="H1468">
        <f t="shared" si="7"/>
        <v>338</v>
      </c>
      <c r="I1468" s="9">
        <v>44501</v>
      </c>
      <c r="J1468" s="9">
        <v>44682</v>
      </c>
      <c r="K1468" s="9">
        <v>45138</v>
      </c>
      <c r="L1468" s="101">
        <v>4636</v>
      </c>
      <c r="M1468" s="101">
        <v>915</v>
      </c>
      <c r="N1468" s="101">
        <v>0</v>
      </c>
      <c r="O1468" s="101">
        <v>38</v>
      </c>
      <c r="P1468" s="101">
        <v>10</v>
      </c>
      <c r="Q1468" s="9"/>
    </row>
    <row r="1469" spans="1:17" x14ac:dyDescent="0.25">
      <c r="A1469" s="8" t="s">
        <v>195</v>
      </c>
      <c r="B1469">
        <v>1429</v>
      </c>
      <c r="C1469" t="s">
        <v>207</v>
      </c>
      <c r="D1469">
        <v>312119</v>
      </c>
      <c r="E1469" t="s">
        <v>208</v>
      </c>
      <c r="F1469">
        <v>1</v>
      </c>
      <c r="G1469" t="s">
        <v>573</v>
      </c>
      <c r="H1469">
        <f t="shared" si="7"/>
        <v>338</v>
      </c>
      <c r="I1469" s="9">
        <v>44501</v>
      </c>
      <c r="J1469" s="9">
        <v>44682</v>
      </c>
      <c r="K1469" s="9">
        <v>45138</v>
      </c>
      <c r="L1469" s="101">
        <v>4636</v>
      </c>
      <c r="M1469" s="101">
        <v>915</v>
      </c>
      <c r="N1469" s="101">
        <v>0</v>
      </c>
      <c r="O1469" s="101">
        <v>38</v>
      </c>
      <c r="P1469" s="101">
        <v>10</v>
      </c>
      <c r="Q1469" s="9"/>
    </row>
    <row r="1470" spans="1:17" x14ac:dyDescent="0.25">
      <c r="A1470" s="8" t="s">
        <v>195</v>
      </c>
      <c r="B1470">
        <v>1430</v>
      </c>
      <c r="C1470" t="s">
        <v>207</v>
      </c>
      <c r="D1470">
        <v>312119</v>
      </c>
      <c r="E1470" t="s">
        <v>208</v>
      </c>
      <c r="F1470">
        <v>1</v>
      </c>
      <c r="G1470" t="s">
        <v>573</v>
      </c>
      <c r="H1470">
        <f t="shared" si="7"/>
        <v>338</v>
      </c>
      <c r="I1470" s="9">
        <v>44501</v>
      </c>
      <c r="J1470" s="9">
        <v>44682</v>
      </c>
      <c r="K1470" s="9">
        <v>45138</v>
      </c>
      <c r="L1470" s="101">
        <v>4636</v>
      </c>
      <c r="M1470" s="101">
        <v>915</v>
      </c>
      <c r="N1470" s="101">
        <v>0</v>
      </c>
      <c r="O1470" s="101">
        <v>38</v>
      </c>
      <c r="P1470" s="101">
        <v>5</v>
      </c>
      <c r="Q1470" s="9"/>
    </row>
    <row r="1471" spans="1:17" x14ac:dyDescent="0.25">
      <c r="A1471" s="8" t="s">
        <v>195</v>
      </c>
      <c r="B1471">
        <v>1667</v>
      </c>
      <c r="C1471" t="s">
        <v>209</v>
      </c>
      <c r="D1471">
        <v>312119</v>
      </c>
      <c r="E1471" t="s">
        <v>210</v>
      </c>
      <c r="F1471">
        <v>1</v>
      </c>
      <c r="G1471" t="s">
        <v>573</v>
      </c>
      <c r="H1471">
        <f t="shared" si="7"/>
        <v>339</v>
      </c>
      <c r="I1471" s="9">
        <v>44501</v>
      </c>
      <c r="J1471" s="9">
        <v>44682</v>
      </c>
      <c r="K1471" s="9">
        <v>45138</v>
      </c>
      <c r="Q1471" s="9"/>
    </row>
    <row r="1472" spans="1:17" x14ac:dyDescent="0.25">
      <c r="A1472" s="8" t="s">
        <v>195</v>
      </c>
      <c r="B1472">
        <v>1664</v>
      </c>
      <c r="C1472" t="s">
        <v>209</v>
      </c>
      <c r="D1472">
        <v>312119</v>
      </c>
      <c r="E1472" t="s">
        <v>210</v>
      </c>
      <c r="F1472">
        <v>1</v>
      </c>
      <c r="G1472" t="s">
        <v>573</v>
      </c>
      <c r="H1472">
        <f t="shared" si="7"/>
        <v>339</v>
      </c>
      <c r="I1472" s="9">
        <v>44501</v>
      </c>
      <c r="J1472" s="9">
        <v>44682</v>
      </c>
      <c r="K1472" s="9">
        <v>45138</v>
      </c>
      <c r="L1472" s="101">
        <v>1097</v>
      </c>
      <c r="M1472" s="101">
        <v>215</v>
      </c>
      <c r="N1472" s="100">
        <v>0</v>
      </c>
      <c r="O1472" s="101">
        <v>26</v>
      </c>
      <c r="P1472" s="101">
        <v>35</v>
      </c>
      <c r="Q1472" s="9"/>
    </row>
    <row r="1473" spans="1:17" x14ac:dyDescent="0.25">
      <c r="A1473" s="8" t="s">
        <v>195</v>
      </c>
      <c r="B1473">
        <v>1412</v>
      </c>
      <c r="C1473" t="s">
        <v>542</v>
      </c>
      <c r="D1473">
        <v>312119</v>
      </c>
      <c r="E1473" t="s">
        <v>211</v>
      </c>
      <c r="F1473">
        <v>1</v>
      </c>
      <c r="G1473" t="s">
        <v>573</v>
      </c>
      <c r="H1473">
        <f t="shared" si="7"/>
        <v>340</v>
      </c>
      <c r="I1473" s="9">
        <v>44501</v>
      </c>
      <c r="J1473" s="9">
        <v>44682</v>
      </c>
      <c r="K1473" s="9">
        <v>45138</v>
      </c>
      <c r="L1473" s="101">
        <v>3843</v>
      </c>
      <c r="M1473" s="101">
        <v>915</v>
      </c>
      <c r="N1473" s="101">
        <v>0</v>
      </c>
      <c r="O1473" s="101">
        <v>28</v>
      </c>
      <c r="P1473" s="101">
        <v>10</v>
      </c>
      <c r="Q1473" s="9"/>
    </row>
    <row r="1474" spans="1:17" x14ac:dyDescent="0.25">
      <c r="A1474" s="8" t="s">
        <v>195</v>
      </c>
      <c r="B1474">
        <v>1421</v>
      </c>
      <c r="C1474" t="s">
        <v>542</v>
      </c>
      <c r="D1474">
        <v>312119</v>
      </c>
      <c r="E1474" t="s">
        <v>211</v>
      </c>
      <c r="F1474">
        <v>1</v>
      </c>
      <c r="G1474" t="s">
        <v>573</v>
      </c>
      <c r="H1474">
        <f t="shared" si="7"/>
        <v>340</v>
      </c>
      <c r="I1474" s="9">
        <v>44501</v>
      </c>
      <c r="J1474" s="9">
        <v>44682</v>
      </c>
      <c r="K1474" s="9">
        <v>45138</v>
      </c>
      <c r="L1474" s="101">
        <v>3843</v>
      </c>
      <c r="M1474" s="101">
        <v>915</v>
      </c>
      <c r="N1474" s="101">
        <v>0</v>
      </c>
      <c r="O1474" s="101">
        <v>28</v>
      </c>
      <c r="P1474" s="101">
        <v>5</v>
      </c>
      <c r="Q1474" s="9"/>
    </row>
    <row r="1475" spans="1:17" x14ac:dyDescent="0.25">
      <c r="A1475" s="8" t="s">
        <v>195</v>
      </c>
      <c r="B1475">
        <v>1418</v>
      </c>
      <c r="C1475" t="s">
        <v>542</v>
      </c>
      <c r="D1475">
        <v>312119</v>
      </c>
      <c r="E1475" t="s">
        <v>211</v>
      </c>
      <c r="F1475">
        <v>1</v>
      </c>
      <c r="G1475" t="s">
        <v>573</v>
      </c>
      <c r="H1475">
        <f t="shared" si="7"/>
        <v>340</v>
      </c>
      <c r="I1475" s="9">
        <v>44501</v>
      </c>
      <c r="J1475" s="9">
        <v>44682</v>
      </c>
      <c r="K1475" s="9">
        <v>45138</v>
      </c>
      <c r="L1475" s="101">
        <v>3843</v>
      </c>
      <c r="M1475" s="101">
        <v>915</v>
      </c>
      <c r="N1475" s="101">
        <v>0</v>
      </c>
      <c r="O1475" s="101">
        <v>35</v>
      </c>
      <c r="P1475" s="101">
        <v>5</v>
      </c>
      <c r="Q1475" s="9"/>
    </row>
    <row r="1476" spans="1:17" x14ac:dyDescent="0.25">
      <c r="A1476" s="8" t="s">
        <v>195</v>
      </c>
      <c r="B1476">
        <v>1427</v>
      </c>
      <c r="C1476" t="s">
        <v>542</v>
      </c>
      <c r="D1476">
        <v>312119</v>
      </c>
      <c r="E1476" t="s">
        <v>211</v>
      </c>
      <c r="F1476">
        <v>1</v>
      </c>
      <c r="G1476" t="s">
        <v>573</v>
      </c>
      <c r="H1476">
        <f t="shared" si="7"/>
        <v>340</v>
      </c>
      <c r="I1476" s="9">
        <v>44501</v>
      </c>
      <c r="J1476" s="9">
        <v>44682</v>
      </c>
      <c r="K1476" s="9">
        <v>45138</v>
      </c>
      <c r="L1476" s="101">
        <v>3843</v>
      </c>
      <c r="M1476" s="101">
        <v>915</v>
      </c>
      <c r="N1476" s="101">
        <v>0</v>
      </c>
      <c r="O1476" s="101">
        <v>35</v>
      </c>
      <c r="P1476" s="101">
        <v>10</v>
      </c>
      <c r="Q1476" s="9"/>
    </row>
    <row r="1477" spans="1:17" x14ac:dyDescent="0.25">
      <c r="A1477" s="8" t="s">
        <v>195</v>
      </c>
      <c r="B1477">
        <v>1414</v>
      </c>
      <c r="C1477" t="s">
        <v>212</v>
      </c>
      <c r="D1477">
        <v>312119</v>
      </c>
      <c r="E1477" t="s">
        <v>213</v>
      </c>
      <c r="F1477">
        <v>1</v>
      </c>
      <c r="G1477" t="s">
        <v>573</v>
      </c>
      <c r="H1477">
        <f t="shared" si="7"/>
        <v>341</v>
      </c>
      <c r="I1477" s="9">
        <v>44501</v>
      </c>
      <c r="J1477" s="9">
        <v>44682</v>
      </c>
      <c r="K1477" s="9">
        <v>45138</v>
      </c>
      <c r="O1477" s="101">
        <v>28</v>
      </c>
      <c r="P1477" s="101">
        <v>10</v>
      </c>
      <c r="Q1477" s="9"/>
    </row>
    <row r="1478" spans="1:17" x14ac:dyDescent="0.25">
      <c r="A1478" s="8" t="s">
        <v>195</v>
      </c>
      <c r="B1478">
        <v>1422</v>
      </c>
      <c r="C1478" t="s">
        <v>212</v>
      </c>
      <c r="D1478">
        <v>312119</v>
      </c>
      <c r="E1478" t="s">
        <v>213</v>
      </c>
      <c r="F1478">
        <v>1</v>
      </c>
      <c r="G1478" t="s">
        <v>573</v>
      </c>
      <c r="H1478">
        <f t="shared" si="7"/>
        <v>341</v>
      </c>
      <c r="I1478" s="9">
        <v>44501</v>
      </c>
      <c r="J1478" s="9">
        <v>44682</v>
      </c>
      <c r="K1478" s="9">
        <v>45138</v>
      </c>
      <c r="O1478" s="101">
        <v>28</v>
      </c>
      <c r="P1478" s="101">
        <v>5</v>
      </c>
      <c r="Q1478" s="9"/>
    </row>
    <row r="1479" spans="1:17" x14ac:dyDescent="0.25">
      <c r="A1479" s="8" t="s">
        <v>195</v>
      </c>
      <c r="B1479">
        <v>1419</v>
      </c>
      <c r="C1479" t="s">
        <v>212</v>
      </c>
      <c r="D1479">
        <v>312119</v>
      </c>
      <c r="E1479" t="s">
        <v>213</v>
      </c>
      <c r="F1479">
        <v>1</v>
      </c>
      <c r="G1479" t="s">
        <v>573</v>
      </c>
      <c r="H1479">
        <f t="shared" si="7"/>
        <v>341</v>
      </c>
      <c r="I1479" s="9">
        <v>44501</v>
      </c>
      <c r="J1479" s="9">
        <v>44682</v>
      </c>
      <c r="K1479" s="9">
        <v>45138</v>
      </c>
      <c r="O1479" s="101">
        <v>35</v>
      </c>
      <c r="P1479" s="101">
        <v>5</v>
      </c>
      <c r="Q1479" s="9"/>
    </row>
    <row r="1480" spans="1:17" x14ac:dyDescent="0.25">
      <c r="A1480" s="71" t="s">
        <v>195</v>
      </c>
      <c r="B1480" s="72">
        <v>1428</v>
      </c>
      <c r="C1480" s="72" t="s">
        <v>212</v>
      </c>
      <c r="D1480" s="72">
        <v>312119</v>
      </c>
      <c r="E1480" s="72" t="s">
        <v>213</v>
      </c>
      <c r="F1480" s="72">
        <v>1</v>
      </c>
      <c r="G1480" s="72" t="s">
        <v>573</v>
      </c>
      <c r="H1480" s="72">
        <f t="shared" si="7"/>
        <v>341</v>
      </c>
      <c r="I1480" s="66">
        <v>44501</v>
      </c>
      <c r="J1480" s="66">
        <v>44682</v>
      </c>
      <c r="K1480" s="66">
        <v>45138</v>
      </c>
      <c r="L1480" s="100"/>
      <c r="M1480" s="100"/>
      <c r="N1480" s="100"/>
      <c r="O1480" s="100">
        <v>35</v>
      </c>
      <c r="P1480" s="100">
        <v>10</v>
      </c>
      <c r="Q1480" s="66"/>
    </row>
  </sheetData>
  <sheetProtection formatCells="0" formatRows="0" insertColumns="0" sort="0" autoFilter="0" pivotTables="0"/>
  <phoneticPr fontId="6" type="noConversion"/>
  <conditionalFormatting sqref="B672:B713">
    <cfRule type="duplicateValues" dxfId="31" priority="9"/>
  </conditionalFormatting>
  <conditionalFormatting sqref="B1283:B1342">
    <cfRule type="duplicateValues" dxfId="30" priority="8"/>
  </conditionalFormatting>
  <conditionalFormatting sqref="B1343:B1352">
    <cfRule type="duplicateValues" dxfId="29" priority="7"/>
  </conditionalFormatting>
  <conditionalFormatting sqref="B1353:B1356">
    <cfRule type="duplicateValues" dxfId="28" priority="6"/>
  </conditionalFormatting>
  <conditionalFormatting sqref="B243:B586 B228:B239 B1:B223">
    <cfRule type="duplicateValues" dxfId="27" priority="12"/>
  </conditionalFormatting>
  <conditionalFormatting sqref="B1407 B1392:B1403 B1375:B1387">
    <cfRule type="duplicateValues" dxfId="26" priority="4"/>
  </conditionalFormatting>
  <conditionalFormatting sqref="B1408:B1411">
    <cfRule type="duplicateValues" dxfId="25" priority="3"/>
  </conditionalFormatting>
  <conditionalFormatting sqref="B641:B671">
    <cfRule type="duplicateValues" dxfId="24" priority="18"/>
  </conditionalFormatting>
  <conditionalFormatting sqref="B587:B640">
    <cfRule type="duplicateValues" dxfId="23" priority="55"/>
  </conditionalFormatting>
  <conditionalFormatting sqref="B1450:B1480">
    <cfRule type="duplicateValues" dxfId="22" priority="1"/>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AE6-F143-445D-B9DE-76C0AB985C5A}">
  <sheetPr filterMode="1"/>
  <dimension ref="A1:AD352"/>
  <sheetViews>
    <sheetView tabSelected="1" zoomScale="85" zoomScaleNormal="85" workbookViewId="0">
      <pane xSplit="1" ySplit="1" topLeftCell="B163" activePane="bottomRight" state="frozen"/>
      <selection pane="topRight" activeCell="B1" sqref="B1"/>
      <selection pane="bottomLeft" activeCell="A2" sqref="A2"/>
      <selection pane="bottomRight" activeCell="F339" sqref="F339:L339"/>
    </sheetView>
  </sheetViews>
  <sheetFormatPr baseColWidth="10" defaultRowHeight="15" x14ac:dyDescent="0.25"/>
  <cols>
    <col min="2" max="2" width="19.85546875" bestFit="1" customWidth="1"/>
    <col min="7" max="7" width="19.28515625" bestFit="1" customWidth="1"/>
    <col min="25" max="26" width="11.42578125" style="84"/>
  </cols>
  <sheetData>
    <row r="1" spans="1:30" ht="15.75" thickBot="1" x14ac:dyDescent="0.3">
      <c r="A1" s="21" t="s">
        <v>0</v>
      </c>
      <c r="B1" s="22" t="s">
        <v>403</v>
      </c>
      <c r="C1" s="22" t="s">
        <v>404</v>
      </c>
      <c r="D1" s="22" t="s">
        <v>405</v>
      </c>
      <c r="E1" s="22" t="s">
        <v>406</v>
      </c>
      <c r="F1" s="23" t="s">
        <v>407</v>
      </c>
      <c r="G1" s="22" t="s">
        <v>408</v>
      </c>
      <c r="H1" s="22" t="s">
        <v>409</v>
      </c>
      <c r="I1" s="22" t="s">
        <v>410</v>
      </c>
      <c r="J1" s="22" t="s">
        <v>411</v>
      </c>
      <c r="K1" s="22" t="s">
        <v>412</v>
      </c>
      <c r="L1" s="22" t="s">
        <v>413</v>
      </c>
      <c r="M1" s="22" t="s">
        <v>414</v>
      </c>
      <c r="N1" s="22" t="s">
        <v>415</v>
      </c>
      <c r="O1" s="23" t="s">
        <v>416</v>
      </c>
      <c r="P1" s="22" t="s">
        <v>417</v>
      </c>
      <c r="Q1" s="22" t="s">
        <v>418</v>
      </c>
      <c r="R1" s="22" t="s">
        <v>419</v>
      </c>
      <c r="S1" s="22" t="s">
        <v>420</v>
      </c>
      <c r="T1" s="22" t="s">
        <v>421</v>
      </c>
      <c r="U1" s="22" t="s">
        <v>422</v>
      </c>
      <c r="V1" s="22" t="s">
        <v>423</v>
      </c>
      <c r="W1" s="22" t="s">
        <v>424</v>
      </c>
      <c r="X1" s="22" t="s">
        <v>425</v>
      </c>
      <c r="Y1" s="97" t="s">
        <v>426</v>
      </c>
      <c r="Z1" s="97" t="s">
        <v>427</v>
      </c>
      <c r="AA1" s="22" t="s">
        <v>428</v>
      </c>
      <c r="AB1" s="22" t="s">
        <v>429</v>
      </c>
      <c r="AC1" s="22" t="s">
        <v>430</v>
      </c>
      <c r="AD1" s="24" t="s">
        <v>431</v>
      </c>
    </row>
    <row r="2" spans="1:30" ht="15.75" hidden="1" thickBot="1" x14ac:dyDescent="0.3">
      <c r="A2" s="18" t="s">
        <v>9</v>
      </c>
      <c r="B2" s="5">
        <v>1</v>
      </c>
      <c r="C2" s="5">
        <v>5</v>
      </c>
      <c r="D2" s="5"/>
      <c r="E2" s="5" t="s">
        <v>432</v>
      </c>
      <c r="F2" s="25">
        <v>1332045</v>
      </c>
      <c r="G2" s="25">
        <v>3108105</v>
      </c>
      <c r="H2" s="25"/>
      <c r="I2" s="25"/>
      <c r="J2" s="25"/>
      <c r="K2" s="25"/>
      <c r="L2" s="25"/>
      <c r="M2" s="25"/>
      <c r="N2" s="25"/>
      <c r="O2" s="25"/>
      <c r="P2" s="5" t="s">
        <v>433</v>
      </c>
      <c r="Q2" s="26">
        <v>1</v>
      </c>
      <c r="R2" s="5"/>
      <c r="S2" s="5"/>
      <c r="T2" s="5"/>
      <c r="U2" s="26">
        <v>0.54</v>
      </c>
      <c r="V2" s="26">
        <v>7.0000000000000007E-2</v>
      </c>
      <c r="W2" s="26">
        <v>0.34</v>
      </c>
      <c r="X2" s="5"/>
      <c r="Y2" s="85"/>
      <c r="Z2" s="85"/>
      <c r="AA2" s="27"/>
      <c r="AB2" s="5"/>
      <c r="AC2" s="6">
        <v>44166</v>
      </c>
      <c r="AD2" s="28">
        <v>44348</v>
      </c>
    </row>
    <row r="3" spans="1:30" ht="15.75" hidden="1" thickBot="1" x14ac:dyDescent="0.3">
      <c r="A3" s="29" t="s">
        <v>9</v>
      </c>
      <c r="B3" s="27">
        <v>2</v>
      </c>
      <c r="C3" s="27">
        <v>5</v>
      </c>
      <c r="D3" s="27"/>
      <c r="E3" s="27" t="s">
        <v>432</v>
      </c>
      <c r="F3" s="30">
        <v>1362222</v>
      </c>
      <c r="G3" s="30">
        <v>3259187</v>
      </c>
      <c r="H3" s="30"/>
      <c r="I3" s="30"/>
      <c r="J3" s="30"/>
      <c r="K3" s="30"/>
      <c r="L3" s="30"/>
      <c r="M3" s="30"/>
      <c r="N3" s="30"/>
      <c r="O3" s="30"/>
      <c r="P3" s="27" t="s">
        <v>433</v>
      </c>
      <c r="Q3" s="31">
        <v>1</v>
      </c>
      <c r="R3" s="27"/>
      <c r="S3" s="27"/>
      <c r="T3" s="27"/>
      <c r="U3" s="31">
        <v>0.54</v>
      </c>
      <c r="V3" s="31">
        <v>7.0000000000000007E-2</v>
      </c>
      <c r="W3" s="31">
        <v>0.34</v>
      </c>
      <c r="X3" s="27"/>
      <c r="Y3" s="85"/>
      <c r="Z3" s="85"/>
      <c r="AA3" s="27"/>
      <c r="AB3" s="27"/>
      <c r="AC3" s="32">
        <v>44348</v>
      </c>
      <c r="AD3" s="33">
        <v>44896</v>
      </c>
    </row>
    <row r="4" spans="1:30" ht="15.75" hidden="1" thickBot="1" x14ac:dyDescent="0.3">
      <c r="A4" s="18" t="s">
        <v>11</v>
      </c>
      <c r="B4" s="5">
        <v>3</v>
      </c>
      <c r="C4" s="5">
        <v>1</v>
      </c>
      <c r="D4" s="5"/>
      <c r="E4" s="5" t="s">
        <v>434</v>
      </c>
      <c r="F4" s="25"/>
      <c r="G4" s="25"/>
      <c r="H4" s="25"/>
      <c r="I4" s="25"/>
      <c r="J4" s="25"/>
      <c r="K4" s="25"/>
      <c r="L4" s="25">
        <v>123334</v>
      </c>
      <c r="M4" s="25"/>
      <c r="N4" s="25">
        <f>L4/2</f>
        <v>61667</v>
      </c>
      <c r="O4" s="25"/>
      <c r="P4" s="5" t="s">
        <v>435</v>
      </c>
      <c r="Q4" s="5"/>
      <c r="R4" s="5"/>
      <c r="S4" s="5"/>
      <c r="T4" s="5"/>
      <c r="U4" s="5"/>
      <c r="V4" s="5"/>
      <c r="W4" s="5"/>
      <c r="X4" s="5"/>
      <c r="Y4" s="34">
        <v>0.4</v>
      </c>
      <c r="Z4" s="34">
        <v>0.3</v>
      </c>
      <c r="AA4" s="34">
        <v>0.3</v>
      </c>
      <c r="AB4" s="5"/>
      <c r="AC4" s="6">
        <v>44018</v>
      </c>
      <c r="AD4" s="28">
        <v>44256</v>
      </c>
    </row>
    <row r="5" spans="1:30" ht="15.75" hidden="1" thickBot="1" x14ac:dyDescent="0.3">
      <c r="A5" s="29" t="s">
        <v>11</v>
      </c>
      <c r="B5" s="27">
        <v>4</v>
      </c>
      <c r="C5" s="27">
        <v>1</v>
      </c>
      <c r="D5" s="27"/>
      <c r="E5" s="27" t="s">
        <v>434</v>
      </c>
      <c r="F5" s="30"/>
      <c r="G5" s="30"/>
      <c r="H5" s="30"/>
      <c r="I5" s="30"/>
      <c r="J5" s="30"/>
      <c r="K5" s="30"/>
      <c r="L5" s="30">
        <v>131904</v>
      </c>
      <c r="M5" s="30"/>
      <c r="N5" s="30">
        <f t="shared" ref="N5:N66" si="0">L5/2</f>
        <v>65952</v>
      </c>
      <c r="O5" s="30"/>
      <c r="P5" s="27" t="s">
        <v>435</v>
      </c>
      <c r="Q5" s="27"/>
      <c r="R5" s="27"/>
      <c r="S5" s="27"/>
      <c r="T5" s="27"/>
      <c r="U5" s="27"/>
      <c r="V5" s="27"/>
      <c r="W5" s="27"/>
      <c r="X5" s="27"/>
      <c r="Y5" s="35">
        <v>0.4</v>
      </c>
      <c r="Z5" s="35">
        <v>0.3</v>
      </c>
      <c r="AA5" s="35">
        <v>0.3</v>
      </c>
      <c r="AB5" s="27"/>
      <c r="AC5" s="32">
        <v>44018</v>
      </c>
      <c r="AD5" s="33">
        <v>44256</v>
      </c>
    </row>
    <row r="6" spans="1:30" ht="15.75" hidden="1" thickBot="1" x14ac:dyDescent="0.3">
      <c r="A6" s="29" t="s">
        <v>11</v>
      </c>
      <c r="B6" s="27">
        <v>5</v>
      </c>
      <c r="C6" s="27">
        <v>1</v>
      </c>
      <c r="D6" s="27"/>
      <c r="E6" s="27" t="s">
        <v>434</v>
      </c>
      <c r="F6" s="30"/>
      <c r="G6" s="30"/>
      <c r="H6" s="30"/>
      <c r="I6" s="30"/>
      <c r="J6" s="30"/>
      <c r="K6" s="30"/>
      <c r="L6" s="30">
        <v>136904</v>
      </c>
      <c r="M6" s="30"/>
      <c r="N6" s="30">
        <f t="shared" si="0"/>
        <v>68452</v>
      </c>
      <c r="O6" s="30"/>
      <c r="P6" s="27" t="s">
        <v>435</v>
      </c>
      <c r="Q6" s="27"/>
      <c r="R6" s="27"/>
      <c r="S6" s="27"/>
      <c r="T6" s="27"/>
      <c r="U6" s="27"/>
      <c r="V6" s="27"/>
      <c r="W6" s="27"/>
      <c r="X6" s="27"/>
      <c r="Y6" s="35">
        <v>0.4</v>
      </c>
      <c r="Z6" s="35">
        <v>0.3</v>
      </c>
      <c r="AA6" s="35">
        <v>0.3</v>
      </c>
      <c r="AB6" s="27"/>
      <c r="AC6" s="32">
        <v>44018</v>
      </c>
      <c r="AD6" s="33">
        <v>44256</v>
      </c>
    </row>
    <row r="7" spans="1:30" ht="15.75" hidden="1" thickBot="1" x14ac:dyDescent="0.3">
      <c r="A7" s="29" t="s">
        <v>11</v>
      </c>
      <c r="B7" s="27">
        <v>6</v>
      </c>
      <c r="C7" s="27">
        <v>1</v>
      </c>
      <c r="D7" s="27"/>
      <c r="E7" s="27" t="s">
        <v>434</v>
      </c>
      <c r="F7" s="30"/>
      <c r="G7" s="30"/>
      <c r="H7" s="30"/>
      <c r="I7" s="30"/>
      <c r="J7" s="30"/>
      <c r="K7" s="30"/>
      <c r="L7" s="30">
        <v>138810</v>
      </c>
      <c r="M7" s="30"/>
      <c r="N7" s="30">
        <f t="shared" si="0"/>
        <v>69405</v>
      </c>
      <c r="O7" s="30"/>
      <c r="P7" s="27" t="s">
        <v>435</v>
      </c>
      <c r="Q7" s="27"/>
      <c r="R7" s="27"/>
      <c r="S7" s="27"/>
      <c r="T7" s="27"/>
      <c r="U7" s="27"/>
      <c r="V7" s="27"/>
      <c r="W7" s="27"/>
      <c r="X7" s="27"/>
      <c r="Y7" s="35">
        <v>0.4</v>
      </c>
      <c r="Z7" s="35">
        <v>0.3</v>
      </c>
      <c r="AA7" s="35">
        <v>0.3</v>
      </c>
      <c r="AB7" s="27"/>
      <c r="AC7" s="32">
        <v>44018</v>
      </c>
      <c r="AD7" s="33">
        <v>44256</v>
      </c>
    </row>
    <row r="8" spans="1:30" ht="15.75" hidden="1" thickBot="1" x14ac:dyDescent="0.3">
      <c r="A8" s="29" t="s">
        <v>11</v>
      </c>
      <c r="B8" s="27">
        <v>7</v>
      </c>
      <c r="C8" s="27">
        <v>1</v>
      </c>
      <c r="D8" s="27"/>
      <c r="E8" s="27" t="s">
        <v>434</v>
      </c>
      <c r="F8" s="30"/>
      <c r="G8" s="30"/>
      <c r="H8" s="30"/>
      <c r="I8" s="30"/>
      <c r="J8" s="30"/>
      <c r="K8" s="30"/>
      <c r="L8" s="30">
        <v>137142</v>
      </c>
      <c r="M8" s="30"/>
      <c r="N8" s="30">
        <f t="shared" si="0"/>
        <v>68571</v>
      </c>
      <c r="O8" s="30"/>
      <c r="P8" s="27" t="s">
        <v>435</v>
      </c>
      <c r="Q8" s="27"/>
      <c r="R8" s="27"/>
      <c r="S8" s="27"/>
      <c r="T8" s="27"/>
      <c r="U8" s="27"/>
      <c r="V8" s="27"/>
      <c r="W8" s="27"/>
      <c r="X8" s="27"/>
      <c r="Y8" s="35">
        <v>0.4</v>
      </c>
      <c r="Z8" s="35">
        <v>0.3</v>
      </c>
      <c r="AA8" s="35">
        <v>0.3</v>
      </c>
      <c r="AB8" s="27"/>
      <c r="AC8" s="32">
        <v>44018</v>
      </c>
      <c r="AD8" s="33">
        <v>44256</v>
      </c>
    </row>
    <row r="9" spans="1:30" ht="15.75" hidden="1" thickBot="1" x14ac:dyDescent="0.3">
      <c r="A9" s="29" t="s">
        <v>11</v>
      </c>
      <c r="B9" s="27">
        <v>8</v>
      </c>
      <c r="C9" s="27">
        <v>1</v>
      </c>
      <c r="D9" s="27"/>
      <c r="E9" s="27" t="s">
        <v>434</v>
      </c>
      <c r="F9" s="30"/>
      <c r="G9" s="30"/>
      <c r="H9" s="30"/>
      <c r="I9" s="30"/>
      <c r="J9" s="30"/>
      <c r="K9" s="30"/>
      <c r="L9" s="30">
        <v>129681</v>
      </c>
      <c r="M9" s="30"/>
      <c r="N9" s="30">
        <f t="shared" si="0"/>
        <v>64840.5</v>
      </c>
      <c r="O9" s="30"/>
      <c r="P9" s="27" t="s">
        <v>435</v>
      </c>
      <c r="Q9" s="27"/>
      <c r="R9" s="27"/>
      <c r="S9" s="27"/>
      <c r="T9" s="27"/>
      <c r="U9" s="27"/>
      <c r="V9" s="27"/>
      <c r="W9" s="27"/>
      <c r="X9" s="27"/>
      <c r="Y9" s="35">
        <v>0.4</v>
      </c>
      <c r="Z9" s="35">
        <v>0.3</v>
      </c>
      <c r="AA9" s="35">
        <v>0.3</v>
      </c>
      <c r="AB9" s="27"/>
      <c r="AC9" s="32">
        <v>44018</v>
      </c>
      <c r="AD9" s="33">
        <v>44256</v>
      </c>
    </row>
    <row r="10" spans="1:30" ht="15.75" hidden="1" thickBot="1" x14ac:dyDescent="0.3">
      <c r="A10" s="29" t="s">
        <v>11</v>
      </c>
      <c r="B10" s="27">
        <v>9</v>
      </c>
      <c r="C10" s="27">
        <v>1</v>
      </c>
      <c r="D10" s="27"/>
      <c r="E10" s="27" t="s">
        <v>434</v>
      </c>
      <c r="F10" s="30"/>
      <c r="G10" s="30"/>
      <c r="H10" s="30"/>
      <c r="I10" s="30"/>
      <c r="J10" s="30"/>
      <c r="K10" s="30"/>
      <c r="L10" s="30">
        <v>116170</v>
      </c>
      <c r="M10" s="30"/>
      <c r="N10" s="30">
        <f t="shared" si="0"/>
        <v>58085</v>
      </c>
      <c r="O10" s="30"/>
      <c r="P10" s="27" t="s">
        <v>435</v>
      </c>
      <c r="Q10" s="27"/>
      <c r="R10" s="27"/>
      <c r="S10" s="27"/>
      <c r="T10" s="27"/>
      <c r="U10" s="27"/>
      <c r="V10" s="27"/>
      <c r="W10" s="27"/>
      <c r="X10" s="27"/>
      <c r="Y10" s="35">
        <v>0.4</v>
      </c>
      <c r="Z10" s="35">
        <v>0.3</v>
      </c>
      <c r="AA10" s="35">
        <v>0.3</v>
      </c>
      <c r="AB10" s="27"/>
      <c r="AC10" s="32">
        <v>44018</v>
      </c>
      <c r="AD10" s="33">
        <v>44256</v>
      </c>
    </row>
    <row r="11" spans="1:30" ht="15.75" hidden="1" thickBot="1" x14ac:dyDescent="0.3">
      <c r="A11" s="29" t="s">
        <v>11</v>
      </c>
      <c r="B11" s="27">
        <v>10</v>
      </c>
      <c r="C11" s="27">
        <v>1</v>
      </c>
      <c r="D11" s="27"/>
      <c r="E11" s="27" t="s">
        <v>434</v>
      </c>
      <c r="F11" s="30"/>
      <c r="G11" s="30"/>
      <c r="H11" s="30"/>
      <c r="I11" s="30"/>
      <c r="J11" s="30"/>
      <c r="K11" s="30"/>
      <c r="L11" s="30">
        <v>137234</v>
      </c>
      <c r="M11" s="30"/>
      <c r="N11" s="30">
        <f t="shared" si="0"/>
        <v>68617</v>
      </c>
      <c r="O11" s="30"/>
      <c r="P11" s="27" t="s">
        <v>435</v>
      </c>
      <c r="Q11" s="27"/>
      <c r="R11" s="27"/>
      <c r="S11" s="27"/>
      <c r="T11" s="27"/>
      <c r="U11" s="27"/>
      <c r="V11" s="27"/>
      <c r="W11" s="27"/>
      <c r="X11" s="27"/>
      <c r="Y11" s="35">
        <v>0.4</v>
      </c>
      <c r="Z11" s="35">
        <v>0.3</v>
      </c>
      <c r="AA11" s="35">
        <v>0.3</v>
      </c>
      <c r="AB11" s="27"/>
      <c r="AC11" s="32">
        <v>44018</v>
      </c>
      <c r="AD11" s="33">
        <v>44256</v>
      </c>
    </row>
    <row r="12" spans="1:30" ht="15.75" hidden="1" thickBot="1" x14ac:dyDescent="0.3">
      <c r="A12" s="29" t="s">
        <v>11</v>
      </c>
      <c r="B12" s="27">
        <v>11</v>
      </c>
      <c r="C12" s="27">
        <v>1</v>
      </c>
      <c r="D12" s="27"/>
      <c r="E12" s="27" t="s">
        <v>434</v>
      </c>
      <c r="F12" s="30"/>
      <c r="G12" s="30"/>
      <c r="H12" s="30"/>
      <c r="I12" s="30"/>
      <c r="J12" s="30"/>
      <c r="K12" s="30"/>
      <c r="L12" s="30">
        <v>146170</v>
      </c>
      <c r="M12" s="30"/>
      <c r="N12" s="30">
        <f t="shared" si="0"/>
        <v>73085</v>
      </c>
      <c r="O12" s="30"/>
      <c r="P12" s="27" t="s">
        <v>435</v>
      </c>
      <c r="Q12" s="27"/>
      <c r="R12" s="27"/>
      <c r="S12" s="27"/>
      <c r="T12" s="27"/>
      <c r="U12" s="27"/>
      <c r="V12" s="27"/>
      <c r="W12" s="27"/>
      <c r="X12" s="27"/>
      <c r="Y12" s="35">
        <v>0.4</v>
      </c>
      <c r="Z12" s="35">
        <v>0.3</v>
      </c>
      <c r="AA12" s="35">
        <v>0.3</v>
      </c>
      <c r="AB12" s="27"/>
      <c r="AC12" s="32">
        <v>44018</v>
      </c>
      <c r="AD12" s="33">
        <v>44256</v>
      </c>
    </row>
    <row r="13" spans="1:30" ht="15.75" hidden="1" thickBot="1" x14ac:dyDescent="0.3">
      <c r="A13" s="29" t="s">
        <v>11</v>
      </c>
      <c r="B13" s="27">
        <v>12</v>
      </c>
      <c r="C13" s="27">
        <v>1</v>
      </c>
      <c r="D13" s="27"/>
      <c r="E13" s="27" t="s">
        <v>434</v>
      </c>
      <c r="F13" s="30"/>
      <c r="G13" s="30"/>
      <c r="H13" s="30"/>
      <c r="I13" s="30"/>
      <c r="J13" s="30"/>
      <c r="K13" s="30"/>
      <c r="L13" s="30">
        <v>124362</v>
      </c>
      <c r="M13" s="30"/>
      <c r="N13" s="30">
        <f t="shared" si="0"/>
        <v>62181</v>
      </c>
      <c r="O13" s="30"/>
      <c r="P13" s="27" t="s">
        <v>435</v>
      </c>
      <c r="Q13" s="27"/>
      <c r="R13" s="27"/>
      <c r="S13" s="27"/>
      <c r="T13" s="27"/>
      <c r="U13" s="27"/>
      <c r="V13" s="27"/>
      <c r="W13" s="27"/>
      <c r="X13" s="27"/>
      <c r="Y13" s="35">
        <v>0.4</v>
      </c>
      <c r="Z13" s="35">
        <v>0.3</v>
      </c>
      <c r="AA13" s="35">
        <v>0.3</v>
      </c>
      <c r="AB13" s="27"/>
      <c r="AC13" s="32">
        <v>44018</v>
      </c>
      <c r="AD13" s="33">
        <v>44256</v>
      </c>
    </row>
    <row r="14" spans="1:30" ht="15.75" hidden="1" thickBot="1" x14ac:dyDescent="0.3">
      <c r="A14" s="29" t="s">
        <v>11</v>
      </c>
      <c r="B14" s="27">
        <v>13</v>
      </c>
      <c r="C14" s="27">
        <v>1</v>
      </c>
      <c r="D14" s="27"/>
      <c r="E14" s="27" t="s">
        <v>434</v>
      </c>
      <c r="F14" s="30"/>
      <c r="G14" s="30"/>
      <c r="H14" s="30"/>
      <c r="I14" s="30"/>
      <c r="J14" s="30"/>
      <c r="K14" s="30"/>
      <c r="L14" s="30">
        <v>121064</v>
      </c>
      <c r="M14" s="30"/>
      <c r="N14" s="30">
        <f t="shared" si="0"/>
        <v>60532</v>
      </c>
      <c r="O14" s="30"/>
      <c r="P14" s="27" t="s">
        <v>435</v>
      </c>
      <c r="Q14" s="27"/>
      <c r="R14" s="27"/>
      <c r="S14" s="27"/>
      <c r="T14" s="27"/>
      <c r="U14" s="27"/>
      <c r="V14" s="27"/>
      <c r="W14" s="27"/>
      <c r="X14" s="27"/>
      <c r="Y14" s="35">
        <v>0.4</v>
      </c>
      <c r="Z14" s="35">
        <v>0.3</v>
      </c>
      <c r="AA14" s="35">
        <v>0.3</v>
      </c>
      <c r="AB14" s="27"/>
      <c r="AC14" s="32">
        <v>44018</v>
      </c>
      <c r="AD14" s="33">
        <v>44256</v>
      </c>
    </row>
    <row r="15" spans="1:30" ht="15.75" hidden="1" thickBot="1" x14ac:dyDescent="0.3">
      <c r="A15" s="29" t="s">
        <v>11</v>
      </c>
      <c r="B15" s="27">
        <v>14</v>
      </c>
      <c r="C15" s="27">
        <v>1</v>
      </c>
      <c r="D15" s="27"/>
      <c r="E15" s="27" t="s">
        <v>434</v>
      </c>
      <c r="F15" s="30"/>
      <c r="G15" s="30"/>
      <c r="H15" s="30"/>
      <c r="I15" s="30"/>
      <c r="J15" s="30"/>
      <c r="K15" s="30"/>
      <c r="L15" s="30">
        <v>142766</v>
      </c>
      <c r="M15" s="30"/>
      <c r="N15" s="30">
        <f t="shared" si="0"/>
        <v>71383</v>
      </c>
      <c r="O15" s="30"/>
      <c r="P15" s="27" t="s">
        <v>435</v>
      </c>
      <c r="Q15" s="27"/>
      <c r="R15" s="27"/>
      <c r="S15" s="27"/>
      <c r="T15" s="27"/>
      <c r="U15" s="27"/>
      <c r="V15" s="27"/>
      <c r="W15" s="27"/>
      <c r="X15" s="27"/>
      <c r="Y15" s="35">
        <v>0.4</v>
      </c>
      <c r="Z15" s="35">
        <v>0.3</v>
      </c>
      <c r="AA15" s="35">
        <v>0.3</v>
      </c>
      <c r="AB15" s="27"/>
      <c r="AC15" s="32">
        <v>44018</v>
      </c>
      <c r="AD15" s="33">
        <v>44256</v>
      </c>
    </row>
    <row r="16" spans="1:30" ht="15.75" hidden="1" thickBot="1" x14ac:dyDescent="0.3">
      <c r="A16" s="29" t="s">
        <v>11</v>
      </c>
      <c r="B16" s="27">
        <v>15</v>
      </c>
      <c r="C16" s="27">
        <v>1</v>
      </c>
      <c r="D16" s="27"/>
      <c r="E16" s="27" t="s">
        <v>434</v>
      </c>
      <c r="F16" s="30"/>
      <c r="G16" s="30"/>
      <c r="H16" s="30"/>
      <c r="I16" s="30"/>
      <c r="J16" s="30"/>
      <c r="K16" s="30"/>
      <c r="L16" s="30">
        <v>137234</v>
      </c>
      <c r="M16" s="30"/>
      <c r="N16" s="30">
        <f t="shared" si="0"/>
        <v>68617</v>
      </c>
      <c r="O16" s="30"/>
      <c r="P16" s="27" t="s">
        <v>436</v>
      </c>
      <c r="Q16" s="27"/>
      <c r="R16" s="27"/>
      <c r="S16" s="27"/>
      <c r="T16" s="27"/>
      <c r="U16" s="27"/>
      <c r="V16" s="27"/>
      <c r="W16" s="27"/>
      <c r="X16" s="27"/>
      <c r="Y16" s="35">
        <v>0.4</v>
      </c>
      <c r="Z16" s="35">
        <v>0.3</v>
      </c>
      <c r="AA16" s="35">
        <v>0.3</v>
      </c>
      <c r="AB16" s="27"/>
      <c r="AC16" s="32">
        <v>44018</v>
      </c>
      <c r="AD16" s="33">
        <v>44256</v>
      </c>
    </row>
    <row r="17" spans="1:30" ht="15.75" hidden="1" thickBot="1" x14ac:dyDescent="0.3">
      <c r="A17" s="29" t="s">
        <v>11</v>
      </c>
      <c r="B17" s="27">
        <v>16</v>
      </c>
      <c r="C17" s="27">
        <v>1</v>
      </c>
      <c r="D17" s="27"/>
      <c r="E17" s="27" t="s">
        <v>434</v>
      </c>
      <c r="F17" s="30"/>
      <c r="G17" s="30"/>
      <c r="H17" s="30"/>
      <c r="I17" s="30"/>
      <c r="J17" s="30"/>
      <c r="K17" s="30"/>
      <c r="L17" s="30">
        <v>119149</v>
      </c>
      <c r="M17" s="30"/>
      <c r="N17" s="30">
        <f t="shared" si="0"/>
        <v>59574.5</v>
      </c>
      <c r="O17" s="30"/>
      <c r="P17" s="27" t="s">
        <v>435</v>
      </c>
      <c r="Q17" s="27"/>
      <c r="R17" s="27"/>
      <c r="S17" s="27"/>
      <c r="T17" s="27"/>
      <c r="U17" s="27"/>
      <c r="V17" s="27"/>
      <c r="W17" s="27"/>
      <c r="X17" s="27"/>
      <c r="Y17" s="35">
        <v>0.4</v>
      </c>
      <c r="Z17" s="35">
        <v>0.3</v>
      </c>
      <c r="AA17" s="35">
        <v>0.3</v>
      </c>
      <c r="AB17" s="27"/>
      <c r="AC17" s="32">
        <v>44018</v>
      </c>
      <c r="AD17" s="33">
        <v>44256</v>
      </c>
    </row>
    <row r="18" spans="1:30" ht="15.75" hidden="1" thickBot="1" x14ac:dyDescent="0.3">
      <c r="A18" s="29" t="s">
        <v>11</v>
      </c>
      <c r="B18" s="27">
        <v>17</v>
      </c>
      <c r="C18" s="27">
        <v>1</v>
      </c>
      <c r="D18" s="27"/>
      <c r="E18" s="27" t="s">
        <v>434</v>
      </c>
      <c r="F18" s="30"/>
      <c r="G18" s="30"/>
      <c r="H18" s="30"/>
      <c r="I18" s="30"/>
      <c r="J18" s="30"/>
      <c r="K18" s="30"/>
      <c r="L18" s="30">
        <v>126170</v>
      </c>
      <c r="M18" s="30"/>
      <c r="N18" s="30">
        <f t="shared" si="0"/>
        <v>63085</v>
      </c>
      <c r="O18" s="30"/>
      <c r="P18" s="27" t="s">
        <v>435</v>
      </c>
      <c r="Q18" s="27"/>
      <c r="R18" s="27"/>
      <c r="S18" s="27"/>
      <c r="T18" s="27"/>
      <c r="U18" s="27"/>
      <c r="V18" s="27"/>
      <c r="W18" s="27"/>
      <c r="X18" s="27"/>
      <c r="Y18" s="35">
        <v>0.4</v>
      </c>
      <c r="Z18" s="35">
        <v>0.3</v>
      </c>
      <c r="AA18" s="35">
        <v>0.3</v>
      </c>
      <c r="AB18" s="27"/>
      <c r="AC18" s="32">
        <v>44018</v>
      </c>
      <c r="AD18" s="33">
        <v>44256</v>
      </c>
    </row>
    <row r="19" spans="1:30" ht="15.75" hidden="1" thickBot="1" x14ac:dyDescent="0.3">
      <c r="A19" s="29" t="s">
        <v>11</v>
      </c>
      <c r="B19" s="27">
        <v>18</v>
      </c>
      <c r="C19" s="27">
        <v>1</v>
      </c>
      <c r="D19" s="27"/>
      <c r="E19" s="27" t="s">
        <v>434</v>
      </c>
      <c r="F19" s="30"/>
      <c r="G19" s="30"/>
      <c r="H19" s="30"/>
      <c r="I19" s="30"/>
      <c r="J19" s="30"/>
      <c r="K19" s="30"/>
      <c r="L19" s="30">
        <v>113085</v>
      </c>
      <c r="M19" s="30"/>
      <c r="N19" s="30">
        <f t="shared" si="0"/>
        <v>56542.5</v>
      </c>
      <c r="O19" s="30"/>
      <c r="P19" s="27" t="s">
        <v>435</v>
      </c>
      <c r="Q19" s="27"/>
      <c r="R19" s="27"/>
      <c r="S19" s="27"/>
      <c r="T19" s="27"/>
      <c r="U19" s="27"/>
      <c r="V19" s="27"/>
      <c r="W19" s="27"/>
      <c r="X19" s="27"/>
      <c r="Y19" s="35">
        <v>0.4</v>
      </c>
      <c r="Z19" s="35">
        <v>0.3</v>
      </c>
      <c r="AA19" s="35">
        <v>0.3</v>
      </c>
      <c r="AB19" s="27"/>
      <c r="AC19" s="32">
        <v>44018</v>
      </c>
      <c r="AD19" s="33">
        <v>44256</v>
      </c>
    </row>
    <row r="20" spans="1:30" ht="15.75" hidden="1" thickBot="1" x14ac:dyDescent="0.3">
      <c r="A20" s="29" t="s">
        <v>11</v>
      </c>
      <c r="B20" s="27">
        <v>19</v>
      </c>
      <c r="C20" s="27">
        <v>1</v>
      </c>
      <c r="D20" s="27"/>
      <c r="E20" s="27" t="s">
        <v>434</v>
      </c>
      <c r="F20" s="30"/>
      <c r="G20" s="30"/>
      <c r="H20" s="30"/>
      <c r="I20" s="30"/>
      <c r="J20" s="30"/>
      <c r="K20" s="30"/>
      <c r="L20" s="30">
        <v>136170</v>
      </c>
      <c r="M20" s="30"/>
      <c r="N20" s="30">
        <f t="shared" si="0"/>
        <v>68085</v>
      </c>
      <c r="O20" s="30"/>
      <c r="P20" s="27" t="s">
        <v>435</v>
      </c>
      <c r="Q20" s="27"/>
      <c r="R20" s="27"/>
      <c r="S20" s="27"/>
      <c r="T20" s="27"/>
      <c r="U20" s="27"/>
      <c r="V20" s="27"/>
      <c r="W20" s="27"/>
      <c r="X20" s="27"/>
      <c r="Y20" s="35">
        <v>0.4</v>
      </c>
      <c r="Z20" s="35">
        <v>0.3</v>
      </c>
      <c r="AA20" s="35">
        <v>0.3</v>
      </c>
      <c r="AB20" s="27"/>
      <c r="AC20" s="32">
        <v>44018</v>
      </c>
      <c r="AD20" s="33">
        <v>44256</v>
      </c>
    </row>
    <row r="21" spans="1:30" ht="15.75" hidden="1" thickBot="1" x14ac:dyDescent="0.3">
      <c r="A21" s="29" t="s">
        <v>11</v>
      </c>
      <c r="B21" s="27">
        <v>20</v>
      </c>
      <c r="C21" s="27">
        <v>1</v>
      </c>
      <c r="D21" s="27"/>
      <c r="E21" s="27" t="s">
        <v>434</v>
      </c>
      <c r="F21" s="30"/>
      <c r="G21" s="30"/>
      <c r="H21" s="30"/>
      <c r="I21" s="30"/>
      <c r="J21" s="30"/>
      <c r="K21" s="30"/>
      <c r="L21" s="30">
        <v>126596</v>
      </c>
      <c r="M21" s="30"/>
      <c r="N21" s="30">
        <f t="shared" si="0"/>
        <v>63298</v>
      </c>
      <c r="O21" s="30"/>
      <c r="P21" s="27" t="s">
        <v>435</v>
      </c>
      <c r="Q21" s="27"/>
      <c r="R21" s="27"/>
      <c r="S21" s="27"/>
      <c r="T21" s="27"/>
      <c r="U21" s="27"/>
      <c r="V21" s="27"/>
      <c r="W21" s="27"/>
      <c r="X21" s="27"/>
      <c r="Y21" s="35">
        <v>0.4</v>
      </c>
      <c r="Z21" s="35">
        <v>0.3</v>
      </c>
      <c r="AA21" s="35">
        <v>0.3</v>
      </c>
      <c r="AB21" s="27"/>
      <c r="AC21" s="32">
        <v>44018</v>
      </c>
      <c r="AD21" s="33">
        <v>44256</v>
      </c>
    </row>
    <row r="22" spans="1:30" ht="15.75" hidden="1" thickBot="1" x14ac:dyDescent="0.3">
      <c r="A22" s="29" t="s">
        <v>11</v>
      </c>
      <c r="B22" s="27">
        <v>21</v>
      </c>
      <c r="C22" s="27">
        <v>1</v>
      </c>
      <c r="D22" s="27"/>
      <c r="E22" s="27" t="s">
        <v>434</v>
      </c>
      <c r="F22" s="30"/>
      <c r="G22" s="30"/>
      <c r="H22" s="30"/>
      <c r="I22" s="30"/>
      <c r="J22" s="30"/>
      <c r="K22" s="30"/>
      <c r="L22" s="30">
        <v>121064</v>
      </c>
      <c r="M22" s="30"/>
      <c r="N22" s="30">
        <f t="shared" si="0"/>
        <v>60532</v>
      </c>
      <c r="O22" s="30"/>
      <c r="P22" s="27" t="s">
        <v>435</v>
      </c>
      <c r="Q22" s="27"/>
      <c r="R22" s="27"/>
      <c r="S22" s="27"/>
      <c r="T22" s="27"/>
      <c r="U22" s="27"/>
      <c r="V22" s="27"/>
      <c r="W22" s="27"/>
      <c r="X22" s="27"/>
      <c r="Y22" s="35">
        <v>0.4</v>
      </c>
      <c r="Z22" s="35">
        <v>0.3</v>
      </c>
      <c r="AA22" s="35">
        <v>0.3</v>
      </c>
      <c r="AB22" s="27"/>
      <c r="AC22" s="32">
        <v>44018</v>
      </c>
      <c r="AD22" s="33">
        <v>44256</v>
      </c>
    </row>
    <row r="23" spans="1:30" ht="15.75" hidden="1" thickBot="1" x14ac:dyDescent="0.3">
      <c r="A23" s="29" t="s">
        <v>11</v>
      </c>
      <c r="B23" s="27">
        <v>22</v>
      </c>
      <c r="C23" s="27">
        <v>1</v>
      </c>
      <c r="D23" s="27"/>
      <c r="E23" s="27" t="s">
        <v>434</v>
      </c>
      <c r="F23" s="30"/>
      <c r="G23" s="30"/>
      <c r="H23" s="30"/>
      <c r="I23" s="30"/>
      <c r="J23" s="30"/>
      <c r="K23" s="30"/>
      <c r="L23" s="30">
        <v>155238</v>
      </c>
      <c r="M23" s="30"/>
      <c r="N23" s="30">
        <f t="shared" si="0"/>
        <v>77619</v>
      </c>
      <c r="O23" s="30"/>
      <c r="P23" s="27" t="s">
        <v>435</v>
      </c>
      <c r="Q23" s="27"/>
      <c r="R23" s="27"/>
      <c r="S23" s="27"/>
      <c r="T23" s="27"/>
      <c r="U23" s="27"/>
      <c r="V23" s="27"/>
      <c r="W23" s="27"/>
      <c r="X23" s="27"/>
      <c r="Y23" s="35">
        <v>0.4</v>
      </c>
      <c r="Z23" s="35">
        <v>0.3</v>
      </c>
      <c r="AA23" s="35">
        <v>0.3</v>
      </c>
      <c r="AB23" s="27"/>
      <c r="AC23" s="32">
        <v>44018</v>
      </c>
      <c r="AD23" s="33">
        <v>44256</v>
      </c>
    </row>
    <row r="24" spans="1:30" ht="15.75" hidden="1" thickBot="1" x14ac:dyDescent="0.3">
      <c r="A24" s="29" t="s">
        <v>11</v>
      </c>
      <c r="B24" s="27">
        <v>23</v>
      </c>
      <c r="C24" s="27">
        <v>1</v>
      </c>
      <c r="D24" s="27"/>
      <c r="E24" s="27" t="s">
        <v>434</v>
      </c>
      <c r="F24" s="30"/>
      <c r="G24" s="30"/>
      <c r="H24" s="30"/>
      <c r="I24" s="30"/>
      <c r="J24" s="30"/>
      <c r="K24" s="30"/>
      <c r="L24" s="30">
        <v>104468</v>
      </c>
      <c r="M24" s="30"/>
      <c r="N24" s="30">
        <f t="shared" si="0"/>
        <v>52234</v>
      </c>
      <c r="O24" s="30"/>
      <c r="P24" s="27" t="s">
        <v>435</v>
      </c>
      <c r="Q24" s="27"/>
      <c r="R24" s="27"/>
      <c r="S24" s="27"/>
      <c r="T24" s="27"/>
      <c r="U24" s="27"/>
      <c r="V24" s="27"/>
      <c r="W24" s="27"/>
      <c r="X24" s="27"/>
      <c r="Y24" s="35">
        <v>0.4</v>
      </c>
      <c r="Z24" s="35">
        <v>0.3</v>
      </c>
      <c r="AA24" s="35">
        <v>0.3</v>
      </c>
      <c r="AB24" s="27"/>
      <c r="AC24" s="32">
        <v>44018</v>
      </c>
      <c r="AD24" s="33">
        <v>44256</v>
      </c>
    </row>
    <row r="25" spans="1:30" ht="15.75" hidden="1" thickBot="1" x14ac:dyDescent="0.3">
      <c r="A25" s="29" t="s">
        <v>11</v>
      </c>
      <c r="B25" s="27">
        <v>24</v>
      </c>
      <c r="C25" s="27">
        <v>1</v>
      </c>
      <c r="D25" s="27"/>
      <c r="E25" s="27" t="s">
        <v>434</v>
      </c>
      <c r="F25" s="30"/>
      <c r="G25" s="30"/>
      <c r="H25" s="30"/>
      <c r="I25" s="30"/>
      <c r="J25" s="30"/>
      <c r="K25" s="30"/>
      <c r="L25" s="30">
        <v>134253.44353030599</v>
      </c>
      <c r="M25" s="30"/>
      <c r="N25" s="30">
        <f t="shared" si="0"/>
        <v>67126.721765152994</v>
      </c>
      <c r="O25" s="30"/>
      <c r="P25" s="27" t="s">
        <v>435</v>
      </c>
      <c r="Q25" s="27"/>
      <c r="R25" s="27"/>
      <c r="S25" s="27"/>
      <c r="T25" s="27"/>
      <c r="U25" s="27"/>
      <c r="V25" s="27"/>
      <c r="W25" s="27"/>
      <c r="X25" s="27"/>
      <c r="Y25" s="35">
        <v>0.4</v>
      </c>
      <c r="Z25" s="35">
        <v>0.3</v>
      </c>
      <c r="AA25" s="35">
        <v>0.3</v>
      </c>
      <c r="AB25" s="27"/>
      <c r="AC25" s="32">
        <v>44256</v>
      </c>
      <c r="AD25" s="33">
        <v>44440</v>
      </c>
    </row>
    <row r="26" spans="1:30" ht="15.75" hidden="1" thickBot="1" x14ac:dyDescent="0.3">
      <c r="A26" s="29" t="s">
        <v>11</v>
      </c>
      <c r="B26" s="27">
        <v>25</v>
      </c>
      <c r="C26" s="27">
        <v>1</v>
      </c>
      <c r="D26" s="27"/>
      <c r="E26" s="27" t="s">
        <v>434</v>
      </c>
      <c r="F26" s="30"/>
      <c r="G26" s="30"/>
      <c r="H26" s="30"/>
      <c r="I26" s="30"/>
      <c r="J26" s="30"/>
      <c r="K26" s="30"/>
      <c r="L26" s="30">
        <v>143582.19319426501</v>
      </c>
      <c r="M26" s="30"/>
      <c r="N26" s="30">
        <f t="shared" si="0"/>
        <v>71791.096597132506</v>
      </c>
      <c r="O26" s="30"/>
      <c r="P26" s="27" t="s">
        <v>435</v>
      </c>
      <c r="Q26" s="27"/>
      <c r="R26" s="27"/>
      <c r="S26" s="27"/>
      <c r="T26" s="27"/>
      <c r="U26" s="27"/>
      <c r="V26" s="27"/>
      <c r="W26" s="27"/>
      <c r="X26" s="27"/>
      <c r="Y26" s="35">
        <v>0.4</v>
      </c>
      <c r="Z26" s="35">
        <v>0.3</v>
      </c>
      <c r="AA26" s="35">
        <v>0.3</v>
      </c>
      <c r="AB26" s="27"/>
      <c r="AC26" s="32">
        <v>44256</v>
      </c>
      <c r="AD26" s="33">
        <v>44440</v>
      </c>
    </row>
    <row r="27" spans="1:30" ht="15.75" hidden="1" thickBot="1" x14ac:dyDescent="0.3">
      <c r="A27" s="29" t="s">
        <v>11</v>
      </c>
      <c r="B27" s="27">
        <v>26</v>
      </c>
      <c r="C27" s="27">
        <v>1</v>
      </c>
      <c r="D27" s="27"/>
      <c r="E27" s="27" t="s">
        <v>434</v>
      </c>
      <c r="F27" s="30"/>
      <c r="G27" s="30"/>
      <c r="H27" s="30"/>
      <c r="I27" s="30"/>
      <c r="J27" s="30"/>
      <c r="K27" s="30"/>
      <c r="L27" s="30">
        <v>149024.87094453283</v>
      </c>
      <c r="M27" s="30"/>
      <c r="N27" s="30">
        <f t="shared" si="0"/>
        <v>74512.435472266414</v>
      </c>
      <c r="O27" s="30"/>
      <c r="P27" s="27" t="s">
        <v>435</v>
      </c>
      <c r="Q27" s="27"/>
      <c r="R27" s="27"/>
      <c r="S27" s="27"/>
      <c r="T27" s="27"/>
      <c r="U27" s="27"/>
      <c r="V27" s="27"/>
      <c r="W27" s="27"/>
      <c r="X27" s="27"/>
      <c r="Y27" s="35">
        <v>0.4</v>
      </c>
      <c r="Z27" s="35">
        <v>0.3</v>
      </c>
      <c r="AA27" s="35">
        <v>0.3</v>
      </c>
      <c r="AB27" s="27"/>
      <c r="AC27" s="32">
        <v>44256</v>
      </c>
      <c r="AD27" s="33">
        <v>44440</v>
      </c>
    </row>
    <row r="28" spans="1:30" ht="15.75" hidden="1" thickBot="1" x14ac:dyDescent="0.3">
      <c r="A28" s="29" t="s">
        <v>11</v>
      </c>
      <c r="B28" s="27">
        <v>27</v>
      </c>
      <c r="C28" s="27">
        <v>1</v>
      </c>
      <c r="D28" s="27"/>
      <c r="E28" s="27" t="s">
        <v>434</v>
      </c>
      <c r="F28" s="30"/>
      <c r="G28" s="30"/>
      <c r="H28" s="30"/>
      <c r="I28" s="30"/>
      <c r="J28" s="30"/>
      <c r="K28" s="30"/>
      <c r="L28" s="30">
        <v>151099.61970293493</v>
      </c>
      <c r="M28" s="30"/>
      <c r="N28" s="30">
        <f t="shared" si="0"/>
        <v>75549.809851467464</v>
      </c>
      <c r="O28" s="30"/>
      <c r="P28" s="27" t="s">
        <v>435</v>
      </c>
      <c r="Q28" s="27"/>
      <c r="R28" s="27"/>
      <c r="S28" s="27"/>
      <c r="T28" s="27"/>
      <c r="U28" s="27"/>
      <c r="V28" s="27"/>
      <c r="W28" s="27"/>
      <c r="X28" s="27"/>
      <c r="Y28" s="35">
        <v>0.4</v>
      </c>
      <c r="Z28" s="35">
        <v>0.3</v>
      </c>
      <c r="AA28" s="35">
        <v>0.3</v>
      </c>
      <c r="AB28" s="27"/>
      <c r="AC28" s="32">
        <v>44256</v>
      </c>
      <c r="AD28" s="33">
        <v>44440</v>
      </c>
    </row>
    <row r="29" spans="1:30" ht="15.75" hidden="1" thickBot="1" x14ac:dyDescent="0.3">
      <c r="A29" s="29" t="s">
        <v>11</v>
      </c>
      <c r="B29" s="27">
        <v>28</v>
      </c>
      <c r="C29" s="27">
        <v>1</v>
      </c>
      <c r="D29" s="27"/>
      <c r="E29" s="27" t="s">
        <v>434</v>
      </c>
      <c r="F29" s="30"/>
      <c r="G29" s="30"/>
      <c r="H29" s="30"/>
      <c r="I29" s="30"/>
      <c r="J29" s="30"/>
      <c r="K29" s="30"/>
      <c r="L29" s="30">
        <v>149283.94240544559</v>
      </c>
      <c r="M29" s="30"/>
      <c r="N29" s="30">
        <f t="shared" si="0"/>
        <v>74641.971202722794</v>
      </c>
      <c r="O29" s="30"/>
      <c r="P29" s="27" t="s">
        <v>435</v>
      </c>
      <c r="Q29" s="27"/>
      <c r="R29" s="27"/>
      <c r="S29" s="27"/>
      <c r="T29" s="27"/>
      <c r="U29" s="27"/>
      <c r="V29" s="27"/>
      <c r="W29" s="27"/>
      <c r="X29" s="27"/>
      <c r="Y29" s="35">
        <v>0.4</v>
      </c>
      <c r="Z29" s="35">
        <v>0.3</v>
      </c>
      <c r="AA29" s="35">
        <v>0.3</v>
      </c>
      <c r="AB29" s="27"/>
      <c r="AC29" s="32">
        <v>44256</v>
      </c>
      <c r="AD29" s="33">
        <v>44440</v>
      </c>
    </row>
    <row r="30" spans="1:30" ht="15.75" hidden="1" thickBot="1" x14ac:dyDescent="0.3">
      <c r="A30" s="29" t="s">
        <v>11</v>
      </c>
      <c r="B30" s="27">
        <v>29</v>
      </c>
      <c r="C30" s="27">
        <v>1</v>
      </c>
      <c r="D30" s="27"/>
      <c r="E30" s="27" t="s">
        <v>434</v>
      </c>
      <c r="F30" s="30"/>
      <c r="G30" s="30"/>
      <c r="H30" s="30"/>
      <c r="I30" s="30"/>
      <c r="J30" s="30"/>
      <c r="K30" s="30"/>
      <c r="L30" s="30">
        <v>141162.37866649596</v>
      </c>
      <c r="M30" s="30"/>
      <c r="N30" s="30">
        <f t="shared" si="0"/>
        <v>70581.189333247981</v>
      </c>
      <c r="O30" s="30"/>
      <c r="P30" s="27" t="s">
        <v>435</v>
      </c>
      <c r="Q30" s="27"/>
      <c r="R30" s="27"/>
      <c r="S30" s="27"/>
      <c r="T30" s="27"/>
      <c r="U30" s="27"/>
      <c r="V30" s="27"/>
      <c r="W30" s="27"/>
      <c r="X30" s="27"/>
      <c r="Y30" s="35">
        <v>0.4</v>
      </c>
      <c r="Z30" s="35">
        <v>0.3</v>
      </c>
      <c r="AA30" s="35">
        <v>0.3</v>
      </c>
      <c r="AB30" s="27"/>
      <c r="AC30" s="32">
        <v>44256</v>
      </c>
      <c r="AD30" s="33">
        <v>44440</v>
      </c>
    </row>
    <row r="31" spans="1:30" ht="15.75" hidden="1" thickBot="1" x14ac:dyDescent="0.3">
      <c r="A31" s="29" t="s">
        <v>11</v>
      </c>
      <c r="B31" s="27">
        <v>30</v>
      </c>
      <c r="C31" s="27">
        <v>1</v>
      </c>
      <c r="D31" s="27"/>
      <c r="E31" s="27" t="s">
        <v>434</v>
      </c>
      <c r="F31" s="30"/>
      <c r="G31" s="30"/>
      <c r="H31" s="30"/>
      <c r="I31" s="30"/>
      <c r="J31" s="30"/>
      <c r="K31" s="30"/>
      <c r="L31" s="30">
        <v>126455.17484972227</v>
      </c>
      <c r="M31" s="30"/>
      <c r="N31" s="30">
        <f t="shared" si="0"/>
        <v>63227.587424861136</v>
      </c>
      <c r="O31" s="30"/>
      <c r="P31" s="27" t="s">
        <v>435</v>
      </c>
      <c r="Q31" s="27"/>
      <c r="R31" s="27"/>
      <c r="S31" s="27"/>
      <c r="T31" s="27"/>
      <c r="U31" s="27"/>
      <c r="V31" s="27"/>
      <c r="W31" s="27"/>
      <c r="X31" s="27"/>
      <c r="Y31" s="35">
        <v>0.4</v>
      </c>
      <c r="Z31" s="35">
        <v>0.3</v>
      </c>
      <c r="AA31" s="35">
        <v>0.3</v>
      </c>
      <c r="AB31" s="27"/>
      <c r="AC31" s="32">
        <v>44256</v>
      </c>
      <c r="AD31" s="33">
        <v>44440</v>
      </c>
    </row>
    <row r="32" spans="1:30" ht="15.75" hidden="1" thickBot="1" x14ac:dyDescent="0.3">
      <c r="A32" s="29" t="s">
        <v>11</v>
      </c>
      <c r="B32" s="27">
        <v>31</v>
      </c>
      <c r="C32" s="27">
        <v>1</v>
      </c>
      <c r="D32" s="27"/>
      <c r="E32" s="27" t="s">
        <v>434</v>
      </c>
      <c r="F32" s="30"/>
      <c r="G32" s="30"/>
      <c r="H32" s="30"/>
      <c r="I32" s="30"/>
      <c r="J32" s="30"/>
      <c r="K32" s="30"/>
      <c r="L32" s="30">
        <v>149384.08767605052</v>
      </c>
      <c r="M32" s="30"/>
      <c r="N32" s="30">
        <f t="shared" si="0"/>
        <v>74692.04383802526</v>
      </c>
      <c r="O32" s="30"/>
      <c r="P32" s="27" t="s">
        <v>435</v>
      </c>
      <c r="Q32" s="27"/>
      <c r="R32" s="27"/>
      <c r="S32" s="27"/>
      <c r="T32" s="27"/>
      <c r="U32" s="27"/>
      <c r="V32" s="27"/>
      <c r="W32" s="27"/>
      <c r="X32" s="27"/>
      <c r="Y32" s="35">
        <v>0.4</v>
      </c>
      <c r="Z32" s="35">
        <v>0.3</v>
      </c>
      <c r="AA32" s="35">
        <v>0.3</v>
      </c>
      <c r="AB32" s="27"/>
      <c r="AC32" s="32">
        <v>44256</v>
      </c>
      <c r="AD32" s="33">
        <v>44440</v>
      </c>
    </row>
    <row r="33" spans="1:30" ht="15.75" hidden="1" thickBot="1" x14ac:dyDescent="0.3">
      <c r="A33" s="29" t="s">
        <v>11</v>
      </c>
      <c r="B33" s="27">
        <v>32</v>
      </c>
      <c r="C33" s="27">
        <v>1</v>
      </c>
      <c r="D33" s="27"/>
      <c r="E33" s="27" t="s">
        <v>434</v>
      </c>
      <c r="F33" s="30"/>
      <c r="G33" s="30"/>
      <c r="H33" s="30"/>
      <c r="I33" s="30"/>
      <c r="J33" s="30"/>
      <c r="K33" s="30"/>
      <c r="L33" s="30">
        <v>159111.24135132914</v>
      </c>
      <c r="M33" s="30"/>
      <c r="N33" s="30">
        <f t="shared" si="0"/>
        <v>79555.62067566457</v>
      </c>
      <c r="O33" s="30"/>
      <c r="P33" s="27" t="s">
        <v>435</v>
      </c>
      <c r="Q33" s="27"/>
      <c r="R33" s="27"/>
      <c r="S33" s="27"/>
      <c r="T33" s="27"/>
      <c r="U33" s="27"/>
      <c r="V33" s="27"/>
      <c r="W33" s="27"/>
      <c r="X33" s="27"/>
      <c r="Y33" s="35">
        <v>0.4</v>
      </c>
      <c r="Z33" s="35">
        <v>0.3</v>
      </c>
      <c r="AA33" s="35">
        <v>0.3</v>
      </c>
      <c r="AB33" s="27"/>
      <c r="AC33" s="32">
        <v>44256</v>
      </c>
      <c r="AD33" s="33">
        <v>44440</v>
      </c>
    </row>
    <row r="34" spans="1:30" ht="15.75" hidden="1" thickBot="1" x14ac:dyDescent="0.3">
      <c r="A34" s="29" t="s">
        <v>11</v>
      </c>
      <c r="B34" s="27">
        <v>33</v>
      </c>
      <c r="C34" s="27">
        <v>1</v>
      </c>
      <c r="D34" s="27"/>
      <c r="E34" s="27" t="s">
        <v>434</v>
      </c>
      <c r="F34" s="30"/>
      <c r="G34" s="30"/>
      <c r="H34" s="30"/>
      <c r="I34" s="30"/>
      <c r="J34" s="30"/>
      <c r="K34" s="30"/>
      <c r="L34" s="30">
        <v>135372.45807576107</v>
      </c>
      <c r="M34" s="30"/>
      <c r="N34" s="30">
        <f t="shared" si="0"/>
        <v>67686.229037880534</v>
      </c>
      <c r="O34" s="30"/>
      <c r="P34" s="27" t="s">
        <v>435</v>
      </c>
      <c r="Q34" s="27"/>
      <c r="R34" s="27"/>
      <c r="S34" s="27"/>
      <c r="T34" s="27"/>
      <c r="U34" s="27"/>
      <c r="V34" s="27"/>
      <c r="W34" s="27"/>
      <c r="X34" s="27"/>
      <c r="Y34" s="35">
        <v>0.4</v>
      </c>
      <c r="Z34" s="35">
        <v>0.3</v>
      </c>
      <c r="AA34" s="35">
        <v>0.3</v>
      </c>
      <c r="AB34" s="27"/>
      <c r="AC34" s="32">
        <v>44256</v>
      </c>
      <c r="AD34" s="33">
        <v>44440</v>
      </c>
    </row>
    <row r="35" spans="1:30" ht="15.75" hidden="1" thickBot="1" x14ac:dyDescent="0.3">
      <c r="A35" s="29" t="s">
        <v>11</v>
      </c>
      <c r="B35" s="27">
        <v>34</v>
      </c>
      <c r="C35" s="27">
        <v>1</v>
      </c>
      <c r="D35" s="27"/>
      <c r="E35" s="27" t="s">
        <v>434</v>
      </c>
      <c r="F35" s="30"/>
      <c r="G35" s="30"/>
      <c r="H35" s="30"/>
      <c r="I35" s="30"/>
      <c r="J35" s="30"/>
      <c r="K35" s="30"/>
      <c r="L35" s="30">
        <v>131782.46783168442</v>
      </c>
      <c r="M35" s="30"/>
      <c r="N35" s="30">
        <f t="shared" si="0"/>
        <v>65891.233915842211</v>
      </c>
      <c r="O35" s="30"/>
      <c r="P35" s="27" t="s">
        <v>435</v>
      </c>
      <c r="Q35" s="27"/>
      <c r="R35" s="27"/>
      <c r="S35" s="27"/>
      <c r="T35" s="27"/>
      <c r="U35" s="27"/>
      <c r="V35" s="27"/>
      <c r="W35" s="27"/>
      <c r="X35" s="27"/>
      <c r="Y35" s="35">
        <v>0.4</v>
      </c>
      <c r="Z35" s="35">
        <v>0.3</v>
      </c>
      <c r="AA35" s="35">
        <v>0.3</v>
      </c>
      <c r="AB35" s="27"/>
      <c r="AC35" s="32">
        <v>44256</v>
      </c>
      <c r="AD35" s="33">
        <v>44440</v>
      </c>
    </row>
    <row r="36" spans="1:30" ht="15.75" hidden="1" thickBot="1" x14ac:dyDescent="0.3">
      <c r="A36" s="29" t="s">
        <v>11</v>
      </c>
      <c r="B36" s="27">
        <v>35</v>
      </c>
      <c r="C36" s="27">
        <v>1</v>
      </c>
      <c r="D36" s="27"/>
      <c r="E36" s="27" t="s">
        <v>434</v>
      </c>
      <c r="F36" s="30"/>
      <c r="G36" s="30"/>
      <c r="H36" s="30"/>
      <c r="I36" s="30"/>
      <c r="J36" s="30"/>
      <c r="K36" s="30"/>
      <c r="L36" s="30">
        <v>155405.8663389468</v>
      </c>
      <c r="M36" s="30"/>
      <c r="N36" s="30">
        <f t="shared" si="0"/>
        <v>77702.933169473399</v>
      </c>
      <c r="O36" s="30"/>
      <c r="P36" s="27" t="s">
        <v>435</v>
      </c>
      <c r="Q36" s="27"/>
      <c r="R36" s="27"/>
      <c r="S36" s="27"/>
      <c r="T36" s="27"/>
      <c r="U36" s="27"/>
      <c r="V36" s="27"/>
      <c r="W36" s="27"/>
      <c r="X36" s="27"/>
      <c r="Y36" s="35">
        <v>0.4</v>
      </c>
      <c r="Z36" s="35">
        <v>0.3</v>
      </c>
      <c r="AA36" s="35">
        <v>0.3</v>
      </c>
      <c r="AB36" s="27"/>
      <c r="AC36" s="32">
        <v>44256</v>
      </c>
      <c r="AD36" s="33">
        <v>44440</v>
      </c>
    </row>
    <row r="37" spans="1:30" ht="15.75" hidden="1" thickBot="1" x14ac:dyDescent="0.3">
      <c r="A37" s="29" t="s">
        <v>11</v>
      </c>
      <c r="B37" s="27">
        <v>36</v>
      </c>
      <c r="C37" s="27">
        <v>1</v>
      </c>
      <c r="D37" s="27"/>
      <c r="E37" s="27" t="s">
        <v>434</v>
      </c>
      <c r="F37" s="30"/>
      <c r="G37" s="30"/>
      <c r="H37" s="30"/>
      <c r="I37" s="30"/>
      <c r="J37" s="30"/>
      <c r="K37" s="30"/>
      <c r="L37" s="30">
        <v>149384.08767605052</v>
      </c>
      <c r="M37" s="30"/>
      <c r="N37" s="30">
        <f t="shared" si="0"/>
        <v>74692.04383802526</v>
      </c>
      <c r="O37" s="30"/>
      <c r="P37" s="27" t="s">
        <v>436</v>
      </c>
      <c r="Q37" s="27"/>
      <c r="R37" s="27"/>
      <c r="S37" s="27"/>
      <c r="T37" s="27"/>
      <c r="U37" s="27"/>
      <c r="V37" s="27"/>
      <c r="W37" s="27"/>
      <c r="X37" s="27"/>
      <c r="Y37" s="35">
        <v>0.4</v>
      </c>
      <c r="Z37" s="35">
        <v>0.3</v>
      </c>
      <c r="AA37" s="35">
        <v>0.3</v>
      </c>
      <c r="AB37" s="27"/>
      <c r="AC37" s="32">
        <v>44256</v>
      </c>
      <c r="AD37" s="33">
        <v>44440</v>
      </c>
    </row>
    <row r="38" spans="1:30" ht="15.75" hidden="1" thickBot="1" x14ac:dyDescent="0.3">
      <c r="A38" s="29" t="s">
        <v>11</v>
      </c>
      <c r="B38" s="27">
        <v>37</v>
      </c>
      <c r="C38" s="27">
        <v>1</v>
      </c>
      <c r="D38" s="27"/>
      <c r="E38" s="27" t="s">
        <v>434</v>
      </c>
      <c r="F38" s="30"/>
      <c r="G38" s="30"/>
      <c r="H38" s="30"/>
      <c r="I38" s="30"/>
      <c r="J38" s="30"/>
      <c r="K38" s="30"/>
      <c r="L38" s="30">
        <v>129697.92225333184</v>
      </c>
      <c r="M38" s="30"/>
      <c r="N38" s="30">
        <f t="shared" si="0"/>
        <v>64848.961126665919</v>
      </c>
      <c r="O38" s="30"/>
      <c r="P38" s="27" t="s">
        <v>435</v>
      </c>
      <c r="Q38" s="27"/>
      <c r="R38" s="27"/>
      <c r="S38" s="27"/>
      <c r="T38" s="27"/>
      <c r="U38" s="27"/>
      <c r="V38" s="27"/>
      <c r="W38" s="27"/>
      <c r="X38" s="27"/>
      <c r="Y38" s="35">
        <v>0.4</v>
      </c>
      <c r="Z38" s="35">
        <v>0.3</v>
      </c>
      <c r="AA38" s="35">
        <v>0.3</v>
      </c>
      <c r="AB38" s="27"/>
      <c r="AC38" s="32">
        <v>44256</v>
      </c>
      <c r="AD38" s="33">
        <v>44440</v>
      </c>
    </row>
    <row r="39" spans="1:30" ht="15.75" hidden="1" thickBot="1" x14ac:dyDescent="0.3">
      <c r="A39" s="29" t="s">
        <v>11</v>
      </c>
      <c r="B39" s="27">
        <v>38</v>
      </c>
      <c r="C39" s="27">
        <v>1</v>
      </c>
      <c r="D39" s="27"/>
      <c r="E39" s="27" t="s">
        <v>434</v>
      </c>
      <c r="F39" s="30"/>
      <c r="G39" s="30"/>
      <c r="H39" s="30"/>
      <c r="I39" s="30"/>
      <c r="J39" s="30"/>
      <c r="K39" s="30"/>
      <c r="L39" s="30">
        <v>137340.5303502579</v>
      </c>
      <c r="M39" s="30"/>
      <c r="N39" s="30">
        <f t="shared" si="0"/>
        <v>68670.265175128952</v>
      </c>
      <c r="O39" s="30"/>
      <c r="P39" s="27" t="s">
        <v>435</v>
      </c>
      <c r="Q39" s="27"/>
      <c r="R39" s="27"/>
      <c r="S39" s="27"/>
      <c r="T39" s="27"/>
      <c r="U39" s="27"/>
      <c r="V39" s="27"/>
      <c r="W39" s="27"/>
      <c r="X39" s="27"/>
      <c r="Y39" s="35">
        <v>0.4</v>
      </c>
      <c r="Z39" s="35">
        <v>0.3</v>
      </c>
      <c r="AA39" s="35">
        <v>0.3</v>
      </c>
      <c r="AB39" s="27"/>
      <c r="AC39" s="32">
        <v>44256</v>
      </c>
      <c r="AD39" s="33">
        <v>44440</v>
      </c>
    </row>
    <row r="40" spans="1:30" ht="15.75" hidden="1" thickBot="1" x14ac:dyDescent="0.3">
      <c r="A40" s="29" t="s">
        <v>11</v>
      </c>
      <c r="B40" s="27">
        <v>39</v>
      </c>
      <c r="C40" s="27">
        <v>1</v>
      </c>
      <c r="D40" s="27"/>
      <c r="E40" s="27" t="s">
        <v>434</v>
      </c>
      <c r="F40" s="30"/>
      <c r="G40" s="30"/>
      <c r="H40" s="30"/>
      <c r="I40" s="30"/>
      <c r="J40" s="30"/>
      <c r="K40" s="30"/>
      <c r="L40" s="30">
        <v>123097.04267780704</v>
      </c>
      <c r="M40" s="30"/>
      <c r="N40" s="30">
        <f t="shared" si="0"/>
        <v>61548.52133890352</v>
      </c>
      <c r="O40" s="30"/>
      <c r="P40" s="27" t="s">
        <v>435</v>
      </c>
      <c r="Q40" s="27"/>
      <c r="R40" s="27"/>
      <c r="S40" s="27"/>
      <c r="T40" s="27"/>
      <c r="U40" s="27"/>
      <c r="V40" s="27"/>
      <c r="W40" s="27"/>
      <c r="X40" s="27"/>
      <c r="Y40" s="35">
        <v>0.4</v>
      </c>
      <c r="Z40" s="35">
        <v>0.3</v>
      </c>
      <c r="AA40" s="35">
        <v>0.3</v>
      </c>
      <c r="AB40" s="27"/>
      <c r="AC40" s="32">
        <v>44256</v>
      </c>
      <c r="AD40" s="33">
        <v>44440</v>
      </c>
    </row>
    <row r="41" spans="1:30" ht="15.75" hidden="1" thickBot="1" x14ac:dyDescent="0.3">
      <c r="A41" s="29" t="s">
        <v>11</v>
      </c>
      <c r="B41" s="27">
        <v>40</v>
      </c>
      <c r="C41" s="27">
        <v>1</v>
      </c>
      <c r="D41" s="27"/>
      <c r="E41" s="27" t="s">
        <v>434</v>
      </c>
      <c r="F41" s="30"/>
      <c r="G41" s="30"/>
      <c r="H41" s="30"/>
      <c r="I41" s="30"/>
      <c r="J41" s="30"/>
      <c r="K41" s="30"/>
      <c r="L41" s="30">
        <v>148225.88585079351</v>
      </c>
      <c r="M41" s="30"/>
      <c r="N41" s="30">
        <f t="shared" si="0"/>
        <v>74112.942925396754</v>
      </c>
      <c r="O41" s="30"/>
      <c r="P41" s="27" t="s">
        <v>435</v>
      </c>
      <c r="Q41" s="27"/>
      <c r="R41" s="27"/>
      <c r="S41" s="27"/>
      <c r="T41" s="27"/>
      <c r="U41" s="27"/>
      <c r="V41" s="27"/>
      <c r="W41" s="27"/>
      <c r="X41" s="27"/>
      <c r="Y41" s="35">
        <v>0.4</v>
      </c>
      <c r="Z41" s="35">
        <v>0.3</v>
      </c>
      <c r="AA41" s="35">
        <v>0.3</v>
      </c>
      <c r="AB41" s="27"/>
      <c r="AC41" s="32">
        <v>44256</v>
      </c>
      <c r="AD41" s="33">
        <v>44440</v>
      </c>
    </row>
    <row r="42" spans="1:30" ht="15.75" hidden="1" thickBot="1" x14ac:dyDescent="0.3">
      <c r="A42" s="29" t="s">
        <v>11</v>
      </c>
      <c r="B42" s="27">
        <v>41</v>
      </c>
      <c r="C42" s="27">
        <v>1</v>
      </c>
      <c r="D42" s="27"/>
      <c r="E42" s="27" t="s">
        <v>434</v>
      </c>
      <c r="F42" s="30"/>
      <c r="G42" s="30"/>
      <c r="H42" s="30"/>
      <c r="I42" s="30"/>
      <c r="J42" s="30"/>
      <c r="K42" s="30"/>
      <c r="L42" s="30">
        <v>137804.2464945807</v>
      </c>
      <c r="M42" s="30"/>
      <c r="N42" s="30">
        <f t="shared" si="0"/>
        <v>68902.12324729035</v>
      </c>
      <c r="O42" s="30"/>
      <c r="P42" s="27" t="s">
        <v>435</v>
      </c>
      <c r="Q42" s="27"/>
      <c r="R42" s="27"/>
      <c r="S42" s="27"/>
      <c r="T42" s="27"/>
      <c r="U42" s="27"/>
      <c r="V42" s="27"/>
      <c r="W42" s="27"/>
      <c r="X42" s="27"/>
      <c r="Y42" s="35">
        <v>0.4</v>
      </c>
      <c r="Z42" s="35">
        <v>0.3</v>
      </c>
      <c r="AA42" s="35">
        <v>0.3</v>
      </c>
      <c r="AB42" s="27"/>
      <c r="AC42" s="32">
        <v>44256</v>
      </c>
      <c r="AD42" s="33">
        <v>44440</v>
      </c>
    </row>
    <row r="43" spans="1:30" ht="15.75" hidden="1" thickBot="1" x14ac:dyDescent="0.3">
      <c r="A43" s="29" t="s">
        <v>11</v>
      </c>
      <c r="B43" s="27">
        <v>42</v>
      </c>
      <c r="C43" s="27">
        <v>1</v>
      </c>
      <c r="D43" s="27"/>
      <c r="E43" s="27" t="s">
        <v>434</v>
      </c>
      <c r="F43" s="30"/>
      <c r="G43" s="30"/>
      <c r="H43" s="30"/>
      <c r="I43" s="30"/>
      <c r="J43" s="30"/>
      <c r="K43" s="30"/>
      <c r="L43" s="30">
        <v>131782.46783168442</v>
      </c>
      <c r="M43" s="30"/>
      <c r="N43" s="30">
        <f t="shared" si="0"/>
        <v>65891.233915842211</v>
      </c>
      <c r="O43" s="30"/>
      <c r="P43" s="27" t="s">
        <v>435</v>
      </c>
      <c r="Q43" s="27"/>
      <c r="R43" s="27"/>
      <c r="S43" s="27"/>
      <c r="T43" s="27"/>
      <c r="U43" s="27"/>
      <c r="V43" s="27"/>
      <c r="W43" s="27"/>
      <c r="X43" s="27"/>
      <c r="Y43" s="35">
        <v>0.4</v>
      </c>
      <c r="Z43" s="35">
        <v>0.3</v>
      </c>
      <c r="AA43" s="35">
        <v>0.3</v>
      </c>
      <c r="AB43" s="27"/>
      <c r="AC43" s="32">
        <v>44256</v>
      </c>
      <c r="AD43" s="33">
        <v>44440</v>
      </c>
    </row>
    <row r="44" spans="1:30" ht="15.75" hidden="1" thickBot="1" x14ac:dyDescent="0.3">
      <c r="A44" s="29" t="s">
        <v>11</v>
      </c>
      <c r="B44" s="27">
        <v>43</v>
      </c>
      <c r="C44" s="27">
        <v>1</v>
      </c>
      <c r="D44" s="27"/>
      <c r="E44" s="27" t="s">
        <v>434</v>
      </c>
      <c r="F44" s="30"/>
      <c r="G44" s="30"/>
      <c r="H44" s="30"/>
      <c r="I44" s="30"/>
      <c r="J44" s="30"/>
      <c r="K44" s="30"/>
      <c r="L44" s="30">
        <v>168982.08171921482</v>
      </c>
      <c r="M44" s="30"/>
      <c r="N44" s="30">
        <f t="shared" si="0"/>
        <v>84491.040859607412</v>
      </c>
      <c r="O44" s="30"/>
      <c r="P44" s="27" t="s">
        <v>435</v>
      </c>
      <c r="Q44" s="27"/>
      <c r="R44" s="27"/>
      <c r="S44" s="27"/>
      <c r="T44" s="27"/>
      <c r="U44" s="27"/>
      <c r="V44" s="27"/>
      <c r="W44" s="27"/>
      <c r="X44" s="27"/>
      <c r="Y44" s="35">
        <v>0.4</v>
      </c>
      <c r="Z44" s="35">
        <v>0.3</v>
      </c>
      <c r="AA44" s="35">
        <v>0.3</v>
      </c>
      <c r="AB44" s="27"/>
      <c r="AC44" s="32">
        <v>44256</v>
      </c>
      <c r="AD44" s="33">
        <v>44440</v>
      </c>
    </row>
    <row r="45" spans="1:30" ht="15.75" hidden="1" thickBot="1" x14ac:dyDescent="0.3">
      <c r="A45" s="29" t="s">
        <v>11</v>
      </c>
      <c r="B45" s="27">
        <v>44</v>
      </c>
      <c r="C45" s="27">
        <v>1</v>
      </c>
      <c r="D45" s="27"/>
      <c r="E45" s="27" t="s">
        <v>434</v>
      </c>
      <c r="F45" s="30"/>
      <c r="G45" s="30"/>
      <c r="H45" s="30"/>
      <c r="I45" s="30"/>
      <c r="J45" s="30"/>
      <c r="K45" s="30"/>
      <c r="L45" s="30">
        <v>113717.1318429955</v>
      </c>
      <c r="M45" s="30"/>
      <c r="N45" s="30">
        <f t="shared" si="0"/>
        <v>56858.56592149775</v>
      </c>
      <c r="O45" s="30"/>
      <c r="P45" s="27" t="s">
        <v>435</v>
      </c>
      <c r="Q45" s="27"/>
      <c r="R45" s="27"/>
      <c r="S45" s="27"/>
      <c r="T45" s="27"/>
      <c r="U45" s="27"/>
      <c r="V45" s="27"/>
      <c r="W45" s="27"/>
      <c r="X45" s="27"/>
      <c r="Y45" s="35">
        <v>0.4</v>
      </c>
      <c r="Z45" s="35">
        <v>0.3</v>
      </c>
      <c r="AA45" s="35">
        <v>0.3</v>
      </c>
      <c r="AB45" s="27"/>
      <c r="AC45" s="32">
        <v>44256</v>
      </c>
      <c r="AD45" s="33">
        <v>44440</v>
      </c>
    </row>
    <row r="46" spans="1:30" ht="15.75" hidden="1" thickBot="1" x14ac:dyDescent="0.3">
      <c r="A46" s="29" t="s">
        <v>11</v>
      </c>
      <c r="B46" s="27">
        <v>45</v>
      </c>
      <c r="C46" s="27">
        <v>1</v>
      </c>
      <c r="D46" s="27"/>
      <c r="E46" s="27" t="s">
        <v>434</v>
      </c>
      <c r="F46" s="30"/>
      <c r="G46" s="30"/>
      <c r="H46" s="30"/>
      <c r="I46" s="30"/>
      <c r="J46" s="30"/>
      <c r="K46" s="30"/>
      <c r="L46" s="30">
        <v>144062.72758004992</v>
      </c>
      <c r="M46" s="30"/>
      <c r="N46" s="30">
        <f t="shared" si="0"/>
        <v>72031.36379002496</v>
      </c>
      <c r="O46" s="30"/>
      <c r="P46" s="27" t="s">
        <v>435</v>
      </c>
      <c r="Q46" s="27"/>
      <c r="R46" s="27"/>
      <c r="S46" s="27"/>
      <c r="T46" s="27"/>
      <c r="U46" s="27"/>
      <c r="V46" s="27"/>
      <c r="W46" s="27"/>
      <c r="X46" s="27"/>
      <c r="Y46" s="35">
        <v>0.4</v>
      </c>
      <c r="Z46" s="35">
        <v>0.3</v>
      </c>
      <c r="AA46" s="35">
        <v>0.3</v>
      </c>
      <c r="AB46" s="27"/>
      <c r="AC46" s="32">
        <v>44440</v>
      </c>
      <c r="AD46" s="33">
        <v>44621</v>
      </c>
    </row>
    <row r="47" spans="1:30" ht="15.75" hidden="1" thickBot="1" x14ac:dyDescent="0.3">
      <c r="A47" s="29" t="s">
        <v>11</v>
      </c>
      <c r="B47" s="27">
        <v>46</v>
      </c>
      <c r="C47" s="27">
        <v>1</v>
      </c>
      <c r="D47" s="27"/>
      <c r="E47" s="27" t="s">
        <v>434</v>
      </c>
      <c r="F47" s="30"/>
      <c r="G47" s="30"/>
      <c r="H47" s="30"/>
      <c r="I47" s="30"/>
      <c r="J47" s="30"/>
      <c r="K47" s="30"/>
      <c r="L47" s="30">
        <v>154073.08624320061</v>
      </c>
      <c r="M47" s="30"/>
      <c r="N47" s="30">
        <f t="shared" si="0"/>
        <v>77036.543121600305</v>
      </c>
      <c r="O47" s="30"/>
      <c r="P47" s="27" t="s">
        <v>435</v>
      </c>
      <c r="Q47" s="27"/>
      <c r="R47" s="27"/>
      <c r="S47" s="27"/>
      <c r="T47" s="27"/>
      <c r="U47" s="27"/>
      <c r="V47" s="27"/>
      <c r="W47" s="27"/>
      <c r="X47" s="27"/>
      <c r="Y47" s="35">
        <v>0.4</v>
      </c>
      <c r="Z47" s="35">
        <v>0.3</v>
      </c>
      <c r="AA47" s="35">
        <v>0.3</v>
      </c>
      <c r="AB47" s="27"/>
      <c r="AC47" s="32">
        <v>44440</v>
      </c>
      <c r="AD47" s="33">
        <v>44621</v>
      </c>
    </row>
    <row r="48" spans="1:30" ht="15.75" hidden="1" thickBot="1" x14ac:dyDescent="0.3">
      <c r="A48" s="29" t="s">
        <v>11</v>
      </c>
      <c r="B48" s="27">
        <v>47</v>
      </c>
      <c r="C48" s="27">
        <v>1</v>
      </c>
      <c r="D48" s="27"/>
      <c r="E48" s="27" t="s">
        <v>434</v>
      </c>
      <c r="F48" s="30"/>
      <c r="G48" s="30"/>
      <c r="H48" s="30"/>
      <c r="I48" s="30"/>
      <c r="J48" s="30"/>
      <c r="K48" s="30"/>
      <c r="L48" s="30">
        <v>159913.43552158491</v>
      </c>
      <c r="M48" s="30"/>
      <c r="N48" s="30">
        <f t="shared" si="0"/>
        <v>79956.717760792453</v>
      </c>
      <c r="O48" s="30"/>
      <c r="P48" s="27" t="s">
        <v>435</v>
      </c>
      <c r="Q48" s="27"/>
      <c r="R48" s="27"/>
      <c r="S48" s="27"/>
      <c r="T48" s="27"/>
      <c r="U48" s="27"/>
      <c r="V48" s="27"/>
      <c r="W48" s="27"/>
      <c r="X48" s="27"/>
      <c r="Y48" s="35">
        <v>0.4</v>
      </c>
      <c r="Z48" s="35">
        <v>0.3</v>
      </c>
      <c r="AA48" s="35">
        <v>0.3</v>
      </c>
      <c r="AB48" s="27"/>
      <c r="AC48" s="32">
        <v>44440</v>
      </c>
      <c r="AD48" s="33">
        <v>44621</v>
      </c>
    </row>
    <row r="49" spans="1:30" ht="15.75" hidden="1" thickBot="1" x14ac:dyDescent="0.3">
      <c r="A49" s="29" t="s">
        <v>11</v>
      </c>
      <c r="B49" s="27">
        <v>48</v>
      </c>
      <c r="C49" s="27">
        <v>1</v>
      </c>
      <c r="D49" s="27"/>
      <c r="E49" s="27" t="s">
        <v>434</v>
      </c>
      <c r="F49" s="30"/>
      <c r="G49" s="30"/>
      <c r="H49" s="30"/>
      <c r="I49" s="30"/>
      <c r="J49" s="30"/>
      <c r="K49" s="30"/>
      <c r="L49" s="30">
        <v>162139.77666650503</v>
      </c>
      <c r="M49" s="30"/>
      <c r="N49" s="30">
        <f t="shared" si="0"/>
        <v>81069.888333252515</v>
      </c>
      <c r="O49" s="30"/>
      <c r="P49" s="27" t="s">
        <v>435</v>
      </c>
      <c r="Q49" s="27"/>
      <c r="R49" s="27"/>
      <c r="S49" s="27"/>
      <c r="T49" s="27"/>
      <c r="U49" s="27"/>
      <c r="V49" s="27"/>
      <c r="W49" s="27"/>
      <c r="X49" s="27"/>
      <c r="Y49" s="35">
        <v>0.4</v>
      </c>
      <c r="Z49" s="35">
        <v>0.3</v>
      </c>
      <c r="AA49" s="35">
        <v>0.3</v>
      </c>
      <c r="AB49" s="27"/>
      <c r="AC49" s="32">
        <v>44440</v>
      </c>
      <c r="AD49" s="33">
        <v>44621</v>
      </c>
    </row>
    <row r="50" spans="1:30" ht="15.75" hidden="1" thickBot="1" x14ac:dyDescent="0.3">
      <c r="A50" s="29" t="s">
        <v>11</v>
      </c>
      <c r="B50" s="27">
        <v>49</v>
      </c>
      <c r="C50" s="27">
        <v>1</v>
      </c>
      <c r="D50" s="27"/>
      <c r="E50" s="27" t="s">
        <v>434</v>
      </c>
      <c r="F50" s="30"/>
      <c r="G50" s="30"/>
      <c r="H50" s="30"/>
      <c r="I50" s="30"/>
      <c r="J50" s="30"/>
      <c r="K50" s="30"/>
      <c r="L50" s="30">
        <v>160191.43614723603</v>
      </c>
      <c r="M50" s="30"/>
      <c r="N50" s="30">
        <f t="shared" si="0"/>
        <v>80095.718073618016</v>
      </c>
      <c r="O50" s="30"/>
      <c r="P50" s="27" t="s">
        <v>435</v>
      </c>
      <c r="Q50" s="27"/>
      <c r="R50" s="27"/>
      <c r="S50" s="27"/>
      <c r="T50" s="27"/>
      <c r="U50" s="27"/>
      <c r="V50" s="27"/>
      <c r="W50" s="27"/>
      <c r="X50" s="27"/>
      <c r="Y50" s="35">
        <v>0.4</v>
      </c>
      <c r="Z50" s="35">
        <v>0.3</v>
      </c>
      <c r="AA50" s="35">
        <v>0.3</v>
      </c>
      <c r="AB50" s="27"/>
      <c r="AC50" s="32">
        <v>44440</v>
      </c>
      <c r="AD50" s="33">
        <v>44621</v>
      </c>
    </row>
    <row r="51" spans="1:30" ht="15.75" hidden="1" thickBot="1" x14ac:dyDescent="0.3">
      <c r="A51" s="29" t="s">
        <v>11</v>
      </c>
      <c r="B51" s="27">
        <v>50</v>
      </c>
      <c r="C51" s="27">
        <v>1</v>
      </c>
      <c r="D51" s="27"/>
      <c r="E51" s="27" t="s">
        <v>434</v>
      </c>
      <c r="F51" s="30"/>
      <c r="G51" s="30"/>
      <c r="H51" s="30"/>
      <c r="I51" s="30"/>
      <c r="J51" s="30"/>
      <c r="K51" s="30"/>
      <c r="L51" s="30">
        <v>151476.46695403097</v>
      </c>
      <c r="M51" s="30"/>
      <c r="N51" s="30">
        <f t="shared" si="0"/>
        <v>75738.233477015485</v>
      </c>
      <c r="O51" s="30"/>
      <c r="P51" s="27" t="s">
        <v>435</v>
      </c>
      <c r="Q51" s="27"/>
      <c r="R51" s="27"/>
      <c r="S51" s="27"/>
      <c r="T51" s="27"/>
      <c r="U51" s="27"/>
      <c r="V51" s="27"/>
      <c r="W51" s="27"/>
      <c r="X51" s="27"/>
      <c r="Y51" s="35">
        <v>0.4</v>
      </c>
      <c r="Z51" s="35">
        <v>0.3</v>
      </c>
      <c r="AA51" s="35">
        <v>0.3</v>
      </c>
      <c r="AB51" s="27"/>
      <c r="AC51" s="32">
        <v>44440</v>
      </c>
      <c r="AD51" s="33">
        <v>44621</v>
      </c>
    </row>
    <row r="52" spans="1:30" ht="15.75" hidden="1" thickBot="1" x14ac:dyDescent="0.3">
      <c r="A52" s="29" t="s">
        <v>11</v>
      </c>
      <c r="B52" s="27">
        <v>51</v>
      </c>
      <c r="C52" s="27">
        <v>1</v>
      </c>
      <c r="D52" s="27"/>
      <c r="E52" s="27" t="s">
        <v>434</v>
      </c>
      <c r="F52" s="30"/>
      <c r="G52" s="30"/>
      <c r="H52" s="30"/>
      <c r="I52" s="30"/>
      <c r="J52" s="30"/>
      <c r="K52" s="30"/>
      <c r="L52" s="30">
        <v>135694.67513398087</v>
      </c>
      <c r="M52" s="30"/>
      <c r="N52" s="30">
        <f t="shared" si="0"/>
        <v>67847.337566990434</v>
      </c>
      <c r="O52" s="30"/>
      <c r="P52" s="27" t="s">
        <v>435</v>
      </c>
      <c r="Q52" s="27"/>
      <c r="R52" s="27"/>
      <c r="S52" s="27"/>
      <c r="T52" s="27"/>
      <c r="U52" s="27"/>
      <c r="V52" s="27"/>
      <c r="W52" s="27"/>
      <c r="X52" s="27"/>
      <c r="Y52" s="35">
        <v>0.4</v>
      </c>
      <c r="Z52" s="35">
        <v>0.3</v>
      </c>
      <c r="AA52" s="35">
        <v>0.3</v>
      </c>
      <c r="AB52" s="27"/>
      <c r="AC52" s="32">
        <v>44440</v>
      </c>
      <c r="AD52" s="33">
        <v>44621</v>
      </c>
    </row>
    <row r="53" spans="1:30" ht="15.75" hidden="1" thickBot="1" x14ac:dyDescent="0.3">
      <c r="A53" s="29" t="s">
        <v>11</v>
      </c>
      <c r="B53" s="27">
        <v>52</v>
      </c>
      <c r="C53" s="27">
        <v>1</v>
      </c>
      <c r="D53" s="27"/>
      <c r="E53" s="27" t="s">
        <v>434</v>
      </c>
      <c r="F53" s="30"/>
      <c r="G53" s="30"/>
      <c r="H53" s="30"/>
      <c r="I53" s="30"/>
      <c r="J53" s="30"/>
      <c r="K53" s="30"/>
      <c r="L53" s="30">
        <v>160298.89857395829</v>
      </c>
      <c r="M53" s="30"/>
      <c r="N53" s="30">
        <f t="shared" si="0"/>
        <v>80149.449286979143</v>
      </c>
      <c r="O53" s="30"/>
      <c r="P53" s="27" t="s">
        <v>435</v>
      </c>
      <c r="Q53" s="27"/>
      <c r="R53" s="27"/>
      <c r="S53" s="27"/>
      <c r="T53" s="27"/>
      <c r="U53" s="27"/>
      <c r="V53" s="27"/>
      <c r="W53" s="27"/>
      <c r="X53" s="27"/>
      <c r="Y53" s="35">
        <v>0.4</v>
      </c>
      <c r="Z53" s="35">
        <v>0.3</v>
      </c>
      <c r="AA53" s="35">
        <v>0.3</v>
      </c>
      <c r="AB53" s="27"/>
      <c r="AC53" s="32">
        <v>44440</v>
      </c>
      <c r="AD53" s="33">
        <v>44621</v>
      </c>
    </row>
    <row r="54" spans="1:30" ht="15.75" hidden="1" thickBot="1" x14ac:dyDescent="0.3">
      <c r="A54" s="29" t="s">
        <v>11</v>
      </c>
      <c r="B54" s="27">
        <v>53</v>
      </c>
      <c r="C54" s="27">
        <v>1</v>
      </c>
      <c r="D54" s="27"/>
      <c r="E54" s="27" t="s">
        <v>434</v>
      </c>
      <c r="F54" s="30"/>
      <c r="G54" s="30"/>
      <c r="H54" s="30"/>
      <c r="I54" s="30"/>
      <c r="J54" s="30"/>
      <c r="K54" s="30"/>
      <c r="L54" s="30">
        <v>170736.7708042867</v>
      </c>
      <c r="M54" s="30"/>
      <c r="N54" s="30">
        <f t="shared" si="0"/>
        <v>85368.385402143351</v>
      </c>
      <c r="O54" s="30"/>
      <c r="P54" s="27" t="s">
        <v>435</v>
      </c>
      <c r="Q54" s="27"/>
      <c r="R54" s="27"/>
      <c r="S54" s="27"/>
      <c r="T54" s="27"/>
      <c r="U54" s="27"/>
      <c r="V54" s="27"/>
      <c r="W54" s="27"/>
      <c r="X54" s="27"/>
      <c r="Y54" s="35">
        <v>0.4</v>
      </c>
      <c r="Z54" s="35">
        <v>0.3</v>
      </c>
      <c r="AA54" s="35">
        <v>0.3</v>
      </c>
      <c r="AB54" s="27"/>
      <c r="AC54" s="32">
        <v>44440</v>
      </c>
      <c r="AD54" s="33">
        <v>44621</v>
      </c>
    </row>
    <row r="55" spans="1:30" ht="15.75" hidden="1" thickBot="1" x14ac:dyDescent="0.3">
      <c r="A55" s="29" t="s">
        <v>11</v>
      </c>
      <c r="B55" s="27">
        <v>54</v>
      </c>
      <c r="C55" s="27">
        <v>1</v>
      </c>
      <c r="D55" s="27"/>
      <c r="E55" s="27" t="s">
        <v>434</v>
      </c>
      <c r="F55" s="30"/>
      <c r="G55" s="30"/>
      <c r="H55" s="30"/>
      <c r="I55" s="30"/>
      <c r="J55" s="30"/>
      <c r="K55" s="30"/>
      <c r="L55" s="30">
        <v>145263.50339168575</v>
      </c>
      <c r="M55" s="30"/>
      <c r="N55" s="30">
        <f t="shared" si="0"/>
        <v>72631.751695842875</v>
      </c>
      <c r="O55" s="30"/>
      <c r="P55" s="27" t="s">
        <v>435</v>
      </c>
      <c r="Q55" s="27"/>
      <c r="R55" s="27"/>
      <c r="S55" s="27"/>
      <c r="T55" s="27"/>
      <c r="U55" s="27"/>
      <c r="V55" s="27"/>
      <c r="W55" s="27"/>
      <c r="X55" s="27"/>
      <c r="Y55" s="35">
        <v>0.4</v>
      </c>
      <c r="Z55" s="35">
        <v>0.3</v>
      </c>
      <c r="AA55" s="35">
        <v>0.3</v>
      </c>
      <c r="AB55" s="27"/>
      <c r="AC55" s="32">
        <v>44440</v>
      </c>
      <c r="AD55" s="33">
        <v>44621</v>
      </c>
    </row>
    <row r="56" spans="1:30" ht="15.75" hidden="1" thickBot="1" x14ac:dyDescent="0.3">
      <c r="A56" s="29" t="s">
        <v>11</v>
      </c>
      <c r="B56" s="27">
        <v>55</v>
      </c>
      <c r="C56" s="27">
        <v>1</v>
      </c>
      <c r="D56" s="27"/>
      <c r="E56" s="27" t="s">
        <v>434</v>
      </c>
      <c r="F56" s="30"/>
      <c r="G56" s="30"/>
      <c r="H56" s="30"/>
      <c r="I56" s="30"/>
      <c r="J56" s="30"/>
      <c r="K56" s="30"/>
      <c r="L56" s="30">
        <v>141411.20900766345</v>
      </c>
      <c r="M56" s="30"/>
      <c r="N56" s="30">
        <f t="shared" si="0"/>
        <v>70705.604503831724</v>
      </c>
      <c r="O56" s="30"/>
      <c r="P56" s="27" t="s">
        <v>435</v>
      </c>
      <c r="Q56" s="27"/>
      <c r="R56" s="27"/>
      <c r="S56" s="27"/>
      <c r="T56" s="27"/>
      <c r="U56" s="27"/>
      <c r="V56" s="27"/>
      <c r="W56" s="27"/>
      <c r="X56" s="27"/>
      <c r="Y56" s="35">
        <v>0.4</v>
      </c>
      <c r="Z56" s="35">
        <v>0.3</v>
      </c>
      <c r="AA56" s="35">
        <v>0.3</v>
      </c>
      <c r="AB56" s="27"/>
      <c r="AC56" s="32">
        <v>44440</v>
      </c>
      <c r="AD56" s="33">
        <v>44621</v>
      </c>
    </row>
    <row r="57" spans="1:30" ht="15.75" hidden="1" thickBot="1" x14ac:dyDescent="0.3">
      <c r="A57" s="29" t="s">
        <v>11</v>
      </c>
      <c r="B57" s="27">
        <v>56</v>
      </c>
      <c r="C57" s="27">
        <v>1</v>
      </c>
      <c r="D57" s="27"/>
      <c r="E57" s="27" t="s">
        <v>434</v>
      </c>
      <c r="F57" s="30"/>
      <c r="G57" s="30"/>
      <c r="H57" s="30"/>
      <c r="I57" s="30"/>
      <c r="J57" s="30"/>
      <c r="K57" s="30"/>
      <c r="L57" s="30">
        <v>166760.66101556265</v>
      </c>
      <c r="M57" s="30"/>
      <c r="N57" s="30">
        <f t="shared" si="0"/>
        <v>83380.330507781327</v>
      </c>
      <c r="O57" s="30"/>
      <c r="P57" s="27" t="s">
        <v>435</v>
      </c>
      <c r="Q57" s="27"/>
      <c r="R57" s="27"/>
      <c r="S57" s="27"/>
      <c r="T57" s="27"/>
      <c r="U57" s="27"/>
      <c r="V57" s="27"/>
      <c r="W57" s="27"/>
      <c r="X57" s="27"/>
      <c r="Y57" s="35">
        <v>0.4</v>
      </c>
      <c r="Z57" s="35">
        <v>0.3</v>
      </c>
      <c r="AA57" s="35">
        <v>0.3</v>
      </c>
      <c r="AB57" s="27"/>
      <c r="AC57" s="32">
        <v>44440</v>
      </c>
      <c r="AD57" s="33">
        <v>44621</v>
      </c>
    </row>
    <row r="58" spans="1:30" ht="15.75" hidden="1" thickBot="1" x14ac:dyDescent="0.3">
      <c r="A58" s="29" t="s">
        <v>11</v>
      </c>
      <c r="B58" s="27">
        <v>57</v>
      </c>
      <c r="C58" s="27">
        <v>1</v>
      </c>
      <c r="D58" s="27"/>
      <c r="E58" s="27" t="s">
        <v>434</v>
      </c>
      <c r="F58" s="30"/>
      <c r="G58" s="30"/>
      <c r="H58" s="30"/>
      <c r="I58" s="30"/>
      <c r="J58" s="30"/>
      <c r="K58" s="30"/>
      <c r="L58" s="30">
        <v>160298.89857395829</v>
      </c>
      <c r="M58" s="30"/>
      <c r="N58" s="30">
        <f t="shared" si="0"/>
        <v>80149.449286979143</v>
      </c>
      <c r="O58" s="30"/>
      <c r="P58" s="27" t="s">
        <v>436</v>
      </c>
      <c r="Q58" s="27"/>
      <c r="R58" s="27"/>
      <c r="S58" s="27"/>
      <c r="T58" s="27"/>
      <c r="U58" s="27"/>
      <c r="V58" s="27"/>
      <c r="W58" s="27"/>
      <c r="X58" s="27"/>
      <c r="Y58" s="35">
        <v>0.4</v>
      </c>
      <c r="Z58" s="35">
        <v>0.3</v>
      </c>
      <c r="AA58" s="35">
        <v>0.3</v>
      </c>
      <c r="AB58" s="27"/>
      <c r="AC58" s="32">
        <v>44440</v>
      </c>
      <c r="AD58" s="33">
        <v>44621</v>
      </c>
    </row>
    <row r="59" spans="1:30" ht="15.75" hidden="1" thickBot="1" x14ac:dyDescent="0.3">
      <c r="A59" s="29" t="s">
        <v>11</v>
      </c>
      <c r="B59" s="27">
        <v>58</v>
      </c>
      <c r="C59" s="27">
        <v>1</v>
      </c>
      <c r="D59" s="27"/>
      <c r="E59" s="27" t="s">
        <v>434</v>
      </c>
      <c r="F59" s="30"/>
      <c r="G59" s="30"/>
      <c r="H59" s="30"/>
      <c r="I59" s="30"/>
      <c r="J59" s="30"/>
      <c r="K59" s="30"/>
      <c r="L59" s="30">
        <v>139174.35523404225</v>
      </c>
      <c r="M59" s="30"/>
      <c r="N59" s="30">
        <f t="shared" si="0"/>
        <v>69587.177617021123</v>
      </c>
      <c r="O59" s="30"/>
      <c r="P59" s="27" t="s">
        <v>435</v>
      </c>
      <c r="Q59" s="27"/>
      <c r="R59" s="27"/>
      <c r="S59" s="27"/>
      <c r="T59" s="27"/>
      <c r="U59" s="27"/>
      <c r="V59" s="27"/>
      <c r="W59" s="27"/>
      <c r="X59" s="27"/>
      <c r="Y59" s="35">
        <v>0.4</v>
      </c>
      <c r="Z59" s="35">
        <v>0.3</v>
      </c>
      <c r="AA59" s="35">
        <v>0.3</v>
      </c>
      <c r="AB59" s="27"/>
      <c r="AC59" s="32">
        <v>44440</v>
      </c>
      <c r="AD59" s="33">
        <v>44621</v>
      </c>
    </row>
    <row r="60" spans="1:30" ht="15.75" hidden="1" thickBot="1" x14ac:dyDescent="0.3">
      <c r="A60" s="29" t="s">
        <v>11</v>
      </c>
      <c r="B60" s="27">
        <v>59</v>
      </c>
      <c r="C60" s="27">
        <v>1</v>
      </c>
      <c r="D60" s="27"/>
      <c r="E60" s="27" t="s">
        <v>434</v>
      </c>
      <c r="F60" s="30"/>
      <c r="G60" s="30"/>
      <c r="H60" s="30"/>
      <c r="I60" s="30"/>
      <c r="J60" s="30"/>
      <c r="K60" s="30"/>
      <c r="L60" s="30">
        <v>147375.37369074949</v>
      </c>
      <c r="M60" s="30"/>
      <c r="N60" s="30">
        <f t="shared" si="0"/>
        <v>73687.686845374745</v>
      </c>
      <c r="O60" s="30"/>
      <c r="P60" s="27" t="s">
        <v>435</v>
      </c>
      <c r="Q60" s="27"/>
      <c r="R60" s="27"/>
      <c r="S60" s="27"/>
      <c r="T60" s="27"/>
      <c r="U60" s="27"/>
      <c r="V60" s="27"/>
      <c r="W60" s="27"/>
      <c r="X60" s="27"/>
      <c r="Y60" s="35">
        <v>0.4</v>
      </c>
      <c r="Z60" s="35">
        <v>0.3</v>
      </c>
      <c r="AA60" s="35">
        <v>0.3</v>
      </c>
      <c r="AB60" s="27"/>
      <c r="AC60" s="32">
        <v>44440</v>
      </c>
      <c r="AD60" s="33">
        <v>44621</v>
      </c>
    </row>
    <row r="61" spans="1:30" ht="15.75" hidden="1" thickBot="1" x14ac:dyDescent="0.3">
      <c r="A61" s="29" t="s">
        <v>11</v>
      </c>
      <c r="B61" s="27">
        <v>60</v>
      </c>
      <c r="C61" s="27">
        <v>1</v>
      </c>
      <c r="D61" s="27"/>
      <c r="E61" s="27" t="s">
        <v>434</v>
      </c>
      <c r="F61" s="30"/>
      <c r="G61" s="30"/>
      <c r="H61" s="30"/>
      <c r="I61" s="30"/>
      <c r="J61" s="30"/>
      <c r="K61" s="30"/>
      <c r="L61" s="30">
        <v>132091.17962921778</v>
      </c>
      <c r="M61" s="30"/>
      <c r="N61" s="30">
        <f t="shared" si="0"/>
        <v>66045.589814608888</v>
      </c>
      <c r="O61" s="30"/>
      <c r="P61" s="27" t="s">
        <v>435</v>
      </c>
      <c r="Q61" s="27"/>
      <c r="R61" s="27"/>
      <c r="S61" s="27"/>
      <c r="T61" s="27"/>
      <c r="U61" s="27"/>
      <c r="V61" s="27"/>
      <c r="W61" s="27"/>
      <c r="X61" s="27"/>
      <c r="Y61" s="35">
        <v>0.4</v>
      </c>
      <c r="Z61" s="35">
        <v>0.3</v>
      </c>
      <c r="AA61" s="35">
        <v>0.3</v>
      </c>
      <c r="AB61" s="27"/>
      <c r="AC61" s="32">
        <v>44440</v>
      </c>
      <c r="AD61" s="33">
        <v>44621</v>
      </c>
    </row>
    <row r="62" spans="1:30" ht="15.75" hidden="1" thickBot="1" x14ac:dyDescent="0.3">
      <c r="A62" s="29" t="s">
        <v>11</v>
      </c>
      <c r="B62" s="27">
        <v>61</v>
      </c>
      <c r="C62" s="27">
        <v>1</v>
      </c>
      <c r="D62" s="27"/>
      <c r="E62" s="27" t="s">
        <v>434</v>
      </c>
      <c r="F62" s="30"/>
      <c r="G62" s="30"/>
      <c r="H62" s="30"/>
      <c r="I62" s="30"/>
      <c r="J62" s="30"/>
      <c r="K62" s="30"/>
      <c r="L62" s="30">
        <v>159056.07224751808</v>
      </c>
      <c r="M62" s="30"/>
      <c r="N62" s="30">
        <f t="shared" si="0"/>
        <v>79528.03612375904</v>
      </c>
      <c r="O62" s="30"/>
      <c r="P62" s="27" t="s">
        <v>435</v>
      </c>
      <c r="Q62" s="27"/>
      <c r="R62" s="27"/>
      <c r="S62" s="27"/>
      <c r="T62" s="27"/>
      <c r="U62" s="27"/>
      <c r="V62" s="27"/>
      <c r="W62" s="27"/>
      <c r="X62" s="27"/>
      <c r="Y62" s="35">
        <v>0.4</v>
      </c>
      <c r="Z62" s="35">
        <v>0.3</v>
      </c>
      <c r="AA62" s="35">
        <v>0.3</v>
      </c>
      <c r="AB62" s="27"/>
      <c r="AC62" s="32">
        <v>44440</v>
      </c>
      <c r="AD62" s="33">
        <v>44621</v>
      </c>
    </row>
    <row r="63" spans="1:30" ht="15.75" hidden="1" thickBot="1" x14ac:dyDescent="0.3">
      <c r="A63" s="29" t="s">
        <v>11</v>
      </c>
      <c r="B63" s="27">
        <v>62</v>
      </c>
      <c r="C63" s="27">
        <v>1</v>
      </c>
      <c r="D63" s="27"/>
      <c r="E63" s="27" t="s">
        <v>434</v>
      </c>
      <c r="F63" s="30"/>
      <c r="G63" s="30"/>
      <c r="H63" s="30"/>
      <c r="I63" s="30"/>
      <c r="J63" s="30"/>
      <c r="K63" s="30"/>
      <c r="L63" s="30">
        <v>147872.97144926782</v>
      </c>
      <c r="M63" s="30"/>
      <c r="N63" s="30">
        <f t="shared" si="0"/>
        <v>73936.485724633909</v>
      </c>
      <c r="O63" s="30"/>
      <c r="P63" s="27" t="s">
        <v>435</v>
      </c>
      <c r="Q63" s="27"/>
      <c r="R63" s="27"/>
      <c r="S63" s="27"/>
      <c r="T63" s="27"/>
      <c r="U63" s="27"/>
      <c r="V63" s="27"/>
      <c r="W63" s="27"/>
      <c r="X63" s="27"/>
      <c r="Y63" s="35">
        <v>0.4</v>
      </c>
      <c r="Z63" s="35">
        <v>0.3</v>
      </c>
      <c r="AA63" s="35">
        <v>0.3</v>
      </c>
      <c r="AB63" s="27"/>
      <c r="AC63" s="32">
        <v>44440</v>
      </c>
      <c r="AD63" s="33">
        <v>44621</v>
      </c>
    </row>
    <row r="64" spans="1:30" ht="15.75" hidden="1" thickBot="1" x14ac:dyDescent="0.3">
      <c r="A64" s="29" t="s">
        <v>11</v>
      </c>
      <c r="B64" s="27">
        <v>63</v>
      </c>
      <c r="C64" s="27">
        <v>1</v>
      </c>
      <c r="D64" s="27"/>
      <c r="E64" s="27" t="s">
        <v>434</v>
      </c>
      <c r="F64" s="30"/>
      <c r="G64" s="30"/>
      <c r="H64" s="30"/>
      <c r="I64" s="30"/>
      <c r="J64" s="30"/>
      <c r="K64" s="30"/>
      <c r="L64" s="30">
        <v>141411.20900766345</v>
      </c>
      <c r="M64" s="30"/>
      <c r="N64" s="30">
        <f t="shared" si="0"/>
        <v>70705.604503831724</v>
      </c>
      <c r="O64" s="30"/>
      <c r="P64" s="27" t="s">
        <v>435</v>
      </c>
      <c r="Q64" s="27"/>
      <c r="R64" s="27"/>
      <c r="S64" s="27"/>
      <c r="T64" s="27"/>
      <c r="U64" s="27"/>
      <c r="V64" s="27"/>
      <c r="W64" s="27"/>
      <c r="X64" s="27"/>
      <c r="Y64" s="35">
        <v>0.4</v>
      </c>
      <c r="Z64" s="35">
        <v>0.3</v>
      </c>
      <c r="AA64" s="35">
        <v>0.3</v>
      </c>
      <c r="AB64" s="27"/>
      <c r="AC64" s="32">
        <v>44440</v>
      </c>
      <c r="AD64" s="33">
        <v>44621</v>
      </c>
    </row>
    <row r="65" spans="1:30" ht="15.75" hidden="1" thickBot="1" x14ac:dyDescent="0.3">
      <c r="A65" s="29" t="s">
        <v>11</v>
      </c>
      <c r="B65" s="27">
        <v>64</v>
      </c>
      <c r="C65" s="27">
        <v>1</v>
      </c>
      <c r="D65" s="27"/>
      <c r="E65" s="27" t="s">
        <v>434</v>
      </c>
      <c r="F65" s="30"/>
      <c r="G65" s="30"/>
      <c r="H65" s="30"/>
      <c r="I65" s="30"/>
      <c r="J65" s="30"/>
      <c r="K65" s="30"/>
      <c r="L65" s="30">
        <v>181328.82825556447</v>
      </c>
      <c r="M65" s="30"/>
      <c r="N65" s="30">
        <f t="shared" si="0"/>
        <v>90664.414127782235</v>
      </c>
      <c r="O65" s="30"/>
      <c r="P65" s="27" t="s">
        <v>435</v>
      </c>
      <c r="Q65" s="27"/>
      <c r="R65" s="27"/>
      <c r="S65" s="27"/>
      <c r="T65" s="27"/>
      <c r="U65" s="27"/>
      <c r="V65" s="27"/>
      <c r="W65" s="27"/>
      <c r="X65" s="27"/>
      <c r="Y65" s="35">
        <v>0.4</v>
      </c>
      <c r="Z65" s="35">
        <v>0.3</v>
      </c>
      <c r="AA65" s="35">
        <v>0.3</v>
      </c>
      <c r="AB65" s="27"/>
      <c r="AC65" s="32">
        <v>44440</v>
      </c>
      <c r="AD65" s="33">
        <v>44621</v>
      </c>
    </row>
    <row r="66" spans="1:30" ht="15.75" hidden="1" thickBot="1" x14ac:dyDescent="0.3">
      <c r="A66" s="29" t="s">
        <v>11</v>
      </c>
      <c r="B66" s="27">
        <v>65</v>
      </c>
      <c r="C66" s="27">
        <v>1</v>
      </c>
      <c r="D66" s="27"/>
      <c r="E66" s="27" t="s">
        <v>434</v>
      </c>
      <c r="F66" s="30"/>
      <c r="G66" s="30"/>
      <c r="H66" s="30"/>
      <c r="I66" s="30"/>
      <c r="J66" s="30"/>
      <c r="K66" s="30"/>
      <c r="L66" s="30">
        <v>122025.92168285027</v>
      </c>
      <c r="M66" s="30"/>
      <c r="N66" s="30">
        <f t="shared" si="0"/>
        <v>61012.960841425134</v>
      </c>
      <c r="O66" s="30"/>
      <c r="P66" s="27" t="s">
        <v>435</v>
      </c>
      <c r="Q66" s="27"/>
      <c r="R66" s="27"/>
      <c r="S66" s="27"/>
      <c r="T66" s="27"/>
      <c r="U66" s="27"/>
      <c r="V66" s="27"/>
      <c r="W66" s="27"/>
      <c r="X66" s="27"/>
      <c r="Y66" s="35">
        <v>0.4</v>
      </c>
      <c r="Z66" s="35">
        <v>0.3</v>
      </c>
      <c r="AA66" s="35">
        <v>0.3</v>
      </c>
      <c r="AB66" s="27"/>
      <c r="AC66" s="32">
        <v>44440</v>
      </c>
      <c r="AD66" s="33">
        <v>44621</v>
      </c>
    </row>
    <row r="67" spans="1:30" ht="15.75" hidden="1" thickBot="1" x14ac:dyDescent="0.3">
      <c r="A67" s="18" t="s">
        <v>48</v>
      </c>
      <c r="B67" s="5">
        <v>66</v>
      </c>
      <c r="C67" s="5">
        <v>6</v>
      </c>
      <c r="D67" s="5"/>
      <c r="E67" s="5" t="s">
        <v>434</v>
      </c>
      <c r="F67" s="25">
        <v>4239000</v>
      </c>
      <c r="G67" s="25"/>
      <c r="H67" s="25"/>
      <c r="I67" s="25"/>
      <c r="J67" s="25"/>
      <c r="K67" s="25"/>
      <c r="L67" s="25">
        <v>26458</v>
      </c>
      <c r="M67" s="25"/>
      <c r="N67" s="25">
        <f>L67/2</f>
        <v>13229</v>
      </c>
      <c r="O67" s="25"/>
      <c r="P67" s="5" t="s">
        <v>437</v>
      </c>
      <c r="Q67" s="34">
        <v>0.3</v>
      </c>
      <c r="R67" s="34">
        <v>0.25</v>
      </c>
      <c r="S67" s="34">
        <v>0.45</v>
      </c>
      <c r="T67" s="5"/>
      <c r="U67" s="5"/>
      <c r="V67" s="5"/>
      <c r="W67" s="5"/>
      <c r="X67" s="5"/>
      <c r="Y67" s="34">
        <v>0.3</v>
      </c>
      <c r="Z67" s="34">
        <v>0.25</v>
      </c>
      <c r="AA67" s="34">
        <v>0.45</v>
      </c>
      <c r="AB67" s="5"/>
      <c r="AC67" s="6">
        <v>44197</v>
      </c>
      <c r="AD67" s="28">
        <v>44378</v>
      </c>
    </row>
    <row r="68" spans="1:30" ht="15.75" hidden="1" thickBot="1" x14ac:dyDescent="0.3">
      <c r="A68" s="29" t="s">
        <v>48</v>
      </c>
      <c r="B68" s="27">
        <v>67</v>
      </c>
      <c r="C68" s="27">
        <v>6</v>
      </c>
      <c r="D68" s="27"/>
      <c r="E68" s="27" t="s">
        <v>434</v>
      </c>
      <c r="F68" s="30">
        <v>4239000</v>
      </c>
      <c r="G68" s="30"/>
      <c r="H68" s="30"/>
      <c r="I68" s="30"/>
      <c r="J68" s="30"/>
      <c r="K68" s="30"/>
      <c r="L68" s="30">
        <v>40320</v>
      </c>
      <c r="M68" s="30"/>
      <c r="N68" s="30">
        <f t="shared" ref="N68:N80" si="1">L68/2</f>
        <v>20160</v>
      </c>
      <c r="O68" s="30"/>
      <c r="P68" s="27" t="s">
        <v>438</v>
      </c>
      <c r="Q68" s="35">
        <v>0.3</v>
      </c>
      <c r="R68" s="35">
        <v>0.25</v>
      </c>
      <c r="S68" s="35">
        <v>0.45</v>
      </c>
      <c r="T68" s="27"/>
      <c r="U68" s="27"/>
      <c r="V68" s="27"/>
      <c r="W68" s="27"/>
      <c r="X68" s="27"/>
      <c r="Y68" s="35">
        <v>0.3</v>
      </c>
      <c r="Z68" s="35">
        <v>0.25</v>
      </c>
      <c r="AA68" s="35">
        <v>0.45</v>
      </c>
      <c r="AB68" s="27"/>
      <c r="AC68" s="32">
        <v>44197</v>
      </c>
      <c r="AD68" s="33">
        <v>44378</v>
      </c>
    </row>
    <row r="69" spans="1:30" ht="15.75" hidden="1" thickBot="1" x14ac:dyDescent="0.3">
      <c r="A69" s="29" t="s">
        <v>48</v>
      </c>
      <c r="B69" s="27">
        <v>68</v>
      </c>
      <c r="C69" s="27">
        <v>6</v>
      </c>
      <c r="D69" s="27"/>
      <c r="E69" s="27" t="s">
        <v>434</v>
      </c>
      <c r="F69" s="30">
        <v>4239000</v>
      </c>
      <c r="G69" s="30"/>
      <c r="H69" s="30"/>
      <c r="I69" s="30"/>
      <c r="J69" s="30"/>
      <c r="K69" s="30"/>
      <c r="L69" s="30">
        <v>23684</v>
      </c>
      <c r="M69" s="30"/>
      <c r="N69" s="30">
        <f t="shared" si="1"/>
        <v>11842</v>
      </c>
      <c r="O69" s="30"/>
      <c r="P69" s="27" t="s">
        <v>439</v>
      </c>
      <c r="Q69" s="35">
        <v>0.3</v>
      </c>
      <c r="R69" s="35">
        <v>0.25</v>
      </c>
      <c r="S69" s="35">
        <v>0.45</v>
      </c>
      <c r="T69" s="27"/>
      <c r="U69" s="27"/>
      <c r="V69" s="27"/>
      <c r="W69" s="27"/>
      <c r="X69" s="27"/>
      <c r="Y69" s="35">
        <v>0.3</v>
      </c>
      <c r="Z69" s="35">
        <v>0.25</v>
      </c>
      <c r="AA69" s="35">
        <v>0.45</v>
      </c>
      <c r="AB69" s="27"/>
      <c r="AC69" s="32">
        <v>44197</v>
      </c>
      <c r="AD69" s="33">
        <v>44378</v>
      </c>
    </row>
    <row r="70" spans="1:30" ht="15.75" hidden="1" thickBot="1" x14ac:dyDescent="0.3">
      <c r="A70" s="29" t="s">
        <v>48</v>
      </c>
      <c r="B70" s="27">
        <v>69</v>
      </c>
      <c r="C70" s="27">
        <v>6</v>
      </c>
      <c r="D70" s="27"/>
      <c r="E70" s="27" t="s">
        <v>434</v>
      </c>
      <c r="F70" s="30">
        <v>3839000</v>
      </c>
      <c r="G70" s="30"/>
      <c r="H70" s="30"/>
      <c r="I70" s="30"/>
      <c r="J70" s="30"/>
      <c r="K70" s="30"/>
      <c r="L70" s="30">
        <v>14650</v>
      </c>
      <c r="M70" s="30"/>
      <c r="N70" s="30">
        <f t="shared" si="1"/>
        <v>7325</v>
      </c>
      <c r="O70" s="30"/>
      <c r="P70" s="27" t="s">
        <v>440</v>
      </c>
      <c r="Q70" s="35">
        <v>0.3</v>
      </c>
      <c r="R70" s="35">
        <v>0.25</v>
      </c>
      <c r="S70" s="35">
        <v>0.45</v>
      </c>
      <c r="T70" s="27"/>
      <c r="U70" s="27"/>
      <c r="V70" s="27"/>
      <c r="W70" s="27"/>
      <c r="X70" s="27"/>
      <c r="Y70" s="35">
        <v>0.3</v>
      </c>
      <c r="Z70" s="35">
        <v>0.25</v>
      </c>
      <c r="AA70" s="35">
        <v>0.45</v>
      </c>
      <c r="AB70" s="27"/>
      <c r="AC70" s="32">
        <v>44197</v>
      </c>
      <c r="AD70" s="33">
        <v>44378</v>
      </c>
    </row>
    <row r="71" spans="1:30" ht="15.75" hidden="1" thickBot="1" x14ac:dyDescent="0.3">
      <c r="A71" s="29" t="s">
        <v>48</v>
      </c>
      <c r="B71" s="27">
        <v>70</v>
      </c>
      <c r="C71" s="27">
        <v>6</v>
      </c>
      <c r="D71" s="27"/>
      <c r="E71" s="27" t="s">
        <v>434</v>
      </c>
      <c r="F71" s="30">
        <v>4194000</v>
      </c>
      <c r="G71" s="30"/>
      <c r="H71" s="30"/>
      <c r="I71" s="30"/>
      <c r="J71" s="30"/>
      <c r="K71" s="30"/>
      <c r="L71" s="30">
        <v>25502</v>
      </c>
      <c r="M71" s="30"/>
      <c r="N71" s="30">
        <f t="shared" si="1"/>
        <v>12751</v>
      </c>
      <c r="O71" s="30"/>
      <c r="P71" s="27" t="s">
        <v>441</v>
      </c>
      <c r="Q71" s="35">
        <v>0.3</v>
      </c>
      <c r="R71" s="35">
        <v>0.25</v>
      </c>
      <c r="S71" s="35">
        <v>0.45</v>
      </c>
      <c r="T71" s="27"/>
      <c r="U71" s="27"/>
      <c r="V71" s="27"/>
      <c r="W71" s="27"/>
      <c r="X71" s="27"/>
      <c r="Y71" s="35">
        <v>0.3</v>
      </c>
      <c r="Z71" s="35">
        <v>0.25</v>
      </c>
      <c r="AA71" s="35">
        <v>0.45</v>
      </c>
      <c r="AB71" s="27"/>
      <c r="AC71" s="32">
        <v>44197</v>
      </c>
      <c r="AD71" s="33">
        <v>44378</v>
      </c>
    </row>
    <row r="72" spans="1:30" ht="15.75" hidden="1" thickBot="1" x14ac:dyDescent="0.3">
      <c r="A72" s="29" t="s">
        <v>48</v>
      </c>
      <c r="B72" s="27">
        <v>71</v>
      </c>
      <c r="C72" s="27">
        <v>6</v>
      </c>
      <c r="D72" s="27"/>
      <c r="E72" s="27" t="s">
        <v>434</v>
      </c>
      <c r="F72" s="30">
        <v>4194000</v>
      </c>
      <c r="G72" s="30"/>
      <c r="H72" s="30"/>
      <c r="I72" s="30"/>
      <c r="J72" s="30"/>
      <c r="K72" s="30"/>
      <c r="L72" s="30">
        <v>25502</v>
      </c>
      <c r="M72" s="30"/>
      <c r="N72" s="30">
        <f t="shared" si="1"/>
        <v>12751</v>
      </c>
      <c r="O72" s="30"/>
      <c r="P72" s="27" t="s">
        <v>442</v>
      </c>
      <c r="Q72" s="35">
        <v>0.3</v>
      </c>
      <c r="R72" s="35">
        <v>0.25</v>
      </c>
      <c r="S72" s="35">
        <v>0.45</v>
      </c>
      <c r="T72" s="27"/>
      <c r="U72" s="27"/>
      <c r="V72" s="27"/>
      <c r="W72" s="27"/>
      <c r="X72" s="27"/>
      <c r="Y72" s="35">
        <v>0.3</v>
      </c>
      <c r="Z72" s="35">
        <v>0.25</v>
      </c>
      <c r="AA72" s="35">
        <v>0.45</v>
      </c>
      <c r="AB72" s="27"/>
      <c r="AC72" s="32">
        <v>44197</v>
      </c>
      <c r="AD72" s="33">
        <v>44378</v>
      </c>
    </row>
    <row r="73" spans="1:30" ht="15.75" hidden="1" thickBot="1" x14ac:dyDescent="0.3">
      <c r="A73" s="29" t="s">
        <v>48</v>
      </c>
      <c r="B73" s="27">
        <v>72</v>
      </c>
      <c r="C73" s="27">
        <v>6</v>
      </c>
      <c r="D73" s="27"/>
      <c r="E73" s="27" t="s">
        <v>434</v>
      </c>
      <c r="F73" s="30">
        <v>4194000</v>
      </c>
      <c r="G73" s="30"/>
      <c r="H73" s="30"/>
      <c r="I73" s="30"/>
      <c r="J73" s="30"/>
      <c r="K73" s="30"/>
      <c r="L73" s="30">
        <v>27852</v>
      </c>
      <c r="M73" s="30"/>
      <c r="N73" s="30">
        <f t="shared" si="1"/>
        <v>13926</v>
      </c>
      <c r="O73" s="30"/>
      <c r="P73" s="27" t="s">
        <v>443</v>
      </c>
      <c r="Q73" s="35">
        <v>0.3</v>
      </c>
      <c r="R73" s="35">
        <v>0.25</v>
      </c>
      <c r="S73" s="35">
        <v>0.45</v>
      </c>
      <c r="T73" s="27"/>
      <c r="U73" s="27"/>
      <c r="V73" s="27"/>
      <c r="W73" s="27"/>
      <c r="X73" s="27"/>
      <c r="Y73" s="35">
        <v>0.3</v>
      </c>
      <c r="Z73" s="35">
        <v>0.25</v>
      </c>
      <c r="AA73" s="35">
        <v>0.45</v>
      </c>
      <c r="AB73" s="27"/>
      <c r="AC73" s="32">
        <v>44197</v>
      </c>
      <c r="AD73" s="33">
        <v>44378</v>
      </c>
    </row>
    <row r="74" spans="1:30" ht="15.75" hidden="1" thickBot="1" x14ac:dyDescent="0.3">
      <c r="A74" s="29" t="s">
        <v>48</v>
      </c>
      <c r="B74" s="27">
        <v>73</v>
      </c>
      <c r="C74" s="27">
        <v>6</v>
      </c>
      <c r="D74" s="27"/>
      <c r="E74" s="27" t="s">
        <v>434</v>
      </c>
      <c r="F74" s="30">
        <v>4733539</v>
      </c>
      <c r="G74" s="30"/>
      <c r="H74" s="30"/>
      <c r="I74" s="30"/>
      <c r="J74" s="30"/>
      <c r="K74" s="30"/>
      <c r="L74" s="30">
        <v>29544.6981391193</v>
      </c>
      <c r="M74" s="30"/>
      <c r="N74" s="30">
        <f t="shared" si="1"/>
        <v>14772.34906955965</v>
      </c>
      <c r="O74" s="30"/>
      <c r="P74" s="27" t="s">
        <v>444</v>
      </c>
      <c r="Q74" s="35">
        <v>0.3</v>
      </c>
      <c r="R74" s="35">
        <v>0.25</v>
      </c>
      <c r="S74" s="35">
        <v>0.45</v>
      </c>
      <c r="T74" s="27"/>
      <c r="U74" s="27"/>
      <c r="V74" s="27"/>
      <c r="W74" s="27"/>
      <c r="X74" s="27"/>
      <c r="Y74" s="35">
        <v>0.3</v>
      </c>
      <c r="Z74" s="35">
        <v>0.25</v>
      </c>
      <c r="AA74" s="35">
        <v>0.45</v>
      </c>
      <c r="AB74" s="27"/>
      <c r="AC74" s="32">
        <v>44378</v>
      </c>
      <c r="AD74" s="33">
        <v>44562</v>
      </c>
    </row>
    <row r="75" spans="1:30" ht="15.75" hidden="1" thickBot="1" x14ac:dyDescent="0.3">
      <c r="A75" s="29" t="s">
        <v>48</v>
      </c>
      <c r="B75" s="27">
        <v>74</v>
      </c>
      <c r="C75" s="27">
        <v>6</v>
      </c>
      <c r="D75" s="27"/>
      <c r="E75" s="27" t="s">
        <v>434</v>
      </c>
      <c r="F75" s="30">
        <v>4733539</v>
      </c>
      <c r="G75" s="30"/>
      <c r="H75" s="30"/>
      <c r="I75" s="30"/>
      <c r="J75" s="30"/>
      <c r="K75" s="30"/>
      <c r="L75" s="30">
        <v>45023.895569177199</v>
      </c>
      <c r="M75" s="30"/>
      <c r="N75" s="30">
        <f t="shared" si="1"/>
        <v>22511.947784588599</v>
      </c>
      <c r="O75" s="30"/>
      <c r="P75" s="27" t="s">
        <v>445</v>
      </c>
      <c r="Q75" s="35">
        <v>0.3</v>
      </c>
      <c r="R75" s="35">
        <v>0.25</v>
      </c>
      <c r="S75" s="35">
        <v>0.45</v>
      </c>
      <c r="T75" s="27"/>
      <c r="U75" s="27"/>
      <c r="V75" s="27"/>
      <c r="W75" s="27"/>
      <c r="X75" s="27"/>
      <c r="Y75" s="35">
        <v>0.3</v>
      </c>
      <c r="Z75" s="35">
        <v>0.25</v>
      </c>
      <c r="AA75" s="35">
        <v>0.45</v>
      </c>
      <c r="AB75" s="27"/>
      <c r="AC75" s="32">
        <v>44378</v>
      </c>
      <c r="AD75" s="33">
        <v>44562</v>
      </c>
    </row>
    <row r="76" spans="1:30" ht="15.75" hidden="1" thickBot="1" x14ac:dyDescent="0.3">
      <c r="A76" s="29" t="s">
        <v>48</v>
      </c>
      <c r="B76" s="27">
        <v>75</v>
      </c>
      <c r="C76" s="27">
        <v>6</v>
      </c>
      <c r="D76" s="27"/>
      <c r="E76" s="27" t="s">
        <v>434</v>
      </c>
      <c r="F76" s="30">
        <v>4733539</v>
      </c>
      <c r="G76" s="30"/>
      <c r="H76" s="30"/>
      <c r="I76" s="30"/>
      <c r="J76" s="30"/>
      <c r="K76" s="30"/>
      <c r="L76" s="30">
        <v>26447.071990585137</v>
      </c>
      <c r="M76" s="30"/>
      <c r="N76" s="30">
        <f t="shared" si="1"/>
        <v>13223.535995292568</v>
      </c>
      <c r="O76" s="30"/>
      <c r="P76" s="27" t="s">
        <v>446</v>
      </c>
      <c r="Q76" s="35">
        <v>0.3</v>
      </c>
      <c r="R76" s="35">
        <v>0.25</v>
      </c>
      <c r="S76" s="35">
        <v>0.45</v>
      </c>
      <c r="T76" s="27"/>
      <c r="U76" s="27"/>
      <c r="V76" s="27"/>
      <c r="W76" s="27"/>
      <c r="X76" s="27"/>
      <c r="Y76" s="35">
        <v>0.3</v>
      </c>
      <c r="Z76" s="35">
        <v>0.25</v>
      </c>
      <c r="AA76" s="35">
        <v>0.45</v>
      </c>
      <c r="AB76" s="27"/>
      <c r="AC76" s="32">
        <v>44378</v>
      </c>
      <c r="AD76" s="33">
        <v>44562</v>
      </c>
    </row>
    <row r="77" spans="1:30" ht="15.75" hidden="1" thickBot="1" x14ac:dyDescent="0.3">
      <c r="A77" s="29" t="s">
        <v>48</v>
      </c>
      <c r="B77" s="27">
        <v>76</v>
      </c>
      <c r="C77" s="27">
        <v>6</v>
      </c>
      <c r="D77" s="27"/>
      <c r="E77" s="27" t="s">
        <v>434</v>
      </c>
      <c r="F77" s="30">
        <v>4286873</v>
      </c>
      <c r="G77" s="30"/>
      <c r="H77" s="30"/>
      <c r="I77" s="30"/>
      <c r="J77" s="30"/>
      <c r="K77" s="30"/>
      <c r="L77" s="30">
        <v>16359.128722431695</v>
      </c>
      <c r="M77" s="30"/>
      <c r="N77" s="30">
        <f t="shared" si="1"/>
        <v>8179.5643612158474</v>
      </c>
      <c r="O77" s="30"/>
      <c r="P77" s="27" t="s">
        <v>447</v>
      </c>
      <c r="Q77" s="35">
        <v>0.3</v>
      </c>
      <c r="R77" s="35">
        <v>0.25</v>
      </c>
      <c r="S77" s="35">
        <v>0.45</v>
      </c>
      <c r="T77" s="27"/>
      <c r="U77" s="27"/>
      <c r="V77" s="27"/>
      <c r="W77" s="27"/>
      <c r="X77" s="27"/>
      <c r="Y77" s="35">
        <v>0.3</v>
      </c>
      <c r="Z77" s="35">
        <v>0.25</v>
      </c>
      <c r="AA77" s="35">
        <v>0.45</v>
      </c>
      <c r="AB77" s="27"/>
      <c r="AC77" s="32">
        <v>44378</v>
      </c>
      <c r="AD77" s="33">
        <v>44562</v>
      </c>
    </row>
    <row r="78" spans="1:30" ht="15.75" hidden="1" thickBot="1" x14ac:dyDescent="0.3">
      <c r="A78" s="29" t="s">
        <v>48</v>
      </c>
      <c r="B78" s="27">
        <v>77</v>
      </c>
      <c r="C78" s="27">
        <v>6</v>
      </c>
      <c r="D78" s="27"/>
      <c r="E78" s="27" t="s">
        <v>434</v>
      </c>
      <c r="F78" s="30">
        <v>4683289</v>
      </c>
      <c r="G78" s="30"/>
      <c r="H78" s="30"/>
      <c r="I78" s="30"/>
      <c r="J78" s="30"/>
      <c r="K78" s="30"/>
      <c r="L78" s="30">
        <v>28477.167281873928</v>
      </c>
      <c r="M78" s="30"/>
      <c r="N78" s="30">
        <f t="shared" si="1"/>
        <v>14238.583640936964</v>
      </c>
      <c r="O78" s="30"/>
      <c r="P78" s="27" t="s">
        <v>448</v>
      </c>
      <c r="Q78" s="35">
        <v>0.3</v>
      </c>
      <c r="R78" s="35">
        <v>0.25</v>
      </c>
      <c r="S78" s="35">
        <v>0.45</v>
      </c>
      <c r="T78" s="27"/>
      <c r="U78" s="27"/>
      <c r="V78" s="27"/>
      <c r="W78" s="27"/>
      <c r="X78" s="27"/>
      <c r="Y78" s="35">
        <v>0.3</v>
      </c>
      <c r="Z78" s="35">
        <v>0.25</v>
      </c>
      <c r="AA78" s="35">
        <v>0.45</v>
      </c>
      <c r="AB78" s="27"/>
      <c r="AC78" s="32">
        <v>44378</v>
      </c>
      <c r="AD78" s="33">
        <v>44562</v>
      </c>
    </row>
    <row r="79" spans="1:30" ht="15.75" hidden="1" thickBot="1" x14ac:dyDescent="0.3">
      <c r="A79" s="29" t="s">
        <v>48</v>
      </c>
      <c r="B79" s="27">
        <v>78</v>
      </c>
      <c r="C79" s="27">
        <v>6</v>
      </c>
      <c r="D79" s="27"/>
      <c r="E79" s="27" t="s">
        <v>434</v>
      </c>
      <c r="F79" s="30">
        <v>4683289</v>
      </c>
      <c r="G79" s="30"/>
      <c r="H79" s="30"/>
      <c r="I79" s="30"/>
      <c r="J79" s="30"/>
      <c r="K79" s="30"/>
      <c r="L79" s="30">
        <v>28477.167281873928</v>
      </c>
      <c r="M79" s="30"/>
      <c r="N79" s="30">
        <f t="shared" si="1"/>
        <v>14238.583640936964</v>
      </c>
      <c r="O79" s="30"/>
      <c r="P79" s="27" t="s">
        <v>449</v>
      </c>
      <c r="Q79" s="35">
        <v>0.3</v>
      </c>
      <c r="R79" s="35">
        <v>0.25</v>
      </c>
      <c r="S79" s="35">
        <v>0.45</v>
      </c>
      <c r="T79" s="27"/>
      <c r="U79" s="27"/>
      <c r="V79" s="27"/>
      <c r="W79" s="27"/>
      <c r="X79" s="27"/>
      <c r="Y79" s="35">
        <v>0.3</v>
      </c>
      <c r="Z79" s="35">
        <v>0.25</v>
      </c>
      <c r="AA79" s="35">
        <v>0.45</v>
      </c>
      <c r="AB79" s="27"/>
      <c r="AC79" s="32">
        <v>44378</v>
      </c>
      <c r="AD79" s="33">
        <v>44562</v>
      </c>
    </row>
    <row r="80" spans="1:30" ht="15.75" hidden="1" thickBot="1" x14ac:dyDescent="0.3">
      <c r="A80" s="29" t="s">
        <v>48</v>
      </c>
      <c r="B80" s="27">
        <v>79</v>
      </c>
      <c r="C80" s="27">
        <v>6</v>
      </c>
      <c r="D80" s="27"/>
      <c r="E80" s="27" t="s">
        <v>434</v>
      </c>
      <c r="F80" s="30">
        <v>4683289</v>
      </c>
      <c r="G80" s="30"/>
      <c r="H80" s="30"/>
      <c r="I80" s="30"/>
      <c r="J80" s="30"/>
      <c r="K80" s="30"/>
      <c r="L80" s="30">
        <v>31101.327861922699</v>
      </c>
      <c r="M80" s="30"/>
      <c r="N80" s="30">
        <f t="shared" si="1"/>
        <v>15550.663930961349</v>
      </c>
      <c r="O80" s="30"/>
      <c r="P80" s="27" t="s">
        <v>450</v>
      </c>
      <c r="Q80" s="35">
        <v>0.3</v>
      </c>
      <c r="R80" s="35">
        <v>0.25</v>
      </c>
      <c r="S80" s="35">
        <v>0.45</v>
      </c>
      <c r="T80" s="27"/>
      <c r="U80" s="27"/>
      <c r="V80" s="27"/>
      <c r="W80" s="27"/>
      <c r="X80" s="27"/>
      <c r="Y80" s="35">
        <v>0.3</v>
      </c>
      <c r="Z80" s="35">
        <v>0.25</v>
      </c>
      <c r="AA80" s="35">
        <v>0.45</v>
      </c>
      <c r="AB80" s="27"/>
      <c r="AC80" s="32">
        <v>44378</v>
      </c>
      <c r="AD80" s="33">
        <v>44562</v>
      </c>
    </row>
    <row r="81" spans="1:30" ht="15.75" hidden="1" thickBot="1" x14ac:dyDescent="0.3">
      <c r="A81" s="18" t="s">
        <v>63</v>
      </c>
      <c r="B81" s="5">
        <v>80</v>
      </c>
      <c r="C81" s="27">
        <v>1</v>
      </c>
      <c r="D81" s="5"/>
      <c r="E81" s="5" t="s">
        <v>434</v>
      </c>
      <c r="F81" s="25"/>
      <c r="G81" s="25"/>
      <c r="H81" s="25"/>
      <c r="I81" s="25"/>
      <c r="J81" s="25"/>
      <c r="K81" s="25"/>
      <c r="L81" s="25">
        <v>48750</v>
      </c>
      <c r="M81" s="25"/>
      <c r="N81" s="25">
        <v>24375</v>
      </c>
      <c r="O81" s="25"/>
      <c r="P81" s="5" t="s">
        <v>451</v>
      </c>
      <c r="Q81" s="5"/>
      <c r="R81" s="5"/>
      <c r="S81" s="5"/>
      <c r="T81" s="5"/>
      <c r="U81" s="5"/>
      <c r="V81" s="5"/>
      <c r="W81" s="5"/>
      <c r="X81" s="5"/>
      <c r="Y81" s="34">
        <v>0.6</v>
      </c>
      <c r="Z81" s="34">
        <v>0.4</v>
      </c>
      <c r="AA81" s="5"/>
      <c r="AB81" s="5"/>
      <c r="AC81" s="6">
        <v>44197</v>
      </c>
      <c r="AD81" s="28">
        <v>44378</v>
      </c>
    </row>
    <row r="82" spans="1:30" ht="15.75" hidden="1" thickBot="1" x14ac:dyDescent="0.3">
      <c r="A82" s="29" t="s">
        <v>63</v>
      </c>
      <c r="B82" s="27">
        <v>81</v>
      </c>
      <c r="C82" s="27">
        <v>3</v>
      </c>
      <c r="D82" s="27"/>
      <c r="E82" s="27" t="s">
        <v>434</v>
      </c>
      <c r="F82" s="30"/>
      <c r="G82" s="30"/>
      <c r="H82" s="30"/>
      <c r="I82" s="30"/>
      <c r="J82" s="30"/>
      <c r="K82" s="30"/>
      <c r="L82" s="30">
        <v>48750</v>
      </c>
      <c r="M82" s="30"/>
      <c r="N82" s="30">
        <v>48750</v>
      </c>
      <c r="O82" s="30"/>
      <c r="P82" s="27" t="s">
        <v>451</v>
      </c>
      <c r="Q82" s="27"/>
      <c r="R82" s="27"/>
      <c r="S82" s="27"/>
      <c r="T82" s="27"/>
      <c r="U82" s="27"/>
      <c r="V82" s="27"/>
      <c r="W82" s="27"/>
      <c r="X82" s="27"/>
      <c r="Y82" s="35">
        <v>0.6</v>
      </c>
      <c r="Z82" s="35">
        <v>0.4</v>
      </c>
      <c r="AA82" s="27"/>
      <c r="AB82" s="27"/>
      <c r="AC82" s="32">
        <v>44197</v>
      </c>
      <c r="AD82" s="33">
        <v>44378</v>
      </c>
    </row>
    <row r="83" spans="1:30" ht="15.75" hidden="1" thickBot="1" x14ac:dyDescent="0.3">
      <c r="A83" s="29" t="s">
        <v>63</v>
      </c>
      <c r="B83" s="27">
        <v>82</v>
      </c>
      <c r="C83" s="27">
        <v>1</v>
      </c>
      <c r="D83" s="27"/>
      <c r="E83" s="27" t="s">
        <v>434</v>
      </c>
      <c r="F83" s="30"/>
      <c r="G83" s="30"/>
      <c r="H83" s="30"/>
      <c r="I83" s="30"/>
      <c r="J83" s="30"/>
      <c r="K83" s="30"/>
      <c r="L83" s="30">
        <v>56670</v>
      </c>
      <c r="M83" s="30"/>
      <c r="N83" s="30">
        <v>28335</v>
      </c>
      <c r="O83" s="30"/>
      <c r="P83" s="27" t="s">
        <v>451</v>
      </c>
      <c r="Q83" s="27"/>
      <c r="R83" s="27"/>
      <c r="S83" s="27"/>
      <c r="T83" s="27"/>
      <c r="U83" s="27"/>
      <c r="V83" s="27"/>
      <c r="W83" s="27"/>
      <c r="X83" s="27"/>
      <c r="Y83" s="35">
        <v>0.6</v>
      </c>
      <c r="Z83" s="35">
        <v>0.4</v>
      </c>
      <c r="AA83" s="27"/>
      <c r="AB83" s="27"/>
      <c r="AC83" s="32">
        <v>44378</v>
      </c>
      <c r="AD83" s="33">
        <v>44562</v>
      </c>
    </row>
    <row r="84" spans="1:30" ht="15.75" hidden="1" thickBot="1" x14ac:dyDescent="0.3">
      <c r="A84" s="29" t="s">
        <v>63</v>
      </c>
      <c r="B84" s="27">
        <v>83</v>
      </c>
      <c r="C84" s="27">
        <v>3</v>
      </c>
      <c r="D84" s="27"/>
      <c r="E84" s="27" t="s">
        <v>434</v>
      </c>
      <c r="F84" s="30"/>
      <c r="G84" s="30"/>
      <c r="H84" s="30"/>
      <c r="I84" s="30"/>
      <c r="J84" s="30"/>
      <c r="K84" s="30"/>
      <c r="L84" s="30">
        <v>56670</v>
      </c>
      <c r="M84" s="30"/>
      <c r="N84" s="30">
        <v>56670</v>
      </c>
      <c r="O84" s="30"/>
      <c r="P84" s="27" t="s">
        <v>451</v>
      </c>
      <c r="Q84" s="27"/>
      <c r="R84" s="27"/>
      <c r="S84" s="27"/>
      <c r="T84" s="27"/>
      <c r="U84" s="27"/>
      <c r="V84" s="27"/>
      <c r="W84" s="27"/>
      <c r="X84" s="27"/>
      <c r="Y84" s="35">
        <v>0.6</v>
      </c>
      <c r="Z84" s="35">
        <v>0.4</v>
      </c>
      <c r="AA84" s="27"/>
      <c r="AB84" s="27"/>
      <c r="AC84" s="32">
        <v>44378</v>
      </c>
      <c r="AD84" s="33">
        <v>44562</v>
      </c>
    </row>
    <row r="85" spans="1:30" ht="15.75" hidden="1" thickBot="1" x14ac:dyDescent="0.3">
      <c r="A85" s="18" t="s">
        <v>72</v>
      </c>
      <c r="B85" s="5">
        <v>84</v>
      </c>
      <c r="C85" s="5">
        <v>4</v>
      </c>
      <c r="D85" s="5">
        <v>42</v>
      </c>
      <c r="E85" s="5" t="s">
        <v>434</v>
      </c>
      <c r="F85" s="25"/>
      <c r="G85" s="36">
        <v>4320000</v>
      </c>
      <c r="H85" s="36">
        <v>102857.14285714286</v>
      </c>
      <c r="I85" s="36">
        <v>74263</v>
      </c>
      <c r="J85" s="37">
        <v>0.72200138888888887</v>
      </c>
      <c r="K85" s="25"/>
      <c r="L85" s="5"/>
      <c r="M85" s="5"/>
      <c r="N85" s="5"/>
      <c r="O85" s="25"/>
      <c r="P85" s="5" t="s">
        <v>452</v>
      </c>
      <c r="Q85" s="5"/>
      <c r="R85" s="5"/>
      <c r="S85" s="5"/>
      <c r="T85" s="5"/>
      <c r="U85" s="26">
        <v>0.9</v>
      </c>
      <c r="V85" s="26">
        <v>0.1</v>
      </c>
      <c r="W85" s="5"/>
      <c r="X85" s="5"/>
      <c r="Y85" s="57"/>
      <c r="Z85" s="57"/>
      <c r="AA85" s="5"/>
      <c r="AB85" s="5"/>
      <c r="AC85" s="6">
        <v>44256</v>
      </c>
      <c r="AD85" s="28">
        <v>44621</v>
      </c>
    </row>
    <row r="86" spans="1:30" ht="15.75" hidden="1" thickBot="1" x14ac:dyDescent="0.3">
      <c r="A86" s="29" t="s">
        <v>72</v>
      </c>
      <c r="B86" s="27">
        <v>85</v>
      </c>
      <c r="C86" s="27">
        <v>4</v>
      </c>
      <c r="D86" s="27">
        <v>21</v>
      </c>
      <c r="E86" s="27" t="s">
        <v>434</v>
      </c>
      <c r="F86" s="30"/>
      <c r="G86" s="38">
        <v>2600000</v>
      </c>
      <c r="H86" s="38">
        <v>123809.52380952382</v>
      </c>
      <c r="I86" s="38">
        <v>89390</v>
      </c>
      <c r="J86" s="39">
        <v>0.72199615384615379</v>
      </c>
      <c r="K86" s="30"/>
      <c r="L86" s="27"/>
      <c r="M86" s="27"/>
      <c r="N86" s="27"/>
      <c r="O86" s="30"/>
      <c r="P86" s="27" t="s">
        <v>452</v>
      </c>
      <c r="Q86" s="27"/>
      <c r="R86" s="27"/>
      <c r="S86" s="27"/>
      <c r="T86" s="27"/>
      <c r="U86" s="31">
        <v>0.9</v>
      </c>
      <c r="V86" s="31">
        <v>0.1</v>
      </c>
      <c r="W86" s="27"/>
      <c r="X86" s="27"/>
      <c r="Y86" s="85"/>
      <c r="Z86" s="85"/>
      <c r="AA86" s="27"/>
      <c r="AB86" s="27"/>
      <c r="AC86" s="32">
        <v>44256</v>
      </c>
      <c r="AD86" s="33">
        <v>44621</v>
      </c>
    </row>
    <row r="87" spans="1:30" ht="15.75" hidden="1" thickBot="1" x14ac:dyDescent="0.3">
      <c r="A87" s="29" t="s">
        <v>72</v>
      </c>
      <c r="B87" s="27">
        <v>86</v>
      </c>
      <c r="C87" s="27">
        <v>4</v>
      </c>
      <c r="D87" s="27">
        <v>42</v>
      </c>
      <c r="E87" s="27" t="s">
        <v>434</v>
      </c>
      <c r="F87" s="30"/>
      <c r="G87" s="38">
        <v>5151352</v>
      </c>
      <c r="H87" s="38">
        <v>122651.23809523809</v>
      </c>
      <c r="I87" s="38">
        <v>88554</v>
      </c>
      <c r="J87" s="39">
        <v>0.72199841905581297</v>
      </c>
      <c r="K87" s="30"/>
      <c r="L87" s="27"/>
      <c r="M87" s="27"/>
      <c r="N87" s="27"/>
      <c r="O87" s="30"/>
      <c r="P87" s="27" t="s">
        <v>452</v>
      </c>
      <c r="Q87" s="27"/>
      <c r="R87" s="27"/>
      <c r="S87" s="27"/>
      <c r="T87" s="27"/>
      <c r="U87" s="31">
        <v>0.9</v>
      </c>
      <c r="V87" s="31">
        <v>0.1</v>
      </c>
      <c r="W87" s="27"/>
      <c r="X87" s="27"/>
      <c r="Y87" s="85"/>
      <c r="Z87" s="85"/>
      <c r="AA87" s="27"/>
      <c r="AB87" s="27"/>
      <c r="AC87" s="32">
        <v>44256</v>
      </c>
      <c r="AD87" s="33">
        <v>44621</v>
      </c>
    </row>
    <row r="88" spans="1:30" ht="15.75" hidden="1" thickBot="1" x14ac:dyDescent="0.3">
      <c r="A88" s="29" t="s">
        <v>72</v>
      </c>
      <c r="B88" s="27">
        <v>87</v>
      </c>
      <c r="C88" s="27">
        <v>4</v>
      </c>
      <c r="D88" s="27">
        <v>160</v>
      </c>
      <c r="E88" s="27" t="s">
        <v>434</v>
      </c>
      <c r="F88" s="30"/>
      <c r="G88" s="38">
        <v>10797000</v>
      </c>
      <c r="H88" s="38">
        <v>67481.25</v>
      </c>
      <c r="I88" s="38">
        <v>48721</v>
      </c>
      <c r="J88" s="39">
        <v>0.72199314624432709</v>
      </c>
      <c r="K88" s="30"/>
      <c r="L88" s="27"/>
      <c r="M88" s="27"/>
      <c r="N88" s="27"/>
      <c r="O88" s="30"/>
      <c r="P88" s="27" t="s">
        <v>452</v>
      </c>
      <c r="Q88" s="27"/>
      <c r="R88" s="27"/>
      <c r="S88" s="27"/>
      <c r="T88" s="27"/>
      <c r="U88" s="31">
        <v>0.9</v>
      </c>
      <c r="V88" s="31">
        <v>0.1</v>
      </c>
      <c r="W88" s="27"/>
      <c r="X88" s="27"/>
      <c r="Y88" s="85"/>
      <c r="Z88" s="85"/>
      <c r="AA88" s="27"/>
      <c r="AB88" s="27"/>
      <c r="AC88" s="32">
        <v>44256</v>
      </c>
      <c r="AD88" s="33">
        <v>44621</v>
      </c>
    </row>
    <row r="89" spans="1:30" ht="15.75" hidden="1" thickBot="1" x14ac:dyDescent="0.3">
      <c r="A89" s="29" t="s">
        <v>72</v>
      </c>
      <c r="B89" s="27">
        <v>88</v>
      </c>
      <c r="C89" s="27">
        <v>4</v>
      </c>
      <c r="D89" s="27">
        <v>160</v>
      </c>
      <c r="E89" s="27" t="s">
        <v>434</v>
      </c>
      <c r="F89" s="30"/>
      <c r="G89" s="38">
        <v>7162080</v>
      </c>
      <c r="H89" s="38">
        <v>29019</v>
      </c>
      <c r="I89" s="38">
        <v>20952</v>
      </c>
      <c r="J89" s="39">
        <v>0.72200971777111544</v>
      </c>
      <c r="K89" s="30"/>
      <c r="L89" s="27"/>
      <c r="M89" s="27"/>
      <c r="N89" s="27"/>
      <c r="O89" s="30"/>
      <c r="P89" s="27" t="s">
        <v>452</v>
      </c>
      <c r="Q89" s="27"/>
      <c r="R89" s="27"/>
      <c r="S89" s="27"/>
      <c r="T89" s="27"/>
      <c r="U89" s="31">
        <v>0.9</v>
      </c>
      <c r="V89" s="31">
        <v>0.1</v>
      </c>
      <c r="W89" s="27"/>
      <c r="X89" s="27"/>
      <c r="Y89" s="85"/>
      <c r="Z89" s="85"/>
      <c r="AA89" s="27"/>
      <c r="AB89" s="27"/>
      <c r="AC89" s="32">
        <v>44256</v>
      </c>
      <c r="AD89" s="33">
        <v>44621</v>
      </c>
    </row>
    <row r="90" spans="1:30" ht="15.75" hidden="1" thickBot="1" x14ac:dyDescent="0.3">
      <c r="A90" s="29" t="s">
        <v>72</v>
      </c>
      <c r="B90" s="27">
        <v>89</v>
      </c>
      <c r="C90" s="27">
        <v>4</v>
      </c>
      <c r="D90" s="27">
        <v>160</v>
      </c>
      <c r="E90" s="27" t="s">
        <v>434</v>
      </c>
      <c r="F90" s="30"/>
      <c r="G90" s="38">
        <v>6247026</v>
      </c>
      <c r="H90" s="38">
        <v>39043.912499999999</v>
      </c>
      <c r="I90" s="38">
        <v>28190</v>
      </c>
      <c r="J90" s="39">
        <v>0.7220075600773872</v>
      </c>
      <c r="K90" s="30"/>
      <c r="L90" s="27"/>
      <c r="M90" s="27"/>
      <c r="N90" s="27"/>
      <c r="O90" s="30"/>
      <c r="P90" s="27" t="s">
        <v>452</v>
      </c>
      <c r="Q90" s="27"/>
      <c r="R90" s="27"/>
      <c r="S90" s="27"/>
      <c r="T90" s="27"/>
      <c r="U90" s="31">
        <v>0.9</v>
      </c>
      <c r="V90" s="31">
        <v>0.1</v>
      </c>
      <c r="W90" s="27"/>
      <c r="X90" s="27"/>
      <c r="Y90" s="85"/>
      <c r="Z90" s="85"/>
      <c r="AA90" s="27"/>
      <c r="AB90" s="27"/>
      <c r="AC90" s="32">
        <v>44256</v>
      </c>
      <c r="AD90" s="33">
        <v>44621</v>
      </c>
    </row>
    <row r="91" spans="1:30" ht="15.75" hidden="1" thickBot="1" x14ac:dyDescent="0.3">
      <c r="A91" s="29" t="s">
        <v>72</v>
      </c>
      <c r="B91" s="27">
        <v>90</v>
      </c>
      <c r="C91" s="27">
        <v>4</v>
      </c>
      <c r="D91" s="27">
        <v>160</v>
      </c>
      <c r="E91" s="27" t="s">
        <v>434</v>
      </c>
      <c r="F91" s="30"/>
      <c r="G91" s="38">
        <v>6117600</v>
      </c>
      <c r="H91" s="38">
        <v>10313</v>
      </c>
      <c r="I91" s="38">
        <v>7446</v>
      </c>
      <c r="J91" s="39">
        <v>0.72200135750993888</v>
      </c>
      <c r="K91" s="30"/>
      <c r="L91" s="27"/>
      <c r="M91" s="27"/>
      <c r="N91" s="27"/>
      <c r="O91" s="30"/>
      <c r="P91" s="27" t="s">
        <v>452</v>
      </c>
      <c r="Q91" s="27"/>
      <c r="R91" s="27"/>
      <c r="S91" s="27"/>
      <c r="T91" s="27"/>
      <c r="U91" s="31">
        <v>0.9</v>
      </c>
      <c r="V91" s="31">
        <v>0.1</v>
      </c>
      <c r="W91" s="27"/>
      <c r="X91" s="27"/>
      <c r="Y91" s="85"/>
      <c r="Z91" s="85"/>
      <c r="AA91" s="27"/>
      <c r="AB91" s="27"/>
      <c r="AC91" s="32">
        <v>44256</v>
      </c>
      <c r="AD91" s="33">
        <v>44621</v>
      </c>
    </row>
    <row r="92" spans="1:30" ht="15.75" hidden="1" thickBot="1" x14ac:dyDescent="0.3">
      <c r="A92" s="29" t="s">
        <v>72</v>
      </c>
      <c r="B92" s="27">
        <v>91</v>
      </c>
      <c r="C92" s="27">
        <v>4</v>
      </c>
      <c r="D92" s="27">
        <v>160</v>
      </c>
      <c r="E92" s="27" t="s">
        <v>434</v>
      </c>
      <c r="F92" s="30"/>
      <c r="G92" s="38">
        <v>7425760</v>
      </c>
      <c r="H92" s="38">
        <v>46411</v>
      </c>
      <c r="I92" s="38">
        <v>33509</v>
      </c>
      <c r="J92" s="39">
        <v>0.72200555902695485</v>
      </c>
      <c r="K92" s="30"/>
      <c r="L92" s="27"/>
      <c r="M92" s="27"/>
      <c r="N92" s="27"/>
      <c r="O92" s="30"/>
      <c r="P92" s="27" t="s">
        <v>452</v>
      </c>
      <c r="Q92" s="27"/>
      <c r="R92" s="27"/>
      <c r="S92" s="27"/>
      <c r="T92" s="27"/>
      <c r="U92" s="31">
        <v>0.9</v>
      </c>
      <c r="V92" s="31">
        <v>0.1</v>
      </c>
      <c r="W92" s="27"/>
      <c r="X92" s="27"/>
      <c r="Y92" s="85"/>
      <c r="Z92" s="85"/>
      <c r="AA92" s="27"/>
      <c r="AB92" s="27"/>
      <c r="AC92" s="32">
        <v>44256</v>
      </c>
      <c r="AD92" s="33">
        <v>44621</v>
      </c>
    </row>
    <row r="93" spans="1:30" ht="15.75" hidden="1" thickBot="1" x14ac:dyDescent="0.3">
      <c r="A93" s="29" t="s">
        <v>72</v>
      </c>
      <c r="B93" s="27">
        <v>92</v>
      </c>
      <c r="C93" s="27">
        <v>4</v>
      </c>
      <c r="D93" s="27">
        <v>160</v>
      </c>
      <c r="E93" s="27" t="s">
        <v>434</v>
      </c>
      <c r="F93" s="30"/>
      <c r="G93" s="38">
        <v>6650000</v>
      </c>
      <c r="H93" s="38">
        <v>41562.5</v>
      </c>
      <c r="I93" s="38">
        <v>30008</v>
      </c>
      <c r="J93" s="39">
        <v>0.72199699248120297</v>
      </c>
      <c r="K93" s="30"/>
      <c r="L93" s="27"/>
      <c r="M93" s="27"/>
      <c r="N93" s="27"/>
      <c r="O93" s="30"/>
      <c r="P93" s="27" t="s">
        <v>452</v>
      </c>
      <c r="Q93" s="27"/>
      <c r="R93" s="27"/>
      <c r="S93" s="27"/>
      <c r="T93" s="27"/>
      <c r="U93" s="31">
        <v>0.9</v>
      </c>
      <c r="V93" s="31">
        <v>0.1</v>
      </c>
      <c r="W93" s="27"/>
      <c r="X93" s="27"/>
      <c r="Y93" s="85"/>
      <c r="Z93" s="85"/>
      <c r="AA93" s="27"/>
      <c r="AB93" s="27"/>
      <c r="AC93" s="32">
        <v>44256</v>
      </c>
      <c r="AD93" s="33">
        <v>44621</v>
      </c>
    </row>
    <row r="94" spans="1:30" ht="15.75" hidden="1" thickBot="1" x14ac:dyDescent="0.3">
      <c r="A94" s="29" t="s">
        <v>72</v>
      </c>
      <c r="B94" s="27">
        <v>93</v>
      </c>
      <c r="C94" s="27">
        <v>4</v>
      </c>
      <c r="D94" s="27">
        <v>160</v>
      </c>
      <c r="E94" s="27" t="s">
        <v>434</v>
      </c>
      <c r="F94" s="30"/>
      <c r="G94" s="38">
        <v>5745000</v>
      </c>
      <c r="H94" s="38">
        <v>35906.25</v>
      </c>
      <c r="I94" s="38">
        <v>25924</v>
      </c>
      <c r="J94" s="39">
        <v>0.72199129677980856</v>
      </c>
      <c r="K94" s="30"/>
      <c r="L94" s="27"/>
      <c r="M94" s="27"/>
      <c r="N94" s="27"/>
      <c r="O94" s="30"/>
      <c r="P94" s="27" t="s">
        <v>452</v>
      </c>
      <c r="Q94" s="27"/>
      <c r="R94" s="27"/>
      <c r="S94" s="27"/>
      <c r="T94" s="27"/>
      <c r="U94" s="31">
        <v>0.9</v>
      </c>
      <c r="V94" s="31">
        <v>0.1</v>
      </c>
      <c r="W94" s="27"/>
      <c r="X94" s="27"/>
      <c r="Y94" s="85"/>
      <c r="Z94" s="85"/>
      <c r="AA94" s="27"/>
      <c r="AB94" s="27"/>
      <c r="AC94" s="32">
        <v>44256</v>
      </c>
      <c r="AD94" s="33">
        <v>44621</v>
      </c>
    </row>
    <row r="95" spans="1:30" ht="15.75" hidden="1" thickBot="1" x14ac:dyDescent="0.3">
      <c r="A95" s="29" t="s">
        <v>72</v>
      </c>
      <c r="B95" s="27">
        <v>94</v>
      </c>
      <c r="C95" s="27">
        <v>4</v>
      </c>
      <c r="D95" s="27">
        <v>160</v>
      </c>
      <c r="E95" s="27" t="s">
        <v>434</v>
      </c>
      <c r="F95" s="30"/>
      <c r="G95" s="38">
        <v>4643040</v>
      </c>
      <c r="H95" s="38">
        <v>29019</v>
      </c>
      <c r="I95" s="38">
        <v>27606</v>
      </c>
      <c r="J95" s="39">
        <v>0.95130776387883798</v>
      </c>
      <c r="K95" s="30"/>
      <c r="L95" s="27"/>
      <c r="M95" s="27"/>
      <c r="N95" s="27"/>
      <c r="O95" s="30"/>
      <c r="P95" s="27" t="s">
        <v>452</v>
      </c>
      <c r="Q95" s="27"/>
      <c r="R95" s="27"/>
      <c r="S95" s="27"/>
      <c r="T95" s="27"/>
      <c r="U95" s="31">
        <v>0.9</v>
      </c>
      <c r="V95" s="31">
        <v>0.1</v>
      </c>
      <c r="W95" s="27"/>
      <c r="X95" s="27"/>
      <c r="Y95" s="85"/>
      <c r="Z95" s="85"/>
      <c r="AA95" s="27"/>
      <c r="AB95" s="27"/>
      <c r="AC95" s="32">
        <v>44256</v>
      </c>
      <c r="AD95" s="33">
        <v>44621</v>
      </c>
    </row>
    <row r="96" spans="1:30" ht="15.75" hidden="1" thickBot="1" x14ac:dyDescent="0.3">
      <c r="A96" s="29" t="s">
        <v>72</v>
      </c>
      <c r="B96" s="27">
        <v>95</v>
      </c>
      <c r="C96" s="27">
        <v>4</v>
      </c>
      <c r="D96" s="27">
        <v>160</v>
      </c>
      <c r="E96" s="27" t="s">
        <v>434</v>
      </c>
      <c r="F96" s="30"/>
      <c r="G96" s="38">
        <v>6299360</v>
      </c>
      <c r="H96" s="38">
        <v>39371</v>
      </c>
      <c r="I96" s="38">
        <v>28426</v>
      </c>
      <c r="J96" s="39">
        <v>0.72200350511798028</v>
      </c>
      <c r="K96" s="30"/>
      <c r="L96" s="27"/>
      <c r="M96" s="27"/>
      <c r="N96" s="27"/>
      <c r="O96" s="30"/>
      <c r="P96" s="27" t="s">
        <v>452</v>
      </c>
      <c r="Q96" s="27"/>
      <c r="R96" s="27"/>
      <c r="S96" s="27"/>
      <c r="T96" s="27"/>
      <c r="U96" s="31">
        <v>0.9</v>
      </c>
      <c r="V96" s="31">
        <v>0.1</v>
      </c>
      <c r="W96" s="27"/>
      <c r="X96" s="27"/>
      <c r="Y96" s="85"/>
      <c r="Z96" s="85"/>
      <c r="AA96" s="27"/>
      <c r="AB96" s="27"/>
      <c r="AC96" s="32">
        <v>44256</v>
      </c>
      <c r="AD96" s="33">
        <v>44621</v>
      </c>
    </row>
    <row r="97" spans="1:30" ht="15.75" hidden="1" thickBot="1" x14ac:dyDescent="0.3">
      <c r="A97" s="18" t="s">
        <v>97</v>
      </c>
      <c r="B97" s="5">
        <v>96</v>
      </c>
      <c r="C97" s="5">
        <v>5</v>
      </c>
      <c r="D97" s="5"/>
      <c r="E97" s="5" t="s">
        <v>434</v>
      </c>
      <c r="F97" s="25">
        <v>1181131.5</v>
      </c>
      <c r="G97" s="25">
        <v>2755973.5</v>
      </c>
      <c r="H97" s="25"/>
      <c r="I97" s="25"/>
      <c r="J97" s="25"/>
      <c r="K97" s="25"/>
      <c r="L97" s="25"/>
      <c r="M97" s="25"/>
      <c r="N97" s="25"/>
      <c r="O97" s="25"/>
      <c r="P97" s="25" t="s">
        <v>453</v>
      </c>
      <c r="Q97" s="34">
        <v>0.55000000000000004</v>
      </c>
      <c r="R97" s="34">
        <v>0.1</v>
      </c>
      <c r="S97" s="34">
        <v>0.35</v>
      </c>
      <c r="T97" s="5"/>
      <c r="U97" s="34">
        <v>0.55000000000000004</v>
      </c>
      <c r="V97" s="34">
        <v>0.1</v>
      </c>
      <c r="W97" s="34">
        <v>0.35</v>
      </c>
      <c r="X97" s="5"/>
      <c r="Y97" s="34"/>
      <c r="Z97" s="34"/>
      <c r="AA97" s="34"/>
      <c r="AB97" s="5"/>
      <c r="AC97" s="6">
        <v>44378</v>
      </c>
      <c r="AD97" s="28">
        <v>44562</v>
      </c>
    </row>
    <row r="98" spans="1:30" ht="15.75" hidden="1" thickBot="1" x14ac:dyDescent="0.3">
      <c r="A98" s="29" t="s">
        <v>97</v>
      </c>
      <c r="B98" s="27">
        <v>97</v>
      </c>
      <c r="C98" s="27">
        <v>5</v>
      </c>
      <c r="D98" s="27"/>
      <c r="E98" s="27" t="s">
        <v>434</v>
      </c>
      <c r="F98" s="30">
        <v>1246749.8999999999</v>
      </c>
      <c r="G98" s="30">
        <v>2909083.0999999996</v>
      </c>
      <c r="H98" s="30"/>
      <c r="I98" s="30"/>
      <c r="J98" s="30"/>
      <c r="K98" s="30"/>
      <c r="L98" s="30"/>
      <c r="M98" s="30"/>
      <c r="N98" s="30"/>
      <c r="O98" s="30"/>
      <c r="P98" s="30" t="s">
        <v>453</v>
      </c>
      <c r="Q98" s="35">
        <v>0.55000000000000004</v>
      </c>
      <c r="R98" s="35">
        <v>0.1</v>
      </c>
      <c r="S98" s="35">
        <v>0.35</v>
      </c>
      <c r="T98" s="27"/>
      <c r="U98" s="35">
        <v>0.55000000000000004</v>
      </c>
      <c r="V98" s="35">
        <v>0.1</v>
      </c>
      <c r="W98" s="35">
        <v>0.35</v>
      </c>
      <c r="X98" s="27"/>
      <c r="Y98" s="35"/>
      <c r="Z98" s="35"/>
      <c r="AA98" s="35"/>
      <c r="AB98" s="27"/>
      <c r="AC98" s="32">
        <v>44378</v>
      </c>
      <c r="AD98" s="33">
        <v>44562</v>
      </c>
    </row>
    <row r="99" spans="1:30" ht="15.75" hidden="1" thickBot="1" x14ac:dyDescent="0.3">
      <c r="A99" s="29" t="s">
        <v>97</v>
      </c>
      <c r="B99" s="27">
        <v>98</v>
      </c>
      <c r="C99" s="27">
        <v>5</v>
      </c>
      <c r="D99" s="27"/>
      <c r="E99" s="27" t="s">
        <v>434</v>
      </c>
      <c r="F99" s="30">
        <v>1640460.5999999999</v>
      </c>
      <c r="G99" s="30">
        <v>3827741.4</v>
      </c>
      <c r="H99" s="30"/>
      <c r="I99" s="30"/>
      <c r="J99" s="30"/>
      <c r="K99" s="30"/>
      <c r="L99" s="30"/>
      <c r="M99" s="30"/>
      <c r="N99" s="30"/>
      <c r="O99" s="30"/>
      <c r="P99" s="30" t="s">
        <v>453</v>
      </c>
      <c r="Q99" s="35">
        <v>0.55000000000000004</v>
      </c>
      <c r="R99" s="35">
        <v>0.1</v>
      </c>
      <c r="S99" s="35">
        <v>0.35</v>
      </c>
      <c r="T99" s="27"/>
      <c r="U99" s="35">
        <v>0.55000000000000004</v>
      </c>
      <c r="V99" s="35">
        <v>0.1</v>
      </c>
      <c r="W99" s="35">
        <v>0.35</v>
      </c>
      <c r="X99" s="27"/>
      <c r="Y99" s="35"/>
      <c r="Z99" s="35"/>
      <c r="AA99" s="35"/>
      <c r="AB99" s="27"/>
      <c r="AC99" s="32">
        <v>44378</v>
      </c>
      <c r="AD99" s="33">
        <v>44562</v>
      </c>
    </row>
    <row r="100" spans="1:30" ht="15.75" hidden="1" thickBot="1" x14ac:dyDescent="0.3">
      <c r="A100" s="29" t="s">
        <v>97</v>
      </c>
      <c r="B100" s="27">
        <v>99</v>
      </c>
      <c r="C100" s="27">
        <v>5</v>
      </c>
      <c r="D100" s="27"/>
      <c r="E100" s="27" t="s">
        <v>434</v>
      </c>
      <c r="F100" s="30">
        <v>1831066.5</v>
      </c>
      <c r="G100" s="30">
        <v>4272488.5</v>
      </c>
      <c r="H100" s="30"/>
      <c r="I100" s="30"/>
      <c r="J100" s="30"/>
      <c r="K100" s="30"/>
      <c r="L100" s="30"/>
      <c r="M100" s="30"/>
      <c r="N100" s="30"/>
      <c r="O100" s="30"/>
      <c r="P100" s="30" t="s">
        <v>454</v>
      </c>
      <c r="Q100" s="35">
        <v>0.55000000000000004</v>
      </c>
      <c r="R100" s="35">
        <v>0.1</v>
      </c>
      <c r="S100" s="35">
        <v>0.35</v>
      </c>
      <c r="T100" s="27"/>
      <c r="U100" s="35">
        <v>0.55000000000000004</v>
      </c>
      <c r="V100" s="35">
        <v>0.1</v>
      </c>
      <c r="W100" s="35">
        <v>0.35</v>
      </c>
      <c r="X100" s="27"/>
      <c r="Y100" s="35"/>
      <c r="Z100" s="35"/>
      <c r="AA100" s="35"/>
      <c r="AB100" s="27"/>
      <c r="AC100" s="32">
        <v>44378</v>
      </c>
      <c r="AD100" s="33">
        <v>44562</v>
      </c>
    </row>
    <row r="101" spans="1:30" ht="15.75" hidden="1" thickBot="1" x14ac:dyDescent="0.3">
      <c r="A101" s="29" t="s">
        <v>97</v>
      </c>
      <c r="B101" s="27">
        <v>100</v>
      </c>
      <c r="C101" s="27">
        <v>5</v>
      </c>
      <c r="D101" s="27"/>
      <c r="E101" s="27" t="s">
        <v>434</v>
      </c>
      <c r="F101" s="30">
        <v>2177906.6999999997</v>
      </c>
      <c r="G101" s="30">
        <v>5081782.3</v>
      </c>
      <c r="H101" s="30"/>
      <c r="I101" s="30"/>
      <c r="J101" s="30"/>
      <c r="K101" s="30"/>
      <c r="L101" s="30"/>
      <c r="M101" s="30"/>
      <c r="N101" s="30"/>
      <c r="O101" s="30"/>
      <c r="P101" s="30" t="s">
        <v>454</v>
      </c>
      <c r="Q101" s="35">
        <v>0.55000000000000004</v>
      </c>
      <c r="R101" s="35">
        <v>0.1</v>
      </c>
      <c r="S101" s="35">
        <v>0.35</v>
      </c>
      <c r="T101" s="27"/>
      <c r="U101" s="35">
        <v>0.55000000000000004</v>
      </c>
      <c r="V101" s="35">
        <v>0.1</v>
      </c>
      <c r="W101" s="35">
        <v>0.35</v>
      </c>
      <c r="X101" s="27"/>
      <c r="Y101" s="35"/>
      <c r="Z101" s="35"/>
      <c r="AA101" s="35"/>
      <c r="AB101" s="27"/>
      <c r="AC101" s="32">
        <v>44378</v>
      </c>
      <c r="AD101" s="33">
        <v>44562</v>
      </c>
    </row>
    <row r="102" spans="1:30" ht="15.75" hidden="1" thickBot="1" x14ac:dyDescent="0.3">
      <c r="A102" s="18" t="s">
        <v>108</v>
      </c>
      <c r="B102" s="5">
        <v>101</v>
      </c>
      <c r="C102" s="5">
        <v>11</v>
      </c>
      <c r="D102" s="5">
        <v>104</v>
      </c>
      <c r="E102" s="5" t="s">
        <v>434</v>
      </c>
      <c r="F102" s="25"/>
      <c r="G102" s="36">
        <v>4393866.9844510453</v>
      </c>
      <c r="H102" s="36">
        <v>42248.721004336971</v>
      </c>
      <c r="I102" s="40">
        <v>25349.23260260218</v>
      </c>
      <c r="J102" s="26">
        <v>0.6</v>
      </c>
      <c r="K102" s="25"/>
      <c r="L102" s="5"/>
      <c r="M102" s="5"/>
      <c r="N102" s="5"/>
      <c r="O102" s="25"/>
      <c r="P102" s="5" t="s">
        <v>455</v>
      </c>
      <c r="Q102" s="5"/>
      <c r="R102" s="5"/>
      <c r="S102" s="5"/>
      <c r="T102" s="5"/>
      <c r="U102" s="26">
        <v>0.9</v>
      </c>
      <c r="V102" s="26">
        <v>0.06</v>
      </c>
      <c r="W102" s="26">
        <v>0.04</v>
      </c>
      <c r="X102" s="5"/>
      <c r="Y102" s="57"/>
      <c r="Z102" s="57"/>
      <c r="AA102" s="26"/>
      <c r="AB102" s="6"/>
      <c r="AC102" s="6">
        <v>44409</v>
      </c>
      <c r="AD102" s="28">
        <v>44593</v>
      </c>
    </row>
    <row r="103" spans="1:30" ht="15.75" hidden="1" thickBot="1" x14ac:dyDescent="0.3">
      <c r="A103" s="29" t="s">
        <v>108</v>
      </c>
      <c r="B103" s="27">
        <v>102</v>
      </c>
      <c r="C103" s="27">
        <v>11</v>
      </c>
      <c r="D103" s="27">
        <v>104</v>
      </c>
      <c r="E103" s="27" t="s">
        <v>434</v>
      </c>
      <c r="F103" s="30"/>
      <c r="G103" s="38">
        <v>5429999.552032819</v>
      </c>
      <c r="H103" s="38">
        <v>52211.534154161724</v>
      </c>
      <c r="I103" s="41">
        <v>31326.920492497033</v>
      </c>
      <c r="J103" s="31">
        <v>0.6</v>
      </c>
      <c r="K103" s="30"/>
      <c r="L103" s="27"/>
      <c r="M103" s="27"/>
      <c r="N103" s="27"/>
      <c r="O103" s="30"/>
      <c r="P103" s="27" t="s">
        <v>455</v>
      </c>
      <c r="Q103" s="27"/>
      <c r="R103" s="27"/>
      <c r="S103" s="27"/>
      <c r="T103" s="27"/>
      <c r="U103" s="31">
        <v>0.9</v>
      </c>
      <c r="V103" s="31">
        <v>0.06</v>
      </c>
      <c r="W103" s="31">
        <v>0.04</v>
      </c>
      <c r="X103" s="27"/>
      <c r="Y103" s="85"/>
      <c r="Z103" s="85"/>
      <c r="AA103" s="31"/>
      <c r="AB103" s="32"/>
      <c r="AC103" s="32">
        <v>44409</v>
      </c>
      <c r="AD103" s="33">
        <v>44593</v>
      </c>
    </row>
    <row r="104" spans="1:30" ht="15.75" hidden="1" thickBot="1" x14ac:dyDescent="0.3">
      <c r="A104" s="29" t="s">
        <v>108</v>
      </c>
      <c r="B104" s="27">
        <v>103</v>
      </c>
      <c r="C104" s="27">
        <v>11</v>
      </c>
      <c r="D104" s="27">
        <v>104</v>
      </c>
      <c r="E104" s="27" t="s">
        <v>434</v>
      </c>
      <c r="F104" s="30"/>
      <c r="G104" s="38">
        <v>5485407.7107270304</v>
      </c>
      <c r="H104" s="38">
        <v>52744.304910836829</v>
      </c>
      <c r="I104" s="41">
        <v>31646.582946502094</v>
      </c>
      <c r="J104" s="31">
        <v>0.6</v>
      </c>
      <c r="K104" s="30"/>
      <c r="L104" s="27"/>
      <c r="M104" s="27"/>
      <c r="N104" s="27"/>
      <c r="O104" s="30"/>
      <c r="P104" s="27" t="s">
        <v>455</v>
      </c>
      <c r="Q104" s="27"/>
      <c r="R104" s="27"/>
      <c r="S104" s="27"/>
      <c r="T104" s="27"/>
      <c r="U104" s="31">
        <v>0.9</v>
      </c>
      <c r="V104" s="31">
        <v>0.06</v>
      </c>
      <c r="W104" s="31">
        <v>0.04</v>
      </c>
      <c r="X104" s="27"/>
      <c r="Y104" s="85"/>
      <c r="Z104" s="85"/>
      <c r="AA104" s="31"/>
      <c r="AB104" s="32"/>
      <c r="AC104" s="32">
        <v>44409</v>
      </c>
      <c r="AD104" s="33">
        <v>44593</v>
      </c>
    </row>
    <row r="105" spans="1:30" ht="15.75" hidden="1" thickBot="1" x14ac:dyDescent="0.3">
      <c r="A105" s="29" t="s">
        <v>108</v>
      </c>
      <c r="B105" s="27">
        <v>104</v>
      </c>
      <c r="C105" s="27">
        <v>11</v>
      </c>
      <c r="D105" s="27">
        <v>104</v>
      </c>
      <c r="E105" s="27" t="s">
        <v>434</v>
      </c>
      <c r="F105" s="30"/>
      <c r="G105" s="38">
        <v>5250000</v>
      </c>
      <c r="H105" s="38">
        <v>50480.769230769234</v>
      </c>
      <c r="I105" s="41">
        <v>30288.461538461539</v>
      </c>
      <c r="J105" s="31">
        <v>0.6</v>
      </c>
      <c r="K105" s="30"/>
      <c r="L105" s="27"/>
      <c r="M105" s="27"/>
      <c r="N105" s="27"/>
      <c r="O105" s="30"/>
      <c r="P105" s="27" t="s">
        <v>455</v>
      </c>
      <c r="Q105" s="27"/>
      <c r="R105" s="27"/>
      <c r="S105" s="27"/>
      <c r="T105" s="27"/>
      <c r="U105" s="31">
        <v>0.9</v>
      </c>
      <c r="V105" s="31">
        <v>0.06</v>
      </c>
      <c r="W105" s="31">
        <v>0.04</v>
      </c>
      <c r="X105" s="27"/>
      <c r="Y105" s="85"/>
      <c r="Z105" s="85"/>
      <c r="AA105" s="31"/>
      <c r="AB105" s="32"/>
      <c r="AC105" s="32">
        <v>44409</v>
      </c>
      <c r="AD105" s="33">
        <v>44593</v>
      </c>
    </row>
    <row r="106" spans="1:30" ht="15.75" hidden="1" thickBot="1" x14ac:dyDescent="0.3">
      <c r="A106" s="29" t="s">
        <v>108</v>
      </c>
      <c r="B106" s="27">
        <v>105</v>
      </c>
      <c r="C106" s="27">
        <v>11</v>
      </c>
      <c r="D106" s="27">
        <v>104</v>
      </c>
      <c r="E106" s="27" t="s">
        <v>434</v>
      </c>
      <c r="F106" s="30"/>
      <c r="G106" s="38">
        <v>876484</v>
      </c>
      <c r="H106" s="38">
        <v>8427.7307692307695</v>
      </c>
      <c r="I106" s="41">
        <v>5056.6384615384613</v>
      </c>
      <c r="J106" s="31">
        <v>0.6</v>
      </c>
      <c r="K106" s="30"/>
      <c r="L106" s="27"/>
      <c r="M106" s="27"/>
      <c r="N106" s="27"/>
      <c r="O106" s="30"/>
      <c r="P106" s="27"/>
      <c r="Q106" s="27"/>
      <c r="R106" s="27"/>
      <c r="S106" s="27"/>
      <c r="T106" s="27"/>
      <c r="U106" s="31">
        <v>0.9</v>
      </c>
      <c r="V106" s="31">
        <v>0.06</v>
      </c>
      <c r="W106" s="31">
        <v>0.04</v>
      </c>
      <c r="X106" s="27"/>
      <c r="Y106" s="85"/>
      <c r="Z106" s="85"/>
      <c r="AA106" s="31"/>
      <c r="AB106" s="32"/>
      <c r="AC106" s="32">
        <v>44409</v>
      </c>
      <c r="AD106" s="33">
        <v>44593</v>
      </c>
    </row>
    <row r="107" spans="1:30" ht="15.75" hidden="1" thickBot="1" x14ac:dyDescent="0.3">
      <c r="A107" s="29" t="s">
        <v>108</v>
      </c>
      <c r="B107" s="27">
        <v>106</v>
      </c>
      <c r="C107" s="27">
        <v>11</v>
      </c>
      <c r="D107" s="27">
        <v>104</v>
      </c>
      <c r="E107" s="27" t="s">
        <v>434</v>
      </c>
      <c r="F107" s="30"/>
      <c r="G107" s="38">
        <v>2770407.9347106214</v>
      </c>
      <c r="H107" s="38">
        <v>26638.537833755974</v>
      </c>
      <c r="I107" s="41">
        <v>15983.122700253583</v>
      </c>
      <c r="J107" s="31">
        <v>0.6</v>
      </c>
      <c r="K107" s="30"/>
      <c r="L107" s="27"/>
      <c r="M107" s="27"/>
      <c r="N107" s="27"/>
      <c r="O107" s="30"/>
      <c r="P107" s="27" t="s">
        <v>455</v>
      </c>
      <c r="Q107" s="27"/>
      <c r="R107" s="27"/>
      <c r="S107" s="27"/>
      <c r="T107" s="27"/>
      <c r="U107" s="31">
        <v>0.9</v>
      </c>
      <c r="V107" s="31">
        <v>0.06</v>
      </c>
      <c r="W107" s="31">
        <v>0.04</v>
      </c>
      <c r="X107" s="27"/>
      <c r="Y107" s="85"/>
      <c r="Z107" s="85"/>
      <c r="AA107" s="31"/>
      <c r="AB107" s="32"/>
      <c r="AC107" s="32">
        <v>44409</v>
      </c>
      <c r="AD107" s="33">
        <v>44593</v>
      </c>
    </row>
    <row r="108" spans="1:30" ht="15.75" hidden="1" thickBot="1" x14ac:dyDescent="0.3">
      <c r="A108" s="29" t="s">
        <v>108</v>
      </c>
      <c r="B108" s="27">
        <v>107</v>
      </c>
      <c r="C108" s="27">
        <v>11</v>
      </c>
      <c r="D108" s="27">
        <v>104</v>
      </c>
      <c r="E108" s="27" t="s">
        <v>434</v>
      </c>
      <c r="F108" s="30"/>
      <c r="G108" s="38">
        <v>3782147.5369308321</v>
      </c>
      <c r="H108" s="38">
        <v>36366.803239719542</v>
      </c>
      <c r="I108" s="41">
        <v>21820.081943831723</v>
      </c>
      <c r="J108" s="31">
        <v>0.6</v>
      </c>
      <c r="K108" s="30"/>
      <c r="L108" s="27"/>
      <c r="M108" s="27"/>
      <c r="N108" s="27"/>
      <c r="O108" s="30"/>
      <c r="P108" s="27" t="s">
        <v>456</v>
      </c>
      <c r="Q108" s="27"/>
      <c r="R108" s="27"/>
      <c r="S108" s="27"/>
      <c r="T108" s="27"/>
      <c r="U108" s="31">
        <v>0.9</v>
      </c>
      <c r="V108" s="31">
        <v>0.06</v>
      </c>
      <c r="W108" s="31">
        <v>0.04</v>
      </c>
      <c r="X108" s="27"/>
      <c r="Y108" s="85"/>
      <c r="Z108" s="85"/>
      <c r="AA108" s="31"/>
      <c r="AB108" s="32"/>
      <c r="AC108" s="32">
        <v>44409</v>
      </c>
      <c r="AD108" s="33">
        <v>44593</v>
      </c>
    </row>
    <row r="109" spans="1:30" ht="15.75" hidden="1" thickBot="1" x14ac:dyDescent="0.3">
      <c r="A109" s="29" t="s">
        <v>108</v>
      </c>
      <c r="B109" s="27">
        <v>108</v>
      </c>
      <c r="C109" s="27">
        <v>11</v>
      </c>
      <c r="D109" s="27">
        <v>104</v>
      </c>
      <c r="E109" s="27" t="s">
        <v>434</v>
      </c>
      <c r="F109" s="30"/>
      <c r="G109" s="38">
        <v>3160424.6541476813</v>
      </c>
      <c r="H109" s="38">
        <v>30388.698597573857</v>
      </c>
      <c r="I109" s="41">
        <v>18233.219158544314</v>
      </c>
      <c r="J109" s="31">
        <v>0.6</v>
      </c>
      <c r="K109" s="30"/>
      <c r="L109" s="27"/>
      <c r="M109" s="27"/>
      <c r="N109" s="27"/>
      <c r="O109" s="30"/>
      <c r="P109" s="27" t="s">
        <v>457</v>
      </c>
      <c r="Q109" s="27"/>
      <c r="R109" s="27"/>
      <c r="S109" s="27"/>
      <c r="T109" s="27"/>
      <c r="U109" s="31">
        <v>0.9</v>
      </c>
      <c r="V109" s="31">
        <v>0.06</v>
      </c>
      <c r="W109" s="31">
        <v>0.04</v>
      </c>
      <c r="X109" s="27"/>
      <c r="Y109" s="85"/>
      <c r="Z109" s="85"/>
      <c r="AA109" s="31"/>
      <c r="AB109" s="32"/>
      <c r="AC109" s="32">
        <v>44409</v>
      </c>
      <c r="AD109" s="33">
        <v>44593</v>
      </c>
    </row>
    <row r="110" spans="1:30" ht="15.75" hidden="1" thickBot="1" x14ac:dyDescent="0.3">
      <c r="A110" s="18" t="s">
        <v>458</v>
      </c>
      <c r="B110" s="5">
        <v>109</v>
      </c>
      <c r="C110" s="5">
        <v>9</v>
      </c>
      <c r="D110" s="5"/>
      <c r="E110" s="5" t="s">
        <v>434</v>
      </c>
      <c r="F110" s="25">
        <v>5242809.5</v>
      </c>
      <c r="G110" s="25"/>
      <c r="H110" s="25"/>
      <c r="I110" s="25"/>
      <c r="J110" s="25"/>
      <c r="K110" s="25"/>
      <c r="L110" s="25"/>
      <c r="M110" s="25"/>
      <c r="N110" s="25"/>
      <c r="O110" s="25">
        <v>339</v>
      </c>
      <c r="P110" s="25" t="s">
        <v>455</v>
      </c>
      <c r="Q110" s="34">
        <v>0.44</v>
      </c>
      <c r="R110" s="34"/>
      <c r="S110" s="34">
        <v>0.56000000000000005</v>
      </c>
      <c r="T110" s="5"/>
      <c r="U110" s="5"/>
      <c r="V110" s="5"/>
      <c r="W110" s="5"/>
      <c r="X110" s="5"/>
      <c r="Y110" s="34">
        <v>0.64</v>
      </c>
      <c r="Z110" s="34">
        <v>0.36</v>
      </c>
      <c r="AA110" s="5"/>
      <c r="AB110" s="5"/>
      <c r="AC110" s="6">
        <v>44378</v>
      </c>
      <c r="AD110" s="28">
        <v>44562</v>
      </c>
    </row>
    <row r="111" spans="1:30" ht="15.75" hidden="1" thickBot="1" x14ac:dyDescent="0.3">
      <c r="A111" s="29" t="s">
        <v>458</v>
      </c>
      <c r="B111" s="27">
        <v>110</v>
      </c>
      <c r="C111" s="27">
        <v>9</v>
      </c>
      <c r="D111" s="27"/>
      <c r="E111" s="27" t="s">
        <v>434</v>
      </c>
      <c r="F111" s="30">
        <v>5242809.5</v>
      </c>
      <c r="G111" s="30"/>
      <c r="H111" s="30"/>
      <c r="I111" s="30"/>
      <c r="J111" s="30"/>
      <c r="K111" s="30"/>
      <c r="L111" s="30"/>
      <c r="M111" s="30"/>
      <c r="N111" s="30"/>
      <c r="O111" s="30">
        <v>339</v>
      </c>
      <c r="P111" s="30" t="s">
        <v>455</v>
      </c>
      <c r="Q111" s="35">
        <v>0.44</v>
      </c>
      <c r="R111" s="35"/>
      <c r="S111" s="35">
        <v>0.56000000000000005</v>
      </c>
      <c r="T111" s="27"/>
      <c r="U111" s="27"/>
      <c r="V111" s="27"/>
      <c r="W111" s="27"/>
      <c r="X111" s="27"/>
      <c r="Y111" s="35">
        <v>0.64</v>
      </c>
      <c r="Z111" s="35">
        <v>0.36</v>
      </c>
      <c r="AA111" s="27"/>
      <c r="AB111" s="27"/>
      <c r="AC111" s="32">
        <v>44378</v>
      </c>
      <c r="AD111" s="33">
        <v>44562</v>
      </c>
    </row>
    <row r="112" spans="1:30" ht="15.75" hidden="1" thickBot="1" x14ac:dyDescent="0.3">
      <c r="A112" s="29" t="s">
        <v>458</v>
      </c>
      <c r="B112" s="27">
        <v>111</v>
      </c>
      <c r="C112" s="27">
        <v>9</v>
      </c>
      <c r="D112" s="27"/>
      <c r="E112" s="27" t="s">
        <v>434</v>
      </c>
      <c r="F112" s="30">
        <v>4244505</v>
      </c>
      <c r="G112" s="30"/>
      <c r="H112" s="30"/>
      <c r="I112" s="30"/>
      <c r="J112" s="30"/>
      <c r="K112" s="30"/>
      <c r="L112" s="30"/>
      <c r="M112" s="30"/>
      <c r="N112" s="30"/>
      <c r="O112" s="30">
        <v>339</v>
      </c>
      <c r="P112" s="30" t="s">
        <v>459</v>
      </c>
      <c r="Q112" s="35">
        <v>0.44</v>
      </c>
      <c r="R112" s="35"/>
      <c r="S112" s="35">
        <v>0.56000000000000005</v>
      </c>
      <c r="T112" s="27"/>
      <c r="U112" s="27"/>
      <c r="V112" s="27"/>
      <c r="W112" s="27"/>
      <c r="X112" s="27"/>
      <c r="Y112" s="35">
        <v>0.64</v>
      </c>
      <c r="Z112" s="35">
        <v>0.36</v>
      </c>
      <c r="AA112" s="27"/>
      <c r="AB112" s="27"/>
      <c r="AC112" s="32">
        <v>44378</v>
      </c>
      <c r="AD112" s="33">
        <v>44562</v>
      </c>
    </row>
    <row r="113" spans="1:30" ht="15.75" hidden="1" thickBot="1" x14ac:dyDescent="0.3">
      <c r="A113" s="29" t="s">
        <v>458</v>
      </c>
      <c r="B113" s="27">
        <v>112</v>
      </c>
      <c r="C113" s="27">
        <v>9</v>
      </c>
      <c r="D113" s="27"/>
      <c r="E113" s="27" t="s">
        <v>434</v>
      </c>
      <c r="F113" s="30">
        <v>4438383</v>
      </c>
      <c r="G113" s="30"/>
      <c r="H113" s="30"/>
      <c r="I113" s="30"/>
      <c r="J113" s="30"/>
      <c r="K113" s="30"/>
      <c r="L113" s="30"/>
      <c r="M113" s="30"/>
      <c r="N113" s="30"/>
      <c r="O113" s="30">
        <v>339</v>
      </c>
      <c r="P113" s="30" t="s">
        <v>460</v>
      </c>
      <c r="Q113" s="35">
        <v>0.44</v>
      </c>
      <c r="R113" s="35"/>
      <c r="S113" s="35">
        <v>0.56000000000000005</v>
      </c>
      <c r="T113" s="27"/>
      <c r="U113" s="27"/>
      <c r="V113" s="27"/>
      <c r="W113" s="27"/>
      <c r="X113" s="27"/>
      <c r="Y113" s="35">
        <v>0.64</v>
      </c>
      <c r="Z113" s="35">
        <v>0.36</v>
      </c>
      <c r="AA113" s="27"/>
      <c r="AB113" s="27"/>
      <c r="AC113" s="32">
        <v>44378</v>
      </c>
      <c r="AD113" s="33">
        <v>44562</v>
      </c>
    </row>
    <row r="114" spans="1:30" ht="15.75" hidden="1" thickBot="1" x14ac:dyDescent="0.3">
      <c r="A114" s="29" t="s">
        <v>458</v>
      </c>
      <c r="B114" s="27">
        <v>113</v>
      </c>
      <c r="C114" s="27">
        <v>9</v>
      </c>
      <c r="D114" s="27"/>
      <c r="E114" s="27" t="s">
        <v>434</v>
      </c>
      <c r="F114" s="30">
        <v>5700000</v>
      </c>
      <c r="G114" s="30"/>
      <c r="H114" s="30"/>
      <c r="I114" s="30"/>
      <c r="J114" s="30"/>
      <c r="K114" s="30"/>
      <c r="L114" s="30"/>
      <c r="M114" s="30"/>
      <c r="N114" s="30"/>
      <c r="O114" s="30">
        <v>250</v>
      </c>
      <c r="P114" s="30" t="s">
        <v>461</v>
      </c>
      <c r="Q114" s="35">
        <v>0.44</v>
      </c>
      <c r="R114" s="35"/>
      <c r="S114" s="35">
        <v>0.56000000000000005</v>
      </c>
      <c r="T114" s="27"/>
      <c r="U114" s="27"/>
      <c r="V114" s="27"/>
      <c r="W114" s="27"/>
      <c r="X114" s="27"/>
      <c r="Y114" s="35">
        <v>0.64</v>
      </c>
      <c r="Z114" s="35">
        <v>0.36</v>
      </c>
      <c r="AA114" s="27"/>
      <c r="AB114" s="27"/>
      <c r="AC114" s="32">
        <v>44378</v>
      </c>
      <c r="AD114" s="33">
        <v>44562</v>
      </c>
    </row>
    <row r="115" spans="1:30" ht="15.75" hidden="1" thickBot="1" x14ac:dyDescent="0.3">
      <c r="A115" s="18" t="s">
        <v>136</v>
      </c>
      <c r="B115" s="5">
        <v>114</v>
      </c>
      <c r="C115" s="5">
        <v>5</v>
      </c>
      <c r="D115" s="5"/>
      <c r="E115" s="5" t="s">
        <v>434</v>
      </c>
      <c r="F115" s="25">
        <v>2090861.5742160203</v>
      </c>
      <c r="G115" s="40">
        <v>5170013.5283407224</v>
      </c>
      <c r="H115" s="25"/>
      <c r="I115" s="25"/>
      <c r="J115" s="5"/>
      <c r="K115" s="25"/>
      <c r="L115" s="25"/>
      <c r="M115" s="5"/>
      <c r="N115" s="5"/>
      <c r="O115" s="25"/>
      <c r="P115" s="5" t="s">
        <v>462</v>
      </c>
      <c r="Q115" s="26">
        <v>1</v>
      </c>
      <c r="R115" s="5"/>
      <c r="S115" s="5"/>
      <c r="T115" s="5"/>
      <c r="U115" s="26">
        <v>0.8</v>
      </c>
      <c r="V115" s="26">
        <v>0.2</v>
      </c>
      <c r="W115" s="5"/>
      <c r="X115" s="5"/>
      <c r="Y115" s="57"/>
      <c r="Z115" s="57"/>
      <c r="AA115" s="5"/>
      <c r="AB115" s="5"/>
      <c r="AC115" s="6">
        <v>44409</v>
      </c>
      <c r="AD115" s="28">
        <v>44593</v>
      </c>
    </row>
    <row r="116" spans="1:30" ht="15.75" hidden="1" thickBot="1" x14ac:dyDescent="0.3">
      <c r="A116" s="29" t="s">
        <v>136</v>
      </c>
      <c r="B116" s="27">
        <v>115</v>
      </c>
      <c r="C116" s="27">
        <v>5</v>
      </c>
      <c r="D116" s="27"/>
      <c r="E116" s="27" t="s">
        <v>434</v>
      </c>
      <c r="F116" s="30">
        <v>1501043.8180295844</v>
      </c>
      <c r="G116" s="41">
        <v>3711587.8323816732</v>
      </c>
      <c r="H116" s="30"/>
      <c r="I116" s="30"/>
      <c r="J116" s="27"/>
      <c r="K116" s="30"/>
      <c r="L116" s="30"/>
      <c r="M116" s="27"/>
      <c r="N116" s="27"/>
      <c r="O116" s="30"/>
      <c r="P116" s="27" t="s">
        <v>463</v>
      </c>
      <c r="Q116" s="31">
        <v>1</v>
      </c>
      <c r="R116" s="27"/>
      <c r="S116" s="27"/>
      <c r="T116" s="27"/>
      <c r="U116" s="31">
        <v>0.8</v>
      </c>
      <c r="V116" s="31">
        <v>0.2</v>
      </c>
      <c r="W116" s="27"/>
      <c r="X116" s="27"/>
      <c r="Y116" s="85"/>
      <c r="Z116" s="85"/>
      <c r="AA116" s="27"/>
      <c r="AB116" s="27"/>
      <c r="AC116" s="32">
        <v>44409</v>
      </c>
      <c r="AD116" s="33">
        <v>44593</v>
      </c>
    </row>
    <row r="117" spans="1:30" ht="15.75" hidden="1" thickBot="1" x14ac:dyDescent="0.3">
      <c r="A117" s="29" t="s">
        <v>136</v>
      </c>
      <c r="B117" s="27">
        <v>116</v>
      </c>
      <c r="C117" s="27">
        <v>5</v>
      </c>
      <c r="D117" s="27"/>
      <c r="E117" s="27" t="s">
        <v>434</v>
      </c>
      <c r="F117" s="30">
        <v>2115993.9000837291</v>
      </c>
      <c r="G117" s="41">
        <v>5232156.1131914556</v>
      </c>
      <c r="H117" s="30"/>
      <c r="I117" s="30"/>
      <c r="J117" s="27"/>
      <c r="K117" s="30"/>
      <c r="L117" s="30"/>
      <c r="M117" s="27"/>
      <c r="N117" s="27"/>
      <c r="O117" s="30"/>
      <c r="P117" s="27" t="s">
        <v>462</v>
      </c>
      <c r="Q117" s="31">
        <v>1</v>
      </c>
      <c r="R117" s="27"/>
      <c r="S117" s="27"/>
      <c r="T117" s="27"/>
      <c r="U117" s="31">
        <v>0.8</v>
      </c>
      <c r="V117" s="31">
        <v>0.2</v>
      </c>
      <c r="W117" s="27"/>
      <c r="X117" s="27"/>
      <c r="Y117" s="85"/>
      <c r="Z117" s="85"/>
      <c r="AA117" s="27"/>
      <c r="AB117" s="27"/>
      <c r="AC117" s="32">
        <v>44409</v>
      </c>
      <c r="AD117" s="33">
        <v>44593</v>
      </c>
    </row>
    <row r="118" spans="1:30" ht="15.75" hidden="1" thickBot="1" x14ac:dyDescent="0.3">
      <c r="A118" s="29" t="s">
        <v>136</v>
      </c>
      <c r="B118" s="27">
        <v>117</v>
      </c>
      <c r="C118" s="27">
        <v>5</v>
      </c>
      <c r="D118" s="27"/>
      <c r="E118" s="27" t="s">
        <v>434</v>
      </c>
      <c r="F118" s="30">
        <v>1418701.8639873478</v>
      </c>
      <c r="G118" s="41">
        <v>3507981.8105294565</v>
      </c>
      <c r="H118" s="30"/>
      <c r="I118" s="30"/>
      <c r="J118" s="27"/>
      <c r="K118" s="30"/>
      <c r="L118" s="30"/>
      <c r="M118" s="27"/>
      <c r="N118" s="27"/>
      <c r="O118" s="30"/>
      <c r="P118" s="27" t="s">
        <v>462</v>
      </c>
      <c r="Q118" s="31">
        <v>1</v>
      </c>
      <c r="R118" s="27"/>
      <c r="S118" s="27"/>
      <c r="T118" s="27"/>
      <c r="U118" s="31">
        <v>0.8</v>
      </c>
      <c r="V118" s="31">
        <v>0.2</v>
      </c>
      <c r="W118" s="27"/>
      <c r="X118" s="27"/>
      <c r="Y118" s="85"/>
      <c r="Z118" s="85"/>
      <c r="AA118" s="27"/>
      <c r="AB118" s="27"/>
      <c r="AC118" s="32">
        <v>44409</v>
      </c>
      <c r="AD118" s="33">
        <v>44593</v>
      </c>
    </row>
    <row r="119" spans="1:30" ht="15.75" hidden="1" thickBot="1" x14ac:dyDescent="0.3">
      <c r="A119" s="29" t="s">
        <v>136</v>
      </c>
      <c r="B119" s="27">
        <v>118</v>
      </c>
      <c r="C119" s="27">
        <v>5</v>
      </c>
      <c r="D119" s="27"/>
      <c r="E119" s="27" t="s">
        <v>434</v>
      </c>
      <c r="F119" s="30">
        <v>1678166.9885570752</v>
      </c>
      <c r="G119" s="41">
        <v>4149555.1966027101</v>
      </c>
      <c r="H119" s="30"/>
      <c r="I119" s="30"/>
      <c r="J119" s="27"/>
      <c r="K119" s="30"/>
      <c r="L119" s="30"/>
      <c r="M119" s="27"/>
      <c r="N119" s="27"/>
      <c r="O119" s="30"/>
      <c r="P119" s="27" t="s">
        <v>462</v>
      </c>
      <c r="Q119" s="31">
        <v>1</v>
      </c>
      <c r="R119" s="27"/>
      <c r="S119" s="27"/>
      <c r="T119" s="27"/>
      <c r="U119" s="31">
        <v>0.8</v>
      </c>
      <c r="V119" s="31">
        <v>0.2</v>
      </c>
      <c r="W119" s="27"/>
      <c r="X119" s="27"/>
      <c r="Y119" s="85"/>
      <c r="Z119" s="85"/>
      <c r="AA119" s="27"/>
      <c r="AB119" s="27"/>
      <c r="AC119" s="32">
        <v>44409</v>
      </c>
      <c r="AD119" s="33">
        <v>44593</v>
      </c>
    </row>
    <row r="120" spans="1:30" ht="15.75" hidden="1" thickBot="1" x14ac:dyDescent="0.3">
      <c r="A120" s="29" t="s">
        <v>136</v>
      </c>
      <c r="B120" s="27">
        <v>119</v>
      </c>
      <c r="C120" s="27">
        <v>5</v>
      </c>
      <c r="D120" s="27"/>
      <c r="E120" s="27" t="s">
        <v>434</v>
      </c>
      <c r="F120" s="42">
        <v>1726200.390734022</v>
      </c>
      <c r="G120" s="42">
        <v>4268326.0072389236</v>
      </c>
      <c r="H120" s="30"/>
      <c r="I120" s="30"/>
      <c r="J120" s="27"/>
      <c r="K120" s="30"/>
      <c r="L120" s="30"/>
      <c r="M120" s="27"/>
      <c r="N120" s="27"/>
      <c r="O120" s="30"/>
      <c r="P120" s="27" t="s">
        <v>462</v>
      </c>
      <c r="Q120" s="31">
        <v>1</v>
      </c>
      <c r="R120" s="27"/>
      <c r="S120" s="27"/>
      <c r="T120" s="27"/>
      <c r="U120" s="31">
        <v>0.8</v>
      </c>
      <c r="V120" s="31">
        <v>0.2</v>
      </c>
      <c r="W120" s="27"/>
      <c r="X120" s="27"/>
      <c r="Y120" s="85"/>
      <c r="Z120" s="85"/>
      <c r="AA120" s="27"/>
      <c r="AB120" s="27"/>
      <c r="AC120" s="32">
        <v>44409</v>
      </c>
      <c r="AD120" s="33">
        <v>44593</v>
      </c>
    </row>
    <row r="121" spans="1:30" ht="15.75" hidden="1" thickBot="1" x14ac:dyDescent="0.3">
      <c r="A121" s="29" t="s">
        <v>136</v>
      </c>
      <c r="B121" s="27">
        <v>120</v>
      </c>
      <c r="C121" s="27">
        <v>5</v>
      </c>
      <c r="D121" s="27"/>
      <c r="E121" s="27" t="s">
        <v>434</v>
      </c>
      <c r="F121" s="30">
        <v>0</v>
      </c>
      <c r="G121" s="41">
        <v>0</v>
      </c>
      <c r="H121" s="30"/>
      <c r="I121" s="30"/>
      <c r="J121" s="27"/>
      <c r="K121" s="30"/>
      <c r="L121" s="30"/>
      <c r="M121" s="27"/>
      <c r="N121" s="27"/>
      <c r="O121" s="30"/>
      <c r="P121" s="27" t="s">
        <v>464</v>
      </c>
      <c r="Q121" s="31">
        <v>1</v>
      </c>
      <c r="R121" s="27"/>
      <c r="S121" s="27"/>
      <c r="T121" s="27"/>
      <c r="U121" s="31">
        <v>0.8</v>
      </c>
      <c r="V121" s="31">
        <v>0.2</v>
      </c>
      <c r="W121" s="27"/>
      <c r="X121" s="27"/>
      <c r="Y121" s="85"/>
      <c r="Z121" s="85"/>
      <c r="AA121" s="27"/>
      <c r="AB121" s="27"/>
      <c r="AC121" s="32">
        <v>44409</v>
      </c>
      <c r="AD121" s="33">
        <v>44593</v>
      </c>
    </row>
    <row r="122" spans="1:30" ht="15.75" hidden="1" thickBot="1" x14ac:dyDescent="0.3">
      <c r="A122" s="29" t="s">
        <v>136</v>
      </c>
      <c r="B122" s="27">
        <v>121</v>
      </c>
      <c r="C122" s="27">
        <v>5</v>
      </c>
      <c r="D122" s="27"/>
      <c r="E122" s="27" t="s">
        <v>434</v>
      </c>
      <c r="F122" s="30">
        <v>955766.67596985772</v>
      </c>
      <c r="G122" s="41">
        <v>2363296.742251188</v>
      </c>
      <c r="H122" s="30"/>
      <c r="I122" s="30"/>
      <c r="J122" s="27"/>
      <c r="K122" s="30"/>
      <c r="L122" s="30"/>
      <c r="M122" s="27"/>
      <c r="N122" s="27"/>
      <c r="O122" s="30"/>
      <c r="P122" s="27" t="s">
        <v>464</v>
      </c>
      <c r="Q122" s="31">
        <v>1</v>
      </c>
      <c r="R122" s="27"/>
      <c r="S122" s="27"/>
      <c r="T122" s="27"/>
      <c r="U122" s="31">
        <v>0.8</v>
      </c>
      <c r="V122" s="31">
        <v>0.2</v>
      </c>
      <c r="W122" s="27"/>
      <c r="X122" s="27"/>
      <c r="Y122" s="85"/>
      <c r="Z122" s="85"/>
      <c r="AA122" s="27"/>
      <c r="AB122" s="27"/>
      <c r="AC122" s="32">
        <v>44409</v>
      </c>
      <c r="AD122" s="33">
        <v>44593</v>
      </c>
    </row>
    <row r="123" spans="1:30" ht="15.75" hidden="1" thickBot="1" x14ac:dyDescent="0.3">
      <c r="A123" s="29" t="s">
        <v>136</v>
      </c>
      <c r="B123" s="27">
        <v>122</v>
      </c>
      <c r="C123" s="27">
        <v>5</v>
      </c>
      <c r="D123" s="27"/>
      <c r="E123" s="27" t="s">
        <v>434</v>
      </c>
      <c r="F123" s="30">
        <v>0</v>
      </c>
      <c r="G123" s="41">
        <v>0</v>
      </c>
      <c r="H123" s="30"/>
      <c r="I123" s="30"/>
      <c r="J123" s="27"/>
      <c r="K123" s="30"/>
      <c r="L123" s="30"/>
      <c r="M123" s="27"/>
      <c r="N123" s="27"/>
      <c r="O123" s="30"/>
      <c r="P123" s="27" t="s">
        <v>464</v>
      </c>
      <c r="Q123" s="31">
        <v>1</v>
      </c>
      <c r="R123" s="27"/>
      <c r="S123" s="27"/>
      <c r="T123" s="27"/>
      <c r="U123" s="31">
        <v>0.8</v>
      </c>
      <c r="V123" s="31">
        <v>0.2</v>
      </c>
      <c r="W123" s="27"/>
      <c r="X123" s="27"/>
      <c r="Y123" s="85"/>
      <c r="Z123" s="85"/>
      <c r="AA123" s="27"/>
      <c r="AB123" s="27"/>
      <c r="AC123" s="32">
        <v>44409</v>
      </c>
      <c r="AD123" s="33">
        <v>44593</v>
      </c>
    </row>
    <row r="124" spans="1:30" ht="15.75" hidden="1" thickBot="1" x14ac:dyDescent="0.3">
      <c r="A124" s="29" t="s">
        <v>136</v>
      </c>
      <c r="B124" s="27">
        <v>123</v>
      </c>
      <c r="C124" s="27">
        <v>5</v>
      </c>
      <c r="D124" s="27"/>
      <c r="E124" s="27" t="s">
        <v>434</v>
      </c>
      <c r="F124" s="30">
        <v>1154449.7370918225</v>
      </c>
      <c r="G124" s="41">
        <v>2854573.5451201214</v>
      </c>
      <c r="H124" s="30"/>
      <c r="I124" s="30"/>
      <c r="J124" s="27"/>
      <c r="K124" s="30"/>
      <c r="L124" s="30"/>
      <c r="M124" s="27"/>
      <c r="N124" s="27"/>
      <c r="O124" s="30"/>
      <c r="P124" s="27" t="s">
        <v>462</v>
      </c>
      <c r="Q124" s="31">
        <v>1</v>
      </c>
      <c r="R124" s="27"/>
      <c r="S124" s="27"/>
      <c r="T124" s="27"/>
      <c r="U124" s="31">
        <v>0.8</v>
      </c>
      <c r="V124" s="31">
        <v>0.2</v>
      </c>
      <c r="W124" s="27"/>
      <c r="X124" s="27"/>
      <c r="Y124" s="85"/>
      <c r="Z124" s="85"/>
      <c r="AA124" s="27"/>
      <c r="AB124" s="27"/>
      <c r="AC124" s="32">
        <v>44409</v>
      </c>
      <c r="AD124" s="33">
        <v>44593</v>
      </c>
    </row>
    <row r="125" spans="1:30" ht="15.75" hidden="1" thickBot="1" x14ac:dyDescent="0.3">
      <c r="A125" s="29" t="s">
        <v>136</v>
      </c>
      <c r="B125" s="27">
        <v>124</v>
      </c>
      <c r="C125" s="27">
        <v>5</v>
      </c>
      <c r="D125" s="27"/>
      <c r="E125" s="27" t="s">
        <v>434</v>
      </c>
      <c r="F125" s="30">
        <v>1511765.5595869385</v>
      </c>
      <c r="G125" s="41">
        <v>3738099.1740415422</v>
      </c>
      <c r="H125" s="30"/>
      <c r="I125" s="30"/>
      <c r="J125" s="27"/>
      <c r="K125" s="30"/>
      <c r="L125" s="30"/>
      <c r="M125" s="27"/>
      <c r="N125" s="27"/>
      <c r="O125" s="30"/>
      <c r="P125" s="27" t="s">
        <v>464</v>
      </c>
      <c r="Q125" s="31">
        <v>1</v>
      </c>
      <c r="R125" s="27"/>
      <c r="S125" s="27"/>
      <c r="T125" s="27"/>
      <c r="U125" s="31">
        <v>0.8</v>
      </c>
      <c r="V125" s="31">
        <v>0.2</v>
      </c>
      <c r="W125" s="27"/>
      <c r="X125" s="27"/>
      <c r="Y125" s="85"/>
      <c r="Z125" s="85"/>
      <c r="AA125" s="27"/>
      <c r="AB125" s="27"/>
      <c r="AC125" s="32">
        <v>44409</v>
      </c>
      <c r="AD125" s="33">
        <v>44593</v>
      </c>
    </row>
    <row r="126" spans="1:30" ht="15.75" hidden="1" thickBot="1" x14ac:dyDescent="0.3">
      <c r="A126" s="29" t="s">
        <v>136</v>
      </c>
      <c r="B126" s="27">
        <v>125</v>
      </c>
      <c r="C126" s="27">
        <v>5</v>
      </c>
      <c r="D126" s="27"/>
      <c r="E126" s="27" t="s">
        <v>434</v>
      </c>
      <c r="F126" s="30">
        <v>1404548.1440133967</v>
      </c>
      <c r="G126" s="41">
        <v>3472985.7574428516</v>
      </c>
      <c r="H126" s="30"/>
      <c r="I126" s="30"/>
      <c r="J126" s="27"/>
      <c r="K126" s="30"/>
      <c r="L126" s="30"/>
      <c r="M126" s="27"/>
      <c r="N126" s="27"/>
      <c r="O126" s="30"/>
      <c r="P126" s="27" t="s">
        <v>464</v>
      </c>
      <c r="Q126" s="31">
        <v>1</v>
      </c>
      <c r="R126" s="27"/>
      <c r="S126" s="27"/>
      <c r="T126" s="27"/>
      <c r="U126" s="31">
        <v>0.8</v>
      </c>
      <c r="V126" s="31">
        <v>0.2</v>
      </c>
      <c r="W126" s="27"/>
      <c r="X126" s="27"/>
      <c r="Y126" s="85"/>
      <c r="Z126" s="85"/>
      <c r="AA126" s="27"/>
      <c r="AB126" s="27"/>
      <c r="AC126" s="32">
        <v>44409</v>
      </c>
      <c r="AD126" s="33">
        <v>44593</v>
      </c>
    </row>
    <row r="127" spans="1:30" ht="15.75" hidden="1" thickBot="1" x14ac:dyDescent="0.3">
      <c r="A127" s="29" t="s">
        <v>136</v>
      </c>
      <c r="B127" s="27">
        <v>126</v>
      </c>
      <c r="C127" s="27">
        <v>5</v>
      </c>
      <c r="D127" s="27"/>
      <c r="E127" s="27" t="s">
        <v>434</v>
      </c>
      <c r="F127" s="30">
        <v>964518.6804353894</v>
      </c>
      <c r="G127" s="41">
        <v>2384937.5717146867</v>
      </c>
      <c r="H127" s="30"/>
      <c r="I127" s="30"/>
      <c r="J127" s="27"/>
      <c r="K127" s="30"/>
      <c r="L127" s="30"/>
      <c r="M127" s="27"/>
      <c r="N127" s="27"/>
      <c r="O127" s="30"/>
      <c r="P127" s="27" t="s">
        <v>464</v>
      </c>
      <c r="Q127" s="31">
        <v>1</v>
      </c>
      <c r="R127" s="27"/>
      <c r="S127" s="27"/>
      <c r="T127" s="27"/>
      <c r="U127" s="31">
        <v>0.8</v>
      </c>
      <c r="V127" s="31">
        <v>0.2</v>
      </c>
      <c r="W127" s="27"/>
      <c r="X127" s="27"/>
      <c r="Y127" s="85"/>
      <c r="Z127" s="85"/>
      <c r="AA127" s="27"/>
      <c r="AB127" s="27"/>
      <c r="AC127" s="32">
        <v>44409</v>
      </c>
      <c r="AD127" s="33">
        <v>44593</v>
      </c>
    </row>
    <row r="128" spans="1:30" ht="15.75" hidden="1" thickBot="1" x14ac:dyDescent="0.3">
      <c r="A128" s="29" t="s">
        <v>136</v>
      </c>
      <c r="B128" s="27">
        <v>127</v>
      </c>
      <c r="C128" s="27">
        <v>5</v>
      </c>
      <c r="D128" s="27"/>
      <c r="E128" s="27" t="s">
        <v>434</v>
      </c>
      <c r="F128" s="30">
        <v>964198.04930691235</v>
      </c>
      <c r="G128" s="41">
        <v>2384143.3135604686</v>
      </c>
      <c r="H128" s="30"/>
      <c r="I128" s="30"/>
      <c r="J128" s="27"/>
      <c r="K128" s="30"/>
      <c r="L128" s="30"/>
      <c r="M128" s="27"/>
      <c r="N128" s="27"/>
      <c r="O128" s="30"/>
      <c r="P128" s="27" t="s">
        <v>462</v>
      </c>
      <c r="Q128" s="31">
        <v>1</v>
      </c>
      <c r="R128" s="27"/>
      <c r="S128" s="27"/>
      <c r="T128" s="27"/>
      <c r="U128" s="31">
        <v>0.8</v>
      </c>
      <c r="V128" s="31">
        <v>0.2</v>
      </c>
      <c r="W128" s="27"/>
      <c r="X128" s="27"/>
      <c r="Y128" s="85"/>
      <c r="Z128" s="85"/>
      <c r="AA128" s="27"/>
      <c r="AB128" s="27"/>
      <c r="AC128" s="32">
        <v>44409</v>
      </c>
      <c r="AD128" s="33">
        <v>44593</v>
      </c>
    </row>
    <row r="129" spans="1:30" ht="15.75" hidden="1" thickBot="1" x14ac:dyDescent="0.3">
      <c r="A129" s="29" t="s">
        <v>136</v>
      </c>
      <c r="B129" s="27">
        <v>128</v>
      </c>
      <c r="C129" s="27">
        <v>5</v>
      </c>
      <c r="D129" s="27"/>
      <c r="E129" s="27" t="s">
        <v>434</v>
      </c>
      <c r="F129" s="30">
        <v>0</v>
      </c>
      <c r="G129" s="41">
        <v>0</v>
      </c>
      <c r="H129" s="30"/>
      <c r="I129" s="30"/>
      <c r="J129" s="27"/>
      <c r="K129" s="30"/>
      <c r="L129" s="30"/>
      <c r="M129" s="27"/>
      <c r="N129" s="27"/>
      <c r="O129" s="30"/>
      <c r="P129" s="27" t="s">
        <v>464</v>
      </c>
      <c r="Q129" s="31">
        <v>1</v>
      </c>
      <c r="R129" s="27"/>
      <c r="S129" s="27"/>
      <c r="T129" s="27"/>
      <c r="U129" s="31">
        <v>0.8</v>
      </c>
      <c r="V129" s="31">
        <v>0.2</v>
      </c>
      <c r="W129" s="27"/>
      <c r="X129" s="27"/>
      <c r="Y129" s="85"/>
      <c r="Z129" s="85"/>
      <c r="AA129" s="27"/>
      <c r="AB129" s="27"/>
      <c r="AC129" s="32">
        <v>44409</v>
      </c>
      <c r="AD129" s="33">
        <v>44593</v>
      </c>
    </row>
    <row r="130" spans="1:30" ht="15.75" hidden="1" thickBot="1" x14ac:dyDescent="0.3">
      <c r="A130" s="29" t="s">
        <v>136</v>
      </c>
      <c r="B130" s="27">
        <v>129</v>
      </c>
      <c r="C130" s="27">
        <v>5</v>
      </c>
      <c r="D130" s="27"/>
      <c r="E130" s="27" t="s">
        <v>434</v>
      </c>
      <c r="F130" s="30">
        <v>0</v>
      </c>
      <c r="G130" s="41">
        <v>0</v>
      </c>
      <c r="H130" s="30"/>
      <c r="I130" s="30"/>
      <c r="J130" s="27"/>
      <c r="K130" s="30"/>
      <c r="L130" s="30"/>
      <c r="M130" s="27"/>
      <c r="N130" s="27"/>
      <c r="O130" s="30"/>
      <c r="P130" s="27" t="s">
        <v>464</v>
      </c>
      <c r="Q130" s="31">
        <v>1</v>
      </c>
      <c r="R130" s="27"/>
      <c r="S130" s="27"/>
      <c r="T130" s="27"/>
      <c r="U130" s="31">
        <v>0.8</v>
      </c>
      <c r="V130" s="31">
        <v>0.2</v>
      </c>
      <c r="W130" s="27"/>
      <c r="X130" s="27"/>
      <c r="Y130" s="85"/>
      <c r="Z130" s="85"/>
      <c r="AA130" s="27"/>
      <c r="AB130" s="27"/>
      <c r="AC130" s="32">
        <v>44409</v>
      </c>
      <c r="AD130" s="33">
        <v>44593</v>
      </c>
    </row>
    <row r="131" spans="1:30" ht="15.75" hidden="1" thickBot="1" x14ac:dyDescent="0.3">
      <c r="A131" s="29" t="s">
        <v>136</v>
      </c>
      <c r="B131" s="27">
        <v>130</v>
      </c>
      <c r="C131" s="27">
        <v>5</v>
      </c>
      <c r="D131" s="27"/>
      <c r="E131" s="27" t="s">
        <v>434</v>
      </c>
      <c r="F131" s="30">
        <v>1265105.2577914225</v>
      </c>
      <c r="G131" s="41">
        <v>3128188.9866747954</v>
      </c>
      <c r="H131" s="30"/>
      <c r="I131" s="30"/>
      <c r="J131" s="27"/>
      <c r="K131" s="30"/>
      <c r="L131" s="30"/>
      <c r="M131" s="27"/>
      <c r="N131" s="27"/>
      <c r="O131" s="30"/>
      <c r="P131" s="27" t="s">
        <v>462</v>
      </c>
      <c r="Q131" s="31">
        <v>1</v>
      </c>
      <c r="R131" s="27"/>
      <c r="S131" s="27"/>
      <c r="T131" s="27"/>
      <c r="U131" s="31">
        <v>0.8</v>
      </c>
      <c r="V131" s="31">
        <v>0.2</v>
      </c>
      <c r="W131" s="27"/>
      <c r="X131" s="27"/>
      <c r="Y131" s="85"/>
      <c r="Z131" s="85"/>
      <c r="AA131" s="27"/>
      <c r="AB131" s="27"/>
      <c r="AC131" s="32">
        <v>44409</v>
      </c>
      <c r="AD131" s="33">
        <v>44593</v>
      </c>
    </row>
    <row r="132" spans="1:30" ht="15.75" hidden="1" thickBot="1" x14ac:dyDescent="0.3">
      <c r="A132" s="29" t="s">
        <v>136</v>
      </c>
      <c r="B132" s="27">
        <v>131</v>
      </c>
      <c r="C132" s="27">
        <v>5</v>
      </c>
      <c r="D132" s="27"/>
      <c r="E132" s="27" t="s">
        <v>434</v>
      </c>
      <c r="F132" s="30">
        <v>1501043.8180295844</v>
      </c>
      <c r="G132" s="41">
        <v>3711587.8323816732</v>
      </c>
      <c r="H132" s="30"/>
      <c r="I132" s="30"/>
      <c r="J132" s="27"/>
      <c r="K132" s="30"/>
      <c r="L132" s="30"/>
      <c r="M132" s="27"/>
      <c r="N132" s="27"/>
      <c r="O132" s="30"/>
      <c r="P132" s="27" t="s">
        <v>463</v>
      </c>
      <c r="Q132" s="31">
        <v>1</v>
      </c>
      <c r="R132" s="27"/>
      <c r="S132" s="27"/>
      <c r="T132" s="27"/>
      <c r="U132" s="31">
        <v>0.8</v>
      </c>
      <c r="V132" s="31">
        <v>0.2</v>
      </c>
      <c r="W132" s="27"/>
      <c r="X132" s="27"/>
      <c r="Y132" s="85"/>
      <c r="Z132" s="85"/>
      <c r="AA132" s="27"/>
      <c r="AB132" s="27"/>
      <c r="AC132" s="32">
        <v>44409</v>
      </c>
      <c r="AD132" s="33">
        <v>44593</v>
      </c>
    </row>
    <row r="133" spans="1:30" ht="15.75" hidden="1" thickBot="1" x14ac:dyDescent="0.3">
      <c r="A133" s="29" t="s">
        <v>136</v>
      </c>
      <c r="B133" s="27">
        <v>132</v>
      </c>
      <c r="C133" s="27">
        <v>5</v>
      </c>
      <c r="D133" s="27"/>
      <c r="E133" s="27" t="s">
        <v>434</v>
      </c>
      <c r="F133" s="30">
        <v>1147621.5193971533</v>
      </c>
      <c r="G133" s="41">
        <v>2837689.6078173076</v>
      </c>
      <c r="H133" s="30"/>
      <c r="I133" s="30"/>
      <c r="J133" s="27"/>
      <c r="K133" s="30"/>
      <c r="L133" s="30"/>
      <c r="M133" s="27"/>
      <c r="N133" s="27"/>
      <c r="O133" s="30"/>
      <c r="P133" s="27" t="s">
        <v>462</v>
      </c>
      <c r="Q133" s="31">
        <v>1</v>
      </c>
      <c r="R133" s="27"/>
      <c r="S133" s="27"/>
      <c r="T133" s="27"/>
      <c r="U133" s="31">
        <v>0.8</v>
      </c>
      <c r="V133" s="31">
        <v>0.2</v>
      </c>
      <c r="W133" s="27"/>
      <c r="X133" s="27"/>
      <c r="Y133" s="85"/>
      <c r="Z133" s="85"/>
      <c r="AA133" s="27"/>
      <c r="AB133" s="27"/>
      <c r="AC133" s="32">
        <v>44409</v>
      </c>
      <c r="AD133" s="33">
        <v>44593</v>
      </c>
    </row>
    <row r="134" spans="1:30" ht="15.75" hidden="1" thickBot="1" x14ac:dyDescent="0.3">
      <c r="A134" s="29" t="s">
        <v>136</v>
      </c>
      <c r="B134" s="27">
        <v>133</v>
      </c>
      <c r="C134" s="27">
        <v>5</v>
      </c>
      <c r="D134" s="27"/>
      <c r="E134" s="27" t="s">
        <v>434</v>
      </c>
      <c r="F134" s="30">
        <v>1577627.6862963999</v>
      </c>
      <c r="G134" s="41">
        <v>3900954.5585235953</v>
      </c>
      <c r="H134" s="30"/>
      <c r="I134" s="30"/>
      <c r="J134" s="27"/>
      <c r="K134" s="30"/>
      <c r="L134" s="30"/>
      <c r="M134" s="27"/>
      <c r="N134" s="27"/>
      <c r="O134" s="30"/>
      <c r="P134" s="27" t="s">
        <v>463</v>
      </c>
      <c r="Q134" s="31">
        <v>1</v>
      </c>
      <c r="R134" s="27"/>
      <c r="S134" s="27"/>
      <c r="T134" s="27"/>
      <c r="U134" s="31">
        <v>0.8</v>
      </c>
      <c r="V134" s="31">
        <v>0.2</v>
      </c>
      <c r="W134" s="27"/>
      <c r="X134" s="27"/>
      <c r="Y134" s="85"/>
      <c r="Z134" s="85"/>
      <c r="AA134" s="27"/>
      <c r="AB134" s="27"/>
      <c r="AC134" s="32">
        <v>44409</v>
      </c>
      <c r="AD134" s="33">
        <v>44593</v>
      </c>
    </row>
    <row r="135" spans="1:30" ht="15.75" hidden="1" thickBot="1" x14ac:dyDescent="0.3">
      <c r="A135" s="29" t="s">
        <v>136</v>
      </c>
      <c r="B135" s="27">
        <v>134</v>
      </c>
      <c r="C135" s="27">
        <v>5</v>
      </c>
      <c r="D135" s="27"/>
      <c r="E135" s="27" t="s">
        <v>434</v>
      </c>
      <c r="F135" s="30">
        <v>1357593.0427016467</v>
      </c>
      <c r="G135" s="41">
        <v>3356882.312406294</v>
      </c>
      <c r="H135" s="30"/>
      <c r="I135" s="30"/>
      <c r="J135" s="27"/>
      <c r="K135" s="30"/>
      <c r="L135" s="30"/>
      <c r="M135" s="27"/>
      <c r="N135" s="27"/>
      <c r="O135" s="30"/>
      <c r="P135" s="27" t="s">
        <v>462</v>
      </c>
      <c r="Q135" s="31">
        <v>1</v>
      </c>
      <c r="R135" s="27"/>
      <c r="S135" s="27"/>
      <c r="T135" s="27"/>
      <c r="U135" s="31">
        <v>0.8</v>
      </c>
      <c r="V135" s="31">
        <v>0.2</v>
      </c>
      <c r="W135" s="27"/>
      <c r="X135" s="27"/>
      <c r="Y135" s="85"/>
      <c r="Z135" s="85"/>
      <c r="AA135" s="27"/>
      <c r="AB135" s="27"/>
      <c r="AC135" s="32">
        <v>44409</v>
      </c>
      <c r="AD135" s="33">
        <v>44593</v>
      </c>
    </row>
    <row r="136" spans="1:30" ht="15.75" hidden="1" thickBot="1" x14ac:dyDescent="0.3">
      <c r="A136" s="29" t="s">
        <v>136</v>
      </c>
      <c r="B136" s="27">
        <v>135</v>
      </c>
      <c r="C136" s="27">
        <v>5</v>
      </c>
      <c r="D136" s="27"/>
      <c r="E136" s="27" t="s">
        <v>434</v>
      </c>
      <c r="F136" s="30">
        <v>1502931.8656619221</v>
      </c>
      <c r="G136" s="41">
        <v>3716255.9927049661</v>
      </c>
      <c r="H136" s="30"/>
      <c r="I136" s="30"/>
      <c r="J136" s="27"/>
      <c r="K136" s="30"/>
      <c r="L136" s="30"/>
      <c r="M136" s="27"/>
      <c r="N136" s="27"/>
      <c r="O136" s="30"/>
      <c r="P136" s="27" t="s">
        <v>462</v>
      </c>
      <c r="Q136" s="31">
        <v>1</v>
      </c>
      <c r="R136" s="27"/>
      <c r="S136" s="27"/>
      <c r="T136" s="27"/>
      <c r="U136" s="31">
        <v>0.8</v>
      </c>
      <c r="V136" s="31">
        <v>0.2</v>
      </c>
      <c r="W136" s="27"/>
      <c r="X136" s="27"/>
      <c r="Y136" s="85"/>
      <c r="Z136" s="85"/>
      <c r="AA136" s="27"/>
      <c r="AB136" s="27"/>
      <c r="AC136" s="32">
        <v>44409</v>
      </c>
      <c r="AD136" s="33">
        <v>44593</v>
      </c>
    </row>
    <row r="137" spans="1:30" ht="15.75" hidden="1" thickBot="1" x14ac:dyDescent="0.3">
      <c r="A137" s="29" t="s">
        <v>136</v>
      </c>
      <c r="B137" s="27">
        <v>136</v>
      </c>
      <c r="C137" s="27">
        <v>5</v>
      </c>
      <c r="D137" s="27"/>
      <c r="E137" s="27" t="s">
        <v>434</v>
      </c>
      <c r="F137" s="30">
        <v>1393826.4024560426</v>
      </c>
      <c r="G137" s="41">
        <v>3446474.4157829825</v>
      </c>
      <c r="H137" s="30"/>
      <c r="I137" s="30"/>
      <c r="J137" s="27"/>
      <c r="K137" s="30"/>
      <c r="L137" s="30"/>
      <c r="M137" s="27"/>
      <c r="N137" s="27"/>
      <c r="O137" s="30"/>
      <c r="P137" s="27" t="s">
        <v>463</v>
      </c>
      <c r="Q137" s="31">
        <v>1</v>
      </c>
      <c r="R137" s="27"/>
      <c r="S137" s="27"/>
      <c r="T137" s="27"/>
      <c r="U137" s="31">
        <v>0.8</v>
      </c>
      <c r="V137" s="31">
        <v>0.2</v>
      </c>
      <c r="W137" s="27"/>
      <c r="X137" s="27"/>
      <c r="Y137" s="85"/>
      <c r="Z137" s="85"/>
      <c r="AA137" s="27"/>
      <c r="AB137" s="27"/>
      <c r="AC137" s="32">
        <v>44409</v>
      </c>
      <c r="AD137" s="33">
        <v>44593</v>
      </c>
    </row>
    <row r="138" spans="1:30" ht="15.75" hidden="1" thickBot="1" x14ac:dyDescent="0.3">
      <c r="A138" s="29" t="s">
        <v>136</v>
      </c>
      <c r="B138" s="27">
        <v>137</v>
      </c>
      <c r="C138" s="27">
        <v>5</v>
      </c>
      <c r="D138" s="27"/>
      <c r="E138" s="27" t="s">
        <v>434</v>
      </c>
      <c r="F138" s="30">
        <v>1681781.747139269</v>
      </c>
      <c r="G138" s="41">
        <v>4158493.3060766091</v>
      </c>
      <c r="H138" s="30"/>
      <c r="I138" s="30"/>
      <c r="J138" s="27"/>
      <c r="K138" s="30"/>
      <c r="L138" s="30"/>
      <c r="M138" s="27"/>
      <c r="N138" s="27"/>
      <c r="O138" s="30"/>
      <c r="P138" s="27" t="s">
        <v>463</v>
      </c>
      <c r="Q138" s="31">
        <v>1</v>
      </c>
      <c r="R138" s="27"/>
      <c r="S138" s="27"/>
      <c r="T138" s="27"/>
      <c r="U138" s="31">
        <v>0.8</v>
      </c>
      <c r="V138" s="31">
        <v>0.2</v>
      </c>
      <c r="W138" s="27"/>
      <c r="X138" s="27"/>
      <c r="Y138" s="85"/>
      <c r="Z138" s="85"/>
      <c r="AA138" s="27"/>
      <c r="AB138" s="27"/>
      <c r="AC138" s="32">
        <v>44409</v>
      </c>
      <c r="AD138" s="33">
        <v>44593</v>
      </c>
    </row>
    <row r="139" spans="1:30" ht="15.75" hidden="1" thickBot="1" x14ac:dyDescent="0.3">
      <c r="A139" s="18" t="s">
        <v>184</v>
      </c>
      <c r="B139" s="5">
        <v>138</v>
      </c>
      <c r="C139" s="5">
        <v>5</v>
      </c>
      <c r="D139" s="5"/>
      <c r="E139" s="5" t="s">
        <v>434</v>
      </c>
      <c r="F139" s="25">
        <f>5510581*0.2</f>
        <v>1102116.2</v>
      </c>
      <c r="G139" s="40">
        <f>5510581*0.8</f>
        <v>4408464.8</v>
      </c>
      <c r="H139" s="25"/>
      <c r="I139" s="5"/>
      <c r="J139" s="25"/>
      <c r="K139" s="25"/>
      <c r="L139" s="25"/>
      <c r="M139" s="25"/>
      <c r="N139" s="25"/>
      <c r="O139" s="25"/>
      <c r="P139" s="43" t="s">
        <v>455</v>
      </c>
      <c r="Q139" s="44">
        <v>0.6</v>
      </c>
      <c r="R139" s="44">
        <v>0.1</v>
      </c>
      <c r="S139" s="44">
        <v>0.3</v>
      </c>
      <c r="T139" s="5"/>
      <c r="U139" s="44">
        <v>0.6</v>
      </c>
      <c r="V139" s="44">
        <v>0.1</v>
      </c>
      <c r="W139" s="44">
        <v>0.3</v>
      </c>
      <c r="X139" s="5"/>
      <c r="Y139" s="34"/>
      <c r="Z139" s="34"/>
      <c r="AA139" s="44"/>
      <c r="AB139" s="5"/>
      <c r="AC139" s="6">
        <v>44440</v>
      </c>
      <c r="AD139" s="28">
        <v>44621</v>
      </c>
    </row>
    <row r="140" spans="1:30" ht="15.75" hidden="1" thickBot="1" x14ac:dyDescent="0.3">
      <c r="A140" s="29" t="s">
        <v>184</v>
      </c>
      <c r="B140" s="27">
        <v>139</v>
      </c>
      <c r="C140" s="27">
        <v>5</v>
      </c>
      <c r="D140" s="27"/>
      <c r="E140" s="27" t="s">
        <v>434</v>
      </c>
      <c r="F140" s="30">
        <f>6987885*0.2</f>
        <v>1397577</v>
      </c>
      <c r="G140" s="41">
        <f>6987885*0.8</f>
        <v>5590308</v>
      </c>
      <c r="H140" s="30"/>
      <c r="I140" s="27"/>
      <c r="J140" s="30"/>
      <c r="K140" s="30"/>
      <c r="L140" s="30"/>
      <c r="M140" s="30"/>
      <c r="N140" s="30"/>
      <c r="O140" s="30"/>
      <c r="P140" s="45" t="s">
        <v>455</v>
      </c>
      <c r="Q140" s="46">
        <v>0.6</v>
      </c>
      <c r="R140" s="46">
        <v>0.1</v>
      </c>
      <c r="S140" s="46">
        <v>0.3</v>
      </c>
      <c r="T140" s="27"/>
      <c r="U140" s="46">
        <v>0.6</v>
      </c>
      <c r="V140" s="46">
        <v>0.1</v>
      </c>
      <c r="W140" s="46">
        <v>0.3</v>
      </c>
      <c r="X140" s="27"/>
      <c r="Y140" s="35"/>
      <c r="Z140" s="35"/>
      <c r="AA140" s="46"/>
      <c r="AB140" s="27"/>
      <c r="AC140" s="32">
        <v>44440</v>
      </c>
      <c r="AD140" s="33">
        <v>44621</v>
      </c>
    </row>
    <row r="141" spans="1:30" ht="15.75" hidden="1" thickBot="1" x14ac:dyDescent="0.3">
      <c r="A141" s="18" t="s">
        <v>187</v>
      </c>
      <c r="B141" s="5">
        <v>140</v>
      </c>
      <c r="C141" s="5">
        <v>12</v>
      </c>
      <c r="D141" s="5"/>
      <c r="E141" s="5" t="s">
        <v>434</v>
      </c>
      <c r="F141" s="25"/>
      <c r="G141" s="25"/>
      <c r="H141" s="25"/>
      <c r="I141" s="25"/>
      <c r="J141" s="25"/>
      <c r="K141" s="25"/>
      <c r="L141" s="25"/>
      <c r="M141" s="25"/>
      <c r="N141" s="25"/>
      <c r="O141" s="25">
        <v>600</v>
      </c>
      <c r="P141" s="25" t="s">
        <v>465</v>
      </c>
      <c r="Q141" s="5" t="s">
        <v>466</v>
      </c>
      <c r="R141" s="5" t="s">
        <v>466</v>
      </c>
      <c r="S141" s="5" t="s">
        <v>466</v>
      </c>
      <c r="T141" s="5" t="s">
        <v>466</v>
      </c>
      <c r="U141" s="5"/>
      <c r="V141" s="5"/>
      <c r="W141" s="5"/>
      <c r="X141" s="5"/>
      <c r="Y141" s="57" t="s">
        <v>466</v>
      </c>
      <c r="Z141" s="57" t="s">
        <v>466</v>
      </c>
      <c r="AA141" s="5" t="s">
        <v>466</v>
      </c>
      <c r="AB141" s="5" t="s">
        <v>466</v>
      </c>
      <c r="AC141" s="6">
        <v>44317</v>
      </c>
      <c r="AD141" s="28">
        <v>44501</v>
      </c>
    </row>
    <row r="142" spans="1:30" ht="15.75" hidden="1" thickBot="1" x14ac:dyDescent="0.3">
      <c r="A142" s="29" t="s">
        <v>187</v>
      </c>
      <c r="B142" s="27">
        <v>141</v>
      </c>
      <c r="C142" s="27">
        <v>12</v>
      </c>
      <c r="D142" s="27"/>
      <c r="E142" s="27" t="s">
        <v>434</v>
      </c>
      <c r="F142" s="30"/>
      <c r="G142" s="30"/>
      <c r="H142" s="30"/>
      <c r="I142" s="30"/>
      <c r="J142" s="30"/>
      <c r="K142" s="30"/>
      <c r="L142" s="30"/>
      <c r="M142" s="30"/>
      <c r="N142" s="30"/>
      <c r="O142" s="30">
        <v>600</v>
      </c>
      <c r="P142" s="30" t="s">
        <v>465</v>
      </c>
      <c r="Q142" s="27" t="s">
        <v>466</v>
      </c>
      <c r="R142" s="27" t="s">
        <v>466</v>
      </c>
      <c r="S142" s="27" t="s">
        <v>466</v>
      </c>
      <c r="T142" s="27" t="s">
        <v>466</v>
      </c>
      <c r="U142" s="27"/>
      <c r="V142" s="27"/>
      <c r="W142" s="27"/>
      <c r="X142" s="27"/>
      <c r="Y142" s="85" t="s">
        <v>466</v>
      </c>
      <c r="Z142" s="85" t="s">
        <v>466</v>
      </c>
      <c r="AA142" s="27" t="s">
        <v>466</v>
      </c>
      <c r="AB142" s="27" t="s">
        <v>466</v>
      </c>
      <c r="AC142" s="32">
        <v>44317</v>
      </c>
      <c r="AD142" s="33">
        <v>44501</v>
      </c>
    </row>
    <row r="143" spans="1:30" ht="15.75" hidden="1" thickBot="1" x14ac:dyDescent="0.3">
      <c r="A143" s="29" t="s">
        <v>187</v>
      </c>
      <c r="B143" s="27">
        <v>142</v>
      </c>
      <c r="C143" s="27">
        <v>12</v>
      </c>
      <c r="D143" s="27"/>
      <c r="E143" s="27" t="s">
        <v>434</v>
      </c>
      <c r="F143" s="30"/>
      <c r="G143" s="30"/>
      <c r="H143" s="30"/>
      <c r="I143" s="30"/>
      <c r="J143" s="30"/>
      <c r="K143" s="30"/>
      <c r="L143" s="30"/>
      <c r="M143" s="30"/>
      <c r="N143" s="30"/>
      <c r="O143" s="30">
        <v>793</v>
      </c>
      <c r="P143" s="30" t="s">
        <v>465</v>
      </c>
      <c r="Q143" s="27" t="s">
        <v>466</v>
      </c>
      <c r="R143" s="27" t="s">
        <v>466</v>
      </c>
      <c r="S143" s="27" t="s">
        <v>466</v>
      </c>
      <c r="T143" s="27" t="s">
        <v>466</v>
      </c>
      <c r="U143" s="27"/>
      <c r="V143" s="27"/>
      <c r="W143" s="27"/>
      <c r="X143" s="27"/>
      <c r="Y143" s="85" t="s">
        <v>466</v>
      </c>
      <c r="Z143" s="85" t="s">
        <v>466</v>
      </c>
      <c r="AA143" s="27" t="s">
        <v>466</v>
      </c>
      <c r="AB143" s="27" t="s">
        <v>466</v>
      </c>
      <c r="AC143" s="32">
        <v>44317</v>
      </c>
      <c r="AD143" s="33">
        <v>44501</v>
      </c>
    </row>
    <row r="144" spans="1:30" ht="15.75" hidden="1" thickBot="1" x14ac:dyDescent="0.3">
      <c r="A144" s="29" t="s">
        <v>187</v>
      </c>
      <c r="B144" s="27">
        <v>143</v>
      </c>
      <c r="C144" s="27">
        <v>12</v>
      </c>
      <c r="D144" s="27"/>
      <c r="E144" s="27" t="s">
        <v>434</v>
      </c>
      <c r="F144" s="30"/>
      <c r="G144" s="30"/>
      <c r="H144" s="30"/>
      <c r="I144" s="30"/>
      <c r="J144" s="30"/>
      <c r="K144" s="30"/>
      <c r="L144" s="30"/>
      <c r="M144" s="30"/>
      <c r="N144" s="30"/>
      <c r="O144" s="30">
        <v>793</v>
      </c>
      <c r="P144" s="30" t="s">
        <v>465</v>
      </c>
      <c r="Q144" s="27" t="s">
        <v>466</v>
      </c>
      <c r="R144" s="27" t="s">
        <v>466</v>
      </c>
      <c r="S144" s="27" t="s">
        <v>466</v>
      </c>
      <c r="T144" s="27" t="s">
        <v>466</v>
      </c>
      <c r="U144" s="27"/>
      <c r="V144" s="27"/>
      <c r="W144" s="27"/>
      <c r="X144" s="27"/>
      <c r="Y144" s="85" t="s">
        <v>466</v>
      </c>
      <c r="Z144" s="85" t="s">
        <v>466</v>
      </c>
      <c r="AA144" s="27" t="s">
        <v>466</v>
      </c>
      <c r="AB144" s="27" t="s">
        <v>466</v>
      </c>
      <c r="AC144" s="32">
        <v>44317</v>
      </c>
      <c r="AD144" s="33">
        <v>44501</v>
      </c>
    </row>
    <row r="145" spans="1:30" ht="15.75" hidden="1" thickBot="1" x14ac:dyDescent="0.3">
      <c r="A145" s="29" t="s">
        <v>187</v>
      </c>
      <c r="B145" s="27">
        <v>144</v>
      </c>
      <c r="C145" s="27">
        <v>12</v>
      </c>
      <c r="D145" s="27"/>
      <c r="E145" s="27" t="s">
        <v>434</v>
      </c>
      <c r="F145" s="30"/>
      <c r="G145" s="30"/>
      <c r="H145" s="30"/>
      <c r="I145" s="30"/>
      <c r="J145" s="30"/>
      <c r="K145" s="30"/>
      <c r="L145" s="30"/>
      <c r="M145" s="30"/>
      <c r="N145" s="30"/>
      <c r="O145" s="30">
        <v>600</v>
      </c>
      <c r="P145" s="30" t="s">
        <v>465</v>
      </c>
      <c r="Q145" s="27" t="s">
        <v>466</v>
      </c>
      <c r="R145" s="27" t="s">
        <v>466</v>
      </c>
      <c r="S145" s="27" t="s">
        <v>466</v>
      </c>
      <c r="T145" s="27" t="s">
        <v>466</v>
      </c>
      <c r="U145" s="27"/>
      <c r="V145" s="27"/>
      <c r="W145" s="27"/>
      <c r="X145" s="27"/>
      <c r="Y145" s="85" t="s">
        <v>466</v>
      </c>
      <c r="Z145" s="85" t="s">
        <v>466</v>
      </c>
      <c r="AA145" s="27" t="s">
        <v>466</v>
      </c>
      <c r="AB145" s="27" t="s">
        <v>466</v>
      </c>
      <c r="AC145" s="32">
        <v>44317</v>
      </c>
      <c r="AD145" s="33">
        <v>44501</v>
      </c>
    </row>
    <row r="146" spans="1:30" ht="15.75" hidden="1" thickBot="1" x14ac:dyDescent="0.3">
      <c r="A146" s="29" t="s">
        <v>187</v>
      </c>
      <c r="B146" s="27">
        <v>145</v>
      </c>
      <c r="C146" s="27">
        <v>12</v>
      </c>
      <c r="D146" s="27"/>
      <c r="E146" s="27" t="s">
        <v>434</v>
      </c>
      <c r="F146" s="30"/>
      <c r="G146" s="30"/>
      <c r="H146" s="30"/>
      <c r="I146" s="30"/>
      <c r="J146" s="30"/>
      <c r="K146" s="30"/>
      <c r="L146" s="30"/>
      <c r="M146" s="30"/>
      <c r="N146" s="30"/>
      <c r="O146" s="30">
        <v>793</v>
      </c>
      <c r="P146" s="30" t="s">
        <v>465</v>
      </c>
      <c r="Q146" s="27" t="s">
        <v>466</v>
      </c>
      <c r="R146" s="27" t="s">
        <v>466</v>
      </c>
      <c r="S146" s="27" t="s">
        <v>466</v>
      </c>
      <c r="T146" s="27" t="s">
        <v>466</v>
      </c>
      <c r="U146" s="27"/>
      <c r="V146" s="27"/>
      <c r="W146" s="27"/>
      <c r="X146" s="27"/>
      <c r="Y146" s="85" t="s">
        <v>466</v>
      </c>
      <c r="Z146" s="85" t="s">
        <v>466</v>
      </c>
      <c r="AA146" s="27" t="s">
        <v>466</v>
      </c>
      <c r="AB146" s="27" t="s">
        <v>466</v>
      </c>
      <c r="AC146" s="32">
        <v>44317</v>
      </c>
      <c r="AD146" s="33">
        <v>44501</v>
      </c>
    </row>
    <row r="147" spans="1:30" ht="15.75" hidden="1" thickBot="1" x14ac:dyDescent="0.3">
      <c r="A147" s="29" t="s">
        <v>187</v>
      </c>
      <c r="B147" s="27">
        <v>146</v>
      </c>
      <c r="C147" s="27">
        <v>12</v>
      </c>
      <c r="D147" s="27"/>
      <c r="E147" s="27" t="s">
        <v>434</v>
      </c>
      <c r="F147" s="30"/>
      <c r="G147" s="30"/>
      <c r="H147" s="30"/>
      <c r="I147" s="30"/>
      <c r="J147" s="30"/>
      <c r="K147" s="30"/>
      <c r="L147" s="30"/>
      <c r="M147" s="30"/>
      <c r="N147" s="30"/>
      <c r="O147" s="30">
        <v>793</v>
      </c>
      <c r="P147" s="30" t="s">
        <v>465</v>
      </c>
      <c r="Q147" s="27" t="s">
        <v>466</v>
      </c>
      <c r="R147" s="27" t="s">
        <v>466</v>
      </c>
      <c r="S147" s="27" t="s">
        <v>466</v>
      </c>
      <c r="T147" s="27" t="s">
        <v>466</v>
      </c>
      <c r="U147" s="27"/>
      <c r="V147" s="27"/>
      <c r="W147" s="27"/>
      <c r="X147" s="27"/>
      <c r="Y147" s="85" t="s">
        <v>466</v>
      </c>
      <c r="Z147" s="85" t="s">
        <v>466</v>
      </c>
      <c r="AA147" s="27" t="s">
        <v>466</v>
      </c>
      <c r="AB147" s="27" t="s">
        <v>466</v>
      </c>
      <c r="AC147" s="32">
        <v>44317</v>
      </c>
      <c r="AD147" s="33">
        <v>44501</v>
      </c>
    </row>
    <row r="148" spans="1:30" ht="15.75" hidden="1" thickBot="1" x14ac:dyDescent="0.3">
      <c r="A148" s="29" t="s">
        <v>187</v>
      </c>
      <c r="B148" s="27">
        <v>147</v>
      </c>
      <c r="C148" s="27">
        <v>12</v>
      </c>
      <c r="D148" s="27"/>
      <c r="E148" s="27" t="s">
        <v>434</v>
      </c>
      <c r="F148" s="30"/>
      <c r="G148" s="30"/>
      <c r="H148" s="30"/>
      <c r="I148" s="30"/>
      <c r="J148" s="30"/>
      <c r="K148" s="30"/>
      <c r="L148" s="30"/>
      <c r="M148" s="30"/>
      <c r="N148" s="30"/>
      <c r="O148" s="30">
        <v>793</v>
      </c>
      <c r="P148" s="30" t="s">
        <v>465</v>
      </c>
      <c r="Q148" s="27" t="s">
        <v>466</v>
      </c>
      <c r="R148" s="27" t="s">
        <v>466</v>
      </c>
      <c r="S148" s="27" t="s">
        <v>466</v>
      </c>
      <c r="T148" s="27" t="s">
        <v>466</v>
      </c>
      <c r="U148" s="27"/>
      <c r="V148" s="27"/>
      <c r="W148" s="27"/>
      <c r="X148" s="27"/>
      <c r="Y148" s="85" t="s">
        <v>466</v>
      </c>
      <c r="Z148" s="85" t="s">
        <v>466</v>
      </c>
      <c r="AA148" s="27" t="s">
        <v>466</v>
      </c>
      <c r="AB148" s="27" t="s">
        <v>466</v>
      </c>
      <c r="AC148" s="32">
        <v>44317</v>
      </c>
      <c r="AD148" s="33">
        <v>44501</v>
      </c>
    </row>
    <row r="149" spans="1:30" ht="15.75" hidden="1" thickBot="1" x14ac:dyDescent="0.3">
      <c r="A149" s="29" t="s">
        <v>187</v>
      </c>
      <c r="B149" s="27">
        <v>148</v>
      </c>
      <c r="C149" s="27">
        <v>12</v>
      </c>
      <c r="D149" s="27"/>
      <c r="E149" s="27" t="s">
        <v>434</v>
      </c>
      <c r="F149" s="30"/>
      <c r="G149" s="30"/>
      <c r="H149" s="30"/>
      <c r="I149" s="30"/>
      <c r="J149" s="30"/>
      <c r="K149" s="30"/>
      <c r="L149" s="30"/>
      <c r="M149" s="30"/>
      <c r="N149" s="30"/>
      <c r="O149" s="30">
        <v>1040</v>
      </c>
      <c r="P149" s="30" t="s">
        <v>465</v>
      </c>
      <c r="Q149" s="27" t="s">
        <v>466</v>
      </c>
      <c r="R149" s="27" t="s">
        <v>466</v>
      </c>
      <c r="S149" s="27" t="s">
        <v>466</v>
      </c>
      <c r="T149" s="27" t="s">
        <v>466</v>
      </c>
      <c r="U149" s="27"/>
      <c r="V149" s="27"/>
      <c r="W149" s="27"/>
      <c r="X149" s="27"/>
      <c r="Y149" s="85" t="s">
        <v>466</v>
      </c>
      <c r="Z149" s="85" t="s">
        <v>466</v>
      </c>
      <c r="AA149" s="27" t="s">
        <v>466</v>
      </c>
      <c r="AB149" s="27" t="s">
        <v>466</v>
      </c>
      <c r="AC149" s="32">
        <v>44317</v>
      </c>
      <c r="AD149" s="33">
        <v>44501</v>
      </c>
    </row>
    <row r="150" spans="1:30" ht="15.75" hidden="1" thickBot="1" x14ac:dyDescent="0.3">
      <c r="A150" s="29" t="s">
        <v>187</v>
      </c>
      <c r="B150" s="27">
        <v>149</v>
      </c>
      <c r="C150" s="27">
        <v>12</v>
      </c>
      <c r="D150" s="27"/>
      <c r="E150" s="27" t="s">
        <v>434</v>
      </c>
      <c r="F150" s="30"/>
      <c r="G150" s="30"/>
      <c r="H150" s="30"/>
      <c r="I150" s="30"/>
      <c r="J150" s="30"/>
      <c r="K150" s="30"/>
      <c r="L150" s="30"/>
      <c r="M150" s="30"/>
      <c r="N150" s="30"/>
      <c r="O150" s="30">
        <v>600</v>
      </c>
      <c r="P150" s="30" t="s">
        <v>465</v>
      </c>
      <c r="Q150" s="27" t="s">
        <v>466</v>
      </c>
      <c r="R150" s="27" t="s">
        <v>466</v>
      </c>
      <c r="S150" s="27" t="s">
        <v>466</v>
      </c>
      <c r="T150" s="27" t="s">
        <v>466</v>
      </c>
      <c r="U150" s="27"/>
      <c r="V150" s="27"/>
      <c r="W150" s="27"/>
      <c r="X150" s="27"/>
      <c r="Y150" s="85" t="s">
        <v>466</v>
      </c>
      <c r="Z150" s="85" t="s">
        <v>466</v>
      </c>
      <c r="AA150" s="27" t="s">
        <v>466</v>
      </c>
      <c r="AB150" s="27" t="s">
        <v>466</v>
      </c>
      <c r="AC150" s="32">
        <v>44317</v>
      </c>
      <c r="AD150" s="33">
        <v>44501</v>
      </c>
    </row>
    <row r="151" spans="1:30" ht="15.75" hidden="1" thickBot="1" x14ac:dyDescent="0.3">
      <c r="A151" s="29" t="s">
        <v>187</v>
      </c>
      <c r="B151" s="27">
        <v>150</v>
      </c>
      <c r="C151" s="27">
        <v>12</v>
      </c>
      <c r="D151" s="27"/>
      <c r="E151" s="27" t="s">
        <v>434</v>
      </c>
      <c r="F151" s="30"/>
      <c r="G151" s="30"/>
      <c r="H151" s="30"/>
      <c r="I151" s="30"/>
      <c r="J151" s="30"/>
      <c r="K151" s="30"/>
      <c r="L151" s="30"/>
      <c r="M151" s="30"/>
      <c r="N151" s="30"/>
      <c r="O151" s="30">
        <v>1574</v>
      </c>
      <c r="P151" s="30" t="s">
        <v>465</v>
      </c>
      <c r="Q151" s="27" t="s">
        <v>466</v>
      </c>
      <c r="R151" s="27" t="s">
        <v>466</v>
      </c>
      <c r="S151" s="27" t="s">
        <v>466</v>
      </c>
      <c r="T151" s="27" t="s">
        <v>466</v>
      </c>
      <c r="U151" s="27"/>
      <c r="V151" s="27"/>
      <c r="W151" s="27"/>
      <c r="X151" s="27"/>
      <c r="Y151" s="85" t="s">
        <v>466</v>
      </c>
      <c r="Z151" s="85" t="s">
        <v>466</v>
      </c>
      <c r="AA151" s="27" t="s">
        <v>466</v>
      </c>
      <c r="AB151" s="27" t="s">
        <v>466</v>
      </c>
      <c r="AC151" s="32">
        <v>44317</v>
      </c>
      <c r="AD151" s="33">
        <v>44501</v>
      </c>
    </row>
    <row r="152" spans="1:30" ht="15.75" hidden="1" thickBot="1" x14ac:dyDescent="0.3">
      <c r="A152" s="29" t="s">
        <v>187</v>
      </c>
      <c r="B152" s="27">
        <v>151</v>
      </c>
      <c r="C152" s="27">
        <v>12</v>
      </c>
      <c r="D152" s="27"/>
      <c r="E152" s="27" t="s">
        <v>434</v>
      </c>
      <c r="F152" s="30"/>
      <c r="G152" s="30"/>
      <c r="H152" s="30"/>
      <c r="I152" s="30"/>
      <c r="J152" s="30"/>
      <c r="K152" s="30"/>
      <c r="L152" s="30"/>
      <c r="M152" s="30"/>
      <c r="N152" s="30"/>
      <c r="O152" s="30">
        <v>525</v>
      </c>
      <c r="P152" s="30" t="s">
        <v>465</v>
      </c>
      <c r="Q152" s="27" t="s">
        <v>466</v>
      </c>
      <c r="R152" s="27" t="s">
        <v>466</v>
      </c>
      <c r="S152" s="27" t="s">
        <v>466</v>
      </c>
      <c r="T152" s="27" t="s">
        <v>466</v>
      </c>
      <c r="U152" s="27"/>
      <c r="V152" s="27"/>
      <c r="W152" s="27"/>
      <c r="X152" s="27"/>
      <c r="Y152" s="85" t="s">
        <v>466</v>
      </c>
      <c r="Z152" s="85" t="s">
        <v>466</v>
      </c>
      <c r="AA152" s="27" t="s">
        <v>466</v>
      </c>
      <c r="AB152" s="27" t="s">
        <v>466</v>
      </c>
      <c r="AC152" s="32">
        <v>44317</v>
      </c>
      <c r="AD152" s="33">
        <v>44501</v>
      </c>
    </row>
    <row r="153" spans="1:30" ht="15.75" hidden="1" thickBot="1" x14ac:dyDescent="0.3">
      <c r="A153" s="29" t="s">
        <v>187</v>
      </c>
      <c r="B153" s="27">
        <v>152</v>
      </c>
      <c r="C153" s="27">
        <v>12</v>
      </c>
      <c r="D153" s="27"/>
      <c r="E153" s="27" t="s">
        <v>434</v>
      </c>
      <c r="F153" s="30"/>
      <c r="G153" s="30"/>
      <c r="H153" s="30"/>
      <c r="I153" s="30"/>
      <c r="J153" s="30"/>
      <c r="K153" s="30"/>
      <c r="L153" s="30"/>
      <c r="M153" s="30"/>
      <c r="N153" s="30"/>
      <c r="O153" s="30">
        <v>570</v>
      </c>
      <c r="P153" s="30" t="s">
        <v>465</v>
      </c>
      <c r="Q153" s="27" t="s">
        <v>466</v>
      </c>
      <c r="R153" s="27" t="s">
        <v>466</v>
      </c>
      <c r="S153" s="27" t="s">
        <v>466</v>
      </c>
      <c r="T153" s="27" t="s">
        <v>466</v>
      </c>
      <c r="U153" s="27"/>
      <c r="V153" s="27"/>
      <c r="W153" s="27"/>
      <c r="X153" s="27"/>
      <c r="Y153" s="85" t="s">
        <v>466</v>
      </c>
      <c r="Z153" s="85" t="s">
        <v>466</v>
      </c>
      <c r="AA153" s="27" t="s">
        <v>466</v>
      </c>
      <c r="AB153" s="27" t="s">
        <v>466</v>
      </c>
      <c r="AC153" s="32">
        <v>44317</v>
      </c>
      <c r="AD153" s="33">
        <v>44501</v>
      </c>
    </row>
    <row r="154" spans="1:30" ht="15.75" hidden="1" thickBot="1" x14ac:dyDescent="0.3">
      <c r="A154" s="29" t="s">
        <v>187</v>
      </c>
      <c r="B154" s="27">
        <v>153</v>
      </c>
      <c r="C154" s="27">
        <v>12</v>
      </c>
      <c r="D154" s="27"/>
      <c r="E154" s="27" t="s">
        <v>434</v>
      </c>
      <c r="F154" s="30"/>
      <c r="G154" s="30"/>
      <c r="H154" s="30"/>
      <c r="I154" s="30"/>
      <c r="J154" s="30"/>
      <c r="K154" s="30"/>
      <c r="L154" s="30"/>
      <c r="M154" s="30"/>
      <c r="N154" s="30"/>
      <c r="O154" s="30">
        <v>814</v>
      </c>
      <c r="P154" s="30" t="s">
        <v>465</v>
      </c>
      <c r="Q154" s="27" t="s">
        <v>466</v>
      </c>
      <c r="R154" s="27" t="s">
        <v>466</v>
      </c>
      <c r="S154" s="27" t="s">
        <v>466</v>
      </c>
      <c r="T154" s="27" t="s">
        <v>466</v>
      </c>
      <c r="U154" s="27"/>
      <c r="V154" s="27"/>
      <c r="W154" s="27"/>
      <c r="X154" s="27"/>
      <c r="Y154" s="85" t="s">
        <v>466</v>
      </c>
      <c r="Z154" s="85" t="s">
        <v>466</v>
      </c>
      <c r="AA154" s="27" t="s">
        <v>466</v>
      </c>
      <c r="AB154" s="27" t="s">
        <v>466</v>
      </c>
      <c r="AC154" s="32">
        <v>44317</v>
      </c>
      <c r="AD154" s="33">
        <v>44501</v>
      </c>
    </row>
    <row r="155" spans="1:30" ht="15.75" hidden="1" thickBot="1" x14ac:dyDescent="0.3">
      <c r="A155" s="29" t="s">
        <v>187</v>
      </c>
      <c r="B155" s="27">
        <v>154</v>
      </c>
      <c r="C155" s="27">
        <v>12</v>
      </c>
      <c r="D155" s="27"/>
      <c r="E155" s="27" t="s">
        <v>434</v>
      </c>
      <c r="F155" s="30"/>
      <c r="G155" s="30"/>
      <c r="H155" s="30"/>
      <c r="I155" s="30"/>
      <c r="J155" s="30"/>
      <c r="K155" s="30"/>
      <c r="L155" s="30"/>
      <c r="M155" s="30"/>
      <c r="N155" s="30"/>
      <c r="O155" s="30">
        <v>2078</v>
      </c>
      <c r="P155" s="30" t="s">
        <v>465</v>
      </c>
      <c r="Q155" s="27" t="s">
        <v>466</v>
      </c>
      <c r="R155" s="27" t="s">
        <v>466</v>
      </c>
      <c r="S155" s="27" t="s">
        <v>466</v>
      </c>
      <c r="T155" s="27" t="s">
        <v>466</v>
      </c>
      <c r="U155" s="27"/>
      <c r="V155" s="27"/>
      <c r="W155" s="27"/>
      <c r="X155" s="27"/>
      <c r="Y155" s="85" t="s">
        <v>466</v>
      </c>
      <c r="Z155" s="85" t="s">
        <v>466</v>
      </c>
      <c r="AA155" s="27" t="s">
        <v>466</v>
      </c>
      <c r="AB155" s="27" t="s">
        <v>466</v>
      </c>
      <c r="AC155" s="32">
        <v>44317</v>
      </c>
      <c r="AD155" s="33">
        <v>44501</v>
      </c>
    </row>
    <row r="156" spans="1:30" ht="15.75" hidden="1" thickBot="1" x14ac:dyDescent="0.3">
      <c r="A156" s="47" t="s">
        <v>188</v>
      </c>
      <c r="B156" s="5">
        <v>155</v>
      </c>
      <c r="C156" s="5">
        <v>4</v>
      </c>
      <c r="D156" s="5"/>
      <c r="E156" s="5" t="s">
        <v>434</v>
      </c>
      <c r="F156" s="25"/>
      <c r="G156" s="25">
        <v>8900000</v>
      </c>
      <c r="H156" s="25"/>
      <c r="I156" s="25"/>
      <c r="J156" s="25"/>
      <c r="K156" s="25"/>
      <c r="L156" s="25"/>
      <c r="M156" s="25"/>
      <c r="N156" s="25"/>
      <c r="O156" s="25"/>
      <c r="P156" s="25" t="s">
        <v>467</v>
      </c>
      <c r="Q156" s="5"/>
      <c r="R156" s="5"/>
      <c r="S156" s="5"/>
      <c r="T156" s="5"/>
      <c r="U156" s="34">
        <v>1</v>
      </c>
      <c r="V156" s="5"/>
      <c r="W156" s="5"/>
      <c r="X156" s="5"/>
      <c r="Y156" s="57"/>
      <c r="Z156" s="57"/>
      <c r="AA156" s="5"/>
      <c r="AB156" s="5"/>
      <c r="AC156" s="6">
        <v>44104</v>
      </c>
      <c r="AD156" s="28">
        <v>44469</v>
      </c>
    </row>
    <row r="157" spans="1:30" ht="15.75" hidden="1" thickBot="1" x14ac:dyDescent="0.3">
      <c r="A157" s="48" t="s">
        <v>188</v>
      </c>
      <c r="B157" s="27">
        <v>156</v>
      </c>
      <c r="C157" s="27">
        <v>4</v>
      </c>
      <c r="D157" s="27"/>
      <c r="E157" s="27" t="s">
        <v>434</v>
      </c>
      <c r="F157" s="30"/>
      <c r="G157" s="30">
        <v>9000000</v>
      </c>
      <c r="H157" s="30"/>
      <c r="I157" s="30"/>
      <c r="J157" s="30"/>
      <c r="K157" s="30"/>
      <c r="L157" s="30"/>
      <c r="M157" s="30"/>
      <c r="N157" s="30"/>
      <c r="O157" s="30"/>
      <c r="P157" s="30" t="s">
        <v>470</v>
      </c>
      <c r="Q157" s="27"/>
      <c r="R157" s="27"/>
      <c r="S157" s="27"/>
      <c r="T157" s="27"/>
      <c r="U157" s="35">
        <v>1</v>
      </c>
      <c r="V157" s="27"/>
      <c r="W157" s="27"/>
      <c r="X157" s="27"/>
      <c r="Y157" s="85"/>
      <c r="Z157" s="85"/>
      <c r="AA157" s="27"/>
      <c r="AB157" s="27"/>
      <c r="AC157" s="32">
        <v>44104</v>
      </c>
      <c r="AD157" s="33">
        <v>44469</v>
      </c>
    </row>
    <row r="158" spans="1:30" ht="15.75" hidden="1" thickBot="1" x14ac:dyDescent="0.3">
      <c r="A158" s="48" t="s">
        <v>188</v>
      </c>
      <c r="B158" s="27">
        <v>157</v>
      </c>
      <c r="C158" s="27">
        <v>4</v>
      </c>
      <c r="D158" s="27"/>
      <c r="E158" s="27" t="s">
        <v>434</v>
      </c>
      <c r="F158" s="30"/>
      <c r="G158" s="30">
        <v>17800000</v>
      </c>
      <c r="H158" s="30"/>
      <c r="I158" s="30"/>
      <c r="J158" s="30"/>
      <c r="K158" s="30"/>
      <c r="L158" s="30"/>
      <c r="M158" s="30"/>
      <c r="N158" s="30"/>
      <c r="O158" s="30"/>
      <c r="P158" s="30" t="s">
        <v>469</v>
      </c>
      <c r="Q158" s="27"/>
      <c r="R158" s="27"/>
      <c r="S158" s="27"/>
      <c r="T158" s="27"/>
      <c r="U158" s="35">
        <v>1</v>
      </c>
      <c r="V158" s="27"/>
      <c r="W158" s="27"/>
      <c r="X158" s="27"/>
      <c r="Y158" s="85"/>
      <c r="Z158" s="85"/>
      <c r="AA158" s="27"/>
      <c r="AB158" s="27"/>
      <c r="AC158" s="32">
        <v>44104</v>
      </c>
      <c r="AD158" s="33">
        <v>44469</v>
      </c>
    </row>
    <row r="159" spans="1:30" ht="15.75" hidden="1" thickBot="1" x14ac:dyDescent="0.3">
      <c r="A159" s="48" t="s">
        <v>188</v>
      </c>
      <c r="B159" s="27">
        <v>158</v>
      </c>
      <c r="C159" s="27">
        <v>4</v>
      </c>
      <c r="D159" s="27"/>
      <c r="E159" s="27" t="s">
        <v>434</v>
      </c>
      <c r="F159" s="30"/>
      <c r="G159" s="30">
        <v>9000000</v>
      </c>
      <c r="H159" s="30"/>
      <c r="I159" s="30"/>
      <c r="J159" s="30"/>
      <c r="K159" s="30"/>
      <c r="L159" s="30"/>
      <c r="M159" s="30"/>
      <c r="N159" s="30"/>
      <c r="O159" s="30"/>
      <c r="P159" s="30" t="s">
        <v>468</v>
      </c>
      <c r="Q159" s="27"/>
      <c r="R159" s="27"/>
      <c r="S159" s="27"/>
      <c r="T159" s="27"/>
      <c r="U159" s="35">
        <v>1</v>
      </c>
      <c r="V159" s="27"/>
      <c r="W159" s="27"/>
      <c r="X159" s="27"/>
      <c r="Y159" s="85"/>
      <c r="Z159" s="85"/>
      <c r="AA159" s="27"/>
      <c r="AB159" s="27"/>
      <c r="AC159" s="32">
        <v>44104</v>
      </c>
      <c r="AD159" s="33">
        <v>44469</v>
      </c>
    </row>
    <row r="160" spans="1:30" x14ac:dyDescent="0.25">
      <c r="A160" s="47" t="s">
        <v>195</v>
      </c>
      <c r="B160" s="5">
        <v>159</v>
      </c>
      <c r="C160" s="5">
        <v>7</v>
      </c>
      <c r="D160" s="5"/>
      <c r="E160" s="25" t="s">
        <v>434</v>
      </c>
      <c r="F160" s="25">
        <v>776957</v>
      </c>
      <c r="G160" s="25">
        <v>3107829</v>
      </c>
      <c r="H160" s="25"/>
      <c r="I160" s="25"/>
      <c r="J160" s="25"/>
      <c r="K160" s="25"/>
      <c r="L160" s="25">
        <v>23300</v>
      </c>
      <c r="M160" s="25"/>
      <c r="N160" s="25">
        <f>Tabla114[[#This Row],[costo variable vuelta logística]]/2</f>
        <v>11650</v>
      </c>
      <c r="O160" s="25"/>
      <c r="P160" s="5" t="s">
        <v>471</v>
      </c>
      <c r="Q160" s="34">
        <v>0.88</v>
      </c>
      <c r="R160" s="34">
        <v>0.12</v>
      </c>
      <c r="S160" s="5"/>
      <c r="T160" s="5"/>
      <c r="U160" s="34">
        <v>0.88</v>
      </c>
      <c r="V160" s="34">
        <v>0.12</v>
      </c>
      <c r="W160" s="5"/>
      <c r="X160" s="5"/>
      <c r="Y160" s="34">
        <v>0.88</v>
      </c>
      <c r="Z160" s="34">
        <v>0.12</v>
      </c>
      <c r="AA160" s="5"/>
      <c r="AB160" s="5"/>
      <c r="AC160" s="6">
        <v>44317</v>
      </c>
      <c r="AD160" s="28">
        <v>44501</v>
      </c>
    </row>
    <row r="161" spans="1:30" x14ac:dyDescent="0.25">
      <c r="A161" s="48" t="s">
        <v>195</v>
      </c>
      <c r="B161" s="27">
        <v>160</v>
      </c>
      <c r="C161" s="27">
        <v>3</v>
      </c>
      <c r="D161" s="27"/>
      <c r="E161" s="30" t="s">
        <v>434</v>
      </c>
      <c r="F161" s="30"/>
      <c r="G161" s="30"/>
      <c r="H161" s="30"/>
      <c r="I161" s="30"/>
      <c r="J161" s="30"/>
      <c r="K161" s="30"/>
      <c r="L161" s="30"/>
      <c r="M161" s="30"/>
      <c r="N161" s="30">
        <v>23300</v>
      </c>
      <c r="O161" s="30"/>
      <c r="P161" s="27" t="s">
        <v>471</v>
      </c>
      <c r="Q161" s="35">
        <v>0.88</v>
      </c>
      <c r="R161" s="35">
        <v>0.12</v>
      </c>
      <c r="S161" s="27"/>
      <c r="T161" s="27"/>
      <c r="U161" s="35">
        <v>0.88</v>
      </c>
      <c r="V161" s="35">
        <v>0.12</v>
      </c>
      <c r="W161" s="27"/>
      <c r="X161" s="27"/>
      <c r="Y161" s="35">
        <v>0.88</v>
      </c>
      <c r="Z161" s="35">
        <v>0.12</v>
      </c>
      <c r="AA161" s="27"/>
      <c r="AB161" s="27"/>
      <c r="AC161" s="32">
        <v>44317</v>
      </c>
      <c r="AD161" s="33">
        <v>44501</v>
      </c>
    </row>
    <row r="162" spans="1:30" x14ac:dyDescent="0.25">
      <c r="A162" s="48" t="s">
        <v>195</v>
      </c>
      <c r="B162" s="27">
        <v>161</v>
      </c>
      <c r="C162" s="27">
        <v>7</v>
      </c>
      <c r="D162" s="27"/>
      <c r="E162" s="30" t="s">
        <v>434</v>
      </c>
      <c r="F162" s="30">
        <v>776957</v>
      </c>
      <c r="G162" s="30">
        <v>3107829</v>
      </c>
      <c r="H162" s="30"/>
      <c r="I162" s="30"/>
      <c r="J162" s="30"/>
      <c r="K162" s="30"/>
      <c r="L162" s="30">
        <v>27495</v>
      </c>
      <c r="M162" s="30"/>
      <c r="N162" s="30">
        <f>Tabla114[[#This Row],[costo variable vuelta logística]]/2</f>
        <v>13747.5</v>
      </c>
      <c r="O162" s="30"/>
      <c r="P162" s="27" t="s">
        <v>471</v>
      </c>
      <c r="Q162" s="35">
        <v>0.88</v>
      </c>
      <c r="R162" s="35">
        <v>0.12</v>
      </c>
      <c r="S162" s="27"/>
      <c r="T162" s="27"/>
      <c r="U162" s="35">
        <v>0.88</v>
      </c>
      <c r="V162" s="35">
        <v>0.12</v>
      </c>
      <c r="W162" s="27"/>
      <c r="X162" s="27"/>
      <c r="Y162" s="35">
        <v>0.88</v>
      </c>
      <c r="Z162" s="35">
        <v>0.12</v>
      </c>
      <c r="AA162" s="27"/>
      <c r="AB162" s="27"/>
      <c r="AC162" s="32">
        <v>44317</v>
      </c>
      <c r="AD162" s="33">
        <v>44501</v>
      </c>
    </row>
    <row r="163" spans="1:30" x14ac:dyDescent="0.25">
      <c r="A163" s="48" t="s">
        <v>195</v>
      </c>
      <c r="B163" s="27">
        <v>162</v>
      </c>
      <c r="C163" s="27">
        <v>3</v>
      </c>
      <c r="D163" s="27"/>
      <c r="E163" s="30" t="s">
        <v>434</v>
      </c>
      <c r="F163" s="30"/>
      <c r="G163" s="30"/>
      <c r="H163" s="30"/>
      <c r="I163" s="30"/>
      <c r="J163" s="30"/>
      <c r="K163" s="30"/>
      <c r="L163" s="30"/>
      <c r="M163" s="30"/>
      <c r="N163" s="30">
        <v>27495</v>
      </c>
      <c r="O163" s="30"/>
      <c r="P163" s="27" t="s">
        <v>471</v>
      </c>
      <c r="Q163" s="35">
        <v>0.88</v>
      </c>
      <c r="R163" s="35">
        <v>0.12</v>
      </c>
      <c r="S163" s="27"/>
      <c r="T163" s="27"/>
      <c r="U163" s="35">
        <v>0.88</v>
      </c>
      <c r="V163" s="35">
        <v>0.12</v>
      </c>
      <c r="W163" s="27"/>
      <c r="X163" s="27"/>
      <c r="Y163" s="35">
        <v>0.88</v>
      </c>
      <c r="Z163" s="35">
        <v>0.12</v>
      </c>
      <c r="AA163" s="27"/>
      <c r="AB163" s="27"/>
      <c r="AC163" s="32">
        <v>44317</v>
      </c>
      <c r="AD163" s="33">
        <v>44501</v>
      </c>
    </row>
    <row r="164" spans="1:30" x14ac:dyDescent="0.25">
      <c r="A164" s="48" t="s">
        <v>195</v>
      </c>
      <c r="B164" s="27">
        <v>163</v>
      </c>
      <c r="C164" s="27">
        <v>7</v>
      </c>
      <c r="D164" s="27"/>
      <c r="E164" s="30" t="s">
        <v>434</v>
      </c>
      <c r="F164" s="30">
        <v>776957</v>
      </c>
      <c r="G164" s="30">
        <v>3107829</v>
      </c>
      <c r="H164" s="30"/>
      <c r="I164" s="30"/>
      <c r="J164" s="30"/>
      <c r="K164" s="30"/>
      <c r="L164" s="30">
        <v>20893</v>
      </c>
      <c r="M164" s="30"/>
      <c r="N164" s="30">
        <f>Tabla114[[#This Row],[costo variable vuelta logística]]/2</f>
        <v>10446.5</v>
      </c>
      <c r="O164" s="30"/>
      <c r="P164" s="27" t="s">
        <v>471</v>
      </c>
      <c r="Q164" s="35">
        <v>0.88</v>
      </c>
      <c r="R164" s="35">
        <v>0.12</v>
      </c>
      <c r="S164" s="27"/>
      <c r="T164" s="27"/>
      <c r="U164" s="35">
        <v>0.88</v>
      </c>
      <c r="V164" s="35">
        <v>0.12</v>
      </c>
      <c r="W164" s="27"/>
      <c r="X164" s="27"/>
      <c r="Y164" s="35">
        <v>0.88</v>
      </c>
      <c r="Z164" s="35">
        <v>0.12</v>
      </c>
      <c r="AA164" s="27"/>
      <c r="AB164" s="27"/>
      <c r="AC164" s="32">
        <v>44317</v>
      </c>
      <c r="AD164" s="33">
        <v>44501</v>
      </c>
    </row>
    <row r="165" spans="1:30" x14ac:dyDescent="0.25">
      <c r="A165" s="48" t="s">
        <v>195</v>
      </c>
      <c r="B165" s="27">
        <v>164</v>
      </c>
      <c r="C165" s="27">
        <v>7</v>
      </c>
      <c r="D165" s="27"/>
      <c r="E165" s="30" t="s">
        <v>434</v>
      </c>
      <c r="F165" s="30">
        <v>731760</v>
      </c>
      <c r="G165" s="30">
        <v>2927041</v>
      </c>
      <c r="H165" s="30"/>
      <c r="I165" s="30"/>
      <c r="J165" s="30"/>
      <c r="K165" s="30"/>
      <c r="L165" s="30">
        <v>27495</v>
      </c>
      <c r="M165" s="30"/>
      <c r="N165" s="30">
        <f>Tabla114[[#This Row],[costo variable vuelta logística]]/2</f>
        <v>13747.5</v>
      </c>
      <c r="O165" s="30"/>
      <c r="P165" s="27" t="s">
        <v>471</v>
      </c>
      <c r="Q165" s="35">
        <v>0.88</v>
      </c>
      <c r="R165" s="35">
        <v>0.12</v>
      </c>
      <c r="S165" s="27"/>
      <c r="T165" s="27"/>
      <c r="U165" s="35">
        <v>0.88</v>
      </c>
      <c r="V165" s="35">
        <v>0.12</v>
      </c>
      <c r="W165" s="27"/>
      <c r="X165" s="27"/>
      <c r="Y165" s="35">
        <v>0.88</v>
      </c>
      <c r="Z165" s="35">
        <v>0.12</v>
      </c>
      <c r="AA165" s="27"/>
      <c r="AB165" s="27"/>
      <c r="AC165" s="32">
        <v>44317</v>
      </c>
      <c r="AD165" s="33">
        <v>44501</v>
      </c>
    </row>
    <row r="166" spans="1:30" x14ac:dyDescent="0.25">
      <c r="A166" s="48" t="s">
        <v>195</v>
      </c>
      <c r="B166" s="27">
        <v>165</v>
      </c>
      <c r="C166" s="27">
        <v>3</v>
      </c>
      <c r="D166" s="27"/>
      <c r="E166" s="30" t="s">
        <v>434</v>
      </c>
      <c r="F166" s="95"/>
      <c r="G166" s="95"/>
      <c r="H166" s="30"/>
      <c r="I166" s="30"/>
      <c r="J166" s="30"/>
      <c r="K166" s="30"/>
      <c r="L166" s="30"/>
      <c r="M166" s="30"/>
      <c r="N166" s="30">
        <v>27495</v>
      </c>
      <c r="O166" s="30"/>
      <c r="P166" s="27" t="s">
        <v>471</v>
      </c>
      <c r="Q166" s="35">
        <v>0.88</v>
      </c>
      <c r="R166" s="35">
        <v>0.12</v>
      </c>
      <c r="S166" s="27"/>
      <c r="T166" s="27"/>
      <c r="U166" s="35">
        <v>0.88</v>
      </c>
      <c r="V166" s="35">
        <v>0.12</v>
      </c>
      <c r="W166" s="27"/>
      <c r="X166" s="27"/>
      <c r="Y166" s="35">
        <v>0.88</v>
      </c>
      <c r="Z166" s="35">
        <v>0.12</v>
      </c>
      <c r="AA166" s="27"/>
      <c r="AB166" s="27"/>
      <c r="AC166" s="32">
        <v>44317</v>
      </c>
      <c r="AD166" s="33">
        <v>44501</v>
      </c>
    </row>
    <row r="167" spans="1:30" x14ac:dyDescent="0.25">
      <c r="A167" s="48" t="s">
        <v>195</v>
      </c>
      <c r="B167" s="27">
        <v>166</v>
      </c>
      <c r="C167" s="27">
        <v>7</v>
      </c>
      <c r="D167" s="27"/>
      <c r="E167" s="30" t="s">
        <v>434</v>
      </c>
      <c r="F167" s="96">
        <v>731760.19941990043</v>
      </c>
      <c r="G167" s="96">
        <v>2927040.7976796017</v>
      </c>
      <c r="H167" s="30"/>
      <c r="I167" s="30"/>
      <c r="J167" s="30"/>
      <c r="K167" s="30"/>
      <c r="L167" s="30">
        <v>20994</v>
      </c>
      <c r="M167" s="30"/>
      <c r="N167" s="30">
        <f>Tabla114[[#This Row],[costo variable vuelta logística]]/2</f>
        <v>10497</v>
      </c>
      <c r="O167" s="30"/>
      <c r="P167" s="27" t="s">
        <v>471</v>
      </c>
      <c r="Q167" s="35">
        <v>0.88</v>
      </c>
      <c r="R167" s="35">
        <v>0.12</v>
      </c>
      <c r="S167" s="27"/>
      <c r="T167" s="27"/>
      <c r="U167" s="35">
        <v>0.88</v>
      </c>
      <c r="V167" s="35">
        <v>0.12</v>
      </c>
      <c r="W167" s="27"/>
      <c r="X167" s="27"/>
      <c r="Y167" s="35">
        <v>0.88</v>
      </c>
      <c r="Z167" s="35">
        <v>0.12</v>
      </c>
      <c r="AA167" s="27"/>
      <c r="AB167" s="27"/>
      <c r="AC167" s="32">
        <v>44317</v>
      </c>
      <c r="AD167" s="33">
        <v>44501</v>
      </c>
    </row>
    <row r="168" spans="1:30" x14ac:dyDescent="0.25">
      <c r="A168" s="48" t="s">
        <v>195</v>
      </c>
      <c r="B168" s="27">
        <v>167</v>
      </c>
      <c r="C168" s="27">
        <v>7</v>
      </c>
      <c r="D168" s="27"/>
      <c r="E168" s="30" t="s">
        <v>434</v>
      </c>
      <c r="F168" s="74">
        <v>120600</v>
      </c>
      <c r="G168" s="74">
        <v>2982260</v>
      </c>
      <c r="H168" s="30"/>
      <c r="I168" s="30"/>
      <c r="J168" s="30"/>
      <c r="K168" s="30"/>
      <c r="L168" s="30">
        <v>15000</v>
      </c>
      <c r="M168" s="30"/>
      <c r="N168" s="30">
        <f>Tabla114[[#This Row],[costo variable vuelta logística]]/2</f>
        <v>7500</v>
      </c>
      <c r="O168" s="30"/>
      <c r="P168" s="27" t="s">
        <v>471</v>
      </c>
      <c r="Q168" s="35">
        <v>0.88</v>
      </c>
      <c r="R168" s="35">
        <v>0.12</v>
      </c>
      <c r="S168" s="27"/>
      <c r="T168" s="27"/>
      <c r="U168" s="35">
        <v>0.88</v>
      </c>
      <c r="V168" s="35">
        <v>0.12</v>
      </c>
      <c r="W168" s="27"/>
      <c r="X168" s="27"/>
      <c r="Y168" s="35">
        <v>0.88</v>
      </c>
      <c r="Z168" s="35">
        <v>0.12</v>
      </c>
      <c r="AA168" s="27"/>
      <c r="AB168" s="27"/>
      <c r="AC168" s="32">
        <v>44317</v>
      </c>
      <c r="AD168" s="33">
        <v>44501</v>
      </c>
    </row>
    <row r="169" spans="1:30" x14ac:dyDescent="0.25">
      <c r="A169" s="48" t="s">
        <v>195</v>
      </c>
      <c r="B169" s="27">
        <v>168</v>
      </c>
      <c r="C169" s="27">
        <v>7</v>
      </c>
      <c r="D169" s="27"/>
      <c r="E169" s="30" t="s">
        <v>434</v>
      </c>
      <c r="F169" s="30">
        <v>621996</v>
      </c>
      <c r="G169" s="30">
        <v>2487985</v>
      </c>
      <c r="H169" s="30"/>
      <c r="I169" s="30"/>
      <c r="J169" s="30"/>
      <c r="K169" s="30"/>
      <c r="L169" s="30">
        <v>15048</v>
      </c>
      <c r="M169" s="30"/>
      <c r="N169" s="30">
        <f>Tabla114[[#This Row],[costo variable vuelta logística]]/2</f>
        <v>7524</v>
      </c>
      <c r="O169" s="30"/>
      <c r="P169" s="27" t="s">
        <v>471</v>
      </c>
      <c r="Q169" s="35">
        <v>0.88</v>
      </c>
      <c r="R169" s="35">
        <v>0.12</v>
      </c>
      <c r="S169" s="27"/>
      <c r="T169" s="27"/>
      <c r="U169" s="35">
        <v>0.88</v>
      </c>
      <c r="V169" s="35">
        <v>0.12</v>
      </c>
      <c r="W169" s="27"/>
      <c r="X169" s="27"/>
      <c r="Y169" s="35">
        <v>0.88</v>
      </c>
      <c r="Z169" s="35">
        <v>0.12</v>
      </c>
      <c r="AA169" s="27"/>
      <c r="AB169" s="27"/>
      <c r="AC169" s="32">
        <v>44317</v>
      </c>
      <c r="AD169" s="33">
        <v>44501</v>
      </c>
    </row>
    <row r="170" spans="1:30" ht="14.25" customHeight="1" x14ac:dyDescent="0.25">
      <c r="A170" s="48" t="s">
        <v>195</v>
      </c>
      <c r="B170" s="27">
        <v>169</v>
      </c>
      <c r="C170" s="27">
        <v>7</v>
      </c>
      <c r="D170" s="27"/>
      <c r="E170" s="30" t="s">
        <v>434</v>
      </c>
      <c r="F170" s="30">
        <v>621996</v>
      </c>
      <c r="G170" s="30">
        <v>2487985</v>
      </c>
      <c r="H170" s="30"/>
      <c r="I170" s="30"/>
      <c r="J170" s="30"/>
      <c r="K170" s="30"/>
      <c r="L170" s="30">
        <v>15048</v>
      </c>
      <c r="M170" s="30"/>
      <c r="N170" s="30">
        <f>Tabla114[[#This Row],[costo variable vuelta logística]]/2</f>
        <v>7524</v>
      </c>
      <c r="O170" s="30"/>
      <c r="P170" s="27" t="s">
        <v>471</v>
      </c>
      <c r="Q170" s="35">
        <v>0.88</v>
      </c>
      <c r="R170" s="35">
        <v>0.12</v>
      </c>
      <c r="S170" s="27"/>
      <c r="T170" s="27"/>
      <c r="U170" s="35">
        <v>0.88</v>
      </c>
      <c r="V170" s="35">
        <v>0.12</v>
      </c>
      <c r="W170" s="27"/>
      <c r="X170" s="27"/>
      <c r="Y170" s="35">
        <v>0.88</v>
      </c>
      <c r="Z170" s="35">
        <v>0.12</v>
      </c>
      <c r="AA170" s="27"/>
      <c r="AB170" s="27"/>
      <c r="AC170" s="32">
        <v>44317</v>
      </c>
      <c r="AD170" s="33">
        <v>44501</v>
      </c>
    </row>
    <row r="171" spans="1:30" hidden="1" x14ac:dyDescent="0.25">
      <c r="A171" s="47" t="s">
        <v>214</v>
      </c>
      <c r="B171" s="5">
        <v>170</v>
      </c>
      <c r="C171" s="5">
        <v>6</v>
      </c>
      <c r="D171" s="5"/>
      <c r="E171" s="5" t="s">
        <v>434</v>
      </c>
      <c r="F171" s="25">
        <v>3255000</v>
      </c>
      <c r="G171" s="25"/>
      <c r="H171" s="25"/>
      <c r="I171" s="25"/>
      <c r="J171" s="25"/>
      <c r="K171" s="25"/>
      <c r="L171" s="25">
        <v>23735</v>
      </c>
      <c r="M171" s="25"/>
      <c r="N171" s="25">
        <v>23735</v>
      </c>
      <c r="O171" s="25"/>
      <c r="P171" s="25" t="s">
        <v>472</v>
      </c>
      <c r="Q171" s="57">
        <v>0.88</v>
      </c>
      <c r="R171" s="57">
        <v>0.12</v>
      </c>
      <c r="S171" s="5"/>
      <c r="T171" s="5"/>
      <c r="U171" s="5"/>
      <c r="V171" s="5"/>
      <c r="W171" s="5"/>
      <c r="X171" s="5"/>
      <c r="Y171" s="34">
        <v>0.88</v>
      </c>
      <c r="Z171" s="34">
        <v>0.12</v>
      </c>
      <c r="AA171" s="5"/>
      <c r="AB171" s="5"/>
      <c r="AC171" s="6">
        <v>44287</v>
      </c>
      <c r="AD171" s="28">
        <v>44470</v>
      </c>
    </row>
    <row r="172" spans="1:30" hidden="1" x14ac:dyDescent="0.25">
      <c r="A172" s="48" t="s">
        <v>214</v>
      </c>
      <c r="B172" s="27">
        <v>171</v>
      </c>
      <c r="C172" s="27">
        <v>6</v>
      </c>
      <c r="D172" s="27"/>
      <c r="E172" s="27" t="s">
        <v>434</v>
      </c>
      <c r="F172" s="30">
        <v>3900000</v>
      </c>
      <c r="G172" s="30"/>
      <c r="H172" s="30"/>
      <c r="I172" s="30"/>
      <c r="J172" s="30"/>
      <c r="K172" s="30"/>
      <c r="L172" s="30">
        <v>23735</v>
      </c>
      <c r="M172" s="30"/>
      <c r="N172" s="30">
        <v>23735</v>
      </c>
      <c r="O172" s="30"/>
      <c r="P172" s="30" t="s">
        <v>472</v>
      </c>
      <c r="Q172" s="85">
        <v>0.88</v>
      </c>
      <c r="R172" s="85">
        <v>0.12</v>
      </c>
      <c r="S172" s="27"/>
      <c r="T172" s="27"/>
      <c r="U172" s="27"/>
      <c r="V172" s="27"/>
      <c r="W172" s="27"/>
      <c r="X172" s="27"/>
      <c r="Y172" s="35">
        <v>0.88</v>
      </c>
      <c r="Z172" s="35">
        <v>0.12</v>
      </c>
      <c r="AA172" s="27"/>
      <c r="AB172" s="27"/>
      <c r="AC172" s="32">
        <v>44287</v>
      </c>
      <c r="AD172" s="33">
        <v>44470</v>
      </c>
    </row>
    <row r="173" spans="1:30" hidden="1" x14ac:dyDescent="0.25">
      <c r="A173" s="48" t="s">
        <v>214</v>
      </c>
      <c r="B173" s="27">
        <v>172</v>
      </c>
      <c r="C173" s="27">
        <v>6</v>
      </c>
      <c r="D173" s="27"/>
      <c r="E173" s="27" t="s">
        <v>434</v>
      </c>
      <c r="F173" s="30">
        <v>3000000</v>
      </c>
      <c r="G173" s="30"/>
      <c r="H173" s="30"/>
      <c r="I173" s="30"/>
      <c r="J173" s="30"/>
      <c r="K173" s="30"/>
      <c r="L173" s="30">
        <v>12190</v>
      </c>
      <c r="M173" s="30"/>
      <c r="N173" s="30">
        <v>12190</v>
      </c>
      <c r="O173" s="30"/>
      <c r="P173" s="30" t="s">
        <v>472</v>
      </c>
      <c r="Q173" s="85">
        <v>0.88</v>
      </c>
      <c r="R173" s="85">
        <v>0.12</v>
      </c>
      <c r="S173" s="27"/>
      <c r="T173" s="27"/>
      <c r="U173" s="27"/>
      <c r="V173" s="27"/>
      <c r="W173" s="27"/>
      <c r="X173" s="27"/>
      <c r="Y173" s="35">
        <v>0.88</v>
      </c>
      <c r="Z173" s="35">
        <v>0.12</v>
      </c>
      <c r="AA173" s="27"/>
      <c r="AB173" s="27"/>
      <c r="AC173" s="32">
        <v>44287</v>
      </c>
      <c r="AD173" s="33">
        <v>44470</v>
      </c>
    </row>
    <row r="174" spans="1:30" hidden="1" x14ac:dyDescent="0.25">
      <c r="A174" s="47" t="s">
        <v>221</v>
      </c>
      <c r="B174" s="5">
        <v>173</v>
      </c>
      <c r="C174" s="5">
        <v>5</v>
      </c>
      <c r="D174" s="5"/>
      <c r="E174" s="5" t="s">
        <v>434</v>
      </c>
      <c r="F174" s="25">
        <v>1362669.4776350062</v>
      </c>
      <c r="G174" s="25">
        <v>3258956.7920811805</v>
      </c>
      <c r="H174" s="25"/>
      <c r="I174" s="25"/>
      <c r="J174" s="25"/>
      <c r="K174" s="25"/>
      <c r="L174" s="25"/>
      <c r="M174" s="25"/>
      <c r="N174" s="25"/>
      <c r="O174" s="25"/>
      <c r="P174" s="5"/>
      <c r="Q174" s="34">
        <v>1</v>
      </c>
      <c r="R174" s="5"/>
      <c r="S174" s="5"/>
      <c r="T174" s="5"/>
      <c r="U174" s="34">
        <v>0.4</v>
      </c>
      <c r="V174" s="34"/>
      <c r="W174" s="34">
        <v>0.6</v>
      </c>
      <c r="X174" s="5"/>
      <c r="Y174" s="34"/>
      <c r="Z174" s="34"/>
      <c r="AA174" s="34"/>
      <c r="AB174" s="5"/>
      <c r="AC174" s="6">
        <v>44317</v>
      </c>
      <c r="AD174" s="28">
        <v>44501</v>
      </c>
    </row>
    <row r="175" spans="1:30" hidden="1" x14ac:dyDescent="0.25">
      <c r="A175" s="48" t="s">
        <v>221</v>
      </c>
      <c r="B175" s="27">
        <v>174</v>
      </c>
      <c r="C175" s="27">
        <v>5</v>
      </c>
      <c r="D175" s="27"/>
      <c r="E175" s="27" t="s">
        <v>434</v>
      </c>
      <c r="F175" s="30">
        <v>955094.1</v>
      </c>
      <c r="G175" s="30">
        <v>2228552.9</v>
      </c>
      <c r="H175" s="30"/>
      <c r="I175" s="30"/>
      <c r="J175" s="30"/>
      <c r="K175" s="30"/>
      <c r="L175" s="30"/>
      <c r="M175" s="30"/>
      <c r="N175" s="30"/>
      <c r="O175" s="30"/>
      <c r="P175" s="27"/>
      <c r="Q175" s="35">
        <v>1</v>
      </c>
      <c r="R175" s="27"/>
      <c r="S175" s="27"/>
      <c r="T175" s="27"/>
      <c r="U175" s="35">
        <v>0.4</v>
      </c>
      <c r="V175" s="35"/>
      <c r="W175" s="35">
        <v>0.6</v>
      </c>
      <c r="X175" s="27"/>
      <c r="Y175" s="35"/>
      <c r="Z175" s="35"/>
      <c r="AA175" s="35"/>
      <c r="AB175" s="27"/>
      <c r="AC175" s="32">
        <v>44317</v>
      </c>
      <c r="AD175" s="33">
        <v>44501</v>
      </c>
    </row>
    <row r="176" spans="1:30" hidden="1" x14ac:dyDescent="0.25">
      <c r="A176" s="48" t="s">
        <v>221</v>
      </c>
      <c r="B176" s="27">
        <v>175</v>
      </c>
      <c r="C176" s="27">
        <v>5</v>
      </c>
      <c r="D176" s="27"/>
      <c r="E176" s="27" t="s">
        <v>434</v>
      </c>
      <c r="F176" s="30">
        <v>1200000</v>
      </c>
      <c r="G176" s="30">
        <v>2800000</v>
      </c>
      <c r="H176" s="30"/>
      <c r="I176" s="30"/>
      <c r="J176" s="30"/>
      <c r="K176" s="30"/>
      <c r="L176" s="30"/>
      <c r="M176" s="30"/>
      <c r="N176" s="30"/>
      <c r="O176" s="30"/>
      <c r="P176" s="27"/>
      <c r="Q176" s="35">
        <v>1</v>
      </c>
      <c r="R176" s="27"/>
      <c r="S176" s="27"/>
      <c r="T176" s="27"/>
      <c r="U176" s="35">
        <v>0.4</v>
      </c>
      <c r="V176" s="35"/>
      <c r="W176" s="35">
        <v>0.6</v>
      </c>
      <c r="X176" s="27"/>
      <c r="Y176" s="35"/>
      <c r="Z176" s="35"/>
      <c r="AA176" s="35"/>
      <c r="AB176" s="27"/>
      <c r="AC176" s="32">
        <v>44317</v>
      </c>
      <c r="AD176" s="33">
        <v>44501</v>
      </c>
    </row>
    <row r="177" spans="1:30" hidden="1" x14ac:dyDescent="0.25">
      <c r="A177" s="48" t="s">
        <v>221</v>
      </c>
      <c r="B177" s="27">
        <v>176</v>
      </c>
      <c r="C177" s="27">
        <v>5</v>
      </c>
      <c r="D177" s="27"/>
      <c r="E177" s="27" t="s">
        <v>434</v>
      </c>
      <c r="F177" s="30">
        <v>1052394.3</v>
      </c>
      <c r="G177" s="30">
        <v>2455586.6999999997</v>
      </c>
      <c r="H177" s="30"/>
      <c r="I177" s="30"/>
      <c r="J177" s="30"/>
      <c r="K177" s="30"/>
      <c r="L177" s="30"/>
      <c r="M177" s="30"/>
      <c r="N177" s="30"/>
      <c r="O177" s="30"/>
      <c r="P177" s="27"/>
      <c r="Q177" s="35">
        <v>1</v>
      </c>
      <c r="R177" s="27"/>
      <c r="S177" s="27"/>
      <c r="T177" s="27"/>
      <c r="U177" s="35">
        <v>0.4</v>
      </c>
      <c r="V177" s="35"/>
      <c r="W177" s="35">
        <v>0.6</v>
      </c>
      <c r="X177" s="27"/>
      <c r="Y177" s="35"/>
      <c r="Z177" s="35"/>
      <c r="AA177" s="35"/>
      <c r="AB177" s="27"/>
      <c r="AC177" s="32">
        <v>44317</v>
      </c>
      <c r="AD177" s="33">
        <v>44501</v>
      </c>
    </row>
    <row r="178" spans="1:30" hidden="1" x14ac:dyDescent="0.25">
      <c r="A178" s="48" t="s">
        <v>221</v>
      </c>
      <c r="B178" s="27">
        <v>177</v>
      </c>
      <c r="C178" s="27">
        <v>5</v>
      </c>
      <c r="D178" s="27"/>
      <c r="E178" s="27" t="s">
        <v>434</v>
      </c>
      <c r="F178" s="30">
        <v>1356471.5999999999</v>
      </c>
      <c r="G178" s="30">
        <v>3165100.4</v>
      </c>
      <c r="H178" s="30"/>
      <c r="I178" s="30"/>
      <c r="J178" s="30"/>
      <c r="K178" s="30"/>
      <c r="L178" s="30"/>
      <c r="M178" s="30"/>
      <c r="N178" s="30"/>
      <c r="O178" s="30"/>
      <c r="P178" s="27"/>
      <c r="Q178" s="35">
        <v>1</v>
      </c>
      <c r="R178" s="27"/>
      <c r="S178" s="27"/>
      <c r="T178" s="27"/>
      <c r="U178" s="35">
        <v>0.4</v>
      </c>
      <c r="V178" s="35"/>
      <c r="W178" s="35">
        <v>0.6</v>
      </c>
      <c r="X178" s="27"/>
      <c r="Y178" s="35"/>
      <c r="Z178" s="35"/>
      <c r="AA178" s="35"/>
      <c r="AB178" s="27"/>
      <c r="AC178" s="32">
        <v>44317</v>
      </c>
      <c r="AD178" s="33">
        <v>44501</v>
      </c>
    </row>
    <row r="179" spans="1:30" hidden="1" x14ac:dyDescent="0.25">
      <c r="A179" s="47" t="s">
        <v>236</v>
      </c>
      <c r="B179" s="5">
        <v>178</v>
      </c>
      <c r="C179" s="5">
        <v>4</v>
      </c>
      <c r="D179" s="5"/>
      <c r="E179" s="5" t="s">
        <v>434</v>
      </c>
      <c r="F179" s="25"/>
      <c r="G179" s="25">
        <v>4208282</v>
      </c>
      <c r="H179" s="25"/>
      <c r="I179" s="25"/>
      <c r="J179" s="25"/>
      <c r="K179" s="25"/>
      <c r="L179" s="25"/>
      <c r="M179" s="25"/>
      <c r="N179" s="25"/>
      <c r="O179" s="25"/>
      <c r="P179" s="25" t="s">
        <v>473</v>
      </c>
      <c r="Q179" s="5"/>
      <c r="R179" s="5"/>
      <c r="S179" s="5"/>
      <c r="T179" s="5"/>
      <c r="U179" s="34">
        <v>0.6</v>
      </c>
      <c r="V179" s="34">
        <v>0.1</v>
      </c>
      <c r="W179" s="34">
        <v>0.3</v>
      </c>
      <c r="X179" s="5"/>
      <c r="Y179" s="34"/>
      <c r="Z179" s="34"/>
      <c r="AA179" s="34"/>
      <c r="AB179" s="5"/>
      <c r="AC179" s="6">
        <v>44256</v>
      </c>
      <c r="AD179" s="28">
        <v>44440</v>
      </c>
    </row>
    <row r="180" spans="1:30" hidden="1" x14ac:dyDescent="0.25">
      <c r="A180" s="47" t="s">
        <v>239</v>
      </c>
      <c r="B180" s="5">
        <v>179</v>
      </c>
      <c r="C180" s="5">
        <v>4</v>
      </c>
      <c r="D180" s="5"/>
      <c r="E180" s="5" t="s">
        <v>434</v>
      </c>
      <c r="F180" s="25"/>
      <c r="G180" s="25">
        <v>4162989</v>
      </c>
      <c r="H180" s="25"/>
      <c r="I180" s="25"/>
      <c r="J180" s="25"/>
      <c r="K180" s="25"/>
      <c r="L180" s="25"/>
      <c r="M180" s="25"/>
      <c r="N180" s="25"/>
      <c r="O180" s="25"/>
      <c r="P180" s="25" t="s">
        <v>474</v>
      </c>
      <c r="Q180" s="5"/>
      <c r="R180" s="5"/>
      <c r="S180" s="5"/>
      <c r="T180" s="5"/>
      <c r="U180" s="34">
        <v>0.6</v>
      </c>
      <c r="V180" s="34">
        <v>0.05</v>
      </c>
      <c r="W180" s="34">
        <v>0.35</v>
      </c>
      <c r="X180" s="5"/>
      <c r="Y180" s="34"/>
      <c r="Z180" s="34"/>
      <c r="AA180" s="34"/>
      <c r="AB180" s="5"/>
      <c r="AC180" s="6">
        <v>44440</v>
      </c>
      <c r="AD180" s="28">
        <v>44621</v>
      </c>
    </row>
    <row r="181" spans="1:30" hidden="1" x14ac:dyDescent="0.25">
      <c r="A181" s="18" t="s">
        <v>242</v>
      </c>
      <c r="B181" s="5">
        <v>180</v>
      </c>
      <c r="C181" s="5">
        <v>10</v>
      </c>
      <c r="D181" s="5"/>
      <c r="E181" s="5" t="s">
        <v>432</v>
      </c>
      <c r="F181" s="25">
        <v>1582847</v>
      </c>
      <c r="G181" s="25">
        <v>3917165</v>
      </c>
      <c r="H181" s="5"/>
      <c r="I181" s="5"/>
      <c r="J181" s="5"/>
      <c r="K181" s="5"/>
      <c r="L181" s="5"/>
      <c r="M181" s="5"/>
      <c r="N181" s="5"/>
      <c r="O181" s="25">
        <v>502</v>
      </c>
      <c r="P181" s="5" t="s">
        <v>475</v>
      </c>
      <c r="Q181" s="26">
        <v>1</v>
      </c>
      <c r="R181" s="5"/>
      <c r="S181" s="5"/>
      <c r="T181" s="5"/>
      <c r="U181" s="34">
        <v>0.04</v>
      </c>
      <c r="V181" s="34"/>
      <c r="W181" s="34">
        <v>0.96</v>
      </c>
      <c r="X181" s="34"/>
      <c r="Y181" s="34">
        <v>0.77</v>
      </c>
      <c r="Z181" s="34">
        <v>0.23</v>
      </c>
      <c r="AA181" s="5"/>
      <c r="AB181" s="5"/>
      <c r="AC181" s="6">
        <v>44409</v>
      </c>
      <c r="AD181" s="28">
        <v>44593</v>
      </c>
    </row>
    <row r="182" spans="1:30" hidden="1" x14ac:dyDescent="0.25">
      <c r="A182" s="29" t="s">
        <v>242</v>
      </c>
      <c r="B182" s="27">
        <v>181</v>
      </c>
      <c r="C182" s="27">
        <v>10</v>
      </c>
      <c r="D182" s="27"/>
      <c r="E182" s="27" t="s">
        <v>432</v>
      </c>
      <c r="F182" s="30">
        <v>1582847</v>
      </c>
      <c r="G182" s="30">
        <v>3877805</v>
      </c>
      <c r="H182" s="27"/>
      <c r="I182" s="27"/>
      <c r="J182" s="27"/>
      <c r="K182" s="27"/>
      <c r="L182" s="27"/>
      <c r="M182" s="27"/>
      <c r="N182" s="27"/>
      <c r="O182" s="30">
        <v>299</v>
      </c>
      <c r="P182" s="27" t="s">
        <v>475</v>
      </c>
      <c r="Q182" s="31">
        <v>1</v>
      </c>
      <c r="R182" s="27"/>
      <c r="S182" s="27"/>
      <c r="T182" s="27"/>
      <c r="U182" s="35">
        <v>0.04</v>
      </c>
      <c r="V182" s="35"/>
      <c r="W182" s="35">
        <v>0.96</v>
      </c>
      <c r="X182" s="35"/>
      <c r="Y182" s="35">
        <v>0.77</v>
      </c>
      <c r="Z182" s="35">
        <v>0.23</v>
      </c>
      <c r="AA182" s="27"/>
      <c r="AB182" s="27"/>
      <c r="AC182" s="32">
        <v>44409</v>
      </c>
      <c r="AD182" s="33">
        <v>44593</v>
      </c>
    </row>
    <row r="183" spans="1:30" hidden="1" x14ac:dyDescent="0.25">
      <c r="A183" s="29" t="s">
        <v>250</v>
      </c>
      <c r="B183" s="27">
        <v>182</v>
      </c>
      <c r="C183" s="27">
        <v>10</v>
      </c>
      <c r="D183" s="27"/>
      <c r="E183" s="27" t="s">
        <v>432</v>
      </c>
      <c r="F183" s="30">
        <v>1577481</v>
      </c>
      <c r="G183" s="30">
        <v>4487519</v>
      </c>
      <c r="H183" s="27"/>
      <c r="I183" s="27"/>
      <c r="J183" s="27"/>
      <c r="K183" s="27"/>
      <c r="L183" s="27"/>
      <c r="M183" s="27"/>
      <c r="N183" s="27"/>
      <c r="O183" s="30">
        <v>462</v>
      </c>
      <c r="P183" s="27" t="s">
        <v>476</v>
      </c>
      <c r="Q183" s="27"/>
      <c r="R183" s="27"/>
      <c r="S183" s="27"/>
      <c r="T183" s="27"/>
      <c r="U183" s="27"/>
      <c r="V183" s="27"/>
      <c r="W183" s="27"/>
      <c r="X183" s="27"/>
      <c r="Y183" s="85"/>
      <c r="Z183" s="85"/>
      <c r="AA183" s="27"/>
      <c r="AB183" s="27"/>
      <c r="AC183" s="27"/>
      <c r="AD183" s="49"/>
    </row>
    <row r="184" spans="1:30" hidden="1" x14ac:dyDescent="0.25">
      <c r="A184" s="29" t="s">
        <v>250</v>
      </c>
      <c r="B184" s="27">
        <v>183</v>
      </c>
      <c r="C184" s="27">
        <v>10</v>
      </c>
      <c r="D184" s="27"/>
      <c r="E184" s="27" t="s">
        <v>432</v>
      </c>
      <c r="F184" s="30">
        <v>1596988</v>
      </c>
      <c r="G184" s="30">
        <v>4543012</v>
      </c>
      <c r="H184" s="27"/>
      <c r="I184" s="27"/>
      <c r="J184" s="27"/>
      <c r="K184" s="27"/>
      <c r="L184" s="27"/>
      <c r="M184" s="27"/>
      <c r="N184" s="27"/>
      <c r="O184" s="30">
        <v>462</v>
      </c>
      <c r="P184" s="27" t="s">
        <v>476</v>
      </c>
      <c r="Q184" s="27"/>
      <c r="R184" s="27"/>
      <c r="S184" s="27"/>
      <c r="T184" s="27"/>
      <c r="U184" s="27"/>
      <c r="V184" s="27"/>
      <c r="W184" s="27"/>
      <c r="X184" s="27"/>
      <c r="Y184" s="85"/>
      <c r="Z184" s="85"/>
      <c r="AA184" s="27"/>
      <c r="AB184" s="27"/>
      <c r="AC184" s="27"/>
      <c r="AD184" s="49"/>
    </row>
    <row r="185" spans="1:30" hidden="1" x14ac:dyDescent="0.25">
      <c r="A185" s="29" t="s">
        <v>250</v>
      </c>
      <c r="B185" s="27">
        <v>184</v>
      </c>
      <c r="C185" s="27">
        <v>10</v>
      </c>
      <c r="D185" s="27"/>
      <c r="E185" s="27" t="s">
        <v>432</v>
      </c>
      <c r="F185" s="30">
        <v>1607392</v>
      </c>
      <c r="G185" s="30">
        <v>4572608</v>
      </c>
      <c r="H185" s="27"/>
      <c r="I185" s="27"/>
      <c r="J185" s="27"/>
      <c r="K185" s="27"/>
      <c r="L185" s="27"/>
      <c r="M185" s="27"/>
      <c r="N185" s="27"/>
      <c r="O185" s="30">
        <v>462</v>
      </c>
      <c r="P185" s="27" t="s">
        <v>476</v>
      </c>
      <c r="Q185" s="27"/>
      <c r="R185" s="27"/>
      <c r="S185" s="27"/>
      <c r="T185" s="27"/>
      <c r="U185" s="27"/>
      <c r="V185" s="27"/>
      <c r="W185" s="27"/>
      <c r="X185" s="27"/>
      <c r="Y185" s="85"/>
      <c r="Z185" s="85"/>
      <c r="AA185" s="27"/>
      <c r="AB185" s="27"/>
      <c r="AC185" s="27"/>
      <c r="AD185" s="49"/>
    </row>
    <row r="186" spans="1:30" hidden="1" x14ac:dyDescent="0.25">
      <c r="A186" s="29" t="s">
        <v>250</v>
      </c>
      <c r="B186" s="27">
        <v>185</v>
      </c>
      <c r="C186" s="27">
        <v>10</v>
      </c>
      <c r="D186" s="27"/>
      <c r="E186" s="27" t="s">
        <v>432</v>
      </c>
      <c r="F186" s="30">
        <v>1617796</v>
      </c>
      <c r="G186" s="30">
        <v>4602204</v>
      </c>
      <c r="H186" s="27"/>
      <c r="I186" s="27"/>
      <c r="J186" s="27"/>
      <c r="K186" s="27"/>
      <c r="L186" s="27"/>
      <c r="M186" s="27"/>
      <c r="N186" s="27"/>
      <c r="O186" s="30">
        <v>462</v>
      </c>
      <c r="P186" s="27" t="s">
        <v>476</v>
      </c>
      <c r="Q186" s="27"/>
      <c r="R186" s="27"/>
      <c r="S186" s="27"/>
      <c r="T186" s="27"/>
      <c r="U186" s="27"/>
      <c r="V186" s="27"/>
      <c r="W186" s="27"/>
      <c r="X186" s="27"/>
      <c r="Y186" s="85"/>
      <c r="Z186" s="85"/>
      <c r="AA186" s="27"/>
      <c r="AB186" s="27"/>
      <c r="AC186" s="27"/>
      <c r="AD186" s="49"/>
    </row>
    <row r="187" spans="1:30" hidden="1" x14ac:dyDescent="0.25">
      <c r="A187" s="29" t="s">
        <v>250</v>
      </c>
      <c r="B187" s="27">
        <v>186</v>
      </c>
      <c r="C187" s="27">
        <v>10</v>
      </c>
      <c r="D187" s="27"/>
      <c r="E187" s="27" t="s">
        <v>432</v>
      </c>
      <c r="F187" s="30">
        <v>1602190</v>
      </c>
      <c r="G187" s="30">
        <v>4557810</v>
      </c>
      <c r="H187" s="27"/>
      <c r="I187" s="27"/>
      <c r="J187" s="27"/>
      <c r="K187" s="27"/>
      <c r="L187" s="27"/>
      <c r="M187" s="27"/>
      <c r="N187" s="27"/>
      <c r="O187" s="30">
        <v>462</v>
      </c>
      <c r="P187" s="27" t="s">
        <v>476</v>
      </c>
      <c r="Q187" s="27"/>
      <c r="R187" s="27"/>
      <c r="S187" s="27"/>
      <c r="T187" s="27"/>
      <c r="U187" s="27"/>
      <c r="V187" s="27"/>
      <c r="W187" s="27"/>
      <c r="X187" s="27"/>
      <c r="Y187" s="85"/>
      <c r="Z187" s="85"/>
      <c r="AA187" s="27"/>
      <c r="AB187" s="27"/>
      <c r="AC187" s="27"/>
      <c r="AD187" s="49"/>
    </row>
    <row r="188" spans="1:30" hidden="1" x14ac:dyDescent="0.25">
      <c r="A188" s="18" t="s">
        <v>262</v>
      </c>
      <c r="B188" s="5">
        <v>187</v>
      </c>
      <c r="C188" s="27">
        <v>10</v>
      </c>
      <c r="D188" s="5"/>
      <c r="E188" s="5" t="s">
        <v>432</v>
      </c>
      <c r="F188" s="25">
        <v>1424562</v>
      </c>
      <c r="G188" s="25">
        <v>3939926</v>
      </c>
      <c r="H188" s="5"/>
      <c r="I188" s="5"/>
      <c r="J188" s="5"/>
      <c r="K188" s="5"/>
      <c r="L188" s="5"/>
      <c r="M188" s="5"/>
      <c r="N188" s="5"/>
      <c r="O188" s="25">
        <v>465</v>
      </c>
      <c r="P188" s="5" t="s">
        <v>455</v>
      </c>
      <c r="Q188" s="34">
        <v>1</v>
      </c>
      <c r="R188" s="34"/>
      <c r="S188" s="34"/>
      <c r="T188" s="34"/>
      <c r="U188" s="34">
        <v>0.05</v>
      </c>
      <c r="V188" s="34"/>
      <c r="W188" s="34">
        <v>0.95</v>
      </c>
      <c r="X188" s="34"/>
      <c r="Y188" s="34">
        <v>0.7</v>
      </c>
      <c r="Z188" s="34">
        <v>0.3</v>
      </c>
      <c r="AA188" s="5"/>
      <c r="AB188" s="5"/>
      <c r="AC188" s="6">
        <v>44409</v>
      </c>
      <c r="AD188" s="28">
        <v>44593</v>
      </c>
    </row>
    <row r="189" spans="1:30" hidden="1" x14ac:dyDescent="0.25">
      <c r="A189" s="29" t="s">
        <v>262</v>
      </c>
      <c r="B189" s="27">
        <v>188</v>
      </c>
      <c r="C189" s="27">
        <v>10</v>
      </c>
      <c r="D189" s="27"/>
      <c r="E189" s="27" t="s">
        <v>432</v>
      </c>
      <c r="F189" s="30">
        <v>1250793</v>
      </c>
      <c r="G189" s="30">
        <v>3888988</v>
      </c>
      <c r="H189" s="27"/>
      <c r="I189" s="27"/>
      <c r="J189" s="27"/>
      <c r="K189" s="27"/>
      <c r="L189" s="27"/>
      <c r="M189" s="27"/>
      <c r="N189" s="27"/>
      <c r="O189" s="30">
        <v>369</v>
      </c>
      <c r="P189" s="27" t="s">
        <v>464</v>
      </c>
      <c r="Q189" s="35">
        <v>1</v>
      </c>
      <c r="R189" s="35"/>
      <c r="S189" s="35"/>
      <c r="T189" s="35"/>
      <c r="U189" s="35">
        <v>0.05</v>
      </c>
      <c r="V189" s="35"/>
      <c r="W189" s="35">
        <v>0.95</v>
      </c>
      <c r="X189" s="35"/>
      <c r="Y189" s="35">
        <v>0.7</v>
      </c>
      <c r="Z189" s="35">
        <v>0.3</v>
      </c>
      <c r="AA189" s="27"/>
      <c r="AB189" s="27"/>
      <c r="AC189" s="32">
        <v>44409</v>
      </c>
      <c r="AD189" s="33">
        <v>44593</v>
      </c>
    </row>
    <row r="190" spans="1:30" hidden="1" x14ac:dyDescent="0.25">
      <c r="A190" s="29" t="s">
        <v>262</v>
      </c>
      <c r="B190" s="27">
        <v>189</v>
      </c>
      <c r="C190" s="27">
        <v>10</v>
      </c>
      <c r="D190" s="27"/>
      <c r="E190" s="27" t="s">
        <v>432</v>
      </c>
      <c r="F190" s="30">
        <v>1424562</v>
      </c>
      <c r="G190" s="30">
        <v>1922613</v>
      </c>
      <c r="H190" s="27"/>
      <c r="I190" s="27"/>
      <c r="J190" s="27"/>
      <c r="K190" s="27"/>
      <c r="L190" s="27"/>
      <c r="M190" s="27"/>
      <c r="N190" s="27"/>
      <c r="O190" s="30">
        <v>476</v>
      </c>
      <c r="P190" s="27" t="s">
        <v>455</v>
      </c>
      <c r="Q190" s="35">
        <v>1</v>
      </c>
      <c r="R190" s="35"/>
      <c r="S190" s="35"/>
      <c r="T190" s="35"/>
      <c r="U190" s="35">
        <v>0.05</v>
      </c>
      <c r="V190" s="35"/>
      <c r="W190" s="35">
        <v>0.95</v>
      </c>
      <c r="X190" s="35"/>
      <c r="Y190" s="35">
        <v>0.7</v>
      </c>
      <c r="Z190" s="35">
        <v>0.3</v>
      </c>
      <c r="AA190" s="27"/>
      <c r="AB190" s="27"/>
      <c r="AC190" s="32">
        <v>44409</v>
      </c>
      <c r="AD190" s="33">
        <v>44593</v>
      </c>
    </row>
    <row r="191" spans="1:30" hidden="1" x14ac:dyDescent="0.25">
      <c r="A191" s="29" t="s">
        <v>262</v>
      </c>
      <c r="B191" s="27">
        <v>190</v>
      </c>
      <c r="C191" s="27">
        <v>10</v>
      </c>
      <c r="D191" s="27"/>
      <c r="E191" s="27" t="s">
        <v>432</v>
      </c>
      <c r="F191" s="30">
        <v>1528621</v>
      </c>
      <c r="G191" s="30">
        <v>1908733</v>
      </c>
      <c r="H191" s="27"/>
      <c r="I191" s="27"/>
      <c r="J191" s="27"/>
      <c r="K191" s="27"/>
      <c r="L191" s="27"/>
      <c r="M191" s="27"/>
      <c r="N191" s="27"/>
      <c r="O191" s="30">
        <v>702</v>
      </c>
      <c r="P191" s="27" t="s">
        <v>464</v>
      </c>
      <c r="Q191" s="35">
        <v>1</v>
      </c>
      <c r="R191" s="35"/>
      <c r="S191" s="35"/>
      <c r="T191" s="35"/>
      <c r="U191" s="35">
        <v>0.05</v>
      </c>
      <c r="V191" s="35"/>
      <c r="W191" s="35">
        <v>0.95</v>
      </c>
      <c r="X191" s="35"/>
      <c r="Y191" s="35">
        <v>0.7</v>
      </c>
      <c r="Z191" s="35">
        <v>0.3</v>
      </c>
      <c r="AA191" s="27"/>
      <c r="AB191" s="27"/>
      <c r="AC191" s="32">
        <v>44409</v>
      </c>
      <c r="AD191" s="33">
        <v>44593</v>
      </c>
    </row>
    <row r="192" spans="1:30" hidden="1" x14ac:dyDescent="0.25">
      <c r="A192" s="29" t="s">
        <v>262</v>
      </c>
      <c r="B192" s="27">
        <v>191</v>
      </c>
      <c r="C192" s="27">
        <v>10</v>
      </c>
      <c r="D192" s="27"/>
      <c r="E192" s="27" t="s">
        <v>432</v>
      </c>
      <c r="F192" s="30">
        <v>970517</v>
      </c>
      <c r="G192" s="30">
        <v>6709851</v>
      </c>
      <c r="H192" s="27"/>
      <c r="I192" s="27"/>
      <c r="J192" s="27"/>
      <c r="K192" s="27"/>
      <c r="L192" s="27"/>
      <c r="M192" s="27"/>
      <c r="N192" s="27"/>
      <c r="O192" s="30">
        <v>504</v>
      </c>
      <c r="P192" s="27" t="s">
        <v>455</v>
      </c>
      <c r="Q192" s="35">
        <v>1</v>
      </c>
      <c r="R192" s="35"/>
      <c r="S192" s="35"/>
      <c r="T192" s="35"/>
      <c r="U192" s="35">
        <v>0.05</v>
      </c>
      <c r="V192" s="35"/>
      <c r="W192" s="35">
        <v>0.95</v>
      </c>
      <c r="X192" s="35"/>
      <c r="Y192" s="35">
        <v>0.7</v>
      </c>
      <c r="Z192" s="35">
        <v>0.3</v>
      </c>
      <c r="AA192" s="27"/>
      <c r="AB192" s="27"/>
      <c r="AC192" s="32">
        <v>44409</v>
      </c>
      <c r="AD192" s="33">
        <v>44593</v>
      </c>
    </row>
    <row r="193" spans="1:30" hidden="1" x14ac:dyDescent="0.25">
      <c r="A193" s="29" t="s">
        <v>262</v>
      </c>
      <c r="B193" s="27">
        <v>192</v>
      </c>
      <c r="C193" s="27">
        <v>10</v>
      </c>
      <c r="D193" s="27"/>
      <c r="E193" s="27" t="s">
        <v>432</v>
      </c>
      <c r="F193" s="30">
        <v>1424562</v>
      </c>
      <c r="G193" s="30">
        <v>3939962</v>
      </c>
      <c r="H193" s="27"/>
      <c r="I193" s="27"/>
      <c r="J193" s="27"/>
      <c r="K193" s="27"/>
      <c r="L193" s="27"/>
      <c r="M193" s="27"/>
      <c r="N193" s="27"/>
      <c r="O193" s="30">
        <v>442</v>
      </c>
      <c r="P193" s="27" t="s">
        <v>455</v>
      </c>
      <c r="Q193" s="35">
        <v>1</v>
      </c>
      <c r="R193" s="27"/>
      <c r="S193" s="27"/>
      <c r="T193" s="27"/>
      <c r="U193" s="35">
        <v>0.05</v>
      </c>
      <c r="V193" s="27"/>
      <c r="W193" s="35">
        <v>0.95</v>
      </c>
      <c r="X193" s="27"/>
      <c r="Y193" s="35">
        <v>0.7</v>
      </c>
      <c r="Z193" s="35">
        <v>0.3</v>
      </c>
      <c r="AA193" s="27"/>
      <c r="AB193" s="27"/>
      <c r="AC193" s="32">
        <v>44409</v>
      </c>
      <c r="AD193" s="33">
        <v>44593</v>
      </c>
    </row>
    <row r="194" spans="1:30" hidden="1" x14ac:dyDescent="0.25">
      <c r="A194" s="29" t="s">
        <v>262</v>
      </c>
      <c r="B194" s="27">
        <v>193</v>
      </c>
      <c r="C194" s="27">
        <v>10</v>
      </c>
      <c r="D194" s="27"/>
      <c r="E194" s="27" t="s">
        <v>432</v>
      </c>
      <c r="F194" s="30">
        <v>1250793</v>
      </c>
      <c r="G194" s="30">
        <v>1889031</v>
      </c>
      <c r="H194" s="27"/>
      <c r="I194" s="27"/>
      <c r="J194" s="27"/>
      <c r="K194" s="27"/>
      <c r="L194" s="27"/>
      <c r="M194" s="27"/>
      <c r="N194" s="27"/>
      <c r="O194" s="30">
        <v>567</v>
      </c>
      <c r="P194" s="27" t="s">
        <v>455</v>
      </c>
      <c r="Q194" s="35">
        <v>1</v>
      </c>
      <c r="R194" s="27"/>
      <c r="S194" s="27"/>
      <c r="T194" s="27"/>
      <c r="U194" s="35">
        <v>0.05</v>
      </c>
      <c r="V194" s="27"/>
      <c r="W194" s="35">
        <v>0.95</v>
      </c>
      <c r="X194" s="27"/>
      <c r="Y194" s="35">
        <v>0.7</v>
      </c>
      <c r="Z194" s="35">
        <v>0.3</v>
      </c>
      <c r="AA194" s="27"/>
      <c r="AB194" s="27"/>
      <c r="AC194" s="32">
        <v>44409</v>
      </c>
      <c r="AD194" s="33">
        <v>44593</v>
      </c>
    </row>
    <row r="195" spans="1:30" hidden="1" x14ac:dyDescent="0.25">
      <c r="A195" s="47" t="s">
        <v>399</v>
      </c>
      <c r="B195" s="5">
        <v>194</v>
      </c>
      <c r="C195" s="5">
        <v>2</v>
      </c>
      <c r="D195" s="5"/>
      <c r="E195" s="5" t="s">
        <v>432</v>
      </c>
      <c r="F195" s="25"/>
      <c r="G195" s="25"/>
      <c r="H195" s="5"/>
      <c r="I195" s="5"/>
      <c r="J195" s="5"/>
      <c r="K195" s="25">
        <v>135569</v>
      </c>
      <c r="L195" s="25">
        <v>542275</v>
      </c>
      <c r="M195" s="5"/>
      <c r="N195" s="5"/>
      <c r="O195" s="25"/>
      <c r="P195" s="5" t="s">
        <v>455</v>
      </c>
      <c r="Q195" s="34">
        <v>0.5</v>
      </c>
      <c r="R195" s="34">
        <v>0.2</v>
      </c>
      <c r="S195" s="34">
        <v>0.3</v>
      </c>
      <c r="T195" s="34"/>
      <c r="U195" s="34"/>
      <c r="V195" s="34"/>
      <c r="W195" s="34"/>
      <c r="X195" s="34"/>
      <c r="Y195" s="34">
        <v>0.5</v>
      </c>
      <c r="Z195" s="34">
        <v>0.2</v>
      </c>
      <c r="AA195" s="34">
        <v>0.3</v>
      </c>
      <c r="AB195" s="5"/>
      <c r="AC195" s="6">
        <v>44105</v>
      </c>
      <c r="AD195" s="28">
        <v>44287</v>
      </c>
    </row>
    <row r="196" spans="1:30" hidden="1" x14ac:dyDescent="0.25">
      <c r="A196" s="48" t="s">
        <v>399</v>
      </c>
      <c r="B196" s="27">
        <v>195</v>
      </c>
      <c r="C196" s="27">
        <v>2</v>
      </c>
      <c r="D196" s="27"/>
      <c r="E196" s="27" t="s">
        <v>432</v>
      </c>
      <c r="F196" s="30"/>
      <c r="G196" s="30"/>
      <c r="H196" s="27"/>
      <c r="I196" s="27"/>
      <c r="J196" s="27"/>
      <c r="K196" s="30">
        <v>155279</v>
      </c>
      <c r="L196" s="30">
        <v>621116</v>
      </c>
      <c r="M196" s="41">
        <v>77639.5</v>
      </c>
      <c r="N196" s="41">
        <v>310558</v>
      </c>
      <c r="O196" s="30"/>
      <c r="P196" s="27" t="s">
        <v>455</v>
      </c>
      <c r="Q196" s="35">
        <v>0.5</v>
      </c>
      <c r="R196" s="35">
        <v>0.2</v>
      </c>
      <c r="S196" s="35">
        <v>0.3</v>
      </c>
      <c r="T196" s="35"/>
      <c r="U196" s="35"/>
      <c r="V196" s="35"/>
      <c r="W196" s="35"/>
      <c r="X196" s="35"/>
      <c r="Y196" s="35">
        <v>0.5</v>
      </c>
      <c r="Z196" s="35">
        <v>0.2</v>
      </c>
      <c r="AA196" s="35">
        <v>0.3</v>
      </c>
      <c r="AB196" s="27"/>
      <c r="AC196" s="32">
        <v>44287</v>
      </c>
      <c r="AD196" s="33">
        <v>44470</v>
      </c>
    </row>
    <row r="197" spans="1:30" ht="15.75" hidden="1" thickBot="1" x14ac:dyDescent="0.3">
      <c r="A197" s="50" t="s">
        <v>399</v>
      </c>
      <c r="B197" s="51">
        <v>196</v>
      </c>
      <c r="C197" s="51">
        <v>2</v>
      </c>
      <c r="D197" s="51"/>
      <c r="E197" s="51" t="s">
        <v>432</v>
      </c>
      <c r="F197" s="52"/>
      <c r="G197" s="52"/>
      <c r="H197" s="51"/>
      <c r="I197" s="51"/>
      <c r="J197" s="51"/>
      <c r="K197" s="52">
        <v>167904</v>
      </c>
      <c r="L197" s="52">
        <v>671615.65</v>
      </c>
      <c r="M197" s="94">
        <v>83952</v>
      </c>
      <c r="N197" s="94">
        <v>335807.82500000001</v>
      </c>
      <c r="O197" s="52"/>
      <c r="P197" s="51" t="s">
        <v>455</v>
      </c>
      <c r="Q197" s="53">
        <v>0.5</v>
      </c>
      <c r="R197" s="53">
        <v>0.2</v>
      </c>
      <c r="S197" s="53">
        <v>0.3</v>
      </c>
      <c r="T197" s="53"/>
      <c r="U197" s="53"/>
      <c r="V197" s="53"/>
      <c r="W197" s="53"/>
      <c r="X197" s="53"/>
      <c r="Y197" s="53">
        <v>0.5</v>
      </c>
      <c r="Z197" s="53">
        <v>0.2</v>
      </c>
      <c r="AA197" s="53">
        <v>0.3</v>
      </c>
      <c r="AB197" s="51"/>
      <c r="AC197" s="54">
        <v>44470</v>
      </c>
      <c r="AD197" s="55">
        <v>44652</v>
      </c>
    </row>
    <row r="198" spans="1:30" hidden="1" x14ac:dyDescent="0.25">
      <c r="A198" s="18" t="s">
        <v>279</v>
      </c>
      <c r="B198" s="5">
        <v>197</v>
      </c>
      <c r="C198" s="27">
        <v>10</v>
      </c>
      <c r="D198" s="5"/>
      <c r="E198" s="5" t="s">
        <v>432</v>
      </c>
      <c r="F198" s="56">
        <v>3831864</v>
      </c>
      <c r="G198" s="56">
        <v>7324132</v>
      </c>
      <c r="H198" s="56"/>
      <c r="I198" s="56"/>
      <c r="J198" s="56"/>
      <c r="K198" s="56"/>
      <c r="L198" s="56"/>
      <c r="M198" s="56"/>
      <c r="N198" s="56"/>
      <c r="O198" s="56">
        <v>680</v>
      </c>
      <c r="P198" s="5" t="s">
        <v>455</v>
      </c>
      <c r="Q198" s="57">
        <v>0.1</v>
      </c>
      <c r="R198" s="5"/>
      <c r="S198" s="5"/>
      <c r="T198" s="5"/>
      <c r="U198" s="57">
        <v>0.09</v>
      </c>
      <c r="V198" s="57"/>
      <c r="W198" s="57">
        <v>0.91</v>
      </c>
      <c r="X198" s="57"/>
      <c r="Y198" s="57">
        <v>0.71</v>
      </c>
      <c r="Z198" s="57">
        <v>0.28999999999999998</v>
      </c>
      <c r="AA198" s="5"/>
      <c r="AB198" s="5"/>
      <c r="AC198" s="6">
        <v>44276</v>
      </c>
      <c r="AD198" s="6">
        <v>44397</v>
      </c>
    </row>
    <row r="199" spans="1:30" hidden="1" x14ac:dyDescent="0.25">
      <c r="A199" s="19" t="s">
        <v>279</v>
      </c>
      <c r="B199">
        <v>198</v>
      </c>
      <c r="C199" s="27">
        <v>10</v>
      </c>
      <c r="E199" t="s">
        <v>432</v>
      </c>
      <c r="F199" s="58">
        <v>4395373</v>
      </c>
      <c r="G199" s="58">
        <v>7495093</v>
      </c>
      <c r="H199" s="58"/>
      <c r="I199" s="58"/>
      <c r="J199" s="58"/>
      <c r="K199" s="58"/>
      <c r="L199" s="58"/>
      <c r="M199" s="58"/>
      <c r="N199" s="58"/>
      <c r="O199" s="58">
        <v>751</v>
      </c>
      <c r="P199" t="s">
        <v>455</v>
      </c>
      <c r="Q199" s="59">
        <v>0.1</v>
      </c>
      <c r="U199" s="59">
        <v>0.09</v>
      </c>
      <c r="V199" s="59"/>
      <c r="W199" s="59">
        <v>0.91</v>
      </c>
      <c r="X199" s="59"/>
      <c r="Y199" s="59">
        <v>0.71</v>
      </c>
      <c r="Z199" s="59">
        <v>0.28999999999999998</v>
      </c>
      <c r="AC199" s="9">
        <v>44398</v>
      </c>
      <c r="AD199" s="9">
        <v>44581</v>
      </c>
    </row>
    <row r="200" spans="1:30" hidden="1" x14ac:dyDescent="0.25">
      <c r="A200" s="19" t="s">
        <v>279</v>
      </c>
      <c r="B200">
        <v>199</v>
      </c>
      <c r="C200" s="27">
        <v>10</v>
      </c>
      <c r="E200" t="s">
        <v>432</v>
      </c>
      <c r="F200" s="58">
        <v>2389552</v>
      </c>
      <c r="G200" s="58">
        <v>10034913</v>
      </c>
      <c r="H200" s="58"/>
      <c r="I200" s="58"/>
      <c r="J200" s="58"/>
      <c r="K200" s="58"/>
      <c r="L200" s="58"/>
      <c r="M200" s="58"/>
      <c r="N200" s="58"/>
      <c r="O200" s="58">
        <v>1199</v>
      </c>
      <c r="P200" t="s">
        <v>455</v>
      </c>
      <c r="Q200" s="59">
        <v>0.1</v>
      </c>
      <c r="U200" s="59">
        <v>0.09</v>
      </c>
      <c r="V200" s="59"/>
      <c r="W200" s="59">
        <v>0.91</v>
      </c>
      <c r="X200" s="59"/>
      <c r="Y200" s="59">
        <v>0.71</v>
      </c>
      <c r="Z200" s="59">
        <v>0.28999999999999998</v>
      </c>
      <c r="AC200" s="9">
        <v>44276</v>
      </c>
      <c r="AD200" s="9">
        <v>44397</v>
      </c>
    </row>
    <row r="201" spans="1:30" hidden="1" x14ac:dyDescent="0.25">
      <c r="A201" s="19" t="s">
        <v>279</v>
      </c>
      <c r="B201">
        <v>200</v>
      </c>
      <c r="C201" s="27">
        <v>10</v>
      </c>
      <c r="E201" t="s">
        <v>432</v>
      </c>
      <c r="F201" s="58">
        <v>2740957</v>
      </c>
      <c r="G201" s="58">
        <v>10269150</v>
      </c>
      <c r="H201" s="58"/>
      <c r="I201" s="58"/>
      <c r="J201" s="58"/>
      <c r="K201" s="58"/>
      <c r="L201" s="58"/>
      <c r="M201" s="58"/>
      <c r="N201" s="58"/>
      <c r="O201" s="58">
        <v>1325</v>
      </c>
      <c r="P201" t="s">
        <v>455</v>
      </c>
      <c r="Q201" s="59">
        <v>0.1</v>
      </c>
      <c r="U201" s="59">
        <v>0.09</v>
      </c>
      <c r="V201" s="59"/>
      <c r="W201" s="59">
        <v>0.91</v>
      </c>
      <c r="X201" s="59"/>
      <c r="Y201" s="59">
        <v>0.71</v>
      </c>
      <c r="Z201" s="59">
        <v>0.28999999999999998</v>
      </c>
      <c r="AC201" s="9">
        <v>44398</v>
      </c>
      <c r="AD201" s="9">
        <v>44581</v>
      </c>
    </row>
    <row r="202" spans="1:30" hidden="1" x14ac:dyDescent="0.25">
      <c r="A202" s="19" t="s">
        <v>279</v>
      </c>
      <c r="B202">
        <v>201</v>
      </c>
      <c r="C202" s="27">
        <v>10</v>
      </c>
      <c r="E202" t="s">
        <v>432</v>
      </c>
      <c r="F202" s="58">
        <v>2026923</v>
      </c>
      <c r="G202" s="58">
        <v>12668989</v>
      </c>
      <c r="H202" s="58"/>
      <c r="I202" s="58"/>
      <c r="J202" s="58"/>
      <c r="K202" s="58"/>
      <c r="L202" s="58"/>
      <c r="M202" s="58"/>
      <c r="N202" s="58"/>
      <c r="O202" s="58">
        <v>1199</v>
      </c>
      <c r="P202" t="s">
        <v>455</v>
      </c>
      <c r="Q202" s="59">
        <v>0.1</v>
      </c>
      <c r="U202" s="59">
        <v>0.09</v>
      </c>
      <c r="V202" s="59"/>
      <c r="W202" s="59">
        <v>0.91</v>
      </c>
      <c r="X202" s="59"/>
      <c r="Y202" s="59">
        <v>0.71</v>
      </c>
      <c r="Z202" s="59">
        <v>0.28999999999999998</v>
      </c>
      <c r="AC202" s="9">
        <v>44276</v>
      </c>
      <c r="AD202" s="9">
        <v>44397</v>
      </c>
    </row>
    <row r="203" spans="1:30" hidden="1" x14ac:dyDescent="0.25">
      <c r="A203" s="19" t="s">
        <v>279</v>
      </c>
      <c r="B203">
        <v>202</v>
      </c>
      <c r="C203" s="27">
        <v>10</v>
      </c>
      <c r="E203" t="s">
        <v>432</v>
      </c>
      <c r="F203" s="58">
        <v>2325000</v>
      </c>
      <c r="G203" s="58">
        <v>12964711</v>
      </c>
      <c r="H203" s="58"/>
      <c r="I203" s="58"/>
      <c r="J203" s="58"/>
      <c r="K203" s="58"/>
      <c r="L203" s="58"/>
      <c r="M203" s="58"/>
      <c r="N203" s="58"/>
      <c r="O203" s="58">
        <v>1325</v>
      </c>
      <c r="P203" t="s">
        <v>455</v>
      </c>
      <c r="Q203" s="59">
        <v>0.1</v>
      </c>
      <c r="U203" s="59">
        <v>0.09</v>
      </c>
      <c r="V203" s="59"/>
      <c r="W203" s="59">
        <v>0.91</v>
      </c>
      <c r="X203" s="59"/>
      <c r="Y203" s="59">
        <v>0.71</v>
      </c>
      <c r="Z203" s="59">
        <v>0.28999999999999998</v>
      </c>
      <c r="AC203" s="9">
        <v>44398</v>
      </c>
      <c r="AD203" s="9">
        <v>44581</v>
      </c>
    </row>
    <row r="204" spans="1:30" hidden="1" x14ac:dyDescent="0.25">
      <c r="A204" s="19" t="s">
        <v>279</v>
      </c>
      <c r="B204">
        <v>203</v>
      </c>
      <c r="C204" s="27">
        <v>10</v>
      </c>
      <c r="E204" t="s">
        <v>432</v>
      </c>
      <c r="F204" s="58">
        <v>2710800</v>
      </c>
      <c r="G204" s="58">
        <v>5685588</v>
      </c>
      <c r="H204" s="58"/>
      <c r="I204" s="58"/>
      <c r="J204" s="58"/>
      <c r="K204" s="58"/>
      <c r="L204" s="58"/>
      <c r="M204" s="58"/>
      <c r="N204" s="58"/>
      <c r="O204" s="58">
        <v>602</v>
      </c>
      <c r="P204" t="s">
        <v>455</v>
      </c>
      <c r="Q204" s="59">
        <v>0.1</v>
      </c>
      <c r="U204" s="59">
        <v>0.09</v>
      </c>
      <c r="V204" s="59"/>
      <c r="W204" s="59">
        <v>0.91</v>
      </c>
      <c r="X204" s="59"/>
      <c r="Y204" s="59">
        <v>0.71</v>
      </c>
      <c r="Z204" s="59">
        <v>0.28999999999999998</v>
      </c>
      <c r="AC204" s="9">
        <v>44276</v>
      </c>
      <c r="AD204" s="9">
        <v>44397</v>
      </c>
    </row>
    <row r="205" spans="1:30" hidden="1" x14ac:dyDescent="0.25">
      <c r="A205" s="19" t="s">
        <v>279</v>
      </c>
      <c r="B205">
        <v>204</v>
      </c>
      <c r="C205" s="27">
        <v>10</v>
      </c>
      <c r="E205" t="s">
        <v>432</v>
      </c>
      <c r="F205" s="58">
        <v>3109447</v>
      </c>
      <c r="G205" s="58">
        <v>5818303</v>
      </c>
      <c r="H205" s="58"/>
      <c r="I205" s="58"/>
      <c r="J205" s="58"/>
      <c r="K205" s="58"/>
      <c r="L205" s="58"/>
      <c r="M205" s="58"/>
      <c r="N205" s="58"/>
      <c r="O205" s="58">
        <v>665</v>
      </c>
      <c r="P205" t="s">
        <v>455</v>
      </c>
      <c r="Q205" s="59">
        <v>0.1</v>
      </c>
      <c r="U205" s="59">
        <v>0.09</v>
      </c>
      <c r="V205" s="59"/>
      <c r="W205" s="59">
        <v>0.91</v>
      </c>
      <c r="X205" s="59"/>
      <c r="Y205" s="59">
        <v>0.71</v>
      </c>
      <c r="Z205" s="59">
        <v>0.28999999999999998</v>
      </c>
      <c r="AC205" s="9">
        <v>44398</v>
      </c>
      <c r="AD205" s="9">
        <v>44581</v>
      </c>
    </row>
    <row r="206" spans="1:30" hidden="1" x14ac:dyDescent="0.25">
      <c r="A206" s="19" t="s">
        <v>279</v>
      </c>
      <c r="B206">
        <v>205</v>
      </c>
      <c r="C206" s="27">
        <v>10</v>
      </c>
      <c r="E206" t="s">
        <v>432</v>
      </c>
      <c r="F206" s="58">
        <v>823111</v>
      </c>
      <c r="G206" s="58">
        <v>6040910</v>
      </c>
      <c r="H206" s="58"/>
      <c r="I206" s="58"/>
      <c r="J206" s="58"/>
      <c r="K206" s="58"/>
      <c r="L206" s="58"/>
      <c r="M206" s="58"/>
      <c r="N206" s="58"/>
      <c r="O206" s="58">
        <v>356</v>
      </c>
      <c r="P206" t="s">
        <v>455</v>
      </c>
      <c r="Q206" s="59">
        <v>0.1</v>
      </c>
      <c r="U206" s="59">
        <v>0.09</v>
      </c>
      <c r="V206" s="59"/>
      <c r="W206" s="59">
        <v>0.91</v>
      </c>
      <c r="X206" s="59"/>
      <c r="Y206" s="59">
        <v>0.71</v>
      </c>
      <c r="Z206" s="59">
        <v>0.28999999999999998</v>
      </c>
      <c r="AC206" s="9">
        <v>44276</v>
      </c>
      <c r="AD206" s="9">
        <v>44397</v>
      </c>
    </row>
    <row r="207" spans="1:30" hidden="1" x14ac:dyDescent="0.25">
      <c r="A207" s="19" t="s">
        <v>279</v>
      </c>
      <c r="B207">
        <v>206</v>
      </c>
      <c r="C207" s="27">
        <v>10</v>
      </c>
      <c r="E207" t="s">
        <v>432</v>
      </c>
      <c r="F207" s="58">
        <v>944156</v>
      </c>
      <c r="G207" s="58">
        <v>6181918</v>
      </c>
      <c r="H207" s="58"/>
      <c r="I207" s="58"/>
      <c r="J207" s="58"/>
      <c r="K207" s="58"/>
      <c r="L207" s="58"/>
      <c r="M207" s="58"/>
      <c r="N207" s="58"/>
      <c r="O207" s="58">
        <v>393</v>
      </c>
      <c r="P207" t="s">
        <v>455</v>
      </c>
      <c r="Q207" s="59">
        <v>0.1</v>
      </c>
      <c r="U207" s="59">
        <v>0.09</v>
      </c>
      <c r="V207" s="59"/>
      <c r="W207" s="59">
        <v>0.91</v>
      </c>
      <c r="X207" s="59"/>
      <c r="Y207" s="59">
        <v>0.71</v>
      </c>
      <c r="Z207" s="59">
        <v>0.28999999999999998</v>
      </c>
      <c r="AC207" s="9">
        <v>44398</v>
      </c>
      <c r="AD207" s="9">
        <v>44581</v>
      </c>
    </row>
    <row r="208" spans="1:30" hidden="1" x14ac:dyDescent="0.25">
      <c r="A208" s="19" t="s">
        <v>279</v>
      </c>
      <c r="B208">
        <v>207</v>
      </c>
      <c r="C208" s="27">
        <v>10</v>
      </c>
      <c r="E208" t="s">
        <v>432</v>
      </c>
      <c r="F208" s="58">
        <v>3831864</v>
      </c>
      <c r="G208" s="58">
        <v>5958632</v>
      </c>
      <c r="H208" s="58"/>
      <c r="I208" s="58"/>
      <c r="J208" s="58"/>
      <c r="K208" s="58"/>
      <c r="L208" s="58"/>
      <c r="M208" s="58"/>
      <c r="N208" s="58"/>
      <c r="O208" s="58">
        <v>663</v>
      </c>
      <c r="P208" t="s">
        <v>455</v>
      </c>
      <c r="Q208" s="59">
        <v>0.1</v>
      </c>
      <c r="U208" s="59">
        <v>0.09</v>
      </c>
      <c r="V208" s="59"/>
      <c r="W208" s="59">
        <v>0.91</v>
      </c>
      <c r="X208" s="59"/>
      <c r="Y208" s="59">
        <v>0.71</v>
      </c>
      <c r="Z208" s="59">
        <v>0.28999999999999998</v>
      </c>
      <c r="AC208" s="9">
        <v>44276</v>
      </c>
      <c r="AD208" s="9">
        <v>44397</v>
      </c>
    </row>
    <row r="209" spans="1:30" hidden="1" x14ac:dyDescent="0.25">
      <c r="A209" s="19" t="s">
        <v>279</v>
      </c>
      <c r="B209">
        <v>208</v>
      </c>
      <c r="C209" s="27">
        <v>10</v>
      </c>
      <c r="E209" t="s">
        <v>432</v>
      </c>
      <c r="F209" s="58">
        <v>4395373</v>
      </c>
      <c r="G209" s="58">
        <v>6097720</v>
      </c>
      <c r="H209" s="58"/>
      <c r="I209" s="58"/>
      <c r="J209" s="58"/>
      <c r="K209" s="58"/>
      <c r="L209" s="58"/>
      <c r="M209" s="58"/>
      <c r="N209" s="58"/>
      <c r="O209" s="58">
        <v>733</v>
      </c>
      <c r="P209" t="s">
        <v>455</v>
      </c>
      <c r="Q209" s="59">
        <v>0.1</v>
      </c>
      <c r="U209" s="59">
        <v>0.09</v>
      </c>
      <c r="V209" s="59"/>
      <c r="W209" s="59">
        <v>0.91</v>
      </c>
      <c r="X209" s="59"/>
      <c r="Y209" s="59">
        <v>0.71</v>
      </c>
      <c r="Z209" s="59">
        <v>0.28999999999999998</v>
      </c>
      <c r="AC209" s="9">
        <v>44398</v>
      </c>
      <c r="AD209" s="9">
        <v>44581</v>
      </c>
    </row>
    <row r="210" spans="1:30" hidden="1" x14ac:dyDescent="0.25">
      <c r="A210" s="19" t="s">
        <v>279</v>
      </c>
      <c r="B210">
        <v>209</v>
      </c>
      <c r="C210" s="27">
        <v>10</v>
      </c>
      <c r="E210" t="s">
        <v>432</v>
      </c>
      <c r="F210" s="58">
        <v>2879565</v>
      </c>
      <c r="G210" s="58">
        <v>6205991</v>
      </c>
      <c r="H210" s="58"/>
      <c r="I210" s="58"/>
      <c r="J210" s="58"/>
      <c r="K210" s="58"/>
      <c r="L210" s="58"/>
      <c r="M210" s="58"/>
      <c r="N210" s="58"/>
      <c r="O210" s="58">
        <v>1174</v>
      </c>
      <c r="P210" t="s">
        <v>455</v>
      </c>
      <c r="Q210" s="59">
        <v>0.1</v>
      </c>
      <c r="U210" s="59">
        <v>0.09</v>
      </c>
      <c r="V210" s="59"/>
      <c r="W210" s="59">
        <v>0.91</v>
      </c>
      <c r="X210" s="59"/>
      <c r="Y210" s="59">
        <v>0.71</v>
      </c>
      <c r="Z210" s="59">
        <v>0.28999999999999998</v>
      </c>
      <c r="AC210" s="9">
        <v>44276</v>
      </c>
      <c r="AD210" s="9">
        <v>44397</v>
      </c>
    </row>
    <row r="211" spans="1:30" hidden="1" x14ac:dyDescent="0.25">
      <c r="A211" s="19" t="s">
        <v>279</v>
      </c>
      <c r="B211">
        <v>210</v>
      </c>
      <c r="C211" s="27">
        <v>10</v>
      </c>
      <c r="E211" t="s">
        <v>432</v>
      </c>
      <c r="F211" s="58">
        <v>3303030</v>
      </c>
      <c r="G211" s="58">
        <v>6350852</v>
      </c>
      <c r="H211" s="58"/>
      <c r="I211" s="58"/>
      <c r="J211" s="58"/>
      <c r="K211" s="58"/>
      <c r="L211" s="58"/>
      <c r="M211" s="58"/>
      <c r="N211" s="58"/>
      <c r="O211" s="58">
        <v>1297</v>
      </c>
      <c r="P211" t="s">
        <v>455</v>
      </c>
      <c r="Q211" s="59">
        <v>0.1</v>
      </c>
      <c r="U211" s="59">
        <v>0.09</v>
      </c>
      <c r="V211" s="59"/>
      <c r="W211" s="59">
        <v>0.91</v>
      </c>
      <c r="X211" s="59"/>
      <c r="Y211" s="59">
        <v>0.71</v>
      </c>
      <c r="Z211" s="59">
        <v>0.28999999999999998</v>
      </c>
      <c r="AC211" s="9">
        <v>44398</v>
      </c>
      <c r="AD211" s="9">
        <v>44581</v>
      </c>
    </row>
    <row r="212" spans="1:30" hidden="1" x14ac:dyDescent="0.25">
      <c r="A212" s="19" t="s">
        <v>279</v>
      </c>
      <c r="B212">
        <v>211</v>
      </c>
      <c r="C212" s="27">
        <v>10</v>
      </c>
      <c r="E212" t="s">
        <v>432</v>
      </c>
      <c r="F212" s="58">
        <v>823111</v>
      </c>
      <c r="G212" s="58">
        <v>6492745</v>
      </c>
      <c r="H212" s="58"/>
      <c r="I212" s="58"/>
      <c r="J212" s="58"/>
      <c r="K212" s="58"/>
      <c r="L212" s="58"/>
      <c r="M212" s="58"/>
      <c r="N212" s="58"/>
      <c r="O212" s="58">
        <v>433</v>
      </c>
      <c r="P212" t="s">
        <v>455</v>
      </c>
      <c r="Q212" s="59">
        <v>0.1</v>
      </c>
      <c r="U212" s="59">
        <v>0.09</v>
      </c>
      <c r="V212" s="59"/>
      <c r="W212" s="59">
        <v>0.91</v>
      </c>
      <c r="X212" s="59"/>
      <c r="Y212" s="59">
        <v>0.71</v>
      </c>
      <c r="Z212" s="59">
        <v>0.28999999999999998</v>
      </c>
      <c r="AC212" s="9">
        <v>44276</v>
      </c>
      <c r="AD212" s="9">
        <v>44397</v>
      </c>
    </row>
    <row r="213" spans="1:30" hidden="1" x14ac:dyDescent="0.25">
      <c r="A213" s="19" t="s">
        <v>279</v>
      </c>
      <c r="B213">
        <v>212</v>
      </c>
      <c r="C213" s="27">
        <v>10</v>
      </c>
      <c r="E213" t="s">
        <v>432</v>
      </c>
      <c r="F213" s="58">
        <v>944156</v>
      </c>
      <c r="G213" s="58">
        <v>6644300</v>
      </c>
      <c r="H213" s="58"/>
      <c r="I213" s="58"/>
      <c r="J213" s="58"/>
      <c r="K213" s="58"/>
      <c r="L213" s="58"/>
      <c r="M213" s="58"/>
      <c r="N213" s="58"/>
      <c r="O213" s="58">
        <v>478</v>
      </c>
      <c r="P213" t="s">
        <v>455</v>
      </c>
      <c r="Q213" s="59">
        <v>0.1</v>
      </c>
      <c r="U213" s="59">
        <v>0.09</v>
      </c>
      <c r="V213" s="59"/>
      <c r="W213" s="59">
        <v>0.91</v>
      </c>
      <c r="X213" s="59"/>
      <c r="Y213" s="59">
        <v>0.71</v>
      </c>
      <c r="Z213" s="59">
        <v>0.28999999999999998</v>
      </c>
      <c r="AC213" s="9">
        <v>44398</v>
      </c>
      <c r="AD213" s="9">
        <v>44581</v>
      </c>
    </row>
    <row r="214" spans="1:30" hidden="1" x14ac:dyDescent="0.25">
      <c r="A214" s="19" t="s">
        <v>279</v>
      </c>
      <c r="B214">
        <v>213</v>
      </c>
      <c r="C214" s="27">
        <v>10</v>
      </c>
      <c r="E214" t="s">
        <v>432</v>
      </c>
      <c r="F214" s="58">
        <v>2879565</v>
      </c>
      <c r="G214" s="58">
        <v>8123691</v>
      </c>
      <c r="H214" s="58"/>
      <c r="I214" s="58"/>
      <c r="J214" s="58"/>
      <c r="K214" s="58"/>
      <c r="L214" s="58"/>
      <c r="M214" s="58"/>
      <c r="N214" s="58"/>
      <c r="O214" s="58">
        <v>1174</v>
      </c>
      <c r="Q214" s="59"/>
      <c r="U214" s="59"/>
      <c r="V214" s="59"/>
      <c r="W214" s="59"/>
      <c r="X214" s="59"/>
      <c r="Y214" s="59"/>
      <c r="Z214" s="59"/>
      <c r="AC214" s="9">
        <v>44276</v>
      </c>
      <c r="AD214" s="9">
        <v>44397</v>
      </c>
    </row>
    <row r="215" spans="1:30" ht="15.75" hidden="1" thickBot="1" x14ac:dyDescent="0.3">
      <c r="A215" s="20" t="s">
        <v>279</v>
      </c>
      <c r="B215" s="2">
        <v>214</v>
      </c>
      <c r="C215" s="27">
        <v>10</v>
      </c>
      <c r="D215" s="2"/>
      <c r="E215" s="2" t="s">
        <v>432</v>
      </c>
      <c r="F215" s="60">
        <v>3303030</v>
      </c>
      <c r="G215" s="60">
        <v>8313316</v>
      </c>
      <c r="H215" s="60"/>
      <c r="I215" s="60"/>
      <c r="J215" s="60"/>
      <c r="K215" s="60"/>
      <c r="L215" s="60"/>
      <c r="M215" s="60"/>
      <c r="N215" s="60"/>
      <c r="O215" s="60">
        <v>1297</v>
      </c>
      <c r="P215" s="2"/>
      <c r="Q215" s="61"/>
      <c r="R215" s="2"/>
      <c r="S215" s="2"/>
      <c r="T215" s="2"/>
      <c r="U215" s="61"/>
      <c r="V215" s="61"/>
      <c r="W215" s="61"/>
      <c r="X215" s="61"/>
      <c r="Y215" s="61"/>
      <c r="Z215" s="61"/>
      <c r="AA215" s="2"/>
      <c r="AB215" s="2"/>
      <c r="AC215" s="10">
        <v>44398</v>
      </c>
      <c r="AD215" s="10">
        <v>44581</v>
      </c>
    </row>
    <row r="216" spans="1:30" hidden="1" x14ac:dyDescent="0.25">
      <c r="A216" s="18" t="s">
        <v>477</v>
      </c>
      <c r="B216" s="5">
        <v>215</v>
      </c>
      <c r="C216" s="27">
        <v>10</v>
      </c>
      <c r="D216" s="5"/>
      <c r="E216" s="5" t="s">
        <v>434</v>
      </c>
      <c r="F216" s="56">
        <v>1033279</v>
      </c>
      <c r="G216" s="25">
        <v>2429674</v>
      </c>
      <c r="H216" s="5"/>
      <c r="I216" s="5"/>
      <c r="J216" s="5"/>
      <c r="K216" s="5"/>
      <c r="L216" s="5"/>
      <c r="M216" s="5"/>
      <c r="N216" s="56">
        <v>149429</v>
      </c>
      <c r="O216" s="25">
        <v>784</v>
      </c>
      <c r="P216" s="5"/>
      <c r="Q216" s="57"/>
      <c r="R216" s="5"/>
      <c r="S216" s="5"/>
      <c r="T216" s="5"/>
      <c r="U216" s="57"/>
      <c r="V216" s="57"/>
      <c r="W216" s="57"/>
      <c r="X216" s="57"/>
      <c r="Y216" s="57"/>
      <c r="Z216" s="57"/>
      <c r="AA216" s="5"/>
      <c r="AB216" s="5"/>
      <c r="AC216" s="6">
        <v>44398</v>
      </c>
      <c r="AD216" s="6">
        <v>44581</v>
      </c>
    </row>
    <row r="217" spans="1:30" hidden="1" x14ac:dyDescent="0.25">
      <c r="A217" s="19" t="s">
        <v>478</v>
      </c>
      <c r="B217">
        <v>216</v>
      </c>
      <c r="C217" s="27">
        <v>10</v>
      </c>
      <c r="E217" t="s">
        <v>434</v>
      </c>
      <c r="F217" s="58">
        <v>2879724</v>
      </c>
      <c r="G217" s="62">
        <v>13390088</v>
      </c>
      <c r="O217" s="62">
        <v>1175</v>
      </c>
      <c r="Q217" s="59"/>
      <c r="U217" s="59"/>
      <c r="V217" s="59"/>
      <c r="W217" s="59"/>
      <c r="X217" s="59"/>
      <c r="Y217" s="59"/>
      <c r="Z217" s="59"/>
      <c r="AC217" s="9">
        <v>44276</v>
      </c>
      <c r="AD217" s="9">
        <v>44397</v>
      </c>
    </row>
    <row r="218" spans="1:30" hidden="1" x14ac:dyDescent="0.25">
      <c r="A218" s="19" t="s">
        <v>478</v>
      </c>
      <c r="B218">
        <v>217</v>
      </c>
      <c r="C218" s="27">
        <v>10</v>
      </c>
      <c r="E218" t="s">
        <v>434</v>
      </c>
      <c r="F218" s="58">
        <v>2987510</v>
      </c>
      <c r="G218" s="62">
        <v>13998946</v>
      </c>
      <c r="O218" s="62">
        <v>1405</v>
      </c>
      <c r="Q218" s="59"/>
      <c r="U218" s="59"/>
      <c r="V218" s="59"/>
      <c r="W218" s="59"/>
      <c r="X218" s="59"/>
      <c r="Y218" s="59"/>
      <c r="Z218" s="59"/>
      <c r="AC218" s="9">
        <v>44398</v>
      </c>
      <c r="AD218" s="9">
        <v>44581</v>
      </c>
    </row>
    <row r="219" spans="1:30" hidden="1" x14ac:dyDescent="0.25">
      <c r="A219" s="19" t="s">
        <v>477</v>
      </c>
      <c r="B219">
        <v>218</v>
      </c>
      <c r="C219" s="27">
        <v>10</v>
      </c>
      <c r="E219" t="s">
        <v>434</v>
      </c>
      <c r="F219" s="58">
        <v>2879724</v>
      </c>
      <c r="G219" s="62">
        <v>8121935</v>
      </c>
      <c r="O219" s="62">
        <v>1175</v>
      </c>
      <c r="Q219" s="59"/>
      <c r="U219" s="59"/>
      <c r="V219" s="59"/>
      <c r="W219" s="59"/>
      <c r="X219" s="59"/>
      <c r="Y219" s="59"/>
      <c r="Z219" s="59"/>
      <c r="AC219" s="9">
        <v>44276</v>
      </c>
      <c r="AD219" s="9">
        <v>44397</v>
      </c>
    </row>
    <row r="220" spans="1:30" hidden="1" x14ac:dyDescent="0.25">
      <c r="A220" s="19" t="s">
        <v>477</v>
      </c>
      <c r="B220">
        <v>219</v>
      </c>
      <c r="C220" s="27">
        <v>10</v>
      </c>
      <c r="E220" t="s">
        <v>434</v>
      </c>
      <c r="F220" s="58">
        <v>2987510</v>
      </c>
      <c r="G220" s="58">
        <v>8491246</v>
      </c>
      <c r="H220" s="58"/>
      <c r="I220" s="58"/>
      <c r="J220" s="58"/>
      <c r="K220" s="58"/>
      <c r="M220" s="58"/>
      <c r="N220" s="58"/>
      <c r="O220" s="58">
        <v>1405</v>
      </c>
      <c r="Q220" s="59"/>
      <c r="U220" s="59"/>
      <c r="V220" s="59"/>
      <c r="W220" s="59"/>
      <c r="X220" s="59"/>
      <c r="Y220" s="59"/>
      <c r="Z220" s="59"/>
      <c r="AC220" s="9">
        <v>44398</v>
      </c>
      <c r="AD220" s="9">
        <v>44581</v>
      </c>
    </row>
    <row r="221" spans="1:30" hidden="1" x14ac:dyDescent="0.25">
      <c r="A221" s="19" t="s">
        <v>477</v>
      </c>
      <c r="B221">
        <v>220</v>
      </c>
      <c r="C221">
        <v>8</v>
      </c>
      <c r="E221" t="s">
        <v>434</v>
      </c>
      <c r="F221" s="58">
        <v>996000</v>
      </c>
      <c r="G221" s="58">
        <v>2324000</v>
      </c>
      <c r="H221" s="58"/>
      <c r="I221" s="58"/>
      <c r="J221" s="58"/>
      <c r="K221" s="58"/>
      <c r="M221" s="58"/>
      <c r="N221" s="58">
        <v>125000</v>
      </c>
      <c r="O221" s="58"/>
      <c r="Q221" s="59"/>
      <c r="U221" s="59"/>
      <c r="V221" s="59"/>
      <c r="W221" s="59"/>
      <c r="X221" s="59"/>
      <c r="Y221" s="59"/>
      <c r="Z221" s="59"/>
      <c r="AC221" s="9">
        <v>44276</v>
      </c>
      <c r="AD221" s="9">
        <v>44397</v>
      </c>
    </row>
    <row r="222" spans="1:30" hidden="1" x14ac:dyDescent="0.25">
      <c r="A222" s="19" t="s">
        <v>477</v>
      </c>
      <c r="B222">
        <v>221</v>
      </c>
      <c r="C222">
        <v>8</v>
      </c>
      <c r="E222" t="s">
        <v>434</v>
      </c>
      <c r="F222" s="58">
        <v>1033279</v>
      </c>
      <c r="G222" s="58">
        <v>2429674</v>
      </c>
      <c r="H222" s="58"/>
      <c r="I222" s="58"/>
      <c r="J222" s="58"/>
      <c r="K222" s="58"/>
      <c r="M222" s="58"/>
      <c r="N222" s="58">
        <v>149429</v>
      </c>
      <c r="O222" s="58"/>
      <c r="Q222" s="59"/>
      <c r="U222" s="59"/>
      <c r="V222" s="59"/>
      <c r="W222" s="59"/>
      <c r="X222" s="59"/>
      <c r="Y222" s="59"/>
      <c r="Z222" s="59"/>
      <c r="AC222" s="9">
        <v>44398</v>
      </c>
      <c r="AD222" s="9">
        <v>44581</v>
      </c>
    </row>
    <row r="223" spans="1:30" hidden="1" x14ac:dyDescent="0.25">
      <c r="A223" s="19" t="s">
        <v>477</v>
      </c>
      <c r="B223">
        <v>222</v>
      </c>
      <c r="C223">
        <v>8</v>
      </c>
      <c r="E223" t="s">
        <v>434</v>
      </c>
      <c r="F223" s="58">
        <v>996000</v>
      </c>
      <c r="G223" s="58">
        <v>2324000</v>
      </c>
      <c r="H223" s="58"/>
      <c r="I223" s="58"/>
      <c r="J223" s="58"/>
      <c r="K223" s="58"/>
      <c r="M223" s="58"/>
      <c r="N223" s="58">
        <v>125000</v>
      </c>
      <c r="O223" s="58"/>
      <c r="Q223" s="59"/>
      <c r="U223" s="59"/>
      <c r="V223" s="59"/>
      <c r="W223" s="59"/>
      <c r="X223" s="59"/>
      <c r="Y223" s="59"/>
      <c r="Z223" s="59"/>
      <c r="AC223" s="9">
        <v>44276</v>
      </c>
      <c r="AD223" s="9">
        <v>44397</v>
      </c>
    </row>
    <row r="224" spans="1:30" hidden="1" x14ac:dyDescent="0.25">
      <c r="A224" s="19" t="s">
        <v>477</v>
      </c>
      <c r="B224">
        <v>223</v>
      </c>
      <c r="C224">
        <v>8</v>
      </c>
      <c r="E224" t="s">
        <v>434</v>
      </c>
      <c r="F224" s="58">
        <v>1033279</v>
      </c>
      <c r="G224" s="58">
        <v>2429674</v>
      </c>
      <c r="H224" s="58"/>
      <c r="I224" s="58"/>
      <c r="J224" s="58"/>
      <c r="K224" s="58"/>
      <c r="M224" s="58"/>
      <c r="N224" s="58">
        <v>149429</v>
      </c>
      <c r="O224" s="58"/>
      <c r="Q224" s="59"/>
      <c r="U224" s="59"/>
      <c r="V224" s="59"/>
      <c r="W224" s="59"/>
      <c r="X224" s="59"/>
      <c r="Y224" s="59"/>
      <c r="Z224" s="59"/>
      <c r="AC224" s="9">
        <v>44398</v>
      </c>
      <c r="AD224" s="9">
        <v>44581</v>
      </c>
    </row>
    <row r="225" spans="1:30" hidden="1" x14ac:dyDescent="0.25">
      <c r="A225" s="19" t="s">
        <v>479</v>
      </c>
      <c r="B225">
        <v>224</v>
      </c>
      <c r="C225" s="27">
        <v>10</v>
      </c>
      <c r="E225" t="s">
        <v>434</v>
      </c>
      <c r="F225" s="58">
        <v>2879724</v>
      </c>
      <c r="G225" s="58">
        <v>8121935</v>
      </c>
      <c r="H225" s="58"/>
      <c r="I225" s="58"/>
      <c r="J225" s="58"/>
      <c r="K225" s="58"/>
      <c r="M225" s="58"/>
      <c r="N225" s="58"/>
      <c r="O225" s="58">
        <v>1175</v>
      </c>
      <c r="Q225" s="59"/>
      <c r="U225" s="59"/>
      <c r="V225" s="59"/>
      <c r="W225" s="59"/>
      <c r="X225" s="59"/>
      <c r="Y225" s="59"/>
      <c r="Z225" s="59"/>
      <c r="AC225" s="9">
        <v>44276</v>
      </c>
      <c r="AD225" s="9">
        <v>44397</v>
      </c>
    </row>
    <row r="226" spans="1:30" hidden="1" x14ac:dyDescent="0.25">
      <c r="A226" s="19" t="s">
        <v>479</v>
      </c>
      <c r="B226">
        <v>225</v>
      </c>
      <c r="C226" s="27">
        <v>10</v>
      </c>
      <c r="E226" t="s">
        <v>434</v>
      </c>
      <c r="F226" s="58">
        <v>3832076</v>
      </c>
      <c r="G226" s="58">
        <v>8414277</v>
      </c>
      <c r="H226" s="58"/>
      <c r="I226" s="58"/>
      <c r="J226" s="58"/>
      <c r="K226" s="58"/>
      <c r="M226" s="58"/>
      <c r="N226" s="58"/>
      <c r="O226" s="58">
        <v>1211</v>
      </c>
      <c r="Q226" s="59"/>
      <c r="U226" s="59"/>
      <c r="V226" s="59"/>
      <c r="W226" s="59"/>
      <c r="X226" s="59"/>
      <c r="Y226" s="59"/>
      <c r="Z226" s="59"/>
      <c r="AC226" s="9">
        <v>44276</v>
      </c>
      <c r="AD226" s="9">
        <v>44397</v>
      </c>
    </row>
    <row r="227" spans="1:30" hidden="1" x14ac:dyDescent="0.25">
      <c r="A227" s="19" t="s">
        <v>479</v>
      </c>
      <c r="B227">
        <v>226</v>
      </c>
      <c r="C227">
        <v>8</v>
      </c>
      <c r="E227" t="s">
        <v>434</v>
      </c>
      <c r="F227" s="58">
        <v>996000</v>
      </c>
      <c r="G227" s="58">
        <v>2324000</v>
      </c>
      <c r="H227" s="58"/>
      <c r="I227" s="58"/>
      <c r="J227" s="58"/>
      <c r="K227" s="58"/>
      <c r="M227" s="58"/>
      <c r="N227" s="58">
        <v>125000</v>
      </c>
      <c r="O227" s="58"/>
      <c r="Q227" s="59"/>
      <c r="U227" s="59"/>
      <c r="V227" s="59"/>
      <c r="W227" s="59"/>
      <c r="X227" s="59"/>
      <c r="Y227" s="59"/>
      <c r="Z227" s="59"/>
      <c r="AC227" s="9">
        <v>44276</v>
      </c>
      <c r="AD227" s="9">
        <v>44397</v>
      </c>
    </row>
    <row r="228" spans="1:30" hidden="1" x14ac:dyDescent="0.25">
      <c r="A228" s="19" t="s">
        <v>479</v>
      </c>
      <c r="B228">
        <v>227</v>
      </c>
      <c r="C228" s="27">
        <v>10</v>
      </c>
      <c r="E228" t="s">
        <v>434</v>
      </c>
      <c r="F228" s="58">
        <v>2987509.5107750478</v>
      </c>
      <c r="G228" s="58">
        <v>8491245.9713166803</v>
      </c>
      <c r="H228" s="58"/>
      <c r="I228" s="58"/>
      <c r="J228" s="58"/>
      <c r="K228" s="58"/>
      <c r="L228" s="58"/>
      <c r="M228" s="58"/>
      <c r="N228" s="63"/>
      <c r="O228" s="58">
        <v>0</v>
      </c>
      <c r="Q228" s="59"/>
      <c r="U228" s="59"/>
      <c r="V228" s="59"/>
      <c r="W228" s="59"/>
      <c r="X228" s="59"/>
      <c r="Y228" s="59"/>
      <c r="Z228" s="59"/>
      <c r="AC228" s="9">
        <v>44398</v>
      </c>
      <c r="AD228" s="9">
        <v>44581</v>
      </c>
    </row>
    <row r="229" spans="1:30" hidden="1" x14ac:dyDescent="0.25">
      <c r="A229" s="19" t="s">
        <v>479</v>
      </c>
      <c r="B229">
        <v>228</v>
      </c>
      <c r="C229" s="27">
        <v>10</v>
      </c>
      <c r="E229" t="s">
        <v>434</v>
      </c>
      <c r="F229" s="58">
        <v>3975507.2000000007</v>
      </c>
      <c r="G229" s="58">
        <v>8796880.9991452284</v>
      </c>
      <c r="H229" s="58"/>
      <c r="I229" s="58"/>
      <c r="J229" s="58"/>
      <c r="K229" s="58"/>
      <c r="L229" s="58"/>
      <c r="M229" s="58"/>
      <c r="N229" s="63"/>
      <c r="O229" s="58">
        <v>0</v>
      </c>
      <c r="Q229" s="59"/>
      <c r="U229" s="59"/>
      <c r="V229" s="59"/>
      <c r="W229" s="59"/>
      <c r="X229" s="59"/>
      <c r="Y229" s="59"/>
      <c r="Z229" s="59"/>
      <c r="AC229" s="9">
        <v>44398</v>
      </c>
      <c r="AD229" s="9">
        <v>44581</v>
      </c>
    </row>
    <row r="230" spans="1:30" hidden="1" x14ac:dyDescent="0.25">
      <c r="A230" s="19" t="s">
        <v>480</v>
      </c>
      <c r="B230">
        <v>229</v>
      </c>
      <c r="C230">
        <v>8</v>
      </c>
      <c r="E230" t="s">
        <v>434</v>
      </c>
      <c r="F230" s="58">
        <v>1033279.3950850663</v>
      </c>
      <c r="G230" s="58">
        <v>2429674.1647575321</v>
      </c>
      <c r="N230" s="63">
        <v>149428.77222557861</v>
      </c>
      <c r="O230" s="58"/>
      <c r="AC230" s="9">
        <v>44398</v>
      </c>
      <c r="AD230" s="9">
        <v>44581</v>
      </c>
    </row>
    <row r="231" spans="1:30" hidden="1" x14ac:dyDescent="0.25">
      <c r="A231" s="19" t="s">
        <v>481</v>
      </c>
      <c r="B231">
        <v>230</v>
      </c>
      <c r="C231">
        <v>10</v>
      </c>
      <c r="E231" t="s">
        <v>434</v>
      </c>
      <c r="F231" s="58">
        <v>2812418</v>
      </c>
      <c r="G231" s="58">
        <v>6153742</v>
      </c>
      <c r="N231" s="63"/>
      <c r="O231" s="58">
        <v>784</v>
      </c>
      <c r="AC231" s="9">
        <v>44398</v>
      </c>
      <c r="AD231" s="9">
        <v>44581</v>
      </c>
    </row>
    <row r="232" spans="1:30" hidden="1" x14ac:dyDescent="0.25">
      <c r="A232" s="19" t="s">
        <v>482</v>
      </c>
      <c r="B232">
        <v>231</v>
      </c>
      <c r="C232">
        <v>8</v>
      </c>
      <c r="E232" t="s">
        <v>434</v>
      </c>
      <c r="F232" s="58">
        <v>2988000</v>
      </c>
      <c r="G232" s="58">
        <v>6972000</v>
      </c>
      <c r="N232" s="63">
        <v>125000</v>
      </c>
      <c r="O232" s="58"/>
      <c r="AC232" s="9">
        <v>44276</v>
      </c>
      <c r="AD232" s="9">
        <v>44397</v>
      </c>
    </row>
    <row r="233" spans="1:30" hidden="1" x14ac:dyDescent="0.25">
      <c r="A233" s="19" t="s">
        <v>482</v>
      </c>
      <c r="B233">
        <v>232</v>
      </c>
      <c r="C233">
        <v>8</v>
      </c>
      <c r="E233" t="s">
        <v>434</v>
      </c>
      <c r="F233" s="58">
        <v>3099838.1852551992</v>
      </c>
      <c r="G233" s="58">
        <v>7289022.4942725962</v>
      </c>
      <c r="N233" s="63">
        <v>149428.77222557861</v>
      </c>
      <c r="O233" s="58"/>
      <c r="AC233" s="9">
        <v>44398</v>
      </c>
      <c r="AD233" s="9">
        <v>44581</v>
      </c>
    </row>
    <row r="234" spans="1:30" hidden="1" x14ac:dyDescent="0.25">
      <c r="A234" s="19" t="s">
        <v>482</v>
      </c>
      <c r="B234">
        <v>233</v>
      </c>
      <c r="C234">
        <v>10</v>
      </c>
      <c r="E234" t="s">
        <v>434</v>
      </c>
      <c r="F234" s="58">
        <v>2389684</v>
      </c>
      <c r="G234" s="58">
        <v>14584934</v>
      </c>
      <c r="N234" s="63"/>
      <c r="O234" s="58">
        <v>1199</v>
      </c>
      <c r="AC234" s="9">
        <v>44276</v>
      </c>
      <c r="AD234" s="9">
        <v>44397</v>
      </c>
    </row>
    <row r="235" spans="1:30" hidden="1" x14ac:dyDescent="0.25">
      <c r="A235" s="19" t="s">
        <v>482</v>
      </c>
      <c r="B235">
        <v>234</v>
      </c>
      <c r="C235">
        <v>10</v>
      </c>
      <c r="E235" t="s">
        <v>434</v>
      </c>
      <c r="F235" s="58">
        <v>2479127.7489603027</v>
      </c>
      <c r="G235" s="58">
        <v>15248122.777320882</v>
      </c>
      <c r="N235" s="63"/>
      <c r="O235" s="58">
        <v>1433.3207831877498</v>
      </c>
      <c r="AC235" s="9">
        <v>44398</v>
      </c>
      <c r="AD235" s="9">
        <v>44581</v>
      </c>
    </row>
    <row r="236" spans="1:30" hidden="1" x14ac:dyDescent="0.25">
      <c r="A236" s="19" t="s">
        <v>483</v>
      </c>
      <c r="B236">
        <v>235</v>
      </c>
      <c r="C236" s="27">
        <v>10</v>
      </c>
      <c r="E236" t="s">
        <v>434</v>
      </c>
      <c r="F236" s="58">
        <v>3832076</v>
      </c>
      <c r="G236" s="58">
        <v>3975507</v>
      </c>
      <c r="N236" s="63"/>
      <c r="O236" s="58">
        <v>1211</v>
      </c>
      <c r="AC236" s="9">
        <v>44276</v>
      </c>
      <c r="AD236" s="9">
        <v>44397</v>
      </c>
    </row>
    <row r="237" spans="1:30" hidden="1" x14ac:dyDescent="0.25">
      <c r="A237" s="19" t="s">
        <v>483</v>
      </c>
      <c r="B237">
        <v>236</v>
      </c>
      <c r="C237">
        <v>8</v>
      </c>
      <c r="E237" t="s">
        <v>434</v>
      </c>
      <c r="F237" s="58">
        <f t="shared" ref="F237:F243" si="2">22334000/7</f>
        <v>3190571.4285714286</v>
      </c>
      <c r="G237" s="58">
        <f t="shared" ref="G237:G243" si="3">52136000/7</f>
        <v>7448000</v>
      </c>
      <c r="N237" s="63">
        <v>720000</v>
      </c>
      <c r="O237" s="58"/>
      <c r="AC237" s="9">
        <v>44276</v>
      </c>
      <c r="AD237" s="9">
        <v>44397</v>
      </c>
    </row>
    <row r="238" spans="1:30" hidden="1" x14ac:dyDescent="0.25">
      <c r="A238" s="19" t="s">
        <v>483</v>
      </c>
      <c r="B238">
        <v>237</v>
      </c>
      <c r="C238">
        <v>8</v>
      </c>
      <c r="E238" t="s">
        <v>434</v>
      </c>
      <c r="F238" s="58">
        <f t="shared" si="2"/>
        <v>3190571.4285714286</v>
      </c>
      <c r="G238" s="58">
        <f t="shared" si="3"/>
        <v>7448000</v>
      </c>
      <c r="N238" s="63">
        <v>400000</v>
      </c>
      <c r="O238" s="58"/>
      <c r="AC238" s="9">
        <v>44276</v>
      </c>
      <c r="AD238" s="9">
        <v>44397</v>
      </c>
    </row>
    <row r="239" spans="1:30" hidden="1" x14ac:dyDescent="0.25">
      <c r="A239" s="19" t="s">
        <v>483</v>
      </c>
      <c r="B239">
        <v>238</v>
      </c>
      <c r="C239">
        <v>8</v>
      </c>
      <c r="E239" t="s">
        <v>434</v>
      </c>
      <c r="F239" s="58">
        <f t="shared" si="2"/>
        <v>3190571.4285714286</v>
      </c>
      <c r="G239" s="58">
        <f t="shared" si="3"/>
        <v>7448000</v>
      </c>
      <c r="N239" s="63">
        <v>750000</v>
      </c>
      <c r="O239" s="58"/>
      <c r="AC239" s="9">
        <v>44276</v>
      </c>
      <c r="AD239" s="9">
        <v>44397</v>
      </c>
    </row>
    <row r="240" spans="1:30" hidden="1" x14ac:dyDescent="0.25">
      <c r="A240" s="19" t="s">
        <v>483</v>
      </c>
      <c r="B240">
        <v>239</v>
      </c>
      <c r="C240">
        <v>8</v>
      </c>
      <c r="E240" t="s">
        <v>434</v>
      </c>
      <c r="F240" s="58">
        <f t="shared" si="2"/>
        <v>3190571.4285714286</v>
      </c>
      <c r="G240" s="58">
        <f t="shared" si="3"/>
        <v>7448000</v>
      </c>
      <c r="N240" s="63">
        <v>720000</v>
      </c>
      <c r="O240" s="58"/>
      <c r="AC240" s="9">
        <v>44276</v>
      </c>
      <c r="AD240" s="9">
        <v>44397</v>
      </c>
    </row>
    <row r="241" spans="1:30" hidden="1" x14ac:dyDescent="0.25">
      <c r="A241" s="19" t="s">
        <v>483</v>
      </c>
      <c r="B241">
        <v>240</v>
      </c>
      <c r="C241">
        <v>8</v>
      </c>
      <c r="E241" t="s">
        <v>434</v>
      </c>
      <c r="F241" s="58">
        <f t="shared" si="2"/>
        <v>3190571.4285714286</v>
      </c>
      <c r="G241" s="58">
        <f t="shared" si="3"/>
        <v>7448000</v>
      </c>
      <c r="N241" s="63">
        <v>350000</v>
      </c>
      <c r="O241" s="58"/>
      <c r="AC241" s="9">
        <v>44276</v>
      </c>
      <c r="AD241" s="9">
        <v>44397</v>
      </c>
    </row>
    <row r="242" spans="1:30" hidden="1" x14ac:dyDescent="0.25">
      <c r="A242" s="19" t="s">
        <v>483</v>
      </c>
      <c r="B242">
        <v>241</v>
      </c>
      <c r="C242">
        <v>8</v>
      </c>
      <c r="E242" t="s">
        <v>434</v>
      </c>
      <c r="F242" s="58">
        <f t="shared" si="2"/>
        <v>3190571.4285714286</v>
      </c>
      <c r="G242" s="58">
        <f t="shared" si="3"/>
        <v>7448000</v>
      </c>
      <c r="N242" s="63">
        <v>125000</v>
      </c>
      <c r="O242" s="58"/>
      <c r="AC242" s="9">
        <v>44276</v>
      </c>
      <c r="AD242" s="9">
        <v>44397</v>
      </c>
    </row>
    <row r="243" spans="1:30" hidden="1" x14ac:dyDescent="0.25">
      <c r="A243" s="19" t="s">
        <v>483</v>
      </c>
      <c r="B243">
        <v>242</v>
      </c>
      <c r="C243">
        <v>8</v>
      </c>
      <c r="E243" t="s">
        <v>434</v>
      </c>
      <c r="F243" s="58">
        <f t="shared" si="2"/>
        <v>3190571.4285714286</v>
      </c>
      <c r="G243" s="58">
        <f t="shared" si="3"/>
        <v>7448000</v>
      </c>
      <c r="N243" s="63">
        <v>460000</v>
      </c>
      <c r="O243" s="58"/>
      <c r="AC243" s="9">
        <v>44276</v>
      </c>
      <c r="AD243" s="9">
        <v>44397</v>
      </c>
    </row>
    <row r="244" spans="1:30" hidden="1" x14ac:dyDescent="0.25">
      <c r="A244" s="19" t="s">
        <v>483</v>
      </c>
      <c r="B244">
        <v>243</v>
      </c>
      <c r="C244" s="27">
        <v>10</v>
      </c>
      <c r="E244" t="s">
        <v>434</v>
      </c>
      <c r="F244" s="58">
        <v>3975507.2000000007</v>
      </c>
      <c r="G244" s="58">
        <v>8796881</v>
      </c>
      <c r="O244" s="58">
        <v>1448</v>
      </c>
      <c r="AC244" s="9">
        <v>44398</v>
      </c>
      <c r="AD244" s="9">
        <v>44581</v>
      </c>
    </row>
    <row r="245" spans="1:30" hidden="1" x14ac:dyDescent="0.25">
      <c r="A245" s="19" t="s">
        <v>483</v>
      </c>
      <c r="B245">
        <v>244</v>
      </c>
      <c r="C245">
        <v>8</v>
      </c>
      <c r="E245" t="s">
        <v>434</v>
      </c>
      <c r="F245" s="58">
        <f>23180316/7</f>
        <v>3311473.7142857141</v>
      </c>
      <c r="G245" s="58">
        <f>54506666/7</f>
        <v>7786666.5714285718</v>
      </c>
      <c r="N245" s="63">
        <v>860710</v>
      </c>
      <c r="O245" s="58"/>
      <c r="AC245" s="9">
        <v>44398</v>
      </c>
      <c r="AD245" s="9">
        <v>44581</v>
      </c>
    </row>
    <row r="246" spans="1:30" hidden="1" x14ac:dyDescent="0.25">
      <c r="A246" s="19" t="s">
        <v>483</v>
      </c>
      <c r="B246">
        <v>245</v>
      </c>
      <c r="C246">
        <v>8</v>
      </c>
      <c r="E246" t="s">
        <v>434</v>
      </c>
      <c r="F246" s="58">
        <f t="shared" ref="F246:F251" si="4">23180316/7</f>
        <v>3311473.7142857141</v>
      </c>
      <c r="G246" s="58">
        <f t="shared" ref="G246:G251" si="5">54506666/7</f>
        <v>7786666.5714285718</v>
      </c>
      <c r="N246" s="63">
        <v>478172</v>
      </c>
      <c r="O246" s="58"/>
      <c r="AC246" s="9">
        <v>44398</v>
      </c>
      <c r="AD246" s="9">
        <v>44581</v>
      </c>
    </row>
    <row r="247" spans="1:30" hidden="1" x14ac:dyDescent="0.25">
      <c r="A247" s="19" t="s">
        <v>483</v>
      </c>
      <c r="B247">
        <v>246</v>
      </c>
      <c r="C247">
        <v>8</v>
      </c>
      <c r="E247" t="s">
        <v>434</v>
      </c>
      <c r="F247" s="58">
        <f t="shared" si="4"/>
        <v>3311473.7142857141</v>
      </c>
      <c r="G247" s="58">
        <f t="shared" si="5"/>
        <v>7786666.5714285718</v>
      </c>
      <c r="N247" s="63">
        <v>896573</v>
      </c>
      <c r="O247" s="58"/>
      <c r="AC247" s="9">
        <v>44398</v>
      </c>
      <c r="AD247" s="9">
        <v>44581</v>
      </c>
    </row>
    <row r="248" spans="1:30" hidden="1" x14ac:dyDescent="0.25">
      <c r="A248" s="19" t="s">
        <v>483</v>
      </c>
      <c r="B248">
        <v>247</v>
      </c>
      <c r="C248">
        <v>8</v>
      </c>
      <c r="E248" t="s">
        <v>434</v>
      </c>
      <c r="F248" s="58">
        <f t="shared" si="4"/>
        <v>3311473.7142857141</v>
      </c>
      <c r="G248" s="58">
        <f t="shared" si="5"/>
        <v>7786666.5714285718</v>
      </c>
      <c r="N248" s="63">
        <v>860710</v>
      </c>
      <c r="O248" s="58"/>
      <c r="AC248" s="9">
        <v>44398</v>
      </c>
      <c r="AD248" s="9">
        <v>44581</v>
      </c>
    </row>
    <row r="249" spans="1:30" hidden="1" x14ac:dyDescent="0.25">
      <c r="A249" s="19" t="s">
        <v>483</v>
      </c>
      <c r="B249">
        <v>248</v>
      </c>
      <c r="C249">
        <v>8</v>
      </c>
      <c r="E249" t="s">
        <v>434</v>
      </c>
      <c r="F249" s="58">
        <f t="shared" si="4"/>
        <v>3311473.7142857141</v>
      </c>
      <c r="G249" s="58">
        <f t="shared" si="5"/>
        <v>7786666.5714285718</v>
      </c>
      <c r="N249" s="63">
        <v>418401</v>
      </c>
      <c r="O249" s="58"/>
      <c r="AC249" s="9">
        <v>44398</v>
      </c>
      <c r="AD249" s="9">
        <v>44581</v>
      </c>
    </row>
    <row r="250" spans="1:30" hidden="1" x14ac:dyDescent="0.25">
      <c r="A250" s="19" t="s">
        <v>483</v>
      </c>
      <c r="B250">
        <v>249</v>
      </c>
      <c r="C250">
        <v>8</v>
      </c>
      <c r="E250" t="s">
        <v>434</v>
      </c>
      <c r="F250" s="58">
        <f t="shared" si="4"/>
        <v>3311473.7142857141</v>
      </c>
      <c r="G250" s="58">
        <f t="shared" si="5"/>
        <v>7786666.5714285718</v>
      </c>
      <c r="N250" s="63">
        <v>149429</v>
      </c>
      <c r="O250" s="58"/>
      <c r="AC250" s="9">
        <v>44398</v>
      </c>
      <c r="AD250" s="9">
        <v>44581</v>
      </c>
    </row>
    <row r="251" spans="1:30" hidden="1" x14ac:dyDescent="0.25">
      <c r="A251" s="19" t="s">
        <v>483</v>
      </c>
      <c r="B251">
        <v>250</v>
      </c>
      <c r="C251">
        <v>8</v>
      </c>
      <c r="E251" t="s">
        <v>434</v>
      </c>
      <c r="F251" s="58">
        <f t="shared" si="4"/>
        <v>3311473.7142857141</v>
      </c>
      <c r="G251" s="58">
        <f t="shared" si="5"/>
        <v>7786666.5714285718</v>
      </c>
      <c r="N251" s="63">
        <v>549898</v>
      </c>
      <c r="O251" s="58"/>
      <c r="AC251" s="9">
        <v>44398</v>
      </c>
      <c r="AD251" s="9">
        <v>44581</v>
      </c>
    </row>
    <row r="252" spans="1:30" hidden="1" x14ac:dyDescent="0.25">
      <c r="A252" s="19" t="s">
        <v>484</v>
      </c>
      <c r="B252">
        <v>251</v>
      </c>
      <c r="C252">
        <v>8</v>
      </c>
      <c r="E252" t="s">
        <v>434</v>
      </c>
      <c r="F252" s="58">
        <v>1494000</v>
      </c>
      <c r="G252" s="58">
        <v>3486000</v>
      </c>
      <c r="N252" s="63">
        <v>125000</v>
      </c>
      <c r="O252" s="58"/>
      <c r="AC252" s="9">
        <v>44276</v>
      </c>
      <c r="AD252" s="9">
        <v>44397</v>
      </c>
    </row>
    <row r="253" spans="1:30" hidden="1" x14ac:dyDescent="0.25">
      <c r="A253" s="19" t="s">
        <v>484</v>
      </c>
      <c r="B253">
        <v>252</v>
      </c>
      <c r="C253">
        <v>8</v>
      </c>
      <c r="E253" t="s">
        <v>434</v>
      </c>
      <c r="F253" s="58">
        <v>1549919</v>
      </c>
      <c r="G253" s="58">
        <v>3644511</v>
      </c>
      <c r="N253" s="63">
        <v>149429</v>
      </c>
      <c r="O253" s="58"/>
      <c r="AC253" s="9">
        <v>44398</v>
      </c>
      <c r="AD253" s="9">
        <v>44581</v>
      </c>
    </row>
    <row r="254" spans="1:30" hidden="1" x14ac:dyDescent="0.25">
      <c r="A254" s="19" t="s">
        <v>485</v>
      </c>
      <c r="B254">
        <v>253</v>
      </c>
      <c r="C254">
        <v>8</v>
      </c>
      <c r="E254" t="s">
        <v>434</v>
      </c>
      <c r="F254" s="58">
        <v>1872000</v>
      </c>
      <c r="G254" s="58">
        <v>4368000</v>
      </c>
      <c r="N254" s="58">
        <v>150000</v>
      </c>
      <c r="O254" s="58"/>
      <c r="AC254" s="9">
        <v>44276</v>
      </c>
      <c r="AD254" s="9">
        <v>44397</v>
      </c>
    </row>
    <row r="255" spans="1:30" hidden="1" x14ac:dyDescent="0.25">
      <c r="A255" s="19" t="s">
        <v>485</v>
      </c>
      <c r="B255">
        <v>254</v>
      </c>
      <c r="C255">
        <v>8</v>
      </c>
      <c r="E255" t="s">
        <v>434</v>
      </c>
      <c r="F255" s="58">
        <v>1942067.2967863898</v>
      </c>
      <c r="G255" s="58">
        <v>4566616.5024358435</v>
      </c>
      <c r="N255" s="58">
        <v>179314.52667069432</v>
      </c>
      <c r="O255" s="58"/>
      <c r="AC255" s="9">
        <v>44398</v>
      </c>
      <c r="AD255" s="9">
        <v>44581</v>
      </c>
    </row>
    <row r="256" spans="1:30" hidden="1" x14ac:dyDescent="0.25">
      <c r="A256" s="19" t="s">
        <v>486</v>
      </c>
      <c r="B256">
        <v>255</v>
      </c>
      <c r="C256" s="27">
        <v>10</v>
      </c>
      <c r="E256" t="s">
        <v>434</v>
      </c>
      <c r="F256" s="58">
        <v>2710950</v>
      </c>
      <c r="G256" s="58">
        <v>8607034</v>
      </c>
      <c r="O256" s="58">
        <v>656</v>
      </c>
      <c r="AC256" s="9">
        <v>44276</v>
      </c>
      <c r="AD256" s="9">
        <v>44397</v>
      </c>
    </row>
    <row r="257" spans="1:30" hidden="1" x14ac:dyDescent="0.25">
      <c r="A257" s="19" t="s">
        <v>486</v>
      </c>
      <c r="B257">
        <v>256</v>
      </c>
      <c r="C257" s="27">
        <v>10</v>
      </c>
      <c r="E257" t="s">
        <v>434</v>
      </c>
      <c r="F257" s="58">
        <v>2812418</v>
      </c>
      <c r="G257" s="58">
        <v>8998403</v>
      </c>
      <c r="O257" s="58">
        <v>784</v>
      </c>
      <c r="AC257" s="9">
        <v>44398</v>
      </c>
      <c r="AD257" s="9">
        <v>44581</v>
      </c>
    </row>
    <row r="258" spans="1:30" hidden="1" x14ac:dyDescent="0.25">
      <c r="A258" s="19" t="s">
        <v>487</v>
      </c>
      <c r="B258">
        <v>257</v>
      </c>
      <c r="C258" s="27">
        <v>10</v>
      </c>
      <c r="E258" t="s">
        <v>434</v>
      </c>
      <c r="F258" s="58">
        <v>2879724</v>
      </c>
      <c r="G258" s="58">
        <v>8121935</v>
      </c>
      <c r="O258" s="58">
        <v>1175</v>
      </c>
      <c r="AC258" s="9">
        <v>44276</v>
      </c>
      <c r="AD258" s="9">
        <v>44397</v>
      </c>
    </row>
    <row r="259" spans="1:30" hidden="1" x14ac:dyDescent="0.25">
      <c r="A259" s="19" t="s">
        <v>488</v>
      </c>
      <c r="B259">
        <v>258</v>
      </c>
      <c r="C259" s="27">
        <v>10</v>
      </c>
      <c r="E259" t="s">
        <v>434</v>
      </c>
      <c r="F259" s="58">
        <v>2710950</v>
      </c>
      <c r="G259" s="58">
        <v>8607034</v>
      </c>
      <c r="O259" s="58">
        <v>656</v>
      </c>
      <c r="AC259" s="9">
        <v>44398</v>
      </c>
      <c r="AD259" s="9">
        <v>44581</v>
      </c>
    </row>
    <row r="260" spans="1:30" hidden="1" x14ac:dyDescent="0.25">
      <c r="A260" s="19" t="s">
        <v>487</v>
      </c>
      <c r="B260">
        <v>259</v>
      </c>
      <c r="C260" s="27">
        <v>10</v>
      </c>
      <c r="E260" t="s">
        <v>434</v>
      </c>
      <c r="F260" s="58">
        <v>2987509.5107750478</v>
      </c>
      <c r="G260" s="58">
        <v>8491245.9713166803</v>
      </c>
      <c r="O260" s="58">
        <v>1404.6304589204387</v>
      </c>
      <c r="AC260" s="9">
        <v>44276</v>
      </c>
      <c r="AD260" s="9">
        <v>44397</v>
      </c>
    </row>
    <row r="261" spans="1:30" hidden="1" x14ac:dyDescent="0.25">
      <c r="A261" s="19" t="s">
        <v>488</v>
      </c>
      <c r="B261">
        <v>260</v>
      </c>
      <c r="C261" s="27">
        <v>10</v>
      </c>
      <c r="E261" t="s">
        <v>434</v>
      </c>
      <c r="F261" s="58">
        <v>2812418.4499054826</v>
      </c>
      <c r="G261" s="58">
        <v>8998402.8162606191</v>
      </c>
      <c r="O261" s="58">
        <v>784.20219663983653</v>
      </c>
      <c r="AC261" s="9">
        <v>44398</v>
      </c>
      <c r="AD261" s="9">
        <v>44581</v>
      </c>
    </row>
    <row r="262" spans="1:30" hidden="1" x14ac:dyDescent="0.25">
      <c r="A262" s="19" t="s">
        <v>489</v>
      </c>
      <c r="B262">
        <v>261</v>
      </c>
      <c r="C262">
        <v>8</v>
      </c>
      <c r="E262" t="s">
        <v>434</v>
      </c>
      <c r="F262" s="58">
        <v>516640</v>
      </c>
      <c r="G262" s="58">
        <v>1214837</v>
      </c>
      <c r="N262" s="58">
        <v>149429</v>
      </c>
      <c r="O262" s="58"/>
      <c r="AC262" s="9">
        <v>44398</v>
      </c>
      <c r="AD262" s="9">
        <v>44581</v>
      </c>
    </row>
    <row r="263" spans="1:30" hidden="1" x14ac:dyDescent="0.25">
      <c r="A263" s="19" t="s">
        <v>490</v>
      </c>
      <c r="B263">
        <v>262</v>
      </c>
      <c r="C263" s="27">
        <v>10</v>
      </c>
      <c r="E263" t="s">
        <v>434</v>
      </c>
      <c r="F263" s="58">
        <v>2879724</v>
      </c>
      <c r="G263" s="58">
        <v>8121935</v>
      </c>
      <c r="O263" s="58">
        <v>1175</v>
      </c>
      <c r="AC263" s="9">
        <v>44276</v>
      </c>
      <c r="AD263" s="9">
        <v>44397</v>
      </c>
    </row>
    <row r="264" spans="1:30" ht="15.75" hidden="1" thickBot="1" x14ac:dyDescent="0.3">
      <c r="A264" s="20" t="s">
        <v>490</v>
      </c>
      <c r="B264" s="2">
        <v>263</v>
      </c>
      <c r="C264" s="27">
        <v>10</v>
      </c>
      <c r="D264" s="2"/>
      <c r="E264" s="2" t="s">
        <v>434</v>
      </c>
      <c r="F264" s="60">
        <v>2987509.5107750478</v>
      </c>
      <c r="G264" s="60">
        <v>8491245.9713166803</v>
      </c>
      <c r="H264" s="2"/>
      <c r="I264" s="2"/>
      <c r="J264" s="2"/>
      <c r="K264" s="2"/>
      <c r="L264" s="2"/>
      <c r="M264" s="2"/>
      <c r="N264" s="2"/>
      <c r="O264" s="60">
        <v>1404.6304589204387</v>
      </c>
      <c r="P264" s="2"/>
      <c r="Q264" s="2"/>
      <c r="R264" s="2"/>
      <c r="S264" s="2"/>
      <c r="T264" s="2"/>
      <c r="U264" s="2"/>
      <c r="V264" s="2"/>
      <c r="W264" s="2"/>
      <c r="X264" s="2"/>
      <c r="Y264" s="61"/>
      <c r="Z264" s="61"/>
      <c r="AA264" s="2"/>
      <c r="AB264" s="2"/>
      <c r="AC264" s="10">
        <v>44398</v>
      </c>
      <c r="AD264" s="10">
        <v>44581</v>
      </c>
    </row>
    <row r="265" spans="1:30" hidden="1" x14ac:dyDescent="0.25">
      <c r="A265" s="18" t="s">
        <v>367</v>
      </c>
      <c r="B265" s="5">
        <v>264</v>
      </c>
      <c r="C265" s="27">
        <v>10</v>
      </c>
      <c r="D265" s="5"/>
      <c r="E265" s="5" t="s">
        <v>432</v>
      </c>
      <c r="F265" s="56">
        <v>3075136</v>
      </c>
      <c r="G265" s="56">
        <v>8567808</v>
      </c>
      <c r="H265" s="5"/>
      <c r="I265" s="5"/>
      <c r="J265" s="5"/>
      <c r="K265" s="5"/>
      <c r="L265" s="5"/>
      <c r="M265" s="5"/>
      <c r="N265" s="5"/>
      <c r="O265" s="56">
        <v>914</v>
      </c>
      <c r="P265" s="5"/>
      <c r="Q265" s="5"/>
      <c r="R265" s="5"/>
      <c r="S265" s="5"/>
      <c r="T265" s="5"/>
      <c r="U265" s="5"/>
      <c r="V265" s="5"/>
      <c r="W265" s="5"/>
      <c r="X265" s="5"/>
      <c r="Y265" s="57"/>
      <c r="Z265" s="57"/>
      <c r="AA265" s="5"/>
      <c r="AB265" s="5"/>
      <c r="AC265" s="9">
        <v>44398</v>
      </c>
      <c r="AD265" s="9">
        <v>44581</v>
      </c>
    </row>
    <row r="266" spans="1:30" hidden="1" x14ac:dyDescent="0.25">
      <c r="A266" s="19" t="s">
        <v>367</v>
      </c>
      <c r="B266">
        <v>265</v>
      </c>
      <c r="C266" s="27">
        <v>10</v>
      </c>
      <c r="E266" t="s">
        <v>432</v>
      </c>
      <c r="F266" s="58">
        <v>4315284</v>
      </c>
      <c r="G266" s="58">
        <v>8739229</v>
      </c>
      <c r="O266" s="58">
        <v>705</v>
      </c>
      <c r="AC266" s="9">
        <v>44398</v>
      </c>
      <c r="AD266" s="9">
        <v>44581</v>
      </c>
    </row>
    <row r="267" spans="1:30" hidden="1" x14ac:dyDescent="0.25">
      <c r="A267" s="19" t="s">
        <v>367</v>
      </c>
      <c r="B267">
        <v>266</v>
      </c>
      <c r="C267" s="27">
        <v>10</v>
      </c>
      <c r="E267" t="s">
        <v>432</v>
      </c>
      <c r="F267" s="58">
        <v>188836</v>
      </c>
      <c r="G267" s="58">
        <v>8710231</v>
      </c>
      <c r="O267" s="58">
        <v>492</v>
      </c>
      <c r="AC267" s="9">
        <v>44398</v>
      </c>
      <c r="AD267" s="9">
        <v>44581</v>
      </c>
    </row>
    <row r="268" spans="1:30" hidden="1" x14ac:dyDescent="0.25">
      <c r="A268" s="19" t="s">
        <v>367</v>
      </c>
      <c r="B268">
        <v>267</v>
      </c>
      <c r="C268" s="27">
        <v>10</v>
      </c>
      <c r="E268" t="s">
        <v>432</v>
      </c>
      <c r="F268" s="58">
        <v>3075136</v>
      </c>
      <c r="G268" s="58">
        <v>8567808</v>
      </c>
      <c r="O268" s="58">
        <v>549</v>
      </c>
      <c r="AC268" s="9">
        <v>44398</v>
      </c>
      <c r="AD268" s="9">
        <v>44581</v>
      </c>
    </row>
    <row r="269" spans="1:30" hidden="1" x14ac:dyDescent="0.25">
      <c r="A269" s="19" t="s">
        <v>367</v>
      </c>
      <c r="B269">
        <v>268</v>
      </c>
      <c r="C269" s="27">
        <v>10</v>
      </c>
      <c r="E269" t="s">
        <v>432</v>
      </c>
      <c r="F269" s="58">
        <v>1534939</v>
      </c>
      <c r="G269" s="58">
        <v>5040208</v>
      </c>
      <c r="O269" s="58">
        <v>540</v>
      </c>
      <c r="AC269" s="9">
        <v>44398</v>
      </c>
      <c r="AD269" s="9">
        <v>44581</v>
      </c>
    </row>
    <row r="270" spans="1:30" ht="15.75" hidden="1" thickBot="1" x14ac:dyDescent="0.3">
      <c r="A270" s="20" t="s">
        <v>367</v>
      </c>
      <c r="B270" s="2">
        <v>269</v>
      </c>
      <c r="C270" s="27">
        <v>10</v>
      </c>
      <c r="D270" s="2"/>
      <c r="E270" s="2" t="s">
        <v>432</v>
      </c>
      <c r="F270" s="60">
        <v>4208176</v>
      </c>
      <c r="G270" s="60">
        <v>7717687</v>
      </c>
      <c r="H270" s="2"/>
      <c r="I270" s="2"/>
      <c r="J270" s="2"/>
      <c r="K270" s="2"/>
      <c r="L270" s="2"/>
      <c r="M270" s="2"/>
      <c r="N270" s="2"/>
      <c r="O270" s="60">
        <v>1300</v>
      </c>
      <c r="P270" s="2"/>
      <c r="Q270" s="2"/>
      <c r="R270" s="2"/>
      <c r="S270" s="2"/>
      <c r="T270" s="2"/>
      <c r="U270" s="2"/>
      <c r="V270" s="2"/>
      <c r="W270" s="2"/>
      <c r="X270" s="2"/>
      <c r="Y270" s="61"/>
      <c r="Z270" s="61"/>
      <c r="AA270" s="2"/>
      <c r="AB270" s="2"/>
      <c r="AC270" s="10">
        <v>44398</v>
      </c>
      <c r="AD270" s="10">
        <v>44581</v>
      </c>
    </row>
    <row r="271" spans="1:30" hidden="1" x14ac:dyDescent="0.25">
      <c r="A271" s="18" t="s">
        <v>491</v>
      </c>
      <c r="B271" s="5">
        <v>270</v>
      </c>
      <c r="C271" s="27">
        <v>10</v>
      </c>
      <c r="D271" s="5"/>
      <c r="E271" s="5" t="s">
        <v>434</v>
      </c>
      <c r="F271" s="56">
        <v>1388315</v>
      </c>
      <c r="G271" s="56">
        <v>7169466</v>
      </c>
      <c r="H271" s="5"/>
      <c r="I271" s="5"/>
      <c r="J271" s="5"/>
      <c r="K271" s="5"/>
      <c r="L271" s="5"/>
      <c r="M271" s="5"/>
      <c r="N271" s="5"/>
      <c r="O271" s="56">
        <v>592</v>
      </c>
      <c r="P271" s="5"/>
      <c r="Q271" s="5"/>
      <c r="R271" s="5"/>
      <c r="S271" s="5"/>
      <c r="T271" s="5"/>
      <c r="U271" s="5"/>
      <c r="V271" s="5"/>
      <c r="W271" s="5"/>
      <c r="X271" s="5"/>
      <c r="Y271" s="57"/>
      <c r="Z271" s="57"/>
      <c r="AA271" s="5"/>
      <c r="AB271" s="5"/>
      <c r="AC271" s="6">
        <v>44398</v>
      </c>
      <c r="AD271" s="6">
        <v>44581</v>
      </c>
    </row>
    <row r="272" spans="1:30" hidden="1" x14ac:dyDescent="0.25">
      <c r="A272" s="19" t="s">
        <v>491</v>
      </c>
      <c r="B272">
        <v>271</v>
      </c>
      <c r="C272" s="27">
        <v>10</v>
      </c>
      <c r="E272" t="s">
        <v>434</v>
      </c>
      <c r="F272" s="58">
        <v>1338226</v>
      </c>
      <c r="G272" s="58">
        <v>6858223</v>
      </c>
      <c r="O272" s="58">
        <v>504</v>
      </c>
      <c r="AC272" s="9">
        <v>44276</v>
      </c>
      <c r="AD272" s="9">
        <v>44397</v>
      </c>
    </row>
    <row r="273" spans="1:30" hidden="1" x14ac:dyDescent="0.25">
      <c r="A273" s="19" t="s">
        <v>492</v>
      </c>
      <c r="B273">
        <v>272</v>
      </c>
      <c r="C273" s="27">
        <v>10</v>
      </c>
      <c r="E273" t="s">
        <v>434</v>
      </c>
      <c r="F273" s="58">
        <v>2990736</v>
      </c>
      <c r="G273" s="58">
        <v>11023698</v>
      </c>
      <c r="O273" s="58">
        <v>1055</v>
      </c>
      <c r="AC273" s="9">
        <v>44398</v>
      </c>
      <c r="AD273" s="9">
        <v>44581</v>
      </c>
    </row>
    <row r="274" spans="1:30" hidden="1" x14ac:dyDescent="0.25">
      <c r="A274" s="19" t="s">
        <v>492</v>
      </c>
      <c r="B274">
        <v>273</v>
      </c>
      <c r="C274" s="27">
        <v>10</v>
      </c>
      <c r="E274" t="s">
        <v>434</v>
      </c>
      <c r="F274" s="58">
        <v>1492812</v>
      </c>
      <c r="G274" s="58">
        <v>5503916</v>
      </c>
      <c r="O274" s="58">
        <v>636</v>
      </c>
      <c r="AC274" s="9">
        <v>44398</v>
      </c>
      <c r="AD274" s="9">
        <v>44581</v>
      </c>
    </row>
    <row r="275" spans="1:30" hidden="1" x14ac:dyDescent="0.25">
      <c r="A275" s="19" t="s">
        <v>492</v>
      </c>
      <c r="B275">
        <v>274</v>
      </c>
      <c r="C275" s="27">
        <v>10</v>
      </c>
      <c r="E275" t="s">
        <v>434</v>
      </c>
      <c r="F275" s="58">
        <v>2882834</v>
      </c>
      <c r="G275" s="58">
        <v>10545134</v>
      </c>
      <c r="O275" s="58">
        <v>899</v>
      </c>
      <c r="AC275" s="9">
        <v>44276</v>
      </c>
      <c r="AD275" s="9">
        <v>44397</v>
      </c>
    </row>
    <row r="276" spans="1:30" hidden="1" x14ac:dyDescent="0.25">
      <c r="A276" s="19" t="s">
        <v>492</v>
      </c>
      <c r="B276">
        <v>275</v>
      </c>
      <c r="C276" s="27">
        <v>10</v>
      </c>
      <c r="E276" t="s">
        <v>434</v>
      </c>
      <c r="F276" s="58">
        <v>1438953</v>
      </c>
      <c r="G276" s="58">
        <v>5264978</v>
      </c>
      <c r="O276" s="58">
        <v>542</v>
      </c>
      <c r="AC276" s="9">
        <v>44276</v>
      </c>
      <c r="AD276" s="9">
        <v>44397</v>
      </c>
    </row>
    <row r="277" spans="1:30" hidden="1" x14ac:dyDescent="0.25">
      <c r="A277" s="19" t="s">
        <v>493</v>
      </c>
      <c r="B277">
        <v>276</v>
      </c>
      <c r="C277" s="27">
        <v>10</v>
      </c>
      <c r="E277" t="s">
        <v>434</v>
      </c>
      <c r="F277" s="58">
        <v>2781385</v>
      </c>
      <c r="G277" s="58">
        <v>8201216</v>
      </c>
      <c r="O277" s="58">
        <v>981</v>
      </c>
      <c r="AC277" s="9">
        <v>44398</v>
      </c>
      <c r="AD277" s="9">
        <v>44581</v>
      </c>
    </row>
    <row r="278" spans="1:30" hidden="1" x14ac:dyDescent="0.25">
      <c r="A278" s="19" t="s">
        <v>493</v>
      </c>
      <c r="B278">
        <v>277</v>
      </c>
      <c r="C278" s="27">
        <v>10</v>
      </c>
      <c r="E278" t="s">
        <v>434</v>
      </c>
      <c r="F278" s="58">
        <v>2681036</v>
      </c>
      <c r="G278" s="58">
        <v>7845182</v>
      </c>
      <c r="O278" s="58">
        <v>836</v>
      </c>
      <c r="AC278" s="9">
        <v>44276</v>
      </c>
      <c r="AD278" s="9">
        <v>44397</v>
      </c>
    </row>
    <row r="279" spans="1:30" hidden="1" x14ac:dyDescent="0.25">
      <c r="A279" s="19" t="s">
        <v>485</v>
      </c>
      <c r="B279">
        <v>278</v>
      </c>
      <c r="C279">
        <v>8</v>
      </c>
      <c r="E279" t="s">
        <v>434</v>
      </c>
      <c r="F279" s="58">
        <v>2240847</v>
      </c>
      <c r="G279" s="58">
        <v>5269173</v>
      </c>
      <c r="N279" s="58">
        <v>83680</v>
      </c>
      <c r="O279" s="58"/>
      <c r="AC279" s="9">
        <v>44398</v>
      </c>
      <c r="AD279" s="9">
        <v>44581</v>
      </c>
    </row>
    <row r="280" spans="1:30" hidden="1" x14ac:dyDescent="0.25">
      <c r="A280" s="19" t="s">
        <v>485</v>
      </c>
      <c r="B280">
        <v>279</v>
      </c>
      <c r="C280">
        <v>8</v>
      </c>
      <c r="E280" t="s">
        <v>434</v>
      </c>
      <c r="F280" s="58">
        <v>2160000</v>
      </c>
      <c r="G280" s="58">
        <v>5040000</v>
      </c>
      <c r="N280" s="58">
        <v>70000</v>
      </c>
      <c r="O280" s="58"/>
      <c r="AC280" s="9">
        <v>44276</v>
      </c>
      <c r="AD280" s="9">
        <v>44397</v>
      </c>
    </row>
    <row r="281" spans="1:30" hidden="1" x14ac:dyDescent="0.25">
      <c r="A281" s="19" t="s">
        <v>494</v>
      </c>
      <c r="B281">
        <v>280</v>
      </c>
      <c r="C281" s="27">
        <v>10</v>
      </c>
      <c r="E281" t="s">
        <v>434</v>
      </c>
      <c r="F281" s="58">
        <v>2781385</v>
      </c>
      <c r="G281" s="58">
        <v>8201216</v>
      </c>
      <c r="O281" s="58">
        <v>981</v>
      </c>
      <c r="AC281" s="9">
        <v>44398</v>
      </c>
      <c r="AD281" s="9">
        <v>44581</v>
      </c>
    </row>
    <row r="282" spans="1:30" hidden="1" x14ac:dyDescent="0.25">
      <c r="A282" s="19" t="s">
        <v>494</v>
      </c>
      <c r="B282">
        <v>281</v>
      </c>
      <c r="C282" s="27">
        <v>10</v>
      </c>
      <c r="E282" t="s">
        <v>434</v>
      </c>
      <c r="F282" s="58">
        <v>2681036</v>
      </c>
      <c r="G282" s="58">
        <v>7845182</v>
      </c>
      <c r="O282" s="58">
        <v>836</v>
      </c>
      <c r="AC282" s="9">
        <v>44276</v>
      </c>
      <c r="AD282" s="9">
        <v>44397</v>
      </c>
    </row>
    <row r="283" spans="1:30" hidden="1" x14ac:dyDescent="0.25">
      <c r="A283" s="19" t="s">
        <v>495</v>
      </c>
      <c r="B283">
        <v>282</v>
      </c>
      <c r="C283" s="27">
        <v>10</v>
      </c>
      <c r="E283" t="s">
        <v>434</v>
      </c>
      <c r="F283" s="58">
        <v>2781384.7954631383</v>
      </c>
      <c r="G283" s="58">
        <v>6150391.5522511182</v>
      </c>
      <c r="O283" s="58">
        <v>981.16047120955329</v>
      </c>
      <c r="AC283" s="9">
        <v>44398</v>
      </c>
      <c r="AD283" s="9">
        <v>44581</v>
      </c>
    </row>
    <row r="284" spans="1:30" hidden="1" x14ac:dyDescent="0.25">
      <c r="A284" s="19" t="s">
        <v>495</v>
      </c>
      <c r="B284">
        <v>283</v>
      </c>
      <c r="C284" s="27">
        <v>10</v>
      </c>
      <c r="E284" t="s">
        <v>434</v>
      </c>
      <c r="F284" s="58">
        <v>1388314.6102079398</v>
      </c>
      <c r="G284" s="58">
        <v>5118641.9439865258</v>
      </c>
      <c r="O284" s="58">
        <v>591.513011351214</v>
      </c>
      <c r="AC284" s="9">
        <v>44398</v>
      </c>
      <c r="AD284" s="9">
        <v>44581</v>
      </c>
    </row>
    <row r="285" spans="1:30" hidden="1" x14ac:dyDescent="0.25">
      <c r="A285" s="19" t="s">
        <v>495</v>
      </c>
      <c r="B285">
        <v>284</v>
      </c>
      <c r="C285" s="27">
        <v>10</v>
      </c>
      <c r="E285" t="s">
        <v>434</v>
      </c>
      <c r="F285" s="58">
        <v>3806191.5069943294</v>
      </c>
      <c r="G285" s="58">
        <v>7332691.912709292</v>
      </c>
      <c r="O285" s="58">
        <v>1395.45430654086</v>
      </c>
      <c r="AC285" s="9">
        <v>44398</v>
      </c>
      <c r="AD285" s="9">
        <v>44581</v>
      </c>
    </row>
    <row r="286" spans="1:30" hidden="1" x14ac:dyDescent="0.25">
      <c r="A286" s="19" t="s">
        <v>495</v>
      </c>
      <c r="B286">
        <v>285</v>
      </c>
      <c r="C286" s="27">
        <v>10</v>
      </c>
      <c r="E286" t="s">
        <v>434</v>
      </c>
      <c r="F286" s="58">
        <v>2681036</v>
      </c>
      <c r="G286" s="58">
        <v>5883389</v>
      </c>
      <c r="O286" s="58">
        <v>836</v>
      </c>
      <c r="AC286" s="9">
        <v>44276</v>
      </c>
      <c r="AD286" s="9">
        <v>44397</v>
      </c>
    </row>
    <row r="287" spans="1:30" hidden="1" x14ac:dyDescent="0.25">
      <c r="A287" s="19" t="s">
        <v>495</v>
      </c>
      <c r="B287">
        <v>286</v>
      </c>
      <c r="C287" s="27">
        <v>10</v>
      </c>
      <c r="E287" t="s">
        <v>434</v>
      </c>
      <c r="F287" s="58">
        <v>1338226</v>
      </c>
      <c r="G287" s="58">
        <v>4896430</v>
      </c>
      <c r="O287" s="58">
        <v>504</v>
      </c>
      <c r="AC287" s="9">
        <v>44276</v>
      </c>
      <c r="AD287" s="9">
        <v>44397</v>
      </c>
    </row>
    <row r="288" spans="1:30" hidden="1" x14ac:dyDescent="0.25">
      <c r="A288" s="19" t="s">
        <v>495</v>
      </c>
      <c r="B288">
        <v>287</v>
      </c>
      <c r="C288" s="27">
        <v>10</v>
      </c>
      <c r="E288" t="s">
        <v>434</v>
      </c>
      <c r="F288" s="58">
        <v>3668869</v>
      </c>
      <c r="G288" s="58">
        <v>7014363</v>
      </c>
      <c r="O288" s="58">
        <v>1189</v>
      </c>
      <c r="AC288" s="9">
        <v>44276</v>
      </c>
      <c r="AD288" s="9">
        <v>44397</v>
      </c>
    </row>
    <row r="289" spans="1:30" hidden="1" x14ac:dyDescent="0.25">
      <c r="A289" s="19" t="s">
        <v>496</v>
      </c>
      <c r="B289">
        <v>288</v>
      </c>
      <c r="C289" s="27">
        <v>10</v>
      </c>
      <c r="E289" t="s">
        <v>434</v>
      </c>
      <c r="F289" s="58">
        <v>1388315</v>
      </c>
      <c r="G289" s="58">
        <v>7169466</v>
      </c>
      <c r="O289" s="58">
        <v>592</v>
      </c>
      <c r="AC289" s="9">
        <v>44398</v>
      </c>
      <c r="AD289" s="9">
        <v>44581</v>
      </c>
    </row>
    <row r="290" spans="1:30" hidden="1" x14ac:dyDescent="0.25">
      <c r="A290" s="19" t="s">
        <v>496</v>
      </c>
      <c r="B290">
        <v>289</v>
      </c>
      <c r="C290" s="27">
        <v>10</v>
      </c>
      <c r="E290" t="s">
        <v>434</v>
      </c>
      <c r="F290" s="58">
        <v>1338226</v>
      </c>
      <c r="G290" s="58">
        <v>6858223</v>
      </c>
      <c r="O290" s="58">
        <v>504</v>
      </c>
      <c r="AC290" s="9">
        <v>44276</v>
      </c>
      <c r="AD290" s="9">
        <v>44397</v>
      </c>
    </row>
    <row r="291" spans="1:30" hidden="1" x14ac:dyDescent="0.25">
      <c r="A291" s="19" t="s">
        <v>497</v>
      </c>
      <c r="B291">
        <v>290</v>
      </c>
      <c r="C291" s="27">
        <v>10</v>
      </c>
      <c r="E291" t="s">
        <v>434</v>
      </c>
      <c r="F291" s="58">
        <v>1388314.6102079398</v>
      </c>
      <c r="G291" s="58">
        <v>5118641.9439865258</v>
      </c>
      <c r="O291" s="58">
        <v>591.513011351214</v>
      </c>
      <c r="AC291" s="9">
        <v>44398</v>
      </c>
      <c r="AD291" s="9">
        <v>44581</v>
      </c>
    </row>
    <row r="292" spans="1:30" hidden="1" x14ac:dyDescent="0.25">
      <c r="A292" s="19" t="s">
        <v>497</v>
      </c>
      <c r="B292">
        <v>291</v>
      </c>
      <c r="C292" s="27">
        <v>10</v>
      </c>
      <c r="E292" t="s">
        <v>434</v>
      </c>
      <c r="F292" s="58">
        <v>1338226</v>
      </c>
      <c r="G292" s="58">
        <v>4896430</v>
      </c>
      <c r="O292" s="58">
        <v>504</v>
      </c>
      <c r="AC292" s="9">
        <v>44276</v>
      </c>
      <c r="AD292" s="9">
        <v>44397</v>
      </c>
    </row>
    <row r="293" spans="1:30" hidden="1" x14ac:dyDescent="0.25">
      <c r="A293" s="19" t="s">
        <v>482</v>
      </c>
      <c r="B293">
        <v>292</v>
      </c>
      <c r="C293" s="27">
        <v>10</v>
      </c>
      <c r="E293" t="s">
        <v>434</v>
      </c>
      <c r="F293" s="58">
        <v>1388314.6102079398</v>
      </c>
      <c r="G293" s="58">
        <v>9220288.8074761238</v>
      </c>
      <c r="O293" s="58">
        <v>591.513011351214</v>
      </c>
      <c r="AC293" s="9">
        <v>44398</v>
      </c>
      <c r="AD293" s="9">
        <v>44581</v>
      </c>
    </row>
    <row r="294" spans="1:30" hidden="1" x14ac:dyDescent="0.25">
      <c r="A294" s="19" t="s">
        <v>482</v>
      </c>
      <c r="B294">
        <v>293</v>
      </c>
      <c r="C294" s="27">
        <v>10</v>
      </c>
      <c r="E294" t="s">
        <v>434</v>
      </c>
      <c r="F294" s="58">
        <v>1338226</v>
      </c>
      <c r="G294" s="58">
        <v>8820015</v>
      </c>
      <c r="H294" s="58"/>
      <c r="I294" s="58"/>
      <c r="J294" s="58"/>
      <c r="K294" s="58"/>
      <c r="L294" s="58"/>
      <c r="M294" s="58"/>
      <c r="N294" s="58">
        <v>125000</v>
      </c>
      <c r="O294" s="58">
        <v>504</v>
      </c>
      <c r="AC294" s="9">
        <v>44276</v>
      </c>
      <c r="AD294" s="9">
        <v>44397</v>
      </c>
    </row>
    <row r="295" spans="1:30" hidden="1" x14ac:dyDescent="0.25">
      <c r="A295" s="4" t="s">
        <v>187</v>
      </c>
      <c r="B295" s="75">
        <v>294</v>
      </c>
      <c r="C295" s="5">
        <v>12</v>
      </c>
      <c r="D295" s="5"/>
      <c r="E295" s="75" t="s">
        <v>434</v>
      </c>
      <c r="F295" s="56"/>
      <c r="G295" s="56"/>
      <c r="H295" s="5"/>
      <c r="I295" s="5"/>
      <c r="J295" s="5"/>
      <c r="K295" s="5"/>
      <c r="L295" s="5"/>
      <c r="M295" s="5"/>
      <c r="N295" s="5"/>
      <c r="O295" s="56">
        <v>751</v>
      </c>
      <c r="P295" s="5" t="s">
        <v>465</v>
      </c>
      <c r="Q295" s="5" t="s">
        <v>466</v>
      </c>
      <c r="R295" s="5" t="s">
        <v>466</v>
      </c>
      <c r="S295" s="5" t="s">
        <v>466</v>
      </c>
      <c r="T295" s="5" t="s">
        <v>466</v>
      </c>
      <c r="U295" s="5"/>
      <c r="V295" s="5"/>
      <c r="W295" s="5"/>
      <c r="X295" s="5"/>
      <c r="Y295" s="57" t="s">
        <v>466</v>
      </c>
      <c r="Z295" s="57" t="s">
        <v>466</v>
      </c>
      <c r="AA295" s="5" t="s">
        <v>466</v>
      </c>
      <c r="AB295" s="5" t="s">
        <v>466</v>
      </c>
      <c r="AC295" s="6">
        <v>44501</v>
      </c>
      <c r="AD295" s="6">
        <v>44682</v>
      </c>
    </row>
    <row r="296" spans="1:30" hidden="1" x14ac:dyDescent="0.25">
      <c r="A296" s="19" t="s">
        <v>187</v>
      </c>
      <c r="B296" s="73">
        <v>295</v>
      </c>
      <c r="C296">
        <v>12</v>
      </c>
      <c r="E296" s="73" t="s">
        <v>434</v>
      </c>
      <c r="F296" s="74"/>
      <c r="G296" s="74"/>
      <c r="O296" s="74">
        <v>751</v>
      </c>
      <c r="P296" t="s">
        <v>465</v>
      </c>
      <c r="Q296" t="s">
        <v>466</v>
      </c>
      <c r="R296" t="s">
        <v>466</v>
      </c>
      <c r="S296" t="s">
        <v>466</v>
      </c>
      <c r="T296" t="s">
        <v>466</v>
      </c>
      <c r="Y296" s="84" t="s">
        <v>466</v>
      </c>
      <c r="Z296" s="84" t="s">
        <v>466</v>
      </c>
      <c r="AA296" t="s">
        <v>466</v>
      </c>
      <c r="AB296" t="s">
        <v>466</v>
      </c>
      <c r="AC296" s="9">
        <v>44501</v>
      </c>
      <c r="AD296" s="9">
        <v>44682</v>
      </c>
    </row>
    <row r="297" spans="1:30" hidden="1" x14ac:dyDescent="0.25">
      <c r="A297" s="19" t="s">
        <v>187</v>
      </c>
      <c r="B297" s="73">
        <v>296</v>
      </c>
      <c r="C297">
        <v>12</v>
      </c>
      <c r="E297" s="73" t="s">
        <v>434</v>
      </c>
      <c r="F297" s="74"/>
      <c r="G297" s="74"/>
      <c r="O297" s="74">
        <v>992</v>
      </c>
      <c r="P297" t="s">
        <v>465</v>
      </c>
      <c r="Q297" t="s">
        <v>466</v>
      </c>
      <c r="R297" t="s">
        <v>466</v>
      </c>
      <c r="S297" t="s">
        <v>466</v>
      </c>
      <c r="T297" t="s">
        <v>466</v>
      </c>
      <c r="Y297" s="84" t="s">
        <v>466</v>
      </c>
      <c r="Z297" s="84" t="s">
        <v>466</v>
      </c>
      <c r="AA297" t="s">
        <v>466</v>
      </c>
      <c r="AB297" t="s">
        <v>466</v>
      </c>
      <c r="AC297" s="9">
        <v>44501</v>
      </c>
      <c r="AD297" s="9">
        <v>44682</v>
      </c>
    </row>
    <row r="298" spans="1:30" hidden="1" x14ac:dyDescent="0.25">
      <c r="A298" s="19" t="s">
        <v>187</v>
      </c>
      <c r="B298" s="73">
        <v>297</v>
      </c>
      <c r="C298">
        <v>12</v>
      </c>
      <c r="E298" s="73" t="s">
        <v>434</v>
      </c>
      <c r="F298" s="74"/>
      <c r="G298" s="74"/>
      <c r="O298" s="74">
        <v>992</v>
      </c>
      <c r="P298" t="s">
        <v>465</v>
      </c>
      <c r="Q298" t="s">
        <v>466</v>
      </c>
      <c r="R298" t="s">
        <v>466</v>
      </c>
      <c r="S298" t="s">
        <v>466</v>
      </c>
      <c r="T298" t="s">
        <v>466</v>
      </c>
      <c r="Y298" s="84" t="s">
        <v>466</v>
      </c>
      <c r="Z298" s="84" t="s">
        <v>466</v>
      </c>
      <c r="AA298" t="s">
        <v>466</v>
      </c>
      <c r="AB298" t="s">
        <v>466</v>
      </c>
      <c r="AC298" s="9">
        <v>44501</v>
      </c>
      <c r="AD298" s="9">
        <v>44682</v>
      </c>
    </row>
    <row r="299" spans="1:30" hidden="1" x14ac:dyDescent="0.25">
      <c r="A299" s="19" t="s">
        <v>187</v>
      </c>
      <c r="B299" s="73">
        <v>298</v>
      </c>
      <c r="C299">
        <v>12</v>
      </c>
      <c r="E299" s="73" t="s">
        <v>434</v>
      </c>
      <c r="F299" s="74"/>
      <c r="G299" s="74"/>
      <c r="O299" s="74">
        <v>751</v>
      </c>
      <c r="P299" t="s">
        <v>465</v>
      </c>
      <c r="Q299" t="s">
        <v>466</v>
      </c>
      <c r="R299" t="s">
        <v>466</v>
      </c>
      <c r="S299" t="s">
        <v>466</v>
      </c>
      <c r="T299" t="s">
        <v>466</v>
      </c>
      <c r="Y299" s="84" t="s">
        <v>466</v>
      </c>
      <c r="Z299" s="84" t="s">
        <v>466</v>
      </c>
      <c r="AA299" t="s">
        <v>466</v>
      </c>
      <c r="AB299" t="s">
        <v>466</v>
      </c>
      <c r="AC299" s="9">
        <v>44501</v>
      </c>
      <c r="AD299" s="9">
        <v>44682</v>
      </c>
    </row>
    <row r="300" spans="1:30" hidden="1" x14ac:dyDescent="0.25">
      <c r="A300" s="19" t="s">
        <v>187</v>
      </c>
      <c r="B300" s="73">
        <v>299</v>
      </c>
      <c r="C300">
        <v>12</v>
      </c>
      <c r="E300" s="73" t="s">
        <v>434</v>
      </c>
      <c r="F300" s="74"/>
      <c r="G300" s="74"/>
      <c r="O300" s="74">
        <v>992</v>
      </c>
      <c r="P300" t="s">
        <v>465</v>
      </c>
      <c r="Q300" t="s">
        <v>466</v>
      </c>
      <c r="R300" t="s">
        <v>466</v>
      </c>
      <c r="S300" t="s">
        <v>466</v>
      </c>
      <c r="T300" t="s">
        <v>466</v>
      </c>
      <c r="Y300" s="84" t="s">
        <v>466</v>
      </c>
      <c r="Z300" s="84" t="s">
        <v>466</v>
      </c>
      <c r="AA300" t="s">
        <v>466</v>
      </c>
      <c r="AB300" t="s">
        <v>466</v>
      </c>
      <c r="AC300" s="9">
        <v>44501</v>
      </c>
      <c r="AD300" s="9">
        <v>44682</v>
      </c>
    </row>
    <row r="301" spans="1:30" hidden="1" x14ac:dyDescent="0.25">
      <c r="A301" s="19" t="s">
        <v>187</v>
      </c>
      <c r="B301" s="73">
        <v>300</v>
      </c>
      <c r="C301">
        <v>12</v>
      </c>
      <c r="E301" s="73" t="s">
        <v>434</v>
      </c>
      <c r="F301" s="74"/>
      <c r="G301" s="74"/>
      <c r="O301" s="74">
        <v>992</v>
      </c>
      <c r="P301" t="s">
        <v>465</v>
      </c>
      <c r="Q301" t="s">
        <v>466</v>
      </c>
      <c r="R301" t="s">
        <v>466</v>
      </c>
      <c r="S301" t="s">
        <v>466</v>
      </c>
      <c r="T301" t="s">
        <v>466</v>
      </c>
      <c r="Y301" s="84" t="s">
        <v>466</v>
      </c>
      <c r="Z301" s="84" t="s">
        <v>466</v>
      </c>
      <c r="AA301" t="s">
        <v>466</v>
      </c>
      <c r="AB301" t="s">
        <v>466</v>
      </c>
      <c r="AC301" s="9">
        <v>44501</v>
      </c>
      <c r="AD301" s="9">
        <v>44682</v>
      </c>
    </row>
    <row r="302" spans="1:30" hidden="1" x14ac:dyDescent="0.25">
      <c r="A302" s="19" t="s">
        <v>187</v>
      </c>
      <c r="B302" s="73">
        <v>301</v>
      </c>
      <c r="C302">
        <v>12</v>
      </c>
      <c r="E302" s="73" t="s">
        <v>434</v>
      </c>
      <c r="F302" s="74"/>
      <c r="G302" s="74"/>
      <c r="O302" s="74">
        <v>992</v>
      </c>
      <c r="P302" t="s">
        <v>465</v>
      </c>
      <c r="Q302" t="s">
        <v>466</v>
      </c>
      <c r="R302" t="s">
        <v>466</v>
      </c>
      <c r="S302" t="s">
        <v>466</v>
      </c>
      <c r="T302" t="s">
        <v>466</v>
      </c>
      <c r="Y302" s="84" t="s">
        <v>466</v>
      </c>
      <c r="Z302" s="84" t="s">
        <v>466</v>
      </c>
      <c r="AA302" t="s">
        <v>466</v>
      </c>
      <c r="AB302" t="s">
        <v>466</v>
      </c>
      <c r="AC302" s="9">
        <v>44501</v>
      </c>
      <c r="AD302" s="9">
        <v>44682</v>
      </c>
    </row>
    <row r="303" spans="1:30" hidden="1" x14ac:dyDescent="0.25">
      <c r="A303" s="19" t="s">
        <v>187</v>
      </c>
      <c r="B303" s="73">
        <v>302</v>
      </c>
      <c r="C303">
        <v>12</v>
      </c>
      <c r="E303" s="73" t="s">
        <v>434</v>
      </c>
      <c r="F303" s="74"/>
      <c r="G303" s="74"/>
      <c r="O303" s="74">
        <v>1301</v>
      </c>
      <c r="P303" t="s">
        <v>465</v>
      </c>
      <c r="Q303" t="s">
        <v>466</v>
      </c>
      <c r="R303" t="s">
        <v>466</v>
      </c>
      <c r="S303" t="s">
        <v>466</v>
      </c>
      <c r="T303" t="s">
        <v>466</v>
      </c>
      <c r="Y303" s="84" t="s">
        <v>466</v>
      </c>
      <c r="Z303" s="84" t="s">
        <v>466</v>
      </c>
      <c r="AA303" t="s">
        <v>466</v>
      </c>
      <c r="AB303" t="s">
        <v>466</v>
      </c>
      <c r="AC303" s="9">
        <v>44501</v>
      </c>
      <c r="AD303" s="9">
        <v>44682</v>
      </c>
    </row>
    <row r="304" spans="1:30" hidden="1" x14ac:dyDescent="0.25">
      <c r="A304" s="19" t="s">
        <v>187</v>
      </c>
      <c r="B304" s="73">
        <v>303</v>
      </c>
      <c r="C304">
        <v>12</v>
      </c>
      <c r="E304" s="73" t="s">
        <v>434</v>
      </c>
      <c r="F304" s="74"/>
      <c r="G304" s="74"/>
      <c r="O304" s="74">
        <v>751</v>
      </c>
      <c r="P304" t="s">
        <v>465</v>
      </c>
      <c r="Q304" t="s">
        <v>466</v>
      </c>
      <c r="R304" t="s">
        <v>466</v>
      </c>
      <c r="S304" t="s">
        <v>466</v>
      </c>
      <c r="T304" t="s">
        <v>466</v>
      </c>
      <c r="Y304" s="84" t="s">
        <v>466</v>
      </c>
      <c r="Z304" s="84" t="s">
        <v>466</v>
      </c>
      <c r="AA304" t="s">
        <v>466</v>
      </c>
      <c r="AB304" t="s">
        <v>466</v>
      </c>
      <c r="AC304" s="9">
        <v>44501</v>
      </c>
      <c r="AD304" s="9">
        <v>44682</v>
      </c>
    </row>
    <row r="305" spans="1:30" hidden="1" x14ac:dyDescent="0.25">
      <c r="A305" s="19" t="s">
        <v>187</v>
      </c>
      <c r="B305" s="73">
        <v>304</v>
      </c>
      <c r="C305">
        <v>12</v>
      </c>
      <c r="E305" s="73" t="s">
        <v>434</v>
      </c>
      <c r="F305" s="74"/>
      <c r="G305" s="74"/>
      <c r="O305" s="74">
        <v>1970</v>
      </c>
      <c r="P305" t="s">
        <v>465</v>
      </c>
      <c r="Q305" t="s">
        <v>466</v>
      </c>
      <c r="R305" t="s">
        <v>466</v>
      </c>
      <c r="S305" t="s">
        <v>466</v>
      </c>
      <c r="T305" t="s">
        <v>466</v>
      </c>
      <c r="Y305" s="84" t="s">
        <v>466</v>
      </c>
      <c r="Z305" s="84" t="s">
        <v>466</v>
      </c>
      <c r="AA305" t="s">
        <v>466</v>
      </c>
      <c r="AB305" t="s">
        <v>466</v>
      </c>
      <c r="AC305" s="9">
        <v>44501</v>
      </c>
      <c r="AD305" s="9">
        <v>44682</v>
      </c>
    </row>
    <row r="306" spans="1:30" hidden="1" x14ac:dyDescent="0.25">
      <c r="A306" s="19" t="s">
        <v>187</v>
      </c>
      <c r="B306" s="73">
        <v>305</v>
      </c>
      <c r="C306">
        <v>12</v>
      </c>
      <c r="E306" s="73" t="s">
        <v>434</v>
      </c>
      <c r="F306" s="74"/>
      <c r="G306" s="74"/>
      <c r="O306" s="74">
        <v>657</v>
      </c>
      <c r="P306" t="s">
        <v>465</v>
      </c>
      <c r="Q306" t="s">
        <v>466</v>
      </c>
      <c r="R306" t="s">
        <v>466</v>
      </c>
      <c r="S306" t="s">
        <v>466</v>
      </c>
      <c r="T306" t="s">
        <v>466</v>
      </c>
      <c r="Y306" s="84" t="s">
        <v>466</v>
      </c>
      <c r="Z306" s="84" t="s">
        <v>466</v>
      </c>
      <c r="AA306" t="s">
        <v>466</v>
      </c>
      <c r="AB306" t="s">
        <v>466</v>
      </c>
      <c r="AC306" s="9">
        <v>44501</v>
      </c>
      <c r="AD306" s="9">
        <v>44682</v>
      </c>
    </row>
    <row r="307" spans="1:30" hidden="1" x14ac:dyDescent="0.25">
      <c r="A307" s="19" t="s">
        <v>187</v>
      </c>
      <c r="B307" s="73">
        <v>306</v>
      </c>
      <c r="C307">
        <v>12</v>
      </c>
      <c r="E307" s="73" t="s">
        <v>434</v>
      </c>
      <c r="F307" s="74"/>
      <c r="G307" s="74"/>
      <c r="O307" s="74">
        <v>714</v>
      </c>
      <c r="P307" t="s">
        <v>465</v>
      </c>
      <c r="Q307" t="s">
        <v>466</v>
      </c>
      <c r="R307" t="s">
        <v>466</v>
      </c>
      <c r="S307" t="s">
        <v>466</v>
      </c>
      <c r="T307" t="s">
        <v>466</v>
      </c>
      <c r="Y307" s="84" t="s">
        <v>466</v>
      </c>
      <c r="Z307" s="84" t="s">
        <v>466</v>
      </c>
      <c r="AA307" t="s">
        <v>466</v>
      </c>
      <c r="AB307" t="s">
        <v>466</v>
      </c>
      <c r="AC307" s="9">
        <v>44501</v>
      </c>
      <c r="AD307" s="9">
        <v>44682</v>
      </c>
    </row>
    <row r="308" spans="1:30" hidden="1" x14ac:dyDescent="0.25">
      <c r="A308" s="19" t="s">
        <v>187</v>
      </c>
      <c r="B308" s="73">
        <v>307</v>
      </c>
      <c r="C308">
        <v>12</v>
      </c>
      <c r="E308" s="73" t="s">
        <v>434</v>
      </c>
      <c r="F308" s="74"/>
      <c r="G308" s="74"/>
      <c r="O308" s="74">
        <v>1018</v>
      </c>
      <c r="P308" t="s">
        <v>465</v>
      </c>
      <c r="Q308" t="s">
        <v>466</v>
      </c>
      <c r="R308" t="s">
        <v>466</v>
      </c>
      <c r="S308" t="s">
        <v>466</v>
      </c>
      <c r="T308" t="s">
        <v>466</v>
      </c>
      <c r="Y308" s="84" t="s">
        <v>466</v>
      </c>
      <c r="Z308" s="84" t="s">
        <v>466</v>
      </c>
      <c r="AA308" t="s">
        <v>466</v>
      </c>
      <c r="AB308" t="s">
        <v>466</v>
      </c>
      <c r="AC308" s="9">
        <v>44501</v>
      </c>
      <c r="AD308" s="9">
        <v>44682</v>
      </c>
    </row>
    <row r="309" spans="1:30" ht="15.75" hidden="1" thickBot="1" x14ac:dyDescent="0.3">
      <c r="A309" s="20" t="s">
        <v>187</v>
      </c>
      <c r="B309" s="73">
        <v>308</v>
      </c>
      <c r="C309">
        <v>12</v>
      </c>
      <c r="E309" s="73" t="s">
        <v>434</v>
      </c>
      <c r="F309" s="74"/>
      <c r="G309" s="74"/>
      <c r="O309" s="74">
        <v>2600</v>
      </c>
      <c r="P309" t="s">
        <v>465</v>
      </c>
      <c r="Q309" t="s">
        <v>466</v>
      </c>
      <c r="R309" t="s">
        <v>466</v>
      </c>
      <c r="S309" t="s">
        <v>466</v>
      </c>
      <c r="T309" t="s">
        <v>466</v>
      </c>
      <c r="Y309" s="84" t="s">
        <v>466</v>
      </c>
      <c r="Z309" s="84" t="s">
        <v>466</v>
      </c>
      <c r="AA309" t="s">
        <v>466</v>
      </c>
      <c r="AB309" t="s">
        <v>466</v>
      </c>
      <c r="AC309" s="9">
        <v>44501</v>
      </c>
      <c r="AD309" s="9">
        <v>44682</v>
      </c>
    </row>
    <row r="310" spans="1:30" hidden="1" x14ac:dyDescent="0.25">
      <c r="A310" s="81" t="s">
        <v>188</v>
      </c>
      <c r="B310" s="73">
        <v>309</v>
      </c>
      <c r="C310">
        <v>4</v>
      </c>
      <c r="E310" s="73" t="s">
        <v>434</v>
      </c>
      <c r="F310" s="74"/>
      <c r="G310" s="74">
        <v>9664864</v>
      </c>
      <c r="O310" s="74"/>
      <c r="P310" s="25" t="s">
        <v>467</v>
      </c>
      <c r="U310" s="35">
        <v>1</v>
      </c>
      <c r="AC310" s="9">
        <v>44501</v>
      </c>
      <c r="AD310" s="9">
        <v>44682</v>
      </c>
    </row>
    <row r="311" spans="1:30" hidden="1" x14ac:dyDescent="0.25">
      <c r="A311" s="81" t="s">
        <v>188</v>
      </c>
      <c r="B311" s="73">
        <v>310</v>
      </c>
      <c r="C311">
        <v>4</v>
      </c>
      <c r="E311" s="73" t="s">
        <v>434</v>
      </c>
      <c r="F311" s="74"/>
      <c r="G311" s="74">
        <v>9773458</v>
      </c>
      <c r="O311" s="74"/>
      <c r="P311" s="30" t="s">
        <v>470</v>
      </c>
      <c r="U311" s="35">
        <v>1</v>
      </c>
      <c r="AC311" s="9">
        <v>44501</v>
      </c>
      <c r="AD311" s="9">
        <v>44682</v>
      </c>
    </row>
    <row r="312" spans="1:30" hidden="1" x14ac:dyDescent="0.25">
      <c r="A312" s="81" t="s">
        <v>188</v>
      </c>
      <c r="B312" s="73">
        <v>311</v>
      </c>
      <c r="C312">
        <v>4</v>
      </c>
      <c r="E312" s="73" t="s">
        <v>434</v>
      </c>
      <c r="F312" s="74"/>
      <c r="G312" s="74">
        <v>19157991</v>
      </c>
      <c r="O312" s="74"/>
      <c r="P312" s="30" t="s">
        <v>469</v>
      </c>
      <c r="U312" s="35">
        <v>1</v>
      </c>
      <c r="AC312" s="9">
        <v>44501</v>
      </c>
      <c r="AD312" s="9">
        <v>44682</v>
      </c>
    </row>
    <row r="313" spans="1:30" hidden="1" x14ac:dyDescent="0.25">
      <c r="A313" s="81" t="s">
        <v>188</v>
      </c>
      <c r="B313" s="73">
        <v>312</v>
      </c>
      <c r="C313">
        <v>4</v>
      </c>
      <c r="E313" s="73" t="s">
        <v>434</v>
      </c>
      <c r="F313" s="74"/>
      <c r="G313" s="74">
        <v>9686625</v>
      </c>
      <c r="O313" s="74"/>
      <c r="P313" s="30" t="s">
        <v>468</v>
      </c>
      <c r="U313" s="35">
        <v>1</v>
      </c>
      <c r="AC313" s="9">
        <v>44501</v>
      </c>
      <c r="AD313" s="9">
        <v>44682</v>
      </c>
    </row>
    <row r="314" spans="1:30" hidden="1" x14ac:dyDescent="0.25">
      <c r="A314" s="81" t="s">
        <v>236</v>
      </c>
      <c r="B314" s="73">
        <v>313</v>
      </c>
      <c r="C314">
        <v>4</v>
      </c>
      <c r="E314" s="73" t="s">
        <v>434</v>
      </c>
      <c r="F314" s="74"/>
      <c r="G314" s="74">
        <v>4372063</v>
      </c>
      <c r="O314" s="74"/>
      <c r="P314" t="s">
        <v>473</v>
      </c>
      <c r="U314" s="84">
        <v>0.6</v>
      </c>
      <c r="V314" s="84">
        <v>0.1</v>
      </c>
      <c r="W314" s="84">
        <v>0.3</v>
      </c>
      <c r="AC314" s="9">
        <v>44501</v>
      </c>
      <c r="AD314" s="9">
        <v>44682</v>
      </c>
    </row>
    <row r="315" spans="1:30" hidden="1" x14ac:dyDescent="0.25">
      <c r="A315" s="81" t="s">
        <v>214</v>
      </c>
      <c r="B315" s="73">
        <v>314</v>
      </c>
      <c r="C315">
        <v>6</v>
      </c>
      <c r="E315" s="73" t="s">
        <v>434</v>
      </c>
      <c r="F315" s="74">
        <v>3422477</v>
      </c>
      <c r="G315" s="74"/>
      <c r="L315" s="74">
        <v>24956</v>
      </c>
      <c r="M315" s="74"/>
      <c r="N315" s="74">
        <v>24956</v>
      </c>
      <c r="O315" s="74"/>
      <c r="P315" t="s">
        <v>472</v>
      </c>
      <c r="Q315" s="84">
        <v>0.88</v>
      </c>
      <c r="R315" s="84">
        <v>0.12</v>
      </c>
      <c r="Y315" s="84">
        <v>0.88</v>
      </c>
      <c r="Z315" s="84">
        <v>0.12</v>
      </c>
      <c r="AC315" s="9">
        <v>44501</v>
      </c>
      <c r="AD315" s="9">
        <v>44682</v>
      </c>
    </row>
    <row r="316" spans="1:30" hidden="1" x14ac:dyDescent="0.25">
      <c r="A316" s="81" t="s">
        <v>214</v>
      </c>
      <c r="B316" s="73">
        <v>315</v>
      </c>
      <c r="C316">
        <v>6</v>
      </c>
      <c r="E316" s="73" t="s">
        <v>434</v>
      </c>
      <c r="F316" s="74">
        <v>4100663</v>
      </c>
      <c r="G316" s="74"/>
      <c r="L316" s="74">
        <v>24956</v>
      </c>
      <c r="M316" s="74"/>
      <c r="N316" s="74">
        <v>24956</v>
      </c>
      <c r="O316" s="74"/>
      <c r="P316" t="s">
        <v>472</v>
      </c>
      <c r="Q316" s="84">
        <v>0.88</v>
      </c>
      <c r="R316" s="84">
        <v>0.12</v>
      </c>
      <c r="Y316" s="84">
        <v>0.88</v>
      </c>
      <c r="Z316" s="84">
        <v>0.12</v>
      </c>
      <c r="AC316" s="9">
        <v>44501</v>
      </c>
      <c r="AD316" s="9">
        <v>44682</v>
      </c>
    </row>
    <row r="317" spans="1:30" hidden="1" x14ac:dyDescent="0.25">
      <c r="A317" s="81" t="s">
        <v>214</v>
      </c>
      <c r="B317" s="73">
        <v>316</v>
      </c>
      <c r="C317">
        <v>6</v>
      </c>
      <c r="E317" s="73" t="s">
        <v>434</v>
      </c>
      <c r="F317" s="74">
        <v>3154356</v>
      </c>
      <c r="G317" s="74"/>
      <c r="L317" s="74">
        <v>12817</v>
      </c>
      <c r="M317" s="74"/>
      <c r="N317" s="74">
        <v>12817</v>
      </c>
      <c r="O317" s="74"/>
      <c r="P317" t="s">
        <v>472</v>
      </c>
      <c r="Q317" s="84">
        <v>0.88</v>
      </c>
      <c r="R317" s="84">
        <v>0.12</v>
      </c>
      <c r="Y317" s="84">
        <v>0.88</v>
      </c>
      <c r="Z317" s="84">
        <v>0.12</v>
      </c>
      <c r="AC317" s="9">
        <v>44501</v>
      </c>
      <c r="AD317" s="9">
        <v>44682</v>
      </c>
    </row>
    <row r="318" spans="1:30" hidden="1" x14ac:dyDescent="0.25">
      <c r="A318" s="19" t="s">
        <v>97</v>
      </c>
      <c r="B318" s="73">
        <v>317</v>
      </c>
      <c r="C318">
        <v>5</v>
      </c>
      <c r="E318" s="73" t="s">
        <v>434</v>
      </c>
      <c r="F318" s="74" t="s">
        <v>591</v>
      </c>
      <c r="G318" s="74" t="s">
        <v>591</v>
      </c>
      <c r="O318" s="74"/>
      <c r="P318" t="s">
        <v>453</v>
      </c>
      <c r="Q318" s="84">
        <v>0.55000000000000004</v>
      </c>
      <c r="R318" s="84">
        <v>0.1</v>
      </c>
      <c r="S318" s="84">
        <v>0.35</v>
      </c>
      <c r="U318" s="84">
        <v>0.55000000000000004</v>
      </c>
      <c r="V318" s="84">
        <v>0.1</v>
      </c>
      <c r="W318" s="84">
        <v>0.35</v>
      </c>
      <c r="AC318" s="9">
        <v>44501</v>
      </c>
      <c r="AD318" s="9">
        <v>44682</v>
      </c>
    </row>
    <row r="319" spans="1:30" hidden="1" x14ac:dyDescent="0.25">
      <c r="A319" s="19" t="s">
        <v>97</v>
      </c>
      <c r="B319" s="73">
        <v>318</v>
      </c>
      <c r="C319">
        <v>5</v>
      </c>
      <c r="E319" s="73" t="s">
        <v>434</v>
      </c>
      <c r="F319" s="74" t="s">
        <v>591</v>
      </c>
      <c r="G319" s="74" t="s">
        <v>591</v>
      </c>
      <c r="O319" s="74"/>
      <c r="P319" t="s">
        <v>453</v>
      </c>
      <c r="Q319" s="84">
        <v>0.55000000000000004</v>
      </c>
      <c r="R319" s="84">
        <v>0.1</v>
      </c>
      <c r="S319" s="84">
        <v>0.35</v>
      </c>
      <c r="U319" s="84">
        <v>0.55000000000000004</v>
      </c>
      <c r="V319" s="84">
        <v>0.1</v>
      </c>
      <c r="W319" s="84">
        <v>0.35</v>
      </c>
      <c r="AC319" s="9">
        <v>44501</v>
      </c>
      <c r="AD319" s="9">
        <v>44682</v>
      </c>
    </row>
    <row r="320" spans="1:30" hidden="1" x14ac:dyDescent="0.25">
      <c r="A320" s="19" t="s">
        <v>97</v>
      </c>
      <c r="B320" s="73">
        <v>319</v>
      </c>
      <c r="C320">
        <v>5</v>
      </c>
      <c r="E320" s="73" t="s">
        <v>434</v>
      </c>
      <c r="F320" s="74" t="s">
        <v>591</v>
      </c>
      <c r="G320" s="74" t="s">
        <v>591</v>
      </c>
      <c r="O320" s="74"/>
      <c r="P320" t="s">
        <v>453</v>
      </c>
      <c r="Q320" s="84">
        <v>0.55000000000000004</v>
      </c>
      <c r="R320" s="84">
        <v>0.1</v>
      </c>
      <c r="S320" s="84">
        <v>0.35</v>
      </c>
      <c r="U320" s="84">
        <v>0.55000000000000004</v>
      </c>
      <c r="V320" s="84">
        <v>0.1</v>
      </c>
      <c r="W320" s="84">
        <v>0.35</v>
      </c>
      <c r="AC320" s="9">
        <v>44501</v>
      </c>
      <c r="AD320" s="9">
        <v>44682</v>
      </c>
    </row>
    <row r="321" spans="1:30" hidden="1" x14ac:dyDescent="0.25">
      <c r="A321" s="19" t="s">
        <v>97</v>
      </c>
      <c r="B321" s="73">
        <v>320</v>
      </c>
      <c r="C321">
        <v>5</v>
      </c>
      <c r="E321" s="73" t="s">
        <v>434</v>
      </c>
      <c r="F321" s="74" t="s">
        <v>591</v>
      </c>
      <c r="G321" s="74" t="s">
        <v>591</v>
      </c>
      <c r="O321" s="74"/>
      <c r="P321" t="s">
        <v>454</v>
      </c>
      <c r="Q321" s="84">
        <v>0.55000000000000004</v>
      </c>
      <c r="R321" s="84">
        <v>0.1</v>
      </c>
      <c r="S321" s="84">
        <v>0.35</v>
      </c>
      <c r="U321" s="84">
        <v>0.55000000000000004</v>
      </c>
      <c r="V321" s="84">
        <v>0.1</v>
      </c>
      <c r="W321" s="84">
        <v>0.35</v>
      </c>
      <c r="AC321" s="9">
        <v>44501</v>
      </c>
      <c r="AD321" s="9">
        <v>44682</v>
      </c>
    </row>
    <row r="322" spans="1:30" hidden="1" x14ac:dyDescent="0.25">
      <c r="A322" s="19" t="s">
        <v>97</v>
      </c>
      <c r="B322" s="73">
        <v>321</v>
      </c>
      <c r="C322">
        <v>5</v>
      </c>
      <c r="E322" s="73" t="s">
        <v>434</v>
      </c>
      <c r="F322" s="74" t="s">
        <v>591</v>
      </c>
      <c r="G322" s="74" t="s">
        <v>591</v>
      </c>
      <c r="O322" s="74"/>
      <c r="P322" t="s">
        <v>454</v>
      </c>
      <c r="Q322" s="84">
        <v>0.55000000000000004</v>
      </c>
      <c r="R322" s="84">
        <v>0.1</v>
      </c>
      <c r="S322" s="84">
        <v>0.35</v>
      </c>
      <c r="U322" s="84">
        <v>0.55000000000000004</v>
      </c>
      <c r="V322" s="84">
        <v>0.1</v>
      </c>
      <c r="W322" s="84">
        <v>0.35</v>
      </c>
      <c r="AC322" s="9">
        <v>44501</v>
      </c>
      <c r="AD322" s="9">
        <v>44682</v>
      </c>
    </row>
    <row r="323" spans="1:30" hidden="1" x14ac:dyDescent="0.25">
      <c r="A323" s="19" t="s">
        <v>9</v>
      </c>
      <c r="B323" s="73">
        <v>322</v>
      </c>
      <c r="C323">
        <v>5</v>
      </c>
      <c r="E323" s="73" t="s">
        <v>432</v>
      </c>
      <c r="F323" s="74">
        <v>1421324</v>
      </c>
      <c r="G323" s="74">
        <v>3422064</v>
      </c>
      <c r="O323" s="74"/>
      <c r="P323" s="27" t="s">
        <v>433</v>
      </c>
      <c r="Q323" s="31">
        <v>1</v>
      </c>
      <c r="U323" s="31">
        <v>0.54</v>
      </c>
      <c r="V323" s="31">
        <v>7.0000000000000007E-2</v>
      </c>
      <c r="W323" s="31">
        <v>0.34</v>
      </c>
      <c r="AC323" s="9">
        <v>44501</v>
      </c>
      <c r="AD323" s="9">
        <v>44682</v>
      </c>
    </row>
    <row r="324" spans="1:30" hidden="1" x14ac:dyDescent="0.25">
      <c r="A324" s="19" t="s">
        <v>187</v>
      </c>
      <c r="B324" s="73">
        <v>323</v>
      </c>
      <c r="C324">
        <v>12</v>
      </c>
      <c r="E324" s="73" t="s">
        <v>434</v>
      </c>
      <c r="F324" s="74"/>
      <c r="G324" s="74"/>
      <c r="O324" s="74">
        <v>751</v>
      </c>
      <c r="P324" t="s">
        <v>465</v>
      </c>
      <c r="Q324" t="s">
        <v>466</v>
      </c>
      <c r="R324" t="s">
        <v>466</v>
      </c>
      <c r="S324" t="s">
        <v>466</v>
      </c>
      <c r="T324" t="s">
        <v>466</v>
      </c>
      <c r="Y324" s="84" t="s">
        <v>466</v>
      </c>
      <c r="Z324" s="84" t="s">
        <v>466</v>
      </c>
      <c r="AA324" t="s">
        <v>466</v>
      </c>
      <c r="AB324" t="s">
        <v>466</v>
      </c>
      <c r="AC324" s="9">
        <v>44501</v>
      </c>
      <c r="AD324" s="9">
        <v>44682</v>
      </c>
    </row>
    <row r="325" spans="1:30" hidden="1" x14ac:dyDescent="0.25">
      <c r="A325" s="90" t="s">
        <v>645</v>
      </c>
      <c r="B325" s="73">
        <v>324</v>
      </c>
      <c r="C325">
        <v>6</v>
      </c>
      <c r="E325" s="73" t="s">
        <v>434</v>
      </c>
      <c r="F325" s="74">
        <v>3973547</v>
      </c>
      <c r="G325" s="74"/>
      <c r="L325" s="74">
        <v>29621</v>
      </c>
      <c r="M325" s="74"/>
      <c r="N325" s="74">
        <f>Tabla114[[#This Row],[costo variable vuelta logística]]/2</f>
        <v>14810.5</v>
      </c>
      <c r="O325" s="74"/>
      <c r="P325" t="s">
        <v>465</v>
      </c>
      <c r="Q325" t="s">
        <v>466</v>
      </c>
      <c r="R325" t="s">
        <v>466</v>
      </c>
      <c r="S325" t="s">
        <v>466</v>
      </c>
      <c r="T325" t="s">
        <v>466</v>
      </c>
      <c r="Y325" s="84" t="s">
        <v>466</v>
      </c>
      <c r="Z325" s="84" t="s">
        <v>466</v>
      </c>
      <c r="AA325" t="s">
        <v>466</v>
      </c>
      <c r="AB325" t="s">
        <v>466</v>
      </c>
      <c r="AC325" s="9">
        <v>44501</v>
      </c>
      <c r="AD325" s="9">
        <v>44682</v>
      </c>
    </row>
    <row r="326" spans="1:30" hidden="1" x14ac:dyDescent="0.25">
      <c r="A326" s="90" t="s">
        <v>645</v>
      </c>
      <c r="B326" s="73">
        <v>325</v>
      </c>
      <c r="C326">
        <v>6</v>
      </c>
      <c r="E326" s="73" t="s">
        <v>434</v>
      </c>
      <c r="F326" s="74">
        <v>3973547</v>
      </c>
      <c r="G326" s="74"/>
      <c r="L326" s="74">
        <v>29621</v>
      </c>
      <c r="M326" s="74"/>
      <c r="N326" s="74">
        <f>Tabla114[[#This Row],[costo variable vuelta logística]]/2</f>
        <v>14810.5</v>
      </c>
      <c r="O326" s="74"/>
      <c r="P326" t="s">
        <v>465</v>
      </c>
      <c r="Q326" t="s">
        <v>466</v>
      </c>
      <c r="R326" t="s">
        <v>466</v>
      </c>
      <c r="S326" t="s">
        <v>466</v>
      </c>
      <c r="T326" t="s">
        <v>466</v>
      </c>
      <c r="Y326" s="84" t="s">
        <v>466</v>
      </c>
      <c r="Z326" s="84" t="s">
        <v>466</v>
      </c>
      <c r="AA326" t="s">
        <v>466</v>
      </c>
      <c r="AB326" t="s">
        <v>466</v>
      </c>
      <c r="AC326" s="9">
        <v>44501</v>
      </c>
      <c r="AD326" s="9">
        <v>44682</v>
      </c>
    </row>
    <row r="327" spans="1:30" hidden="1" x14ac:dyDescent="0.25">
      <c r="A327" s="90" t="s">
        <v>645</v>
      </c>
      <c r="B327" s="73">
        <v>326</v>
      </c>
      <c r="C327">
        <v>6</v>
      </c>
      <c r="E327" s="73" t="s">
        <v>434</v>
      </c>
      <c r="F327" s="74">
        <v>3973547</v>
      </c>
      <c r="G327" s="74"/>
      <c r="L327" s="74">
        <v>21674</v>
      </c>
      <c r="M327" s="74"/>
      <c r="N327" s="74">
        <f>Tabla114[[#This Row],[costo variable vuelta logística]]/2</f>
        <v>10837</v>
      </c>
      <c r="O327" s="74"/>
      <c r="P327" t="s">
        <v>465</v>
      </c>
      <c r="Q327" t="s">
        <v>466</v>
      </c>
      <c r="R327" t="s">
        <v>466</v>
      </c>
      <c r="S327" t="s">
        <v>466</v>
      </c>
      <c r="T327" t="s">
        <v>466</v>
      </c>
      <c r="Y327" s="84" t="s">
        <v>466</v>
      </c>
      <c r="Z327" s="84" t="s">
        <v>466</v>
      </c>
      <c r="AA327" t="s">
        <v>466</v>
      </c>
      <c r="AB327" t="s">
        <v>466</v>
      </c>
      <c r="AC327" s="9">
        <v>44501</v>
      </c>
      <c r="AD327" s="9">
        <v>44682</v>
      </c>
    </row>
    <row r="328" spans="1:30" hidden="1" x14ac:dyDescent="0.25">
      <c r="A328" s="90" t="s">
        <v>645</v>
      </c>
      <c r="B328" s="73">
        <v>327</v>
      </c>
      <c r="C328">
        <v>6</v>
      </c>
      <c r="E328" s="73" t="s">
        <v>434</v>
      </c>
      <c r="F328" s="74">
        <v>3973547</v>
      </c>
      <c r="G328" s="74"/>
      <c r="L328" s="74">
        <v>21674</v>
      </c>
      <c r="M328" s="74"/>
      <c r="N328" s="74">
        <f>Tabla114[[#This Row],[costo variable vuelta logística]]/2</f>
        <v>10837</v>
      </c>
      <c r="O328" s="74"/>
      <c r="P328" t="s">
        <v>465</v>
      </c>
      <c r="Q328" t="s">
        <v>466</v>
      </c>
      <c r="R328" t="s">
        <v>466</v>
      </c>
      <c r="S328" t="s">
        <v>466</v>
      </c>
      <c r="T328" t="s">
        <v>466</v>
      </c>
      <c r="Y328" s="84" t="s">
        <v>466</v>
      </c>
      <c r="Z328" s="84" t="s">
        <v>466</v>
      </c>
      <c r="AA328" t="s">
        <v>466</v>
      </c>
      <c r="AB328" t="s">
        <v>466</v>
      </c>
      <c r="AC328" s="9">
        <v>44501</v>
      </c>
      <c r="AD328" s="9">
        <v>44682</v>
      </c>
    </row>
    <row r="329" spans="1:30" hidden="1" x14ac:dyDescent="0.25">
      <c r="A329" s="90" t="s">
        <v>645</v>
      </c>
      <c r="B329" s="73">
        <v>328</v>
      </c>
      <c r="C329">
        <v>6</v>
      </c>
      <c r="E329" s="73" t="s">
        <v>434</v>
      </c>
      <c r="F329" s="74">
        <v>3973547</v>
      </c>
      <c r="G329" s="74"/>
      <c r="L329" s="74">
        <v>24564</v>
      </c>
      <c r="M329" s="74"/>
      <c r="N329" s="74">
        <f>Tabla114[[#This Row],[costo variable vuelta logística]]/2</f>
        <v>12282</v>
      </c>
      <c r="O329" s="74"/>
      <c r="P329" t="s">
        <v>465</v>
      </c>
      <c r="Q329" t="s">
        <v>466</v>
      </c>
      <c r="R329" t="s">
        <v>466</v>
      </c>
      <c r="S329" t="s">
        <v>466</v>
      </c>
      <c r="T329" t="s">
        <v>466</v>
      </c>
      <c r="Y329" s="84" t="s">
        <v>466</v>
      </c>
      <c r="Z329" s="84" t="s">
        <v>466</v>
      </c>
      <c r="AA329" t="s">
        <v>466</v>
      </c>
      <c r="AB329" t="s">
        <v>466</v>
      </c>
      <c r="AC329" s="9">
        <v>44501</v>
      </c>
      <c r="AD329" s="9">
        <v>44682</v>
      </c>
    </row>
    <row r="330" spans="1:30" hidden="1" x14ac:dyDescent="0.25">
      <c r="A330" s="90" t="s">
        <v>645</v>
      </c>
      <c r="B330" s="73">
        <v>329</v>
      </c>
      <c r="C330">
        <v>6</v>
      </c>
      <c r="E330" s="73" t="s">
        <v>434</v>
      </c>
      <c r="F330" s="74">
        <v>5881580</v>
      </c>
      <c r="G330" s="74"/>
      <c r="L330" s="74">
        <v>0</v>
      </c>
      <c r="M330" s="74"/>
      <c r="N330" s="74">
        <f>Tabla114[[#This Row],[costo variable vuelta logística]]/2</f>
        <v>0</v>
      </c>
      <c r="O330" s="74"/>
      <c r="P330" t="s">
        <v>465</v>
      </c>
      <c r="Q330" t="s">
        <v>466</v>
      </c>
      <c r="R330" t="s">
        <v>466</v>
      </c>
      <c r="S330" t="s">
        <v>466</v>
      </c>
      <c r="T330" t="s">
        <v>466</v>
      </c>
      <c r="Y330" s="84" t="s">
        <v>466</v>
      </c>
      <c r="Z330" s="84" t="s">
        <v>466</v>
      </c>
      <c r="AA330" t="s">
        <v>466</v>
      </c>
      <c r="AB330" t="s">
        <v>466</v>
      </c>
      <c r="AC330" s="9">
        <v>44501</v>
      </c>
      <c r="AD330" s="9">
        <v>44682</v>
      </c>
    </row>
    <row r="331" spans="1:30" ht="10.5" hidden="1" x14ac:dyDescent="0.25">
      <c r="A331" s="90" t="s">
        <v>645</v>
      </c>
      <c r="B331" s="73">
        <v>330</v>
      </c>
      <c r="C331">
        <v>6</v>
      </c>
      <c r="E331" s="73" t="s">
        <v>434</v>
      </c>
      <c r="F331" s="74">
        <v>6006720</v>
      </c>
      <c r="G331" s="74"/>
      <c r="L331" s="74">
        <v>0</v>
      </c>
      <c r="M331" s="74"/>
      <c r="N331" s="74">
        <f>Tabla114[[#This Row],[costo variable vuelta logística]]/2</f>
        <v>0</v>
      </c>
      <c r="O331" s="74"/>
      <c r="P331" t="s">
        <v>465</v>
      </c>
      <c r="Q331" t="s">
        <v>466</v>
      </c>
      <c r="R331" t="s">
        <v>466</v>
      </c>
      <c r="S331" t="s">
        <v>466</v>
      </c>
      <c r="T331" t="s">
        <v>466</v>
      </c>
      <c r="Y331" s="84" t="s">
        <v>466</v>
      </c>
      <c r="Z331" s="84" t="s">
        <v>466</v>
      </c>
      <c r="AA331" t="s">
        <v>466</v>
      </c>
      <c r="AB331" t="s">
        <v>466</v>
      </c>
      <c r="AC331" s="9">
        <v>44501</v>
      </c>
      <c r="AD331" s="9">
        <v>44682</v>
      </c>
    </row>
    <row r="332" spans="1:30" x14ac:dyDescent="0.25">
      <c r="A332" s="48" t="s">
        <v>195</v>
      </c>
      <c r="B332" s="73">
        <v>331</v>
      </c>
      <c r="C332">
        <v>7</v>
      </c>
      <c r="E332" s="73" t="s">
        <v>434</v>
      </c>
      <c r="F332" s="74">
        <v>823086.68285326485</v>
      </c>
      <c r="G332" s="74">
        <v>3292346.7314130594</v>
      </c>
      <c r="L332" s="74">
        <v>24682.860600692064</v>
      </c>
      <c r="M332" s="74"/>
      <c r="N332" s="74">
        <f>Tabla114[[#This Row],[costo variable vuelta logística]]/2</f>
        <v>12341.430300346032</v>
      </c>
      <c r="O332" s="74"/>
      <c r="P332" s="72" t="s">
        <v>471</v>
      </c>
      <c r="Q332">
        <v>0.88</v>
      </c>
      <c r="R332">
        <v>0.12</v>
      </c>
      <c r="U332" s="84">
        <v>0.88</v>
      </c>
      <c r="V332" s="84">
        <v>0.12</v>
      </c>
      <c r="Y332" s="84">
        <v>0.88</v>
      </c>
      <c r="Z332" s="84">
        <v>0.12</v>
      </c>
      <c r="AC332" s="9">
        <v>44501</v>
      </c>
      <c r="AD332" s="9">
        <v>44682</v>
      </c>
    </row>
    <row r="333" spans="1:30" x14ac:dyDescent="0.25">
      <c r="A333" s="48" t="s">
        <v>195</v>
      </c>
      <c r="B333" s="73">
        <v>332</v>
      </c>
      <c r="C333">
        <v>3</v>
      </c>
      <c r="E333" s="73" t="s">
        <v>434</v>
      </c>
      <c r="F333" s="74"/>
      <c r="G333" s="74"/>
      <c r="L333" s="74"/>
      <c r="M333" s="74"/>
      <c r="N333" s="74">
        <v>24682.860600692064</v>
      </c>
      <c r="O333" s="74"/>
      <c r="P333" s="72" t="s">
        <v>471</v>
      </c>
      <c r="Q333">
        <v>0.88</v>
      </c>
      <c r="R333">
        <v>0.12</v>
      </c>
      <c r="U333" s="84">
        <v>0.88</v>
      </c>
      <c r="V333" s="84">
        <v>0.12</v>
      </c>
      <c r="Y333" s="84">
        <v>0.88</v>
      </c>
      <c r="Z333" s="84">
        <v>0.12</v>
      </c>
      <c r="AC333" s="9">
        <v>44501</v>
      </c>
      <c r="AD333" s="9">
        <v>44682</v>
      </c>
    </row>
    <row r="334" spans="1:30" x14ac:dyDescent="0.25">
      <c r="A334" s="48" t="s">
        <v>195</v>
      </c>
      <c r="B334" s="73">
        <v>333</v>
      </c>
      <c r="C334">
        <v>7</v>
      </c>
      <c r="E334" s="73" t="s">
        <v>434</v>
      </c>
      <c r="F334" s="74">
        <v>823086.68285326485</v>
      </c>
      <c r="G334" s="74">
        <v>3292346.7314130594</v>
      </c>
      <c r="L334" s="74">
        <v>29127.789894103982</v>
      </c>
      <c r="M334" s="74"/>
      <c r="N334" s="74">
        <f>Tabla114[[#This Row],[costo variable vuelta logística]]/2</f>
        <v>14563.894947051991</v>
      </c>
      <c r="O334" s="74"/>
      <c r="P334" s="72" t="s">
        <v>471</v>
      </c>
      <c r="Q334">
        <v>0.88</v>
      </c>
      <c r="R334">
        <v>0.12</v>
      </c>
      <c r="U334" s="84">
        <v>0.88</v>
      </c>
      <c r="V334" s="84">
        <v>0.12</v>
      </c>
      <c r="Y334" s="84">
        <v>0.88</v>
      </c>
      <c r="Z334" s="84">
        <v>0.12</v>
      </c>
      <c r="AC334" s="9">
        <v>44501</v>
      </c>
      <c r="AD334" s="9">
        <v>44682</v>
      </c>
    </row>
    <row r="335" spans="1:30" x14ac:dyDescent="0.25">
      <c r="A335" s="48" t="s">
        <v>195</v>
      </c>
      <c r="B335" s="73">
        <v>334</v>
      </c>
      <c r="C335">
        <v>3</v>
      </c>
      <c r="E335" s="73" t="s">
        <v>434</v>
      </c>
      <c r="F335" s="74"/>
      <c r="G335" s="74"/>
      <c r="L335" s="74"/>
      <c r="M335" s="74"/>
      <c r="N335" s="74">
        <v>29127.789894103982</v>
      </c>
      <c r="O335" s="74"/>
      <c r="P335" s="72" t="s">
        <v>471</v>
      </c>
      <c r="Q335">
        <v>0.88</v>
      </c>
      <c r="R335">
        <v>0.12</v>
      </c>
      <c r="U335" s="84">
        <v>0.88</v>
      </c>
      <c r="V335" s="84">
        <v>0.12</v>
      </c>
      <c r="Y335" s="84">
        <v>0.88</v>
      </c>
      <c r="Z335" s="84">
        <v>0.12</v>
      </c>
      <c r="AC335" s="9">
        <v>44501</v>
      </c>
      <c r="AD335" s="9">
        <v>44682</v>
      </c>
    </row>
    <row r="336" spans="1:30" x14ac:dyDescent="0.25">
      <c r="A336" s="48" t="s">
        <v>195</v>
      </c>
      <c r="B336" s="73">
        <v>335</v>
      </c>
      <c r="C336">
        <v>7</v>
      </c>
      <c r="E336" s="73" t="s">
        <v>434</v>
      </c>
      <c r="F336" s="74">
        <v>668045.42403325916</v>
      </c>
      <c r="G336" s="74">
        <v>2672181.6961330366</v>
      </c>
      <c r="L336" s="74">
        <v>22133.888448618443</v>
      </c>
      <c r="M336" s="74"/>
      <c r="N336" s="74">
        <f>Tabla114[[#This Row],[costo variable vuelta logística]]/2</f>
        <v>11066.944224309222</v>
      </c>
      <c r="O336" s="74"/>
      <c r="P336" s="72" t="s">
        <v>471</v>
      </c>
      <c r="Q336">
        <v>0.88</v>
      </c>
      <c r="R336">
        <v>0.12</v>
      </c>
      <c r="U336" s="84">
        <v>0.88</v>
      </c>
      <c r="V336" s="84">
        <v>0.12</v>
      </c>
      <c r="Y336" s="84">
        <v>0.88</v>
      </c>
      <c r="Z336" s="84">
        <v>0.12</v>
      </c>
      <c r="AC336" s="9">
        <v>44501</v>
      </c>
      <c r="AD336" s="9">
        <v>44682</v>
      </c>
    </row>
    <row r="337" spans="1:30" x14ac:dyDescent="0.25">
      <c r="A337" s="48" t="s">
        <v>195</v>
      </c>
      <c r="B337" s="73">
        <v>336</v>
      </c>
      <c r="C337">
        <v>7</v>
      </c>
      <c r="E337" s="73" t="s">
        <v>434</v>
      </c>
      <c r="F337" s="74">
        <v>823086.68285326485</v>
      </c>
      <c r="G337" s="74">
        <v>3292346.7314130594</v>
      </c>
      <c r="L337" s="74">
        <v>29127.789894103982</v>
      </c>
      <c r="M337" s="74"/>
      <c r="N337" s="74">
        <f>Tabla114[[#This Row],[costo variable vuelta logística]]/2</f>
        <v>14563.894947051991</v>
      </c>
      <c r="O337" s="74"/>
      <c r="P337" s="72" t="s">
        <v>471</v>
      </c>
      <c r="Q337">
        <v>0.88</v>
      </c>
      <c r="R337">
        <v>0.12</v>
      </c>
      <c r="U337" s="84">
        <v>0.88</v>
      </c>
      <c r="V337" s="84">
        <v>0.12</v>
      </c>
      <c r="Y337" s="84">
        <v>0.88</v>
      </c>
      <c r="Z337" s="84">
        <v>0.12</v>
      </c>
      <c r="AC337" s="9">
        <v>44501</v>
      </c>
      <c r="AD337" s="9">
        <v>44682</v>
      </c>
    </row>
    <row r="338" spans="1:30" x14ac:dyDescent="0.25">
      <c r="A338" s="48" t="s">
        <v>195</v>
      </c>
      <c r="B338" s="73">
        <v>337</v>
      </c>
      <c r="C338">
        <v>3</v>
      </c>
      <c r="E338" s="73" t="s">
        <v>434</v>
      </c>
      <c r="F338" s="74"/>
      <c r="G338" s="74"/>
      <c r="L338" s="74"/>
      <c r="M338" s="74"/>
      <c r="N338" s="74">
        <v>29127.789894103982</v>
      </c>
      <c r="O338" s="74"/>
      <c r="P338" s="72" t="s">
        <v>471</v>
      </c>
      <c r="Q338">
        <v>0.88</v>
      </c>
      <c r="R338">
        <v>0.12</v>
      </c>
      <c r="U338" s="84">
        <v>0.88</v>
      </c>
      <c r="V338" s="84">
        <v>0.12</v>
      </c>
      <c r="Y338" s="84">
        <v>0.88</v>
      </c>
      <c r="Z338" s="84">
        <v>0.12</v>
      </c>
      <c r="AC338" s="9">
        <v>44501</v>
      </c>
      <c r="AD338" s="9">
        <v>44682</v>
      </c>
    </row>
    <row r="339" spans="1:30" x14ac:dyDescent="0.25">
      <c r="A339" s="48" t="s">
        <v>195</v>
      </c>
      <c r="B339" s="73">
        <v>338</v>
      </c>
      <c r="C339">
        <v>7</v>
      </c>
      <c r="E339" s="73" t="s">
        <v>434</v>
      </c>
      <c r="F339" s="74">
        <v>775206.29410002788</v>
      </c>
      <c r="G339" s="74">
        <v>3100825.1764001115</v>
      </c>
      <c r="L339" s="74">
        <v>22240.141738500795</v>
      </c>
      <c r="M339" s="74"/>
      <c r="N339" s="74">
        <f>Tabla114[[#This Row],[costo variable vuelta logística]]/2</f>
        <v>11120.070869250398</v>
      </c>
      <c r="O339" s="74"/>
      <c r="P339" s="72" t="s">
        <v>471</v>
      </c>
      <c r="Q339">
        <v>0.88</v>
      </c>
      <c r="R339">
        <v>0.12</v>
      </c>
      <c r="U339" s="84">
        <v>0.88</v>
      </c>
      <c r="V339" s="84">
        <v>0.12</v>
      </c>
      <c r="Y339" s="84">
        <v>0.88</v>
      </c>
      <c r="Z339" s="84">
        <v>0.12</v>
      </c>
      <c r="AC339" s="9">
        <v>44501</v>
      </c>
      <c r="AD339" s="9">
        <v>44682</v>
      </c>
    </row>
    <row r="340" spans="1:30" x14ac:dyDescent="0.25">
      <c r="A340" s="48" t="s">
        <v>195</v>
      </c>
      <c r="B340" s="73">
        <v>339</v>
      </c>
      <c r="C340">
        <v>7</v>
      </c>
      <c r="E340" s="73" t="s">
        <v>434</v>
      </c>
      <c r="F340" s="74">
        <v>127760.26783443133</v>
      </c>
      <c r="G340" s="74">
        <v>3159322.8553226464</v>
      </c>
      <c r="L340" s="74">
        <v>15890.580576421808</v>
      </c>
      <c r="M340" s="74"/>
      <c r="N340" s="74">
        <f>Tabla114[[#This Row],[costo variable vuelta logística]]/2</f>
        <v>7945.2902882109038</v>
      </c>
      <c r="O340" s="74"/>
      <c r="P340" s="72" t="s">
        <v>471</v>
      </c>
      <c r="Q340">
        <v>0.88</v>
      </c>
      <c r="R340">
        <v>0.12</v>
      </c>
      <c r="U340" s="84">
        <v>0.88</v>
      </c>
      <c r="V340" s="84">
        <v>0.12</v>
      </c>
      <c r="Y340" s="84">
        <v>0.88</v>
      </c>
      <c r="Z340" s="84">
        <v>0.12</v>
      </c>
      <c r="AC340" s="9">
        <v>44501</v>
      </c>
      <c r="AD340" s="9">
        <v>44682</v>
      </c>
    </row>
    <row r="341" spans="1:30" x14ac:dyDescent="0.25">
      <c r="A341" s="48" t="s">
        <v>195</v>
      </c>
      <c r="B341" s="73">
        <v>340</v>
      </c>
      <c r="C341">
        <v>7</v>
      </c>
      <c r="E341" s="73" t="s">
        <v>434</v>
      </c>
      <c r="F341" s="74">
        <v>658925.34998502361</v>
      </c>
      <c r="G341" s="74">
        <v>2635701.3999400944</v>
      </c>
      <c r="L341" s="74">
        <v>15941.313897662336</v>
      </c>
      <c r="M341" s="74"/>
      <c r="N341" s="74">
        <f>Tabla114[[#This Row],[costo variable vuelta logística]]/2</f>
        <v>7970.6569488311679</v>
      </c>
      <c r="O341" s="74"/>
      <c r="P341" s="72" t="s">
        <v>471</v>
      </c>
      <c r="Q341">
        <v>0.88</v>
      </c>
      <c r="R341">
        <v>0.12</v>
      </c>
      <c r="U341" s="84">
        <v>0.88</v>
      </c>
      <c r="V341" s="84">
        <v>0.12</v>
      </c>
      <c r="Y341" s="84">
        <v>0.88</v>
      </c>
      <c r="Z341" s="84">
        <v>0.12</v>
      </c>
      <c r="AC341" s="9">
        <v>44501</v>
      </c>
      <c r="AD341" s="9">
        <v>44682</v>
      </c>
    </row>
    <row r="342" spans="1:30" x14ac:dyDescent="0.25">
      <c r="A342" s="48" t="s">
        <v>195</v>
      </c>
      <c r="B342" s="73">
        <v>341</v>
      </c>
      <c r="C342">
        <v>7</v>
      </c>
      <c r="E342" s="73" t="s">
        <v>434</v>
      </c>
      <c r="F342" s="74">
        <v>658925.34998502361</v>
      </c>
      <c r="G342" s="74">
        <v>2635701.3999400944</v>
      </c>
      <c r="L342" s="74">
        <v>15941.313897662336</v>
      </c>
      <c r="M342" s="74"/>
      <c r="N342" s="74">
        <f>Tabla114[[#This Row],[costo variable vuelta logística]]/2</f>
        <v>7970.6569488311679</v>
      </c>
      <c r="O342" s="74"/>
      <c r="P342" s="98" t="s">
        <v>471</v>
      </c>
      <c r="Q342">
        <v>0.88</v>
      </c>
      <c r="R342">
        <v>0.12</v>
      </c>
      <c r="U342" s="84">
        <v>0.88</v>
      </c>
      <c r="V342" s="84">
        <v>0.12</v>
      </c>
      <c r="Y342" s="84">
        <v>0.88</v>
      </c>
      <c r="Z342" s="84">
        <v>0.12</v>
      </c>
      <c r="AC342" s="9">
        <v>44501</v>
      </c>
      <c r="AD342" s="9">
        <v>44682</v>
      </c>
    </row>
    <row r="345" spans="1:30" x14ac:dyDescent="0.25">
      <c r="F345" t="s">
        <v>197</v>
      </c>
      <c r="G345">
        <v>776957.15291348251</v>
      </c>
      <c r="H345">
        <v>3107828.61165393</v>
      </c>
      <c r="I345">
        <v>23299.520570050256</v>
      </c>
      <c r="J345">
        <v>823086.68285326485</v>
      </c>
      <c r="K345">
        <v>3292346.7314130594</v>
      </c>
      <c r="L345">
        <v>24682.860600692064</v>
      </c>
    </row>
    <row r="346" spans="1:30" x14ac:dyDescent="0.25">
      <c r="F346" t="s">
        <v>200</v>
      </c>
      <c r="G346">
        <v>776957.15291348251</v>
      </c>
      <c r="H346">
        <v>3107828.61165393</v>
      </c>
      <c r="I346">
        <v>27495.335762612103</v>
      </c>
      <c r="J346">
        <v>823086.68285326485</v>
      </c>
      <c r="K346">
        <v>3292346.7314130594</v>
      </c>
      <c r="L346">
        <v>29127.789894103982</v>
      </c>
    </row>
    <row r="347" spans="1:30" x14ac:dyDescent="0.25">
      <c r="F347" t="s">
        <v>203</v>
      </c>
      <c r="G347">
        <v>630605.11302950233</v>
      </c>
      <c r="H347">
        <v>2522420.4521180093</v>
      </c>
      <c r="I347">
        <v>20893.404437463119</v>
      </c>
      <c r="J347">
        <v>668045.42403325916</v>
      </c>
      <c r="K347">
        <v>2672181.6961330366</v>
      </c>
      <c r="L347">
        <v>22133.888448618443</v>
      </c>
    </row>
    <row r="348" spans="1:30" x14ac:dyDescent="0.25">
      <c r="F348" t="s">
        <v>205</v>
      </c>
      <c r="G348">
        <v>776957.15291348251</v>
      </c>
      <c r="H348">
        <v>3107828.61165393</v>
      </c>
      <c r="I348">
        <v>27495.335762612103</v>
      </c>
      <c r="J348">
        <v>823086.68285326485</v>
      </c>
      <c r="K348">
        <v>3292346.7314130594</v>
      </c>
      <c r="L348">
        <v>29127.789894103982</v>
      </c>
    </row>
    <row r="349" spans="1:30" x14ac:dyDescent="0.25">
      <c r="F349" t="s">
        <v>208</v>
      </c>
      <c r="G349">
        <v>731760.19941990043</v>
      </c>
      <c r="H349">
        <v>2927040.7976796017</v>
      </c>
      <c r="I349">
        <v>20993.702808600054</v>
      </c>
      <c r="J349">
        <v>775206.29410002788</v>
      </c>
      <c r="K349">
        <v>3100825.1764001115</v>
      </c>
      <c r="L349">
        <v>22240.141738500795</v>
      </c>
    </row>
    <row r="350" spans="1:30" x14ac:dyDescent="0.25">
      <c r="F350" t="s">
        <v>211</v>
      </c>
      <c r="G350">
        <v>621996.16950691526</v>
      </c>
      <c r="H350">
        <v>2487984.6780276611</v>
      </c>
      <c r="I350">
        <v>15047.889994638528</v>
      </c>
      <c r="J350">
        <v>658925.34998502361</v>
      </c>
      <c r="K350">
        <v>2635701.3999400944</v>
      </c>
      <c r="L350">
        <v>15941.313897662336</v>
      </c>
    </row>
    <row r="351" spans="1:30" x14ac:dyDescent="0.25">
      <c r="F351" t="s">
        <v>213</v>
      </c>
      <c r="G351">
        <v>621996.16950691526</v>
      </c>
      <c r="H351">
        <v>2487984.6780276611</v>
      </c>
      <c r="I351">
        <v>15047.889994638528</v>
      </c>
      <c r="J351">
        <v>658925.34998502361</v>
      </c>
      <c r="K351">
        <v>2635701.3999400944</v>
      </c>
      <c r="L351">
        <v>15941.313897662336</v>
      </c>
    </row>
    <row r="352" spans="1:30" x14ac:dyDescent="0.25">
      <c r="F352" t="s">
        <v>744</v>
      </c>
      <c r="G352">
        <v>120600</v>
      </c>
      <c r="H352">
        <v>2982260</v>
      </c>
      <c r="I352">
        <v>15000</v>
      </c>
      <c r="J352">
        <v>127760.26783443133</v>
      </c>
      <c r="K352">
        <v>3159322.8553226464</v>
      </c>
      <c r="L352">
        <v>15890.580576421808</v>
      </c>
    </row>
  </sheetData>
  <autoFilter ref="A1:A331" xr:uid="{C62A0AE6-F143-445D-B9DE-76C0AB985C5A}">
    <filterColumn colId="0">
      <filters>
        <filter val="Kozan"/>
      </filters>
    </filterColumn>
  </autoFilter>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BCC7-54DC-42EE-9E77-2C9D072A360E}">
  <dimension ref="A1:B13"/>
  <sheetViews>
    <sheetView workbookViewId="0">
      <selection activeCell="B13" sqref="B13"/>
    </sheetView>
  </sheetViews>
  <sheetFormatPr baseColWidth="10" defaultRowHeight="15" x14ac:dyDescent="0.25"/>
  <cols>
    <col min="1" max="1" width="3" style="88" bestFit="1" customWidth="1"/>
    <col min="2" max="2" width="61" style="88" bestFit="1" customWidth="1"/>
  </cols>
  <sheetData>
    <row r="1" spans="1:2" x14ac:dyDescent="0.25">
      <c r="A1" s="89" t="s">
        <v>608</v>
      </c>
      <c r="B1" s="89" t="s">
        <v>507</v>
      </c>
    </row>
    <row r="2" spans="1:2" x14ac:dyDescent="0.25">
      <c r="A2" s="88">
        <v>1</v>
      </c>
      <c r="B2" s="88" t="s">
        <v>596</v>
      </c>
    </row>
    <row r="3" spans="1:2" x14ac:dyDescent="0.25">
      <c r="A3" s="88">
        <v>2</v>
      </c>
      <c r="B3" s="88" t="s">
        <v>597</v>
      </c>
    </row>
    <row r="4" spans="1:2" x14ac:dyDescent="0.25">
      <c r="A4" s="88">
        <v>3</v>
      </c>
      <c r="B4" s="88" t="s">
        <v>598</v>
      </c>
    </row>
    <row r="5" spans="1:2" x14ac:dyDescent="0.25">
      <c r="A5" s="88">
        <v>4</v>
      </c>
      <c r="B5" s="88" t="s">
        <v>599</v>
      </c>
    </row>
    <row r="6" spans="1:2" x14ac:dyDescent="0.25">
      <c r="A6" s="88">
        <v>5</v>
      </c>
      <c r="B6" s="88" t="s">
        <v>600</v>
      </c>
    </row>
    <row r="7" spans="1:2" x14ac:dyDescent="0.25">
      <c r="A7" s="88">
        <v>6</v>
      </c>
      <c r="B7" s="88" t="s">
        <v>601</v>
      </c>
    </row>
    <row r="8" spans="1:2" x14ac:dyDescent="0.25">
      <c r="A8" s="88">
        <v>7</v>
      </c>
      <c r="B8" s="88" t="s">
        <v>603</v>
      </c>
    </row>
    <row r="9" spans="1:2" x14ac:dyDescent="0.25">
      <c r="A9" s="88">
        <v>8</v>
      </c>
      <c r="B9" s="88" t="s">
        <v>602</v>
      </c>
    </row>
    <row r="10" spans="1:2" x14ac:dyDescent="0.25">
      <c r="A10" s="88">
        <v>9</v>
      </c>
      <c r="B10" s="88" t="s">
        <v>604</v>
      </c>
    </row>
    <row r="11" spans="1:2" x14ac:dyDescent="0.25">
      <c r="A11" s="88">
        <v>10</v>
      </c>
      <c r="B11" s="88" t="s">
        <v>605</v>
      </c>
    </row>
    <row r="12" spans="1:2" x14ac:dyDescent="0.25">
      <c r="A12" s="88">
        <v>11</v>
      </c>
      <c r="B12" s="88" t="s">
        <v>606</v>
      </c>
    </row>
    <row r="13" spans="1:2" x14ac:dyDescent="0.25">
      <c r="A13" s="88">
        <v>12</v>
      </c>
      <c r="B13" s="88" t="s">
        <v>607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4543-9475-4AD7-9885-F8AC783C04A3}">
  <dimension ref="A1:G30"/>
  <sheetViews>
    <sheetView zoomScale="85" zoomScaleNormal="85" workbookViewId="0">
      <selection activeCell="D9" sqref="D9"/>
    </sheetView>
  </sheetViews>
  <sheetFormatPr baseColWidth="10" defaultRowHeight="15" x14ac:dyDescent="0.25"/>
  <cols>
    <col min="1" max="2" width="4.7109375" customWidth="1"/>
    <col min="3" max="3" width="20.140625" bestFit="1" customWidth="1"/>
    <col min="4" max="4" width="74.7109375" bestFit="1" customWidth="1"/>
    <col min="5" max="5" width="10.140625" bestFit="1" customWidth="1"/>
    <col min="6" max="6" width="21.42578125" bestFit="1" customWidth="1"/>
    <col min="7" max="7" width="255.7109375" bestFit="1" customWidth="1"/>
  </cols>
  <sheetData>
    <row r="1" spans="1:7" s="69" customFormat="1" x14ac:dyDescent="0.25">
      <c r="B1" s="69" t="s">
        <v>537</v>
      </c>
      <c r="C1" s="70" t="s">
        <v>455</v>
      </c>
      <c r="D1" s="70" t="s">
        <v>499</v>
      </c>
      <c r="E1" s="70" t="s">
        <v>501</v>
      </c>
      <c r="F1" s="70" t="s">
        <v>500</v>
      </c>
      <c r="G1" s="70" t="s">
        <v>507</v>
      </c>
    </row>
    <row r="2" spans="1:7" x14ac:dyDescent="0.25">
      <c r="A2" s="102" t="s">
        <v>525</v>
      </c>
      <c r="B2" s="76"/>
      <c r="C2" t="s">
        <v>11</v>
      </c>
      <c r="D2" t="s">
        <v>505</v>
      </c>
      <c r="E2" t="s">
        <v>515</v>
      </c>
      <c r="G2" t="s">
        <v>516</v>
      </c>
    </row>
    <row r="3" spans="1:7" x14ac:dyDescent="0.25">
      <c r="A3" s="102"/>
      <c r="B3" s="76"/>
      <c r="C3" t="s">
        <v>97</v>
      </c>
      <c r="D3" t="s">
        <v>505</v>
      </c>
      <c r="E3" t="s">
        <v>451</v>
      </c>
      <c r="G3" t="s">
        <v>511</v>
      </c>
    </row>
    <row r="4" spans="1:7" x14ac:dyDescent="0.25">
      <c r="A4" s="102"/>
      <c r="B4" s="76"/>
      <c r="C4" t="s">
        <v>498</v>
      </c>
      <c r="D4" t="s">
        <v>506</v>
      </c>
      <c r="E4" t="s">
        <v>451</v>
      </c>
      <c r="G4" t="s">
        <v>509</v>
      </c>
    </row>
    <row r="5" spans="1:7" x14ac:dyDescent="0.25">
      <c r="A5" s="102"/>
      <c r="B5" s="76"/>
      <c r="C5" t="s">
        <v>458</v>
      </c>
      <c r="D5" t="s">
        <v>521</v>
      </c>
      <c r="E5" t="s">
        <v>451</v>
      </c>
      <c r="G5" t="s">
        <v>520</v>
      </c>
    </row>
    <row r="6" spans="1:7" x14ac:dyDescent="0.25">
      <c r="A6" s="102"/>
      <c r="B6" s="76"/>
      <c r="C6" t="s">
        <v>48</v>
      </c>
      <c r="D6" t="s">
        <v>505</v>
      </c>
      <c r="E6" t="s">
        <v>451</v>
      </c>
      <c r="G6" t="s">
        <v>508</v>
      </c>
    </row>
    <row r="7" spans="1:7" x14ac:dyDescent="0.25">
      <c r="A7" s="102"/>
      <c r="B7" s="76"/>
      <c r="C7" s="79" t="s">
        <v>522</v>
      </c>
      <c r="D7" t="s">
        <v>523</v>
      </c>
    </row>
    <row r="8" spans="1:7" x14ac:dyDescent="0.25">
      <c r="A8" s="102"/>
      <c r="B8" s="76"/>
      <c r="C8" t="s">
        <v>187</v>
      </c>
      <c r="D8" t="s">
        <v>646</v>
      </c>
      <c r="E8" t="s">
        <v>517</v>
      </c>
      <c r="G8" t="s">
        <v>518</v>
      </c>
    </row>
    <row r="9" spans="1:7" x14ac:dyDescent="0.25">
      <c r="A9" s="102"/>
      <c r="B9" s="76"/>
      <c r="C9" t="s">
        <v>9</v>
      </c>
      <c r="D9" t="s">
        <v>505</v>
      </c>
      <c r="E9" t="s">
        <v>451</v>
      </c>
      <c r="G9" t="s">
        <v>512</v>
      </c>
    </row>
    <row r="10" spans="1:7" x14ac:dyDescent="0.25">
      <c r="A10" s="102"/>
      <c r="B10" s="76"/>
      <c r="C10" t="s">
        <v>63</v>
      </c>
      <c r="D10" t="s">
        <v>505</v>
      </c>
      <c r="E10" t="s">
        <v>451</v>
      </c>
      <c r="G10" t="s">
        <v>524</v>
      </c>
    </row>
    <row r="11" spans="1:7" x14ac:dyDescent="0.25">
      <c r="A11" s="102"/>
      <c r="B11" s="76"/>
      <c r="C11" t="s">
        <v>184</v>
      </c>
      <c r="D11" t="s">
        <v>505</v>
      </c>
      <c r="E11" t="s">
        <v>451</v>
      </c>
      <c r="G11" t="s">
        <v>510</v>
      </c>
    </row>
    <row r="12" spans="1:7" x14ac:dyDescent="0.25">
      <c r="A12" s="102"/>
      <c r="B12" s="76"/>
      <c r="C12" t="s">
        <v>72</v>
      </c>
      <c r="D12" t="s">
        <v>505</v>
      </c>
      <c r="E12" t="s">
        <v>526</v>
      </c>
      <c r="G12" t="s">
        <v>527</v>
      </c>
    </row>
    <row r="13" spans="1:7" x14ac:dyDescent="0.25">
      <c r="A13" s="102"/>
      <c r="B13" s="76"/>
      <c r="C13" t="s">
        <v>108</v>
      </c>
      <c r="D13" t="s">
        <v>513</v>
      </c>
      <c r="E13" t="s">
        <v>451</v>
      </c>
      <c r="G13" t="s">
        <v>514</v>
      </c>
    </row>
    <row r="14" spans="1:7" x14ac:dyDescent="0.25">
      <c r="A14" s="76"/>
      <c r="B14" s="76"/>
      <c r="C14" s="79" t="s">
        <v>536</v>
      </c>
    </row>
    <row r="15" spans="1:7" x14ac:dyDescent="0.25">
      <c r="A15" s="76"/>
      <c r="B15" s="76"/>
    </row>
    <row r="16" spans="1:7" x14ac:dyDescent="0.25">
      <c r="B16" t="s">
        <v>537</v>
      </c>
      <c r="C16" s="70" t="s">
        <v>455</v>
      </c>
      <c r="D16" s="70" t="s">
        <v>499</v>
      </c>
      <c r="E16" s="70" t="s">
        <v>501</v>
      </c>
      <c r="F16" s="70" t="s">
        <v>500</v>
      </c>
      <c r="G16" s="70" t="s">
        <v>507</v>
      </c>
    </row>
    <row r="17" spans="1:7" x14ac:dyDescent="0.25">
      <c r="A17" s="102" t="s">
        <v>595</v>
      </c>
      <c r="B17">
        <v>24</v>
      </c>
      <c r="C17" t="s">
        <v>188</v>
      </c>
      <c r="D17" t="s">
        <v>540</v>
      </c>
      <c r="E17" t="s">
        <v>451</v>
      </c>
      <c r="G17" t="s">
        <v>541</v>
      </c>
    </row>
    <row r="18" spans="1:7" x14ac:dyDescent="0.25">
      <c r="A18" s="102"/>
      <c r="B18">
        <v>25</v>
      </c>
      <c r="C18" t="s">
        <v>195</v>
      </c>
      <c r="D18" t="s">
        <v>505</v>
      </c>
      <c r="E18" t="s">
        <v>451</v>
      </c>
      <c r="G18" t="s">
        <v>543</v>
      </c>
    </row>
    <row r="19" spans="1:7" x14ac:dyDescent="0.25">
      <c r="A19" s="102"/>
      <c r="B19">
        <v>26</v>
      </c>
      <c r="C19" s="79" t="s">
        <v>534</v>
      </c>
      <c r="D19" s="83"/>
    </row>
    <row r="20" spans="1:7" x14ac:dyDescent="0.25">
      <c r="A20" s="102"/>
      <c r="B20">
        <v>27</v>
      </c>
      <c r="C20" t="s">
        <v>236</v>
      </c>
      <c r="D20" t="s">
        <v>505</v>
      </c>
      <c r="E20" t="s">
        <v>451</v>
      </c>
      <c r="G20" t="s">
        <v>547</v>
      </c>
    </row>
    <row r="21" spans="1:7" x14ac:dyDescent="0.25">
      <c r="A21" s="102"/>
      <c r="B21">
        <v>28</v>
      </c>
      <c r="C21" s="79" t="s">
        <v>533</v>
      </c>
      <c r="D21" s="83"/>
    </row>
    <row r="22" spans="1:7" x14ac:dyDescent="0.25">
      <c r="A22" s="102"/>
      <c r="B22">
        <v>29</v>
      </c>
      <c r="C22" t="s">
        <v>221</v>
      </c>
    </row>
    <row r="23" spans="1:7" x14ac:dyDescent="0.25">
      <c r="A23" s="102"/>
      <c r="B23">
        <v>30</v>
      </c>
      <c r="C23" s="79" t="s">
        <v>531</v>
      </c>
      <c r="D23" s="83" t="s">
        <v>523</v>
      </c>
    </row>
    <row r="24" spans="1:7" x14ac:dyDescent="0.25">
      <c r="A24" s="102"/>
      <c r="B24">
        <v>32</v>
      </c>
      <c r="C24" t="s">
        <v>214</v>
      </c>
      <c r="D24" t="s">
        <v>505</v>
      </c>
      <c r="E24" t="s">
        <v>451</v>
      </c>
    </row>
    <row r="25" spans="1:7" x14ac:dyDescent="0.25">
      <c r="A25" s="102"/>
      <c r="B25">
        <v>33</v>
      </c>
      <c r="C25" s="79" t="s">
        <v>530</v>
      </c>
      <c r="D25" s="83"/>
    </row>
    <row r="26" spans="1:7" x14ac:dyDescent="0.25">
      <c r="A26" s="102"/>
      <c r="B26">
        <v>34</v>
      </c>
      <c r="C26" t="s">
        <v>239</v>
      </c>
      <c r="D26" t="s">
        <v>505</v>
      </c>
      <c r="E26" t="s">
        <v>451</v>
      </c>
      <c r="G26" t="s">
        <v>528</v>
      </c>
    </row>
    <row r="27" spans="1:7" x14ac:dyDescent="0.25">
      <c r="A27" s="102"/>
      <c r="B27">
        <v>35</v>
      </c>
      <c r="C27" s="79" t="s">
        <v>529</v>
      </c>
      <c r="D27" s="83"/>
    </row>
    <row r="28" spans="1:7" x14ac:dyDescent="0.25">
      <c r="A28" s="102"/>
      <c r="B28">
        <v>60</v>
      </c>
      <c r="C28" s="86" t="s">
        <v>399</v>
      </c>
      <c r="D28" s="86" t="s">
        <v>574</v>
      </c>
      <c r="G28" t="s">
        <v>575</v>
      </c>
    </row>
    <row r="29" spans="1:7" x14ac:dyDescent="0.25">
      <c r="A29" s="102"/>
      <c r="B29">
        <v>212</v>
      </c>
      <c r="C29" s="79" t="s">
        <v>535</v>
      </c>
      <c r="D29" s="83"/>
    </row>
    <row r="30" spans="1:7" x14ac:dyDescent="0.25">
      <c r="A30" s="102"/>
      <c r="B30">
        <v>216</v>
      </c>
      <c r="C30" s="79" t="s">
        <v>532</v>
      </c>
      <c r="D30" s="83"/>
    </row>
  </sheetData>
  <autoFilter ref="A16:G16" xr:uid="{F59E4543-9475-4AD7-9885-F8AC783C04A3}">
    <sortState xmlns:xlrd2="http://schemas.microsoft.com/office/spreadsheetml/2017/richdata2" ref="A17:G30">
      <sortCondition ref="B16"/>
    </sortState>
  </autoFilter>
  <mergeCells count="2">
    <mergeCell ref="A2:A13"/>
    <mergeCell ref="A17:A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23E2-D856-40C6-B12D-BF38A62179C6}">
  <dimension ref="A1:D33"/>
  <sheetViews>
    <sheetView workbookViewId="0">
      <selection activeCell="D6" sqref="D6"/>
    </sheetView>
  </sheetViews>
  <sheetFormatPr baseColWidth="10" defaultRowHeight="15" x14ac:dyDescent="0.25"/>
  <cols>
    <col min="2" max="2" width="18.5703125" bestFit="1" customWidth="1"/>
  </cols>
  <sheetData>
    <row r="1" spans="1:4" x14ac:dyDescent="0.25">
      <c r="A1" s="82" t="s">
        <v>563</v>
      </c>
      <c r="B1" s="82" t="s">
        <v>561</v>
      </c>
      <c r="C1" s="82" t="s">
        <v>562</v>
      </c>
    </row>
    <row r="2" spans="1:4" x14ac:dyDescent="0.25">
      <c r="A2" t="s">
        <v>550</v>
      </c>
      <c r="B2" t="s">
        <v>11</v>
      </c>
      <c r="C2" s="9">
        <v>45138</v>
      </c>
    </row>
    <row r="3" spans="1:4" x14ac:dyDescent="0.25">
      <c r="A3" t="s">
        <v>550</v>
      </c>
      <c r="B3" t="s">
        <v>548</v>
      </c>
      <c r="C3" s="9">
        <v>44500</v>
      </c>
    </row>
    <row r="4" spans="1:4" x14ac:dyDescent="0.25">
      <c r="A4" t="s">
        <v>550</v>
      </c>
      <c r="B4" s="83" t="s">
        <v>549</v>
      </c>
      <c r="C4" s="9">
        <v>44561</v>
      </c>
      <c r="D4" t="s">
        <v>611</v>
      </c>
    </row>
    <row r="5" spans="1:4" x14ac:dyDescent="0.25">
      <c r="A5" t="s">
        <v>550</v>
      </c>
      <c r="B5" t="s">
        <v>187</v>
      </c>
      <c r="C5" s="9">
        <v>44681</v>
      </c>
    </row>
    <row r="6" spans="1:4" x14ac:dyDescent="0.25">
      <c r="A6" t="s">
        <v>550</v>
      </c>
      <c r="B6" t="s">
        <v>458</v>
      </c>
      <c r="C6" s="9">
        <v>44561</v>
      </c>
    </row>
    <row r="7" spans="1:4" x14ac:dyDescent="0.25">
      <c r="A7" t="s">
        <v>550</v>
      </c>
      <c r="B7" t="s">
        <v>551</v>
      </c>
      <c r="C7" s="9">
        <v>44712</v>
      </c>
    </row>
    <row r="8" spans="1:4" x14ac:dyDescent="0.25">
      <c r="A8" t="s">
        <v>550</v>
      </c>
      <c r="B8" t="s">
        <v>552</v>
      </c>
      <c r="C8" s="9">
        <v>44504</v>
      </c>
    </row>
    <row r="9" spans="1:4" x14ac:dyDescent="0.25">
      <c r="A9" t="s">
        <v>550</v>
      </c>
      <c r="B9" t="s">
        <v>108</v>
      </c>
      <c r="C9" s="9">
        <v>44561</v>
      </c>
    </row>
    <row r="10" spans="1:4" x14ac:dyDescent="0.25">
      <c r="A10" t="s">
        <v>550</v>
      </c>
      <c r="B10" t="s">
        <v>48</v>
      </c>
      <c r="C10" s="9">
        <v>45382</v>
      </c>
    </row>
    <row r="11" spans="1:4" x14ac:dyDescent="0.25">
      <c r="A11" t="s">
        <v>550</v>
      </c>
      <c r="B11" t="s">
        <v>97</v>
      </c>
      <c r="C11" s="9">
        <v>45093</v>
      </c>
      <c r="D11" t="s">
        <v>589</v>
      </c>
    </row>
    <row r="12" spans="1:4" x14ac:dyDescent="0.25">
      <c r="A12" t="s">
        <v>550</v>
      </c>
      <c r="B12" t="s">
        <v>553</v>
      </c>
      <c r="C12" s="9">
        <v>44984</v>
      </c>
    </row>
    <row r="13" spans="1:4" x14ac:dyDescent="0.25">
      <c r="A13" t="s">
        <v>550</v>
      </c>
      <c r="B13" t="s">
        <v>522</v>
      </c>
      <c r="C13" s="9">
        <v>44566</v>
      </c>
    </row>
    <row r="14" spans="1:4" x14ac:dyDescent="0.25">
      <c r="A14" t="s">
        <v>550</v>
      </c>
      <c r="B14" t="s">
        <v>554</v>
      </c>
      <c r="C14" s="9">
        <v>44681</v>
      </c>
    </row>
    <row r="15" spans="1:4" x14ac:dyDescent="0.25">
      <c r="A15" t="s">
        <v>550</v>
      </c>
      <c r="B15" t="s">
        <v>555</v>
      </c>
      <c r="C15" s="9">
        <v>46112</v>
      </c>
    </row>
    <row r="16" spans="1:4" x14ac:dyDescent="0.25">
      <c r="A16" t="s">
        <v>550</v>
      </c>
      <c r="B16" t="s">
        <v>556</v>
      </c>
      <c r="C16" s="9">
        <v>46112</v>
      </c>
    </row>
    <row r="17" spans="1:4" x14ac:dyDescent="0.25">
      <c r="A17" t="s">
        <v>550</v>
      </c>
      <c r="B17" t="s">
        <v>557</v>
      </c>
      <c r="C17" s="9">
        <v>46112</v>
      </c>
    </row>
    <row r="18" spans="1:4" x14ac:dyDescent="0.25">
      <c r="A18" t="s">
        <v>550</v>
      </c>
      <c r="B18" t="s">
        <v>558</v>
      </c>
      <c r="C18" s="9">
        <v>46112</v>
      </c>
    </row>
    <row r="19" spans="1:4" x14ac:dyDescent="0.25">
      <c r="A19" t="s">
        <v>550</v>
      </c>
      <c r="B19" t="s">
        <v>559</v>
      </c>
      <c r="C19" s="9">
        <v>45382</v>
      </c>
    </row>
    <row r="20" spans="1:4" x14ac:dyDescent="0.25">
      <c r="A20" t="s">
        <v>550</v>
      </c>
      <c r="B20" t="s">
        <v>560</v>
      </c>
      <c r="C20" s="9">
        <v>45382</v>
      </c>
    </row>
    <row r="21" spans="1:4" x14ac:dyDescent="0.25">
      <c r="A21" t="s">
        <v>564</v>
      </c>
      <c r="B21" t="s">
        <v>565</v>
      </c>
      <c r="C21" s="9">
        <v>44560</v>
      </c>
    </row>
    <row r="22" spans="1:4" x14ac:dyDescent="0.25">
      <c r="A22" t="s">
        <v>564</v>
      </c>
      <c r="B22" t="s">
        <v>566</v>
      </c>
      <c r="C22" s="9">
        <v>45016</v>
      </c>
    </row>
    <row r="23" spans="1:4" x14ac:dyDescent="0.25">
      <c r="A23" t="s">
        <v>564</v>
      </c>
      <c r="B23" t="s">
        <v>221</v>
      </c>
      <c r="C23" s="9">
        <v>44681</v>
      </c>
    </row>
    <row r="24" spans="1:4" x14ac:dyDescent="0.25">
      <c r="A24" t="s">
        <v>564</v>
      </c>
      <c r="B24" t="s">
        <v>530</v>
      </c>
      <c r="C24" s="9">
        <v>44561</v>
      </c>
    </row>
    <row r="25" spans="1:4" x14ac:dyDescent="0.25">
      <c r="A25" t="s">
        <v>564</v>
      </c>
      <c r="B25" t="s">
        <v>569</v>
      </c>
      <c r="C25" s="9">
        <v>44711</v>
      </c>
    </row>
    <row r="26" spans="1:4" x14ac:dyDescent="0.25">
      <c r="A26" t="s">
        <v>564</v>
      </c>
      <c r="B26" t="s">
        <v>529</v>
      </c>
      <c r="C26" s="9">
        <v>45322</v>
      </c>
    </row>
    <row r="27" spans="1:4" x14ac:dyDescent="0.25">
      <c r="A27" t="s">
        <v>564</v>
      </c>
      <c r="B27" t="s">
        <v>535</v>
      </c>
      <c r="C27" s="9">
        <v>44561</v>
      </c>
    </row>
    <row r="28" spans="1:4" x14ac:dyDescent="0.25">
      <c r="A28" t="s">
        <v>564</v>
      </c>
      <c r="B28" s="83" t="s">
        <v>399</v>
      </c>
      <c r="C28" s="9">
        <v>45230</v>
      </c>
      <c r="D28" t="s">
        <v>609</v>
      </c>
    </row>
    <row r="29" spans="1:4" x14ac:dyDescent="0.25">
      <c r="A29" t="s">
        <v>564</v>
      </c>
      <c r="B29" t="s">
        <v>195</v>
      </c>
      <c r="C29" s="9">
        <v>44834</v>
      </c>
    </row>
    <row r="30" spans="1:4" x14ac:dyDescent="0.25">
      <c r="A30" t="s">
        <v>564</v>
      </c>
      <c r="B30" t="s">
        <v>532</v>
      </c>
      <c r="C30" s="9">
        <v>45534</v>
      </c>
    </row>
    <row r="31" spans="1:4" x14ac:dyDescent="0.25">
      <c r="A31" t="s">
        <v>567</v>
      </c>
      <c r="B31" t="s">
        <v>188</v>
      </c>
      <c r="C31" s="9">
        <v>44835</v>
      </c>
    </row>
    <row r="32" spans="1:4" x14ac:dyDescent="0.25">
      <c r="A32" t="s">
        <v>567</v>
      </c>
      <c r="B32" t="s">
        <v>531</v>
      </c>
      <c r="C32" t="s">
        <v>568</v>
      </c>
    </row>
    <row r="33" spans="1:3" x14ac:dyDescent="0.25">
      <c r="A33" t="s">
        <v>564</v>
      </c>
      <c r="B33" t="s">
        <v>236</v>
      </c>
      <c r="C33" s="9">
        <v>44804</v>
      </c>
    </row>
  </sheetData>
  <autoFilter ref="A1:C33" xr:uid="{B94D23E2-D856-40C6-B12D-BF38A62179C6}"/>
  <conditionalFormatting sqref="C2:C32">
    <cfRule type="cellIs" dxfId="0" priority="1" operator="lessThan">
      <formula>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4481-E05B-4EED-82A3-F3382888D1D1}">
  <dimension ref="A1:D9"/>
  <sheetViews>
    <sheetView workbookViewId="0">
      <selection activeCell="C9" sqref="C9"/>
    </sheetView>
  </sheetViews>
  <sheetFormatPr baseColWidth="10" defaultRowHeight="15" x14ac:dyDescent="0.25"/>
  <cols>
    <col min="1" max="1" width="16.140625" bestFit="1" customWidth="1"/>
    <col min="2" max="2" width="65.85546875" bestFit="1" customWidth="1"/>
    <col min="3" max="3" width="37.85546875" bestFit="1" customWidth="1"/>
    <col min="4" max="4" width="7" bestFit="1" customWidth="1"/>
  </cols>
  <sheetData>
    <row r="1" spans="1:4" x14ac:dyDescent="0.25">
      <c r="A1" t="s">
        <v>455</v>
      </c>
      <c r="B1" t="s">
        <v>507</v>
      </c>
      <c r="C1" t="s">
        <v>578</v>
      </c>
      <c r="D1" t="s">
        <v>579</v>
      </c>
    </row>
    <row r="2" spans="1:4" x14ac:dyDescent="0.25">
      <c r="A2" t="s">
        <v>48</v>
      </c>
      <c r="B2" t="s">
        <v>576</v>
      </c>
      <c r="C2" t="s">
        <v>577</v>
      </c>
      <c r="D2" s="87">
        <v>44501</v>
      </c>
    </row>
    <row r="3" spans="1:4" x14ac:dyDescent="0.25">
      <c r="A3" t="s">
        <v>11</v>
      </c>
      <c r="B3" t="s">
        <v>585</v>
      </c>
    </row>
    <row r="4" spans="1:4" x14ac:dyDescent="0.25">
      <c r="A4" t="s">
        <v>97</v>
      </c>
      <c r="B4" t="s">
        <v>586</v>
      </c>
    </row>
    <row r="5" spans="1:4" x14ac:dyDescent="0.25">
      <c r="A5" t="s">
        <v>239</v>
      </c>
      <c r="B5" t="s">
        <v>585</v>
      </c>
    </row>
    <row r="6" spans="1:4" x14ac:dyDescent="0.25">
      <c r="A6" t="s">
        <v>498</v>
      </c>
      <c r="B6" t="s">
        <v>586</v>
      </c>
    </row>
    <row r="7" spans="1:4" x14ac:dyDescent="0.25">
      <c r="A7" t="s">
        <v>399</v>
      </c>
      <c r="B7" t="s">
        <v>585</v>
      </c>
    </row>
    <row r="8" spans="1:4" x14ac:dyDescent="0.25">
      <c r="A8" t="s">
        <v>458</v>
      </c>
      <c r="B8" t="s">
        <v>585</v>
      </c>
    </row>
    <row r="9" spans="1:4" x14ac:dyDescent="0.25">
      <c r="A9" t="s">
        <v>187</v>
      </c>
      <c r="B9"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Transición</vt:lpstr>
      <vt:lpstr>Precio histórico</vt:lpstr>
      <vt:lpstr>Tipos de cobro</vt:lpstr>
      <vt:lpstr>Registro km referenciales</vt:lpstr>
      <vt:lpstr>Info contratos</vt:lpstr>
      <vt:lpstr>Dcto CF proporcional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Simon Retamal Venegas</dc:creator>
  <cp:lastModifiedBy>Tomas Simon Retamal Venegas</cp:lastModifiedBy>
  <dcterms:created xsi:type="dcterms:W3CDTF">2022-01-07T18:32:09Z</dcterms:created>
  <dcterms:modified xsi:type="dcterms:W3CDTF">2022-02-04T03:32:52Z</dcterms:modified>
</cp:coreProperties>
</file>